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Margo\Desktop\UEN\Formula Equity\tool kit\"/>
    </mc:Choice>
  </mc:AlternateContent>
  <bookViews>
    <workbookView xWindow="0" yWindow="0" windowWidth="19200" windowHeight="7350" firstSheet="1" activeTab="1"/>
  </bookViews>
  <sheets>
    <sheet name="InstrumentPanel" sheetId="7" state="hidden" r:id="rId1"/>
    <sheet name="FY2016 RPDC " sheetId="1" r:id="rId2"/>
    <sheet name="ChgAuthFY12toFY13" sheetId="6" state="hidden" r:id="rId3"/>
    <sheet name="PctChgAuthFY10toFY11" sheetId="8" state="hidden" r:id="rId4"/>
    <sheet name="RealAuthFY12" sheetId="10" state="hidden" r:id="rId5"/>
    <sheet name="RealAuthFY11" sheetId="5" state="hidden" r:id="rId6"/>
    <sheet name="RealAuthFY10" sheetId="4" state="hidden" r:id="rId7"/>
    <sheet name="Valuations" sheetId="9" state="hidden" r:id="rId8"/>
    <sheet name="Sheet1" sheetId="11" state="hidden" r:id="rId9"/>
    <sheet name="FY14RPDC MF" sheetId="12" state="hidden" r:id="rId10"/>
    <sheet name="4V2" sheetId="13" state="hidden" r:id="rId11"/>
  </sheets>
  <externalReferences>
    <externalReference r:id="rId12"/>
  </externalReferences>
  <definedNames>
    <definedName name="_xlnm.Print_Area" localSheetId="2">ChgAuthFY12toFY13!$A$1:$U$375</definedName>
    <definedName name="_xlnm.Print_Area" localSheetId="1">'FY2016 RPDC '!$A$1:$W$351</definedName>
    <definedName name="_xlnm.Print_Area" localSheetId="0">InstrumentPanel!$A$1:$H$49</definedName>
    <definedName name="_xlnm.Print_Area" localSheetId="3">PctChgAuthFY10toFY11!$A$1:$U$375</definedName>
    <definedName name="_xlnm.Print_Area" localSheetId="6">RealAuthFY10!$A$1:$U$376</definedName>
    <definedName name="_xlnm.Print_Area" localSheetId="5">RealAuthFY11!$A$1:$U$376</definedName>
    <definedName name="_xlnm.Print_Area" localSheetId="4">RealAuthFY12!$A$1:$U$376</definedName>
    <definedName name="_xlnm.Print_Titles" localSheetId="2">ChgAuthFY12toFY13!$2:$6</definedName>
    <definedName name="_xlnm.Print_Titles" localSheetId="1">'FY2016 RPDC '!$3:$7</definedName>
    <definedName name="_xlnm.Print_Titles" localSheetId="0">InstrumentPanel!$1:$6</definedName>
    <definedName name="_xlnm.Print_Titles" localSheetId="3">PctChgAuthFY10toFY11!$2:$6</definedName>
    <definedName name="_xlnm.Print_Titles" localSheetId="6">RealAuthFY10!$2:$6</definedName>
    <definedName name="_xlnm.Print_Titles" localSheetId="5">RealAuthFY11!$2:$6</definedName>
    <definedName name="_xlnm.Print_Titles" localSheetId="4">RealAuthFY12!$2:$6</definedName>
  </definedNames>
  <calcPr calcId="152511"/>
</workbook>
</file>

<file path=xl/calcChain.xml><?xml version="1.0" encoding="utf-8"?>
<calcChain xmlns="http://schemas.openxmlformats.org/spreadsheetml/2006/main">
  <c r="V84" i="1" l="1"/>
  <c r="N84" i="1" l="1"/>
  <c r="C5" i="11" l="1"/>
  <c r="C3" i="11" l="1"/>
  <c r="C4" i="11" l="1"/>
  <c r="C6" i="11"/>
  <c r="C7" i="11"/>
  <c r="C8" i="11"/>
  <c r="C9" i="11"/>
  <c r="C10" i="11"/>
  <c r="C11" i="11"/>
  <c r="C12" i="11"/>
  <c r="C13" i="11"/>
  <c r="C2" i="11"/>
  <c r="E8" i="1"/>
  <c r="E344" i="1"/>
  <c r="E343" i="1"/>
  <c r="E342" i="1"/>
  <c r="E341" i="1"/>
  <c r="E340" i="1"/>
  <c r="E339" i="1"/>
  <c r="E338" i="1"/>
  <c r="E337" i="1"/>
  <c r="E336" i="1"/>
  <c r="E335" i="1"/>
  <c r="E334" i="1"/>
  <c r="E333" i="1"/>
  <c r="E332" i="1"/>
  <c r="E331" i="1"/>
  <c r="E330" i="1"/>
  <c r="E329" i="1"/>
  <c r="E328" i="1"/>
  <c r="E327" i="1"/>
  <c r="E326" i="1"/>
  <c r="E325" i="1"/>
  <c r="E324" i="1"/>
  <c r="E323" i="1"/>
  <c r="E322" i="1"/>
  <c r="E321" i="1"/>
  <c r="E320" i="1"/>
  <c r="E319" i="1"/>
  <c r="E318" i="1"/>
  <c r="E317" i="1"/>
  <c r="E316" i="1"/>
  <c r="E315" i="1"/>
  <c r="E314" i="1"/>
  <c r="E313" i="1"/>
  <c r="E312" i="1"/>
  <c r="E311" i="1"/>
  <c r="E310" i="1"/>
  <c r="E309" i="1"/>
  <c r="E308" i="1"/>
  <c r="E307" i="1"/>
  <c r="E306" i="1"/>
  <c r="E305" i="1"/>
  <c r="E304"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E276" i="1"/>
  <c r="E275" i="1"/>
  <c r="E274" i="1"/>
  <c r="E273" i="1"/>
  <c r="E272" i="1"/>
  <c r="E271" i="1"/>
  <c r="E270" i="1"/>
  <c r="E269" i="1"/>
  <c r="E268" i="1"/>
  <c r="E267" i="1"/>
  <c r="E266" i="1"/>
  <c r="E265" i="1"/>
  <c r="E264" i="1"/>
  <c r="E263" i="1"/>
  <c r="E262" i="1"/>
  <c r="E261" i="1"/>
  <c r="E260" i="1"/>
  <c r="E259" i="1"/>
  <c r="E258" i="1"/>
  <c r="E257" i="1"/>
  <c r="E256" i="1"/>
  <c r="E255" i="1"/>
  <c r="E254" i="1"/>
  <c r="E253" i="1"/>
  <c r="E252" i="1"/>
  <c r="E251" i="1"/>
  <c r="E250" i="1"/>
  <c r="E249" i="1"/>
  <c r="E248" i="1"/>
  <c r="E247" i="1"/>
  <c r="E246" i="1"/>
  <c r="E245" i="1"/>
  <c r="E244" i="1"/>
  <c r="E243" i="1"/>
  <c r="E242" i="1"/>
  <c r="E241" i="1"/>
  <c r="E240" i="1"/>
  <c r="E239" i="1"/>
  <c r="E238" i="1"/>
  <c r="E237" i="1"/>
  <c r="E236" i="1"/>
  <c r="E235" i="1"/>
  <c r="E234" i="1"/>
  <c r="E233" i="1"/>
  <c r="E232" i="1"/>
  <c r="E231" i="1"/>
  <c r="E230" i="1"/>
  <c r="E229" i="1"/>
  <c r="E228" i="1"/>
  <c r="E227" i="1"/>
  <c r="E226" i="1"/>
  <c r="E225" i="1"/>
  <c r="E224" i="1"/>
  <c r="E223" i="1"/>
  <c r="E222" i="1"/>
  <c r="E221" i="1"/>
  <c r="E220" i="1"/>
  <c r="E219" i="1"/>
  <c r="E218" i="1"/>
  <c r="E217" i="1"/>
  <c r="E216" i="1"/>
  <c r="E215" i="1"/>
  <c r="E214" i="1"/>
  <c r="E213" i="1"/>
  <c r="E212" i="1"/>
  <c r="E211" i="1"/>
  <c r="E210" i="1"/>
  <c r="E209" i="1"/>
  <c r="E208" i="1"/>
  <c r="E207" i="1"/>
  <c r="E206" i="1"/>
  <c r="E205" i="1"/>
  <c r="E204" i="1"/>
  <c r="E203" i="1"/>
  <c r="E202" i="1"/>
  <c r="E201" i="1"/>
  <c r="E200" i="1"/>
  <c r="E199" i="1"/>
  <c r="E198" i="1"/>
  <c r="E197" i="1"/>
  <c r="E196" i="1"/>
  <c r="E195" i="1"/>
  <c r="E194" i="1"/>
  <c r="E193" i="1"/>
  <c r="E192" i="1"/>
  <c r="E191" i="1"/>
  <c r="E190" i="1"/>
  <c r="E189" i="1"/>
  <c r="E188" i="1"/>
  <c r="E187" i="1"/>
  <c r="E186" i="1"/>
  <c r="E185" i="1"/>
  <c r="E184" i="1"/>
  <c r="E183" i="1"/>
  <c r="E182" i="1"/>
  <c r="E181" i="1"/>
  <c r="E180" i="1"/>
  <c r="E179" i="1"/>
  <c r="E177" i="1"/>
  <c r="E176" i="1"/>
  <c r="E175" i="1"/>
  <c r="E174" i="1"/>
  <c r="E173" i="1"/>
  <c r="E172" i="1"/>
  <c r="E171" i="1"/>
  <c r="E170" i="1"/>
  <c r="E169" i="1"/>
  <c r="E168" i="1"/>
  <c r="E167" i="1"/>
  <c r="E166" i="1"/>
  <c r="E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4" i="1"/>
  <c r="E123" i="1"/>
  <c r="E122" i="1"/>
  <c r="E121" i="1"/>
  <c r="E120" i="1"/>
  <c r="E119" i="1"/>
  <c r="E118" i="1"/>
  <c r="E117" i="1"/>
  <c r="E116" i="1"/>
  <c r="E115" i="1"/>
  <c r="E114" i="1"/>
  <c r="E113" i="1"/>
  <c r="E112" i="1"/>
  <c r="E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E60" i="1"/>
  <c r="E59" i="1"/>
  <c r="E58" i="1"/>
  <c r="E57" i="1"/>
  <c r="E56" i="1"/>
  <c r="E55" i="1"/>
  <c r="E54" i="1"/>
  <c r="E53" i="1"/>
  <c r="E52" i="1"/>
  <c r="E51" i="1"/>
  <c r="E50" i="1"/>
  <c r="E49" i="1"/>
  <c r="E48" i="1"/>
  <c r="E47" i="1"/>
  <c r="E46" i="1"/>
  <c r="E45" i="1"/>
  <c r="E44" i="1"/>
  <c r="E43" i="1"/>
  <c r="E42" i="1"/>
  <c r="E41" i="1"/>
  <c r="E40" i="1"/>
  <c r="E39" i="1"/>
  <c r="E38" i="1"/>
  <c r="E37" i="1"/>
  <c r="E36" i="1"/>
  <c r="E35" i="1"/>
  <c r="E34" i="1"/>
  <c r="E33" i="1"/>
  <c r="E32" i="1"/>
  <c r="E31" i="1"/>
  <c r="E30" i="1"/>
  <c r="E29" i="1"/>
  <c r="E28" i="1"/>
  <c r="E27" i="1"/>
  <c r="E26" i="1"/>
  <c r="E25" i="1"/>
  <c r="E24" i="1"/>
  <c r="E23" i="1"/>
  <c r="E22" i="1"/>
  <c r="E21" i="1"/>
  <c r="E20" i="1"/>
  <c r="E19" i="1"/>
  <c r="E18" i="1"/>
  <c r="E17" i="1"/>
  <c r="E16" i="1"/>
  <c r="E15" i="1"/>
  <c r="E14" i="1"/>
  <c r="E13" i="1"/>
  <c r="E12" i="1"/>
  <c r="E11" i="1"/>
  <c r="E10" i="1"/>
  <c r="E9" i="1"/>
  <c r="I44" i="1" l="1"/>
  <c r="I108" i="1"/>
  <c r="K344" i="1"/>
  <c r="K218" i="1"/>
  <c r="K90" i="1"/>
  <c r="K58" i="1"/>
  <c r="K138" i="1"/>
  <c r="K266" i="1"/>
  <c r="K154" i="1"/>
  <c r="K10" i="1"/>
  <c r="K186" i="1"/>
  <c r="K26" i="1"/>
  <c r="K202" i="1"/>
  <c r="K74" i="1"/>
  <c r="K250" i="1"/>
  <c r="K122" i="1"/>
  <c r="K282" i="1"/>
  <c r="K34" i="1"/>
  <c r="K98" i="1"/>
  <c r="K162" i="1"/>
  <c r="K226" i="1"/>
  <c r="K290" i="1"/>
  <c r="K42" i="1"/>
  <c r="K106" i="1"/>
  <c r="K170" i="1"/>
  <c r="K234" i="1"/>
  <c r="K298" i="1"/>
  <c r="K50" i="1"/>
  <c r="K114" i="1"/>
  <c r="K178" i="1"/>
  <c r="K242" i="1"/>
  <c r="K306" i="1"/>
  <c r="K313" i="1"/>
  <c r="K66" i="1"/>
  <c r="K130" i="1"/>
  <c r="K194" i="1"/>
  <c r="K258" i="1"/>
  <c r="K321" i="1"/>
  <c r="K329" i="1"/>
  <c r="K18" i="1"/>
  <c r="K82" i="1"/>
  <c r="K146" i="1"/>
  <c r="K210" i="1"/>
  <c r="K274" i="1"/>
  <c r="K337" i="1"/>
  <c r="K11" i="1"/>
  <c r="K19" i="1"/>
  <c r="K27" i="1"/>
  <c r="K35" i="1"/>
  <c r="K43" i="1"/>
  <c r="K51" i="1"/>
  <c r="K59" i="1"/>
  <c r="K67" i="1"/>
  <c r="K75" i="1"/>
  <c r="K83" i="1"/>
  <c r="K91" i="1"/>
  <c r="K99" i="1"/>
  <c r="K107" i="1"/>
  <c r="K115" i="1"/>
  <c r="K123" i="1"/>
  <c r="K131" i="1"/>
  <c r="K139" i="1"/>
  <c r="K147" i="1"/>
  <c r="K155" i="1"/>
  <c r="K163" i="1"/>
  <c r="K171" i="1"/>
  <c r="K179" i="1"/>
  <c r="K187" i="1"/>
  <c r="K195" i="1"/>
  <c r="K203" i="1"/>
  <c r="K211" i="1"/>
  <c r="K219" i="1"/>
  <c r="K227" i="1"/>
  <c r="K235" i="1"/>
  <c r="K243" i="1"/>
  <c r="K251" i="1"/>
  <c r="K259" i="1"/>
  <c r="K267" i="1"/>
  <c r="K275" i="1"/>
  <c r="K283" i="1"/>
  <c r="K291" i="1"/>
  <c r="K299" i="1"/>
  <c r="K307" i="1"/>
  <c r="K314" i="1"/>
  <c r="K322" i="1"/>
  <c r="K330" i="1"/>
  <c r="K338" i="1"/>
  <c r="K12" i="1"/>
  <c r="K20" i="1"/>
  <c r="K28" i="1"/>
  <c r="K36" i="1"/>
  <c r="K44" i="1"/>
  <c r="K52" i="1"/>
  <c r="K60" i="1"/>
  <c r="K68" i="1"/>
  <c r="K76" i="1"/>
  <c r="K92" i="1"/>
  <c r="K100" i="1"/>
  <c r="K108" i="1"/>
  <c r="K116" i="1"/>
  <c r="K124" i="1"/>
  <c r="K132" i="1"/>
  <c r="K140" i="1"/>
  <c r="K148" i="1"/>
  <c r="K156" i="1"/>
  <c r="K164" i="1"/>
  <c r="K172" i="1"/>
  <c r="K180" i="1"/>
  <c r="K188" i="1"/>
  <c r="K196" i="1"/>
  <c r="K204" i="1"/>
  <c r="K212" i="1"/>
  <c r="K220" i="1"/>
  <c r="K228" i="1"/>
  <c r="K236" i="1"/>
  <c r="K244" i="1"/>
  <c r="K252" i="1"/>
  <c r="K260" i="1"/>
  <c r="K268" i="1"/>
  <c r="K276" i="1"/>
  <c r="K284" i="1"/>
  <c r="K292" i="1"/>
  <c r="K300" i="1"/>
  <c r="K315" i="1"/>
  <c r="K323" i="1"/>
  <c r="K331" i="1"/>
  <c r="K339" i="1"/>
  <c r="K13" i="1"/>
  <c r="K21" i="1"/>
  <c r="K29" i="1"/>
  <c r="K37" i="1"/>
  <c r="K45" i="1"/>
  <c r="K53" i="1"/>
  <c r="K61" i="1"/>
  <c r="K69" i="1"/>
  <c r="K77" i="1"/>
  <c r="K85" i="1"/>
  <c r="K93" i="1"/>
  <c r="K101" i="1"/>
  <c r="K109" i="1"/>
  <c r="K117" i="1"/>
  <c r="K125" i="1"/>
  <c r="K133" i="1"/>
  <c r="K141" i="1"/>
  <c r="K149" i="1"/>
  <c r="K157" i="1"/>
  <c r="K165" i="1"/>
  <c r="K173" i="1"/>
  <c r="K181" i="1"/>
  <c r="K189" i="1"/>
  <c r="K197" i="1"/>
  <c r="K205" i="1"/>
  <c r="K213" i="1"/>
  <c r="K221" i="1"/>
  <c r="K229" i="1"/>
  <c r="K237" i="1"/>
  <c r="K245" i="1"/>
  <c r="K253" i="1"/>
  <c r="K261" i="1"/>
  <c r="K269" i="1"/>
  <c r="K277" i="1"/>
  <c r="K285" i="1"/>
  <c r="K293" i="1"/>
  <c r="K301" i="1"/>
  <c r="K308" i="1"/>
  <c r="K316" i="1"/>
  <c r="K324" i="1"/>
  <c r="K332" i="1"/>
  <c r="K340" i="1"/>
  <c r="K14" i="1"/>
  <c r="K22" i="1"/>
  <c r="K30" i="1"/>
  <c r="K38" i="1"/>
  <c r="K46" i="1"/>
  <c r="K54" i="1"/>
  <c r="K62" i="1"/>
  <c r="K70" i="1"/>
  <c r="K78" i="1"/>
  <c r="K86" i="1"/>
  <c r="K94" i="1"/>
  <c r="K102" i="1"/>
  <c r="K110" i="1"/>
  <c r="K118" i="1"/>
  <c r="K126" i="1"/>
  <c r="K134" i="1"/>
  <c r="K142" i="1"/>
  <c r="K150" i="1"/>
  <c r="K158" i="1"/>
  <c r="K166" i="1"/>
  <c r="K174" i="1"/>
  <c r="K182" i="1"/>
  <c r="K190" i="1"/>
  <c r="K198" i="1"/>
  <c r="K206" i="1"/>
  <c r="K214" i="1"/>
  <c r="K222" i="1"/>
  <c r="K230" i="1"/>
  <c r="K238" i="1"/>
  <c r="K246" i="1"/>
  <c r="K254" i="1"/>
  <c r="K262" i="1"/>
  <c r="K270" i="1"/>
  <c r="K278" i="1"/>
  <c r="K286" i="1"/>
  <c r="K294" i="1"/>
  <c r="K302" i="1"/>
  <c r="K309" i="1"/>
  <c r="K317" i="1"/>
  <c r="K325" i="1"/>
  <c r="K333" i="1"/>
  <c r="K341" i="1"/>
  <c r="K15" i="1"/>
  <c r="K23" i="1"/>
  <c r="K31" i="1"/>
  <c r="K39" i="1"/>
  <c r="K47" i="1"/>
  <c r="K55" i="1"/>
  <c r="K63" i="1"/>
  <c r="K71" i="1"/>
  <c r="K79" i="1"/>
  <c r="K87" i="1"/>
  <c r="K95" i="1"/>
  <c r="K103" i="1"/>
  <c r="K111" i="1"/>
  <c r="K119" i="1"/>
  <c r="K127" i="1"/>
  <c r="K135" i="1"/>
  <c r="K143" i="1"/>
  <c r="K151" i="1"/>
  <c r="K159" i="1"/>
  <c r="K167" i="1"/>
  <c r="K175" i="1"/>
  <c r="K183" i="1"/>
  <c r="K191" i="1"/>
  <c r="K199" i="1"/>
  <c r="K207" i="1"/>
  <c r="K215" i="1"/>
  <c r="K223" i="1"/>
  <c r="K231" i="1"/>
  <c r="K239" i="1"/>
  <c r="K247" i="1"/>
  <c r="K255" i="1"/>
  <c r="K263" i="1"/>
  <c r="K271" i="1"/>
  <c r="K279" i="1"/>
  <c r="K287" i="1"/>
  <c r="K295" i="1"/>
  <c r="K303" i="1"/>
  <c r="K310" i="1"/>
  <c r="K318" i="1"/>
  <c r="K326" i="1"/>
  <c r="K334" i="1"/>
  <c r="K342" i="1"/>
  <c r="K8" i="1"/>
  <c r="K16" i="1"/>
  <c r="K24" i="1"/>
  <c r="K32" i="1"/>
  <c r="K40" i="1"/>
  <c r="K48" i="1"/>
  <c r="K56" i="1"/>
  <c r="K64" i="1"/>
  <c r="K72" i="1"/>
  <c r="K80" i="1"/>
  <c r="K88" i="1"/>
  <c r="K96" i="1"/>
  <c r="K104" i="1"/>
  <c r="K112" i="1"/>
  <c r="K120" i="1"/>
  <c r="K128" i="1"/>
  <c r="K136" i="1"/>
  <c r="K144" i="1"/>
  <c r="K152" i="1"/>
  <c r="K160" i="1"/>
  <c r="K168" i="1"/>
  <c r="K176" i="1"/>
  <c r="K184" i="1"/>
  <c r="K192" i="1"/>
  <c r="K200" i="1"/>
  <c r="K208" i="1"/>
  <c r="K216" i="1"/>
  <c r="K224" i="1"/>
  <c r="K232" i="1"/>
  <c r="K240" i="1"/>
  <c r="K248" i="1"/>
  <c r="K256" i="1"/>
  <c r="K264" i="1"/>
  <c r="K272" i="1"/>
  <c r="K280" i="1"/>
  <c r="K288" i="1"/>
  <c r="K296" i="1"/>
  <c r="K304" i="1"/>
  <c r="K311" i="1"/>
  <c r="K319" i="1"/>
  <c r="K327" i="1"/>
  <c r="K335" i="1"/>
  <c r="K343" i="1"/>
  <c r="K9" i="1"/>
  <c r="K17" i="1"/>
  <c r="K25" i="1"/>
  <c r="K33" i="1"/>
  <c r="K41" i="1"/>
  <c r="K49" i="1"/>
  <c r="K57" i="1"/>
  <c r="K65" i="1"/>
  <c r="K73" i="1"/>
  <c r="K81" i="1"/>
  <c r="K89" i="1"/>
  <c r="K97" i="1"/>
  <c r="K105" i="1"/>
  <c r="K113" i="1"/>
  <c r="K121" i="1"/>
  <c r="K129" i="1"/>
  <c r="K137" i="1"/>
  <c r="K145" i="1"/>
  <c r="K153" i="1"/>
  <c r="K161" i="1"/>
  <c r="K169" i="1"/>
  <c r="K177" i="1"/>
  <c r="K185" i="1"/>
  <c r="K193" i="1"/>
  <c r="K201" i="1"/>
  <c r="K209" i="1"/>
  <c r="K217" i="1"/>
  <c r="K225" i="1"/>
  <c r="K233" i="1"/>
  <c r="K241" i="1"/>
  <c r="K249" i="1"/>
  <c r="K257" i="1"/>
  <c r="K265" i="1"/>
  <c r="K273" i="1"/>
  <c r="K281" i="1"/>
  <c r="K289" i="1"/>
  <c r="K297" i="1"/>
  <c r="K305" i="1"/>
  <c r="K312" i="1"/>
  <c r="K320" i="1"/>
  <c r="K328" i="1"/>
  <c r="K336" i="1"/>
  <c r="I236" i="1"/>
  <c r="I172" i="1"/>
  <c r="I9" i="1"/>
  <c r="I11" i="1"/>
  <c r="I13" i="1"/>
  <c r="I15" i="1"/>
  <c r="I17" i="1"/>
  <c r="I19" i="1"/>
  <c r="I21" i="1"/>
  <c r="I23" i="1"/>
  <c r="I25" i="1"/>
  <c r="I27" i="1"/>
  <c r="I29" i="1"/>
  <c r="I31" i="1"/>
  <c r="I33" i="1"/>
  <c r="I35" i="1"/>
  <c r="I37" i="1"/>
  <c r="I39" i="1"/>
  <c r="I41" i="1"/>
  <c r="I43" i="1"/>
  <c r="I45" i="1"/>
  <c r="I47" i="1"/>
  <c r="I49" i="1"/>
  <c r="I51" i="1"/>
  <c r="I53" i="1"/>
  <c r="I55" i="1"/>
  <c r="I57" i="1"/>
  <c r="I59" i="1"/>
  <c r="I61" i="1"/>
  <c r="I63" i="1"/>
  <c r="I65" i="1"/>
  <c r="I67" i="1"/>
  <c r="I69" i="1"/>
  <c r="I71" i="1"/>
  <c r="I73" i="1"/>
  <c r="I75" i="1"/>
  <c r="I77" i="1"/>
  <c r="I79" i="1"/>
  <c r="I81" i="1"/>
  <c r="I83" i="1"/>
  <c r="I85" i="1"/>
  <c r="I87" i="1"/>
  <c r="I89" i="1"/>
  <c r="I91" i="1"/>
  <c r="I93" i="1"/>
  <c r="I95" i="1"/>
  <c r="I97" i="1"/>
  <c r="I99" i="1"/>
  <c r="I101" i="1"/>
  <c r="I103" i="1"/>
  <c r="I105" i="1"/>
  <c r="I107" i="1"/>
  <c r="I109" i="1"/>
  <c r="I111" i="1"/>
  <c r="I113" i="1"/>
  <c r="I115" i="1"/>
  <c r="I117" i="1"/>
  <c r="I119" i="1"/>
  <c r="I121" i="1"/>
  <c r="I123" i="1"/>
  <c r="I125" i="1"/>
  <c r="I127" i="1"/>
  <c r="I129" i="1"/>
  <c r="I131" i="1"/>
  <c r="I133" i="1"/>
  <c r="I135" i="1"/>
  <c r="I137" i="1"/>
  <c r="I139" i="1"/>
  <c r="I141" i="1"/>
  <c r="I143" i="1"/>
  <c r="I145" i="1"/>
  <c r="I147" i="1"/>
  <c r="I149" i="1"/>
  <c r="I151" i="1"/>
  <c r="I153" i="1"/>
  <c r="I155" i="1"/>
  <c r="I157" i="1"/>
  <c r="I159" i="1"/>
  <c r="I161" i="1"/>
  <c r="I163" i="1"/>
  <c r="I165" i="1"/>
  <c r="I167" i="1"/>
  <c r="I169" i="1"/>
  <c r="I300" i="1"/>
  <c r="I171" i="1"/>
  <c r="I173" i="1"/>
  <c r="I175" i="1"/>
  <c r="I177" i="1"/>
  <c r="I179" i="1"/>
  <c r="I181" i="1"/>
  <c r="I183" i="1"/>
  <c r="I185" i="1"/>
  <c r="I187" i="1"/>
  <c r="I189" i="1"/>
  <c r="I191" i="1"/>
  <c r="I193" i="1"/>
  <c r="I195" i="1"/>
  <c r="I197" i="1"/>
  <c r="I199" i="1"/>
  <c r="I201" i="1"/>
  <c r="I203" i="1"/>
  <c r="I205" i="1"/>
  <c r="I207" i="1"/>
  <c r="I209" i="1"/>
  <c r="I211" i="1"/>
  <c r="I213" i="1"/>
  <c r="I215" i="1"/>
  <c r="I217" i="1"/>
  <c r="I219" i="1"/>
  <c r="I221" i="1"/>
  <c r="I223" i="1"/>
  <c r="I225" i="1"/>
  <c r="I227" i="1"/>
  <c r="I229" i="1"/>
  <c r="I231" i="1"/>
  <c r="I233" i="1"/>
  <c r="I235" i="1"/>
  <c r="I237" i="1"/>
  <c r="I239" i="1"/>
  <c r="I241" i="1"/>
  <c r="I243" i="1"/>
  <c r="I245" i="1"/>
  <c r="I247" i="1"/>
  <c r="I249" i="1"/>
  <c r="I251" i="1"/>
  <c r="I253" i="1"/>
  <c r="I255" i="1"/>
  <c r="I257" i="1"/>
  <c r="I259" i="1"/>
  <c r="I261" i="1"/>
  <c r="I263" i="1"/>
  <c r="I265" i="1"/>
  <c r="I267" i="1"/>
  <c r="I269" i="1"/>
  <c r="I271" i="1"/>
  <c r="I273" i="1"/>
  <c r="I275" i="1"/>
  <c r="I277" i="1"/>
  <c r="I279" i="1"/>
  <c r="I281" i="1"/>
  <c r="I283" i="1"/>
  <c r="I285" i="1"/>
  <c r="I287" i="1"/>
  <c r="I289" i="1"/>
  <c r="I291" i="1"/>
  <c r="I293" i="1"/>
  <c r="I295" i="1"/>
  <c r="I297" i="1"/>
  <c r="I299" i="1"/>
  <c r="I301" i="1"/>
  <c r="I303" i="1"/>
  <c r="I305" i="1"/>
  <c r="I308" i="1"/>
  <c r="I314" i="1"/>
  <c r="I316" i="1"/>
  <c r="I318" i="1"/>
  <c r="I320" i="1"/>
  <c r="I322" i="1"/>
  <c r="I324" i="1"/>
  <c r="I326" i="1"/>
  <c r="I328" i="1"/>
  <c r="I330" i="1"/>
  <c r="I332" i="1"/>
  <c r="I334" i="1"/>
  <c r="I336" i="1"/>
  <c r="I338" i="1"/>
  <c r="I340" i="1"/>
  <c r="I342" i="1"/>
  <c r="I344" i="1"/>
  <c r="I10" i="1"/>
  <c r="I12" i="1"/>
  <c r="I14" i="1"/>
  <c r="I16" i="1"/>
  <c r="I18" i="1"/>
  <c r="I20" i="1"/>
  <c r="I22" i="1"/>
  <c r="I24" i="1"/>
  <c r="I26" i="1"/>
  <c r="I28" i="1"/>
  <c r="I30" i="1"/>
  <c r="I32" i="1"/>
  <c r="I34" i="1"/>
  <c r="I36" i="1"/>
  <c r="I38" i="1"/>
  <c r="I40" i="1"/>
  <c r="I42" i="1"/>
  <c r="I46" i="1"/>
  <c r="I48" i="1"/>
  <c r="I50" i="1"/>
  <c r="I52" i="1"/>
  <c r="I54" i="1"/>
  <c r="I56" i="1"/>
  <c r="I58" i="1"/>
  <c r="I60" i="1"/>
  <c r="I62" i="1"/>
  <c r="I64" i="1"/>
  <c r="I66" i="1"/>
  <c r="I68" i="1"/>
  <c r="I70" i="1"/>
  <c r="I72" i="1"/>
  <c r="I74" i="1"/>
  <c r="I76" i="1"/>
  <c r="I78" i="1"/>
  <c r="I80" i="1"/>
  <c r="I82" i="1"/>
  <c r="I84" i="1"/>
  <c r="I86" i="1"/>
  <c r="I88" i="1"/>
  <c r="I90" i="1"/>
  <c r="I92" i="1"/>
  <c r="I94" i="1"/>
  <c r="I96" i="1"/>
  <c r="I98" i="1"/>
  <c r="I100" i="1"/>
  <c r="I102" i="1"/>
  <c r="I104" i="1"/>
  <c r="I106" i="1"/>
  <c r="I110" i="1"/>
  <c r="I112" i="1"/>
  <c r="I114" i="1"/>
  <c r="I116" i="1"/>
  <c r="I118" i="1"/>
  <c r="I120" i="1"/>
  <c r="I122" i="1"/>
  <c r="I124" i="1"/>
  <c r="I126" i="1"/>
  <c r="I128" i="1"/>
  <c r="I130" i="1"/>
  <c r="I132" i="1"/>
  <c r="I140" i="1"/>
  <c r="I148" i="1"/>
  <c r="I156" i="1"/>
  <c r="I164" i="1"/>
  <c r="I180" i="1"/>
  <c r="I188" i="1"/>
  <c r="I196" i="1"/>
  <c r="I204" i="1"/>
  <c r="I212" i="1"/>
  <c r="I220" i="1"/>
  <c r="I228" i="1"/>
  <c r="I244" i="1"/>
  <c r="I252" i="1"/>
  <c r="I260" i="1"/>
  <c r="I268" i="1"/>
  <c r="I276" i="1"/>
  <c r="I284" i="1"/>
  <c r="I292" i="1"/>
  <c r="I315" i="1"/>
  <c r="I323" i="1"/>
  <c r="I331" i="1"/>
  <c r="I339" i="1"/>
  <c r="I8" i="1"/>
  <c r="I307" i="1"/>
  <c r="I310" i="1"/>
  <c r="I312" i="1"/>
  <c r="Q92" i="1"/>
  <c r="R92" i="1" s="1"/>
  <c r="I134" i="1"/>
  <c r="I136" i="1"/>
  <c r="I138" i="1"/>
  <c r="I142" i="1"/>
  <c r="I144" i="1"/>
  <c r="I146" i="1"/>
  <c r="I150" i="1"/>
  <c r="I152" i="1"/>
  <c r="I154" i="1"/>
  <c r="I158" i="1"/>
  <c r="I160" i="1"/>
  <c r="I162" i="1"/>
  <c r="I166" i="1"/>
  <c r="I168" i="1"/>
  <c r="I170" i="1"/>
  <c r="I174" i="1"/>
  <c r="I176" i="1"/>
  <c r="I178" i="1"/>
  <c r="I182" i="1"/>
  <c r="I184" i="1"/>
  <c r="I186" i="1"/>
  <c r="I190" i="1"/>
  <c r="I192" i="1"/>
  <c r="I194" i="1"/>
  <c r="I198" i="1"/>
  <c r="I200" i="1"/>
  <c r="I202" i="1"/>
  <c r="I206" i="1"/>
  <c r="I208" i="1"/>
  <c r="I210" i="1"/>
  <c r="I214" i="1"/>
  <c r="I216" i="1"/>
  <c r="I218" i="1"/>
  <c r="I222" i="1"/>
  <c r="I224" i="1"/>
  <c r="I226" i="1"/>
  <c r="I230" i="1"/>
  <c r="I232" i="1"/>
  <c r="I234" i="1"/>
  <c r="I238" i="1"/>
  <c r="I240" i="1"/>
  <c r="I242" i="1"/>
  <c r="I246" i="1"/>
  <c r="I248" i="1"/>
  <c r="I250" i="1"/>
  <c r="I254" i="1"/>
  <c r="I256" i="1"/>
  <c r="I258" i="1"/>
  <c r="I262" i="1"/>
  <c r="I264" i="1"/>
  <c r="I266" i="1"/>
  <c r="I270" i="1"/>
  <c r="I272" i="1"/>
  <c r="I274" i="1"/>
  <c r="I278" i="1"/>
  <c r="I280" i="1"/>
  <c r="I282" i="1"/>
  <c r="I286" i="1"/>
  <c r="I288" i="1"/>
  <c r="I290" i="1"/>
  <c r="I294" i="1"/>
  <c r="I296" i="1"/>
  <c r="I298" i="1"/>
  <c r="I302" i="1"/>
  <c r="I304" i="1"/>
  <c r="I306" i="1"/>
  <c r="I309" i="1"/>
  <c r="I311" i="1"/>
  <c r="I313" i="1"/>
  <c r="I317" i="1"/>
  <c r="I319" i="1"/>
  <c r="I321" i="1"/>
  <c r="I325" i="1"/>
  <c r="I327" i="1"/>
  <c r="I329" i="1"/>
  <c r="I333" i="1"/>
  <c r="I335" i="1"/>
  <c r="I337" i="1"/>
  <c r="I341" i="1"/>
  <c r="I343" i="1"/>
  <c r="S320" i="1" l="1"/>
  <c r="T320" i="1" s="1"/>
  <c r="U320" i="1"/>
  <c r="V320" i="1" s="1"/>
  <c r="U65" i="1"/>
  <c r="V65" i="1" s="1"/>
  <c r="S65" i="1"/>
  <c r="T65" i="1" s="1"/>
  <c r="U24" i="1"/>
  <c r="V24" i="1" s="1"/>
  <c r="S24" i="1"/>
  <c r="U175" i="1"/>
  <c r="V175" i="1" s="1"/>
  <c r="S175" i="1"/>
  <c r="T175" i="1" s="1"/>
  <c r="U254" i="1"/>
  <c r="V254" i="1" s="1"/>
  <c r="S254" i="1"/>
  <c r="U126" i="1"/>
  <c r="V126" i="1" s="1"/>
  <c r="S126" i="1"/>
  <c r="U205" i="1"/>
  <c r="V205" i="1" s="1"/>
  <c r="S205" i="1"/>
  <c r="U77" i="1"/>
  <c r="V77" i="1" s="1"/>
  <c r="S77" i="1"/>
  <c r="U13" i="1"/>
  <c r="V13" i="1" s="1"/>
  <c r="S13" i="1"/>
  <c r="T13" i="1" s="1"/>
  <c r="U276" i="1"/>
  <c r="V276" i="1" s="1"/>
  <c r="S276" i="1"/>
  <c r="T276" i="1" s="1"/>
  <c r="U212" i="1"/>
  <c r="V212" i="1" s="1"/>
  <c r="S212" i="1"/>
  <c r="T212" i="1" s="1"/>
  <c r="U148" i="1"/>
  <c r="V148" i="1" s="1"/>
  <c r="S148" i="1"/>
  <c r="T148" i="1" s="1"/>
  <c r="U76" i="1"/>
  <c r="V76" i="1" s="1"/>
  <c r="S76" i="1"/>
  <c r="T76" i="1" s="1"/>
  <c r="U283" i="1"/>
  <c r="V283" i="1" s="1"/>
  <c r="S283" i="1"/>
  <c r="T283" i="1" s="1"/>
  <c r="U219" i="1"/>
  <c r="V219" i="1" s="1"/>
  <c r="S219" i="1"/>
  <c r="T219" i="1" s="1"/>
  <c r="U18" i="1"/>
  <c r="V18" i="1" s="1"/>
  <c r="S18" i="1"/>
  <c r="T18" i="1" s="1"/>
  <c r="U306" i="1"/>
  <c r="V306" i="1" s="1"/>
  <c r="S306" i="1"/>
  <c r="T306" i="1" s="1"/>
  <c r="U106" i="1"/>
  <c r="V106" i="1" s="1"/>
  <c r="S106" i="1"/>
  <c r="T106" i="1" s="1"/>
  <c r="U266" i="1"/>
  <c r="V266" i="1" s="1"/>
  <c r="S266" i="1"/>
  <c r="U312" i="1"/>
  <c r="V312" i="1" s="1"/>
  <c r="S312" i="1"/>
  <c r="T312" i="1" s="1"/>
  <c r="U249" i="1"/>
  <c r="V249" i="1" s="1"/>
  <c r="S249" i="1"/>
  <c r="T249" i="1" s="1"/>
  <c r="S185" i="1"/>
  <c r="T185" i="1" s="1"/>
  <c r="U185" i="1"/>
  <c r="V185" i="1" s="1"/>
  <c r="U121" i="1"/>
  <c r="V121" i="1" s="1"/>
  <c r="S121" i="1"/>
  <c r="T121" i="1" s="1"/>
  <c r="S57" i="1"/>
  <c r="U57" i="1"/>
  <c r="V57" i="1" s="1"/>
  <c r="U335" i="1"/>
  <c r="V335" i="1" s="1"/>
  <c r="S335" i="1"/>
  <c r="T335" i="1" s="1"/>
  <c r="U272" i="1"/>
  <c r="V272" i="1" s="1"/>
  <c r="S272" i="1"/>
  <c r="T272" i="1" s="1"/>
  <c r="U208" i="1"/>
  <c r="V208" i="1" s="1"/>
  <c r="S208" i="1"/>
  <c r="T208" i="1" s="1"/>
  <c r="U144" i="1"/>
  <c r="V144" i="1" s="1"/>
  <c r="S144" i="1"/>
  <c r="T144" i="1" s="1"/>
  <c r="U80" i="1"/>
  <c r="V80" i="1" s="1"/>
  <c r="S80" i="1"/>
  <c r="T80" i="1" s="1"/>
  <c r="U16" i="1"/>
  <c r="V16" i="1" s="1"/>
  <c r="S16" i="1"/>
  <c r="U295" i="1"/>
  <c r="V295" i="1" s="1"/>
  <c r="S295" i="1"/>
  <c r="T295" i="1" s="1"/>
  <c r="U231" i="1"/>
  <c r="V231" i="1" s="1"/>
  <c r="S231" i="1"/>
  <c r="U167" i="1"/>
  <c r="V167" i="1" s="1"/>
  <c r="S167" i="1"/>
  <c r="U103" i="1"/>
  <c r="V103" i="1" s="1"/>
  <c r="S103" i="1"/>
  <c r="U39" i="1"/>
  <c r="V39" i="1" s="1"/>
  <c r="S39" i="1"/>
  <c r="T39" i="1" s="1"/>
  <c r="U309" i="1"/>
  <c r="V309" i="1" s="1"/>
  <c r="S309" i="1"/>
  <c r="U246" i="1"/>
  <c r="V246" i="1" s="1"/>
  <c r="S246" i="1"/>
  <c r="T246" i="1" s="1"/>
  <c r="U182" i="1"/>
  <c r="V182" i="1" s="1"/>
  <c r="S182" i="1"/>
  <c r="T182" i="1" s="1"/>
  <c r="U118" i="1"/>
  <c r="V118" i="1" s="1"/>
  <c r="S118" i="1"/>
  <c r="U54" i="1"/>
  <c r="V54" i="1" s="1"/>
  <c r="S54" i="1"/>
  <c r="U324" i="1"/>
  <c r="V324" i="1" s="1"/>
  <c r="S324" i="1"/>
  <c r="T324" i="1" s="1"/>
  <c r="U261" i="1"/>
  <c r="V261" i="1" s="1"/>
  <c r="S261" i="1"/>
  <c r="T261" i="1" s="1"/>
  <c r="U197" i="1"/>
  <c r="V197" i="1" s="1"/>
  <c r="S197" i="1"/>
  <c r="S133" i="1"/>
  <c r="T133" i="1" s="1"/>
  <c r="U133" i="1"/>
  <c r="V133" i="1" s="1"/>
  <c r="U69" i="1"/>
  <c r="V69" i="1" s="1"/>
  <c r="S69" i="1"/>
  <c r="T69" i="1" s="1"/>
  <c r="U339" i="1"/>
  <c r="V339" i="1" s="1"/>
  <c r="S339" i="1"/>
  <c r="U268" i="1"/>
  <c r="V268" i="1" s="1"/>
  <c r="S268" i="1"/>
  <c r="T268" i="1" s="1"/>
  <c r="U204" i="1"/>
  <c r="V204" i="1" s="1"/>
  <c r="S204" i="1"/>
  <c r="U140" i="1"/>
  <c r="V140" i="1" s="1"/>
  <c r="S140" i="1"/>
  <c r="T140" i="1" s="1"/>
  <c r="U68" i="1"/>
  <c r="V68" i="1" s="1"/>
  <c r="S68" i="1"/>
  <c r="U338" i="1"/>
  <c r="V338" i="1" s="1"/>
  <c r="S338" i="1"/>
  <c r="T338" i="1" s="1"/>
  <c r="U275" i="1"/>
  <c r="V275" i="1" s="1"/>
  <c r="S275" i="1"/>
  <c r="T275" i="1" s="1"/>
  <c r="U211" i="1"/>
  <c r="V211" i="1" s="1"/>
  <c r="S211" i="1"/>
  <c r="U147" i="1"/>
  <c r="V147" i="1" s="1"/>
  <c r="S147" i="1"/>
  <c r="U83" i="1"/>
  <c r="V83" i="1" s="1"/>
  <c r="S83" i="1"/>
  <c r="T83" i="1" s="1"/>
  <c r="U19" i="1"/>
  <c r="V19" i="1" s="1"/>
  <c r="S19" i="1"/>
  <c r="U329" i="1"/>
  <c r="V329" i="1" s="1"/>
  <c r="S329" i="1"/>
  <c r="T329" i="1" s="1"/>
  <c r="U242" i="1"/>
  <c r="V242" i="1" s="1"/>
  <c r="S242" i="1"/>
  <c r="U42" i="1"/>
  <c r="V42" i="1" s="1"/>
  <c r="S42" i="1"/>
  <c r="U250" i="1"/>
  <c r="V250" i="1" s="1"/>
  <c r="S250" i="1"/>
  <c r="T250" i="1" s="1"/>
  <c r="U138" i="1"/>
  <c r="V138" i="1" s="1"/>
  <c r="S138" i="1"/>
  <c r="T138" i="1" s="1"/>
  <c r="U129" i="1"/>
  <c r="V129" i="1" s="1"/>
  <c r="S129" i="1"/>
  <c r="T129" i="1" s="1"/>
  <c r="U88" i="1"/>
  <c r="V88" i="1" s="1"/>
  <c r="S88" i="1"/>
  <c r="U111" i="1"/>
  <c r="V111" i="1" s="1"/>
  <c r="S111" i="1"/>
  <c r="U62" i="1"/>
  <c r="V62" i="1" s="1"/>
  <c r="S62" i="1"/>
  <c r="U122" i="1"/>
  <c r="V122" i="1" s="1"/>
  <c r="S122" i="1"/>
  <c r="U305" i="1"/>
  <c r="V305" i="1" s="1"/>
  <c r="S305" i="1"/>
  <c r="T305" i="1" s="1"/>
  <c r="U241" i="1"/>
  <c r="V241" i="1" s="1"/>
  <c r="S241" i="1"/>
  <c r="T241" i="1" s="1"/>
  <c r="S177" i="1"/>
  <c r="U177" i="1"/>
  <c r="V177" i="1" s="1"/>
  <c r="S113" i="1"/>
  <c r="T113" i="1" s="1"/>
  <c r="U113" i="1"/>
  <c r="V113" i="1" s="1"/>
  <c r="U49" i="1"/>
  <c r="V49" i="1" s="1"/>
  <c r="S49" i="1"/>
  <c r="U327" i="1"/>
  <c r="V327" i="1" s="1"/>
  <c r="S327" i="1"/>
  <c r="T327" i="1" s="1"/>
  <c r="S264" i="1"/>
  <c r="U264" i="1"/>
  <c r="V264" i="1" s="1"/>
  <c r="U200" i="1"/>
  <c r="V200" i="1" s="1"/>
  <c r="S200" i="1"/>
  <c r="T200" i="1" s="1"/>
  <c r="U136" i="1"/>
  <c r="V136" i="1" s="1"/>
  <c r="S136" i="1"/>
  <c r="T136" i="1" s="1"/>
  <c r="U72" i="1"/>
  <c r="V72" i="1" s="1"/>
  <c r="S72" i="1"/>
  <c r="T72" i="1" s="1"/>
  <c r="U8" i="1"/>
  <c r="S8" i="1"/>
  <c r="U287" i="1"/>
  <c r="V287" i="1" s="1"/>
  <c r="S287" i="1"/>
  <c r="T287" i="1" s="1"/>
  <c r="U223" i="1"/>
  <c r="V223" i="1" s="1"/>
  <c r="S223" i="1"/>
  <c r="U159" i="1"/>
  <c r="V159" i="1" s="1"/>
  <c r="S159" i="1"/>
  <c r="T159" i="1" s="1"/>
  <c r="U95" i="1"/>
  <c r="V95" i="1" s="1"/>
  <c r="S95" i="1"/>
  <c r="T95" i="1" s="1"/>
  <c r="U31" i="1"/>
  <c r="V31" i="1" s="1"/>
  <c r="S31" i="1"/>
  <c r="U302" i="1"/>
  <c r="V302" i="1" s="1"/>
  <c r="S302" i="1"/>
  <c r="T302" i="1" s="1"/>
  <c r="U238" i="1"/>
  <c r="V238" i="1" s="1"/>
  <c r="S238" i="1"/>
  <c r="U174" i="1"/>
  <c r="V174" i="1" s="1"/>
  <c r="S174" i="1"/>
  <c r="U110" i="1"/>
  <c r="V110" i="1" s="1"/>
  <c r="S110" i="1"/>
  <c r="U46" i="1"/>
  <c r="V46" i="1" s="1"/>
  <c r="S46" i="1"/>
  <c r="T46" i="1" s="1"/>
  <c r="U316" i="1"/>
  <c r="V316" i="1" s="1"/>
  <c r="S316" i="1"/>
  <c r="U253" i="1"/>
  <c r="V253" i="1" s="1"/>
  <c r="S253" i="1"/>
  <c r="T253" i="1" s="1"/>
  <c r="U189" i="1"/>
  <c r="V189" i="1" s="1"/>
  <c r="S189" i="1"/>
  <c r="T189" i="1" s="1"/>
  <c r="U125" i="1"/>
  <c r="V125" i="1" s="1"/>
  <c r="S125" i="1"/>
  <c r="U61" i="1"/>
  <c r="V61" i="1" s="1"/>
  <c r="S61" i="1"/>
  <c r="S331" i="1"/>
  <c r="U331" i="1"/>
  <c r="V331" i="1" s="1"/>
  <c r="U260" i="1"/>
  <c r="V260" i="1" s="1"/>
  <c r="S260" i="1"/>
  <c r="T260" i="1" s="1"/>
  <c r="U196" i="1"/>
  <c r="V196" i="1" s="1"/>
  <c r="S196" i="1"/>
  <c r="T196" i="1" s="1"/>
  <c r="U132" i="1"/>
  <c r="V132" i="1" s="1"/>
  <c r="S132" i="1"/>
  <c r="U60" i="1"/>
  <c r="V60" i="1" s="1"/>
  <c r="S60" i="1"/>
  <c r="U330" i="1"/>
  <c r="V330" i="1" s="1"/>
  <c r="S330" i="1"/>
  <c r="U267" i="1"/>
  <c r="V267" i="1" s="1"/>
  <c r="S267" i="1"/>
  <c r="U203" i="1"/>
  <c r="V203" i="1" s="1"/>
  <c r="S203" i="1"/>
  <c r="T203" i="1" s="1"/>
  <c r="U139" i="1"/>
  <c r="V139" i="1" s="1"/>
  <c r="S139" i="1"/>
  <c r="T139" i="1" s="1"/>
  <c r="U75" i="1"/>
  <c r="V75" i="1" s="1"/>
  <c r="S75" i="1"/>
  <c r="U11" i="1"/>
  <c r="V11" i="1" s="1"/>
  <c r="S11" i="1"/>
  <c r="T11" i="1" s="1"/>
  <c r="U321" i="1"/>
  <c r="V321" i="1" s="1"/>
  <c r="S321" i="1"/>
  <c r="T321" i="1" s="1"/>
  <c r="U178" i="1"/>
  <c r="V178" i="1" s="1"/>
  <c r="S178" i="1"/>
  <c r="T178" i="1" s="1"/>
  <c r="U290" i="1"/>
  <c r="V290" i="1" s="1"/>
  <c r="S290" i="1"/>
  <c r="U74" i="1"/>
  <c r="V74" i="1" s="1"/>
  <c r="S74" i="1"/>
  <c r="T74" i="1" s="1"/>
  <c r="U58" i="1"/>
  <c r="V58" i="1" s="1"/>
  <c r="S58" i="1"/>
  <c r="T58" i="1" s="1"/>
  <c r="U216" i="1"/>
  <c r="V216" i="1" s="1"/>
  <c r="S216" i="1"/>
  <c r="T216" i="1" s="1"/>
  <c r="U317" i="1"/>
  <c r="V317" i="1" s="1"/>
  <c r="S317" i="1"/>
  <c r="U12" i="1"/>
  <c r="V12" i="1" s="1"/>
  <c r="S12" i="1"/>
  <c r="T12" i="1" s="1"/>
  <c r="U297" i="1"/>
  <c r="V297" i="1" s="1"/>
  <c r="S297" i="1"/>
  <c r="T297" i="1" s="1"/>
  <c r="U233" i="1"/>
  <c r="V233" i="1" s="1"/>
  <c r="S233" i="1"/>
  <c r="U169" i="1"/>
  <c r="V169" i="1" s="1"/>
  <c r="S169" i="1"/>
  <c r="U105" i="1"/>
  <c r="V105" i="1" s="1"/>
  <c r="S105" i="1"/>
  <c r="T105" i="1" s="1"/>
  <c r="U41" i="1"/>
  <c r="V41" i="1" s="1"/>
  <c r="S41" i="1"/>
  <c r="U319" i="1"/>
  <c r="V319" i="1" s="1"/>
  <c r="S319" i="1"/>
  <c r="U256" i="1"/>
  <c r="V256" i="1" s="1"/>
  <c r="S256" i="1"/>
  <c r="U192" i="1"/>
  <c r="V192" i="1" s="1"/>
  <c r="S192" i="1"/>
  <c r="T192" i="1" s="1"/>
  <c r="S128" i="1"/>
  <c r="T128" i="1" s="1"/>
  <c r="U128" i="1"/>
  <c r="V128" i="1" s="1"/>
  <c r="U64" i="1"/>
  <c r="V64" i="1" s="1"/>
  <c r="S64" i="1"/>
  <c r="U342" i="1"/>
  <c r="V342" i="1" s="1"/>
  <c r="S342" i="1"/>
  <c r="U279" i="1"/>
  <c r="V279" i="1" s="1"/>
  <c r="S279" i="1"/>
  <c r="T279" i="1" s="1"/>
  <c r="U215" i="1"/>
  <c r="V215" i="1" s="1"/>
  <c r="S215" i="1"/>
  <c r="T215" i="1" s="1"/>
  <c r="S151" i="1"/>
  <c r="U151" i="1"/>
  <c r="V151" i="1" s="1"/>
  <c r="U87" i="1"/>
  <c r="V87" i="1" s="1"/>
  <c r="S87" i="1"/>
  <c r="U23" i="1"/>
  <c r="V23" i="1" s="1"/>
  <c r="S23" i="1"/>
  <c r="U294" i="1"/>
  <c r="V294" i="1" s="1"/>
  <c r="S294" i="1"/>
  <c r="U230" i="1"/>
  <c r="V230" i="1" s="1"/>
  <c r="S230" i="1"/>
  <c r="U166" i="1"/>
  <c r="V166" i="1" s="1"/>
  <c r="S166" i="1"/>
  <c r="U102" i="1"/>
  <c r="V102" i="1" s="1"/>
  <c r="S102" i="1"/>
  <c r="U38" i="1"/>
  <c r="V38" i="1" s="1"/>
  <c r="S38" i="1"/>
  <c r="T38" i="1" s="1"/>
  <c r="S308" i="1"/>
  <c r="U308" i="1"/>
  <c r="V308" i="1" s="1"/>
  <c r="S245" i="1"/>
  <c r="T245" i="1" s="1"/>
  <c r="U245" i="1"/>
  <c r="V245" i="1" s="1"/>
  <c r="U181" i="1"/>
  <c r="V181" i="1" s="1"/>
  <c r="S181" i="1"/>
  <c r="T181" i="1" s="1"/>
  <c r="U117" i="1"/>
  <c r="V117" i="1" s="1"/>
  <c r="S117" i="1"/>
  <c r="T117" i="1" s="1"/>
  <c r="U53" i="1"/>
  <c r="V53" i="1" s="1"/>
  <c r="S53" i="1"/>
  <c r="T53" i="1" s="1"/>
  <c r="U323" i="1"/>
  <c r="V323" i="1" s="1"/>
  <c r="S323" i="1"/>
  <c r="U252" i="1"/>
  <c r="V252" i="1" s="1"/>
  <c r="S252" i="1"/>
  <c r="U188" i="1"/>
  <c r="V188" i="1" s="1"/>
  <c r="S188" i="1"/>
  <c r="U124" i="1"/>
  <c r="V124" i="1" s="1"/>
  <c r="S124" i="1"/>
  <c r="T124" i="1" s="1"/>
  <c r="U52" i="1"/>
  <c r="V52" i="1" s="1"/>
  <c r="S52" i="1"/>
  <c r="U322" i="1"/>
  <c r="V322" i="1" s="1"/>
  <c r="S322" i="1"/>
  <c r="U259" i="1"/>
  <c r="V259" i="1" s="1"/>
  <c r="S259" i="1"/>
  <c r="U195" i="1"/>
  <c r="V195" i="1" s="1"/>
  <c r="S195" i="1"/>
  <c r="U131" i="1"/>
  <c r="V131" i="1" s="1"/>
  <c r="S131" i="1"/>
  <c r="T131" i="1" s="1"/>
  <c r="U67" i="1"/>
  <c r="V67" i="1" s="1"/>
  <c r="S67" i="1"/>
  <c r="T67" i="1" s="1"/>
  <c r="U337" i="1"/>
  <c r="V337" i="1" s="1"/>
  <c r="S337" i="1"/>
  <c r="U258" i="1"/>
  <c r="V258" i="1" s="1"/>
  <c r="S258" i="1"/>
  <c r="U114" i="1"/>
  <c r="V114" i="1" s="1"/>
  <c r="S114" i="1"/>
  <c r="T114" i="1" s="1"/>
  <c r="U226" i="1"/>
  <c r="V226" i="1" s="1"/>
  <c r="S226" i="1"/>
  <c r="T226" i="1" s="1"/>
  <c r="U202" i="1"/>
  <c r="V202" i="1" s="1"/>
  <c r="S202" i="1"/>
  <c r="U90" i="1"/>
  <c r="V90" i="1" s="1"/>
  <c r="S90" i="1"/>
  <c r="U152" i="1"/>
  <c r="V152" i="1" s="1"/>
  <c r="S152" i="1"/>
  <c r="T152" i="1" s="1"/>
  <c r="U91" i="1"/>
  <c r="V91" i="1" s="1"/>
  <c r="S91" i="1"/>
  <c r="T91" i="1" s="1"/>
  <c r="U289" i="1"/>
  <c r="V289" i="1" s="1"/>
  <c r="S289" i="1"/>
  <c r="T289" i="1" s="1"/>
  <c r="U225" i="1"/>
  <c r="V225" i="1" s="1"/>
  <c r="S225" i="1"/>
  <c r="T225" i="1" s="1"/>
  <c r="U161" i="1"/>
  <c r="V161" i="1" s="1"/>
  <c r="S161" i="1"/>
  <c r="U97" i="1"/>
  <c r="V97" i="1" s="1"/>
  <c r="S97" i="1"/>
  <c r="S33" i="1"/>
  <c r="U33" i="1"/>
  <c r="V33" i="1" s="1"/>
  <c r="U311" i="1"/>
  <c r="V311" i="1" s="1"/>
  <c r="S311" i="1"/>
  <c r="U248" i="1"/>
  <c r="V248" i="1" s="1"/>
  <c r="S248" i="1"/>
  <c r="T248" i="1" s="1"/>
  <c r="U184" i="1"/>
  <c r="V184" i="1" s="1"/>
  <c r="S184" i="1"/>
  <c r="T184" i="1" s="1"/>
  <c r="U120" i="1"/>
  <c r="V120" i="1" s="1"/>
  <c r="S120" i="1"/>
  <c r="T120" i="1" s="1"/>
  <c r="U56" i="1"/>
  <c r="V56" i="1" s="1"/>
  <c r="S56" i="1"/>
  <c r="T56" i="1" s="1"/>
  <c r="U334" i="1"/>
  <c r="V334" i="1" s="1"/>
  <c r="S334" i="1"/>
  <c r="T334" i="1" s="1"/>
  <c r="U271" i="1"/>
  <c r="V271" i="1" s="1"/>
  <c r="S271" i="1"/>
  <c r="U207" i="1"/>
  <c r="V207" i="1" s="1"/>
  <c r="S207" i="1"/>
  <c r="U143" i="1"/>
  <c r="V143" i="1" s="1"/>
  <c r="S143" i="1"/>
  <c r="S79" i="1"/>
  <c r="U79" i="1"/>
  <c r="V79" i="1" s="1"/>
  <c r="U15" i="1"/>
  <c r="V15" i="1" s="1"/>
  <c r="S15" i="1"/>
  <c r="S286" i="1"/>
  <c r="T286" i="1" s="1"/>
  <c r="U286" i="1"/>
  <c r="V286" i="1" s="1"/>
  <c r="U222" i="1"/>
  <c r="V222" i="1" s="1"/>
  <c r="S222" i="1"/>
  <c r="U158" i="1"/>
  <c r="V158" i="1" s="1"/>
  <c r="S158" i="1"/>
  <c r="U94" i="1"/>
  <c r="V94" i="1" s="1"/>
  <c r="S94" i="1"/>
  <c r="U30" i="1"/>
  <c r="V30" i="1" s="1"/>
  <c r="S30" i="1"/>
  <c r="U301" i="1"/>
  <c r="V301" i="1" s="1"/>
  <c r="S301" i="1"/>
  <c r="U237" i="1"/>
  <c r="V237" i="1" s="1"/>
  <c r="S237" i="1"/>
  <c r="T237" i="1" s="1"/>
  <c r="U173" i="1"/>
  <c r="V173" i="1" s="1"/>
  <c r="S173" i="1"/>
  <c r="T173" i="1" s="1"/>
  <c r="U109" i="1"/>
  <c r="V109" i="1" s="1"/>
  <c r="S109" i="1"/>
  <c r="U45" i="1"/>
  <c r="V45" i="1" s="1"/>
  <c r="S45" i="1"/>
  <c r="U315" i="1"/>
  <c r="V315" i="1" s="1"/>
  <c r="S315" i="1"/>
  <c r="U244" i="1"/>
  <c r="V244" i="1" s="1"/>
  <c r="S244" i="1"/>
  <c r="U180" i="1"/>
  <c r="V180" i="1" s="1"/>
  <c r="S180" i="1"/>
  <c r="U116" i="1"/>
  <c r="V116" i="1" s="1"/>
  <c r="S116" i="1"/>
  <c r="T116" i="1" s="1"/>
  <c r="U44" i="1"/>
  <c r="V44" i="1" s="1"/>
  <c r="S44" i="1"/>
  <c r="T44" i="1" s="1"/>
  <c r="S314" i="1"/>
  <c r="U314" i="1"/>
  <c r="V314" i="1" s="1"/>
  <c r="U251" i="1"/>
  <c r="V251" i="1" s="1"/>
  <c r="S251" i="1"/>
  <c r="T251" i="1" s="1"/>
  <c r="U187" i="1"/>
  <c r="V187" i="1" s="1"/>
  <c r="S187" i="1"/>
  <c r="T187" i="1" s="1"/>
  <c r="U123" i="1"/>
  <c r="V123" i="1" s="1"/>
  <c r="S123" i="1"/>
  <c r="U59" i="1"/>
  <c r="V59" i="1" s="1"/>
  <c r="S59" i="1"/>
  <c r="U274" i="1"/>
  <c r="V274" i="1" s="1"/>
  <c r="S274" i="1"/>
  <c r="U194" i="1"/>
  <c r="V194" i="1" s="1"/>
  <c r="S194" i="1"/>
  <c r="T194" i="1" s="1"/>
  <c r="U50" i="1"/>
  <c r="V50" i="1" s="1"/>
  <c r="S50" i="1"/>
  <c r="U162" i="1"/>
  <c r="V162" i="1" s="1"/>
  <c r="S162" i="1"/>
  <c r="U26" i="1"/>
  <c r="V26" i="1" s="1"/>
  <c r="S26" i="1"/>
  <c r="T26" i="1" s="1"/>
  <c r="U218" i="1"/>
  <c r="V218" i="1" s="1"/>
  <c r="S218" i="1"/>
  <c r="T218" i="1" s="1"/>
  <c r="U257" i="1"/>
  <c r="V257" i="1" s="1"/>
  <c r="S257" i="1"/>
  <c r="T257" i="1" s="1"/>
  <c r="U343" i="1"/>
  <c r="V343" i="1" s="1"/>
  <c r="S343" i="1"/>
  <c r="U303" i="1"/>
  <c r="V303" i="1" s="1"/>
  <c r="S303" i="1"/>
  <c r="U47" i="1"/>
  <c r="V47" i="1" s="1"/>
  <c r="S47" i="1"/>
  <c r="T47" i="1" s="1"/>
  <c r="U332" i="1"/>
  <c r="V332" i="1" s="1"/>
  <c r="S332" i="1"/>
  <c r="T332" i="1" s="1"/>
  <c r="U155" i="1"/>
  <c r="V155" i="1" s="1"/>
  <c r="S155" i="1"/>
  <c r="U281" i="1"/>
  <c r="V281" i="1" s="1"/>
  <c r="S281" i="1"/>
  <c r="U217" i="1"/>
  <c r="V217" i="1" s="1"/>
  <c r="S217" i="1"/>
  <c r="T217" i="1" s="1"/>
  <c r="U153" i="1"/>
  <c r="V153" i="1" s="1"/>
  <c r="S153" i="1"/>
  <c r="U89" i="1"/>
  <c r="V89" i="1" s="1"/>
  <c r="S89" i="1"/>
  <c r="U25" i="1"/>
  <c r="V25" i="1" s="1"/>
  <c r="S25" i="1"/>
  <c r="U304" i="1"/>
  <c r="V304" i="1" s="1"/>
  <c r="S304" i="1"/>
  <c r="U240" i="1"/>
  <c r="V240" i="1" s="1"/>
  <c r="S240" i="1"/>
  <c r="U176" i="1"/>
  <c r="V176" i="1" s="1"/>
  <c r="S176" i="1"/>
  <c r="U112" i="1"/>
  <c r="V112" i="1" s="1"/>
  <c r="S112" i="1"/>
  <c r="U48" i="1"/>
  <c r="V48" i="1" s="1"/>
  <c r="S48" i="1"/>
  <c r="T48" i="1" s="1"/>
  <c r="U326" i="1"/>
  <c r="V326" i="1" s="1"/>
  <c r="S326" i="1"/>
  <c r="U263" i="1"/>
  <c r="V263" i="1" s="1"/>
  <c r="S263" i="1"/>
  <c r="U199" i="1"/>
  <c r="V199" i="1" s="1"/>
  <c r="S199" i="1"/>
  <c r="U135" i="1"/>
  <c r="V135" i="1" s="1"/>
  <c r="S135" i="1"/>
  <c r="T135" i="1" s="1"/>
  <c r="U71" i="1"/>
  <c r="V71" i="1" s="1"/>
  <c r="S71" i="1"/>
  <c r="U341" i="1"/>
  <c r="V341" i="1" s="1"/>
  <c r="S341" i="1"/>
  <c r="U278" i="1"/>
  <c r="V278" i="1" s="1"/>
  <c r="S278" i="1"/>
  <c r="U214" i="1"/>
  <c r="V214" i="1" s="1"/>
  <c r="S214" i="1"/>
  <c r="T214" i="1" s="1"/>
  <c r="U150" i="1"/>
  <c r="V150" i="1" s="1"/>
  <c r="S150" i="1"/>
  <c r="T150" i="1" s="1"/>
  <c r="U86" i="1"/>
  <c r="V86" i="1" s="1"/>
  <c r="S86" i="1"/>
  <c r="U22" i="1"/>
  <c r="V22" i="1" s="1"/>
  <c r="S22" i="1"/>
  <c r="T22" i="1" s="1"/>
  <c r="U293" i="1"/>
  <c r="V293" i="1" s="1"/>
  <c r="S293" i="1"/>
  <c r="T293" i="1" s="1"/>
  <c r="U229" i="1"/>
  <c r="V229" i="1" s="1"/>
  <c r="S229" i="1"/>
  <c r="T229" i="1" s="1"/>
  <c r="U165" i="1"/>
  <c r="V165" i="1" s="1"/>
  <c r="S165" i="1"/>
  <c r="S101" i="1"/>
  <c r="T101" i="1" s="1"/>
  <c r="U101" i="1"/>
  <c r="V101" i="1" s="1"/>
  <c r="U37" i="1"/>
  <c r="V37" i="1" s="1"/>
  <c r="S37" i="1"/>
  <c r="T37" i="1" s="1"/>
  <c r="U300" i="1"/>
  <c r="V300" i="1" s="1"/>
  <c r="S300" i="1"/>
  <c r="T300" i="1" s="1"/>
  <c r="U236" i="1"/>
  <c r="V236" i="1" s="1"/>
  <c r="S236" i="1"/>
  <c r="U172" i="1"/>
  <c r="V172" i="1" s="1"/>
  <c r="S172" i="1"/>
  <c r="U108" i="1"/>
  <c r="V108" i="1" s="1"/>
  <c r="S108" i="1"/>
  <c r="U36" i="1"/>
  <c r="V36" i="1" s="1"/>
  <c r="S36" i="1"/>
  <c r="T36" i="1" s="1"/>
  <c r="U307" i="1"/>
  <c r="V307" i="1" s="1"/>
  <c r="S307" i="1"/>
  <c r="S243" i="1"/>
  <c r="U243" i="1"/>
  <c r="V243" i="1" s="1"/>
  <c r="U179" i="1"/>
  <c r="V179" i="1" s="1"/>
  <c r="S179" i="1"/>
  <c r="U115" i="1"/>
  <c r="V115" i="1" s="1"/>
  <c r="S115" i="1"/>
  <c r="U51" i="1"/>
  <c r="V51" i="1" s="1"/>
  <c r="S51" i="1"/>
  <c r="U210" i="1"/>
  <c r="V210" i="1" s="1"/>
  <c r="S210" i="1"/>
  <c r="U130" i="1"/>
  <c r="V130" i="1" s="1"/>
  <c r="S130" i="1"/>
  <c r="U298" i="1"/>
  <c r="V298" i="1" s="1"/>
  <c r="S298" i="1"/>
  <c r="T298" i="1" s="1"/>
  <c r="U98" i="1"/>
  <c r="V98" i="1" s="1"/>
  <c r="S98" i="1"/>
  <c r="T98" i="1" s="1"/>
  <c r="U186" i="1"/>
  <c r="V186" i="1" s="1"/>
  <c r="S186" i="1"/>
  <c r="T186" i="1" s="1"/>
  <c r="U344" i="1"/>
  <c r="V344" i="1" s="1"/>
  <c r="S344" i="1"/>
  <c r="T344" i="1" s="1"/>
  <c r="U193" i="1"/>
  <c r="V193" i="1" s="1"/>
  <c r="S193" i="1"/>
  <c r="T193" i="1" s="1"/>
  <c r="U280" i="1"/>
  <c r="V280" i="1" s="1"/>
  <c r="S280" i="1"/>
  <c r="U239" i="1"/>
  <c r="V239" i="1" s="1"/>
  <c r="S239" i="1"/>
  <c r="U190" i="1"/>
  <c r="V190" i="1" s="1"/>
  <c r="S190" i="1"/>
  <c r="U141" i="1"/>
  <c r="V141" i="1" s="1"/>
  <c r="S141" i="1"/>
  <c r="U27" i="1"/>
  <c r="V27" i="1" s="1"/>
  <c r="S27" i="1"/>
  <c r="T27" i="1" s="1"/>
  <c r="U336" i="1"/>
  <c r="V336" i="1" s="1"/>
  <c r="S336" i="1"/>
  <c r="T336" i="1" s="1"/>
  <c r="U273" i="1"/>
  <c r="V273" i="1" s="1"/>
  <c r="S273" i="1"/>
  <c r="U209" i="1"/>
  <c r="V209" i="1" s="1"/>
  <c r="S209" i="1"/>
  <c r="U145" i="1"/>
  <c r="V145" i="1" s="1"/>
  <c r="S145" i="1"/>
  <c r="T145" i="1" s="1"/>
  <c r="U81" i="1"/>
  <c r="V81" i="1" s="1"/>
  <c r="S81" i="1"/>
  <c r="U17" i="1"/>
  <c r="V17" i="1" s="1"/>
  <c r="S17" i="1"/>
  <c r="T17" i="1" s="1"/>
  <c r="U296" i="1"/>
  <c r="V296" i="1" s="1"/>
  <c r="S296" i="1"/>
  <c r="U232" i="1"/>
  <c r="V232" i="1" s="1"/>
  <c r="S232" i="1"/>
  <c r="T232" i="1" s="1"/>
  <c r="U168" i="1"/>
  <c r="V168" i="1" s="1"/>
  <c r="S168" i="1"/>
  <c r="U104" i="1"/>
  <c r="V104" i="1" s="1"/>
  <c r="S104" i="1"/>
  <c r="T104" i="1" s="1"/>
  <c r="U40" i="1"/>
  <c r="V40" i="1" s="1"/>
  <c r="S40" i="1"/>
  <c r="U318" i="1"/>
  <c r="V318" i="1" s="1"/>
  <c r="S318" i="1"/>
  <c r="T318" i="1" s="1"/>
  <c r="U255" i="1"/>
  <c r="V255" i="1" s="1"/>
  <c r="S255" i="1"/>
  <c r="T255" i="1" s="1"/>
  <c r="U191" i="1"/>
  <c r="V191" i="1" s="1"/>
  <c r="S191" i="1"/>
  <c r="U127" i="1"/>
  <c r="V127" i="1" s="1"/>
  <c r="S127" i="1"/>
  <c r="U63" i="1"/>
  <c r="V63" i="1" s="1"/>
  <c r="S63" i="1"/>
  <c r="T63" i="1" s="1"/>
  <c r="U333" i="1"/>
  <c r="V333" i="1" s="1"/>
  <c r="S333" i="1"/>
  <c r="T333" i="1" s="1"/>
  <c r="U270" i="1"/>
  <c r="V270" i="1" s="1"/>
  <c r="S270" i="1"/>
  <c r="T270" i="1" s="1"/>
  <c r="U206" i="1"/>
  <c r="V206" i="1" s="1"/>
  <c r="S206" i="1"/>
  <c r="U142" i="1"/>
  <c r="V142" i="1" s="1"/>
  <c r="S142" i="1"/>
  <c r="T142" i="1" s="1"/>
  <c r="U78" i="1"/>
  <c r="V78" i="1" s="1"/>
  <c r="S78" i="1"/>
  <c r="U14" i="1"/>
  <c r="V14" i="1" s="1"/>
  <c r="S14" i="1"/>
  <c r="U285" i="1"/>
  <c r="V285" i="1" s="1"/>
  <c r="S285" i="1"/>
  <c r="U221" i="1"/>
  <c r="V221" i="1" s="1"/>
  <c r="S221" i="1"/>
  <c r="T221" i="1" s="1"/>
  <c r="U157" i="1"/>
  <c r="V157" i="1" s="1"/>
  <c r="S157" i="1"/>
  <c r="T157" i="1" s="1"/>
  <c r="U93" i="1"/>
  <c r="V93" i="1" s="1"/>
  <c r="S93" i="1"/>
  <c r="U29" i="1"/>
  <c r="V29" i="1" s="1"/>
  <c r="S29" i="1"/>
  <c r="U292" i="1"/>
  <c r="V292" i="1" s="1"/>
  <c r="S292" i="1"/>
  <c r="U228" i="1"/>
  <c r="V228" i="1" s="1"/>
  <c r="S228" i="1"/>
  <c r="T228" i="1" s="1"/>
  <c r="U164" i="1"/>
  <c r="V164" i="1" s="1"/>
  <c r="S164" i="1"/>
  <c r="T164" i="1" s="1"/>
  <c r="U100" i="1"/>
  <c r="V100" i="1" s="1"/>
  <c r="S100" i="1"/>
  <c r="T100" i="1" s="1"/>
  <c r="U28" i="1"/>
  <c r="V28" i="1" s="1"/>
  <c r="S28" i="1"/>
  <c r="T28" i="1" s="1"/>
  <c r="U299" i="1"/>
  <c r="V299" i="1" s="1"/>
  <c r="S299" i="1"/>
  <c r="T299" i="1" s="1"/>
  <c r="U235" i="1"/>
  <c r="V235" i="1" s="1"/>
  <c r="S235" i="1"/>
  <c r="T235" i="1" s="1"/>
  <c r="U171" i="1"/>
  <c r="V171" i="1" s="1"/>
  <c r="S171" i="1"/>
  <c r="U107" i="1"/>
  <c r="V107" i="1" s="1"/>
  <c r="S107" i="1"/>
  <c r="T107" i="1" s="1"/>
  <c r="U43" i="1"/>
  <c r="V43" i="1" s="1"/>
  <c r="S43" i="1"/>
  <c r="T43" i="1" s="1"/>
  <c r="U146" i="1"/>
  <c r="V146" i="1" s="1"/>
  <c r="S146" i="1"/>
  <c r="U66" i="1"/>
  <c r="V66" i="1" s="1"/>
  <c r="S66" i="1"/>
  <c r="T66" i="1" s="1"/>
  <c r="U234" i="1"/>
  <c r="V234" i="1" s="1"/>
  <c r="S234" i="1"/>
  <c r="T234" i="1" s="1"/>
  <c r="U34" i="1"/>
  <c r="V34" i="1" s="1"/>
  <c r="S34" i="1"/>
  <c r="T34" i="1" s="1"/>
  <c r="U10" i="1"/>
  <c r="V10" i="1" s="1"/>
  <c r="S10" i="1"/>
  <c r="T10" i="1" s="1"/>
  <c r="U269" i="1"/>
  <c r="V269" i="1" s="1"/>
  <c r="S269" i="1"/>
  <c r="T269" i="1" s="1"/>
  <c r="U328" i="1"/>
  <c r="V328" i="1" s="1"/>
  <c r="S328" i="1"/>
  <c r="T328" i="1" s="1"/>
  <c r="U265" i="1"/>
  <c r="V265" i="1" s="1"/>
  <c r="S265" i="1"/>
  <c r="S201" i="1"/>
  <c r="U201" i="1"/>
  <c r="V201" i="1" s="1"/>
  <c r="U137" i="1"/>
  <c r="V137" i="1" s="1"/>
  <c r="S137" i="1"/>
  <c r="U73" i="1"/>
  <c r="V73" i="1" s="1"/>
  <c r="S73" i="1"/>
  <c r="T73" i="1" s="1"/>
  <c r="U9" i="1"/>
  <c r="V9" i="1" s="1"/>
  <c r="S9" i="1"/>
  <c r="T9" i="1" s="1"/>
  <c r="U288" i="1"/>
  <c r="V288" i="1" s="1"/>
  <c r="S288" i="1"/>
  <c r="S224" i="1"/>
  <c r="U224" i="1"/>
  <c r="V224" i="1" s="1"/>
  <c r="U160" i="1"/>
  <c r="V160" i="1" s="1"/>
  <c r="S160" i="1"/>
  <c r="U96" i="1"/>
  <c r="V96" i="1" s="1"/>
  <c r="S96" i="1"/>
  <c r="T96" i="1" s="1"/>
  <c r="U32" i="1"/>
  <c r="V32" i="1" s="1"/>
  <c r="S32" i="1"/>
  <c r="T32" i="1" s="1"/>
  <c r="U310" i="1"/>
  <c r="V310" i="1" s="1"/>
  <c r="S310" i="1"/>
  <c r="T310" i="1" s="1"/>
  <c r="U247" i="1"/>
  <c r="V247" i="1" s="1"/>
  <c r="S247" i="1"/>
  <c r="U183" i="1"/>
  <c r="V183" i="1" s="1"/>
  <c r="S183" i="1"/>
  <c r="S119" i="1"/>
  <c r="T119" i="1" s="1"/>
  <c r="U119" i="1"/>
  <c r="V119" i="1" s="1"/>
  <c r="U55" i="1"/>
  <c r="V55" i="1" s="1"/>
  <c r="S55" i="1"/>
  <c r="U325" i="1"/>
  <c r="V325" i="1" s="1"/>
  <c r="S325" i="1"/>
  <c r="T325" i="1" s="1"/>
  <c r="U262" i="1"/>
  <c r="V262" i="1" s="1"/>
  <c r="S262" i="1"/>
  <c r="T262" i="1" s="1"/>
  <c r="U198" i="1"/>
  <c r="V198" i="1" s="1"/>
  <c r="S198" i="1"/>
  <c r="U134" i="1"/>
  <c r="V134" i="1" s="1"/>
  <c r="S134" i="1"/>
  <c r="T134" i="1" s="1"/>
  <c r="U70" i="1"/>
  <c r="V70" i="1" s="1"/>
  <c r="S70" i="1"/>
  <c r="U340" i="1"/>
  <c r="V340" i="1" s="1"/>
  <c r="S340" i="1"/>
  <c r="T340" i="1" s="1"/>
  <c r="U277" i="1"/>
  <c r="V277" i="1" s="1"/>
  <c r="S277" i="1"/>
  <c r="T277" i="1" s="1"/>
  <c r="U213" i="1"/>
  <c r="V213" i="1" s="1"/>
  <c r="S213" i="1"/>
  <c r="U149" i="1"/>
  <c r="V149" i="1" s="1"/>
  <c r="S149" i="1"/>
  <c r="T149" i="1" s="1"/>
  <c r="U85" i="1"/>
  <c r="V85" i="1" s="1"/>
  <c r="S85" i="1"/>
  <c r="T85" i="1" s="1"/>
  <c r="U21" i="1"/>
  <c r="V21" i="1" s="1"/>
  <c r="S21" i="1"/>
  <c r="T21" i="1" s="1"/>
  <c r="U284" i="1"/>
  <c r="V284" i="1" s="1"/>
  <c r="S284" i="1"/>
  <c r="U220" i="1"/>
  <c r="V220" i="1" s="1"/>
  <c r="S220" i="1"/>
  <c r="T220" i="1" s="1"/>
  <c r="U156" i="1"/>
  <c r="V156" i="1" s="1"/>
  <c r="S156" i="1"/>
  <c r="T156" i="1" s="1"/>
  <c r="U92" i="1"/>
  <c r="V92" i="1" s="1"/>
  <c r="S92" i="1"/>
  <c r="T92" i="1" s="1"/>
  <c r="U20" i="1"/>
  <c r="V20" i="1" s="1"/>
  <c r="S20" i="1"/>
  <c r="T20" i="1" s="1"/>
  <c r="U291" i="1"/>
  <c r="V291" i="1" s="1"/>
  <c r="S291" i="1"/>
  <c r="T291" i="1" s="1"/>
  <c r="U227" i="1"/>
  <c r="V227" i="1" s="1"/>
  <c r="S227" i="1"/>
  <c r="T227" i="1" s="1"/>
  <c r="U163" i="1"/>
  <c r="V163" i="1" s="1"/>
  <c r="S163" i="1"/>
  <c r="T163" i="1" s="1"/>
  <c r="U99" i="1"/>
  <c r="V99" i="1" s="1"/>
  <c r="S99" i="1"/>
  <c r="U35" i="1"/>
  <c r="V35" i="1" s="1"/>
  <c r="S35" i="1"/>
  <c r="T35" i="1" s="1"/>
  <c r="U82" i="1"/>
  <c r="V82" i="1" s="1"/>
  <c r="S82" i="1"/>
  <c r="T82" i="1" s="1"/>
  <c r="U313" i="1"/>
  <c r="V313" i="1" s="1"/>
  <c r="S313" i="1"/>
  <c r="T313" i="1" s="1"/>
  <c r="U170" i="1"/>
  <c r="V170" i="1" s="1"/>
  <c r="S170" i="1"/>
  <c r="U282" i="1"/>
  <c r="V282" i="1" s="1"/>
  <c r="S282" i="1"/>
  <c r="U154" i="1"/>
  <c r="V154" i="1" s="1"/>
  <c r="S154" i="1"/>
  <c r="L8" i="1"/>
  <c r="L275" i="1"/>
  <c r="S349" i="1" l="1"/>
  <c r="S347" i="1"/>
  <c r="S350" i="1"/>
  <c r="S348" i="1"/>
  <c r="S346" i="1"/>
  <c r="T349" i="1"/>
  <c r="T347" i="1"/>
  <c r="T351" i="1"/>
  <c r="T350" i="1"/>
  <c r="T348" i="1"/>
  <c r="T346" i="1"/>
  <c r="V8" i="1"/>
  <c r="U349" i="1"/>
  <c r="U347" i="1"/>
  <c r="U351" i="1"/>
  <c r="U350" i="1"/>
  <c r="U348" i="1"/>
  <c r="U346" i="1"/>
  <c r="M8" i="1"/>
  <c r="N8" i="1" s="1"/>
  <c r="M275" i="1"/>
  <c r="N275" i="1" s="1"/>
  <c r="V351" i="1" l="1"/>
  <c r="V350" i="1"/>
  <c r="V348" i="1"/>
  <c r="V346" i="1"/>
  <c r="V349" i="1"/>
  <c r="V347" i="1"/>
  <c r="O8" i="1"/>
  <c r="P8" i="1" s="1"/>
  <c r="O275" i="1"/>
  <c r="P275" i="1" s="1"/>
  <c r="H357" i="13" l="1"/>
  <c r="H356" i="13"/>
  <c r="H355" i="13"/>
  <c r="H354" i="13"/>
  <c r="H353" i="13"/>
  <c r="G358" i="13"/>
  <c r="G357" i="13"/>
  <c r="G356" i="13"/>
  <c r="G355" i="13"/>
  <c r="G354" i="13"/>
  <c r="G353" i="13"/>
  <c r="A15" i="12" l="1"/>
  <c r="B15" i="12"/>
  <c r="C15" i="12"/>
  <c r="D15" i="12"/>
  <c r="E15" i="12"/>
  <c r="F15" i="12"/>
  <c r="G15" i="12"/>
  <c r="H15" i="12"/>
  <c r="J15" i="12"/>
  <c r="M15" i="12"/>
  <c r="A16" i="12"/>
  <c r="B16" i="12"/>
  <c r="C16" i="12"/>
  <c r="D16" i="12"/>
  <c r="E16" i="12"/>
  <c r="F16" i="12"/>
  <c r="G16" i="12"/>
  <c r="H16" i="12"/>
  <c r="J16" i="12"/>
  <c r="M16" i="12"/>
  <c r="A17" i="12"/>
  <c r="B17" i="12"/>
  <c r="C17" i="12"/>
  <c r="D17" i="12"/>
  <c r="E17" i="12"/>
  <c r="F17" i="12"/>
  <c r="G17" i="12"/>
  <c r="H17" i="12"/>
  <c r="J17" i="12"/>
  <c r="M17" i="12"/>
  <c r="A18" i="12"/>
  <c r="B18" i="12"/>
  <c r="C18" i="12"/>
  <c r="D18" i="12"/>
  <c r="E18" i="12"/>
  <c r="F18" i="12"/>
  <c r="G18" i="12"/>
  <c r="H18" i="12"/>
  <c r="J18" i="12"/>
  <c r="M18" i="12"/>
  <c r="A19" i="12"/>
  <c r="B19" i="12"/>
  <c r="C19" i="12"/>
  <c r="D19" i="12"/>
  <c r="E19" i="12"/>
  <c r="F19" i="12"/>
  <c r="G19" i="12"/>
  <c r="H19" i="12"/>
  <c r="J19" i="12"/>
  <c r="M19" i="12"/>
  <c r="A20" i="12"/>
  <c r="B20" i="12"/>
  <c r="C20" i="12"/>
  <c r="D20" i="12"/>
  <c r="E20" i="12"/>
  <c r="F20" i="12"/>
  <c r="G20" i="12"/>
  <c r="H20" i="12"/>
  <c r="J20" i="12"/>
  <c r="M20" i="12"/>
  <c r="A21" i="12"/>
  <c r="B21" i="12"/>
  <c r="C21" i="12"/>
  <c r="D21" i="12"/>
  <c r="E21" i="12"/>
  <c r="F21" i="12"/>
  <c r="G21" i="12"/>
  <c r="H21" i="12"/>
  <c r="J21" i="12"/>
  <c r="M21" i="12"/>
  <c r="A22" i="12"/>
  <c r="B22" i="12"/>
  <c r="C22" i="12"/>
  <c r="D22" i="12"/>
  <c r="E22" i="12"/>
  <c r="F22" i="12"/>
  <c r="G22" i="12"/>
  <c r="H22" i="12"/>
  <c r="J22" i="12"/>
  <c r="M22" i="12"/>
  <c r="A23" i="12"/>
  <c r="B23" i="12"/>
  <c r="C23" i="12"/>
  <c r="D23" i="12"/>
  <c r="E23" i="12"/>
  <c r="F23" i="12"/>
  <c r="G23" i="12"/>
  <c r="H23" i="12"/>
  <c r="J23" i="12"/>
  <c r="M23" i="12"/>
  <c r="A24" i="12"/>
  <c r="B24" i="12"/>
  <c r="C24" i="12"/>
  <c r="D24" i="12"/>
  <c r="E24" i="12"/>
  <c r="F24" i="12"/>
  <c r="G24" i="12"/>
  <c r="H24" i="12"/>
  <c r="J24" i="12"/>
  <c r="M24" i="12"/>
  <c r="A25" i="12"/>
  <c r="B25" i="12"/>
  <c r="C25" i="12"/>
  <c r="D25" i="12"/>
  <c r="E25" i="12"/>
  <c r="F25" i="12"/>
  <c r="G25" i="12"/>
  <c r="H25" i="12"/>
  <c r="J25" i="12"/>
  <c r="M25" i="12"/>
  <c r="A26" i="12"/>
  <c r="B26" i="12"/>
  <c r="C26" i="12"/>
  <c r="D26" i="12"/>
  <c r="E26" i="12"/>
  <c r="F26" i="12"/>
  <c r="G26" i="12"/>
  <c r="H26" i="12"/>
  <c r="J26" i="12"/>
  <c r="M26" i="12"/>
  <c r="A27" i="12"/>
  <c r="B27" i="12"/>
  <c r="C27" i="12"/>
  <c r="D27" i="12"/>
  <c r="E27" i="12"/>
  <c r="F27" i="12"/>
  <c r="G27" i="12"/>
  <c r="H27" i="12"/>
  <c r="J27" i="12"/>
  <c r="M27" i="12"/>
  <c r="A28" i="12"/>
  <c r="B28" i="12"/>
  <c r="C28" i="12"/>
  <c r="D28" i="12"/>
  <c r="E28" i="12"/>
  <c r="F28" i="12"/>
  <c r="G28" i="12"/>
  <c r="H28" i="12"/>
  <c r="J28" i="12"/>
  <c r="M28" i="12"/>
  <c r="A29" i="12"/>
  <c r="B29" i="12"/>
  <c r="C29" i="12"/>
  <c r="D29" i="12"/>
  <c r="E29" i="12"/>
  <c r="F29" i="12"/>
  <c r="G29" i="12"/>
  <c r="H29" i="12"/>
  <c r="J29" i="12"/>
  <c r="M29" i="12"/>
  <c r="A30" i="12"/>
  <c r="B30" i="12"/>
  <c r="C30" i="12"/>
  <c r="D30" i="12"/>
  <c r="E30" i="12"/>
  <c r="F30" i="12"/>
  <c r="G30" i="12"/>
  <c r="H30" i="12"/>
  <c r="J30" i="12"/>
  <c r="M30" i="12"/>
  <c r="A31" i="12"/>
  <c r="B31" i="12"/>
  <c r="C31" i="12"/>
  <c r="D31" i="12"/>
  <c r="E31" i="12"/>
  <c r="F31" i="12"/>
  <c r="G31" i="12"/>
  <c r="H31" i="12"/>
  <c r="J31" i="12"/>
  <c r="M31" i="12"/>
  <c r="A32" i="12"/>
  <c r="B32" i="12"/>
  <c r="C32" i="12"/>
  <c r="D32" i="12"/>
  <c r="E32" i="12"/>
  <c r="F32" i="12"/>
  <c r="G32" i="12"/>
  <c r="H32" i="12"/>
  <c r="J32" i="12"/>
  <c r="M32" i="12"/>
  <c r="A33" i="12"/>
  <c r="B33" i="12"/>
  <c r="C33" i="12"/>
  <c r="D33" i="12"/>
  <c r="E33" i="12"/>
  <c r="F33" i="12"/>
  <c r="G33" i="12"/>
  <c r="H33" i="12"/>
  <c r="J33" i="12"/>
  <c r="M33" i="12"/>
  <c r="A34" i="12"/>
  <c r="B34" i="12"/>
  <c r="C34" i="12"/>
  <c r="D34" i="12"/>
  <c r="E34" i="12"/>
  <c r="F34" i="12"/>
  <c r="G34" i="12"/>
  <c r="H34" i="12"/>
  <c r="J34" i="12"/>
  <c r="M34" i="12"/>
  <c r="A35" i="12"/>
  <c r="B35" i="12"/>
  <c r="C35" i="12"/>
  <c r="D35" i="12"/>
  <c r="E35" i="12"/>
  <c r="F35" i="12"/>
  <c r="G35" i="12"/>
  <c r="H35" i="12"/>
  <c r="J35" i="12"/>
  <c r="M35" i="12"/>
  <c r="A36" i="12"/>
  <c r="B36" i="12"/>
  <c r="C36" i="12"/>
  <c r="D36" i="12"/>
  <c r="E36" i="12"/>
  <c r="F36" i="12"/>
  <c r="G36" i="12"/>
  <c r="H36" i="12"/>
  <c r="J36" i="12"/>
  <c r="M36" i="12"/>
  <c r="A37" i="12"/>
  <c r="B37" i="12"/>
  <c r="C37" i="12"/>
  <c r="D37" i="12"/>
  <c r="E37" i="12"/>
  <c r="F37" i="12"/>
  <c r="G37" i="12"/>
  <c r="H37" i="12"/>
  <c r="J37" i="12"/>
  <c r="M37" i="12"/>
  <c r="A38" i="12"/>
  <c r="B38" i="12"/>
  <c r="C38" i="12"/>
  <c r="D38" i="12"/>
  <c r="E38" i="12"/>
  <c r="F38" i="12"/>
  <c r="G38" i="12"/>
  <c r="H38" i="12"/>
  <c r="J38" i="12"/>
  <c r="M38" i="12"/>
  <c r="A39" i="12"/>
  <c r="B39" i="12"/>
  <c r="C39" i="12"/>
  <c r="D39" i="12"/>
  <c r="E39" i="12"/>
  <c r="F39" i="12"/>
  <c r="G39" i="12"/>
  <c r="H39" i="12"/>
  <c r="J39" i="12"/>
  <c r="M39" i="12"/>
  <c r="A40" i="12"/>
  <c r="B40" i="12"/>
  <c r="C40" i="12"/>
  <c r="D40" i="12"/>
  <c r="E40" i="12"/>
  <c r="F40" i="12"/>
  <c r="G40" i="12"/>
  <c r="H40" i="12"/>
  <c r="J40" i="12"/>
  <c r="M40" i="12"/>
  <c r="A41" i="12"/>
  <c r="B41" i="12"/>
  <c r="C41" i="12"/>
  <c r="D41" i="12"/>
  <c r="E41" i="12"/>
  <c r="F41" i="12"/>
  <c r="G41" i="12"/>
  <c r="H41" i="12"/>
  <c r="J41" i="12"/>
  <c r="M41" i="12"/>
  <c r="A42" i="12"/>
  <c r="B42" i="12"/>
  <c r="C42" i="12"/>
  <c r="D42" i="12"/>
  <c r="E42" i="12"/>
  <c r="F42" i="12"/>
  <c r="G42" i="12"/>
  <c r="H42" i="12"/>
  <c r="J42" i="12"/>
  <c r="M42" i="12"/>
  <c r="A43" i="12"/>
  <c r="B43" i="12"/>
  <c r="C43" i="12"/>
  <c r="D43" i="12"/>
  <c r="E43" i="12"/>
  <c r="F43" i="12"/>
  <c r="G43" i="12"/>
  <c r="H43" i="12"/>
  <c r="J43" i="12"/>
  <c r="M43" i="12"/>
  <c r="A44" i="12"/>
  <c r="B44" i="12"/>
  <c r="C44" i="12"/>
  <c r="D44" i="12"/>
  <c r="E44" i="12"/>
  <c r="F44" i="12"/>
  <c r="G44" i="12"/>
  <c r="H44" i="12"/>
  <c r="J44" i="12"/>
  <c r="M44" i="12"/>
  <c r="A45" i="12"/>
  <c r="B45" i="12"/>
  <c r="C45" i="12"/>
  <c r="D45" i="12"/>
  <c r="E45" i="12"/>
  <c r="F45" i="12"/>
  <c r="G45" i="12"/>
  <c r="H45" i="12"/>
  <c r="J45" i="12"/>
  <c r="M45" i="12"/>
  <c r="A46" i="12"/>
  <c r="B46" i="12"/>
  <c r="C46" i="12"/>
  <c r="D46" i="12"/>
  <c r="E46" i="12"/>
  <c r="F46" i="12"/>
  <c r="G46" i="12"/>
  <c r="H46" i="12"/>
  <c r="J46" i="12"/>
  <c r="M46" i="12"/>
  <c r="A47" i="12"/>
  <c r="B47" i="12"/>
  <c r="C47" i="12"/>
  <c r="D47" i="12"/>
  <c r="E47" i="12"/>
  <c r="F47" i="12"/>
  <c r="G47" i="12"/>
  <c r="H47" i="12"/>
  <c r="J47" i="12"/>
  <c r="M47" i="12"/>
  <c r="A48" i="12"/>
  <c r="B48" i="12"/>
  <c r="C48" i="12"/>
  <c r="D48" i="12"/>
  <c r="E48" i="12"/>
  <c r="F48" i="12"/>
  <c r="G48" i="12"/>
  <c r="H48" i="12"/>
  <c r="J48" i="12"/>
  <c r="M48" i="12"/>
  <c r="A49" i="12"/>
  <c r="B49" i="12"/>
  <c r="C49" i="12"/>
  <c r="D49" i="12"/>
  <c r="E49" i="12"/>
  <c r="F49" i="12"/>
  <c r="G49" i="12"/>
  <c r="H49" i="12"/>
  <c r="J49" i="12"/>
  <c r="M49" i="12"/>
  <c r="A50" i="12"/>
  <c r="B50" i="12"/>
  <c r="C50" i="12"/>
  <c r="D50" i="12"/>
  <c r="E50" i="12"/>
  <c r="F50" i="12"/>
  <c r="G50" i="12"/>
  <c r="H50" i="12"/>
  <c r="J50" i="12"/>
  <c r="M50" i="12"/>
  <c r="A51" i="12"/>
  <c r="B51" i="12"/>
  <c r="C51" i="12"/>
  <c r="D51" i="12"/>
  <c r="E51" i="12"/>
  <c r="F51" i="12"/>
  <c r="G51" i="12"/>
  <c r="H51" i="12"/>
  <c r="J51" i="12"/>
  <c r="M51" i="12"/>
  <c r="A52" i="12"/>
  <c r="B52" i="12"/>
  <c r="C52" i="12"/>
  <c r="D52" i="12"/>
  <c r="E52" i="12"/>
  <c r="F52" i="12"/>
  <c r="G52" i="12"/>
  <c r="H52" i="12"/>
  <c r="J52" i="12"/>
  <c r="M52" i="12"/>
  <c r="A53" i="12"/>
  <c r="B53" i="12"/>
  <c r="C53" i="12"/>
  <c r="D53" i="12"/>
  <c r="E53" i="12"/>
  <c r="F53" i="12"/>
  <c r="G53" i="12"/>
  <c r="H53" i="12"/>
  <c r="J53" i="12"/>
  <c r="M53" i="12"/>
  <c r="A54" i="12"/>
  <c r="B54" i="12"/>
  <c r="C54" i="12"/>
  <c r="D54" i="12"/>
  <c r="E54" i="12"/>
  <c r="F54" i="12"/>
  <c r="G54" i="12"/>
  <c r="H54" i="12"/>
  <c r="J54" i="12"/>
  <c r="M54" i="12"/>
  <c r="A55" i="12"/>
  <c r="B55" i="12"/>
  <c r="C55" i="12"/>
  <c r="D55" i="12"/>
  <c r="E55" i="12"/>
  <c r="F55" i="12"/>
  <c r="G55" i="12"/>
  <c r="H55" i="12"/>
  <c r="J55" i="12"/>
  <c r="M55" i="12"/>
  <c r="A56" i="12"/>
  <c r="B56" i="12"/>
  <c r="C56" i="12"/>
  <c r="D56" i="12"/>
  <c r="E56" i="12"/>
  <c r="F56" i="12"/>
  <c r="G56" i="12"/>
  <c r="H56" i="12"/>
  <c r="J56" i="12"/>
  <c r="M56" i="12"/>
  <c r="A57" i="12"/>
  <c r="B57" i="12"/>
  <c r="C57" i="12"/>
  <c r="D57" i="12"/>
  <c r="E57" i="12"/>
  <c r="F57" i="12"/>
  <c r="G57" i="12"/>
  <c r="H57" i="12"/>
  <c r="J57" i="12"/>
  <c r="M57" i="12"/>
  <c r="A58" i="12"/>
  <c r="B58" i="12"/>
  <c r="C58" i="12"/>
  <c r="D58" i="12"/>
  <c r="E58" i="12"/>
  <c r="F58" i="12"/>
  <c r="G58" i="12"/>
  <c r="H58" i="12"/>
  <c r="J58" i="12"/>
  <c r="M58" i="12"/>
  <c r="A59" i="12"/>
  <c r="B59" i="12"/>
  <c r="C59" i="12"/>
  <c r="D59" i="12"/>
  <c r="E59" i="12"/>
  <c r="F59" i="12"/>
  <c r="G59" i="12"/>
  <c r="H59" i="12"/>
  <c r="J59" i="12"/>
  <c r="M59" i="12"/>
  <c r="A60" i="12"/>
  <c r="B60" i="12"/>
  <c r="C60" i="12"/>
  <c r="D60" i="12"/>
  <c r="E60" i="12"/>
  <c r="F60" i="12"/>
  <c r="G60" i="12"/>
  <c r="H60" i="12"/>
  <c r="J60" i="12"/>
  <c r="M60" i="12"/>
  <c r="A61" i="12"/>
  <c r="B61" i="12"/>
  <c r="C61" i="12"/>
  <c r="D61" i="12"/>
  <c r="E61" i="12"/>
  <c r="F61" i="12"/>
  <c r="G61" i="12"/>
  <c r="H61" i="12"/>
  <c r="J61" i="12"/>
  <c r="M61" i="12"/>
  <c r="A62" i="12"/>
  <c r="B62" i="12"/>
  <c r="C62" i="12"/>
  <c r="D62" i="12"/>
  <c r="E62" i="12"/>
  <c r="F62" i="12"/>
  <c r="G62" i="12"/>
  <c r="H62" i="12"/>
  <c r="J62" i="12"/>
  <c r="M62" i="12"/>
  <c r="A63" i="12"/>
  <c r="B63" i="12"/>
  <c r="C63" i="12"/>
  <c r="D63" i="12"/>
  <c r="E63" i="12"/>
  <c r="F63" i="12"/>
  <c r="G63" i="12"/>
  <c r="H63" i="12"/>
  <c r="J63" i="12"/>
  <c r="M63" i="12"/>
  <c r="A64" i="12"/>
  <c r="B64" i="12"/>
  <c r="C64" i="12"/>
  <c r="D64" i="12"/>
  <c r="E64" i="12"/>
  <c r="F64" i="12"/>
  <c r="G64" i="12"/>
  <c r="H64" i="12"/>
  <c r="J64" i="12"/>
  <c r="M64" i="12"/>
  <c r="A65" i="12"/>
  <c r="B65" i="12"/>
  <c r="C65" i="12"/>
  <c r="D65" i="12"/>
  <c r="E65" i="12"/>
  <c r="F65" i="12"/>
  <c r="G65" i="12"/>
  <c r="H65" i="12"/>
  <c r="J65" i="12"/>
  <c r="M65" i="12"/>
  <c r="A66" i="12"/>
  <c r="B66" i="12"/>
  <c r="C66" i="12"/>
  <c r="D66" i="12"/>
  <c r="E66" i="12"/>
  <c r="F66" i="12"/>
  <c r="G66" i="12"/>
  <c r="H66" i="12"/>
  <c r="J66" i="12"/>
  <c r="M66" i="12"/>
  <c r="A67" i="12"/>
  <c r="B67" i="12"/>
  <c r="C67" i="12"/>
  <c r="D67" i="12"/>
  <c r="E67" i="12"/>
  <c r="F67" i="12"/>
  <c r="G67" i="12"/>
  <c r="H67" i="12"/>
  <c r="J67" i="12"/>
  <c r="M67" i="12"/>
  <c r="A68" i="12"/>
  <c r="B68" i="12"/>
  <c r="C68" i="12"/>
  <c r="D68" i="12"/>
  <c r="E68" i="12"/>
  <c r="F68" i="12"/>
  <c r="G68" i="12"/>
  <c r="H68" i="12"/>
  <c r="J68" i="12"/>
  <c r="M68" i="12"/>
  <c r="A69" i="12"/>
  <c r="B69" i="12"/>
  <c r="C69" i="12"/>
  <c r="D69" i="12"/>
  <c r="E69" i="12"/>
  <c r="F69" i="12"/>
  <c r="G69" i="12"/>
  <c r="H69" i="12"/>
  <c r="J69" i="12"/>
  <c r="M69" i="12"/>
  <c r="A70" i="12"/>
  <c r="B70" i="12"/>
  <c r="C70" i="12"/>
  <c r="D70" i="12"/>
  <c r="E70" i="12"/>
  <c r="F70" i="12"/>
  <c r="G70" i="12"/>
  <c r="H70" i="12"/>
  <c r="J70" i="12"/>
  <c r="M70" i="12"/>
  <c r="A71" i="12"/>
  <c r="B71" i="12"/>
  <c r="C71" i="12"/>
  <c r="D71" i="12"/>
  <c r="E71" i="12"/>
  <c r="F71" i="12"/>
  <c r="G71" i="12"/>
  <c r="H71" i="12"/>
  <c r="J71" i="12"/>
  <c r="M71" i="12"/>
  <c r="A72" i="12"/>
  <c r="B72" i="12"/>
  <c r="C72" i="12"/>
  <c r="D72" i="12"/>
  <c r="E72" i="12"/>
  <c r="F72" i="12"/>
  <c r="G72" i="12"/>
  <c r="H72" i="12"/>
  <c r="J72" i="12"/>
  <c r="M72" i="12"/>
  <c r="A73" i="12"/>
  <c r="B73" i="12"/>
  <c r="C73" i="12"/>
  <c r="D73" i="12"/>
  <c r="E73" i="12"/>
  <c r="F73" i="12"/>
  <c r="G73" i="12"/>
  <c r="H73" i="12"/>
  <c r="J73" i="12"/>
  <c r="M73" i="12"/>
  <c r="A74" i="12"/>
  <c r="B74" i="12"/>
  <c r="C74" i="12"/>
  <c r="D74" i="12"/>
  <c r="E74" i="12"/>
  <c r="F74" i="12"/>
  <c r="G74" i="12"/>
  <c r="H74" i="12"/>
  <c r="J74" i="12"/>
  <c r="M74" i="12"/>
  <c r="A75" i="12"/>
  <c r="B75" i="12"/>
  <c r="C75" i="12"/>
  <c r="D75" i="12"/>
  <c r="E75" i="12"/>
  <c r="F75" i="12"/>
  <c r="G75" i="12"/>
  <c r="H75" i="12"/>
  <c r="J75" i="12"/>
  <c r="M75" i="12"/>
  <c r="A76" i="12"/>
  <c r="B76" i="12"/>
  <c r="C76" i="12"/>
  <c r="D76" i="12"/>
  <c r="E76" i="12"/>
  <c r="F76" i="12"/>
  <c r="G76" i="12"/>
  <c r="H76" i="12"/>
  <c r="J76" i="12"/>
  <c r="M76" i="12"/>
  <c r="A77" i="12"/>
  <c r="B77" i="12"/>
  <c r="C77" i="12"/>
  <c r="D77" i="12"/>
  <c r="E77" i="12"/>
  <c r="F77" i="12"/>
  <c r="G77" i="12"/>
  <c r="H77" i="12"/>
  <c r="J77" i="12"/>
  <c r="M77" i="12"/>
  <c r="A78" i="12"/>
  <c r="B78" i="12"/>
  <c r="C78" i="12"/>
  <c r="D78" i="12"/>
  <c r="E78" i="12"/>
  <c r="F78" i="12"/>
  <c r="G78" i="12"/>
  <c r="H78" i="12"/>
  <c r="J78" i="12"/>
  <c r="M78" i="12"/>
  <c r="A79" i="12"/>
  <c r="B79" i="12"/>
  <c r="C79" i="12"/>
  <c r="D79" i="12"/>
  <c r="E79" i="12"/>
  <c r="F79" i="12"/>
  <c r="G79" i="12"/>
  <c r="H79" i="12"/>
  <c r="J79" i="12"/>
  <c r="M79" i="12"/>
  <c r="A80" i="12"/>
  <c r="B80" i="12"/>
  <c r="C80" i="12"/>
  <c r="D80" i="12"/>
  <c r="E80" i="12"/>
  <c r="F80" i="12"/>
  <c r="G80" i="12"/>
  <c r="H80" i="12"/>
  <c r="J80" i="12"/>
  <c r="M80" i="12"/>
  <c r="A81" i="12"/>
  <c r="B81" i="12"/>
  <c r="C81" i="12"/>
  <c r="D81" i="12"/>
  <c r="E81" i="12"/>
  <c r="F81" i="12"/>
  <c r="G81" i="12"/>
  <c r="H81" i="12"/>
  <c r="J81" i="12"/>
  <c r="M81" i="12"/>
  <c r="A82" i="12"/>
  <c r="B82" i="12"/>
  <c r="C82" i="12"/>
  <c r="D82" i="12"/>
  <c r="E82" i="12"/>
  <c r="F82" i="12"/>
  <c r="G82" i="12"/>
  <c r="H82" i="12"/>
  <c r="J82" i="12"/>
  <c r="M82" i="12"/>
  <c r="A83" i="12"/>
  <c r="B83" i="12"/>
  <c r="C83" i="12"/>
  <c r="D83" i="12"/>
  <c r="E83" i="12"/>
  <c r="F83" i="12"/>
  <c r="G83" i="12"/>
  <c r="H83" i="12"/>
  <c r="J83" i="12"/>
  <c r="M83" i="12"/>
  <c r="A84" i="12"/>
  <c r="B84" i="12"/>
  <c r="C84" i="12"/>
  <c r="D84" i="12"/>
  <c r="E84" i="12"/>
  <c r="F84" i="12"/>
  <c r="G84" i="12"/>
  <c r="H84" i="12"/>
  <c r="J84" i="12"/>
  <c r="M84" i="12"/>
  <c r="A85" i="12"/>
  <c r="B85" i="12"/>
  <c r="C85" i="12"/>
  <c r="D85" i="12"/>
  <c r="E85" i="12"/>
  <c r="F85" i="12"/>
  <c r="G85" i="12"/>
  <c r="H85" i="12"/>
  <c r="J85" i="12"/>
  <c r="M85" i="12"/>
  <c r="A86" i="12"/>
  <c r="B86" i="12"/>
  <c r="C86" i="12"/>
  <c r="D86" i="12"/>
  <c r="E86" i="12"/>
  <c r="F86" i="12"/>
  <c r="G86" i="12"/>
  <c r="H86" i="12"/>
  <c r="J86" i="12"/>
  <c r="M86" i="12"/>
  <c r="A87" i="12"/>
  <c r="B87" i="12"/>
  <c r="C87" i="12"/>
  <c r="D87" i="12"/>
  <c r="E87" i="12"/>
  <c r="F87" i="12"/>
  <c r="G87" i="12"/>
  <c r="H87" i="12"/>
  <c r="J87" i="12"/>
  <c r="M87" i="12"/>
  <c r="A88" i="12"/>
  <c r="B88" i="12"/>
  <c r="C88" i="12"/>
  <c r="D88" i="12"/>
  <c r="E88" i="12"/>
  <c r="F88" i="12"/>
  <c r="G88" i="12"/>
  <c r="H88" i="12"/>
  <c r="J88" i="12"/>
  <c r="M88" i="12"/>
  <c r="A89" i="12"/>
  <c r="B89" i="12"/>
  <c r="C89" i="12"/>
  <c r="D89" i="12"/>
  <c r="E89" i="12"/>
  <c r="F89" i="12"/>
  <c r="G89" i="12"/>
  <c r="H89" i="12"/>
  <c r="J89" i="12"/>
  <c r="M89" i="12"/>
  <c r="A90" i="12"/>
  <c r="B90" i="12"/>
  <c r="C90" i="12"/>
  <c r="D90" i="12"/>
  <c r="E90" i="12"/>
  <c r="F90" i="12"/>
  <c r="G90" i="12"/>
  <c r="H90" i="12"/>
  <c r="J90" i="12"/>
  <c r="M90" i="12"/>
  <c r="A91" i="12"/>
  <c r="B91" i="12"/>
  <c r="C91" i="12"/>
  <c r="D91" i="12"/>
  <c r="E91" i="12"/>
  <c r="F91" i="12"/>
  <c r="G91" i="12"/>
  <c r="H91" i="12"/>
  <c r="J91" i="12"/>
  <c r="M91" i="12"/>
  <c r="A92" i="12"/>
  <c r="B92" i="12"/>
  <c r="C92" i="12"/>
  <c r="D92" i="12"/>
  <c r="E92" i="12"/>
  <c r="F92" i="12"/>
  <c r="G92" i="12"/>
  <c r="H92" i="12"/>
  <c r="J92" i="12"/>
  <c r="M92" i="12"/>
  <c r="A93" i="12"/>
  <c r="B93" i="12"/>
  <c r="C93" i="12"/>
  <c r="D93" i="12"/>
  <c r="E93" i="12"/>
  <c r="F93" i="12"/>
  <c r="G93" i="12"/>
  <c r="H93" i="12"/>
  <c r="J93" i="12"/>
  <c r="M93" i="12"/>
  <c r="A94" i="12"/>
  <c r="B94" i="12"/>
  <c r="C94" i="12"/>
  <c r="D94" i="12"/>
  <c r="E94" i="12"/>
  <c r="F94" i="12"/>
  <c r="G94" i="12"/>
  <c r="H94" i="12"/>
  <c r="J94" i="12"/>
  <c r="M94" i="12"/>
  <c r="A95" i="12"/>
  <c r="B95" i="12"/>
  <c r="C95" i="12"/>
  <c r="D95" i="12"/>
  <c r="E95" i="12"/>
  <c r="F95" i="12"/>
  <c r="G95" i="12"/>
  <c r="H95" i="12"/>
  <c r="J95" i="12"/>
  <c r="M95" i="12"/>
  <c r="A96" i="12"/>
  <c r="B96" i="12"/>
  <c r="C96" i="12"/>
  <c r="D96" i="12"/>
  <c r="E96" i="12"/>
  <c r="F96" i="12"/>
  <c r="G96" i="12"/>
  <c r="H96" i="12"/>
  <c r="J96" i="12"/>
  <c r="M96" i="12"/>
  <c r="A97" i="12"/>
  <c r="B97" i="12"/>
  <c r="C97" i="12"/>
  <c r="D97" i="12"/>
  <c r="E97" i="12"/>
  <c r="F97" i="12"/>
  <c r="G97" i="12"/>
  <c r="H97" i="12"/>
  <c r="J97" i="12"/>
  <c r="M97" i="12"/>
  <c r="A98" i="12"/>
  <c r="B98" i="12"/>
  <c r="C98" i="12"/>
  <c r="D98" i="12"/>
  <c r="E98" i="12"/>
  <c r="F98" i="12"/>
  <c r="G98" i="12"/>
  <c r="H98" i="12"/>
  <c r="J98" i="12"/>
  <c r="M98" i="12"/>
  <c r="A99" i="12"/>
  <c r="B99" i="12"/>
  <c r="C99" i="12"/>
  <c r="D99" i="12"/>
  <c r="E99" i="12"/>
  <c r="F99" i="12"/>
  <c r="G99" i="12"/>
  <c r="H99" i="12"/>
  <c r="J99" i="12"/>
  <c r="M99" i="12"/>
  <c r="A100" i="12"/>
  <c r="B100" i="12"/>
  <c r="C100" i="12"/>
  <c r="D100" i="12"/>
  <c r="E100" i="12"/>
  <c r="F100" i="12"/>
  <c r="G100" i="12"/>
  <c r="H100" i="12"/>
  <c r="J100" i="12"/>
  <c r="M100" i="12"/>
  <c r="A101" i="12"/>
  <c r="B101" i="12"/>
  <c r="C101" i="12"/>
  <c r="D101" i="12"/>
  <c r="E101" i="12"/>
  <c r="F101" i="12"/>
  <c r="G101" i="12"/>
  <c r="H101" i="12"/>
  <c r="J101" i="12"/>
  <c r="M101" i="12"/>
  <c r="A102" i="12"/>
  <c r="B102" i="12"/>
  <c r="C102" i="12"/>
  <c r="D102" i="12"/>
  <c r="E102" i="12"/>
  <c r="F102" i="12"/>
  <c r="G102" i="12"/>
  <c r="H102" i="12"/>
  <c r="J102" i="12"/>
  <c r="M102" i="12"/>
  <c r="A103" i="12"/>
  <c r="B103" i="12"/>
  <c r="C103" i="12"/>
  <c r="D103" i="12"/>
  <c r="E103" i="12"/>
  <c r="F103" i="12"/>
  <c r="G103" i="12"/>
  <c r="H103" i="12"/>
  <c r="J103" i="12"/>
  <c r="M103" i="12"/>
  <c r="A104" i="12"/>
  <c r="B104" i="12"/>
  <c r="C104" i="12"/>
  <c r="D104" i="12"/>
  <c r="E104" i="12"/>
  <c r="F104" i="12"/>
  <c r="G104" i="12"/>
  <c r="H104" i="12"/>
  <c r="J104" i="12"/>
  <c r="M104" i="12"/>
  <c r="A105" i="12"/>
  <c r="B105" i="12"/>
  <c r="C105" i="12"/>
  <c r="D105" i="12"/>
  <c r="E105" i="12"/>
  <c r="F105" i="12"/>
  <c r="G105" i="12"/>
  <c r="H105" i="12"/>
  <c r="J105" i="12"/>
  <c r="M105" i="12"/>
  <c r="A106" i="12"/>
  <c r="B106" i="12"/>
  <c r="C106" i="12"/>
  <c r="D106" i="12"/>
  <c r="E106" i="12"/>
  <c r="F106" i="12"/>
  <c r="G106" i="12"/>
  <c r="H106" i="12"/>
  <c r="J106" i="12"/>
  <c r="M106" i="12"/>
  <c r="A107" i="12"/>
  <c r="B107" i="12"/>
  <c r="C107" i="12"/>
  <c r="D107" i="12"/>
  <c r="E107" i="12"/>
  <c r="F107" i="12"/>
  <c r="G107" i="12"/>
  <c r="H107" i="12"/>
  <c r="J107" i="12"/>
  <c r="M107" i="12"/>
  <c r="A108" i="12"/>
  <c r="B108" i="12"/>
  <c r="C108" i="12"/>
  <c r="D108" i="12"/>
  <c r="E108" i="12"/>
  <c r="F108" i="12"/>
  <c r="G108" i="12"/>
  <c r="H108" i="12"/>
  <c r="J108" i="12"/>
  <c r="M108" i="12"/>
  <c r="A109" i="12"/>
  <c r="B109" i="12"/>
  <c r="C109" i="12"/>
  <c r="D109" i="12"/>
  <c r="E109" i="12"/>
  <c r="F109" i="12"/>
  <c r="G109" i="12"/>
  <c r="H109" i="12"/>
  <c r="J109" i="12"/>
  <c r="M109" i="12"/>
  <c r="A110" i="12"/>
  <c r="B110" i="12"/>
  <c r="C110" i="12"/>
  <c r="D110" i="12"/>
  <c r="E110" i="12"/>
  <c r="F110" i="12"/>
  <c r="G110" i="12"/>
  <c r="H110" i="12"/>
  <c r="J110" i="12"/>
  <c r="M110" i="12"/>
  <c r="A111" i="12"/>
  <c r="B111" i="12"/>
  <c r="C111" i="12"/>
  <c r="D111" i="12"/>
  <c r="E111" i="12"/>
  <c r="F111" i="12"/>
  <c r="G111" i="12"/>
  <c r="H111" i="12"/>
  <c r="J111" i="12"/>
  <c r="M111" i="12"/>
  <c r="A112" i="12"/>
  <c r="B112" i="12"/>
  <c r="C112" i="12"/>
  <c r="D112" i="12"/>
  <c r="E112" i="12"/>
  <c r="F112" i="12"/>
  <c r="G112" i="12"/>
  <c r="H112" i="12"/>
  <c r="J112" i="12"/>
  <c r="M112" i="12"/>
  <c r="A113" i="12"/>
  <c r="B113" i="12"/>
  <c r="C113" i="12"/>
  <c r="D113" i="12"/>
  <c r="E113" i="12"/>
  <c r="F113" i="12"/>
  <c r="G113" i="12"/>
  <c r="H113" i="12"/>
  <c r="J113" i="12"/>
  <c r="M113" i="12"/>
  <c r="A114" i="12"/>
  <c r="B114" i="12"/>
  <c r="C114" i="12"/>
  <c r="D114" i="12"/>
  <c r="E114" i="12"/>
  <c r="F114" i="12"/>
  <c r="G114" i="12"/>
  <c r="H114" i="12"/>
  <c r="J114" i="12"/>
  <c r="M114" i="12"/>
  <c r="A115" i="12"/>
  <c r="B115" i="12"/>
  <c r="C115" i="12"/>
  <c r="D115" i="12"/>
  <c r="E115" i="12"/>
  <c r="F115" i="12"/>
  <c r="G115" i="12"/>
  <c r="H115" i="12"/>
  <c r="J115" i="12"/>
  <c r="M115" i="12"/>
  <c r="A116" i="12"/>
  <c r="B116" i="12"/>
  <c r="C116" i="12"/>
  <c r="D116" i="12"/>
  <c r="E116" i="12"/>
  <c r="F116" i="12"/>
  <c r="G116" i="12"/>
  <c r="H116" i="12"/>
  <c r="J116" i="12"/>
  <c r="M116" i="12"/>
  <c r="A117" i="12"/>
  <c r="B117" i="12"/>
  <c r="C117" i="12"/>
  <c r="D117" i="12"/>
  <c r="E117" i="12"/>
  <c r="F117" i="12"/>
  <c r="G117" i="12"/>
  <c r="H117" i="12"/>
  <c r="J117" i="12"/>
  <c r="M117" i="12"/>
  <c r="A118" i="12"/>
  <c r="B118" i="12"/>
  <c r="C118" i="12"/>
  <c r="D118" i="12"/>
  <c r="E118" i="12"/>
  <c r="F118" i="12"/>
  <c r="G118" i="12"/>
  <c r="H118" i="12"/>
  <c r="J118" i="12"/>
  <c r="M118" i="12"/>
  <c r="A119" i="12"/>
  <c r="B119" i="12"/>
  <c r="C119" i="12"/>
  <c r="D119" i="12"/>
  <c r="E119" i="12"/>
  <c r="F119" i="12"/>
  <c r="G119" i="12"/>
  <c r="H119" i="12"/>
  <c r="J119" i="12"/>
  <c r="M119" i="12"/>
  <c r="A120" i="12"/>
  <c r="B120" i="12"/>
  <c r="C120" i="12"/>
  <c r="D120" i="12"/>
  <c r="E120" i="12"/>
  <c r="F120" i="12"/>
  <c r="G120" i="12"/>
  <c r="H120" i="12"/>
  <c r="J120" i="12"/>
  <c r="M120" i="12"/>
  <c r="A121" i="12"/>
  <c r="B121" i="12"/>
  <c r="C121" i="12"/>
  <c r="D121" i="12"/>
  <c r="E121" i="12"/>
  <c r="F121" i="12"/>
  <c r="G121" i="12"/>
  <c r="H121" i="12"/>
  <c r="J121" i="12"/>
  <c r="M121" i="12"/>
  <c r="A122" i="12"/>
  <c r="B122" i="12"/>
  <c r="C122" i="12"/>
  <c r="D122" i="12"/>
  <c r="E122" i="12"/>
  <c r="F122" i="12"/>
  <c r="G122" i="12"/>
  <c r="H122" i="12"/>
  <c r="J122" i="12"/>
  <c r="M122" i="12"/>
  <c r="A123" i="12"/>
  <c r="B123" i="12"/>
  <c r="C123" i="12"/>
  <c r="D123" i="12"/>
  <c r="E123" i="12"/>
  <c r="F123" i="12"/>
  <c r="G123" i="12"/>
  <c r="H123" i="12"/>
  <c r="J123" i="12"/>
  <c r="M123" i="12"/>
  <c r="A124" i="12"/>
  <c r="B124" i="12"/>
  <c r="C124" i="12"/>
  <c r="D124" i="12"/>
  <c r="E124" i="12"/>
  <c r="F124" i="12"/>
  <c r="G124" i="12"/>
  <c r="H124" i="12"/>
  <c r="J124" i="12"/>
  <c r="M124" i="12"/>
  <c r="A125" i="12"/>
  <c r="B125" i="12"/>
  <c r="C125" i="12"/>
  <c r="D125" i="12"/>
  <c r="E125" i="12"/>
  <c r="F125" i="12"/>
  <c r="G125" i="12"/>
  <c r="H125" i="12"/>
  <c r="J125" i="12"/>
  <c r="M125" i="12"/>
  <c r="A126" i="12"/>
  <c r="B126" i="12"/>
  <c r="C126" i="12"/>
  <c r="D126" i="12"/>
  <c r="E126" i="12"/>
  <c r="F126" i="12"/>
  <c r="G126" i="12"/>
  <c r="H126" i="12"/>
  <c r="J126" i="12"/>
  <c r="M126" i="12"/>
  <c r="A127" i="12"/>
  <c r="B127" i="12"/>
  <c r="C127" i="12"/>
  <c r="D127" i="12"/>
  <c r="E127" i="12"/>
  <c r="F127" i="12"/>
  <c r="G127" i="12"/>
  <c r="H127" i="12"/>
  <c r="J127" i="12"/>
  <c r="M127" i="12"/>
  <c r="A128" i="12"/>
  <c r="B128" i="12"/>
  <c r="C128" i="12"/>
  <c r="D128" i="12"/>
  <c r="E128" i="12"/>
  <c r="F128" i="12"/>
  <c r="G128" i="12"/>
  <c r="H128" i="12"/>
  <c r="J128" i="12"/>
  <c r="M128" i="12"/>
  <c r="A129" i="12"/>
  <c r="B129" i="12"/>
  <c r="C129" i="12"/>
  <c r="D129" i="12"/>
  <c r="E129" i="12"/>
  <c r="F129" i="12"/>
  <c r="G129" i="12"/>
  <c r="H129" i="12"/>
  <c r="J129" i="12"/>
  <c r="M129" i="12"/>
  <c r="A130" i="12"/>
  <c r="B130" i="12"/>
  <c r="C130" i="12"/>
  <c r="D130" i="12"/>
  <c r="E130" i="12"/>
  <c r="F130" i="12"/>
  <c r="G130" i="12"/>
  <c r="H130" i="12"/>
  <c r="J130" i="12"/>
  <c r="M130" i="12"/>
  <c r="A131" i="12"/>
  <c r="B131" i="12"/>
  <c r="C131" i="12"/>
  <c r="D131" i="12"/>
  <c r="E131" i="12"/>
  <c r="F131" i="12"/>
  <c r="G131" i="12"/>
  <c r="H131" i="12"/>
  <c r="J131" i="12"/>
  <c r="M131" i="12"/>
  <c r="A132" i="12"/>
  <c r="B132" i="12"/>
  <c r="C132" i="12"/>
  <c r="D132" i="12"/>
  <c r="E132" i="12"/>
  <c r="F132" i="12"/>
  <c r="G132" i="12"/>
  <c r="H132" i="12"/>
  <c r="J132" i="12"/>
  <c r="M132" i="12"/>
  <c r="A133" i="12"/>
  <c r="B133" i="12"/>
  <c r="C133" i="12"/>
  <c r="D133" i="12"/>
  <c r="E133" i="12"/>
  <c r="F133" i="12"/>
  <c r="G133" i="12"/>
  <c r="H133" i="12"/>
  <c r="J133" i="12"/>
  <c r="M133" i="12"/>
  <c r="A134" i="12"/>
  <c r="B134" i="12"/>
  <c r="C134" i="12"/>
  <c r="D134" i="12"/>
  <c r="E134" i="12"/>
  <c r="F134" i="12"/>
  <c r="G134" i="12"/>
  <c r="H134" i="12"/>
  <c r="J134" i="12"/>
  <c r="M134" i="12"/>
  <c r="A135" i="12"/>
  <c r="B135" i="12"/>
  <c r="C135" i="12"/>
  <c r="D135" i="12"/>
  <c r="E135" i="12"/>
  <c r="F135" i="12"/>
  <c r="G135" i="12"/>
  <c r="H135" i="12"/>
  <c r="J135" i="12"/>
  <c r="M135" i="12"/>
  <c r="A136" i="12"/>
  <c r="B136" i="12"/>
  <c r="C136" i="12"/>
  <c r="D136" i="12"/>
  <c r="E136" i="12"/>
  <c r="F136" i="12"/>
  <c r="G136" i="12"/>
  <c r="H136" i="12"/>
  <c r="J136" i="12"/>
  <c r="M136" i="12"/>
  <c r="A137" i="12"/>
  <c r="B137" i="12"/>
  <c r="C137" i="12"/>
  <c r="D137" i="12"/>
  <c r="E137" i="12"/>
  <c r="F137" i="12"/>
  <c r="G137" i="12"/>
  <c r="H137" i="12"/>
  <c r="J137" i="12"/>
  <c r="M137" i="12"/>
  <c r="A138" i="12"/>
  <c r="B138" i="12"/>
  <c r="C138" i="12"/>
  <c r="D138" i="12"/>
  <c r="E138" i="12"/>
  <c r="F138" i="12"/>
  <c r="G138" i="12"/>
  <c r="H138" i="12"/>
  <c r="J138" i="12"/>
  <c r="M138" i="12"/>
  <c r="A139" i="12"/>
  <c r="B139" i="12"/>
  <c r="C139" i="12"/>
  <c r="D139" i="12"/>
  <c r="E139" i="12"/>
  <c r="F139" i="12"/>
  <c r="G139" i="12"/>
  <c r="H139" i="12"/>
  <c r="J139" i="12"/>
  <c r="M139" i="12"/>
  <c r="A140" i="12"/>
  <c r="B140" i="12"/>
  <c r="C140" i="12"/>
  <c r="D140" i="12"/>
  <c r="E140" i="12"/>
  <c r="F140" i="12"/>
  <c r="G140" i="12"/>
  <c r="H140" i="12"/>
  <c r="J140" i="12"/>
  <c r="M140" i="12"/>
  <c r="A141" i="12"/>
  <c r="B141" i="12"/>
  <c r="C141" i="12"/>
  <c r="D141" i="12"/>
  <c r="E141" i="12"/>
  <c r="F141" i="12"/>
  <c r="G141" i="12"/>
  <c r="H141" i="12"/>
  <c r="J141" i="12"/>
  <c r="M141" i="12"/>
  <c r="A142" i="12"/>
  <c r="B142" i="12"/>
  <c r="C142" i="12"/>
  <c r="D142" i="12"/>
  <c r="E142" i="12"/>
  <c r="F142" i="12"/>
  <c r="G142" i="12"/>
  <c r="H142" i="12"/>
  <c r="J142" i="12"/>
  <c r="M142" i="12"/>
  <c r="A143" i="12"/>
  <c r="B143" i="12"/>
  <c r="C143" i="12"/>
  <c r="D143" i="12"/>
  <c r="E143" i="12"/>
  <c r="F143" i="12"/>
  <c r="G143" i="12"/>
  <c r="H143" i="12"/>
  <c r="J143" i="12"/>
  <c r="M143" i="12"/>
  <c r="A144" i="12"/>
  <c r="B144" i="12"/>
  <c r="C144" i="12"/>
  <c r="D144" i="12"/>
  <c r="E144" i="12"/>
  <c r="F144" i="12"/>
  <c r="G144" i="12"/>
  <c r="H144" i="12"/>
  <c r="J144" i="12"/>
  <c r="M144" i="12"/>
  <c r="A145" i="12"/>
  <c r="B145" i="12"/>
  <c r="C145" i="12"/>
  <c r="D145" i="12"/>
  <c r="E145" i="12"/>
  <c r="F145" i="12"/>
  <c r="G145" i="12"/>
  <c r="H145" i="12"/>
  <c r="J145" i="12"/>
  <c r="M145" i="12"/>
  <c r="A146" i="12"/>
  <c r="B146" i="12"/>
  <c r="C146" i="12"/>
  <c r="D146" i="12"/>
  <c r="E146" i="12"/>
  <c r="F146" i="12"/>
  <c r="G146" i="12"/>
  <c r="H146" i="12"/>
  <c r="J146" i="12"/>
  <c r="M146" i="12"/>
  <c r="A147" i="12"/>
  <c r="B147" i="12"/>
  <c r="C147" i="12"/>
  <c r="D147" i="12"/>
  <c r="E147" i="12"/>
  <c r="F147" i="12"/>
  <c r="G147" i="12"/>
  <c r="H147" i="12"/>
  <c r="J147" i="12"/>
  <c r="M147" i="12"/>
  <c r="A148" i="12"/>
  <c r="B148" i="12"/>
  <c r="C148" i="12"/>
  <c r="D148" i="12"/>
  <c r="E148" i="12"/>
  <c r="F148" i="12"/>
  <c r="G148" i="12"/>
  <c r="H148" i="12"/>
  <c r="J148" i="12"/>
  <c r="M148" i="12"/>
  <c r="A149" i="12"/>
  <c r="B149" i="12"/>
  <c r="C149" i="12"/>
  <c r="D149" i="12"/>
  <c r="E149" i="12"/>
  <c r="F149" i="12"/>
  <c r="G149" i="12"/>
  <c r="H149" i="12"/>
  <c r="J149" i="12"/>
  <c r="M149" i="12"/>
  <c r="A150" i="12"/>
  <c r="B150" i="12"/>
  <c r="C150" i="12"/>
  <c r="D150" i="12"/>
  <c r="E150" i="12"/>
  <c r="F150" i="12"/>
  <c r="G150" i="12"/>
  <c r="H150" i="12"/>
  <c r="J150" i="12"/>
  <c r="M150" i="12"/>
  <c r="A151" i="12"/>
  <c r="B151" i="12"/>
  <c r="C151" i="12"/>
  <c r="D151" i="12"/>
  <c r="E151" i="12"/>
  <c r="F151" i="12"/>
  <c r="G151" i="12"/>
  <c r="H151" i="12"/>
  <c r="J151" i="12"/>
  <c r="M151" i="12"/>
  <c r="A152" i="12"/>
  <c r="B152" i="12"/>
  <c r="C152" i="12"/>
  <c r="D152" i="12"/>
  <c r="E152" i="12"/>
  <c r="F152" i="12"/>
  <c r="G152" i="12"/>
  <c r="H152" i="12"/>
  <c r="J152" i="12"/>
  <c r="M152" i="12"/>
  <c r="A153" i="12"/>
  <c r="B153" i="12"/>
  <c r="C153" i="12"/>
  <c r="D153" i="12"/>
  <c r="E153" i="12"/>
  <c r="F153" i="12"/>
  <c r="G153" i="12"/>
  <c r="H153" i="12"/>
  <c r="J153" i="12"/>
  <c r="M153" i="12"/>
  <c r="A154" i="12"/>
  <c r="B154" i="12"/>
  <c r="C154" i="12"/>
  <c r="D154" i="12"/>
  <c r="E154" i="12"/>
  <c r="F154" i="12"/>
  <c r="G154" i="12"/>
  <c r="H154" i="12"/>
  <c r="J154" i="12"/>
  <c r="M154" i="12"/>
  <c r="A155" i="12"/>
  <c r="B155" i="12"/>
  <c r="C155" i="12"/>
  <c r="D155" i="12"/>
  <c r="E155" i="12"/>
  <c r="F155" i="12"/>
  <c r="G155" i="12"/>
  <c r="H155" i="12"/>
  <c r="J155" i="12"/>
  <c r="M155" i="12"/>
  <c r="A156" i="12"/>
  <c r="B156" i="12"/>
  <c r="C156" i="12"/>
  <c r="D156" i="12"/>
  <c r="E156" i="12"/>
  <c r="F156" i="12"/>
  <c r="G156" i="12"/>
  <c r="H156" i="12"/>
  <c r="J156" i="12"/>
  <c r="M156" i="12"/>
  <c r="A157" i="12"/>
  <c r="B157" i="12"/>
  <c r="C157" i="12"/>
  <c r="D157" i="12"/>
  <c r="E157" i="12"/>
  <c r="F157" i="12"/>
  <c r="G157" i="12"/>
  <c r="H157" i="12"/>
  <c r="J157" i="12"/>
  <c r="M157" i="12"/>
  <c r="A158" i="12"/>
  <c r="B158" i="12"/>
  <c r="C158" i="12"/>
  <c r="D158" i="12"/>
  <c r="E158" i="12"/>
  <c r="F158" i="12"/>
  <c r="G158" i="12"/>
  <c r="H158" i="12"/>
  <c r="J158" i="12"/>
  <c r="M158" i="12"/>
  <c r="A159" i="12"/>
  <c r="B159" i="12"/>
  <c r="C159" i="12"/>
  <c r="D159" i="12"/>
  <c r="E159" i="12"/>
  <c r="F159" i="12"/>
  <c r="G159" i="12"/>
  <c r="H159" i="12"/>
  <c r="J159" i="12"/>
  <c r="M159" i="12"/>
  <c r="A160" i="12"/>
  <c r="B160" i="12"/>
  <c r="C160" i="12"/>
  <c r="D160" i="12"/>
  <c r="E160" i="12"/>
  <c r="F160" i="12"/>
  <c r="G160" i="12"/>
  <c r="H160" i="12"/>
  <c r="J160" i="12"/>
  <c r="M160" i="12"/>
  <c r="A161" i="12"/>
  <c r="B161" i="12"/>
  <c r="C161" i="12"/>
  <c r="D161" i="12"/>
  <c r="E161" i="12"/>
  <c r="F161" i="12"/>
  <c r="G161" i="12"/>
  <c r="H161" i="12"/>
  <c r="J161" i="12"/>
  <c r="M161" i="12"/>
  <c r="A162" i="12"/>
  <c r="B162" i="12"/>
  <c r="C162" i="12"/>
  <c r="D162" i="12"/>
  <c r="E162" i="12"/>
  <c r="F162" i="12"/>
  <c r="G162" i="12"/>
  <c r="H162" i="12"/>
  <c r="J162" i="12"/>
  <c r="M162" i="12"/>
  <c r="A163" i="12"/>
  <c r="B163" i="12"/>
  <c r="C163" i="12"/>
  <c r="D163" i="12"/>
  <c r="E163" i="12"/>
  <c r="F163" i="12"/>
  <c r="G163" i="12"/>
  <c r="H163" i="12"/>
  <c r="J163" i="12"/>
  <c r="M163" i="12"/>
  <c r="A164" i="12"/>
  <c r="B164" i="12"/>
  <c r="C164" i="12"/>
  <c r="D164" i="12"/>
  <c r="E164" i="12"/>
  <c r="F164" i="12"/>
  <c r="G164" i="12"/>
  <c r="H164" i="12"/>
  <c r="J164" i="12"/>
  <c r="M164" i="12"/>
  <c r="A165" i="12"/>
  <c r="B165" i="12"/>
  <c r="C165" i="12"/>
  <c r="D165" i="12"/>
  <c r="E165" i="12"/>
  <c r="F165" i="12"/>
  <c r="G165" i="12"/>
  <c r="H165" i="12"/>
  <c r="J165" i="12"/>
  <c r="M165" i="12"/>
  <c r="A166" i="12"/>
  <c r="B166" i="12"/>
  <c r="C166" i="12"/>
  <c r="D166" i="12"/>
  <c r="E166" i="12"/>
  <c r="F166" i="12"/>
  <c r="G166" i="12"/>
  <c r="H166" i="12"/>
  <c r="J166" i="12"/>
  <c r="M166" i="12"/>
  <c r="A167" i="12"/>
  <c r="B167" i="12"/>
  <c r="C167" i="12"/>
  <c r="D167" i="12"/>
  <c r="E167" i="12"/>
  <c r="F167" i="12"/>
  <c r="G167" i="12"/>
  <c r="H167" i="12"/>
  <c r="J167" i="12"/>
  <c r="M167" i="12"/>
  <c r="A168" i="12"/>
  <c r="B168" i="12"/>
  <c r="C168" i="12"/>
  <c r="D168" i="12"/>
  <c r="E168" i="12"/>
  <c r="F168" i="12"/>
  <c r="G168" i="12"/>
  <c r="H168" i="12"/>
  <c r="J168" i="12"/>
  <c r="M168" i="12"/>
  <c r="A169" i="12"/>
  <c r="B169" i="12"/>
  <c r="C169" i="12"/>
  <c r="D169" i="12"/>
  <c r="E169" i="12"/>
  <c r="F169" i="12"/>
  <c r="G169" i="12"/>
  <c r="H169" i="12"/>
  <c r="J169" i="12"/>
  <c r="M169" i="12"/>
  <c r="A170" i="12"/>
  <c r="B170" i="12"/>
  <c r="C170" i="12"/>
  <c r="D170" i="12"/>
  <c r="E170" i="12"/>
  <c r="F170" i="12"/>
  <c r="G170" i="12"/>
  <c r="H170" i="12"/>
  <c r="J170" i="12"/>
  <c r="M170" i="12"/>
  <c r="A171" i="12"/>
  <c r="B171" i="12"/>
  <c r="C171" i="12"/>
  <c r="D171" i="12"/>
  <c r="E171" i="12"/>
  <c r="F171" i="12"/>
  <c r="G171" i="12"/>
  <c r="H171" i="12"/>
  <c r="J171" i="12"/>
  <c r="M171" i="12"/>
  <c r="A172" i="12"/>
  <c r="B172" i="12"/>
  <c r="C172" i="12"/>
  <c r="D172" i="12"/>
  <c r="E172" i="12"/>
  <c r="F172" i="12"/>
  <c r="G172" i="12"/>
  <c r="H172" i="12"/>
  <c r="J172" i="12"/>
  <c r="M172" i="12"/>
  <c r="A173" i="12"/>
  <c r="B173" i="12"/>
  <c r="C173" i="12"/>
  <c r="D173" i="12"/>
  <c r="E173" i="12"/>
  <c r="F173" i="12"/>
  <c r="G173" i="12"/>
  <c r="H173" i="12"/>
  <c r="J173" i="12"/>
  <c r="M173" i="12"/>
  <c r="A174" i="12"/>
  <c r="B174" i="12"/>
  <c r="C174" i="12"/>
  <c r="D174" i="12"/>
  <c r="E174" i="12"/>
  <c r="F174" i="12"/>
  <c r="G174" i="12"/>
  <c r="H174" i="12"/>
  <c r="J174" i="12"/>
  <c r="M174" i="12"/>
  <c r="A175" i="12"/>
  <c r="B175" i="12"/>
  <c r="C175" i="12"/>
  <c r="D175" i="12"/>
  <c r="E175" i="12"/>
  <c r="F175" i="12"/>
  <c r="G175" i="12"/>
  <c r="H175" i="12"/>
  <c r="J175" i="12"/>
  <c r="M175" i="12"/>
  <c r="A176" i="12"/>
  <c r="B176" i="12"/>
  <c r="C176" i="12"/>
  <c r="D176" i="12"/>
  <c r="E176" i="12"/>
  <c r="F176" i="12"/>
  <c r="G176" i="12"/>
  <c r="H176" i="12"/>
  <c r="J176" i="12"/>
  <c r="M176" i="12"/>
  <c r="A177" i="12"/>
  <c r="B177" i="12"/>
  <c r="C177" i="12"/>
  <c r="D177" i="12"/>
  <c r="E177" i="12"/>
  <c r="F177" i="12"/>
  <c r="G177" i="12"/>
  <c r="H177" i="12"/>
  <c r="J177" i="12"/>
  <c r="M177" i="12"/>
  <c r="A178" i="12"/>
  <c r="B178" i="12"/>
  <c r="C178" i="12"/>
  <c r="D178" i="12"/>
  <c r="E178" i="12"/>
  <c r="F178" i="12"/>
  <c r="G178" i="12"/>
  <c r="H178" i="12"/>
  <c r="J178" i="12"/>
  <c r="M178" i="12"/>
  <c r="A179" i="12"/>
  <c r="B179" i="12"/>
  <c r="C179" i="12"/>
  <c r="D179" i="12"/>
  <c r="E179" i="12"/>
  <c r="F179" i="12"/>
  <c r="G179" i="12"/>
  <c r="H179" i="12"/>
  <c r="J179" i="12"/>
  <c r="M179" i="12"/>
  <c r="A180" i="12"/>
  <c r="B180" i="12"/>
  <c r="C180" i="12"/>
  <c r="D180" i="12"/>
  <c r="E180" i="12"/>
  <c r="F180" i="12"/>
  <c r="G180" i="12"/>
  <c r="H180" i="12"/>
  <c r="J180" i="12"/>
  <c r="M180" i="12"/>
  <c r="A181" i="12"/>
  <c r="B181" i="12"/>
  <c r="C181" i="12"/>
  <c r="D181" i="12"/>
  <c r="E181" i="12"/>
  <c r="F181" i="12"/>
  <c r="G181" i="12"/>
  <c r="H181" i="12"/>
  <c r="J181" i="12"/>
  <c r="M181" i="12"/>
  <c r="A182" i="12"/>
  <c r="B182" i="12"/>
  <c r="C182" i="12"/>
  <c r="D182" i="12"/>
  <c r="E182" i="12"/>
  <c r="F182" i="12"/>
  <c r="G182" i="12"/>
  <c r="H182" i="12"/>
  <c r="J182" i="12"/>
  <c r="M182" i="12"/>
  <c r="A183" i="12"/>
  <c r="B183" i="12"/>
  <c r="C183" i="12"/>
  <c r="D183" i="12"/>
  <c r="E183" i="12"/>
  <c r="F183" i="12"/>
  <c r="G183" i="12"/>
  <c r="H183" i="12"/>
  <c r="J183" i="12"/>
  <c r="M183" i="12"/>
  <c r="A184" i="12"/>
  <c r="B184" i="12"/>
  <c r="C184" i="12"/>
  <c r="D184" i="12"/>
  <c r="E184" i="12"/>
  <c r="F184" i="12"/>
  <c r="G184" i="12"/>
  <c r="H184" i="12"/>
  <c r="J184" i="12"/>
  <c r="M184" i="12"/>
  <c r="A185" i="12"/>
  <c r="B185" i="12"/>
  <c r="C185" i="12"/>
  <c r="D185" i="12"/>
  <c r="E185" i="12"/>
  <c r="F185" i="12"/>
  <c r="G185" i="12"/>
  <c r="H185" i="12"/>
  <c r="J185" i="12"/>
  <c r="M185" i="12"/>
  <c r="A186" i="12"/>
  <c r="B186" i="12"/>
  <c r="C186" i="12"/>
  <c r="D186" i="12"/>
  <c r="E186" i="12"/>
  <c r="F186" i="12"/>
  <c r="G186" i="12"/>
  <c r="H186" i="12"/>
  <c r="J186" i="12"/>
  <c r="M186" i="12"/>
  <c r="A187" i="12"/>
  <c r="B187" i="12"/>
  <c r="C187" i="12"/>
  <c r="D187" i="12"/>
  <c r="E187" i="12"/>
  <c r="F187" i="12"/>
  <c r="G187" i="12"/>
  <c r="H187" i="12"/>
  <c r="J187" i="12"/>
  <c r="M187" i="12"/>
  <c r="A188" i="12"/>
  <c r="B188" i="12"/>
  <c r="C188" i="12"/>
  <c r="D188" i="12"/>
  <c r="E188" i="12"/>
  <c r="F188" i="12"/>
  <c r="G188" i="12"/>
  <c r="H188" i="12"/>
  <c r="J188" i="12"/>
  <c r="M188" i="12"/>
  <c r="A189" i="12"/>
  <c r="B189" i="12"/>
  <c r="C189" i="12"/>
  <c r="D189" i="12"/>
  <c r="E189" i="12"/>
  <c r="F189" i="12"/>
  <c r="G189" i="12"/>
  <c r="H189" i="12"/>
  <c r="J189" i="12"/>
  <c r="M189" i="12"/>
  <c r="A190" i="12"/>
  <c r="B190" i="12"/>
  <c r="C190" i="12"/>
  <c r="D190" i="12"/>
  <c r="E190" i="12"/>
  <c r="F190" i="12"/>
  <c r="G190" i="12"/>
  <c r="H190" i="12"/>
  <c r="J190" i="12"/>
  <c r="M190" i="12"/>
  <c r="A191" i="12"/>
  <c r="B191" i="12"/>
  <c r="C191" i="12"/>
  <c r="D191" i="12"/>
  <c r="E191" i="12"/>
  <c r="F191" i="12"/>
  <c r="G191" i="12"/>
  <c r="H191" i="12"/>
  <c r="J191" i="12"/>
  <c r="M191" i="12"/>
  <c r="A192" i="12"/>
  <c r="B192" i="12"/>
  <c r="C192" i="12"/>
  <c r="D192" i="12"/>
  <c r="E192" i="12"/>
  <c r="F192" i="12"/>
  <c r="G192" i="12"/>
  <c r="H192" i="12"/>
  <c r="J192" i="12"/>
  <c r="M192" i="12"/>
  <c r="A193" i="12"/>
  <c r="B193" i="12"/>
  <c r="C193" i="12"/>
  <c r="D193" i="12"/>
  <c r="E193" i="12"/>
  <c r="F193" i="12"/>
  <c r="G193" i="12"/>
  <c r="H193" i="12"/>
  <c r="J193" i="12"/>
  <c r="M193" i="12"/>
  <c r="A194" i="12"/>
  <c r="B194" i="12"/>
  <c r="C194" i="12"/>
  <c r="D194" i="12"/>
  <c r="E194" i="12"/>
  <c r="F194" i="12"/>
  <c r="G194" i="12"/>
  <c r="H194" i="12"/>
  <c r="J194" i="12"/>
  <c r="M194" i="12"/>
  <c r="A195" i="12"/>
  <c r="B195" i="12"/>
  <c r="C195" i="12"/>
  <c r="D195" i="12"/>
  <c r="E195" i="12"/>
  <c r="F195" i="12"/>
  <c r="G195" i="12"/>
  <c r="H195" i="12"/>
  <c r="J195" i="12"/>
  <c r="M195" i="12"/>
  <c r="A196" i="12"/>
  <c r="B196" i="12"/>
  <c r="C196" i="12"/>
  <c r="D196" i="12"/>
  <c r="E196" i="12"/>
  <c r="F196" i="12"/>
  <c r="G196" i="12"/>
  <c r="H196" i="12"/>
  <c r="J196" i="12"/>
  <c r="M196" i="12"/>
  <c r="A197" i="12"/>
  <c r="B197" i="12"/>
  <c r="C197" i="12"/>
  <c r="D197" i="12"/>
  <c r="E197" i="12"/>
  <c r="F197" i="12"/>
  <c r="G197" i="12"/>
  <c r="H197" i="12"/>
  <c r="J197" i="12"/>
  <c r="M197" i="12"/>
  <c r="A198" i="12"/>
  <c r="B198" i="12"/>
  <c r="C198" i="12"/>
  <c r="D198" i="12"/>
  <c r="E198" i="12"/>
  <c r="F198" i="12"/>
  <c r="G198" i="12"/>
  <c r="H198" i="12"/>
  <c r="J198" i="12"/>
  <c r="M198" i="12"/>
  <c r="A199" i="12"/>
  <c r="B199" i="12"/>
  <c r="C199" i="12"/>
  <c r="D199" i="12"/>
  <c r="E199" i="12"/>
  <c r="F199" i="12"/>
  <c r="G199" i="12"/>
  <c r="H199" i="12"/>
  <c r="J199" i="12"/>
  <c r="M199" i="12"/>
  <c r="A200" i="12"/>
  <c r="B200" i="12"/>
  <c r="C200" i="12"/>
  <c r="D200" i="12"/>
  <c r="E200" i="12"/>
  <c r="F200" i="12"/>
  <c r="G200" i="12"/>
  <c r="H200" i="12"/>
  <c r="J200" i="12"/>
  <c r="M200" i="12"/>
  <c r="A201" i="12"/>
  <c r="B201" i="12"/>
  <c r="C201" i="12"/>
  <c r="D201" i="12"/>
  <c r="E201" i="12"/>
  <c r="F201" i="12"/>
  <c r="G201" i="12"/>
  <c r="H201" i="12"/>
  <c r="J201" i="12"/>
  <c r="M201" i="12"/>
  <c r="A202" i="12"/>
  <c r="B202" i="12"/>
  <c r="C202" i="12"/>
  <c r="D202" i="12"/>
  <c r="E202" i="12"/>
  <c r="F202" i="12"/>
  <c r="G202" i="12"/>
  <c r="H202" i="12"/>
  <c r="J202" i="12"/>
  <c r="M202" i="12"/>
  <c r="A203" i="12"/>
  <c r="B203" i="12"/>
  <c r="C203" i="12"/>
  <c r="D203" i="12"/>
  <c r="E203" i="12"/>
  <c r="F203" i="12"/>
  <c r="G203" i="12"/>
  <c r="H203" i="12"/>
  <c r="J203" i="12"/>
  <c r="M203" i="12"/>
  <c r="A204" i="12"/>
  <c r="B204" i="12"/>
  <c r="C204" i="12"/>
  <c r="D204" i="12"/>
  <c r="E204" i="12"/>
  <c r="F204" i="12"/>
  <c r="G204" i="12"/>
  <c r="H204" i="12"/>
  <c r="J204" i="12"/>
  <c r="M204" i="12"/>
  <c r="A205" i="12"/>
  <c r="B205" i="12"/>
  <c r="C205" i="12"/>
  <c r="D205" i="12"/>
  <c r="E205" i="12"/>
  <c r="F205" i="12"/>
  <c r="G205" i="12"/>
  <c r="H205" i="12"/>
  <c r="J205" i="12"/>
  <c r="M205" i="12"/>
  <c r="A206" i="12"/>
  <c r="B206" i="12"/>
  <c r="C206" i="12"/>
  <c r="D206" i="12"/>
  <c r="E206" i="12"/>
  <c r="F206" i="12"/>
  <c r="G206" i="12"/>
  <c r="H206" i="12"/>
  <c r="J206" i="12"/>
  <c r="M206" i="12"/>
  <c r="A207" i="12"/>
  <c r="B207" i="12"/>
  <c r="C207" i="12"/>
  <c r="D207" i="12"/>
  <c r="E207" i="12"/>
  <c r="F207" i="12"/>
  <c r="G207" i="12"/>
  <c r="H207" i="12"/>
  <c r="J207" i="12"/>
  <c r="M207" i="12"/>
  <c r="A208" i="12"/>
  <c r="B208" i="12"/>
  <c r="C208" i="12"/>
  <c r="D208" i="12"/>
  <c r="E208" i="12"/>
  <c r="F208" i="12"/>
  <c r="G208" i="12"/>
  <c r="H208" i="12"/>
  <c r="J208" i="12"/>
  <c r="M208" i="12"/>
  <c r="A209" i="12"/>
  <c r="B209" i="12"/>
  <c r="C209" i="12"/>
  <c r="D209" i="12"/>
  <c r="E209" i="12"/>
  <c r="F209" i="12"/>
  <c r="G209" i="12"/>
  <c r="H209" i="12"/>
  <c r="J209" i="12"/>
  <c r="M209" i="12"/>
  <c r="A210" i="12"/>
  <c r="B210" i="12"/>
  <c r="C210" i="12"/>
  <c r="D210" i="12"/>
  <c r="E210" i="12"/>
  <c r="F210" i="12"/>
  <c r="G210" i="12"/>
  <c r="H210" i="12"/>
  <c r="J210" i="12"/>
  <c r="M210" i="12"/>
  <c r="A211" i="12"/>
  <c r="B211" i="12"/>
  <c r="C211" i="12"/>
  <c r="D211" i="12"/>
  <c r="E211" i="12"/>
  <c r="F211" i="12"/>
  <c r="G211" i="12"/>
  <c r="H211" i="12"/>
  <c r="J211" i="12"/>
  <c r="M211" i="12"/>
  <c r="A212" i="12"/>
  <c r="B212" i="12"/>
  <c r="C212" i="12"/>
  <c r="D212" i="12"/>
  <c r="E212" i="12"/>
  <c r="F212" i="12"/>
  <c r="G212" i="12"/>
  <c r="H212" i="12"/>
  <c r="J212" i="12"/>
  <c r="M212" i="12"/>
  <c r="A213" i="12"/>
  <c r="B213" i="12"/>
  <c r="C213" i="12"/>
  <c r="D213" i="12"/>
  <c r="E213" i="12"/>
  <c r="F213" i="12"/>
  <c r="G213" i="12"/>
  <c r="H213" i="12"/>
  <c r="J213" i="12"/>
  <c r="M213" i="12"/>
  <c r="A214" i="12"/>
  <c r="B214" i="12"/>
  <c r="C214" i="12"/>
  <c r="D214" i="12"/>
  <c r="E214" i="12"/>
  <c r="F214" i="12"/>
  <c r="G214" i="12"/>
  <c r="H214" i="12"/>
  <c r="J214" i="12"/>
  <c r="M214" i="12"/>
  <c r="A215" i="12"/>
  <c r="B215" i="12"/>
  <c r="C215" i="12"/>
  <c r="D215" i="12"/>
  <c r="E215" i="12"/>
  <c r="F215" i="12"/>
  <c r="G215" i="12"/>
  <c r="H215" i="12"/>
  <c r="J215" i="12"/>
  <c r="M215" i="12"/>
  <c r="A216" i="12"/>
  <c r="B216" i="12"/>
  <c r="C216" i="12"/>
  <c r="D216" i="12"/>
  <c r="E216" i="12"/>
  <c r="F216" i="12"/>
  <c r="G216" i="12"/>
  <c r="H216" i="12"/>
  <c r="J216" i="12"/>
  <c r="M216" i="12"/>
  <c r="A217" i="12"/>
  <c r="B217" i="12"/>
  <c r="C217" i="12"/>
  <c r="D217" i="12"/>
  <c r="E217" i="12"/>
  <c r="F217" i="12"/>
  <c r="G217" i="12"/>
  <c r="H217" i="12"/>
  <c r="J217" i="12"/>
  <c r="M217" i="12"/>
  <c r="A218" i="12"/>
  <c r="B218" i="12"/>
  <c r="C218" i="12"/>
  <c r="D218" i="12"/>
  <c r="E218" i="12"/>
  <c r="F218" i="12"/>
  <c r="G218" i="12"/>
  <c r="H218" i="12"/>
  <c r="J218" i="12"/>
  <c r="M218" i="12"/>
  <c r="A219" i="12"/>
  <c r="B219" i="12"/>
  <c r="C219" i="12"/>
  <c r="D219" i="12"/>
  <c r="E219" i="12"/>
  <c r="F219" i="12"/>
  <c r="G219" i="12"/>
  <c r="H219" i="12"/>
  <c r="J219" i="12"/>
  <c r="M219" i="12"/>
  <c r="A220" i="12"/>
  <c r="B220" i="12"/>
  <c r="C220" i="12"/>
  <c r="D220" i="12"/>
  <c r="E220" i="12"/>
  <c r="F220" i="12"/>
  <c r="G220" i="12"/>
  <c r="H220" i="12"/>
  <c r="J220" i="12"/>
  <c r="M220" i="12"/>
  <c r="A221" i="12"/>
  <c r="B221" i="12"/>
  <c r="C221" i="12"/>
  <c r="D221" i="12"/>
  <c r="E221" i="12"/>
  <c r="F221" i="12"/>
  <c r="G221" i="12"/>
  <c r="H221" i="12"/>
  <c r="J221" i="12"/>
  <c r="M221" i="12"/>
  <c r="A222" i="12"/>
  <c r="B222" i="12"/>
  <c r="C222" i="12"/>
  <c r="D222" i="12"/>
  <c r="E222" i="12"/>
  <c r="F222" i="12"/>
  <c r="G222" i="12"/>
  <c r="H222" i="12"/>
  <c r="J222" i="12"/>
  <c r="M222" i="12"/>
  <c r="A223" i="12"/>
  <c r="B223" i="12"/>
  <c r="C223" i="12"/>
  <c r="D223" i="12"/>
  <c r="E223" i="12"/>
  <c r="F223" i="12"/>
  <c r="G223" i="12"/>
  <c r="H223" i="12"/>
  <c r="J223" i="12"/>
  <c r="M223" i="12"/>
  <c r="A224" i="12"/>
  <c r="B224" i="12"/>
  <c r="C224" i="12"/>
  <c r="D224" i="12"/>
  <c r="E224" i="12"/>
  <c r="F224" i="12"/>
  <c r="G224" i="12"/>
  <c r="H224" i="12"/>
  <c r="J224" i="12"/>
  <c r="M224" i="12"/>
  <c r="A225" i="12"/>
  <c r="B225" i="12"/>
  <c r="C225" i="12"/>
  <c r="D225" i="12"/>
  <c r="E225" i="12"/>
  <c r="F225" i="12"/>
  <c r="G225" i="12"/>
  <c r="H225" i="12"/>
  <c r="J225" i="12"/>
  <c r="M225" i="12"/>
  <c r="A226" i="12"/>
  <c r="B226" i="12"/>
  <c r="C226" i="12"/>
  <c r="D226" i="12"/>
  <c r="E226" i="12"/>
  <c r="F226" i="12"/>
  <c r="G226" i="12"/>
  <c r="H226" i="12"/>
  <c r="J226" i="12"/>
  <c r="M226" i="12"/>
  <c r="A227" i="12"/>
  <c r="B227" i="12"/>
  <c r="C227" i="12"/>
  <c r="D227" i="12"/>
  <c r="E227" i="12"/>
  <c r="F227" i="12"/>
  <c r="G227" i="12"/>
  <c r="H227" i="12"/>
  <c r="J227" i="12"/>
  <c r="M227" i="12"/>
  <c r="A228" i="12"/>
  <c r="B228" i="12"/>
  <c r="C228" i="12"/>
  <c r="D228" i="12"/>
  <c r="E228" i="12"/>
  <c r="F228" i="12"/>
  <c r="G228" i="12"/>
  <c r="H228" i="12"/>
  <c r="J228" i="12"/>
  <c r="M228" i="12"/>
  <c r="A229" i="12"/>
  <c r="B229" i="12"/>
  <c r="C229" i="12"/>
  <c r="D229" i="12"/>
  <c r="E229" i="12"/>
  <c r="F229" i="12"/>
  <c r="G229" i="12"/>
  <c r="H229" i="12"/>
  <c r="J229" i="12"/>
  <c r="M229" i="12"/>
  <c r="A230" i="12"/>
  <c r="B230" i="12"/>
  <c r="C230" i="12"/>
  <c r="D230" i="12"/>
  <c r="E230" i="12"/>
  <c r="F230" i="12"/>
  <c r="G230" i="12"/>
  <c r="H230" i="12"/>
  <c r="J230" i="12"/>
  <c r="M230" i="12"/>
  <c r="A231" i="12"/>
  <c r="B231" i="12"/>
  <c r="C231" i="12"/>
  <c r="D231" i="12"/>
  <c r="E231" i="12"/>
  <c r="F231" i="12"/>
  <c r="G231" i="12"/>
  <c r="H231" i="12"/>
  <c r="J231" i="12"/>
  <c r="M231" i="12"/>
  <c r="A232" i="12"/>
  <c r="B232" i="12"/>
  <c r="C232" i="12"/>
  <c r="D232" i="12"/>
  <c r="E232" i="12"/>
  <c r="F232" i="12"/>
  <c r="G232" i="12"/>
  <c r="H232" i="12"/>
  <c r="J232" i="12"/>
  <c r="M232" i="12"/>
  <c r="A233" i="12"/>
  <c r="B233" i="12"/>
  <c r="C233" i="12"/>
  <c r="D233" i="12"/>
  <c r="E233" i="12"/>
  <c r="F233" i="12"/>
  <c r="G233" i="12"/>
  <c r="H233" i="12"/>
  <c r="J233" i="12"/>
  <c r="M233" i="12"/>
  <c r="A234" i="12"/>
  <c r="B234" i="12"/>
  <c r="C234" i="12"/>
  <c r="D234" i="12"/>
  <c r="E234" i="12"/>
  <c r="F234" i="12"/>
  <c r="G234" i="12"/>
  <c r="H234" i="12"/>
  <c r="J234" i="12"/>
  <c r="M234" i="12"/>
  <c r="A235" i="12"/>
  <c r="B235" i="12"/>
  <c r="C235" i="12"/>
  <c r="D235" i="12"/>
  <c r="E235" i="12"/>
  <c r="F235" i="12"/>
  <c r="G235" i="12"/>
  <c r="H235" i="12"/>
  <c r="J235" i="12"/>
  <c r="M235" i="12"/>
  <c r="A236" i="12"/>
  <c r="B236" i="12"/>
  <c r="C236" i="12"/>
  <c r="D236" i="12"/>
  <c r="E236" i="12"/>
  <c r="F236" i="12"/>
  <c r="G236" i="12"/>
  <c r="H236" i="12"/>
  <c r="J236" i="12"/>
  <c r="M236" i="12"/>
  <c r="A237" i="12"/>
  <c r="B237" i="12"/>
  <c r="C237" i="12"/>
  <c r="D237" i="12"/>
  <c r="E237" i="12"/>
  <c r="F237" i="12"/>
  <c r="G237" i="12"/>
  <c r="H237" i="12"/>
  <c r="J237" i="12"/>
  <c r="M237" i="12"/>
  <c r="A238" i="12"/>
  <c r="B238" i="12"/>
  <c r="C238" i="12"/>
  <c r="D238" i="12"/>
  <c r="E238" i="12"/>
  <c r="F238" i="12"/>
  <c r="G238" i="12"/>
  <c r="H238" i="12"/>
  <c r="J238" i="12"/>
  <c r="M238" i="12"/>
  <c r="A239" i="12"/>
  <c r="B239" i="12"/>
  <c r="C239" i="12"/>
  <c r="D239" i="12"/>
  <c r="E239" i="12"/>
  <c r="F239" i="12"/>
  <c r="G239" i="12"/>
  <c r="H239" i="12"/>
  <c r="J239" i="12"/>
  <c r="M239" i="12"/>
  <c r="A240" i="12"/>
  <c r="B240" i="12"/>
  <c r="C240" i="12"/>
  <c r="D240" i="12"/>
  <c r="E240" i="12"/>
  <c r="F240" i="12"/>
  <c r="G240" i="12"/>
  <c r="H240" i="12"/>
  <c r="J240" i="12"/>
  <c r="M240" i="12"/>
  <c r="A241" i="12"/>
  <c r="B241" i="12"/>
  <c r="C241" i="12"/>
  <c r="D241" i="12"/>
  <c r="E241" i="12"/>
  <c r="F241" i="12"/>
  <c r="G241" i="12"/>
  <c r="H241" i="12"/>
  <c r="J241" i="12"/>
  <c r="M241" i="12"/>
  <c r="A242" i="12"/>
  <c r="B242" i="12"/>
  <c r="C242" i="12"/>
  <c r="D242" i="12"/>
  <c r="E242" i="12"/>
  <c r="F242" i="12"/>
  <c r="G242" i="12"/>
  <c r="H242" i="12"/>
  <c r="J242" i="12"/>
  <c r="M242" i="12"/>
  <c r="A243" i="12"/>
  <c r="B243" i="12"/>
  <c r="C243" i="12"/>
  <c r="D243" i="12"/>
  <c r="E243" i="12"/>
  <c r="F243" i="12"/>
  <c r="G243" i="12"/>
  <c r="H243" i="12"/>
  <c r="J243" i="12"/>
  <c r="M243" i="12"/>
  <c r="A244" i="12"/>
  <c r="B244" i="12"/>
  <c r="C244" i="12"/>
  <c r="D244" i="12"/>
  <c r="E244" i="12"/>
  <c r="F244" i="12"/>
  <c r="G244" i="12"/>
  <c r="H244" i="12"/>
  <c r="J244" i="12"/>
  <c r="M244" i="12"/>
  <c r="A245" i="12"/>
  <c r="B245" i="12"/>
  <c r="C245" i="12"/>
  <c r="D245" i="12"/>
  <c r="E245" i="12"/>
  <c r="F245" i="12"/>
  <c r="G245" i="12"/>
  <c r="H245" i="12"/>
  <c r="J245" i="12"/>
  <c r="M245" i="12"/>
  <c r="A246" i="12"/>
  <c r="B246" i="12"/>
  <c r="C246" i="12"/>
  <c r="D246" i="12"/>
  <c r="E246" i="12"/>
  <c r="F246" i="12"/>
  <c r="G246" i="12"/>
  <c r="H246" i="12"/>
  <c r="J246" i="12"/>
  <c r="M246" i="12"/>
  <c r="A247" i="12"/>
  <c r="B247" i="12"/>
  <c r="C247" i="12"/>
  <c r="D247" i="12"/>
  <c r="E247" i="12"/>
  <c r="F247" i="12"/>
  <c r="G247" i="12"/>
  <c r="H247" i="12"/>
  <c r="J247" i="12"/>
  <c r="M247" i="12"/>
  <c r="A248" i="12"/>
  <c r="B248" i="12"/>
  <c r="C248" i="12"/>
  <c r="D248" i="12"/>
  <c r="E248" i="12"/>
  <c r="F248" i="12"/>
  <c r="G248" i="12"/>
  <c r="H248" i="12"/>
  <c r="J248" i="12"/>
  <c r="M248" i="12"/>
  <c r="A249" i="12"/>
  <c r="B249" i="12"/>
  <c r="C249" i="12"/>
  <c r="D249" i="12"/>
  <c r="E249" i="12"/>
  <c r="F249" i="12"/>
  <c r="G249" i="12"/>
  <c r="H249" i="12"/>
  <c r="J249" i="12"/>
  <c r="M249" i="12"/>
  <c r="A250" i="12"/>
  <c r="B250" i="12"/>
  <c r="C250" i="12"/>
  <c r="D250" i="12"/>
  <c r="E250" i="12"/>
  <c r="F250" i="12"/>
  <c r="G250" i="12"/>
  <c r="H250" i="12"/>
  <c r="J250" i="12"/>
  <c r="M250" i="12"/>
  <c r="A251" i="12"/>
  <c r="B251" i="12"/>
  <c r="C251" i="12"/>
  <c r="D251" i="12"/>
  <c r="E251" i="12"/>
  <c r="F251" i="12"/>
  <c r="G251" i="12"/>
  <c r="H251" i="12"/>
  <c r="J251" i="12"/>
  <c r="M251" i="12"/>
  <c r="N251" i="12"/>
  <c r="A252" i="12"/>
  <c r="B252" i="12"/>
  <c r="C252" i="12"/>
  <c r="D252" i="12"/>
  <c r="E252" i="12"/>
  <c r="F252" i="12"/>
  <c r="G252" i="12"/>
  <c r="H252" i="12"/>
  <c r="J252" i="12"/>
  <c r="M252" i="12"/>
  <c r="A253" i="12"/>
  <c r="B253" i="12"/>
  <c r="C253" i="12"/>
  <c r="D253" i="12"/>
  <c r="E253" i="12"/>
  <c r="F253" i="12"/>
  <c r="G253" i="12"/>
  <c r="H253" i="12"/>
  <c r="J253" i="12"/>
  <c r="M253" i="12"/>
  <c r="A254" i="12"/>
  <c r="B254" i="12"/>
  <c r="C254" i="12"/>
  <c r="D254" i="12"/>
  <c r="E254" i="12"/>
  <c r="F254" i="12"/>
  <c r="G254" i="12"/>
  <c r="H254" i="12"/>
  <c r="J254" i="12"/>
  <c r="M254" i="12"/>
  <c r="A255" i="12"/>
  <c r="B255" i="12"/>
  <c r="C255" i="12"/>
  <c r="D255" i="12"/>
  <c r="E255" i="12"/>
  <c r="F255" i="12"/>
  <c r="G255" i="12"/>
  <c r="H255" i="12"/>
  <c r="J255" i="12"/>
  <c r="M255" i="12"/>
  <c r="A256" i="12"/>
  <c r="B256" i="12"/>
  <c r="C256" i="12"/>
  <c r="D256" i="12"/>
  <c r="E256" i="12"/>
  <c r="F256" i="12"/>
  <c r="G256" i="12"/>
  <c r="H256" i="12"/>
  <c r="J256" i="12"/>
  <c r="M256" i="12"/>
  <c r="A257" i="12"/>
  <c r="B257" i="12"/>
  <c r="C257" i="12"/>
  <c r="D257" i="12"/>
  <c r="E257" i="12"/>
  <c r="F257" i="12"/>
  <c r="G257" i="12"/>
  <c r="H257" i="12"/>
  <c r="J257" i="12"/>
  <c r="M257" i="12"/>
  <c r="A258" i="12"/>
  <c r="B258" i="12"/>
  <c r="C258" i="12"/>
  <c r="D258" i="12"/>
  <c r="E258" i="12"/>
  <c r="F258" i="12"/>
  <c r="G258" i="12"/>
  <c r="H258" i="12"/>
  <c r="J258" i="12"/>
  <c r="M258" i="12"/>
  <c r="A259" i="12"/>
  <c r="B259" i="12"/>
  <c r="C259" i="12"/>
  <c r="D259" i="12"/>
  <c r="E259" i="12"/>
  <c r="F259" i="12"/>
  <c r="G259" i="12"/>
  <c r="H259" i="12"/>
  <c r="J259" i="12"/>
  <c r="M259" i="12"/>
  <c r="A260" i="12"/>
  <c r="B260" i="12"/>
  <c r="C260" i="12"/>
  <c r="D260" i="12"/>
  <c r="E260" i="12"/>
  <c r="F260" i="12"/>
  <c r="G260" i="12"/>
  <c r="H260" i="12"/>
  <c r="J260" i="12"/>
  <c r="M260" i="12"/>
  <c r="A261" i="12"/>
  <c r="B261" i="12"/>
  <c r="C261" i="12"/>
  <c r="D261" i="12"/>
  <c r="E261" i="12"/>
  <c r="F261" i="12"/>
  <c r="G261" i="12"/>
  <c r="H261" i="12"/>
  <c r="J261" i="12"/>
  <c r="M261" i="12"/>
  <c r="A262" i="12"/>
  <c r="B262" i="12"/>
  <c r="C262" i="12"/>
  <c r="D262" i="12"/>
  <c r="E262" i="12"/>
  <c r="F262" i="12"/>
  <c r="G262" i="12"/>
  <c r="H262" i="12"/>
  <c r="J262" i="12"/>
  <c r="M262" i="12"/>
  <c r="A263" i="12"/>
  <c r="B263" i="12"/>
  <c r="C263" i="12"/>
  <c r="D263" i="12"/>
  <c r="E263" i="12"/>
  <c r="F263" i="12"/>
  <c r="G263" i="12"/>
  <c r="H263" i="12"/>
  <c r="J263" i="12"/>
  <c r="M263" i="12"/>
  <c r="A264" i="12"/>
  <c r="B264" i="12"/>
  <c r="C264" i="12"/>
  <c r="D264" i="12"/>
  <c r="E264" i="12"/>
  <c r="F264" i="12"/>
  <c r="G264" i="12"/>
  <c r="H264" i="12"/>
  <c r="J264" i="12"/>
  <c r="M264" i="12"/>
  <c r="A265" i="12"/>
  <c r="B265" i="12"/>
  <c r="C265" i="12"/>
  <c r="D265" i="12"/>
  <c r="E265" i="12"/>
  <c r="F265" i="12"/>
  <c r="G265" i="12"/>
  <c r="H265" i="12"/>
  <c r="J265" i="12"/>
  <c r="M265" i="12"/>
  <c r="A266" i="12"/>
  <c r="B266" i="12"/>
  <c r="C266" i="12"/>
  <c r="D266" i="12"/>
  <c r="E266" i="12"/>
  <c r="F266" i="12"/>
  <c r="G266" i="12"/>
  <c r="H266" i="12"/>
  <c r="J266" i="12"/>
  <c r="M266" i="12"/>
  <c r="A267" i="12"/>
  <c r="B267" i="12"/>
  <c r="C267" i="12"/>
  <c r="D267" i="12"/>
  <c r="E267" i="12"/>
  <c r="F267" i="12"/>
  <c r="G267" i="12"/>
  <c r="H267" i="12"/>
  <c r="J267" i="12"/>
  <c r="M267" i="12"/>
  <c r="A268" i="12"/>
  <c r="B268" i="12"/>
  <c r="C268" i="12"/>
  <c r="D268" i="12"/>
  <c r="E268" i="12"/>
  <c r="F268" i="12"/>
  <c r="G268" i="12"/>
  <c r="H268" i="12"/>
  <c r="J268" i="12"/>
  <c r="M268" i="12"/>
  <c r="A269" i="12"/>
  <c r="B269" i="12"/>
  <c r="C269" i="12"/>
  <c r="D269" i="12"/>
  <c r="E269" i="12"/>
  <c r="F269" i="12"/>
  <c r="G269" i="12"/>
  <c r="H269" i="12"/>
  <c r="J269" i="12"/>
  <c r="M269" i="12"/>
  <c r="A270" i="12"/>
  <c r="B270" i="12"/>
  <c r="C270" i="12"/>
  <c r="D270" i="12"/>
  <c r="E270" i="12"/>
  <c r="F270" i="12"/>
  <c r="G270" i="12"/>
  <c r="H270" i="12"/>
  <c r="J270" i="12"/>
  <c r="M270" i="12"/>
  <c r="A271" i="12"/>
  <c r="B271" i="12"/>
  <c r="C271" i="12"/>
  <c r="D271" i="12"/>
  <c r="E271" i="12"/>
  <c r="F271" i="12"/>
  <c r="G271" i="12"/>
  <c r="H271" i="12"/>
  <c r="J271" i="12"/>
  <c r="M271" i="12"/>
  <c r="A272" i="12"/>
  <c r="B272" i="12"/>
  <c r="C272" i="12"/>
  <c r="D272" i="12"/>
  <c r="E272" i="12"/>
  <c r="F272" i="12"/>
  <c r="G272" i="12"/>
  <c r="H272" i="12"/>
  <c r="J272" i="12"/>
  <c r="M272" i="12"/>
  <c r="A273" i="12"/>
  <c r="B273" i="12"/>
  <c r="C273" i="12"/>
  <c r="D273" i="12"/>
  <c r="E273" i="12"/>
  <c r="F273" i="12"/>
  <c r="G273" i="12"/>
  <c r="H273" i="12"/>
  <c r="J273" i="12"/>
  <c r="M273" i="12"/>
  <c r="A274" i="12"/>
  <c r="B274" i="12"/>
  <c r="C274" i="12"/>
  <c r="D274" i="12"/>
  <c r="E274" i="12"/>
  <c r="F274" i="12"/>
  <c r="G274" i="12"/>
  <c r="H274" i="12"/>
  <c r="J274" i="12"/>
  <c r="M274" i="12"/>
  <c r="A275" i="12"/>
  <c r="B275" i="12"/>
  <c r="C275" i="12"/>
  <c r="D275" i="12"/>
  <c r="E275" i="12"/>
  <c r="F275" i="12"/>
  <c r="G275" i="12"/>
  <c r="H275" i="12"/>
  <c r="J275" i="12"/>
  <c r="M275" i="12"/>
  <c r="A276" i="12"/>
  <c r="B276" i="12"/>
  <c r="C276" i="12"/>
  <c r="D276" i="12"/>
  <c r="E276" i="12"/>
  <c r="F276" i="12"/>
  <c r="G276" i="12"/>
  <c r="H276" i="12"/>
  <c r="J276" i="12"/>
  <c r="M276" i="12"/>
  <c r="A277" i="12"/>
  <c r="B277" i="12"/>
  <c r="C277" i="12"/>
  <c r="D277" i="12"/>
  <c r="E277" i="12"/>
  <c r="F277" i="12"/>
  <c r="G277" i="12"/>
  <c r="H277" i="12"/>
  <c r="J277" i="12"/>
  <c r="M277" i="12"/>
  <c r="A278" i="12"/>
  <c r="B278" i="12"/>
  <c r="C278" i="12"/>
  <c r="D278" i="12"/>
  <c r="E278" i="12"/>
  <c r="F278" i="12"/>
  <c r="G278" i="12"/>
  <c r="H278" i="12"/>
  <c r="J278" i="12"/>
  <c r="M278" i="12"/>
  <c r="A279" i="12"/>
  <c r="B279" i="12"/>
  <c r="C279" i="12"/>
  <c r="D279" i="12"/>
  <c r="E279" i="12"/>
  <c r="F279" i="12"/>
  <c r="G279" i="12"/>
  <c r="H279" i="12"/>
  <c r="J279" i="12"/>
  <c r="M279" i="12"/>
  <c r="A280" i="12"/>
  <c r="B280" i="12"/>
  <c r="C280" i="12"/>
  <c r="D280" i="12"/>
  <c r="E280" i="12"/>
  <c r="F280" i="12"/>
  <c r="G280" i="12"/>
  <c r="H280" i="12"/>
  <c r="J280" i="12"/>
  <c r="M280" i="12"/>
  <c r="A281" i="12"/>
  <c r="B281" i="12"/>
  <c r="C281" i="12"/>
  <c r="D281" i="12"/>
  <c r="E281" i="12"/>
  <c r="F281" i="12"/>
  <c r="G281" i="12"/>
  <c r="H281" i="12"/>
  <c r="J281" i="12"/>
  <c r="M281" i="12"/>
  <c r="A282" i="12"/>
  <c r="B282" i="12"/>
  <c r="C282" i="12"/>
  <c r="D282" i="12"/>
  <c r="E282" i="12"/>
  <c r="F282" i="12"/>
  <c r="G282" i="12"/>
  <c r="H282" i="12"/>
  <c r="J282" i="12"/>
  <c r="M282" i="12"/>
  <c r="A283" i="12"/>
  <c r="B283" i="12"/>
  <c r="C283" i="12"/>
  <c r="D283" i="12"/>
  <c r="E283" i="12"/>
  <c r="F283" i="12"/>
  <c r="G283" i="12"/>
  <c r="H283" i="12"/>
  <c r="J283" i="12"/>
  <c r="M283" i="12"/>
  <c r="A284" i="12"/>
  <c r="B284" i="12"/>
  <c r="C284" i="12"/>
  <c r="D284" i="12"/>
  <c r="E284" i="12"/>
  <c r="F284" i="12"/>
  <c r="G284" i="12"/>
  <c r="H284" i="12"/>
  <c r="J284" i="12"/>
  <c r="M284" i="12"/>
  <c r="A285" i="12"/>
  <c r="B285" i="12"/>
  <c r="C285" i="12"/>
  <c r="D285" i="12"/>
  <c r="E285" i="12"/>
  <c r="F285" i="12"/>
  <c r="G285" i="12"/>
  <c r="H285" i="12"/>
  <c r="J285" i="12"/>
  <c r="M285" i="12"/>
  <c r="A286" i="12"/>
  <c r="B286" i="12"/>
  <c r="C286" i="12"/>
  <c r="D286" i="12"/>
  <c r="E286" i="12"/>
  <c r="F286" i="12"/>
  <c r="G286" i="12"/>
  <c r="H286" i="12"/>
  <c r="J286" i="12"/>
  <c r="M286" i="12"/>
  <c r="A287" i="12"/>
  <c r="B287" i="12"/>
  <c r="C287" i="12"/>
  <c r="D287" i="12"/>
  <c r="E287" i="12"/>
  <c r="F287" i="12"/>
  <c r="G287" i="12"/>
  <c r="H287" i="12"/>
  <c r="J287" i="12"/>
  <c r="M287" i="12"/>
  <c r="A288" i="12"/>
  <c r="B288" i="12"/>
  <c r="C288" i="12"/>
  <c r="D288" i="12"/>
  <c r="E288" i="12"/>
  <c r="F288" i="12"/>
  <c r="G288" i="12"/>
  <c r="H288" i="12"/>
  <c r="J288" i="12"/>
  <c r="M288" i="12"/>
  <c r="A289" i="12"/>
  <c r="B289" i="12"/>
  <c r="C289" i="12"/>
  <c r="D289" i="12"/>
  <c r="E289" i="12"/>
  <c r="F289" i="12"/>
  <c r="G289" i="12"/>
  <c r="H289" i="12"/>
  <c r="J289" i="12"/>
  <c r="M289" i="12"/>
  <c r="A290" i="12"/>
  <c r="B290" i="12"/>
  <c r="C290" i="12"/>
  <c r="D290" i="12"/>
  <c r="E290" i="12"/>
  <c r="F290" i="12"/>
  <c r="G290" i="12"/>
  <c r="H290" i="12"/>
  <c r="J290" i="12"/>
  <c r="M290" i="12"/>
  <c r="A291" i="12"/>
  <c r="B291" i="12"/>
  <c r="C291" i="12"/>
  <c r="D291" i="12"/>
  <c r="E291" i="12"/>
  <c r="F291" i="12"/>
  <c r="G291" i="12"/>
  <c r="H291" i="12"/>
  <c r="J291" i="12"/>
  <c r="M291" i="12"/>
  <c r="A292" i="12"/>
  <c r="B292" i="12"/>
  <c r="C292" i="12"/>
  <c r="D292" i="12"/>
  <c r="E292" i="12"/>
  <c r="F292" i="12"/>
  <c r="G292" i="12"/>
  <c r="H292" i="12"/>
  <c r="J292" i="12"/>
  <c r="M292" i="12"/>
  <c r="A293" i="12"/>
  <c r="B293" i="12"/>
  <c r="C293" i="12"/>
  <c r="D293" i="12"/>
  <c r="E293" i="12"/>
  <c r="F293" i="12"/>
  <c r="G293" i="12"/>
  <c r="H293" i="12"/>
  <c r="J293" i="12"/>
  <c r="M293" i="12"/>
  <c r="A294" i="12"/>
  <c r="B294" i="12"/>
  <c r="C294" i="12"/>
  <c r="D294" i="12"/>
  <c r="E294" i="12"/>
  <c r="F294" i="12"/>
  <c r="G294" i="12"/>
  <c r="H294" i="12"/>
  <c r="J294" i="12"/>
  <c r="M294" i="12"/>
  <c r="A295" i="12"/>
  <c r="B295" i="12"/>
  <c r="C295" i="12"/>
  <c r="D295" i="12"/>
  <c r="E295" i="12"/>
  <c r="F295" i="12"/>
  <c r="G295" i="12"/>
  <c r="H295" i="12"/>
  <c r="J295" i="12"/>
  <c r="M295" i="12"/>
  <c r="A296" i="12"/>
  <c r="B296" i="12"/>
  <c r="C296" i="12"/>
  <c r="D296" i="12"/>
  <c r="E296" i="12"/>
  <c r="F296" i="12"/>
  <c r="G296" i="12"/>
  <c r="H296" i="12"/>
  <c r="J296" i="12"/>
  <c r="M296" i="12"/>
  <c r="A297" i="12"/>
  <c r="B297" i="12"/>
  <c r="C297" i="12"/>
  <c r="D297" i="12"/>
  <c r="E297" i="12"/>
  <c r="F297" i="12"/>
  <c r="G297" i="12"/>
  <c r="H297" i="12"/>
  <c r="J297" i="12"/>
  <c r="M297" i="12"/>
  <c r="A298" i="12"/>
  <c r="B298" i="12"/>
  <c r="C298" i="12"/>
  <c r="D298" i="12"/>
  <c r="E298" i="12"/>
  <c r="F298" i="12"/>
  <c r="G298" i="12"/>
  <c r="H298" i="12"/>
  <c r="J298" i="12"/>
  <c r="M298" i="12"/>
  <c r="A299" i="12"/>
  <c r="B299" i="12"/>
  <c r="C299" i="12"/>
  <c r="D299" i="12"/>
  <c r="E299" i="12"/>
  <c r="F299" i="12"/>
  <c r="G299" i="12"/>
  <c r="H299" i="12"/>
  <c r="J299" i="12"/>
  <c r="M299" i="12"/>
  <c r="A300" i="12"/>
  <c r="B300" i="12"/>
  <c r="C300" i="12"/>
  <c r="D300" i="12"/>
  <c r="E300" i="12"/>
  <c r="F300" i="12"/>
  <c r="G300" i="12"/>
  <c r="H300" i="12"/>
  <c r="J300" i="12"/>
  <c r="M300" i="12"/>
  <c r="A301" i="12"/>
  <c r="B301" i="12"/>
  <c r="C301" i="12"/>
  <c r="D301" i="12"/>
  <c r="E301" i="12"/>
  <c r="F301" i="12"/>
  <c r="G301" i="12"/>
  <c r="H301" i="12"/>
  <c r="J301" i="12"/>
  <c r="M301" i="12"/>
  <c r="A302" i="12"/>
  <c r="B302" i="12"/>
  <c r="C302" i="12"/>
  <c r="D302" i="12"/>
  <c r="E302" i="12"/>
  <c r="F302" i="12"/>
  <c r="G302" i="12"/>
  <c r="H302" i="12"/>
  <c r="J302" i="12"/>
  <c r="M302" i="12"/>
  <c r="A303" i="12"/>
  <c r="B303" i="12"/>
  <c r="C303" i="12"/>
  <c r="D303" i="12"/>
  <c r="E303" i="12"/>
  <c r="F303" i="12"/>
  <c r="G303" i="12"/>
  <c r="H303" i="12"/>
  <c r="J303" i="12"/>
  <c r="M303" i="12"/>
  <c r="A304" i="12"/>
  <c r="B304" i="12"/>
  <c r="C304" i="12"/>
  <c r="D304" i="12"/>
  <c r="E304" i="12"/>
  <c r="F304" i="12"/>
  <c r="G304" i="12"/>
  <c r="H304" i="12"/>
  <c r="J304" i="12"/>
  <c r="M304" i="12"/>
  <c r="A305" i="12"/>
  <c r="B305" i="12"/>
  <c r="C305" i="12"/>
  <c r="D305" i="12"/>
  <c r="E305" i="12"/>
  <c r="F305" i="12"/>
  <c r="G305" i="12"/>
  <c r="H305" i="12"/>
  <c r="J305" i="12"/>
  <c r="M305" i="12"/>
  <c r="A306" i="12"/>
  <c r="B306" i="12"/>
  <c r="C306" i="12"/>
  <c r="D306" i="12"/>
  <c r="E306" i="12"/>
  <c r="F306" i="12"/>
  <c r="G306" i="12"/>
  <c r="H306" i="12"/>
  <c r="J306" i="12"/>
  <c r="M306" i="12"/>
  <c r="A307" i="12"/>
  <c r="B307" i="12"/>
  <c r="C307" i="12"/>
  <c r="D307" i="12"/>
  <c r="E307" i="12"/>
  <c r="F307" i="12"/>
  <c r="G307" i="12"/>
  <c r="H307" i="12"/>
  <c r="J307" i="12"/>
  <c r="M307" i="12"/>
  <c r="A308" i="12"/>
  <c r="B308" i="12"/>
  <c r="C308" i="12"/>
  <c r="D308" i="12"/>
  <c r="E308" i="12"/>
  <c r="F308" i="12"/>
  <c r="G308" i="12"/>
  <c r="H308" i="12"/>
  <c r="J308" i="12"/>
  <c r="M308" i="12"/>
  <c r="A309" i="12"/>
  <c r="B309" i="12"/>
  <c r="C309" i="12"/>
  <c r="D309" i="12"/>
  <c r="E309" i="12"/>
  <c r="F309" i="12"/>
  <c r="G309" i="12"/>
  <c r="H309" i="12"/>
  <c r="J309" i="12"/>
  <c r="M309" i="12"/>
  <c r="A310" i="12"/>
  <c r="B310" i="12"/>
  <c r="C310" i="12"/>
  <c r="D310" i="12"/>
  <c r="E310" i="12"/>
  <c r="F310" i="12"/>
  <c r="G310" i="12"/>
  <c r="H310" i="12"/>
  <c r="J310" i="12"/>
  <c r="M310" i="12"/>
  <c r="A311" i="12"/>
  <c r="B311" i="12"/>
  <c r="C311" i="12"/>
  <c r="D311" i="12"/>
  <c r="E311" i="12"/>
  <c r="F311" i="12"/>
  <c r="G311" i="12"/>
  <c r="H311" i="12"/>
  <c r="J311" i="12"/>
  <c r="M311" i="12"/>
  <c r="A312" i="12"/>
  <c r="B312" i="12"/>
  <c r="C312" i="12"/>
  <c r="D312" i="12"/>
  <c r="E312" i="12"/>
  <c r="F312" i="12"/>
  <c r="G312" i="12"/>
  <c r="H312" i="12"/>
  <c r="J312" i="12"/>
  <c r="M312" i="12"/>
  <c r="A313" i="12"/>
  <c r="B313" i="12"/>
  <c r="C313" i="12"/>
  <c r="D313" i="12"/>
  <c r="E313" i="12"/>
  <c r="F313" i="12"/>
  <c r="G313" i="12"/>
  <c r="H313" i="12"/>
  <c r="J313" i="12"/>
  <c r="M313" i="12"/>
  <c r="A314" i="12"/>
  <c r="B314" i="12"/>
  <c r="C314" i="12"/>
  <c r="D314" i="12"/>
  <c r="E314" i="12"/>
  <c r="F314" i="12"/>
  <c r="G314" i="12"/>
  <c r="H314" i="12"/>
  <c r="J314" i="12"/>
  <c r="M314" i="12"/>
  <c r="A315" i="12"/>
  <c r="B315" i="12"/>
  <c r="C315" i="12"/>
  <c r="D315" i="12"/>
  <c r="E315" i="12"/>
  <c r="F315" i="12"/>
  <c r="G315" i="12"/>
  <c r="H315" i="12"/>
  <c r="J315" i="12"/>
  <c r="M315" i="12"/>
  <c r="A316" i="12"/>
  <c r="B316" i="12"/>
  <c r="C316" i="12"/>
  <c r="D316" i="12"/>
  <c r="E316" i="12"/>
  <c r="F316" i="12"/>
  <c r="G316" i="12"/>
  <c r="H316" i="12"/>
  <c r="J316" i="12"/>
  <c r="M316" i="12"/>
  <c r="A317" i="12"/>
  <c r="B317" i="12"/>
  <c r="C317" i="12"/>
  <c r="D317" i="12"/>
  <c r="E317" i="12"/>
  <c r="F317" i="12"/>
  <c r="G317" i="12"/>
  <c r="H317" i="12"/>
  <c r="J317" i="12"/>
  <c r="M317" i="12"/>
  <c r="A318" i="12"/>
  <c r="B318" i="12"/>
  <c r="C318" i="12"/>
  <c r="D318" i="12"/>
  <c r="E318" i="12"/>
  <c r="F318" i="12"/>
  <c r="G318" i="12"/>
  <c r="H318" i="12"/>
  <c r="J318" i="12"/>
  <c r="M318" i="12"/>
  <c r="A319" i="12"/>
  <c r="B319" i="12"/>
  <c r="C319" i="12"/>
  <c r="D319" i="12"/>
  <c r="E319" i="12"/>
  <c r="F319" i="12"/>
  <c r="G319" i="12"/>
  <c r="H319" i="12"/>
  <c r="J319" i="12"/>
  <c r="M319" i="12"/>
  <c r="A320" i="12"/>
  <c r="B320" i="12"/>
  <c r="C320" i="12"/>
  <c r="D320" i="12"/>
  <c r="E320" i="12"/>
  <c r="F320" i="12"/>
  <c r="G320" i="12"/>
  <c r="H320" i="12"/>
  <c r="J320" i="12"/>
  <c r="M320" i="12"/>
  <c r="A321" i="12"/>
  <c r="B321" i="12"/>
  <c r="C321" i="12"/>
  <c r="D321" i="12"/>
  <c r="E321" i="12"/>
  <c r="F321" i="12"/>
  <c r="G321" i="12"/>
  <c r="H321" i="12"/>
  <c r="J321" i="12"/>
  <c r="M321" i="12"/>
  <c r="A322" i="12"/>
  <c r="B322" i="12"/>
  <c r="C322" i="12"/>
  <c r="D322" i="12"/>
  <c r="E322" i="12"/>
  <c r="F322" i="12"/>
  <c r="G322" i="12"/>
  <c r="H322" i="12"/>
  <c r="J322" i="12"/>
  <c r="M322" i="12"/>
  <c r="A323" i="12"/>
  <c r="B323" i="12"/>
  <c r="C323" i="12"/>
  <c r="D323" i="12"/>
  <c r="E323" i="12"/>
  <c r="F323" i="12"/>
  <c r="G323" i="12"/>
  <c r="H323" i="12"/>
  <c r="J323" i="12"/>
  <c r="M323" i="12"/>
  <c r="A324" i="12"/>
  <c r="B324" i="12"/>
  <c r="C324" i="12"/>
  <c r="D324" i="12"/>
  <c r="E324" i="12"/>
  <c r="F324" i="12"/>
  <c r="G324" i="12"/>
  <c r="H324" i="12"/>
  <c r="J324" i="12"/>
  <c r="M324" i="12"/>
  <c r="A325" i="12"/>
  <c r="B325" i="12"/>
  <c r="C325" i="12"/>
  <c r="D325" i="12"/>
  <c r="E325" i="12"/>
  <c r="F325" i="12"/>
  <c r="G325" i="12"/>
  <c r="H325" i="12"/>
  <c r="J325" i="12"/>
  <c r="M325" i="12"/>
  <c r="A326" i="12"/>
  <c r="B326" i="12"/>
  <c r="C326" i="12"/>
  <c r="D326" i="12"/>
  <c r="E326" i="12"/>
  <c r="F326" i="12"/>
  <c r="G326" i="12"/>
  <c r="H326" i="12"/>
  <c r="J326" i="12"/>
  <c r="M326" i="12"/>
  <c r="A327" i="12"/>
  <c r="B327" i="12"/>
  <c r="C327" i="12"/>
  <c r="D327" i="12"/>
  <c r="E327" i="12"/>
  <c r="F327" i="12"/>
  <c r="G327" i="12"/>
  <c r="H327" i="12"/>
  <c r="J327" i="12"/>
  <c r="M327" i="12"/>
  <c r="A328" i="12"/>
  <c r="B328" i="12"/>
  <c r="C328" i="12"/>
  <c r="D328" i="12"/>
  <c r="E328" i="12"/>
  <c r="F328" i="12"/>
  <c r="G328" i="12"/>
  <c r="H328" i="12"/>
  <c r="J328" i="12"/>
  <c r="M328" i="12"/>
  <c r="A329" i="12"/>
  <c r="B329" i="12"/>
  <c r="C329" i="12"/>
  <c r="D329" i="12"/>
  <c r="E329" i="12"/>
  <c r="F329" i="12"/>
  <c r="G329" i="12"/>
  <c r="H329" i="12"/>
  <c r="J329" i="12"/>
  <c r="M329" i="12"/>
  <c r="A330" i="12"/>
  <c r="B330" i="12"/>
  <c r="C330" i="12"/>
  <c r="D330" i="12"/>
  <c r="E330" i="12"/>
  <c r="F330" i="12"/>
  <c r="G330" i="12"/>
  <c r="H330" i="12"/>
  <c r="J330" i="12"/>
  <c r="M330" i="12"/>
  <c r="A331" i="12"/>
  <c r="B331" i="12"/>
  <c r="C331" i="12"/>
  <c r="D331" i="12"/>
  <c r="E331" i="12"/>
  <c r="F331" i="12"/>
  <c r="G331" i="12"/>
  <c r="H331" i="12"/>
  <c r="J331" i="12"/>
  <c r="M331" i="12"/>
  <c r="A332" i="12"/>
  <c r="B332" i="12"/>
  <c r="C332" i="12"/>
  <c r="D332" i="12"/>
  <c r="E332" i="12"/>
  <c r="F332" i="12"/>
  <c r="G332" i="12"/>
  <c r="H332" i="12"/>
  <c r="J332" i="12"/>
  <c r="M332" i="12"/>
  <c r="A333" i="12"/>
  <c r="B333" i="12"/>
  <c r="C333" i="12"/>
  <c r="D333" i="12"/>
  <c r="E333" i="12"/>
  <c r="F333" i="12"/>
  <c r="G333" i="12"/>
  <c r="H333" i="12"/>
  <c r="J333" i="12"/>
  <c r="M333" i="12"/>
  <c r="A334" i="12"/>
  <c r="B334" i="12"/>
  <c r="C334" i="12"/>
  <c r="D334" i="12"/>
  <c r="E334" i="12"/>
  <c r="F334" i="12"/>
  <c r="G334" i="12"/>
  <c r="H334" i="12"/>
  <c r="J334" i="12"/>
  <c r="M334" i="12"/>
  <c r="A335" i="12"/>
  <c r="B335" i="12"/>
  <c r="C335" i="12"/>
  <c r="D335" i="12"/>
  <c r="E335" i="12"/>
  <c r="F335" i="12"/>
  <c r="G335" i="12"/>
  <c r="H335" i="12"/>
  <c r="J335" i="12"/>
  <c r="M335" i="12"/>
  <c r="A336" i="12"/>
  <c r="B336" i="12"/>
  <c r="C336" i="12"/>
  <c r="D336" i="12"/>
  <c r="E336" i="12"/>
  <c r="F336" i="12"/>
  <c r="G336" i="12"/>
  <c r="H336" i="12"/>
  <c r="J336" i="12"/>
  <c r="M336" i="12"/>
  <c r="A337" i="12"/>
  <c r="B337" i="12"/>
  <c r="C337" i="12"/>
  <c r="D337" i="12"/>
  <c r="E337" i="12"/>
  <c r="F337" i="12"/>
  <c r="G337" i="12"/>
  <c r="H337" i="12"/>
  <c r="J337" i="12"/>
  <c r="M337" i="12"/>
  <c r="A338" i="12"/>
  <c r="B338" i="12"/>
  <c r="C338" i="12"/>
  <c r="D338" i="12"/>
  <c r="E338" i="12"/>
  <c r="F338" i="12"/>
  <c r="G338" i="12"/>
  <c r="H338" i="12"/>
  <c r="J338" i="12"/>
  <c r="M338" i="12"/>
  <c r="A339" i="12"/>
  <c r="B339" i="12"/>
  <c r="C339" i="12"/>
  <c r="D339" i="12"/>
  <c r="E339" i="12"/>
  <c r="F339" i="12"/>
  <c r="G339" i="12"/>
  <c r="H339" i="12"/>
  <c r="J339" i="12"/>
  <c r="M339" i="12"/>
  <c r="A340" i="12"/>
  <c r="B340" i="12"/>
  <c r="C340" i="12"/>
  <c r="D340" i="12"/>
  <c r="E340" i="12"/>
  <c r="F340" i="12"/>
  <c r="G340" i="12"/>
  <c r="H340" i="12"/>
  <c r="J340" i="12"/>
  <c r="M340" i="12"/>
  <c r="A341" i="12"/>
  <c r="B341" i="12"/>
  <c r="C341" i="12"/>
  <c r="D341" i="12"/>
  <c r="E341" i="12"/>
  <c r="F341" i="12"/>
  <c r="G341" i="12"/>
  <c r="H341" i="12"/>
  <c r="J341" i="12"/>
  <c r="M341" i="12"/>
  <c r="A342" i="12"/>
  <c r="B342" i="12"/>
  <c r="C342" i="12"/>
  <c r="D342" i="12"/>
  <c r="E342" i="12"/>
  <c r="F342" i="12"/>
  <c r="G342" i="12"/>
  <c r="H342" i="12"/>
  <c r="J342" i="12"/>
  <c r="M342" i="12"/>
  <c r="A343" i="12"/>
  <c r="B343" i="12"/>
  <c r="C343" i="12"/>
  <c r="D343" i="12"/>
  <c r="E343" i="12"/>
  <c r="F343" i="12"/>
  <c r="G343" i="12"/>
  <c r="H343" i="12"/>
  <c r="J343" i="12"/>
  <c r="M343" i="12"/>
  <c r="A344" i="12"/>
  <c r="B344" i="12"/>
  <c r="C344" i="12"/>
  <c r="D344" i="12"/>
  <c r="E344" i="12"/>
  <c r="F344" i="12"/>
  <c r="G344" i="12"/>
  <c r="H344" i="12"/>
  <c r="J344" i="12"/>
  <c r="M344" i="12"/>
  <c r="A345" i="12"/>
  <c r="B345" i="12"/>
  <c r="C345" i="12"/>
  <c r="D345" i="12"/>
  <c r="E345" i="12"/>
  <c r="F345" i="12"/>
  <c r="G345" i="12"/>
  <c r="H345" i="12"/>
  <c r="J345" i="12"/>
  <c r="M345" i="12"/>
  <c r="A346" i="12"/>
  <c r="B346" i="12"/>
  <c r="C346" i="12"/>
  <c r="D346" i="12"/>
  <c r="E346" i="12"/>
  <c r="F346" i="12"/>
  <c r="G346" i="12"/>
  <c r="H346" i="12"/>
  <c r="J346" i="12"/>
  <c r="M346" i="12"/>
  <c r="N346" i="12"/>
  <c r="A347" i="12"/>
  <c r="B347" i="12"/>
  <c r="C347" i="12"/>
  <c r="D347" i="12"/>
  <c r="E347" i="12"/>
  <c r="F347" i="12"/>
  <c r="G347" i="12"/>
  <c r="H347" i="12"/>
  <c r="J347" i="12"/>
  <c r="M347" i="12"/>
  <c r="A348" i="12"/>
  <c r="B348" i="12"/>
  <c r="C348" i="12"/>
  <c r="D348" i="12"/>
  <c r="E348" i="12"/>
  <c r="F348" i="12"/>
  <c r="G348" i="12"/>
  <c r="H348" i="12"/>
  <c r="J348" i="12"/>
  <c r="M348" i="12"/>
  <c r="A349" i="12"/>
  <c r="B349" i="12"/>
  <c r="C349" i="12"/>
  <c r="D349" i="12"/>
  <c r="E349" i="12"/>
  <c r="F349" i="12"/>
  <c r="G349" i="12"/>
  <c r="H349" i="12"/>
  <c r="J349" i="12"/>
  <c r="M349" i="12"/>
  <c r="B2" i="12"/>
  <c r="C2" i="12"/>
  <c r="D2" i="12"/>
  <c r="E2" i="12"/>
  <c r="F2" i="12"/>
  <c r="G2" i="12"/>
  <c r="H2" i="12"/>
  <c r="J2" i="12"/>
  <c r="M2" i="12"/>
  <c r="N2" i="12"/>
  <c r="B3" i="12"/>
  <c r="C3" i="12"/>
  <c r="D3" i="12"/>
  <c r="E3" i="12"/>
  <c r="F3" i="12"/>
  <c r="G3" i="12"/>
  <c r="H3" i="12"/>
  <c r="J3" i="12"/>
  <c r="M3" i="12"/>
  <c r="B4" i="12"/>
  <c r="C4" i="12"/>
  <c r="D4" i="12"/>
  <c r="E4" i="12"/>
  <c r="F4" i="12"/>
  <c r="G4" i="12"/>
  <c r="H4" i="12"/>
  <c r="J4" i="12"/>
  <c r="M4" i="12"/>
  <c r="B5" i="12"/>
  <c r="C5" i="12"/>
  <c r="D5" i="12"/>
  <c r="E5" i="12"/>
  <c r="F5" i="12"/>
  <c r="G5" i="12"/>
  <c r="H5" i="12"/>
  <c r="J5" i="12"/>
  <c r="M5" i="12"/>
  <c r="B6" i="12"/>
  <c r="C6" i="12"/>
  <c r="D6" i="12"/>
  <c r="E6" i="12"/>
  <c r="F6" i="12"/>
  <c r="G6" i="12"/>
  <c r="H6" i="12"/>
  <c r="J6" i="12"/>
  <c r="M6" i="12"/>
  <c r="B7" i="12"/>
  <c r="C7" i="12"/>
  <c r="D7" i="12"/>
  <c r="E7" i="12"/>
  <c r="F7" i="12"/>
  <c r="G7" i="12"/>
  <c r="H7" i="12"/>
  <c r="J7" i="12"/>
  <c r="M7" i="12"/>
  <c r="B8" i="12"/>
  <c r="C8" i="12"/>
  <c r="D8" i="12"/>
  <c r="E8" i="12"/>
  <c r="F8" i="12"/>
  <c r="G8" i="12"/>
  <c r="H8" i="12"/>
  <c r="J8" i="12"/>
  <c r="M8" i="12"/>
  <c r="B9" i="12"/>
  <c r="C9" i="12"/>
  <c r="D9" i="12"/>
  <c r="E9" i="12"/>
  <c r="F9" i="12"/>
  <c r="G9" i="12"/>
  <c r="H9" i="12"/>
  <c r="J9" i="12"/>
  <c r="M9" i="12"/>
  <c r="B10" i="12"/>
  <c r="C10" i="12"/>
  <c r="D10" i="12"/>
  <c r="E10" i="12"/>
  <c r="F10" i="12"/>
  <c r="G10" i="12"/>
  <c r="H10" i="12"/>
  <c r="J10" i="12"/>
  <c r="M10" i="12"/>
  <c r="B11" i="12"/>
  <c r="C11" i="12"/>
  <c r="D11" i="12"/>
  <c r="E11" i="12"/>
  <c r="F11" i="12"/>
  <c r="G11" i="12"/>
  <c r="H11" i="12"/>
  <c r="J11" i="12"/>
  <c r="M11" i="12"/>
  <c r="B12" i="12"/>
  <c r="C12" i="12"/>
  <c r="D12" i="12"/>
  <c r="E12" i="12"/>
  <c r="F12" i="12"/>
  <c r="G12" i="12"/>
  <c r="H12" i="12"/>
  <c r="J12" i="12"/>
  <c r="M12" i="12"/>
  <c r="B13" i="12"/>
  <c r="C13" i="12"/>
  <c r="D13" i="12"/>
  <c r="E13" i="12"/>
  <c r="F13" i="12"/>
  <c r="G13" i="12"/>
  <c r="H13" i="12"/>
  <c r="J13" i="12"/>
  <c r="M13" i="12"/>
  <c r="B14" i="12"/>
  <c r="C14" i="12"/>
  <c r="D14" i="12"/>
  <c r="E14" i="12"/>
  <c r="F14" i="12"/>
  <c r="G14" i="12"/>
  <c r="H14" i="12"/>
  <c r="J14" i="12"/>
  <c r="M14" i="12"/>
  <c r="A3" i="12"/>
  <c r="A4" i="12"/>
  <c r="A5" i="12"/>
  <c r="A6" i="12"/>
  <c r="A7" i="12"/>
  <c r="A8" i="12"/>
  <c r="A9" i="12"/>
  <c r="A10" i="12"/>
  <c r="A11" i="12"/>
  <c r="A12" i="12"/>
  <c r="A13" i="12"/>
  <c r="A14" i="12"/>
  <c r="A2" i="12"/>
  <c r="Q150" i="1"/>
  <c r="Q178" i="1"/>
  <c r="Q251" i="1"/>
  <c r="Q291" i="1"/>
  <c r="Q300" i="1"/>
  <c r="T7" i="12" s="1"/>
  <c r="Q46" i="1"/>
  <c r="R46" i="1" s="1"/>
  <c r="Q228" i="1"/>
  <c r="R228" i="1" s="1"/>
  <c r="Q329" i="1"/>
  <c r="Q128" i="1"/>
  <c r="Q221" i="1"/>
  <c r="Q241" i="1"/>
  <c r="Q298" i="1"/>
  <c r="Q82" i="1"/>
  <c r="R82" i="1" s="1"/>
  <c r="U15" i="12" s="1"/>
  <c r="Q140" i="1"/>
  <c r="Q248" i="1"/>
  <c r="Q246" i="1"/>
  <c r="Q103" i="1"/>
  <c r="Q37" i="1"/>
  <c r="Q283" i="1"/>
  <c r="Q72" i="1"/>
  <c r="Q229" i="1"/>
  <c r="Q310" i="1"/>
  <c r="Q113" i="1"/>
  <c r="Q148" i="1"/>
  <c r="Q217" i="1"/>
  <c r="Q227" i="1"/>
  <c r="Q250" i="1"/>
  <c r="Q101" i="1"/>
  <c r="Q149" i="1"/>
  <c r="Q208" i="1"/>
  <c r="Q10" i="1"/>
  <c r="Q218" i="1"/>
  <c r="Q182" i="1"/>
  <c r="Q226" i="1"/>
  <c r="Q164" i="1"/>
  <c r="Q186" i="1"/>
  <c r="Q152" i="1"/>
  <c r="Q129" i="1"/>
  <c r="Q139" i="1"/>
  <c r="Q73" i="1"/>
  <c r="Q344" i="1"/>
  <c r="Q20" i="1"/>
  <c r="Q193" i="1"/>
  <c r="Q212" i="1"/>
  <c r="Q215" i="1"/>
  <c r="Q119" i="1"/>
  <c r="Q104" i="1"/>
  <c r="Q117" i="1"/>
  <c r="Q18" i="1"/>
  <c r="Q302" i="1"/>
  <c r="Q13" i="1"/>
  <c r="Q32" i="1"/>
  <c r="Q27" i="1"/>
  <c r="Q159" i="1"/>
  <c r="Q39" i="1"/>
  <c r="Q134" i="1"/>
  <c r="Q200" i="1"/>
  <c r="Q114" i="1"/>
  <c r="Q189" i="1"/>
  <c r="Q144" i="1"/>
  <c r="Q225" i="1"/>
  <c r="Q85" i="1"/>
  <c r="Q95" i="1"/>
  <c r="Q261" i="1"/>
  <c r="Q28" i="1"/>
  <c r="Q262" i="1"/>
  <c r="Q324" i="1"/>
  <c r="Q22" i="1"/>
  <c r="T71" i="12"/>
  <c r="Q38" i="1"/>
  <c r="Q136" i="1"/>
  <c r="Q105" i="1"/>
  <c r="Q276" i="1"/>
  <c r="Q58" i="1"/>
  <c r="Q65" i="1"/>
  <c r="Q181" i="1"/>
  <c r="Q47" i="1"/>
  <c r="R47" i="1" s="1"/>
  <c r="Q56" i="1"/>
  <c r="Q11" i="1"/>
  <c r="Q35" i="1"/>
  <c r="Q237" i="1"/>
  <c r="Q327" i="1"/>
  <c r="Q335" i="1"/>
  <c r="Q277" i="1"/>
  <c r="Q320" i="1"/>
  <c r="Q12" i="1"/>
  <c r="Q67" i="1"/>
  <c r="Q293" i="1"/>
  <c r="Q48" i="1"/>
  <c r="Q299" i="1"/>
  <c r="Q220" i="1"/>
  <c r="T94" i="12"/>
  <c r="Q83" i="1"/>
  <c r="R83" i="1" s="1"/>
  <c r="Q145" i="1"/>
  <c r="Q76" i="1"/>
  <c r="Q100" i="1"/>
  <c r="Q313" i="1"/>
  <c r="Q163" i="1"/>
  <c r="Q142" i="1"/>
  <c r="Q286" i="1"/>
  <c r="Q187" i="1"/>
  <c r="Q216" i="1"/>
  <c r="Q232" i="1"/>
  <c r="Q257" i="1"/>
  <c r="R257" i="1" s="1"/>
  <c r="Q196" i="1"/>
  <c r="Q297" i="1"/>
  <c r="Q192" i="1"/>
  <c r="T111" i="12"/>
  <c r="Q214" i="1"/>
  <c r="R214" i="1" s="1"/>
  <c r="Q219" i="1"/>
  <c r="Q74" i="1"/>
  <c r="Q69" i="1"/>
  <c r="R69" i="1" s="1"/>
  <c r="Q185" i="1"/>
  <c r="Q17" i="1"/>
  <c r="Q275" i="1"/>
  <c r="Q184" i="1"/>
  <c r="Q295" i="1"/>
  <c r="R295" i="1" s="1"/>
  <c r="Q321" i="1"/>
  <c r="T122" i="12"/>
  <c r="Q124" i="1"/>
  <c r="Q268" i="1"/>
  <c r="Q340" i="1"/>
  <c r="Q336" i="1"/>
  <c r="Q121" i="1"/>
  <c r="R121" i="1" s="1"/>
  <c r="Q63" i="1"/>
  <c r="R63" i="1" s="1"/>
  <c r="Q287" i="1"/>
  <c r="Q107" i="1"/>
  <c r="Q138" i="1"/>
  <c r="Q194" i="1"/>
  <c r="Q80" i="1"/>
  <c r="Q305" i="1"/>
  <c r="T134" i="12" s="1"/>
  <c r="Q312" i="1"/>
  <c r="R312" i="1" s="1"/>
  <c r="Q318" i="1"/>
  <c r="Q334" i="1"/>
  <c r="Q253" i="1"/>
  <c r="Q9" i="1"/>
  <c r="Q279" i="1"/>
  <c r="Q116" i="1"/>
  <c r="Q328" i="1"/>
  <c r="Q21" i="1"/>
  <c r="R21" i="1" s="1"/>
  <c r="Q66" i="1"/>
  <c r="Q156" i="1"/>
  <c r="Q338" i="1"/>
  <c r="Q44" i="1"/>
  <c r="Q133" i="1"/>
  <c r="Q272" i="1"/>
  <c r="T149" i="12" s="1"/>
  <c r="Q91" i="1"/>
  <c r="Q234" i="1"/>
  <c r="Q260" i="1"/>
  <c r="Q289" i="1"/>
  <c r="Q106" i="1"/>
  <c r="Q249" i="1"/>
  <c r="Q235" i="1"/>
  <c r="T156" i="12" s="1"/>
  <c r="Q269" i="1"/>
  <c r="Q96" i="1"/>
  <c r="T158" i="12" s="1"/>
  <c r="Q135" i="1"/>
  <c r="Q255" i="1"/>
  <c r="Q333" i="1"/>
  <c r="Q43" i="1"/>
  <c r="Q270" i="1"/>
  <c r="Q53" i="1"/>
  <c r="Q98" i="1"/>
  <c r="Q120" i="1"/>
  <c r="Q332" i="1"/>
  <c r="R332" i="1" s="1"/>
  <c r="Q175" i="1"/>
  <c r="Q36" i="1"/>
  <c r="Q157" i="1"/>
  <c r="Q26" i="1"/>
  <c r="R26" i="1" s="1"/>
  <c r="Q34" i="1"/>
  <c r="Q131" i="1"/>
  <c r="Q203" i="1"/>
  <c r="Q325" i="1"/>
  <c r="R325" i="1" s="1"/>
  <c r="Q173" i="1"/>
  <c r="R173" i="1" s="1"/>
  <c r="Q245" i="1"/>
  <c r="Q306" i="1"/>
  <c r="Q8" i="1"/>
  <c r="R8" i="1" s="1"/>
  <c r="Q14" i="1"/>
  <c r="Q15" i="1"/>
  <c r="Q16" i="1"/>
  <c r="Q19" i="1"/>
  <c r="Q23" i="1"/>
  <c r="R23" i="1" s="1"/>
  <c r="Q24" i="1"/>
  <c r="Q25" i="1"/>
  <c r="Q29" i="1"/>
  <c r="Q30" i="1"/>
  <c r="Q31" i="1"/>
  <c r="Q33" i="1"/>
  <c r="Q40" i="1"/>
  <c r="R40" i="1" s="1"/>
  <c r="Q41" i="1"/>
  <c r="R41" i="1" s="1"/>
  <c r="Q42" i="1"/>
  <c r="Q45" i="1"/>
  <c r="Q49" i="1"/>
  <c r="Q50" i="1"/>
  <c r="Q51" i="1"/>
  <c r="Q52" i="1"/>
  <c r="Q54" i="1"/>
  <c r="Q55" i="1"/>
  <c r="Q57" i="1"/>
  <c r="Q59" i="1"/>
  <c r="Q60" i="1"/>
  <c r="Q61" i="1"/>
  <c r="Q62" i="1"/>
  <c r="Q64" i="1"/>
  <c r="Q68" i="1"/>
  <c r="Q70" i="1"/>
  <c r="Q71" i="1"/>
  <c r="Q75" i="1"/>
  <c r="Q77" i="1"/>
  <c r="Q78" i="1"/>
  <c r="Q79" i="1"/>
  <c r="Q81" i="1"/>
  <c r="Q86" i="1"/>
  <c r="R86" i="1" s="1"/>
  <c r="Q87" i="1"/>
  <c r="Q88" i="1"/>
  <c r="R88" i="1" s="1"/>
  <c r="Q89" i="1"/>
  <c r="Q90" i="1"/>
  <c r="Q93" i="1"/>
  <c r="R93" i="1" s="1"/>
  <c r="Q94" i="1"/>
  <c r="Q97" i="1"/>
  <c r="Q99" i="1"/>
  <c r="R99" i="1" s="1"/>
  <c r="Q102" i="1"/>
  <c r="Q108" i="1"/>
  <c r="T225" i="12" s="1"/>
  <c r="Q109" i="1"/>
  <c r="Q110" i="1"/>
  <c r="T227" i="12" s="1"/>
  <c r="Q111" i="1"/>
  <c r="R111" i="1" s="1"/>
  <c r="Q112" i="1"/>
  <c r="R112" i="1" s="1"/>
  <c r="Q115" i="1"/>
  <c r="Q118" i="1"/>
  <c r="T231" i="12" s="1"/>
  <c r="Q122" i="1"/>
  <c r="R122" i="1" s="1"/>
  <c r="Q123" i="1"/>
  <c r="T233" i="12" s="1"/>
  <c r="Q125" i="1"/>
  <c r="T234" i="12" s="1"/>
  <c r="Q126" i="1"/>
  <c r="Q127" i="1"/>
  <c r="T236" i="12" s="1"/>
  <c r="Q130" i="1"/>
  <c r="R130" i="1" s="1"/>
  <c r="Q132" i="1"/>
  <c r="Q137" i="1"/>
  <c r="Q141" i="1"/>
  <c r="R141" i="1" s="1"/>
  <c r="Q143" i="1"/>
  <c r="Q146" i="1"/>
  <c r="Q147" i="1"/>
  <c r="Q151" i="1"/>
  <c r="T244" i="12" s="1"/>
  <c r="Q153" i="1"/>
  <c r="T245" i="12" s="1"/>
  <c r="Q154" i="1"/>
  <c r="Q155" i="1"/>
  <c r="R155" i="1" s="1"/>
  <c r="Q158" i="1"/>
  <c r="R158" i="1" s="1"/>
  <c r="Q160" i="1"/>
  <c r="Q161" i="1"/>
  <c r="T250" i="12" s="1"/>
  <c r="T251" i="12"/>
  <c r="Q162" i="1"/>
  <c r="Q165" i="1"/>
  <c r="Q166" i="1"/>
  <c r="Q167" i="1"/>
  <c r="R167" i="1" s="1"/>
  <c r="Q168" i="1"/>
  <c r="R168" i="1" s="1"/>
  <c r="U256" i="12" s="1"/>
  <c r="Q169" i="1"/>
  <c r="Q170" i="1"/>
  <c r="Q171" i="1"/>
  <c r="R171" i="1" s="1"/>
  <c r="Q172" i="1"/>
  <c r="Q174" i="1"/>
  <c r="T262" i="12" s="1"/>
  <c r="Q176" i="1"/>
  <c r="R176" i="1" s="1"/>
  <c r="Q177" i="1"/>
  <c r="U265" i="12"/>
  <c r="Q179" i="1"/>
  <c r="Q180" i="1"/>
  <c r="Q183" i="1"/>
  <c r="Q188" i="1"/>
  <c r="Q190" i="1"/>
  <c r="T270" i="12" s="1"/>
  <c r="Q191" i="1"/>
  <c r="R191" i="1" s="1"/>
  <c r="Q195" i="1"/>
  <c r="Q197" i="1"/>
  <c r="Q198" i="1"/>
  <c r="Q199" i="1"/>
  <c r="Q201" i="1"/>
  <c r="T276" i="12" s="1"/>
  <c r="Q204" i="1"/>
  <c r="T277" i="12" s="1"/>
  <c r="Q205" i="1"/>
  <c r="T278" i="12" s="1"/>
  <c r="Q206" i="1"/>
  <c r="T279" i="12" s="1"/>
  <c r="Q207" i="1"/>
  <c r="R207" i="1" s="1"/>
  <c r="Q209" i="1"/>
  <c r="Q210" i="1"/>
  <c r="Q211" i="1"/>
  <c r="Q213" i="1"/>
  <c r="T284" i="12" s="1"/>
  <c r="T285" i="12"/>
  <c r="Q222" i="1"/>
  <c r="Q223" i="1"/>
  <c r="Q224" i="1"/>
  <c r="Q230" i="1"/>
  <c r="R230" i="1" s="1"/>
  <c r="Q231" i="1"/>
  <c r="Q233" i="1"/>
  <c r="T291" i="12" s="1"/>
  <c r="Q236" i="1"/>
  <c r="R236" i="1" s="1"/>
  <c r="Q238" i="1"/>
  <c r="T293" i="12" s="1"/>
  <c r="Q239" i="1"/>
  <c r="Q240" i="1"/>
  <c r="T295" i="12" s="1"/>
  <c r="Q242" i="1"/>
  <c r="Q243" i="1"/>
  <c r="Q244" i="1"/>
  <c r="Q247" i="1"/>
  <c r="T300" i="12" s="1"/>
  <c r="Q252" i="1"/>
  <c r="T301" i="12" s="1"/>
  <c r="Q254" i="1"/>
  <c r="T302" i="12" s="1"/>
  <c r="Q256" i="1"/>
  <c r="R256" i="1" s="1"/>
  <c r="Q258" i="1"/>
  <c r="R258" i="1" s="1"/>
  <c r="Q259" i="1"/>
  <c r="Q263" i="1"/>
  <c r="Q264" i="1"/>
  <c r="R264" i="1" s="1"/>
  <c r="Q265" i="1"/>
  <c r="R265" i="1" s="1"/>
  <c r="Q266" i="1"/>
  <c r="T309" i="12" s="1"/>
  <c r="Q267" i="1"/>
  <c r="T310" i="12" s="1"/>
  <c r="U311" i="12"/>
  <c r="Q271" i="1"/>
  <c r="Q273" i="1"/>
  <c r="R273" i="1" s="1"/>
  <c r="Q274" i="1"/>
  <c r="Q278" i="1"/>
  <c r="Q280" i="1"/>
  <c r="R280" i="1" s="1"/>
  <c r="U316" i="12" s="1"/>
  <c r="Q281" i="1"/>
  <c r="T317" i="12" s="1"/>
  <c r="Q282" i="1"/>
  <c r="T318" i="12" s="1"/>
  <c r="Q284" i="1"/>
  <c r="Q285" i="1"/>
  <c r="Q288" i="1"/>
  <c r="Q290" i="1"/>
  <c r="Q292" i="1"/>
  <c r="Q294" i="1"/>
  <c r="Q296" i="1"/>
  <c r="T325" i="12" s="1"/>
  <c r="Q301" i="1"/>
  <c r="Q303" i="1"/>
  <c r="R303" i="1" s="1"/>
  <c r="Q304" i="1"/>
  <c r="R304" i="1" s="1"/>
  <c r="Q307" i="1"/>
  <c r="Q308" i="1"/>
  <c r="Q309" i="1"/>
  <c r="R309" i="1" s="1"/>
  <c r="Q311" i="1"/>
  <c r="T332" i="12" s="1"/>
  <c r="Q314" i="1"/>
  <c r="T333" i="12" s="1"/>
  <c r="Q315" i="1"/>
  <c r="T334" i="12" s="1"/>
  <c r="Q316" i="1"/>
  <c r="R316" i="1" s="1"/>
  <c r="Q317" i="1"/>
  <c r="Q319" i="1"/>
  <c r="R319" i="1" s="1"/>
  <c r="Q322" i="1"/>
  <c r="Q323" i="1"/>
  <c r="T339" i="12" s="1"/>
  <c r="Q326" i="1"/>
  <c r="T340" i="12" s="1"/>
  <c r="Q330" i="1"/>
  <c r="T341" i="12" s="1"/>
  <c r="Q331" i="1"/>
  <c r="T342" i="12" s="1"/>
  <c r="Q337" i="1"/>
  <c r="Q339" i="1"/>
  <c r="Q341" i="1"/>
  <c r="Q342" i="1"/>
  <c r="T347" i="12" s="1"/>
  <c r="Q343" i="1"/>
  <c r="T348" i="12" s="1"/>
  <c r="Q84" i="1"/>
  <c r="T349" i="12" s="1"/>
  <c r="T2" i="12"/>
  <c r="K330" i="12"/>
  <c r="U313" i="12" l="1"/>
  <c r="T239" i="12"/>
  <c r="T151" i="12"/>
  <c r="T14" i="12"/>
  <c r="T6" i="12"/>
  <c r="T287" i="12"/>
  <c r="U263" i="12"/>
  <c r="T254" i="12"/>
  <c r="T246" i="12"/>
  <c r="T238" i="12"/>
  <c r="T230" i="12"/>
  <c r="T150" i="12"/>
  <c r="T142" i="12"/>
  <c r="T13" i="12"/>
  <c r="T5" i="12"/>
  <c r="T343" i="12"/>
  <c r="T319" i="12"/>
  <c r="T294" i="12"/>
  <c r="T286" i="12"/>
  <c r="U229" i="12"/>
  <c r="T141" i="12"/>
  <c r="T12" i="12"/>
  <c r="T4" i="12"/>
  <c r="T269" i="12"/>
  <c r="T261" i="12"/>
  <c r="T252" i="12"/>
  <c r="T148" i="12"/>
  <c r="T140" i="12"/>
  <c r="T3" i="12"/>
  <c r="T268" i="12"/>
  <c r="U260" i="12"/>
  <c r="T243" i="12"/>
  <c r="T283" i="12"/>
  <c r="T267" i="12"/>
  <c r="T259" i="12"/>
  <c r="T242" i="12"/>
  <c r="T154" i="12"/>
  <c r="U9" i="12"/>
  <c r="T326" i="12"/>
  <c r="T324" i="12"/>
  <c r="T323" i="12"/>
  <c r="T315" i="12"/>
  <c r="U307" i="12"/>
  <c r="T299" i="12"/>
  <c r="T241" i="12"/>
  <c r="T145" i="12"/>
  <c r="T169" i="12"/>
  <c r="T161" i="12"/>
  <c r="T218" i="12"/>
  <c r="T177" i="12"/>
  <c r="T186" i="12"/>
  <c r="T206" i="12"/>
  <c r="T198" i="12"/>
  <c r="T126" i="12"/>
  <c r="T118" i="12"/>
  <c r="T85" i="12"/>
  <c r="T77" i="12"/>
  <c r="T69" i="12"/>
  <c r="T214" i="12"/>
  <c r="T190" i="12"/>
  <c r="T100" i="12"/>
  <c r="T178" i="12"/>
  <c r="T170" i="12"/>
  <c r="T97" i="12"/>
  <c r="T81" i="12"/>
  <c r="T49" i="12"/>
  <c r="T222" i="12"/>
  <c r="T182" i="12"/>
  <c r="T174" i="12"/>
  <c r="T21" i="12"/>
  <c r="T41" i="12"/>
  <c r="T33" i="12"/>
  <c r="T166" i="12"/>
  <c r="T133" i="12"/>
  <c r="T275" i="12"/>
  <c r="T114" i="12"/>
  <c r="T110" i="12"/>
  <c r="T212" i="12"/>
  <c r="T204" i="12"/>
  <c r="T196" i="12"/>
  <c r="T188" i="12"/>
  <c r="T180" i="12"/>
  <c r="T172" i="12"/>
  <c r="T164" i="12"/>
  <c r="T132" i="12"/>
  <c r="T124" i="12"/>
  <c r="T116" i="12"/>
  <c r="T108" i="12"/>
  <c r="T99" i="12"/>
  <c r="T67" i="12"/>
  <c r="T59" i="12"/>
  <c r="T51" i="12"/>
  <c r="T209" i="12"/>
  <c r="T113" i="12"/>
  <c r="T87" i="12"/>
  <c r="T63" i="12"/>
  <c r="T55" i="12"/>
  <c r="T47" i="12"/>
  <c r="T39" i="12"/>
  <c r="T31" i="12"/>
  <c r="T23" i="12"/>
  <c r="T207" i="12"/>
  <c r="T199" i="12"/>
  <c r="T183" i="12"/>
  <c r="U175" i="12"/>
  <c r="T159" i="12"/>
  <c r="T119" i="12"/>
  <c r="T86" i="12"/>
  <c r="T78" i="12"/>
  <c r="T70" i="12"/>
  <c r="T62" i="12"/>
  <c r="T54" i="12"/>
  <c r="T46" i="12"/>
  <c r="T38" i="12"/>
  <c r="T30" i="12"/>
  <c r="T22" i="12"/>
  <c r="T213" i="12"/>
  <c r="T205" i="12"/>
  <c r="T197" i="12"/>
  <c r="T181" i="12"/>
  <c r="T117" i="12"/>
  <c r="T92" i="12"/>
  <c r="T84" i="12"/>
  <c r="T76" i="12"/>
  <c r="T68" i="12"/>
  <c r="T60" i="12"/>
  <c r="T52" i="12"/>
  <c r="T44" i="12"/>
  <c r="T36" i="12"/>
  <c r="T28" i="12"/>
  <c r="T20" i="12"/>
  <c r="T195" i="12"/>
  <c r="T187" i="12"/>
  <c r="T163" i="12"/>
  <c r="T131" i="12"/>
  <c r="T123" i="12"/>
  <c r="T90" i="12"/>
  <c r="T58" i="12"/>
  <c r="T50" i="12"/>
  <c r="T42" i="12"/>
  <c r="T102" i="12"/>
  <c r="T106" i="12"/>
  <c r="T105" i="12"/>
  <c r="T103" i="12"/>
  <c r="T327" i="12"/>
  <c r="R337" i="1"/>
  <c r="T331" i="12"/>
  <c r="T292" i="12"/>
  <c r="T167" i="12"/>
  <c r="R183" i="1"/>
  <c r="R286" i="1"/>
  <c r="R294" i="1"/>
  <c r="U94" i="12"/>
  <c r="T237" i="12"/>
  <c r="R206" i="1"/>
  <c r="R215" i="1"/>
  <c r="R81" i="1"/>
  <c r="U214" i="12" s="1"/>
  <c r="R241" i="1"/>
  <c r="R186" i="1"/>
  <c r="R78" i="1"/>
  <c r="R221" i="1"/>
  <c r="U12" i="12" s="1"/>
  <c r="R33" i="1"/>
  <c r="U190" i="12" s="1"/>
  <c r="R343" i="1"/>
  <c r="U348" i="12" s="1"/>
  <c r="R96" i="1"/>
  <c r="R244" i="1"/>
  <c r="U251" i="12"/>
  <c r="R124" i="1"/>
  <c r="R28" i="1"/>
  <c r="T215" i="12"/>
  <c r="T79" i="12"/>
  <c r="R240" i="1"/>
  <c r="R137" i="1"/>
  <c r="U239" i="12" s="1"/>
  <c r="U111" i="12"/>
  <c r="R225" i="1"/>
  <c r="T191" i="12"/>
  <c r="R342" i="1"/>
  <c r="U347" i="12" s="1"/>
  <c r="R211" i="1"/>
  <c r="U283" i="12" s="1"/>
  <c r="R97" i="1"/>
  <c r="U222" i="12" s="1"/>
  <c r="R135" i="1"/>
  <c r="R196" i="1"/>
  <c r="R144" i="1"/>
  <c r="U143" i="12" s="1"/>
  <c r="R300" i="1"/>
  <c r="U303" i="12" s="1"/>
  <c r="T303" i="12"/>
  <c r="T175" i="12"/>
  <c r="T271" i="12"/>
  <c r="R277" i="1"/>
  <c r="T135" i="12"/>
  <c r="R234" i="1"/>
  <c r="T15" i="12"/>
  <c r="R328" i="1"/>
  <c r="T263" i="12"/>
  <c r="R284" i="1"/>
  <c r="R180" i="1"/>
  <c r="U267" i="12" s="1"/>
  <c r="R54" i="1"/>
  <c r="R279" i="1"/>
  <c r="U140" i="12" s="1"/>
  <c r="R327" i="1"/>
  <c r="U331" i="12" s="1"/>
  <c r="R101" i="1"/>
  <c r="T335" i="12"/>
  <c r="T127" i="12"/>
  <c r="R68" i="1"/>
  <c r="R149" i="1"/>
  <c r="T307" i="12"/>
  <c r="R166" i="1"/>
  <c r="U71" i="12"/>
  <c r="T223" i="12"/>
  <c r="T95" i="12"/>
  <c r="R20" i="1"/>
  <c r="R247" i="1"/>
  <c r="R201" i="1"/>
  <c r="U276" i="12" s="1"/>
  <c r="R162" i="1"/>
  <c r="R50" i="1"/>
  <c r="R120" i="1"/>
  <c r="U166" i="12" s="1"/>
  <c r="R116" i="1"/>
  <c r="R219" i="1"/>
  <c r="U112" i="12" s="1"/>
  <c r="R320" i="1"/>
  <c r="R262" i="1"/>
  <c r="R152" i="1"/>
  <c r="R298" i="1"/>
  <c r="U14" i="12" s="1"/>
  <c r="T311" i="12"/>
  <c r="T260" i="12"/>
  <c r="T179" i="12"/>
  <c r="T143" i="12"/>
  <c r="R194" i="1"/>
  <c r="T316" i="12"/>
  <c r="R326" i="1"/>
  <c r="U340" i="12" s="1"/>
  <c r="R278" i="1"/>
  <c r="U315" i="12" s="1"/>
  <c r="R223" i="1"/>
  <c r="R118" i="1"/>
  <c r="R64" i="1"/>
  <c r="R29" i="1"/>
  <c r="R91" i="1"/>
  <c r="R114" i="1"/>
  <c r="R229" i="1"/>
  <c r="U228" i="12" s="1"/>
  <c r="R251" i="1"/>
  <c r="U5" i="12" s="1"/>
  <c r="T228" i="12"/>
  <c r="T115" i="12"/>
  <c r="R30" i="1"/>
  <c r="R213" i="1"/>
  <c r="R115" i="1"/>
  <c r="R62" i="1"/>
  <c r="R133" i="1"/>
  <c r="U148" i="12" s="1"/>
  <c r="R336" i="1"/>
  <c r="R76" i="1"/>
  <c r="R181" i="1"/>
  <c r="U78" i="12" s="1"/>
  <c r="R104" i="1"/>
  <c r="R72" i="1"/>
  <c r="R178" i="1"/>
  <c r="T308" i="12"/>
  <c r="T255" i="12"/>
  <c r="R127" i="1"/>
  <c r="R11" i="1"/>
  <c r="R311" i="1"/>
  <c r="R61" i="1"/>
  <c r="R34" i="1"/>
  <c r="U171" i="12" s="1"/>
  <c r="R268" i="1"/>
  <c r="R58" i="1"/>
  <c r="R37" i="1"/>
  <c r="T247" i="12"/>
  <c r="T220" i="12"/>
  <c r="T346" i="12"/>
  <c r="U346" i="12"/>
  <c r="T322" i="12"/>
  <c r="R290" i="1"/>
  <c r="T290" i="12"/>
  <c r="R231" i="1"/>
  <c r="U290" i="12" s="1"/>
  <c r="T226" i="12"/>
  <c r="R109" i="1"/>
  <c r="T202" i="12"/>
  <c r="R59" i="1"/>
  <c r="T162" i="12"/>
  <c r="R43" i="1"/>
  <c r="T130" i="12"/>
  <c r="R107" i="1"/>
  <c r="T26" i="12"/>
  <c r="R148" i="1"/>
  <c r="T329" i="12"/>
  <c r="R307" i="1"/>
  <c r="U329" i="12" s="1"/>
  <c r="T273" i="12"/>
  <c r="R197" i="1"/>
  <c r="T193" i="12"/>
  <c r="R42" i="1"/>
  <c r="U192" i="12" s="1"/>
  <c r="T137" i="12"/>
  <c r="R334" i="1"/>
  <c r="T121" i="12"/>
  <c r="R321" i="1"/>
  <c r="U120" i="12" s="1"/>
  <c r="T89" i="12"/>
  <c r="R67" i="1"/>
  <c r="T65" i="12"/>
  <c r="R95" i="1"/>
  <c r="T25" i="12"/>
  <c r="R113" i="1"/>
  <c r="R89" i="1"/>
  <c r="T312" i="12"/>
  <c r="R271" i="1"/>
  <c r="U296" i="12"/>
  <c r="T296" i="12"/>
  <c r="R195" i="1"/>
  <c r="U271" i="12" s="1"/>
  <c r="T272" i="12"/>
  <c r="R102" i="1"/>
  <c r="T224" i="12"/>
  <c r="R55" i="1"/>
  <c r="T200" i="12"/>
  <c r="R260" i="1"/>
  <c r="T152" i="12"/>
  <c r="R187" i="1"/>
  <c r="T104" i="12"/>
  <c r="T80" i="12"/>
  <c r="R56" i="1"/>
  <c r="T56" i="12"/>
  <c r="R159" i="1"/>
  <c r="T48" i="12"/>
  <c r="R119" i="1"/>
  <c r="T32" i="12"/>
  <c r="R208" i="1"/>
  <c r="R161" i="1"/>
  <c r="R123" i="1"/>
  <c r="U233" i="12" s="1"/>
  <c r="R157" i="1"/>
  <c r="U170" i="12" s="1"/>
  <c r="R106" i="1"/>
  <c r="U154" i="12" s="1"/>
  <c r="T265" i="12"/>
  <c r="T217" i="12"/>
  <c r="T184" i="12"/>
  <c r="T120" i="12"/>
  <c r="R330" i="1"/>
  <c r="R296" i="1"/>
  <c r="U325" i="12" s="1"/>
  <c r="R266" i="1"/>
  <c r="R238" i="1"/>
  <c r="R204" i="1"/>
  <c r="R172" i="1"/>
  <c r="U261" i="12" s="1"/>
  <c r="R153" i="1"/>
  <c r="U245" i="12" s="1"/>
  <c r="R25" i="1"/>
  <c r="R36" i="1"/>
  <c r="R232" i="1"/>
  <c r="R293" i="1"/>
  <c r="R65" i="1"/>
  <c r="R73" i="1"/>
  <c r="T289" i="12"/>
  <c r="T256" i="12"/>
  <c r="R147" i="1"/>
  <c r="U243" i="12" s="1"/>
  <c r="R79" i="1"/>
  <c r="R51" i="1"/>
  <c r="R15" i="1"/>
  <c r="U122" i="12"/>
  <c r="R216" i="1"/>
  <c r="R200" i="1"/>
  <c r="R139" i="1"/>
  <c r="R283" i="1"/>
  <c r="T240" i="12"/>
  <c r="T229" i="12"/>
  <c r="T171" i="12"/>
  <c r="T107" i="12"/>
  <c r="T314" i="12"/>
  <c r="R274" i="1"/>
  <c r="T274" i="12"/>
  <c r="R198" i="1"/>
  <c r="T210" i="12"/>
  <c r="R75" i="1"/>
  <c r="T138" i="12"/>
  <c r="R253" i="1"/>
  <c r="T82" i="12"/>
  <c r="R35" i="1"/>
  <c r="T18" i="12"/>
  <c r="R246" i="1"/>
  <c r="U18" i="12" s="1"/>
  <c r="T321" i="12"/>
  <c r="R288" i="1"/>
  <c r="T297" i="12"/>
  <c r="R242" i="1"/>
  <c r="U297" i="12" s="1"/>
  <c r="T249" i="12"/>
  <c r="R160" i="1"/>
  <c r="T201" i="12"/>
  <c r="R57" i="1"/>
  <c r="T185" i="12"/>
  <c r="R24" i="1"/>
  <c r="T336" i="12"/>
  <c r="R317" i="1"/>
  <c r="U336" i="12" s="1"/>
  <c r="R285" i="1"/>
  <c r="U320" i="12" s="1"/>
  <c r="T320" i="12"/>
  <c r="T288" i="12"/>
  <c r="R224" i="1"/>
  <c r="U288" i="12" s="1"/>
  <c r="R70" i="1"/>
  <c r="T208" i="12"/>
  <c r="R255" i="1"/>
  <c r="U255" i="12" s="1"/>
  <c r="T160" i="12"/>
  <c r="R318" i="1"/>
  <c r="U136" i="12" s="1"/>
  <c r="T136" i="12"/>
  <c r="T88" i="12"/>
  <c r="R12" i="1"/>
  <c r="T72" i="12"/>
  <c r="R38" i="1"/>
  <c r="T40" i="12"/>
  <c r="R129" i="1"/>
  <c r="T61" i="12"/>
  <c r="R189" i="1"/>
  <c r="T53" i="12"/>
  <c r="R13" i="1"/>
  <c r="T45" i="12"/>
  <c r="R193" i="1"/>
  <c r="T37" i="12"/>
  <c r="R164" i="1"/>
  <c r="T29" i="12"/>
  <c r="R250" i="1"/>
  <c r="R323" i="1"/>
  <c r="U339" i="12" s="1"/>
  <c r="R292" i="1"/>
  <c r="U323" i="12" s="1"/>
  <c r="R233" i="1"/>
  <c r="R199" i="1"/>
  <c r="R170" i="1"/>
  <c r="U259" i="12" s="1"/>
  <c r="R146" i="1"/>
  <c r="U242" i="12" s="1"/>
  <c r="R110" i="1"/>
  <c r="U227" i="12" s="1"/>
  <c r="R272" i="1"/>
  <c r="R80" i="1"/>
  <c r="R17" i="1"/>
  <c r="R134" i="1"/>
  <c r="R150" i="1"/>
  <c r="T313" i="12"/>
  <c r="T280" i="12"/>
  <c r="T176" i="12"/>
  <c r="T112" i="12"/>
  <c r="T330" i="12"/>
  <c r="R308" i="1"/>
  <c r="T298" i="12"/>
  <c r="R243" i="1"/>
  <c r="U298" i="12" s="1"/>
  <c r="T266" i="12"/>
  <c r="R179" i="1"/>
  <c r="U266" i="12" s="1"/>
  <c r="T194" i="12"/>
  <c r="R45" i="1"/>
  <c r="T74" i="12"/>
  <c r="R105" i="1"/>
  <c r="R94" i="1"/>
  <c r="T221" i="12"/>
  <c r="T189" i="12"/>
  <c r="R31" i="1"/>
  <c r="T173" i="12"/>
  <c r="R131" i="1"/>
  <c r="T165" i="12"/>
  <c r="R98" i="1"/>
  <c r="T157" i="12"/>
  <c r="R269" i="1"/>
  <c r="U157" i="12" s="1"/>
  <c r="T125" i="12"/>
  <c r="R340" i="1"/>
  <c r="T109" i="12"/>
  <c r="R297" i="1"/>
  <c r="T101" i="12"/>
  <c r="R142" i="1"/>
  <c r="T93" i="12"/>
  <c r="R220" i="1"/>
  <c r="R143" i="1"/>
  <c r="R108" i="1"/>
  <c r="R71" i="1"/>
  <c r="R49" i="1"/>
  <c r="R306" i="1"/>
  <c r="U178" i="12" s="1"/>
  <c r="R270" i="1"/>
  <c r="R335" i="1"/>
  <c r="R324" i="1"/>
  <c r="U328" i="12" s="1"/>
  <c r="R18" i="1"/>
  <c r="T9" i="12"/>
  <c r="T337" i="12"/>
  <c r="T192" i="12"/>
  <c r="T128" i="12"/>
  <c r="T338" i="12"/>
  <c r="R322" i="1"/>
  <c r="U338" i="12" s="1"/>
  <c r="T306" i="12"/>
  <c r="R263" i="1"/>
  <c r="U306" i="12" s="1"/>
  <c r="T282" i="12"/>
  <c r="R210" i="1"/>
  <c r="T258" i="12"/>
  <c r="U258" i="12"/>
  <c r="T146" i="12"/>
  <c r="R338" i="1"/>
  <c r="T98" i="12"/>
  <c r="R100" i="1"/>
  <c r="T66" i="12"/>
  <c r="R261" i="1"/>
  <c r="T34" i="12"/>
  <c r="R218" i="1"/>
  <c r="T10" i="12"/>
  <c r="R329" i="1"/>
  <c r="T345" i="12"/>
  <c r="R341" i="1"/>
  <c r="U345" i="12" s="1"/>
  <c r="T305" i="12"/>
  <c r="R259" i="1"/>
  <c r="R209" i="1"/>
  <c r="U281" i="12" s="1"/>
  <c r="T281" i="12"/>
  <c r="R169" i="1"/>
  <c r="U257" i="12" s="1"/>
  <c r="T257" i="12"/>
  <c r="T153" i="12"/>
  <c r="R289" i="1"/>
  <c r="T129" i="12"/>
  <c r="R287" i="1"/>
  <c r="U289" i="12" s="1"/>
  <c r="T73" i="12"/>
  <c r="R136" i="1"/>
  <c r="U135" i="12" s="1"/>
  <c r="T57" i="12"/>
  <c r="R39" i="1"/>
  <c r="U57" i="12" s="1"/>
  <c r="T17" i="12"/>
  <c r="R248" i="1"/>
  <c r="U17" i="12" s="1"/>
  <c r="R125" i="1"/>
  <c r="R339" i="1"/>
  <c r="T344" i="12"/>
  <c r="T264" i="12"/>
  <c r="R177" i="1"/>
  <c r="U264" i="12" s="1"/>
  <c r="R87" i="1"/>
  <c r="T216" i="12"/>
  <c r="R175" i="1"/>
  <c r="U167" i="12" s="1"/>
  <c r="T168" i="12"/>
  <c r="R66" i="1"/>
  <c r="T144" i="12"/>
  <c r="R145" i="1"/>
  <c r="U95" i="12" s="1"/>
  <c r="T96" i="12"/>
  <c r="T64" i="12"/>
  <c r="R85" i="1"/>
  <c r="T253" i="12"/>
  <c r="R165" i="1"/>
  <c r="U253" i="12" s="1"/>
  <c r="T235" i="12"/>
  <c r="R126" i="1"/>
  <c r="U235" i="12" s="1"/>
  <c r="T219" i="12"/>
  <c r="R90" i="1"/>
  <c r="U219" i="12" s="1"/>
  <c r="T211" i="12"/>
  <c r="R77" i="1"/>
  <c r="T203" i="12"/>
  <c r="R60" i="1"/>
  <c r="T155" i="12"/>
  <c r="R249" i="1"/>
  <c r="T147" i="12"/>
  <c r="R44" i="1"/>
  <c r="U147" i="12" s="1"/>
  <c r="T139" i="12"/>
  <c r="R9" i="1"/>
  <c r="T91" i="12"/>
  <c r="R48" i="1"/>
  <c r="T83" i="12"/>
  <c r="R237" i="1"/>
  <c r="T75" i="12"/>
  <c r="R276" i="1"/>
  <c r="T43" i="12"/>
  <c r="R344" i="1"/>
  <c r="T35" i="12"/>
  <c r="R182" i="1"/>
  <c r="T27" i="12"/>
  <c r="R217" i="1"/>
  <c r="T19" i="12"/>
  <c r="R103" i="1"/>
  <c r="T11" i="12"/>
  <c r="R128" i="1"/>
  <c r="R314" i="1"/>
  <c r="U333" i="12" s="1"/>
  <c r="R281" i="1"/>
  <c r="U317" i="12" s="1"/>
  <c r="R252" i="1"/>
  <c r="U301" i="12" s="1"/>
  <c r="U285" i="12"/>
  <c r="R188" i="1"/>
  <c r="U269" i="12" s="1"/>
  <c r="R245" i="1"/>
  <c r="R333" i="1"/>
  <c r="U337" i="12" s="1"/>
  <c r="R156" i="1"/>
  <c r="R138" i="1"/>
  <c r="R74" i="1"/>
  <c r="U114" i="12" s="1"/>
  <c r="R313" i="1"/>
  <c r="R117" i="1"/>
  <c r="R10" i="1"/>
  <c r="U33" i="12" s="1"/>
  <c r="T328" i="12"/>
  <c r="T304" i="12"/>
  <c r="T248" i="12"/>
  <c r="T232" i="12"/>
  <c r="R132" i="1"/>
  <c r="R19" i="1"/>
  <c r="R203" i="1"/>
  <c r="R235" i="1"/>
  <c r="U156" i="12" s="1"/>
  <c r="R184" i="1"/>
  <c r="U119" i="12" s="1"/>
  <c r="R192" i="1"/>
  <c r="U110" i="12" s="1"/>
  <c r="R299" i="1"/>
  <c r="U92" i="12" s="1"/>
  <c r="R27" i="1"/>
  <c r="R212" i="1"/>
  <c r="R227" i="1"/>
  <c r="T24" i="12"/>
  <c r="R310" i="1"/>
  <c r="T16" i="12"/>
  <c r="R140" i="1"/>
  <c r="R154" i="1"/>
  <c r="U246" i="12" s="1"/>
  <c r="R16" i="1"/>
  <c r="R53" i="1"/>
  <c r="R275" i="1"/>
  <c r="R163" i="1"/>
  <c r="R32" i="1"/>
  <c r="R226" i="1"/>
  <c r="T8" i="12"/>
  <c r="R331" i="1"/>
  <c r="U342" i="12" s="1"/>
  <c r="R315" i="1"/>
  <c r="U334" i="12" s="1"/>
  <c r="R301" i="1"/>
  <c r="U326" i="12" s="1"/>
  <c r="R282" i="1"/>
  <c r="R267" i="1"/>
  <c r="U310" i="12" s="1"/>
  <c r="R254" i="1"/>
  <c r="U302" i="12" s="1"/>
  <c r="R239" i="1"/>
  <c r="U294" i="12" s="1"/>
  <c r="R222" i="1"/>
  <c r="U286" i="12" s="1"/>
  <c r="R205" i="1"/>
  <c r="U278" i="12" s="1"/>
  <c r="R190" i="1"/>
  <c r="U270" i="12" s="1"/>
  <c r="R174" i="1"/>
  <c r="U262" i="12" s="1"/>
  <c r="R151" i="1"/>
  <c r="R52" i="1"/>
  <c r="R14" i="1"/>
  <c r="U8" i="12" s="1"/>
  <c r="R305" i="1"/>
  <c r="U134" i="12" s="1"/>
  <c r="R185" i="1"/>
  <c r="R22" i="1"/>
  <c r="U70" i="12" s="1"/>
  <c r="R302" i="1"/>
  <c r="R291" i="1"/>
  <c r="U6" i="12" s="1"/>
  <c r="Q348" i="1"/>
  <c r="R84" i="1"/>
  <c r="U349" i="12" s="1"/>
  <c r="Q351" i="1"/>
  <c r="Q349" i="1"/>
  <c r="Q350" i="1"/>
  <c r="Q346" i="1"/>
  <c r="Q347" i="1"/>
  <c r="K290" i="12"/>
  <c r="K15" i="12"/>
  <c r="K23" i="12"/>
  <c r="K33" i="12"/>
  <c r="K45" i="12"/>
  <c r="K55" i="12"/>
  <c r="K67" i="12"/>
  <c r="K77" i="12"/>
  <c r="K91" i="12"/>
  <c r="K107" i="12"/>
  <c r="K115" i="12"/>
  <c r="K131" i="12"/>
  <c r="K147" i="12"/>
  <c r="K157" i="12"/>
  <c r="K167" i="12"/>
  <c r="K179" i="12"/>
  <c r="K189" i="12"/>
  <c r="K197" i="12"/>
  <c r="K64" i="12"/>
  <c r="K3" i="12"/>
  <c r="K11" i="12"/>
  <c r="K29" i="12"/>
  <c r="K37" i="12"/>
  <c r="K43" i="12"/>
  <c r="K61" i="12"/>
  <c r="K75" i="12"/>
  <c r="K85" i="12"/>
  <c r="K99" i="12"/>
  <c r="K117" i="12"/>
  <c r="K125" i="12"/>
  <c r="K139" i="12"/>
  <c r="K155" i="12"/>
  <c r="K173" i="12"/>
  <c r="K187" i="12"/>
  <c r="K98" i="12"/>
  <c r="K7" i="12"/>
  <c r="K19" i="12"/>
  <c r="K27" i="12"/>
  <c r="K35" i="12"/>
  <c r="K51" i="12"/>
  <c r="K63" i="12"/>
  <c r="K71" i="12"/>
  <c r="K83" i="12"/>
  <c r="K93" i="12"/>
  <c r="K101" i="12"/>
  <c r="K109" i="12"/>
  <c r="K123" i="12"/>
  <c r="K133" i="12"/>
  <c r="K141" i="12"/>
  <c r="K151" i="12"/>
  <c r="K159" i="12"/>
  <c r="K165" i="12"/>
  <c r="K181" i="12"/>
  <c r="K199" i="12"/>
  <c r="K306" i="12"/>
  <c r="K137" i="12"/>
  <c r="K5" i="12"/>
  <c r="K13" i="12"/>
  <c r="K21" i="12"/>
  <c r="K25" i="12"/>
  <c r="K31" i="12"/>
  <c r="K39" i="12"/>
  <c r="K47" i="12"/>
  <c r="K53" i="12"/>
  <c r="K59" i="12"/>
  <c r="K69" i="12"/>
  <c r="K79" i="12"/>
  <c r="K87" i="12"/>
  <c r="K95" i="12"/>
  <c r="K103" i="12"/>
  <c r="K111" i="12"/>
  <c r="K119" i="12"/>
  <c r="K127" i="12"/>
  <c r="K135" i="12"/>
  <c r="K143" i="12"/>
  <c r="K149" i="12"/>
  <c r="K163" i="12"/>
  <c r="K171" i="12"/>
  <c r="K175" i="12"/>
  <c r="K183" i="12"/>
  <c r="K191" i="12"/>
  <c r="K195" i="12"/>
  <c r="K203" i="12"/>
  <c r="K32" i="12"/>
  <c r="K178" i="12"/>
  <c r="K224" i="12"/>
  <c r="K265" i="12"/>
  <c r="K34" i="12"/>
  <c r="K72" i="12"/>
  <c r="K104" i="12"/>
  <c r="K144" i="12"/>
  <c r="K185" i="12"/>
  <c r="K226" i="12"/>
  <c r="K272" i="12"/>
  <c r="K313" i="12"/>
  <c r="K205" i="12"/>
  <c r="K207" i="12"/>
  <c r="K211" i="12"/>
  <c r="K213" i="12"/>
  <c r="K215" i="12"/>
  <c r="K219" i="12"/>
  <c r="K221" i="12"/>
  <c r="K223" i="12"/>
  <c r="K227" i="12"/>
  <c r="K229" i="12"/>
  <c r="K231" i="12"/>
  <c r="K235" i="12"/>
  <c r="K237" i="12"/>
  <c r="K239" i="12"/>
  <c r="K243" i="12"/>
  <c r="K245" i="12"/>
  <c r="K247" i="12"/>
  <c r="K251" i="12"/>
  <c r="K253" i="12"/>
  <c r="K255" i="12"/>
  <c r="K259" i="12"/>
  <c r="K261" i="12"/>
  <c r="K263" i="12"/>
  <c r="K267" i="12"/>
  <c r="K269" i="12"/>
  <c r="K271" i="12"/>
  <c r="K275" i="12"/>
  <c r="K277" i="12"/>
  <c r="K279" i="12"/>
  <c r="K283" i="12"/>
  <c r="K285" i="12"/>
  <c r="K287" i="12"/>
  <c r="K291" i="12"/>
  <c r="K293" i="12"/>
  <c r="K295" i="12"/>
  <c r="K299" i="12"/>
  <c r="K301" i="12"/>
  <c r="K303" i="12"/>
  <c r="K307" i="12"/>
  <c r="K8" i="12"/>
  <c r="K40" i="12"/>
  <c r="K73" i="12"/>
  <c r="K105" i="12"/>
  <c r="K145" i="12"/>
  <c r="K186" i="12"/>
  <c r="K232" i="12"/>
  <c r="K273" i="12"/>
  <c r="K314" i="12"/>
  <c r="K9" i="12"/>
  <c r="K41" i="12"/>
  <c r="K80" i="12"/>
  <c r="K113" i="12"/>
  <c r="K146" i="12"/>
  <c r="K192" i="12"/>
  <c r="K233" i="12"/>
  <c r="K274" i="12"/>
  <c r="K320" i="12"/>
  <c r="K16" i="12"/>
  <c r="K49" i="12"/>
  <c r="K81" i="12"/>
  <c r="K114" i="12"/>
  <c r="K160" i="12"/>
  <c r="K201" i="12"/>
  <c r="K242" i="12"/>
  <c r="K288" i="12"/>
  <c r="K329" i="12"/>
  <c r="K17" i="12"/>
  <c r="K50" i="12"/>
  <c r="K82" i="12"/>
  <c r="K121" i="12"/>
  <c r="K162" i="12"/>
  <c r="K208" i="12"/>
  <c r="K249" i="12"/>
  <c r="K336" i="12"/>
  <c r="K4" i="12"/>
  <c r="K12" i="12"/>
  <c r="K20" i="12"/>
  <c r="K28" i="12"/>
  <c r="K36" i="12"/>
  <c r="K44" i="12"/>
  <c r="K52" i="12"/>
  <c r="K60" i="12"/>
  <c r="K68" i="12"/>
  <c r="K76" i="12"/>
  <c r="K84" i="12"/>
  <c r="K92" i="12"/>
  <c r="K100" i="12"/>
  <c r="K108" i="12"/>
  <c r="K116" i="12"/>
  <c r="K124" i="12"/>
  <c r="K132" i="12"/>
  <c r="K140" i="12"/>
  <c r="K148" i="12"/>
  <c r="K156" i="12"/>
  <c r="K164" i="12"/>
  <c r="K172" i="12"/>
  <c r="K180" i="12"/>
  <c r="K188" i="12"/>
  <c r="K196" i="12"/>
  <c r="K204" i="12"/>
  <c r="K212" i="12"/>
  <c r="K220" i="12"/>
  <c r="K228" i="12"/>
  <c r="K236" i="12"/>
  <c r="K244" i="12"/>
  <c r="K252" i="12"/>
  <c r="K260" i="12"/>
  <c r="K268" i="12"/>
  <c r="K276" i="12"/>
  <c r="K284" i="12"/>
  <c r="K292" i="12"/>
  <c r="K300" i="12"/>
  <c r="K308" i="12"/>
  <c r="K316" i="12"/>
  <c r="K324" i="12"/>
  <c r="K332" i="12"/>
  <c r="K340" i="12"/>
  <c r="K348" i="12"/>
  <c r="K18" i="12"/>
  <c r="K57" i="12"/>
  <c r="K90" i="12"/>
  <c r="K122" i="12"/>
  <c r="K168" i="12"/>
  <c r="K209" i="12"/>
  <c r="K250" i="12"/>
  <c r="K296" i="12"/>
  <c r="K337" i="12"/>
  <c r="K26" i="12"/>
  <c r="K58" i="12"/>
  <c r="K96" i="12"/>
  <c r="K128" i="12"/>
  <c r="K169" i="12"/>
  <c r="K210" i="12"/>
  <c r="K256" i="12"/>
  <c r="K297" i="12"/>
  <c r="K338" i="12"/>
  <c r="K10" i="12"/>
  <c r="K56" i="12"/>
  <c r="K74" i="12"/>
  <c r="K97" i="12"/>
  <c r="K120" i="12"/>
  <c r="K138" i="12"/>
  <c r="K161" i="12"/>
  <c r="K184" i="12"/>
  <c r="K202" i="12"/>
  <c r="K225" i="12"/>
  <c r="K248" i="12"/>
  <c r="K266" i="12"/>
  <c r="K289" i="12"/>
  <c r="K312" i="12"/>
  <c r="K2" i="12"/>
  <c r="K342" i="12"/>
  <c r="K334" i="12"/>
  <c r="K326" i="12"/>
  <c r="K318" i="12"/>
  <c r="K310" i="12"/>
  <c r="K302" i="12"/>
  <c r="K294" i="12"/>
  <c r="K286" i="12"/>
  <c r="K278" i="12"/>
  <c r="K270" i="12"/>
  <c r="K262" i="12"/>
  <c r="K254" i="12"/>
  <c r="K246" i="12"/>
  <c r="K238" i="12"/>
  <c r="K230" i="12"/>
  <c r="K222" i="12"/>
  <c r="K214" i="12"/>
  <c r="K206" i="12"/>
  <c r="K198" i="12"/>
  <c r="K190" i="12"/>
  <c r="K182" i="12"/>
  <c r="K174" i="12"/>
  <c r="K166" i="12"/>
  <c r="K158" i="12"/>
  <c r="K150" i="12"/>
  <c r="K142" i="12"/>
  <c r="K134" i="12"/>
  <c r="K126" i="12"/>
  <c r="K118" i="12"/>
  <c r="K110" i="12"/>
  <c r="K102" i="12"/>
  <c r="K94" i="12"/>
  <c r="K86" i="12"/>
  <c r="K78" i="12"/>
  <c r="K70" i="12"/>
  <c r="K62" i="12"/>
  <c r="K54" i="12"/>
  <c r="K46" i="12"/>
  <c r="K38" i="12"/>
  <c r="K30" i="12"/>
  <c r="K22" i="12"/>
  <c r="K14" i="12"/>
  <c r="K24" i="12"/>
  <c r="K42" i="12"/>
  <c r="K65" i="12"/>
  <c r="K88" i="12"/>
  <c r="K106" i="12"/>
  <c r="K129" i="12"/>
  <c r="K152" i="12"/>
  <c r="K170" i="12"/>
  <c r="K193" i="12"/>
  <c r="K216" i="12"/>
  <c r="K234" i="12"/>
  <c r="K257" i="12"/>
  <c r="K280" i="12"/>
  <c r="K298" i="12"/>
  <c r="K321" i="12"/>
  <c r="K344" i="12"/>
  <c r="K309" i="12"/>
  <c r="K311" i="12"/>
  <c r="K315" i="12"/>
  <c r="K317" i="12"/>
  <c r="K319" i="12"/>
  <c r="K323" i="12"/>
  <c r="K325" i="12"/>
  <c r="K327" i="12"/>
  <c r="K331" i="12"/>
  <c r="K333" i="12"/>
  <c r="K335" i="12"/>
  <c r="K339" i="12"/>
  <c r="K341" i="12"/>
  <c r="K343" i="12"/>
  <c r="K347" i="12"/>
  <c r="K349" i="12"/>
  <c r="K6" i="12"/>
  <c r="K48" i="12"/>
  <c r="K66" i="12"/>
  <c r="K89" i="12"/>
  <c r="K112" i="12"/>
  <c r="K130" i="12"/>
  <c r="K153" i="12"/>
  <c r="K176" i="12"/>
  <c r="K194" i="12"/>
  <c r="K217" i="12"/>
  <c r="K240" i="12"/>
  <c r="K258" i="12"/>
  <c r="K281" i="12"/>
  <c r="K304" i="12"/>
  <c r="K322" i="12"/>
  <c r="K345" i="12"/>
  <c r="K136" i="12"/>
  <c r="K154" i="12"/>
  <c r="K177" i="12"/>
  <c r="K200" i="12"/>
  <c r="K218" i="12"/>
  <c r="K241" i="12"/>
  <c r="K264" i="12"/>
  <c r="K282" i="12"/>
  <c r="K305" i="12"/>
  <c r="K328" i="12"/>
  <c r="K346" i="12"/>
  <c r="E346" i="5"/>
  <c r="E338" i="5"/>
  <c r="E328" i="10"/>
  <c r="E320" i="5"/>
  <c r="E313" i="10"/>
  <c r="E288" i="10"/>
  <c r="E287" i="10"/>
  <c r="E264" i="5"/>
  <c r="E215" i="10"/>
  <c r="E190" i="5"/>
  <c r="E175" i="5"/>
  <c r="E174" i="5"/>
  <c r="E167" i="5"/>
  <c r="E166" i="10"/>
  <c r="E144" i="10"/>
  <c r="E127" i="10"/>
  <c r="E120" i="10"/>
  <c r="E119" i="10"/>
  <c r="E104" i="5"/>
  <c r="E102" i="5"/>
  <c r="E72" i="10"/>
  <c r="E47" i="5"/>
  <c r="E40" i="10"/>
  <c r="E36" i="10"/>
  <c r="E37" i="5"/>
  <c r="E45" i="10"/>
  <c r="E75" i="5"/>
  <c r="E91" i="5"/>
  <c r="E107" i="10"/>
  <c r="E132" i="5"/>
  <c r="E145" i="5"/>
  <c r="E148" i="10"/>
  <c r="E153" i="10"/>
  <c r="E161" i="5"/>
  <c r="E163" i="10"/>
  <c r="E165" i="5"/>
  <c r="E173" i="10"/>
  <c r="E181" i="10"/>
  <c r="E189" i="5"/>
  <c r="E197" i="10"/>
  <c r="E198" i="10"/>
  <c r="E203" i="5"/>
  <c r="E205" i="5"/>
  <c r="E213" i="5"/>
  <c r="E219" i="10"/>
  <c r="E229" i="5"/>
  <c r="E234" i="10"/>
  <c r="E235" i="10"/>
  <c r="E237" i="10"/>
  <c r="E243" i="10"/>
  <c r="E251" i="5"/>
  <c r="E269" i="5"/>
  <c r="E274" i="5"/>
  <c r="E275" i="5"/>
  <c r="E285" i="5"/>
  <c r="E291" i="5"/>
  <c r="E292" i="5"/>
  <c r="E292" i="10"/>
  <c r="E306" i="5"/>
  <c r="E309" i="5"/>
  <c r="E313" i="5"/>
  <c r="E317" i="5"/>
  <c r="E318" i="5"/>
  <c r="E319" i="5"/>
  <c r="E333" i="5"/>
  <c r="E335" i="10"/>
  <c r="E339" i="5"/>
  <c r="E342" i="5"/>
  <c r="E348" i="5"/>
  <c r="E349" i="5"/>
  <c r="E357" i="5"/>
  <c r="E358" i="5"/>
  <c r="H14" i="4"/>
  <c r="H15" i="4"/>
  <c r="H20" i="4"/>
  <c r="H22" i="4"/>
  <c r="H23" i="4"/>
  <c r="H28" i="4"/>
  <c r="H29" i="4"/>
  <c r="H30" i="4"/>
  <c r="H35" i="4"/>
  <c r="H37" i="4"/>
  <c r="H38" i="4"/>
  <c r="H39" i="4"/>
  <c r="H43" i="4"/>
  <c r="H46" i="4"/>
  <c r="H47" i="4"/>
  <c r="H54" i="4"/>
  <c r="H55" i="4"/>
  <c r="H62" i="4"/>
  <c r="H63" i="4"/>
  <c r="H70" i="4"/>
  <c r="H71" i="4"/>
  <c r="H78" i="4"/>
  <c r="H79" i="4"/>
  <c r="H85" i="4"/>
  <c r="H86" i="4"/>
  <c r="H87" i="4"/>
  <c r="H92" i="4"/>
  <c r="H93" i="4"/>
  <c r="H94" i="4"/>
  <c r="H102" i="4"/>
  <c r="H103" i="4"/>
  <c r="H111" i="4"/>
  <c r="H119" i="4"/>
  <c r="H124" i="4"/>
  <c r="H125" i="4"/>
  <c r="H126" i="4"/>
  <c r="H127" i="4"/>
  <c r="H131" i="4"/>
  <c r="H132" i="4"/>
  <c r="H134" i="4"/>
  <c r="H135" i="4"/>
  <c r="H140" i="4"/>
  <c r="H142" i="4"/>
  <c r="H143" i="4"/>
  <c r="H149" i="4"/>
  <c r="H150" i="4"/>
  <c r="H151" i="4"/>
  <c r="H155" i="4"/>
  <c r="H157" i="4"/>
  <c r="H158" i="4"/>
  <c r="H159" i="4"/>
  <c r="H163" i="4"/>
  <c r="H165" i="4"/>
  <c r="H166" i="4"/>
  <c r="H167" i="4"/>
  <c r="H173" i="4"/>
  <c r="H175" i="4"/>
  <c r="H180" i="4"/>
  <c r="H182" i="4"/>
  <c r="H183" i="4"/>
  <c r="I187" i="4"/>
  <c r="U187" i="4" s="1"/>
  <c r="H189" i="4"/>
  <c r="H190" i="4"/>
  <c r="H198" i="4"/>
  <c r="H199" i="4"/>
  <c r="H204" i="4"/>
  <c r="H206" i="4"/>
  <c r="H207" i="4"/>
  <c r="H211" i="4"/>
  <c r="H214" i="4"/>
  <c r="H215" i="4"/>
  <c r="H219" i="4"/>
  <c r="H222" i="4"/>
  <c r="H223" i="4"/>
  <c r="H227" i="4"/>
  <c r="H228" i="4"/>
  <c r="H230" i="4"/>
  <c r="H231" i="4"/>
  <c r="H236" i="4"/>
  <c r="H239" i="4"/>
  <c r="H246" i="4"/>
  <c r="H247" i="4"/>
  <c r="H252" i="4"/>
  <c r="H263" i="4"/>
  <c r="H267" i="4"/>
  <c r="H268" i="4"/>
  <c r="H270" i="4"/>
  <c r="H271" i="4"/>
  <c r="H277" i="4"/>
  <c r="H278" i="4"/>
  <c r="H279" i="4"/>
  <c r="H283" i="4"/>
  <c r="H287" i="4"/>
  <c r="H292" i="4"/>
  <c r="H295" i="4"/>
  <c r="H296" i="4"/>
  <c r="H301" i="4"/>
  <c r="H302" i="4"/>
  <c r="H303" i="4"/>
  <c r="H304" i="4"/>
  <c r="H308" i="4"/>
  <c r="H310" i="4"/>
  <c r="H311" i="4"/>
  <c r="H313" i="4"/>
  <c r="H317" i="4"/>
  <c r="H318" i="4"/>
  <c r="H320" i="4"/>
  <c r="H321" i="4"/>
  <c r="H326" i="4"/>
  <c r="H328" i="4"/>
  <c r="H329" i="4"/>
  <c r="H336" i="4"/>
  <c r="H337" i="4"/>
  <c r="H341" i="4"/>
  <c r="H343" i="4"/>
  <c r="H345" i="4"/>
  <c r="H351" i="4"/>
  <c r="H352" i="4"/>
  <c r="H353" i="4"/>
  <c r="H357" i="4"/>
  <c r="G13" i="4"/>
  <c r="G21" i="4"/>
  <c r="G22" i="4"/>
  <c r="G28" i="4"/>
  <c r="G36" i="4"/>
  <c r="G38" i="4"/>
  <c r="G44" i="4"/>
  <c r="G52" i="4"/>
  <c r="G54" i="4"/>
  <c r="G60" i="4"/>
  <c r="G62" i="4"/>
  <c r="G65" i="4"/>
  <c r="G68" i="4"/>
  <c r="G76" i="4"/>
  <c r="G77" i="4"/>
  <c r="G78" i="4"/>
  <c r="G81" i="4"/>
  <c r="G84" i="4"/>
  <c r="G92" i="4"/>
  <c r="G94" i="4"/>
  <c r="G100" i="4"/>
  <c r="G103" i="4"/>
  <c r="G105" i="4"/>
  <c r="I106" i="4"/>
  <c r="U106" i="4" s="1"/>
  <c r="G108" i="4"/>
  <c r="G110" i="4"/>
  <c r="G111" i="4"/>
  <c r="G118" i="4"/>
  <c r="G129" i="4"/>
  <c r="G132" i="4"/>
  <c r="G134" i="4"/>
  <c r="G137" i="4"/>
  <c r="G140" i="4"/>
  <c r="G141" i="4"/>
  <c r="G148" i="4"/>
  <c r="G149" i="4"/>
  <c r="G156" i="4"/>
  <c r="G157" i="4"/>
  <c r="I162" i="4"/>
  <c r="U162" i="4" s="1"/>
  <c r="G164" i="4"/>
  <c r="G172" i="4"/>
  <c r="G191" i="4"/>
  <c r="G196" i="4"/>
  <c r="G197" i="4"/>
  <c r="G198" i="4"/>
  <c r="G206" i="4"/>
  <c r="G210" i="4"/>
  <c r="G212" i="4"/>
  <c r="G215" i="4"/>
  <c r="G217" i="4"/>
  <c r="G218" i="4"/>
  <c r="G220" i="4"/>
  <c r="G228" i="4"/>
  <c r="G234" i="4"/>
  <c r="G236" i="4"/>
  <c r="G238" i="4"/>
  <c r="G244" i="4"/>
  <c r="G246" i="4"/>
  <c r="G247" i="4"/>
  <c r="G252" i="4"/>
  <c r="G255" i="4"/>
  <c r="G257" i="4"/>
  <c r="G260" i="4"/>
  <c r="G262" i="4"/>
  <c r="G263" i="4"/>
  <c r="G268" i="4"/>
  <c r="G270" i="4"/>
  <c r="G274" i="4"/>
  <c r="G282" i="4"/>
  <c r="G285" i="4"/>
  <c r="G289" i="4"/>
  <c r="G292" i="4"/>
  <c r="G295" i="4"/>
  <c r="G299" i="4"/>
  <c r="G302" i="4"/>
  <c r="G309" i="4"/>
  <c r="G311" i="4"/>
  <c r="G313" i="4"/>
  <c r="G318" i="4"/>
  <c r="G319" i="4"/>
  <c r="G320" i="4"/>
  <c r="G321" i="4"/>
  <c r="G323" i="4"/>
  <c r="G326" i="4"/>
  <c r="G331" i="4"/>
  <c r="G334" i="4"/>
  <c r="G335" i="4"/>
  <c r="G337" i="4"/>
  <c r="G342" i="4"/>
  <c r="G344" i="4"/>
  <c r="G347" i="4"/>
  <c r="G350" i="4"/>
  <c r="G358" i="4"/>
  <c r="I359" i="4"/>
  <c r="U359" i="4" s="1"/>
  <c r="F7" i="4"/>
  <c r="F12" i="4"/>
  <c r="F14" i="4"/>
  <c r="F15" i="4"/>
  <c r="F18" i="4"/>
  <c r="F19" i="4"/>
  <c r="F20" i="4"/>
  <c r="F21" i="4"/>
  <c r="F22" i="4"/>
  <c r="F23" i="4"/>
  <c r="F26" i="4"/>
  <c r="F27" i="4"/>
  <c r="F28" i="4"/>
  <c r="F30" i="4"/>
  <c r="F31" i="4"/>
  <c r="F34" i="4"/>
  <c r="F35" i="4"/>
  <c r="F36" i="4"/>
  <c r="F37" i="4"/>
  <c r="F38" i="4"/>
  <c r="F39" i="4"/>
  <c r="F44" i="4"/>
  <c r="F47" i="4"/>
  <c r="F50" i="4"/>
  <c r="F51" i="4"/>
  <c r="F52" i="4"/>
  <c r="F53" i="4"/>
  <c r="F55" i="4"/>
  <c r="F58" i="4"/>
  <c r="F59" i="4"/>
  <c r="F62" i="4"/>
  <c r="F63" i="4"/>
  <c r="F66" i="4"/>
  <c r="F68" i="4"/>
  <c r="F69" i="4"/>
  <c r="F70" i="4"/>
  <c r="F71" i="4"/>
  <c r="F74" i="4"/>
  <c r="F76" i="4"/>
  <c r="F79" i="4"/>
  <c r="F84" i="4"/>
  <c r="F86" i="4"/>
  <c r="F87" i="4"/>
  <c r="F91" i="4"/>
  <c r="F92" i="4"/>
  <c r="F94" i="4"/>
  <c r="F95" i="4"/>
  <c r="F99" i="4"/>
  <c r="F100" i="4"/>
  <c r="F103" i="4"/>
  <c r="F106" i="4"/>
  <c r="F107" i="4"/>
  <c r="F108" i="4"/>
  <c r="F110" i="4"/>
  <c r="F111" i="4"/>
  <c r="F114" i="4"/>
  <c r="F118" i="4"/>
  <c r="F119" i="4"/>
  <c r="F123" i="4"/>
  <c r="F125" i="4"/>
  <c r="F126" i="4"/>
  <c r="F127" i="4"/>
  <c r="F130" i="4"/>
  <c r="F131" i="4"/>
  <c r="F132" i="4"/>
  <c r="F134" i="4"/>
  <c r="F135" i="4"/>
  <c r="F138" i="4"/>
  <c r="F139" i="4"/>
  <c r="F140" i="4"/>
  <c r="F141" i="4"/>
  <c r="F143" i="4"/>
  <c r="F146" i="4"/>
  <c r="F148" i="4"/>
  <c r="F151" i="4"/>
  <c r="F154" i="4"/>
  <c r="F156" i="4"/>
  <c r="F157" i="4"/>
  <c r="F158" i="4"/>
  <c r="F159" i="4"/>
  <c r="F163" i="4"/>
  <c r="F164" i="4"/>
  <c r="F165" i="4"/>
  <c r="F166" i="4"/>
  <c r="F167" i="4"/>
  <c r="F170" i="4"/>
  <c r="F171" i="4"/>
  <c r="F174" i="4"/>
  <c r="F175" i="4"/>
  <c r="F180" i="4"/>
  <c r="F183" i="4"/>
  <c r="F187" i="4"/>
  <c r="F188" i="4"/>
  <c r="F190" i="4"/>
  <c r="F191" i="4"/>
  <c r="F195" i="4"/>
  <c r="F196" i="4"/>
  <c r="F197" i="4"/>
  <c r="F198" i="4"/>
  <c r="F199" i="4"/>
  <c r="F203" i="4"/>
  <c r="F204" i="4"/>
  <c r="F207" i="4"/>
  <c r="F211" i="4"/>
  <c r="F212" i="4"/>
  <c r="F214" i="4"/>
  <c r="F215" i="4"/>
  <c r="F218" i="4"/>
  <c r="F219" i="4"/>
  <c r="F222" i="4"/>
  <c r="F223" i="4"/>
  <c r="F226" i="4"/>
  <c r="F227" i="4"/>
  <c r="F228" i="4"/>
  <c r="F230" i="4"/>
  <c r="F231" i="4"/>
  <c r="F235" i="4"/>
  <c r="F236" i="4"/>
  <c r="F239" i="4"/>
  <c r="F242" i="4"/>
  <c r="F247" i="4"/>
  <c r="F252" i="4"/>
  <c r="F254" i="4"/>
  <c r="F255" i="4"/>
  <c r="F259" i="4"/>
  <c r="F263" i="4"/>
  <c r="F266" i="4"/>
  <c r="F267" i="4"/>
  <c r="F268" i="4"/>
  <c r="F269" i="4"/>
  <c r="F271" i="4"/>
  <c r="F274" i="4"/>
  <c r="F275" i="4"/>
  <c r="F276" i="4"/>
  <c r="F278" i="4"/>
  <c r="F279" i="4"/>
  <c r="F285" i="4"/>
  <c r="F286" i="4"/>
  <c r="F287" i="4"/>
  <c r="F292" i="4"/>
  <c r="F295" i="4"/>
  <c r="F296" i="4"/>
  <c r="F300" i="4"/>
  <c r="F301" i="4"/>
  <c r="F303" i="4"/>
  <c r="F304" i="4"/>
  <c r="F309" i="4"/>
  <c r="F310" i="4"/>
  <c r="F311" i="4"/>
  <c r="F313" i="4"/>
  <c r="F317" i="4"/>
  <c r="F318" i="4"/>
  <c r="F319" i="4"/>
  <c r="F320" i="4"/>
  <c r="F321" i="4"/>
  <c r="F326" i="4"/>
  <c r="F327" i="4"/>
  <c r="F328" i="4"/>
  <c r="F329" i="4"/>
  <c r="F333" i="4"/>
  <c r="F334" i="4"/>
  <c r="F336" i="4"/>
  <c r="F337" i="4"/>
  <c r="F341" i="4"/>
  <c r="F342" i="4"/>
  <c r="F343" i="4"/>
  <c r="F345" i="4"/>
  <c r="F348" i="4"/>
  <c r="F350" i="4"/>
  <c r="F351" i="4"/>
  <c r="F352" i="4"/>
  <c r="F353" i="4"/>
  <c r="F357" i="4"/>
  <c r="F358" i="4"/>
  <c r="E9" i="4"/>
  <c r="E10" i="4"/>
  <c r="E14" i="4"/>
  <c r="E17" i="4"/>
  <c r="E22" i="4"/>
  <c r="E23" i="4"/>
  <c r="E24" i="4"/>
  <c r="E25" i="4"/>
  <c r="E26" i="4"/>
  <c r="E30" i="4"/>
  <c r="E31" i="4"/>
  <c r="E32" i="4"/>
  <c r="E33" i="4"/>
  <c r="E34" i="4"/>
  <c r="E38" i="4"/>
  <c r="E39" i="4"/>
  <c r="E41" i="4"/>
  <c r="E42" i="4"/>
  <c r="E46" i="4"/>
  <c r="E47" i="4"/>
  <c r="E48" i="4"/>
  <c r="E49" i="4"/>
  <c r="E50" i="4"/>
  <c r="E54" i="4"/>
  <c r="E55" i="4"/>
  <c r="E57" i="4"/>
  <c r="E58" i="4"/>
  <c r="E62" i="4"/>
  <c r="E63" i="4"/>
  <c r="E64" i="4"/>
  <c r="E65" i="4"/>
  <c r="E66" i="4"/>
  <c r="E70" i="4"/>
  <c r="E71" i="4"/>
  <c r="E72" i="4"/>
  <c r="E73" i="4"/>
  <c r="E74" i="4"/>
  <c r="E78" i="4"/>
  <c r="E79" i="4"/>
  <c r="E80" i="4"/>
  <c r="E81" i="4"/>
  <c r="E82" i="4"/>
  <c r="E86" i="4"/>
  <c r="E87" i="4"/>
  <c r="E89" i="4"/>
  <c r="E90" i="4"/>
  <c r="E94" i="4"/>
  <c r="E95" i="4"/>
  <c r="E96" i="4"/>
  <c r="E97" i="4"/>
  <c r="E98" i="4"/>
  <c r="E102" i="4"/>
  <c r="E103" i="4"/>
  <c r="E104" i="4"/>
  <c r="E105" i="4"/>
  <c r="E106" i="4"/>
  <c r="E110" i="4"/>
  <c r="E111" i="4"/>
  <c r="E112" i="4"/>
  <c r="E113" i="4"/>
  <c r="E114" i="4"/>
  <c r="E118" i="4"/>
  <c r="E119" i="4"/>
  <c r="E120" i="4"/>
  <c r="E121" i="4"/>
  <c r="E122" i="4"/>
  <c r="E126" i="4"/>
  <c r="E127" i="4"/>
  <c r="E129" i="4"/>
  <c r="E130" i="4"/>
  <c r="E134" i="4"/>
  <c r="E135" i="4"/>
  <c r="E136" i="4"/>
  <c r="E137" i="4"/>
  <c r="E138" i="4"/>
  <c r="E142" i="4"/>
  <c r="E143" i="4"/>
  <c r="E144" i="4"/>
  <c r="E145" i="4"/>
  <c r="E146" i="4"/>
  <c r="E150" i="4"/>
  <c r="E151" i="4"/>
  <c r="E152" i="4"/>
  <c r="E153" i="4"/>
  <c r="E154" i="4"/>
  <c r="E158" i="4"/>
  <c r="E159" i="4"/>
  <c r="E160" i="4"/>
  <c r="E161" i="4"/>
  <c r="E166" i="4"/>
  <c r="E167" i="4"/>
  <c r="E168" i="4"/>
  <c r="E169" i="4"/>
  <c r="E170" i="4"/>
  <c r="E174" i="4"/>
  <c r="E175" i="4"/>
  <c r="E176" i="4"/>
  <c r="E177" i="4"/>
  <c r="E178" i="4"/>
  <c r="E182" i="4"/>
  <c r="E183" i="4"/>
  <c r="E185" i="4"/>
  <c r="E186" i="4"/>
  <c r="E190" i="4"/>
  <c r="E193" i="4"/>
  <c r="E194" i="4"/>
  <c r="E198" i="4"/>
  <c r="E199" i="4"/>
  <c r="E201" i="4"/>
  <c r="E202" i="4"/>
  <c r="E206" i="4"/>
  <c r="E207" i="4"/>
  <c r="E208" i="4"/>
  <c r="E209" i="4"/>
  <c r="E210" i="4"/>
  <c r="E214" i="4"/>
  <c r="E215" i="4"/>
  <c r="E216" i="4"/>
  <c r="E217" i="4"/>
  <c r="E218" i="4"/>
  <c r="E222" i="4"/>
  <c r="E223" i="4"/>
  <c r="E225" i="4"/>
  <c r="E226" i="4"/>
  <c r="E230" i="4"/>
  <c r="E231" i="4"/>
  <c r="E232" i="4"/>
  <c r="E233" i="4"/>
  <c r="E234" i="4"/>
  <c r="E238" i="4"/>
  <c r="E239" i="4"/>
  <c r="E241" i="4"/>
  <c r="E246" i="4"/>
  <c r="E247" i="4"/>
  <c r="E249" i="4"/>
  <c r="E250" i="4"/>
  <c r="E254" i="4"/>
  <c r="E255" i="4"/>
  <c r="E256" i="4"/>
  <c r="E257" i="4"/>
  <c r="E258" i="4"/>
  <c r="E262" i="4"/>
  <c r="E263" i="4"/>
  <c r="E265" i="4"/>
  <c r="E270" i="4"/>
  <c r="E271" i="4"/>
  <c r="E273" i="4"/>
  <c r="E278" i="4"/>
  <c r="E279" i="4"/>
  <c r="E280" i="4"/>
  <c r="E281" i="4"/>
  <c r="E282" i="4"/>
  <c r="E286" i="4"/>
  <c r="E287" i="4"/>
  <c r="E288" i="4"/>
  <c r="E289" i="4"/>
  <c r="E290" i="4"/>
  <c r="E295" i="4"/>
  <c r="E296" i="4"/>
  <c r="E298" i="4"/>
  <c r="E299" i="4"/>
  <c r="E303" i="4"/>
  <c r="E304" i="4"/>
  <c r="E305" i="4"/>
  <c r="E306" i="4"/>
  <c r="E311" i="4"/>
  <c r="E313" i="4"/>
  <c r="E314" i="4"/>
  <c r="E315" i="4"/>
  <c r="E316" i="4"/>
  <c r="E320" i="4"/>
  <c r="E321" i="4"/>
  <c r="E323" i="4"/>
  <c r="E324" i="4"/>
  <c r="E328" i="4"/>
  <c r="E329" i="4"/>
  <c r="E330" i="4"/>
  <c r="E331" i="4"/>
  <c r="E332" i="4"/>
  <c r="E336" i="4"/>
  <c r="E337" i="4"/>
  <c r="E338" i="4"/>
  <c r="E339" i="4"/>
  <c r="E344" i="4"/>
  <c r="E345" i="4"/>
  <c r="E347" i="4"/>
  <c r="E352" i="4"/>
  <c r="E353" i="4"/>
  <c r="E354" i="4"/>
  <c r="E355" i="4"/>
  <c r="E7" i="4"/>
  <c r="P2" i="7"/>
  <c r="AD374" i="10"/>
  <c r="AC374" i="10"/>
  <c r="AA374" i="10"/>
  <c r="Z374" i="10"/>
  <c r="X374" i="10"/>
  <c r="Q374" i="10"/>
  <c r="P374" i="10"/>
  <c r="M374" i="10"/>
  <c r="L374" i="10"/>
  <c r="K374" i="10"/>
  <c r="J374" i="10"/>
  <c r="AD373" i="10"/>
  <c r="AC373" i="10"/>
  <c r="AA373" i="10"/>
  <c r="Z373" i="10"/>
  <c r="X373" i="10"/>
  <c r="Q373" i="10"/>
  <c r="P373" i="10"/>
  <c r="M373" i="10"/>
  <c r="L373" i="10"/>
  <c r="K373" i="10"/>
  <c r="J373" i="10"/>
  <c r="AD372" i="10"/>
  <c r="AC372" i="10"/>
  <c r="AA372" i="10"/>
  <c r="Z372" i="10"/>
  <c r="X372" i="10"/>
  <c r="Q372" i="10"/>
  <c r="P372" i="10"/>
  <c r="M372" i="10"/>
  <c r="L372" i="10"/>
  <c r="K372" i="10"/>
  <c r="J372" i="10"/>
  <c r="AD371" i="10"/>
  <c r="AC371" i="10"/>
  <c r="AA371" i="10"/>
  <c r="Z371" i="10"/>
  <c r="X371" i="10"/>
  <c r="Q371" i="10"/>
  <c r="P371" i="10"/>
  <c r="M371" i="10"/>
  <c r="L371" i="10"/>
  <c r="K371" i="10"/>
  <c r="J371" i="10"/>
  <c r="AD370" i="10"/>
  <c r="AC370" i="10"/>
  <c r="AA370" i="10"/>
  <c r="Z370" i="10"/>
  <c r="X370" i="10"/>
  <c r="Q370" i="10"/>
  <c r="P370" i="10"/>
  <c r="M370" i="10"/>
  <c r="L370" i="10"/>
  <c r="K370" i="10"/>
  <c r="J370" i="10"/>
  <c r="AD369" i="10"/>
  <c r="AC369" i="10"/>
  <c r="AA369" i="10"/>
  <c r="Z369" i="10"/>
  <c r="X369" i="10"/>
  <c r="Q369" i="10"/>
  <c r="P369" i="10"/>
  <c r="M369" i="10"/>
  <c r="L369" i="10"/>
  <c r="K369" i="10"/>
  <c r="J369" i="10"/>
  <c r="O367" i="10"/>
  <c r="N367" i="10"/>
  <c r="E367" i="10"/>
  <c r="D367" i="10"/>
  <c r="C367" i="10"/>
  <c r="B367" i="10"/>
  <c r="A367" i="10"/>
  <c r="O366" i="10"/>
  <c r="N366" i="10"/>
  <c r="E366" i="10"/>
  <c r="D366" i="10"/>
  <c r="C366" i="10"/>
  <c r="B366" i="10"/>
  <c r="A366" i="10"/>
  <c r="O365" i="10"/>
  <c r="N365" i="10"/>
  <c r="E365" i="10"/>
  <c r="D365" i="10"/>
  <c r="C365" i="10"/>
  <c r="B365" i="10"/>
  <c r="A365" i="10"/>
  <c r="O364" i="10"/>
  <c r="N364" i="10"/>
  <c r="E364" i="10"/>
  <c r="D364" i="10"/>
  <c r="C364" i="10"/>
  <c r="B364" i="10"/>
  <c r="A364" i="10"/>
  <c r="O363" i="10"/>
  <c r="N363" i="10"/>
  <c r="E363" i="10"/>
  <c r="D363" i="10"/>
  <c r="C363" i="10"/>
  <c r="B363" i="10"/>
  <c r="A363" i="10"/>
  <c r="O362" i="10"/>
  <c r="N362" i="10"/>
  <c r="E362" i="10"/>
  <c r="D362" i="10"/>
  <c r="C362" i="10"/>
  <c r="B362" i="10"/>
  <c r="A362" i="10"/>
  <c r="O361" i="10"/>
  <c r="N361" i="10"/>
  <c r="E361" i="10"/>
  <c r="D361" i="10"/>
  <c r="C361" i="10"/>
  <c r="B361" i="10"/>
  <c r="A361" i="10"/>
  <c r="O360" i="10"/>
  <c r="N360" i="10"/>
  <c r="E360" i="10"/>
  <c r="D360" i="10"/>
  <c r="C360" i="10"/>
  <c r="B360" i="10"/>
  <c r="A360" i="10"/>
  <c r="O359" i="10"/>
  <c r="N359" i="10"/>
  <c r="D359" i="10"/>
  <c r="C359" i="10"/>
  <c r="B359" i="10"/>
  <c r="A359" i="10"/>
  <c r="O358" i="10"/>
  <c r="N358" i="10"/>
  <c r="E358" i="10"/>
  <c r="D358" i="10"/>
  <c r="C358" i="10"/>
  <c r="B358" i="10"/>
  <c r="A358" i="10"/>
  <c r="O357" i="10"/>
  <c r="N357" i="10"/>
  <c r="E357" i="10"/>
  <c r="D357" i="10"/>
  <c r="C357" i="10"/>
  <c r="B357" i="10"/>
  <c r="A357" i="10"/>
  <c r="O356" i="10"/>
  <c r="N356" i="10"/>
  <c r="E356" i="10"/>
  <c r="D356" i="10"/>
  <c r="C356" i="10"/>
  <c r="B356" i="10"/>
  <c r="A356" i="10"/>
  <c r="O355" i="10"/>
  <c r="N355" i="10"/>
  <c r="D355" i="10"/>
  <c r="C355" i="10"/>
  <c r="B355" i="10"/>
  <c r="A355" i="10"/>
  <c r="O354" i="10"/>
  <c r="N354" i="10"/>
  <c r="D354" i="10"/>
  <c r="C354" i="10"/>
  <c r="B354" i="10"/>
  <c r="A354" i="10"/>
  <c r="O353" i="10"/>
  <c r="N353" i="10"/>
  <c r="D353" i="10"/>
  <c r="C353" i="10"/>
  <c r="B353" i="10"/>
  <c r="A353" i="10"/>
  <c r="O352" i="10"/>
  <c r="N352" i="10"/>
  <c r="D352" i="10"/>
  <c r="C352" i="10"/>
  <c r="B352" i="10"/>
  <c r="A352" i="10"/>
  <c r="O351" i="10"/>
  <c r="N351" i="10"/>
  <c r="E351" i="10"/>
  <c r="D351" i="10"/>
  <c r="C351" i="10"/>
  <c r="B351" i="10"/>
  <c r="A351" i="10"/>
  <c r="O350" i="10"/>
  <c r="N350" i="10"/>
  <c r="D350" i="10"/>
  <c r="C350" i="10"/>
  <c r="B350" i="10"/>
  <c r="A350" i="10"/>
  <c r="O349" i="10"/>
  <c r="N349" i="10"/>
  <c r="E349" i="10"/>
  <c r="D349" i="10"/>
  <c r="C349" i="10"/>
  <c r="B349" i="10"/>
  <c r="A349" i="10"/>
  <c r="O348" i="10"/>
  <c r="N348" i="10"/>
  <c r="E348" i="10"/>
  <c r="D348" i="10"/>
  <c r="C348" i="10"/>
  <c r="B348" i="10"/>
  <c r="A348" i="10"/>
  <c r="O347" i="10"/>
  <c r="N347" i="10"/>
  <c r="E347" i="10"/>
  <c r="D347" i="10"/>
  <c r="C347" i="10"/>
  <c r="B347" i="10"/>
  <c r="A347" i="10"/>
  <c r="O346" i="10"/>
  <c r="N346" i="10"/>
  <c r="E346" i="10"/>
  <c r="D346" i="10"/>
  <c r="C346" i="10"/>
  <c r="B346" i="10"/>
  <c r="A346" i="10"/>
  <c r="O345" i="10"/>
  <c r="N345" i="10"/>
  <c r="D345" i="10"/>
  <c r="C345" i="10"/>
  <c r="B345" i="10"/>
  <c r="A345" i="10"/>
  <c r="O344" i="10"/>
  <c r="N344" i="10"/>
  <c r="D344" i="10"/>
  <c r="C344" i="10"/>
  <c r="B344" i="10"/>
  <c r="A344" i="10"/>
  <c r="O343" i="10"/>
  <c r="N343" i="10"/>
  <c r="D343" i="10"/>
  <c r="C343" i="10"/>
  <c r="B343" i="10"/>
  <c r="A343" i="10"/>
  <c r="O342" i="10"/>
  <c r="N342" i="10"/>
  <c r="E342" i="10"/>
  <c r="D342" i="10"/>
  <c r="C342" i="10"/>
  <c r="B342" i="10"/>
  <c r="A342" i="10"/>
  <c r="O341" i="10"/>
  <c r="N341" i="10"/>
  <c r="E341" i="10"/>
  <c r="D341" i="10"/>
  <c r="C341" i="10"/>
  <c r="B341" i="10"/>
  <c r="A341" i="10"/>
  <c r="O340" i="10"/>
  <c r="N340" i="10"/>
  <c r="D340" i="10"/>
  <c r="C340" i="10"/>
  <c r="B340" i="10"/>
  <c r="A340" i="10"/>
  <c r="O339" i="10"/>
  <c r="N339" i="10"/>
  <c r="E339" i="10"/>
  <c r="D339" i="10"/>
  <c r="C339" i="10"/>
  <c r="B339" i="10"/>
  <c r="A339" i="10"/>
  <c r="O338" i="10"/>
  <c r="N338" i="10"/>
  <c r="E338" i="10"/>
  <c r="D338" i="10"/>
  <c r="C338" i="10"/>
  <c r="B338" i="10"/>
  <c r="A338" i="10"/>
  <c r="O337" i="10"/>
  <c r="N337" i="10"/>
  <c r="D337" i="10"/>
  <c r="C337" i="10"/>
  <c r="B337" i="10"/>
  <c r="A337" i="10"/>
  <c r="O336" i="10"/>
  <c r="N336" i="10"/>
  <c r="D336" i="10"/>
  <c r="C336" i="10"/>
  <c r="B336" i="10"/>
  <c r="A336" i="10"/>
  <c r="O335" i="10"/>
  <c r="N335" i="10"/>
  <c r="D335" i="10"/>
  <c r="C335" i="10"/>
  <c r="B335" i="10"/>
  <c r="A335" i="10"/>
  <c r="O334" i="10"/>
  <c r="N334" i="10"/>
  <c r="D334" i="10"/>
  <c r="C334" i="10"/>
  <c r="B334" i="10"/>
  <c r="A334" i="10"/>
  <c r="O333" i="10"/>
  <c r="N333" i="10"/>
  <c r="E333" i="10"/>
  <c r="D333" i="10"/>
  <c r="C333" i="10"/>
  <c r="B333" i="10"/>
  <c r="A333" i="10"/>
  <c r="O332" i="10"/>
  <c r="N332" i="10"/>
  <c r="E332" i="10"/>
  <c r="D332" i="10"/>
  <c r="C332" i="10"/>
  <c r="B332" i="10"/>
  <c r="A332" i="10"/>
  <c r="O331" i="10"/>
  <c r="N331" i="10"/>
  <c r="E331" i="10"/>
  <c r="D331" i="10"/>
  <c r="C331" i="10"/>
  <c r="B331" i="10"/>
  <c r="A331" i="10"/>
  <c r="O330" i="10"/>
  <c r="N330" i="10"/>
  <c r="D330" i="10"/>
  <c r="C330" i="10"/>
  <c r="B330" i="10"/>
  <c r="A330" i="10"/>
  <c r="O329" i="10"/>
  <c r="N329" i="10"/>
  <c r="D329" i="10"/>
  <c r="C329" i="10"/>
  <c r="B329" i="10"/>
  <c r="A329" i="10"/>
  <c r="O328" i="10"/>
  <c r="N328" i="10"/>
  <c r="D328" i="10"/>
  <c r="C328" i="10"/>
  <c r="B328" i="10"/>
  <c r="A328" i="10"/>
  <c r="O327" i="10"/>
  <c r="N327" i="10"/>
  <c r="E327" i="10"/>
  <c r="D327" i="10"/>
  <c r="C327" i="10"/>
  <c r="B327" i="10"/>
  <c r="A327" i="10"/>
  <c r="O326" i="10"/>
  <c r="N326" i="10"/>
  <c r="E326" i="10"/>
  <c r="D326" i="10"/>
  <c r="C326" i="10"/>
  <c r="B326" i="10"/>
  <c r="A326" i="10"/>
  <c r="O325" i="10"/>
  <c r="N325" i="10"/>
  <c r="D325" i="10"/>
  <c r="C325" i="10"/>
  <c r="B325" i="10"/>
  <c r="A325" i="10"/>
  <c r="O324" i="10"/>
  <c r="N324" i="10"/>
  <c r="D324" i="10"/>
  <c r="C324" i="10"/>
  <c r="B324" i="10"/>
  <c r="A324" i="10"/>
  <c r="O323" i="10"/>
  <c r="N323" i="10"/>
  <c r="D323" i="10"/>
  <c r="C323" i="10"/>
  <c r="B323" i="10"/>
  <c r="A323" i="10"/>
  <c r="O322" i="10"/>
  <c r="N322" i="10"/>
  <c r="D322" i="10"/>
  <c r="C322" i="10"/>
  <c r="B322" i="10"/>
  <c r="A322" i="10"/>
  <c r="O321" i="10"/>
  <c r="N321" i="10"/>
  <c r="D321" i="10"/>
  <c r="C321" i="10"/>
  <c r="B321" i="10"/>
  <c r="A321" i="10"/>
  <c r="O320" i="10"/>
  <c r="N320" i="10"/>
  <c r="D320" i="10"/>
  <c r="C320" i="10"/>
  <c r="B320" i="10"/>
  <c r="A320" i="10"/>
  <c r="O319" i="10"/>
  <c r="N319" i="10"/>
  <c r="E319" i="10"/>
  <c r="D319" i="10"/>
  <c r="C319" i="10"/>
  <c r="B319" i="10"/>
  <c r="A319" i="10"/>
  <c r="O318" i="10"/>
  <c r="N318" i="10"/>
  <c r="E318" i="10"/>
  <c r="D318" i="10"/>
  <c r="C318" i="10"/>
  <c r="B318" i="10"/>
  <c r="A318" i="10"/>
  <c r="O317" i="10"/>
  <c r="N317" i="10"/>
  <c r="E317" i="10"/>
  <c r="D317" i="10"/>
  <c r="C317" i="10"/>
  <c r="B317" i="10"/>
  <c r="A317" i="10"/>
  <c r="O316" i="10"/>
  <c r="N316" i="10"/>
  <c r="E316" i="10"/>
  <c r="D316" i="10"/>
  <c r="C316" i="10"/>
  <c r="B316" i="10"/>
  <c r="A316" i="10"/>
  <c r="O315" i="10"/>
  <c r="N315" i="10"/>
  <c r="E315" i="10"/>
  <c r="D315" i="10"/>
  <c r="C315" i="10"/>
  <c r="B315" i="10"/>
  <c r="A315" i="10"/>
  <c r="O314" i="10"/>
  <c r="N314" i="10"/>
  <c r="D314" i="10"/>
  <c r="C314" i="10"/>
  <c r="B314" i="10"/>
  <c r="A314" i="10"/>
  <c r="O313" i="10"/>
  <c r="N313" i="10"/>
  <c r="D313" i="10"/>
  <c r="C313" i="10"/>
  <c r="B313" i="10"/>
  <c r="A313" i="10"/>
  <c r="O312" i="10"/>
  <c r="N312" i="10"/>
  <c r="I312" i="10"/>
  <c r="U312" i="10" s="1"/>
  <c r="H312" i="10"/>
  <c r="G312" i="10"/>
  <c r="F312" i="10"/>
  <c r="E312" i="10"/>
  <c r="D312" i="10"/>
  <c r="C312" i="10"/>
  <c r="B312" i="10"/>
  <c r="A312" i="10"/>
  <c r="O311" i="10"/>
  <c r="N311" i="10"/>
  <c r="D311" i="10"/>
  <c r="C311" i="10"/>
  <c r="B311" i="10"/>
  <c r="A311" i="10"/>
  <c r="O310" i="10"/>
  <c r="N310" i="10"/>
  <c r="E310" i="10"/>
  <c r="D310" i="10"/>
  <c r="C310" i="10"/>
  <c r="B310" i="10"/>
  <c r="A310" i="10"/>
  <c r="O309" i="10"/>
  <c r="N309" i="10"/>
  <c r="E309" i="10"/>
  <c r="D309" i="10"/>
  <c r="C309" i="10"/>
  <c r="B309" i="10"/>
  <c r="A309" i="10"/>
  <c r="O308" i="10"/>
  <c r="N308" i="10"/>
  <c r="D308" i="10"/>
  <c r="C308" i="10"/>
  <c r="B308" i="10"/>
  <c r="A308" i="10"/>
  <c r="O307" i="10"/>
  <c r="N307" i="10"/>
  <c r="D307" i="10"/>
  <c r="C307" i="10"/>
  <c r="B307" i="10"/>
  <c r="A307" i="10"/>
  <c r="O306" i="10"/>
  <c r="N306" i="10"/>
  <c r="E306" i="10"/>
  <c r="D306" i="10"/>
  <c r="C306" i="10"/>
  <c r="B306" i="10"/>
  <c r="A306" i="10"/>
  <c r="O305" i="10"/>
  <c r="N305" i="10"/>
  <c r="D305" i="10"/>
  <c r="C305" i="10"/>
  <c r="B305" i="10"/>
  <c r="A305" i="10"/>
  <c r="O304" i="10"/>
  <c r="N304" i="10"/>
  <c r="D304" i="10"/>
  <c r="C304" i="10"/>
  <c r="B304" i="10"/>
  <c r="A304" i="10"/>
  <c r="O303" i="10"/>
  <c r="N303" i="10"/>
  <c r="D303" i="10"/>
  <c r="C303" i="10"/>
  <c r="B303" i="10"/>
  <c r="A303" i="10"/>
  <c r="O302" i="10"/>
  <c r="N302" i="10"/>
  <c r="E302" i="10"/>
  <c r="D302" i="10"/>
  <c r="C302" i="10"/>
  <c r="B302" i="10"/>
  <c r="A302" i="10"/>
  <c r="O301" i="10"/>
  <c r="N301" i="10"/>
  <c r="D301" i="10"/>
  <c r="C301" i="10"/>
  <c r="B301" i="10"/>
  <c r="A301" i="10"/>
  <c r="O300" i="10"/>
  <c r="N300" i="10"/>
  <c r="D300" i="10"/>
  <c r="C300" i="10"/>
  <c r="B300" i="10"/>
  <c r="A300" i="10"/>
  <c r="O299" i="10"/>
  <c r="N299" i="10"/>
  <c r="D299" i="10"/>
  <c r="C299" i="10"/>
  <c r="B299" i="10"/>
  <c r="A299" i="10"/>
  <c r="O298" i="10"/>
  <c r="N298" i="10"/>
  <c r="D298" i="10"/>
  <c r="C298" i="10"/>
  <c r="B298" i="10"/>
  <c r="A298" i="10"/>
  <c r="O297" i="10"/>
  <c r="N297" i="10"/>
  <c r="D297" i="10"/>
  <c r="C297" i="10"/>
  <c r="B297" i="10"/>
  <c r="A297" i="10"/>
  <c r="O296" i="10"/>
  <c r="N296" i="10"/>
  <c r="D296" i="10"/>
  <c r="C296" i="10"/>
  <c r="B296" i="10"/>
  <c r="A296" i="10"/>
  <c r="O295" i="10"/>
  <c r="N295" i="10"/>
  <c r="D295" i="10"/>
  <c r="C295" i="10"/>
  <c r="B295" i="10"/>
  <c r="A295" i="10"/>
  <c r="O294" i="10"/>
  <c r="N294" i="10"/>
  <c r="E294" i="10"/>
  <c r="D294" i="10"/>
  <c r="C294" i="10"/>
  <c r="B294" i="10"/>
  <c r="A294" i="10"/>
  <c r="O293" i="10"/>
  <c r="N293" i="10"/>
  <c r="I293" i="10"/>
  <c r="U293" i="10" s="1"/>
  <c r="H293" i="10"/>
  <c r="G293" i="10"/>
  <c r="F293" i="10"/>
  <c r="E293" i="10"/>
  <c r="D293" i="10"/>
  <c r="C293" i="10"/>
  <c r="B293" i="10"/>
  <c r="A293" i="10"/>
  <c r="O292" i="10"/>
  <c r="N292" i="10"/>
  <c r="D292" i="10"/>
  <c r="C292" i="10"/>
  <c r="B292" i="10"/>
  <c r="A292" i="10"/>
  <c r="O291" i="10"/>
  <c r="N291" i="10"/>
  <c r="D291" i="10"/>
  <c r="C291" i="10"/>
  <c r="B291" i="10"/>
  <c r="A291" i="10"/>
  <c r="O290" i="10"/>
  <c r="N290" i="10"/>
  <c r="D290" i="10"/>
  <c r="C290" i="10"/>
  <c r="B290" i="10"/>
  <c r="A290" i="10"/>
  <c r="O289" i="10"/>
  <c r="N289" i="10"/>
  <c r="E289" i="10"/>
  <c r="D289" i="10"/>
  <c r="C289" i="10"/>
  <c r="B289" i="10"/>
  <c r="A289" i="10"/>
  <c r="O288" i="10"/>
  <c r="N288" i="10"/>
  <c r="D288" i="10"/>
  <c r="C288" i="10"/>
  <c r="B288" i="10"/>
  <c r="A288" i="10"/>
  <c r="O287" i="10"/>
  <c r="N287" i="10"/>
  <c r="D287" i="10"/>
  <c r="C287" i="10"/>
  <c r="B287" i="10"/>
  <c r="A287" i="10"/>
  <c r="O286" i="10"/>
  <c r="N286" i="10"/>
  <c r="D286" i="10"/>
  <c r="C286" i="10"/>
  <c r="B286" i="10"/>
  <c r="A286" i="10"/>
  <c r="O285" i="10"/>
  <c r="N285" i="10"/>
  <c r="E285" i="10"/>
  <c r="D285" i="10"/>
  <c r="C285" i="10"/>
  <c r="B285" i="10"/>
  <c r="A285" i="10"/>
  <c r="O284" i="10"/>
  <c r="N284" i="10"/>
  <c r="D284" i="10"/>
  <c r="C284" i="10"/>
  <c r="B284" i="10"/>
  <c r="A284" i="10"/>
  <c r="O283" i="10"/>
  <c r="N283" i="10"/>
  <c r="D283" i="10"/>
  <c r="C283" i="10"/>
  <c r="B283" i="10"/>
  <c r="A283" i="10"/>
  <c r="O282" i="10"/>
  <c r="N282" i="10"/>
  <c r="E282" i="10"/>
  <c r="D282" i="10"/>
  <c r="C282" i="10"/>
  <c r="B282" i="10"/>
  <c r="A282" i="10"/>
  <c r="O281" i="10"/>
  <c r="N281" i="10"/>
  <c r="E281" i="10"/>
  <c r="D281" i="10"/>
  <c r="C281" i="10"/>
  <c r="B281" i="10"/>
  <c r="A281" i="10"/>
  <c r="O280" i="10"/>
  <c r="N280" i="10"/>
  <c r="D280" i="10"/>
  <c r="C280" i="10"/>
  <c r="B280" i="10"/>
  <c r="A280" i="10"/>
  <c r="O279" i="10"/>
  <c r="N279" i="10"/>
  <c r="D279" i="10"/>
  <c r="C279" i="10"/>
  <c r="B279" i="10"/>
  <c r="A279" i="10"/>
  <c r="O278" i="10"/>
  <c r="N278" i="10"/>
  <c r="D278" i="10"/>
  <c r="C278" i="10"/>
  <c r="B278" i="10"/>
  <c r="A278" i="10"/>
  <c r="O277" i="10"/>
  <c r="N277" i="10"/>
  <c r="D277" i="10"/>
  <c r="C277" i="10"/>
  <c r="B277" i="10"/>
  <c r="A277" i="10"/>
  <c r="O276" i="10"/>
  <c r="N276" i="10"/>
  <c r="D276" i="10"/>
  <c r="C276" i="10"/>
  <c r="B276" i="10"/>
  <c r="A276" i="10"/>
  <c r="O275" i="10"/>
  <c r="N275" i="10"/>
  <c r="D275" i="10"/>
  <c r="C275" i="10"/>
  <c r="B275" i="10"/>
  <c r="A275" i="10"/>
  <c r="O274" i="10"/>
  <c r="N274" i="10"/>
  <c r="E274" i="10"/>
  <c r="D274" i="10"/>
  <c r="C274" i="10"/>
  <c r="B274" i="10"/>
  <c r="A274" i="10"/>
  <c r="O273" i="10"/>
  <c r="N273" i="10"/>
  <c r="E273" i="10"/>
  <c r="D273" i="10"/>
  <c r="C273" i="10"/>
  <c r="B273" i="10"/>
  <c r="A273" i="10"/>
  <c r="O272" i="10"/>
  <c r="N272" i="10"/>
  <c r="D272" i="10"/>
  <c r="C272" i="10"/>
  <c r="B272" i="10"/>
  <c r="A272" i="10"/>
  <c r="O271" i="10"/>
  <c r="N271" i="10"/>
  <c r="D271" i="10"/>
  <c r="C271" i="10"/>
  <c r="B271" i="10"/>
  <c r="A271" i="10"/>
  <c r="O270" i="10"/>
  <c r="N270" i="10"/>
  <c r="D270" i="10"/>
  <c r="C270" i="10"/>
  <c r="B270" i="10"/>
  <c r="A270" i="10"/>
  <c r="O269" i="10"/>
  <c r="N269" i="10"/>
  <c r="E269" i="10"/>
  <c r="D269" i="10"/>
  <c r="C269" i="10"/>
  <c r="B269" i="10"/>
  <c r="A269" i="10"/>
  <c r="O268" i="10"/>
  <c r="N268" i="10"/>
  <c r="D268" i="10"/>
  <c r="C268" i="10"/>
  <c r="B268" i="10"/>
  <c r="A268" i="10"/>
  <c r="O267" i="10"/>
  <c r="N267" i="10"/>
  <c r="D267" i="10"/>
  <c r="C267" i="10"/>
  <c r="B267" i="10"/>
  <c r="A267" i="10"/>
  <c r="O266" i="10"/>
  <c r="N266" i="10"/>
  <c r="D266" i="10"/>
  <c r="C266" i="10"/>
  <c r="B266" i="10"/>
  <c r="A266" i="10"/>
  <c r="O265" i="10"/>
  <c r="N265" i="10"/>
  <c r="E265" i="10"/>
  <c r="D265" i="10"/>
  <c r="C265" i="10"/>
  <c r="B265" i="10"/>
  <c r="A265" i="10"/>
  <c r="O264" i="10"/>
  <c r="N264" i="10"/>
  <c r="E264" i="10"/>
  <c r="D264" i="10"/>
  <c r="C264" i="10"/>
  <c r="B264" i="10"/>
  <c r="A264" i="10"/>
  <c r="O263" i="10"/>
  <c r="N263" i="10"/>
  <c r="D263" i="10"/>
  <c r="C263" i="10"/>
  <c r="B263" i="10"/>
  <c r="A263" i="10"/>
  <c r="O262" i="10"/>
  <c r="N262" i="10"/>
  <c r="D262" i="10"/>
  <c r="C262" i="10"/>
  <c r="B262" i="10"/>
  <c r="A262" i="10"/>
  <c r="O261" i="10"/>
  <c r="N261" i="10"/>
  <c r="D261" i="10"/>
  <c r="C261" i="10"/>
  <c r="B261" i="10"/>
  <c r="A261" i="10"/>
  <c r="O260" i="10"/>
  <c r="N260" i="10"/>
  <c r="D260" i="10"/>
  <c r="C260" i="10"/>
  <c r="B260" i="10"/>
  <c r="A260" i="10"/>
  <c r="O259" i="10"/>
  <c r="N259" i="10"/>
  <c r="D259" i="10"/>
  <c r="C259" i="10"/>
  <c r="B259" i="10"/>
  <c r="A259" i="10"/>
  <c r="O258" i="10"/>
  <c r="N258" i="10"/>
  <c r="E258" i="10"/>
  <c r="D258" i="10"/>
  <c r="C258" i="10"/>
  <c r="B258" i="10"/>
  <c r="A258" i="10"/>
  <c r="O257" i="10"/>
  <c r="N257" i="10"/>
  <c r="E257" i="10"/>
  <c r="D257" i="10"/>
  <c r="C257" i="10"/>
  <c r="B257" i="10"/>
  <c r="A257" i="10"/>
  <c r="O256" i="10"/>
  <c r="N256" i="10"/>
  <c r="D256" i="10"/>
  <c r="C256" i="10"/>
  <c r="B256" i="10"/>
  <c r="A256" i="10"/>
  <c r="O255" i="10"/>
  <c r="N255" i="10"/>
  <c r="D255" i="10"/>
  <c r="C255" i="10"/>
  <c r="B255" i="10"/>
  <c r="A255" i="10"/>
  <c r="O254" i="10"/>
  <c r="N254" i="10"/>
  <c r="D254" i="10"/>
  <c r="C254" i="10"/>
  <c r="B254" i="10"/>
  <c r="A254" i="10"/>
  <c r="O253" i="10"/>
  <c r="N253" i="10"/>
  <c r="D253" i="10"/>
  <c r="C253" i="10"/>
  <c r="B253" i="10"/>
  <c r="A253" i="10"/>
  <c r="O252" i="10"/>
  <c r="N252" i="10"/>
  <c r="D252" i="10"/>
  <c r="C252" i="10"/>
  <c r="B252" i="10"/>
  <c r="A252" i="10"/>
  <c r="O251" i="10"/>
  <c r="N251" i="10"/>
  <c r="D251" i="10"/>
  <c r="C251" i="10"/>
  <c r="B251" i="10"/>
  <c r="A251" i="10"/>
  <c r="O250" i="10"/>
  <c r="N250" i="10"/>
  <c r="D250" i="10"/>
  <c r="C250" i="10"/>
  <c r="B250" i="10"/>
  <c r="A250" i="10"/>
  <c r="O249" i="10"/>
  <c r="N249" i="10"/>
  <c r="E249" i="10"/>
  <c r="D249" i="10"/>
  <c r="C249" i="10"/>
  <c r="B249" i="10"/>
  <c r="A249" i="10"/>
  <c r="O248" i="10"/>
  <c r="N248" i="10"/>
  <c r="E248" i="10"/>
  <c r="D248" i="10"/>
  <c r="C248" i="10"/>
  <c r="B248" i="10"/>
  <c r="A248" i="10"/>
  <c r="O247" i="10"/>
  <c r="N247" i="10"/>
  <c r="D247" i="10"/>
  <c r="C247" i="10"/>
  <c r="B247" i="10"/>
  <c r="A247" i="10"/>
  <c r="O246" i="10"/>
  <c r="N246" i="10"/>
  <c r="D246" i="10"/>
  <c r="C246" i="10"/>
  <c r="B246" i="10"/>
  <c r="A246" i="10"/>
  <c r="O245" i="10"/>
  <c r="N245" i="10"/>
  <c r="D245" i="10"/>
  <c r="C245" i="10"/>
  <c r="B245" i="10"/>
  <c r="A245" i="10"/>
  <c r="O244" i="10"/>
  <c r="N244" i="10"/>
  <c r="D244" i="10"/>
  <c r="C244" i="10"/>
  <c r="B244" i="10"/>
  <c r="A244" i="10"/>
  <c r="O243" i="10"/>
  <c r="N243" i="10"/>
  <c r="D243" i="10"/>
  <c r="C243" i="10"/>
  <c r="B243" i="10"/>
  <c r="A243" i="10"/>
  <c r="O242" i="10"/>
  <c r="N242" i="10"/>
  <c r="E242" i="10"/>
  <c r="D242" i="10"/>
  <c r="C242" i="10"/>
  <c r="B242" i="10"/>
  <c r="A242" i="10"/>
  <c r="O241" i="10"/>
  <c r="N241" i="10"/>
  <c r="E241" i="10"/>
  <c r="D241" i="10"/>
  <c r="C241" i="10"/>
  <c r="B241" i="10"/>
  <c r="A241" i="10"/>
  <c r="O240" i="10"/>
  <c r="N240" i="10"/>
  <c r="D240" i="10"/>
  <c r="C240" i="10"/>
  <c r="B240" i="10"/>
  <c r="A240" i="10"/>
  <c r="O239" i="10"/>
  <c r="N239" i="10"/>
  <c r="D239" i="10"/>
  <c r="C239" i="10"/>
  <c r="B239" i="10"/>
  <c r="A239" i="10"/>
  <c r="O238" i="10"/>
  <c r="N238" i="10"/>
  <c r="D238" i="10"/>
  <c r="C238" i="10"/>
  <c r="B238" i="10"/>
  <c r="A238" i="10"/>
  <c r="O237" i="10"/>
  <c r="N237" i="10"/>
  <c r="D237" i="10"/>
  <c r="C237" i="10"/>
  <c r="B237" i="10"/>
  <c r="A237" i="10"/>
  <c r="O236" i="10"/>
  <c r="N236" i="10"/>
  <c r="D236" i="10"/>
  <c r="C236" i="10"/>
  <c r="B236" i="10"/>
  <c r="A236" i="10"/>
  <c r="O235" i="10"/>
  <c r="N235" i="10"/>
  <c r="D235" i="10"/>
  <c r="C235" i="10"/>
  <c r="B235" i="10"/>
  <c r="A235" i="10"/>
  <c r="O234" i="10"/>
  <c r="N234" i="10"/>
  <c r="D234" i="10"/>
  <c r="C234" i="10"/>
  <c r="B234" i="10"/>
  <c r="A234" i="10"/>
  <c r="O233" i="10"/>
  <c r="N233" i="10"/>
  <c r="E233" i="10"/>
  <c r="D233" i="10"/>
  <c r="C233" i="10"/>
  <c r="B233" i="10"/>
  <c r="A233" i="10"/>
  <c r="O232" i="10"/>
  <c r="N232" i="10"/>
  <c r="D232" i="10"/>
  <c r="C232" i="10"/>
  <c r="B232" i="10"/>
  <c r="A232" i="10"/>
  <c r="O231" i="10"/>
  <c r="N231" i="10"/>
  <c r="D231" i="10"/>
  <c r="C231" i="10"/>
  <c r="B231" i="10"/>
  <c r="A231" i="10"/>
  <c r="O230" i="10"/>
  <c r="N230" i="10"/>
  <c r="D230" i="10"/>
  <c r="C230" i="10"/>
  <c r="B230" i="10"/>
  <c r="A230" i="10"/>
  <c r="O229" i="10"/>
  <c r="N229" i="10"/>
  <c r="E229" i="10"/>
  <c r="D229" i="10"/>
  <c r="C229" i="10"/>
  <c r="B229" i="10"/>
  <c r="A229" i="10"/>
  <c r="O228" i="10"/>
  <c r="N228" i="10"/>
  <c r="D228" i="10"/>
  <c r="C228" i="10"/>
  <c r="B228" i="10"/>
  <c r="A228" i="10"/>
  <c r="O227" i="10"/>
  <c r="N227" i="10"/>
  <c r="D227" i="10"/>
  <c r="C227" i="10"/>
  <c r="B227" i="10"/>
  <c r="A227" i="10"/>
  <c r="O226" i="10"/>
  <c r="N226" i="10"/>
  <c r="D226" i="10"/>
  <c r="C226" i="10"/>
  <c r="B226" i="10"/>
  <c r="A226" i="10"/>
  <c r="O225" i="10"/>
  <c r="N225" i="10"/>
  <c r="E225" i="10"/>
  <c r="D225" i="10"/>
  <c r="C225" i="10"/>
  <c r="B225" i="10"/>
  <c r="A225" i="10"/>
  <c r="O224" i="10"/>
  <c r="N224" i="10"/>
  <c r="D224" i="10"/>
  <c r="C224" i="10"/>
  <c r="B224" i="10"/>
  <c r="A224" i="10"/>
  <c r="O223" i="10"/>
  <c r="N223" i="10"/>
  <c r="D223" i="10"/>
  <c r="C223" i="10"/>
  <c r="B223" i="10"/>
  <c r="A223" i="10"/>
  <c r="O222" i="10"/>
  <c r="N222" i="10"/>
  <c r="D222" i="10"/>
  <c r="C222" i="10"/>
  <c r="B222" i="10"/>
  <c r="A222" i="10"/>
  <c r="O221" i="10"/>
  <c r="N221" i="10"/>
  <c r="D221" i="10"/>
  <c r="C221" i="10"/>
  <c r="B221" i="10"/>
  <c r="A221" i="10"/>
  <c r="O220" i="10"/>
  <c r="N220" i="10"/>
  <c r="D220" i="10"/>
  <c r="C220" i="10"/>
  <c r="B220" i="10"/>
  <c r="A220" i="10"/>
  <c r="O219" i="10"/>
  <c r="N219" i="10"/>
  <c r="D219" i="10"/>
  <c r="C219" i="10"/>
  <c r="B219" i="10"/>
  <c r="A219" i="10"/>
  <c r="O218" i="10"/>
  <c r="N218" i="10"/>
  <c r="E218" i="10"/>
  <c r="D218" i="10"/>
  <c r="C218" i="10"/>
  <c r="B218" i="10"/>
  <c r="A218" i="10"/>
  <c r="O217" i="10"/>
  <c r="N217" i="10"/>
  <c r="E217" i="10"/>
  <c r="D217" i="10"/>
  <c r="C217" i="10"/>
  <c r="B217" i="10"/>
  <c r="A217" i="10"/>
  <c r="O216" i="10"/>
  <c r="N216" i="10"/>
  <c r="D216" i="10"/>
  <c r="C216" i="10"/>
  <c r="B216" i="10"/>
  <c r="A216" i="10"/>
  <c r="O215" i="10"/>
  <c r="N215" i="10"/>
  <c r="D215" i="10"/>
  <c r="C215" i="10"/>
  <c r="B215" i="10"/>
  <c r="A215" i="10"/>
  <c r="O214" i="10"/>
  <c r="N214" i="10"/>
  <c r="D214" i="10"/>
  <c r="C214" i="10"/>
  <c r="B214" i="10"/>
  <c r="A214" i="10"/>
  <c r="O213" i="10"/>
  <c r="N213" i="10"/>
  <c r="E213" i="10"/>
  <c r="D213" i="10"/>
  <c r="C213" i="10"/>
  <c r="B213" i="10"/>
  <c r="A213" i="10"/>
  <c r="O212" i="10"/>
  <c r="N212" i="10"/>
  <c r="D212" i="10"/>
  <c r="C212" i="10"/>
  <c r="B212" i="10"/>
  <c r="A212" i="10"/>
  <c r="O211" i="10"/>
  <c r="N211" i="10"/>
  <c r="D211" i="10"/>
  <c r="C211" i="10"/>
  <c r="B211" i="10"/>
  <c r="A211" i="10"/>
  <c r="O210" i="10"/>
  <c r="N210" i="10"/>
  <c r="E210" i="10"/>
  <c r="D210" i="10"/>
  <c r="C210" i="10"/>
  <c r="B210" i="10"/>
  <c r="A210" i="10"/>
  <c r="O209" i="10"/>
  <c r="N209" i="10"/>
  <c r="E209" i="10"/>
  <c r="D209" i="10"/>
  <c r="C209" i="10"/>
  <c r="B209" i="10"/>
  <c r="A209" i="10"/>
  <c r="O208" i="10"/>
  <c r="N208" i="10"/>
  <c r="D208" i="10"/>
  <c r="C208" i="10"/>
  <c r="B208" i="10"/>
  <c r="A208" i="10"/>
  <c r="O207" i="10"/>
  <c r="N207" i="10"/>
  <c r="D207" i="10"/>
  <c r="C207" i="10"/>
  <c r="B207" i="10"/>
  <c r="A207" i="10"/>
  <c r="O206" i="10"/>
  <c r="N206" i="10"/>
  <c r="D206" i="10"/>
  <c r="C206" i="10"/>
  <c r="B206" i="10"/>
  <c r="A206" i="10"/>
  <c r="O205" i="10"/>
  <c r="N205" i="10"/>
  <c r="E205" i="10"/>
  <c r="D205" i="10"/>
  <c r="C205" i="10"/>
  <c r="B205" i="10"/>
  <c r="A205" i="10"/>
  <c r="O204" i="10"/>
  <c r="N204" i="10"/>
  <c r="D204" i="10"/>
  <c r="C204" i="10"/>
  <c r="B204" i="10"/>
  <c r="A204" i="10"/>
  <c r="O203" i="10"/>
  <c r="N203" i="10"/>
  <c r="E203" i="10"/>
  <c r="D203" i="10"/>
  <c r="C203" i="10"/>
  <c r="B203" i="10"/>
  <c r="A203" i="10"/>
  <c r="O202" i="10"/>
  <c r="N202" i="10"/>
  <c r="E202" i="10"/>
  <c r="D202" i="10"/>
  <c r="C202" i="10"/>
  <c r="B202" i="10"/>
  <c r="A202" i="10"/>
  <c r="O201" i="10"/>
  <c r="N201" i="10"/>
  <c r="E201" i="10"/>
  <c r="D201" i="10"/>
  <c r="C201" i="10"/>
  <c r="B201" i="10"/>
  <c r="A201" i="10"/>
  <c r="O200" i="10"/>
  <c r="N200" i="10"/>
  <c r="D200" i="10"/>
  <c r="C200" i="10"/>
  <c r="B200" i="10"/>
  <c r="A200" i="10"/>
  <c r="O199" i="10"/>
  <c r="N199" i="10"/>
  <c r="D199" i="10"/>
  <c r="C199" i="10"/>
  <c r="B199" i="10"/>
  <c r="A199" i="10"/>
  <c r="O198" i="10"/>
  <c r="N198" i="10"/>
  <c r="D198" i="10"/>
  <c r="C198" i="10"/>
  <c r="B198" i="10"/>
  <c r="A198" i="10"/>
  <c r="O197" i="10"/>
  <c r="N197" i="10"/>
  <c r="D197" i="10"/>
  <c r="C197" i="10"/>
  <c r="B197" i="10"/>
  <c r="A197" i="10"/>
  <c r="O196" i="10"/>
  <c r="N196" i="10"/>
  <c r="D196" i="10"/>
  <c r="C196" i="10"/>
  <c r="B196" i="10"/>
  <c r="A196" i="10"/>
  <c r="O195" i="10"/>
  <c r="N195" i="10"/>
  <c r="D195" i="10"/>
  <c r="C195" i="10"/>
  <c r="B195" i="10"/>
  <c r="A195" i="10"/>
  <c r="O194" i="10"/>
  <c r="N194" i="10"/>
  <c r="E194" i="10"/>
  <c r="D194" i="10"/>
  <c r="C194" i="10"/>
  <c r="B194" i="10"/>
  <c r="A194" i="10"/>
  <c r="O193" i="10"/>
  <c r="N193" i="10"/>
  <c r="E193" i="10"/>
  <c r="D193" i="10"/>
  <c r="C193" i="10"/>
  <c r="B193" i="10"/>
  <c r="A193" i="10"/>
  <c r="O192" i="10"/>
  <c r="N192" i="10"/>
  <c r="D192" i="10"/>
  <c r="C192" i="10"/>
  <c r="B192" i="10"/>
  <c r="A192" i="10"/>
  <c r="O191" i="10"/>
  <c r="N191" i="10"/>
  <c r="D191" i="10"/>
  <c r="C191" i="10"/>
  <c r="B191" i="10"/>
  <c r="A191" i="10"/>
  <c r="O190" i="10"/>
  <c r="N190" i="10"/>
  <c r="D190" i="10"/>
  <c r="C190" i="10"/>
  <c r="B190" i="10"/>
  <c r="A190" i="10"/>
  <c r="O189" i="10"/>
  <c r="N189" i="10"/>
  <c r="E189" i="10"/>
  <c r="D189" i="10"/>
  <c r="C189" i="10"/>
  <c r="B189" i="10"/>
  <c r="A189" i="10"/>
  <c r="O188" i="10"/>
  <c r="N188" i="10"/>
  <c r="D188" i="10"/>
  <c r="C188" i="10"/>
  <c r="B188" i="10"/>
  <c r="A188" i="10"/>
  <c r="O187" i="10"/>
  <c r="N187" i="10"/>
  <c r="D187" i="10"/>
  <c r="C187" i="10"/>
  <c r="B187" i="10"/>
  <c r="A187" i="10"/>
  <c r="O186" i="10"/>
  <c r="N186" i="10"/>
  <c r="E186" i="10"/>
  <c r="D186" i="10"/>
  <c r="C186" i="10"/>
  <c r="B186" i="10"/>
  <c r="A186" i="10"/>
  <c r="O185" i="10"/>
  <c r="N185" i="10"/>
  <c r="E185" i="10"/>
  <c r="D185" i="10"/>
  <c r="C185" i="10"/>
  <c r="B185" i="10"/>
  <c r="A185" i="10"/>
  <c r="O184" i="10"/>
  <c r="N184" i="10"/>
  <c r="D184" i="10"/>
  <c r="C184" i="10"/>
  <c r="B184" i="10"/>
  <c r="A184" i="10"/>
  <c r="O183" i="10"/>
  <c r="N183" i="10"/>
  <c r="D183" i="10"/>
  <c r="C183" i="10"/>
  <c r="B183" i="10"/>
  <c r="A183" i="10"/>
  <c r="O182" i="10"/>
  <c r="N182" i="10"/>
  <c r="D182" i="10"/>
  <c r="C182" i="10"/>
  <c r="B182" i="10"/>
  <c r="A182" i="10"/>
  <c r="O181" i="10"/>
  <c r="N181" i="10"/>
  <c r="D181" i="10"/>
  <c r="C181" i="10"/>
  <c r="B181" i="10"/>
  <c r="A181" i="10"/>
  <c r="O180" i="10"/>
  <c r="N180" i="10"/>
  <c r="D180" i="10"/>
  <c r="C180" i="10"/>
  <c r="B180" i="10"/>
  <c r="A180" i="10"/>
  <c r="O179" i="10"/>
  <c r="N179" i="10"/>
  <c r="D179" i="10"/>
  <c r="C179" i="10"/>
  <c r="B179" i="10"/>
  <c r="A179" i="10"/>
  <c r="O178" i="10"/>
  <c r="N178" i="10"/>
  <c r="E178" i="10"/>
  <c r="D178" i="10"/>
  <c r="C178" i="10"/>
  <c r="B178" i="10"/>
  <c r="A178" i="10"/>
  <c r="O177" i="10"/>
  <c r="N177" i="10"/>
  <c r="E177" i="10"/>
  <c r="D177" i="10"/>
  <c r="C177" i="10"/>
  <c r="B177" i="10"/>
  <c r="A177" i="10"/>
  <c r="O176" i="10"/>
  <c r="N176" i="10"/>
  <c r="D176" i="10"/>
  <c r="C176" i="10"/>
  <c r="B176" i="10"/>
  <c r="A176" i="10"/>
  <c r="O175" i="10"/>
  <c r="N175" i="10"/>
  <c r="D175" i="10"/>
  <c r="C175" i="10"/>
  <c r="B175" i="10"/>
  <c r="A175" i="10"/>
  <c r="O174" i="10"/>
  <c r="N174" i="10"/>
  <c r="D174" i="10"/>
  <c r="C174" i="10"/>
  <c r="B174" i="10"/>
  <c r="A174" i="10"/>
  <c r="O173" i="10"/>
  <c r="N173" i="10"/>
  <c r="D173" i="10"/>
  <c r="C173" i="10"/>
  <c r="B173" i="10"/>
  <c r="A173" i="10"/>
  <c r="O172" i="10"/>
  <c r="N172" i="10"/>
  <c r="D172" i="10"/>
  <c r="C172" i="10"/>
  <c r="B172" i="10"/>
  <c r="A172" i="10"/>
  <c r="O171" i="10"/>
  <c r="N171" i="10"/>
  <c r="D171" i="10"/>
  <c r="C171" i="10"/>
  <c r="B171" i="10"/>
  <c r="A171" i="10"/>
  <c r="O170" i="10"/>
  <c r="N170" i="10"/>
  <c r="E170" i="10"/>
  <c r="D170" i="10"/>
  <c r="C170" i="10"/>
  <c r="B170" i="10"/>
  <c r="A170" i="10"/>
  <c r="O169" i="10"/>
  <c r="N169" i="10"/>
  <c r="E169" i="10"/>
  <c r="D169" i="10"/>
  <c r="C169" i="10"/>
  <c r="B169" i="10"/>
  <c r="A169" i="10"/>
  <c r="O168" i="10"/>
  <c r="N168" i="10"/>
  <c r="D168" i="10"/>
  <c r="C168" i="10"/>
  <c r="B168" i="10"/>
  <c r="A168" i="10"/>
  <c r="O167" i="10"/>
  <c r="N167" i="10"/>
  <c r="D167" i="10"/>
  <c r="C167" i="10"/>
  <c r="B167" i="10"/>
  <c r="A167" i="10"/>
  <c r="O166" i="10"/>
  <c r="N166" i="10"/>
  <c r="D166" i="10"/>
  <c r="C166" i="10"/>
  <c r="B166" i="10"/>
  <c r="A166" i="10"/>
  <c r="O165" i="10"/>
  <c r="N165" i="10"/>
  <c r="E165" i="10"/>
  <c r="D165" i="10"/>
  <c r="C165" i="10"/>
  <c r="B165" i="10"/>
  <c r="A165" i="10"/>
  <c r="O164" i="10"/>
  <c r="N164" i="10"/>
  <c r="D164" i="10"/>
  <c r="C164" i="10"/>
  <c r="B164" i="10"/>
  <c r="A164" i="10"/>
  <c r="O163" i="10"/>
  <c r="N163" i="10"/>
  <c r="D163" i="10"/>
  <c r="C163" i="10"/>
  <c r="B163" i="10"/>
  <c r="A163" i="10"/>
  <c r="O162" i="10"/>
  <c r="N162" i="10"/>
  <c r="E162" i="10"/>
  <c r="D162" i="10"/>
  <c r="C162" i="10"/>
  <c r="B162" i="10"/>
  <c r="A162" i="10"/>
  <c r="O161" i="10"/>
  <c r="N161" i="10"/>
  <c r="E161" i="10"/>
  <c r="D161" i="10"/>
  <c r="C161" i="10"/>
  <c r="B161" i="10"/>
  <c r="A161" i="10"/>
  <c r="O160" i="10"/>
  <c r="N160" i="10"/>
  <c r="D160" i="10"/>
  <c r="C160" i="10"/>
  <c r="B160" i="10"/>
  <c r="A160" i="10"/>
  <c r="O159" i="10"/>
  <c r="N159" i="10"/>
  <c r="D159" i="10"/>
  <c r="C159" i="10"/>
  <c r="B159" i="10"/>
  <c r="A159" i="10"/>
  <c r="O158" i="10"/>
  <c r="N158" i="10"/>
  <c r="D158" i="10"/>
  <c r="C158" i="10"/>
  <c r="B158" i="10"/>
  <c r="A158" i="10"/>
  <c r="O157" i="10"/>
  <c r="N157" i="10"/>
  <c r="E157" i="10"/>
  <c r="D157" i="10"/>
  <c r="C157" i="10"/>
  <c r="B157" i="10"/>
  <c r="A157" i="10"/>
  <c r="O156" i="10"/>
  <c r="N156" i="10"/>
  <c r="D156" i="10"/>
  <c r="C156" i="10"/>
  <c r="B156" i="10"/>
  <c r="A156" i="10"/>
  <c r="O155" i="10"/>
  <c r="N155" i="10"/>
  <c r="D155" i="10"/>
  <c r="C155" i="10"/>
  <c r="B155" i="10"/>
  <c r="A155" i="10"/>
  <c r="O154" i="10"/>
  <c r="N154" i="10"/>
  <c r="D154" i="10"/>
  <c r="C154" i="10"/>
  <c r="B154" i="10"/>
  <c r="A154" i="10"/>
  <c r="O153" i="10"/>
  <c r="N153" i="10"/>
  <c r="D153" i="10"/>
  <c r="C153" i="10"/>
  <c r="B153" i="10"/>
  <c r="A153" i="10"/>
  <c r="O152" i="10"/>
  <c r="N152" i="10"/>
  <c r="D152" i="10"/>
  <c r="C152" i="10"/>
  <c r="B152" i="10"/>
  <c r="A152" i="10"/>
  <c r="O151" i="10"/>
  <c r="N151" i="10"/>
  <c r="D151" i="10"/>
  <c r="C151" i="10"/>
  <c r="B151" i="10"/>
  <c r="A151" i="10"/>
  <c r="O150" i="10"/>
  <c r="N150" i="10"/>
  <c r="D150" i="10"/>
  <c r="C150" i="10"/>
  <c r="B150" i="10"/>
  <c r="A150" i="10"/>
  <c r="O149" i="10"/>
  <c r="N149" i="10"/>
  <c r="E149" i="10"/>
  <c r="D149" i="10"/>
  <c r="C149" i="10"/>
  <c r="B149" i="10"/>
  <c r="A149" i="10"/>
  <c r="O148" i="10"/>
  <c r="N148" i="10"/>
  <c r="D148" i="10"/>
  <c r="C148" i="10"/>
  <c r="B148" i="10"/>
  <c r="A148" i="10"/>
  <c r="O147" i="10"/>
  <c r="N147" i="10"/>
  <c r="D147" i="10"/>
  <c r="C147" i="10"/>
  <c r="B147" i="10"/>
  <c r="A147" i="10"/>
  <c r="O146" i="10"/>
  <c r="N146" i="10"/>
  <c r="E146" i="10"/>
  <c r="D146" i="10"/>
  <c r="C146" i="10"/>
  <c r="B146" i="10"/>
  <c r="A146" i="10"/>
  <c r="O145" i="10"/>
  <c r="N145" i="10"/>
  <c r="E145" i="10"/>
  <c r="D145" i="10"/>
  <c r="C145" i="10"/>
  <c r="B145" i="10"/>
  <c r="A145" i="10"/>
  <c r="O144" i="10"/>
  <c r="N144" i="10"/>
  <c r="D144" i="10"/>
  <c r="C144" i="10"/>
  <c r="B144" i="10"/>
  <c r="A144" i="10"/>
  <c r="O143" i="10"/>
  <c r="N143" i="10"/>
  <c r="D143" i="10"/>
  <c r="C143" i="10"/>
  <c r="B143" i="10"/>
  <c r="A143" i="10"/>
  <c r="O142" i="10"/>
  <c r="N142" i="10"/>
  <c r="D142" i="10"/>
  <c r="C142" i="10"/>
  <c r="B142" i="10"/>
  <c r="A142" i="10"/>
  <c r="O141" i="10"/>
  <c r="N141" i="10"/>
  <c r="E141" i="10"/>
  <c r="D141" i="10"/>
  <c r="C141" i="10"/>
  <c r="B141" i="10"/>
  <c r="A141" i="10"/>
  <c r="O140" i="10"/>
  <c r="N140" i="10"/>
  <c r="D140" i="10"/>
  <c r="C140" i="10"/>
  <c r="B140" i="10"/>
  <c r="A140" i="10"/>
  <c r="O139" i="10"/>
  <c r="N139" i="10"/>
  <c r="D139" i="10"/>
  <c r="C139" i="10"/>
  <c r="B139" i="10"/>
  <c r="A139" i="10"/>
  <c r="O138" i="10"/>
  <c r="N138" i="10"/>
  <c r="E138" i="10"/>
  <c r="D138" i="10"/>
  <c r="C138" i="10"/>
  <c r="B138" i="10"/>
  <c r="A138" i="10"/>
  <c r="O137" i="10"/>
  <c r="N137" i="10"/>
  <c r="E137" i="10"/>
  <c r="D137" i="10"/>
  <c r="C137" i="10"/>
  <c r="B137" i="10"/>
  <c r="A137" i="10"/>
  <c r="O136" i="10"/>
  <c r="N136" i="10"/>
  <c r="D136" i="10"/>
  <c r="C136" i="10"/>
  <c r="B136" i="10"/>
  <c r="A136" i="10"/>
  <c r="O135" i="10"/>
  <c r="N135" i="10"/>
  <c r="D135" i="10"/>
  <c r="C135" i="10"/>
  <c r="B135" i="10"/>
  <c r="A135" i="10"/>
  <c r="O134" i="10"/>
  <c r="N134" i="10"/>
  <c r="D134" i="10"/>
  <c r="C134" i="10"/>
  <c r="B134" i="10"/>
  <c r="A134" i="10"/>
  <c r="O133" i="10"/>
  <c r="N133" i="10"/>
  <c r="E133" i="10"/>
  <c r="D133" i="10"/>
  <c r="C133" i="10"/>
  <c r="B133" i="10"/>
  <c r="A133" i="10"/>
  <c r="O132" i="10"/>
  <c r="N132" i="10"/>
  <c r="E132" i="10"/>
  <c r="D132" i="10"/>
  <c r="C132" i="10"/>
  <c r="B132" i="10"/>
  <c r="A132" i="10"/>
  <c r="O131" i="10"/>
  <c r="N131" i="10"/>
  <c r="D131" i="10"/>
  <c r="C131" i="10"/>
  <c r="B131" i="10"/>
  <c r="A131" i="10"/>
  <c r="O130" i="10"/>
  <c r="N130" i="10"/>
  <c r="E130" i="10"/>
  <c r="D130" i="10"/>
  <c r="C130" i="10"/>
  <c r="B130" i="10"/>
  <c r="A130" i="10"/>
  <c r="O129" i="10"/>
  <c r="N129" i="10"/>
  <c r="E129" i="10"/>
  <c r="D129" i="10"/>
  <c r="C129" i="10"/>
  <c r="B129" i="10"/>
  <c r="A129" i="10"/>
  <c r="O128" i="10"/>
  <c r="N128" i="10"/>
  <c r="D128" i="10"/>
  <c r="C128" i="10"/>
  <c r="B128" i="10"/>
  <c r="A128" i="10"/>
  <c r="O127" i="10"/>
  <c r="N127" i="10"/>
  <c r="D127" i="10"/>
  <c r="C127" i="10"/>
  <c r="B127" i="10"/>
  <c r="A127" i="10"/>
  <c r="O126" i="10"/>
  <c r="N126" i="10"/>
  <c r="D126" i="10"/>
  <c r="C126" i="10"/>
  <c r="B126" i="10"/>
  <c r="A126" i="10"/>
  <c r="O125" i="10"/>
  <c r="N125" i="10"/>
  <c r="E125" i="10"/>
  <c r="D125" i="10"/>
  <c r="C125" i="10"/>
  <c r="B125" i="10"/>
  <c r="A125" i="10"/>
  <c r="O124" i="10"/>
  <c r="N124" i="10"/>
  <c r="D124" i="10"/>
  <c r="C124" i="10"/>
  <c r="B124" i="10"/>
  <c r="A124" i="10"/>
  <c r="O123" i="10"/>
  <c r="N123" i="10"/>
  <c r="D123" i="10"/>
  <c r="C123" i="10"/>
  <c r="B123" i="10"/>
  <c r="A123" i="10"/>
  <c r="O122" i="10"/>
  <c r="N122" i="10"/>
  <c r="E122" i="10"/>
  <c r="D122" i="10"/>
  <c r="C122" i="10"/>
  <c r="B122" i="10"/>
  <c r="A122" i="10"/>
  <c r="O121" i="10"/>
  <c r="N121" i="10"/>
  <c r="E121" i="10"/>
  <c r="D121" i="10"/>
  <c r="C121" i="10"/>
  <c r="B121" i="10"/>
  <c r="A121" i="10"/>
  <c r="O120" i="10"/>
  <c r="N120" i="10"/>
  <c r="D120" i="10"/>
  <c r="C120" i="10"/>
  <c r="B120" i="10"/>
  <c r="A120" i="10"/>
  <c r="O119" i="10"/>
  <c r="N119" i="10"/>
  <c r="D119" i="10"/>
  <c r="C119" i="10"/>
  <c r="B119" i="10"/>
  <c r="A119" i="10"/>
  <c r="O118" i="10"/>
  <c r="N118" i="10"/>
  <c r="D118" i="10"/>
  <c r="C118" i="10"/>
  <c r="B118" i="10"/>
  <c r="A118" i="10"/>
  <c r="O117" i="10"/>
  <c r="N117" i="10"/>
  <c r="E117" i="10"/>
  <c r="D117" i="10"/>
  <c r="C117" i="10"/>
  <c r="B117" i="10"/>
  <c r="A117" i="10"/>
  <c r="O116" i="10"/>
  <c r="N116" i="10"/>
  <c r="D116" i="10"/>
  <c r="C116" i="10"/>
  <c r="B116" i="10"/>
  <c r="A116" i="10"/>
  <c r="O115" i="10"/>
  <c r="N115" i="10"/>
  <c r="D115" i="10"/>
  <c r="C115" i="10"/>
  <c r="B115" i="10"/>
  <c r="A115" i="10"/>
  <c r="O114" i="10"/>
  <c r="N114" i="10"/>
  <c r="E114" i="10"/>
  <c r="D114" i="10"/>
  <c r="C114" i="10"/>
  <c r="B114" i="10"/>
  <c r="A114" i="10"/>
  <c r="O113" i="10"/>
  <c r="N113" i="10"/>
  <c r="E113" i="10"/>
  <c r="D113" i="10"/>
  <c r="C113" i="10"/>
  <c r="B113" i="10"/>
  <c r="A113" i="10"/>
  <c r="O112" i="10"/>
  <c r="N112" i="10"/>
  <c r="D112" i="10"/>
  <c r="C112" i="10"/>
  <c r="B112" i="10"/>
  <c r="A112" i="10"/>
  <c r="O111" i="10"/>
  <c r="N111" i="10"/>
  <c r="D111" i="10"/>
  <c r="C111" i="10"/>
  <c r="B111" i="10"/>
  <c r="A111" i="10"/>
  <c r="O110" i="10"/>
  <c r="N110" i="10"/>
  <c r="D110" i="10"/>
  <c r="C110" i="10"/>
  <c r="B110" i="10"/>
  <c r="A110" i="10"/>
  <c r="O109" i="10"/>
  <c r="N109" i="10"/>
  <c r="E109" i="10"/>
  <c r="D109" i="10"/>
  <c r="C109" i="10"/>
  <c r="B109" i="10"/>
  <c r="A109" i="10"/>
  <c r="O108" i="10"/>
  <c r="N108" i="10"/>
  <c r="D108" i="10"/>
  <c r="C108" i="10"/>
  <c r="B108" i="10"/>
  <c r="A108" i="10"/>
  <c r="O107" i="10"/>
  <c r="N107" i="10"/>
  <c r="D107" i="10"/>
  <c r="C107" i="10"/>
  <c r="B107" i="10"/>
  <c r="A107" i="10"/>
  <c r="O106" i="10"/>
  <c r="N106" i="10"/>
  <c r="E106" i="10"/>
  <c r="D106" i="10"/>
  <c r="C106" i="10"/>
  <c r="B106" i="10"/>
  <c r="A106" i="10"/>
  <c r="O105" i="10"/>
  <c r="N105" i="10"/>
  <c r="E105" i="10"/>
  <c r="D105" i="10"/>
  <c r="C105" i="10"/>
  <c r="B105" i="10"/>
  <c r="A105" i="10"/>
  <c r="O104" i="10"/>
  <c r="N104" i="10"/>
  <c r="D104" i="10"/>
  <c r="C104" i="10"/>
  <c r="B104" i="10"/>
  <c r="A104" i="10"/>
  <c r="O103" i="10"/>
  <c r="N103" i="10"/>
  <c r="D103" i="10"/>
  <c r="C103" i="10"/>
  <c r="B103" i="10"/>
  <c r="A103" i="10"/>
  <c r="O102" i="10"/>
  <c r="N102" i="10"/>
  <c r="D102" i="10"/>
  <c r="C102" i="10"/>
  <c r="B102" i="10"/>
  <c r="A102" i="10"/>
  <c r="O101" i="10"/>
  <c r="N101" i="10"/>
  <c r="E101" i="10"/>
  <c r="D101" i="10"/>
  <c r="C101" i="10"/>
  <c r="B101" i="10"/>
  <c r="A101" i="10"/>
  <c r="O100" i="10"/>
  <c r="N100" i="10"/>
  <c r="D100" i="10"/>
  <c r="C100" i="10"/>
  <c r="B100" i="10"/>
  <c r="A100" i="10"/>
  <c r="O99" i="10"/>
  <c r="N99" i="10"/>
  <c r="D99" i="10"/>
  <c r="C99" i="10"/>
  <c r="B99" i="10"/>
  <c r="A99" i="10"/>
  <c r="O98" i="10"/>
  <c r="N98" i="10"/>
  <c r="E98" i="10"/>
  <c r="D98" i="10"/>
  <c r="C98" i="10"/>
  <c r="B98" i="10"/>
  <c r="A98" i="10"/>
  <c r="O97" i="10"/>
  <c r="N97" i="10"/>
  <c r="E97" i="10"/>
  <c r="D97" i="10"/>
  <c r="C97" i="10"/>
  <c r="B97" i="10"/>
  <c r="A97" i="10"/>
  <c r="O96" i="10"/>
  <c r="N96" i="10"/>
  <c r="D96" i="10"/>
  <c r="C96" i="10"/>
  <c r="B96" i="10"/>
  <c r="A96" i="10"/>
  <c r="O95" i="10"/>
  <c r="N95" i="10"/>
  <c r="D95" i="10"/>
  <c r="C95" i="10"/>
  <c r="B95" i="10"/>
  <c r="A95" i="10"/>
  <c r="O94" i="10"/>
  <c r="N94" i="10"/>
  <c r="D94" i="10"/>
  <c r="C94" i="10"/>
  <c r="B94" i="10"/>
  <c r="A94" i="10"/>
  <c r="O93" i="10"/>
  <c r="N93" i="10"/>
  <c r="D93" i="10"/>
  <c r="C93" i="10"/>
  <c r="B93" i="10"/>
  <c r="A93" i="10"/>
  <c r="O92" i="10"/>
  <c r="N92" i="10"/>
  <c r="D92" i="10"/>
  <c r="C92" i="10"/>
  <c r="B92" i="10"/>
  <c r="A92" i="10"/>
  <c r="O91" i="10"/>
  <c r="N91" i="10"/>
  <c r="E91" i="10"/>
  <c r="D91" i="10"/>
  <c r="C91" i="10"/>
  <c r="B91" i="10"/>
  <c r="A91" i="10"/>
  <c r="O90" i="10"/>
  <c r="N90" i="10"/>
  <c r="E90" i="10"/>
  <c r="D90" i="10"/>
  <c r="C90" i="10"/>
  <c r="B90" i="10"/>
  <c r="A90" i="10"/>
  <c r="O89" i="10"/>
  <c r="N89" i="10"/>
  <c r="E89" i="10"/>
  <c r="D89" i="10"/>
  <c r="C89" i="10"/>
  <c r="B89" i="10"/>
  <c r="A89" i="10"/>
  <c r="O88" i="10"/>
  <c r="N88" i="10"/>
  <c r="D88" i="10"/>
  <c r="C88" i="10"/>
  <c r="B88" i="10"/>
  <c r="A88" i="10"/>
  <c r="O87" i="10"/>
  <c r="N87" i="10"/>
  <c r="D87" i="10"/>
  <c r="C87" i="10"/>
  <c r="B87" i="10"/>
  <c r="A87" i="10"/>
  <c r="O86" i="10"/>
  <c r="N86" i="10"/>
  <c r="D86" i="10"/>
  <c r="C86" i="10"/>
  <c r="B86" i="10"/>
  <c r="A86" i="10"/>
  <c r="O85" i="10"/>
  <c r="N85" i="10"/>
  <c r="D85" i="10"/>
  <c r="C85" i="10"/>
  <c r="B85" i="10"/>
  <c r="A85" i="10"/>
  <c r="O84" i="10"/>
  <c r="N84" i="10"/>
  <c r="D84" i="10"/>
  <c r="C84" i="10"/>
  <c r="B84" i="10"/>
  <c r="A84" i="10"/>
  <c r="O83" i="10"/>
  <c r="N83" i="10"/>
  <c r="D83" i="10"/>
  <c r="C83" i="10"/>
  <c r="B83" i="10"/>
  <c r="A83" i="10"/>
  <c r="O82" i="10"/>
  <c r="N82" i="10"/>
  <c r="E82" i="10"/>
  <c r="D82" i="10"/>
  <c r="C82" i="10"/>
  <c r="B82" i="10"/>
  <c r="A82" i="10"/>
  <c r="O81" i="10"/>
  <c r="N81" i="10"/>
  <c r="E81" i="10"/>
  <c r="D81" i="10"/>
  <c r="C81" i="10"/>
  <c r="B81" i="10"/>
  <c r="A81" i="10"/>
  <c r="O80" i="10"/>
  <c r="N80" i="10"/>
  <c r="D80" i="10"/>
  <c r="C80" i="10"/>
  <c r="B80" i="10"/>
  <c r="A80" i="10"/>
  <c r="O79" i="10"/>
  <c r="N79" i="10"/>
  <c r="D79" i="10"/>
  <c r="C79" i="10"/>
  <c r="B79" i="10"/>
  <c r="A79" i="10"/>
  <c r="O78" i="10"/>
  <c r="N78" i="10"/>
  <c r="D78" i="10"/>
  <c r="C78" i="10"/>
  <c r="B78" i="10"/>
  <c r="A78" i="10"/>
  <c r="O77" i="10"/>
  <c r="N77" i="10"/>
  <c r="E77" i="10"/>
  <c r="D77" i="10"/>
  <c r="C77" i="10"/>
  <c r="B77" i="10"/>
  <c r="A77" i="10"/>
  <c r="O76" i="10"/>
  <c r="N76" i="10"/>
  <c r="D76" i="10"/>
  <c r="C76" i="10"/>
  <c r="B76" i="10"/>
  <c r="A76" i="10"/>
  <c r="O75" i="10"/>
  <c r="N75" i="10"/>
  <c r="E75" i="10"/>
  <c r="D75" i="10"/>
  <c r="C75" i="10"/>
  <c r="B75" i="10"/>
  <c r="A75" i="10"/>
  <c r="O74" i="10"/>
  <c r="N74" i="10"/>
  <c r="E74" i="10"/>
  <c r="D74" i="10"/>
  <c r="C74" i="10"/>
  <c r="B74" i="10"/>
  <c r="A74" i="10"/>
  <c r="O73" i="10"/>
  <c r="N73" i="10"/>
  <c r="E73" i="10"/>
  <c r="D73" i="10"/>
  <c r="C73" i="10"/>
  <c r="B73" i="10"/>
  <c r="A73" i="10"/>
  <c r="O72" i="10"/>
  <c r="N72" i="10"/>
  <c r="D72" i="10"/>
  <c r="C72" i="10"/>
  <c r="B72" i="10"/>
  <c r="A72" i="10"/>
  <c r="O71" i="10"/>
  <c r="N71" i="10"/>
  <c r="D71" i="10"/>
  <c r="C71" i="10"/>
  <c r="B71" i="10"/>
  <c r="A71" i="10"/>
  <c r="O70" i="10"/>
  <c r="N70" i="10"/>
  <c r="D70" i="10"/>
  <c r="C70" i="10"/>
  <c r="B70" i="10"/>
  <c r="A70" i="10"/>
  <c r="O69" i="10"/>
  <c r="N69" i="10"/>
  <c r="E69" i="10"/>
  <c r="D69" i="10"/>
  <c r="C69" i="10"/>
  <c r="B69" i="10"/>
  <c r="A69" i="10"/>
  <c r="O68" i="10"/>
  <c r="N68" i="10"/>
  <c r="D68" i="10"/>
  <c r="C68" i="10"/>
  <c r="B68" i="10"/>
  <c r="A68" i="10"/>
  <c r="O67" i="10"/>
  <c r="N67" i="10"/>
  <c r="D67" i="10"/>
  <c r="C67" i="10"/>
  <c r="B67" i="10"/>
  <c r="A67" i="10"/>
  <c r="O66" i="10"/>
  <c r="N66" i="10"/>
  <c r="E66" i="10"/>
  <c r="D66" i="10"/>
  <c r="C66" i="10"/>
  <c r="B66" i="10"/>
  <c r="A66" i="10"/>
  <c r="O65" i="10"/>
  <c r="N65" i="10"/>
  <c r="E65" i="10"/>
  <c r="D65" i="10"/>
  <c r="C65" i="10"/>
  <c r="B65" i="10"/>
  <c r="A65" i="10"/>
  <c r="O64" i="10"/>
  <c r="N64" i="10"/>
  <c r="D64" i="10"/>
  <c r="C64" i="10"/>
  <c r="B64" i="10"/>
  <c r="A64" i="10"/>
  <c r="O63" i="10"/>
  <c r="N63" i="10"/>
  <c r="D63" i="10"/>
  <c r="C63" i="10"/>
  <c r="B63" i="10"/>
  <c r="A63" i="10"/>
  <c r="O62" i="10"/>
  <c r="N62" i="10"/>
  <c r="D62" i="10"/>
  <c r="C62" i="10"/>
  <c r="B62" i="10"/>
  <c r="A62" i="10"/>
  <c r="O61" i="10"/>
  <c r="N61" i="10"/>
  <c r="E61" i="10"/>
  <c r="D61" i="10"/>
  <c r="C61" i="10"/>
  <c r="B61" i="10"/>
  <c r="A61" i="10"/>
  <c r="O60" i="10"/>
  <c r="N60" i="10"/>
  <c r="D60" i="10"/>
  <c r="C60" i="10"/>
  <c r="B60" i="10"/>
  <c r="A60" i="10"/>
  <c r="O59" i="10"/>
  <c r="N59" i="10"/>
  <c r="D59" i="10"/>
  <c r="C59" i="10"/>
  <c r="B59" i="10"/>
  <c r="A59" i="10"/>
  <c r="O58" i="10"/>
  <c r="N58" i="10"/>
  <c r="E58" i="10"/>
  <c r="D58" i="10"/>
  <c r="C58" i="10"/>
  <c r="B58" i="10"/>
  <c r="A58" i="10"/>
  <c r="O57" i="10"/>
  <c r="N57" i="10"/>
  <c r="E57" i="10"/>
  <c r="D57" i="10"/>
  <c r="C57" i="10"/>
  <c r="B57" i="10"/>
  <c r="A57" i="10"/>
  <c r="O56" i="10"/>
  <c r="N56" i="10"/>
  <c r="D56" i="10"/>
  <c r="C56" i="10"/>
  <c r="B56" i="10"/>
  <c r="A56" i="10"/>
  <c r="O55" i="10"/>
  <c r="N55" i="10"/>
  <c r="D55" i="10"/>
  <c r="C55" i="10"/>
  <c r="B55" i="10"/>
  <c r="A55" i="10"/>
  <c r="O54" i="10"/>
  <c r="N54" i="10"/>
  <c r="D54" i="10"/>
  <c r="C54" i="10"/>
  <c r="B54" i="10"/>
  <c r="A54" i="10"/>
  <c r="O53" i="10"/>
  <c r="N53" i="10"/>
  <c r="E53" i="10"/>
  <c r="D53" i="10"/>
  <c r="C53" i="10"/>
  <c r="B53" i="10"/>
  <c r="A53" i="10"/>
  <c r="O52" i="10"/>
  <c r="N52" i="10"/>
  <c r="D52" i="10"/>
  <c r="C52" i="10"/>
  <c r="B52" i="10"/>
  <c r="A52" i="10"/>
  <c r="O51" i="10"/>
  <c r="N51" i="10"/>
  <c r="D51" i="10"/>
  <c r="C51" i="10"/>
  <c r="B51" i="10"/>
  <c r="A51" i="10"/>
  <c r="O50" i="10"/>
  <c r="N50" i="10"/>
  <c r="E50" i="10"/>
  <c r="D50" i="10"/>
  <c r="C50" i="10"/>
  <c r="B50" i="10"/>
  <c r="A50" i="10"/>
  <c r="O49" i="10"/>
  <c r="N49" i="10"/>
  <c r="E49" i="10"/>
  <c r="D49" i="10"/>
  <c r="C49" i="10"/>
  <c r="B49" i="10"/>
  <c r="A49" i="10"/>
  <c r="O48" i="10"/>
  <c r="N48" i="10"/>
  <c r="D48" i="10"/>
  <c r="C48" i="10"/>
  <c r="B48" i="10"/>
  <c r="A48" i="10"/>
  <c r="O47" i="10"/>
  <c r="N47" i="10"/>
  <c r="D47" i="10"/>
  <c r="C47" i="10"/>
  <c r="B47" i="10"/>
  <c r="A47" i="10"/>
  <c r="O46" i="10"/>
  <c r="N46" i="10"/>
  <c r="D46" i="10"/>
  <c r="C46" i="10"/>
  <c r="B46" i="10"/>
  <c r="A46" i="10"/>
  <c r="O45" i="10"/>
  <c r="N45" i="10"/>
  <c r="D45" i="10"/>
  <c r="C45" i="10"/>
  <c r="B45" i="10"/>
  <c r="A45" i="10"/>
  <c r="O44" i="10"/>
  <c r="N44" i="10"/>
  <c r="D44" i="10"/>
  <c r="C44" i="10"/>
  <c r="B44" i="10"/>
  <c r="A44" i="10"/>
  <c r="O43" i="10"/>
  <c r="N43" i="10"/>
  <c r="D43" i="10"/>
  <c r="C43" i="10"/>
  <c r="B43" i="10"/>
  <c r="A43" i="10"/>
  <c r="O42" i="10"/>
  <c r="N42" i="10"/>
  <c r="E42" i="10"/>
  <c r="D42" i="10"/>
  <c r="C42" i="10"/>
  <c r="B42" i="10"/>
  <c r="A42" i="10"/>
  <c r="O41" i="10"/>
  <c r="N41" i="10"/>
  <c r="E41" i="10"/>
  <c r="D41" i="10"/>
  <c r="C41" i="10"/>
  <c r="B41" i="10"/>
  <c r="A41" i="10"/>
  <c r="O40" i="10"/>
  <c r="N40" i="10"/>
  <c r="D40" i="10"/>
  <c r="C40" i="10"/>
  <c r="B40" i="10"/>
  <c r="A40" i="10"/>
  <c r="O39" i="10"/>
  <c r="N39" i="10"/>
  <c r="D39" i="10"/>
  <c r="C39" i="10"/>
  <c r="B39" i="10"/>
  <c r="A39" i="10"/>
  <c r="O38" i="10"/>
  <c r="N38" i="10"/>
  <c r="D38" i="10"/>
  <c r="C38" i="10"/>
  <c r="B38" i="10"/>
  <c r="A38" i="10"/>
  <c r="O37" i="10"/>
  <c r="N37" i="10"/>
  <c r="E37" i="10"/>
  <c r="D37" i="10"/>
  <c r="C37" i="10"/>
  <c r="B37" i="10"/>
  <c r="A37" i="10"/>
  <c r="O36" i="10"/>
  <c r="N36" i="10"/>
  <c r="D36" i="10"/>
  <c r="C36" i="10"/>
  <c r="B36" i="10"/>
  <c r="A36" i="10"/>
  <c r="O35" i="10"/>
  <c r="N35" i="10"/>
  <c r="D35" i="10"/>
  <c r="C35" i="10"/>
  <c r="B35" i="10"/>
  <c r="A35" i="10"/>
  <c r="O34" i="10"/>
  <c r="N34" i="10"/>
  <c r="E34" i="10"/>
  <c r="D34" i="10"/>
  <c r="C34" i="10"/>
  <c r="B34" i="10"/>
  <c r="A34" i="10"/>
  <c r="O33" i="10"/>
  <c r="N33" i="10"/>
  <c r="E33" i="10"/>
  <c r="D33" i="10"/>
  <c r="C33" i="10"/>
  <c r="B33" i="10"/>
  <c r="A33" i="10"/>
  <c r="O32" i="10"/>
  <c r="N32" i="10"/>
  <c r="D32" i="10"/>
  <c r="C32" i="10"/>
  <c r="B32" i="10"/>
  <c r="A32" i="10"/>
  <c r="O31" i="10"/>
  <c r="N31" i="10"/>
  <c r="D31" i="10"/>
  <c r="C31" i="10"/>
  <c r="B31" i="10"/>
  <c r="A31" i="10"/>
  <c r="O30" i="10"/>
  <c r="N30" i="10"/>
  <c r="D30" i="10"/>
  <c r="C30" i="10"/>
  <c r="B30" i="10"/>
  <c r="A30" i="10"/>
  <c r="O29" i="10"/>
  <c r="N29" i="10"/>
  <c r="E29" i="10"/>
  <c r="D29" i="10"/>
  <c r="C29" i="10"/>
  <c r="B29" i="10"/>
  <c r="A29" i="10"/>
  <c r="O28" i="10"/>
  <c r="N28" i="10"/>
  <c r="D28" i="10"/>
  <c r="C28" i="10"/>
  <c r="B28" i="10"/>
  <c r="A28" i="10"/>
  <c r="O27" i="10"/>
  <c r="N27" i="10"/>
  <c r="D27" i="10"/>
  <c r="C27" i="10"/>
  <c r="B27" i="10"/>
  <c r="A27" i="10"/>
  <c r="O26" i="10"/>
  <c r="N26" i="10"/>
  <c r="E26" i="10"/>
  <c r="D26" i="10"/>
  <c r="C26" i="10"/>
  <c r="B26" i="10"/>
  <c r="A26" i="10"/>
  <c r="O25" i="10"/>
  <c r="N25" i="10"/>
  <c r="E25" i="10"/>
  <c r="D25" i="10"/>
  <c r="C25" i="10"/>
  <c r="B25" i="10"/>
  <c r="A25" i="10"/>
  <c r="O24" i="10"/>
  <c r="N24" i="10"/>
  <c r="D24" i="10"/>
  <c r="C24" i="10"/>
  <c r="B24" i="10"/>
  <c r="A24" i="10"/>
  <c r="O23" i="10"/>
  <c r="N23" i="10"/>
  <c r="D23" i="10"/>
  <c r="C23" i="10"/>
  <c r="B23" i="10"/>
  <c r="A23" i="10"/>
  <c r="O22" i="10"/>
  <c r="N22" i="10"/>
  <c r="D22" i="10"/>
  <c r="C22" i="10"/>
  <c r="B22" i="10"/>
  <c r="A22" i="10"/>
  <c r="O21" i="10"/>
  <c r="N21" i="10"/>
  <c r="E21" i="10"/>
  <c r="D21" i="10"/>
  <c r="C21" i="10"/>
  <c r="B21" i="10"/>
  <c r="A21" i="10"/>
  <c r="O20" i="10"/>
  <c r="N20" i="10"/>
  <c r="D20" i="10"/>
  <c r="C20" i="10"/>
  <c r="B20" i="10"/>
  <c r="A20" i="10"/>
  <c r="O19" i="10"/>
  <c r="N19" i="10"/>
  <c r="D19" i="10"/>
  <c r="C19" i="10"/>
  <c r="B19" i="10"/>
  <c r="A19" i="10"/>
  <c r="O18" i="10"/>
  <c r="N18" i="10"/>
  <c r="E18" i="10"/>
  <c r="D18" i="10"/>
  <c r="C18" i="10"/>
  <c r="B18" i="10"/>
  <c r="A18" i="10"/>
  <c r="O17" i="10"/>
  <c r="N17" i="10"/>
  <c r="E17" i="10"/>
  <c r="D17" i="10"/>
  <c r="C17" i="10"/>
  <c r="B17" i="10"/>
  <c r="A17" i="10"/>
  <c r="O16" i="10"/>
  <c r="N16" i="10"/>
  <c r="D16" i="10"/>
  <c r="C16" i="10"/>
  <c r="B16" i="10"/>
  <c r="A16" i="10"/>
  <c r="O15" i="10"/>
  <c r="N15" i="10"/>
  <c r="D15" i="10"/>
  <c r="C15" i="10"/>
  <c r="B15" i="10"/>
  <c r="A15" i="10"/>
  <c r="O14" i="10"/>
  <c r="N14" i="10"/>
  <c r="D14" i="10"/>
  <c r="C14" i="10"/>
  <c r="B14" i="10"/>
  <c r="A14" i="10"/>
  <c r="O13" i="10"/>
  <c r="N13" i="10"/>
  <c r="E13" i="10"/>
  <c r="D13" i="10"/>
  <c r="C13" i="10"/>
  <c r="B13" i="10"/>
  <c r="A13" i="10"/>
  <c r="O12" i="10"/>
  <c r="N12" i="10"/>
  <c r="D12" i="10"/>
  <c r="C12" i="10"/>
  <c r="B12" i="10"/>
  <c r="A12" i="10"/>
  <c r="O11" i="10"/>
  <c r="N11" i="10"/>
  <c r="D11" i="10"/>
  <c r="C11" i="10"/>
  <c r="B11" i="10"/>
  <c r="A11" i="10"/>
  <c r="O10" i="10"/>
  <c r="N10" i="10"/>
  <c r="E10" i="10"/>
  <c r="D10" i="10"/>
  <c r="C10" i="10"/>
  <c r="B10" i="10"/>
  <c r="A10" i="10"/>
  <c r="O9" i="10"/>
  <c r="N9" i="10"/>
  <c r="E9" i="10"/>
  <c r="D9" i="10"/>
  <c r="C9" i="10"/>
  <c r="B9" i="10"/>
  <c r="A9" i="10"/>
  <c r="O8" i="10"/>
  <c r="N8" i="10"/>
  <c r="D8" i="10"/>
  <c r="C8" i="10"/>
  <c r="B8" i="10"/>
  <c r="A8" i="10"/>
  <c r="O7" i="10"/>
  <c r="N7" i="10"/>
  <c r="D7" i="10"/>
  <c r="C7" i="10"/>
  <c r="B7" i="10"/>
  <c r="A7" i="10"/>
  <c r="G1" i="10"/>
  <c r="D8" i="6"/>
  <c r="D9" i="6"/>
  <c r="D10" i="6"/>
  <c r="D11" i="6"/>
  <c r="D12" i="6"/>
  <c r="D13" i="6"/>
  <c r="D14" i="6"/>
  <c r="D15" i="6"/>
  <c r="D16" i="6"/>
  <c r="D17" i="6"/>
  <c r="D18" i="6"/>
  <c r="D19" i="6"/>
  <c r="D20" i="6"/>
  <c r="D21" i="6"/>
  <c r="D22" i="6"/>
  <c r="D23" i="6"/>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D115" i="6"/>
  <c r="D116" i="6"/>
  <c r="D117" i="6"/>
  <c r="D118" i="6"/>
  <c r="D119" i="6"/>
  <c r="D120" i="6"/>
  <c r="D121" i="6"/>
  <c r="D122" i="6"/>
  <c r="D123" i="6"/>
  <c r="D124" i="6"/>
  <c r="D125" i="6"/>
  <c r="D126" i="6"/>
  <c r="D127" i="6"/>
  <c r="D128" i="6"/>
  <c r="D129" i="6"/>
  <c r="D130" i="6"/>
  <c r="D131" i="6"/>
  <c r="D132" i="6"/>
  <c r="D133" i="6"/>
  <c r="D134" i="6"/>
  <c r="D135" i="6"/>
  <c r="D136" i="6"/>
  <c r="D137" i="6"/>
  <c r="D138" i="6"/>
  <c r="D139" i="6"/>
  <c r="D140" i="6"/>
  <c r="D141" i="6"/>
  <c r="D142" i="6"/>
  <c r="D143" i="6"/>
  <c r="D144" i="6"/>
  <c r="D145" i="6"/>
  <c r="D146" i="6"/>
  <c r="D147" i="6"/>
  <c r="D148" i="6"/>
  <c r="D149" i="6"/>
  <c r="D150" i="6"/>
  <c r="D151" i="6"/>
  <c r="D152" i="6"/>
  <c r="D153" i="6"/>
  <c r="D154" i="6"/>
  <c r="D155" i="6"/>
  <c r="D156" i="6"/>
  <c r="D157" i="6"/>
  <c r="D158" i="6"/>
  <c r="D159" i="6"/>
  <c r="D160" i="6"/>
  <c r="D161" i="6"/>
  <c r="D162" i="6"/>
  <c r="D163" i="6"/>
  <c r="D164" i="6"/>
  <c r="D165" i="6"/>
  <c r="D166" i="6"/>
  <c r="D167" i="6"/>
  <c r="D168" i="6"/>
  <c r="D169" i="6"/>
  <c r="D170" i="6"/>
  <c r="D171" i="6"/>
  <c r="D172" i="6"/>
  <c r="D173" i="6"/>
  <c r="D174" i="6"/>
  <c r="D175" i="6"/>
  <c r="D176" i="6"/>
  <c r="D177" i="6"/>
  <c r="D178" i="6"/>
  <c r="D179" i="6"/>
  <c r="D180" i="6"/>
  <c r="D181" i="6"/>
  <c r="D182" i="6"/>
  <c r="D183" i="6"/>
  <c r="D184" i="6"/>
  <c r="D185" i="6"/>
  <c r="D186" i="6"/>
  <c r="D187" i="6"/>
  <c r="D188" i="6"/>
  <c r="D189" i="6"/>
  <c r="D190" i="6"/>
  <c r="D191" i="6"/>
  <c r="D192" i="6"/>
  <c r="D193" i="6"/>
  <c r="D194" i="6"/>
  <c r="D195" i="6"/>
  <c r="D196" i="6"/>
  <c r="D197" i="6"/>
  <c r="D198" i="6"/>
  <c r="D199" i="6"/>
  <c r="D200" i="6"/>
  <c r="D201" i="6"/>
  <c r="D202" i="6"/>
  <c r="D203" i="6"/>
  <c r="D204" i="6"/>
  <c r="D205" i="6"/>
  <c r="D206" i="6"/>
  <c r="D207" i="6"/>
  <c r="D208" i="6"/>
  <c r="D209" i="6"/>
  <c r="D210" i="6"/>
  <c r="D211" i="6"/>
  <c r="D212" i="6"/>
  <c r="D213" i="6"/>
  <c r="D214" i="6"/>
  <c r="D215" i="6"/>
  <c r="D216" i="6"/>
  <c r="D217" i="6"/>
  <c r="D218" i="6"/>
  <c r="D219" i="6"/>
  <c r="D220" i="6"/>
  <c r="D221" i="6"/>
  <c r="D222" i="6"/>
  <c r="D223" i="6"/>
  <c r="D224" i="6"/>
  <c r="D225" i="6"/>
  <c r="D226" i="6"/>
  <c r="D227" i="6"/>
  <c r="D228" i="6"/>
  <c r="D229" i="6"/>
  <c r="D230" i="6"/>
  <c r="D231" i="6"/>
  <c r="D232" i="6"/>
  <c r="D233" i="6"/>
  <c r="D234" i="6"/>
  <c r="D235" i="6"/>
  <c r="D236" i="6"/>
  <c r="D237" i="6"/>
  <c r="D238" i="6"/>
  <c r="D239" i="6"/>
  <c r="D240" i="6"/>
  <c r="D241" i="6"/>
  <c r="D242" i="6"/>
  <c r="D243" i="6"/>
  <c r="D244" i="6"/>
  <c r="D245" i="6"/>
  <c r="D246" i="6"/>
  <c r="D247" i="6"/>
  <c r="D248" i="6"/>
  <c r="D249" i="6"/>
  <c r="D250" i="6"/>
  <c r="D251" i="6"/>
  <c r="D252" i="6"/>
  <c r="D253" i="6"/>
  <c r="D254" i="6"/>
  <c r="D255" i="6"/>
  <c r="D256" i="6"/>
  <c r="D257" i="6"/>
  <c r="D258" i="6"/>
  <c r="D259" i="6"/>
  <c r="D260" i="6"/>
  <c r="D261" i="6"/>
  <c r="D262" i="6"/>
  <c r="D263" i="6"/>
  <c r="D264" i="6"/>
  <c r="D265" i="6"/>
  <c r="D266" i="6"/>
  <c r="D267" i="6"/>
  <c r="D268" i="6"/>
  <c r="D269" i="6"/>
  <c r="D270" i="6"/>
  <c r="D271" i="6"/>
  <c r="D272" i="6"/>
  <c r="D273" i="6"/>
  <c r="D274" i="6"/>
  <c r="D275" i="6"/>
  <c r="D276" i="6"/>
  <c r="D277" i="6"/>
  <c r="D278" i="6"/>
  <c r="D279" i="6"/>
  <c r="D280" i="6"/>
  <c r="D281" i="6"/>
  <c r="D282" i="6"/>
  <c r="D283" i="6"/>
  <c r="D284" i="6"/>
  <c r="D285" i="6"/>
  <c r="D286" i="6"/>
  <c r="D287" i="6"/>
  <c r="D288" i="6"/>
  <c r="D289" i="6"/>
  <c r="D290" i="6"/>
  <c r="D291" i="6"/>
  <c r="D292" i="6"/>
  <c r="D293" i="6"/>
  <c r="D294" i="6"/>
  <c r="D295" i="6"/>
  <c r="D296" i="6"/>
  <c r="D297" i="6"/>
  <c r="D298" i="6"/>
  <c r="D299" i="6"/>
  <c r="D300" i="6"/>
  <c r="D301" i="6"/>
  <c r="D302" i="6"/>
  <c r="D303" i="6"/>
  <c r="D304" i="6"/>
  <c r="D305" i="6"/>
  <c r="D306" i="6"/>
  <c r="D307" i="6"/>
  <c r="D308" i="6"/>
  <c r="D309" i="6"/>
  <c r="D310" i="6"/>
  <c r="D311" i="6"/>
  <c r="D312" i="6"/>
  <c r="D313" i="6"/>
  <c r="D314" i="6"/>
  <c r="D315" i="6"/>
  <c r="D316" i="6"/>
  <c r="D317" i="6"/>
  <c r="D318" i="6"/>
  <c r="D319" i="6"/>
  <c r="D320" i="6"/>
  <c r="D321" i="6"/>
  <c r="D322" i="6"/>
  <c r="D323" i="6"/>
  <c r="D324" i="6"/>
  <c r="D325" i="6"/>
  <c r="D326" i="6"/>
  <c r="D327" i="6"/>
  <c r="D328" i="6"/>
  <c r="D329" i="6"/>
  <c r="D330" i="6"/>
  <c r="D331" i="6"/>
  <c r="D332" i="6"/>
  <c r="D333" i="6"/>
  <c r="D334" i="6"/>
  <c r="D335" i="6"/>
  <c r="D336" i="6"/>
  <c r="D337" i="6"/>
  <c r="D338" i="6"/>
  <c r="D339" i="6"/>
  <c r="D340" i="6"/>
  <c r="D341" i="6"/>
  <c r="D342" i="6"/>
  <c r="D343" i="6"/>
  <c r="D344" i="6"/>
  <c r="D345" i="6"/>
  <c r="D346" i="6"/>
  <c r="D347" i="6"/>
  <c r="D348" i="6"/>
  <c r="D349" i="6"/>
  <c r="D350" i="6"/>
  <c r="D351" i="6"/>
  <c r="D352" i="6"/>
  <c r="D353" i="6"/>
  <c r="D354" i="6"/>
  <c r="D355" i="6"/>
  <c r="D356" i="6"/>
  <c r="D357" i="6"/>
  <c r="E367" i="5"/>
  <c r="E365" i="5"/>
  <c r="E363" i="5"/>
  <c r="E361" i="5"/>
  <c r="E351" i="5"/>
  <c r="E347" i="5"/>
  <c r="E341" i="5"/>
  <c r="E335" i="5"/>
  <c r="E331" i="5"/>
  <c r="E327" i="5"/>
  <c r="E315" i="5"/>
  <c r="E288" i="5"/>
  <c r="E282" i="5"/>
  <c r="E258" i="5"/>
  <c r="E248" i="5"/>
  <c r="E242" i="5"/>
  <c r="E234" i="5"/>
  <c r="E218" i="5"/>
  <c r="E210" i="5"/>
  <c r="E202" i="5"/>
  <c r="E194" i="5"/>
  <c r="E186" i="5"/>
  <c r="E178" i="5"/>
  <c r="E170" i="5"/>
  <c r="E162" i="5"/>
  <c r="E148" i="5"/>
  <c r="E146" i="5"/>
  <c r="E144" i="5"/>
  <c r="E138" i="5"/>
  <c r="E130" i="5"/>
  <c r="E122" i="5"/>
  <c r="E114" i="5"/>
  <c r="E106" i="5"/>
  <c r="E98" i="5"/>
  <c r="E90" i="5"/>
  <c r="E82" i="5"/>
  <c r="E74" i="5"/>
  <c r="E66" i="5"/>
  <c r="E66" i="6" s="1"/>
  <c r="E58" i="5"/>
  <c r="E50" i="5"/>
  <c r="E42" i="5"/>
  <c r="E40" i="5"/>
  <c r="E36" i="5"/>
  <c r="E34" i="5"/>
  <c r="E26" i="5"/>
  <c r="E18" i="5"/>
  <c r="E10" i="5"/>
  <c r="H367" i="4"/>
  <c r="E367" i="4"/>
  <c r="H366" i="4"/>
  <c r="H365" i="4"/>
  <c r="E365" i="4"/>
  <c r="H364" i="4"/>
  <c r="E364" i="4"/>
  <c r="H363" i="4"/>
  <c r="G363" i="4"/>
  <c r="E363" i="4"/>
  <c r="H362" i="4"/>
  <c r="E362" i="4"/>
  <c r="E361" i="4"/>
  <c r="G360" i="4"/>
  <c r="E360" i="4"/>
  <c r="E359" i="4"/>
  <c r="E358" i="4"/>
  <c r="E357" i="4"/>
  <c r="E356" i="4"/>
  <c r="H355" i="4"/>
  <c r="H354" i="4"/>
  <c r="E350" i="4"/>
  <c r="F349" i="4"/>
  <c r="E349" i="4"/>
  <c r="E348" i="4"/>
  <c r="F347" i="4"/>
  <c r="G346" i="4"/>
  <c r="F346" i="4"/>
  <c r="E346" i="4"/>
  <c r="E343" i="4"/>
  <c r="E342" i="4"/>
  <c r="E341" i="4"/>
  <c r="E340" i="4"/>
  <c r="H339" i="4"/>
  <c r="H338" i="4"/>
  <c r="F335" i="4"/>
  <c r="E335" i="4"/>
  <c r="E334" i="4"/>
  <c r="E333" i="4"/>
  <c r="F332" i="4"/>
  <c r="F331" i="4"/>
  <c r="F330" i="4"/>
  <c r="H327" i="4"/>
  <c r="E327" i="4"/>
  <c r="E326" i="4"/>
  <c r="E325" i="4"/>
  <c r="F324" i="4"/>
  <c r="H323" i="4"/>
  <c r="H322" i="4"/>
  <c r="F322" i="4"/>
  <c r="E322" i="4"/>
  <c r="E319" i="4"/>
  <c r="E318" i="4"/>
  <c r="E317" i="4"/>
  <c r="F316" i="4"/>
  <c r="F315" i="4"/>
  <c r="H314" i="4"/>
  <c r="F314" i="4"/>
  <c r="G312" i="4"/>
  <c r="F312" i="4"/>
  <c r="E312" i="4"/>
  <c r="E310" i="4"/>
  <c r="E309" i="4"/>
  <c r="E308" i="4"/>
  <c r="H307" i="4"/>
  <c r="E307" i="4"/>
  <c r="H305" i="4"/>
  <c r="E302" i="4"/>
  <c r="G301" i="4"/>
  <c r="E300" i="4"/>
  <c r="F299" i="4"/>
  <c r="H298" i="4"/>
  <c r="F298" i="4"/>
  <c r="F297" i="4"/>
  <c r="E297" i="4"/>
  <c r="H294" i="4"/>
  <c r="F294" i="4"/>
  <c r="H293" i="4"/>
  <c r="H290" i="4"/>
  <c r="F290" i="4"/>
  <c r="H289" i="4"/>
  <c r="F289" i="4"/>
  <c r="H288" i="4"/>
  <c r="F288" i="4"/>
  <c r="H282" i="4"/>
  <c r="H281" i="4"/>
  <c r="F281" i="4"/>
  <c r="F280" i="4"/>
  <c r="H274" i="4"/>
  <c r="H273" i="4"/>
  <c r="F273" i="4"/>
  <c r="F272" i="4"/>
  <c r="F270" i="4"/>
  <c r="H269" i="4"/>
  <c r="H266" i="4"/>
  <c r="H265" i="4"/>
  <c r="F264" i="4"/>
  <c r="F262" i="4"/>
  <c r="H261" i="4"/>
  <c r="F261" i="4"/>
  <c r="F260" i="4"/>
  <c r="H258" i="4"/>
  <c r="H257" i="4"/>
  <c r="F257" i="4"/>
  <c r="H256" i="4"/>
  <c r="F256" i="4"/>
  <c r="H253" i="4"/>
  <c r="F253" i="4"/>
  <c r="H250" i="4"/>
  <c r="H249" i="4"/>
  <c r="H248" i="4"/>
  <c r="F248" i="4"/>
  <c r="F246" i="4"/>
  <c r="H245" i="4"/>
  <c r="F244" i="4"/>
  <c r="F243" i="4"/>
  <c r="H241" i="4"/>
  <c r="F241" i="4"/>
  <c r="H240" i="4"/>
  <c r="F240" i="4"/>
  <c r="F238" i="4"/>
  <c r="F237" i="4"/>
  <c r="H234" i="4"/>
  <c r="H233" i="4"/>
  <c r="H232" i="4"/>
  <c r="F232" i="4"/>
  <c r="H229" i="4"/>
  <c r="F229" i="4"/>
  <c r="H226" i="4"/>
  <c r="H225" i="4"/>
  <c r="F225" i="4"/>
  <c r="H224" i="4"/>
  <c r="F224" i="4"/>
  <c r="H221" i="4"/>
  <c r="F221" i="4"/>
  <c r="H220" i="4"/>
  <c r="H218" i="4"/>
  <c r="H217" i="4"/>
  <c r="F217" i="4"/>
  <c r="H216" i="4"/>
  <c r="H213" i="4"/>
  <c r="H212" i="4"/>
  <c r="H210" i="4"/>
  <c r="H209" i="4"/>
  <c r="F209" i="4"/>
  <c r="H208" i="4"/>
  <c r="F208" i="4"/>
  <c r="H205" i="4"/>
  <c r="F205" i="4"/>
  <c r="H202" i="4"/>
  <c r="F202" i="4"/>
  <c r="H201" i="4"/>
  <c r="H200" i="4"/>
  <c r="H197" i="4"/>
  <c r="H194" i="4"/>
  <c r="F193" i="4"/>
  <c r="H192" i="4"/>
  <c r="F192" i="4"/>
  <c r="F189" i="4"/>
  <c r="H188" i="4"/>
  <c r="H186" i="4"/>
  <c r="F186" i="4"/>
  <c r="H185" i="4"/>
  <c r="F185" i="4"/>
  <c r="H184" i="4"/>
  <c r="F184" i="4"/>
  <c r="F182" i="4"/>
  <c r="H181" i="4"/>
  <c r="F179" i="4"/>
  <c r="H177" i="4"/>
  <c r="F177" i="4"/>
  <c r="F176" i="4"/>
  <c r="H170" i="4"/>
  <c r="H169" i="4"/>
  <c r="F169" i="4"/>
  <c r="F168" i="4"/>
  <c r="H162" i="4"/>
  <c r="F161" i="4"/>
  <c r="H160" i="4"/>
  <c r="F160" i="4"/>
  <c r="H154" i="4"/>
  <c r="F153" i="4"/>
  <c r="H152" i="4"/>
  <c r="F152" i="4"/>
  <c r="F150" i="4"/>
  <c r="H146" i="4"/>
  <c r="H145" i="4"/>
  <c r="F144" i="4"/>
  <c r="H141" i="4"/>
  <c r="H137" i="4"/>
  <c r="F137" i="4"/>
  <c r="F136" i="4"/>
  <c r="H133" i="4"/>
  <c r="F133" i="4"/>
  <c r="E133" i="4"/>
  <c r="E132" i="4"/>
  <c r="H130" i="4"/>
  <c r="G130" i="4"/>
  <c r="H129" i="4"/>
  <c r="F129" i="4"/>
  <c r="H128" i="4"/>
  <c r="G128" i="4"/>
  <c r="F128" i="4"/>
  <c r="E125" i="4"/>
  <c r="E123" i="4"/>
  <c r="H122" i="4"/>
  <c r="F122" i="4"/>
  <c r="G121" i="4"/>
  <c r="F121" i="4"/>
  <c r="H120" i="4"/>
  <c r="F120" i="4"/>
  <c r="H117" i="4"/>
  <c r="E117" i="4"/>
  <c r="F116" i="4"/>
  <c r="G115" i="4"/>
  <c r="F115" i="4"/>
  <c r="H114" i="4"/>
  <c r="H113" i="4"/>
  <c r="F112" i="4"/>
  <c r="H109" i="4"/>
  <c r="F109" i="4"/>
  <c r="E109" i="4"/>
  <c r="E107" i="4"/>
  <c r="H106" i="4"/>
  <c r="F105" i="4"/>
  <c r="F104" i="4"/>
  <c r="H101" i="4"/>
  <c r="G101" i="4"/>
  <c r="F101" i="4"/>
  <c r="G99" i="4"/>
  <c r="F98" i="4"/>
  <c r="F97" i="4"/>
  <c r="H96" i="4"/>
  <c r="G96" i="4"/>
  <c r="E93" i="4"/>
  <c r="E92" i="4"/>
  <c r="E91" i="4"/>
  <c r="H90" i="4"/>
  <c r="H89" i="4"/>
  <c r="F89" i="4"/>
  <c r="G88" i="4"/>
  <c r="F88" i="4"/>
  <c r="G85" i="4"/>
  <c r="F85" i="4"/>
  <c r="G83" i="4"/>
  <c r="F83" i="4"/>
  <c r="H81" i="4"/>
  <c r="F81" i="4"/>
  <c r="H80" i="4"/>
  <c r="G80" i="4"/>
  <c r="F78" i="4"/>
  <c r="E77" i="4"/>
  <c r="G75" i="4"/>
  <c r="F75" i="4"/>
  <c r="H73" i="4"/>
  <c r="F73" i="4"/>
  <c r="H72" i="4"/>
  <c r="F72" i="4"/>
  <c r="E69" i="4"/>
  <c r="E68" i="4"/>
  <c r="F67" i="4"/>
  <c r="E67" i="4"/>
  <c r="H65" i="4"/>
  <c r="F65" i="4"/>
  <c r="H64" i="4"/>
  <c r="H61" i="4"/>
  <c r="F60" i="4"/>
  <c r="E60" i="4"/>
  <c r="E59" i="4"/>
  <c r="H58" i="4"/>
  <c r="G57" i="4"/>
  <c r="F57" i="4"/>
  <c r="H56" i="4"/>
  <c r="F56" i="4"/>
  <c r="E56" i="4"/>
  <c r="F54" i="4"/>
  <c r="E53" i="4"/>
  <c r="E52" i="4"/>
  <c r="E51" i="4"/>
  <c r="G49" i="4"/>
  <c r="F49" i="4"/>
  <c r="F48" i="4"/>
  <c r="F46" i="4"/>
  <c r="H45" i="4"/>
  <c r="G43" i="4"/>
  <c r="F43" i="4"/>
  <c r="H42" i="4"/>
  <c r="H41" i="4"/>
  <c r="G41" i="4"/>
  <c r="F41" i="4"/>
  <c r="F40" i="4"/>
  <c r="G35" i="4"/>
  <c r="H34" i="4"/>
  <c r="G33" i="4"/>
  <c r="F33" i="4"/>
  <c r="E28" i="4"/>
  <c r="E27" i="4"/>
  <c r="H26" i="4"/>
  <c r="F25" i="4"/>
  <c r="F24" i="4"/>
  <c r="G19" i="4"/>
  <c r="F17" i="4"/>
  <c r="H16" i="4"/>
  <c r="F16" i="4"/>
  <c r="H13" i="4"/>
  <c r="E11" i="4"/>
  <c r="H9" i="4"/>
  <c r="F9" i="4"/>
  <c r="E12" i="4"/>
  <c r="E16" i="4"/>
  <c r="E19" i="4"/>
  <c r="E20" i="4"/>
  <c r="G25" i="4"/>
  <c r="G27" i="4"/>
  <c r="E35" i="4"/>
  <c r="E36" i="4"/>
  <c r="E40" i="4"/>
  <c r="E43" i="4"/>
  <c r="E44" i="4"/>
  <c r="G51" i="4"/>
  <c r="G53" i="4"/>
  <c r="G56" i="4"/>
  <c r="G59" i="4"/>
  <c r="E61" i="4"/>
  <c r="G64" i="4"/>
  <c r="G67" i="4"/>
  <c r="G69" i="4"/>
  <c r="G73" i="4"/>
  <c r="E75" i="4"/>
  <c r="E76" i="4"/>
  <c r="E83" i="4"/>
  <c r="E84" i="4"/>
  <c r="E85" i="4"/>
  <c r="E88" i="4"/>
  <c r="G91" i="4"/>
  <c r="E99" i="4"/>
  <c r="E100" i="4"/>
  <c r="E101" i="4"/>
  <c r="G106" i="4"/>
  <c r="E108" i="4"/>
  <c r="G109" i="4"/>
  <c r="E115" i="4"/>
  <c r="E116" i="4"/>
  <c r="E124" i="4"/>
  <c r="G126" i="4"/>
  <c r="E128" i="4"/>
  <c r="E131" i="4"/>
  <c r="G138" i="4"/>
  <c r="E139" i="4"/>
  <c r="G139" i="4"/>
  <c r="E140" i="4"/>
  <c r="E141" i="4"/>
  <c r="G145" i="4"/>
  <c r="G146" i="4"/>
  <c r="E147" i="4"/>
  <c r="E148" i="4"/>
  <c r="E149" i="4"/>
  <c r="G152" i="4"/>
  <c r="E155" i="4"/>
  <c r="G155" i="4"/>
  <c r="E156" i="4"/>
  <c r="E157" i="4"/>
  <c r="G160" i="4"/>
  <c r="E162" i="4"/>
  <c r="E163" i="4"/>
  <c r="E164" i="4"/>
  <c r="E165" i="4"/>
  <c r="E171" i="4"/>
  <c r="G171" i="4"/>
  <c r="E172" i="4"/>
  <c r="E173" i="4"/>
  <c r="G173" i="4"/>
  <c r="G174" i="4"/>
  <c r="E179" i="4"/>
  <c r="G179" i="4"/>
  <c r="E180" i="4"/>
  <c r="E181" i="4"/>
  <c r="E184" i="4"/>
  <c r="G186" i="4"/>
  <c r="E187" i="4"/>
  <c r="E188" i="4"/>
  <c r="E189" i="4"/>
  <c r="G189" i="4"/>
  <c r="E191" i="4"/>
  <c r="E192" i="4"/>
  <c r="E195" i="4"/>
  <c r="E196" i="4"/>
  <c r="E197" i="4"/>
  <c r="E200" i="4"/>
  <c r="E203" i="4"/>
  <c r="E204" i="4"/>
  <c r="E205" i="4"/>
  <c r="E211" i="4"/>
  <c r="E212" i="4"/>
  <c r="E213" i="4"/>
  <c r="E219" i="4"/>
  <c r="E220" i="4"/>
  <c r="E221" i="4"/>
  <c r="E224" i="4"/>
  <c r="G225" i="4"/>
  <c r="E227" i="4"/>
  <c r="E228" i="4"/>
  <c r="E229" i="4"/>
  <c r="E235" i="4"/>
  <c r="E236" i="4"/>
  <c r="E237" i="4"/>
  <c r="G237" i="4"/>
  <c r="E240" i="4"/>
  <c r="E242" i="4"/>
  <c r="E243" i="4"/>
  <c r="E244" i="4"/>
  <c r="E245" i="4"/>
  <c r="E248" i="4"/>
  <c r="G249" i="4"/>
  <c r="G250" i="4"/>
  <c r="E251" i="4"/>
  <c r="E252" i="4"/>
  <c r="E253" i="4"/>
  <c r="E259" i="4"/>
  <c r="E260" i="4"/>
  <c r="E261" i="4"/>
  <c r="E264" i="4"/>
  <c r="E266" i="4"/>
  <c r="E267" i="4"/>
  <c r="G267" i="4"/>
  <c r="E268" i="4"/>
  <c r="E269" i="4"/>
  <c r="E272" i="4"/>
  <c r="E274" i="4"/>
  <c r="E275" i="4"/>
  <c r="G275" i="4"/>
  <c r="E276" i="4"/>
  <c r="E277" i="4"/>
  <c r="E283" i="4"/>
  <c r="E284" i="4"/>
  <c r="E285" i="4"/>
  <c r="E291" i="4"/>
  <c r="E292" i="4"/>
  <c r="E293" i="4"/>
  <c r="E294" i="4"/>
  <c r="E301" i="4"/>
  <c r="G307" i="4"/>
  <c r="G314" i="4"/>
  <c r="G338" i="4"/>
  <c r="E351" i="4"/>
  <c r="G359" i="4"/>
  <c r="G365" i="4"/>
  <c r="H20" i="9"/>
  <c r="H21" i="9"/>
  <c r="H24" i="9"/>
  <c r="H22" i="9"/>
  <c r="H19" i="9"/>
  <c r="G24" i="9"/>
  <c r="F24" i="9"/>
  <c r="I392" i="9"/>
  <c r="H392" i="9"/>
  <c r="G392" i="9"/>
  <c r="F392" i="9"/>
  <c r="J392" i="9" s="1"/>
  <c r="K392" i="9" s="1"/>
  <c r="J391" i="9"/>
  <c r="K391" i="9" s="1"/>
  <c r="J390" i="9"/>
  <c r="K390" i="9" s="1"/>
  <c r="J389" i="9"/>
  <c r="K389" i="9"/>
  <c r="J388" i="9"/>
  <c r="K388" i="9" s="1"/>
  <c r="J387" i="9"/>
  <c r="K387" i="9" s="1"/>
  <c r="J386" i="9"/>
  <c r="K386" i="9" s="1"/>
  <c r="J385" i="9"/>
  <c r="K385" i="9" s="1"/>
  <c r="J384" i="9"/>
  <c r="K384" i="9" s="1"/>
  <c r="J383" i="9"/>
  <c r="K383" i="9" s="1"/>
  <c r="J382" i="9"/>
  <c r="K382" i="9" s="1"/>
  <c r="J381" i="9"/>
  <c r="K381" i="9" s="1"/>
  <c r="J380" i="9"/>
  <c r="K380" i="9" s="1"/>
  <c r="J379" i="9"/>
  <c r="K379" i="9" s="1"/>
  <c r="J378" i="9"/>
  <c r="K378" i="9" s="1"/>
  <c r="J377" i="9"/>
  <c r="K377" i="9" s="1"/>
  <c r="J376" i="9"/>
  <c r="K376" i="9" s="1"/>
  <c r="J375" i="9"/>
  <c r="K375" i="9" s="1"/>
  <c r="J374" i="9"/>
  <c r="K374" i="9"/>
  <c r="J373" i="9"/>
  <c r="K373" i="9"/>
  <c r="J372" i="9"/>
  <c r="K372" i="9" s="1"/>
  <c r="J371" i="9"/>
  <c r="K371" i="9" s="1"/>
  <c r="J370" i="9"/>
  <c r="K370" i="9" s="1"/>
  <c r="J369" i="9"/>
  <c r="K369" i="9"/>
  <c r="J368" i="9"/>
  <c r="K368" i="9" s="1"/>
  <c r="J367" i="9"/>
  <c r="K367" i="9" s="1"/>
  <c r="J366" i="9"/>
  <c r="K366" i="9" s="1"/>
  <c r="J365" i="9"/>
  <c r="K365" i="9" s="1"/>
  <c r="J364" i="9"/>
  <c r="K364" i="9" s="1"/>
  <c r="J363" i="9"/>
  <c r="K363" i="9" s="1"/>
  <c r="J362" i="9"/>
  <c r="K362" i="9" s="1"/>
  <c r="J361" i="9"/>
  <c r="K361" i="9" s="1"/>
  <c r="J360" i="9"/>
  <c r="K360" i="9" s="1"/>
  <c r="J359" i="9"/>
  <c r="K359" i="9" s="1"/>
  <c r="J358" i="9"/>
  <c r="K358" i="9" s="1"/>
  <c r="J357" i="9"/>
  <c r="K357" i="9" s="1"/>
  <c r="J356" i="9"/>
  <c r="K356" i="9" s="1"/>
  <c r="J355" i="9"/>
  <c r="K355" i="9" s="1"/>
  <c r="J354" i="9"/>
  <c r="K354" i="9" s="1"/>
  <c r="J353" i="9"/>
  <c r="K353" i="9"/>
  <c r="J352" i="9"/>
  <c r="K352" i="9" s="1"/>
  <c r="J351" i="9"/>
  <c r="K351" i="9" s="1"/>
  <c r="J350" i="9"/>
  <c r="K350" i="9" s="1"/>
  <c r="J349" i="9"/>
  <c r="K349" i="9" s="1"/>
  <c r="J348" i="9"/>
  <c r="K348" i="9" s="1"/>
  <c r="J347" i="9"/>
  <c r="K347" i="9" s="1"/>
  <c r="J346" i="9"/>
  <c r="K346" i="9" s="1"/>
  <c r="J345" i="9"/>
  <c r="K345" i="9" s="1"/>
  <c r="J344" i="9"/>
  <c r="K344" i="9" s="1"/>
  <c r="J343" i="9"/>
  <c r="K343" i="9" s="1"/>
  <c r="J342" i="9"/>
  <c r="K342" i="9"/>
  <c r="J341" i="9"/>
  <c r="K341" i="9"/>
  <c r="J340" i="9"/>
  <c r="K340" i="9" s="1"/>
  <c r="J339" i="9"/>
  <c r="K339" i="9" s="1"/>
  <c r="J338" i="9"/>
  <c r="K338" i="9" s="1"/>
  <c r="J337" i="9"/>
  <c r="K337" i="9" s="1"/>
  <c r="J336" i="9"/>
  <c r="K336" i="9" s="1"/>
  <c r="J335" i="9"/>
  <c r="K335" i="9" s="1"/>
  <c r="J334" i="9"/>
  <c r="K334" i="9" s="1"/>
  <c r="J333" i="9"/>
  <c r="K333" i="9" s="1"/>
  <c r="J332" i="9"/>
  <c r="K332" i="9" s="1"/>
  <c r="J331" i="9"/>
  <c r="K331" i="9" s="1"/>
  <c r="J330" i="9"/>
  <c r="K330" i="9" s="1"/>
  <c r="J329" i="9"/>
  <c r="K329" i="9" s="1"/>
  <c r="J328" i="9"/>
  <c r="K328" i="9" s="1"/>
  <c r="J327" i="9"/>
  <c r="K327" i="9" s="1"/>
  <c r="J326" i="9"/>
  <c r="K326" i="9" s="1"/>
  <c r="J325" i="9"/>
  <c r="K325" i="9" s="1"/>
  <c r="J324" i="9"/>
  <c r="K324" i="9" s="1"/>
  <c r="J323" i="9"/>
  <c r="K323" i="9" s="1"/>
  <c r="J322" i="9"/>
  <c r="K322" i="9" s="1"/>
  <c r="J321" i="9"/>
  <c r="K321" i="9"/>
  <c r="J320" i="9"/>
  <c r="K320" i="9" s="1"/>
  <c r="J319" i="9"/>
  <c r="K319" i="9" s="1"/>
  <c r="J318" i="9"/>
  <c r="K318" i="9" s="1"/>
  <c r="J317" i="9"/>
  <c r="K317" i="9" s="1"/>
  <c r="J316" i="9"/>
  <c r="K316" i="9" s="1"/>
  <c r="J315" i="9"/>
  <c r="K315" i="9" s="1"/>
  <c r="J314" i="9"/>
  <c r="K314" i="9" s="1"/>
  <c r="J313" i="9"/>
  <c r="K313" i="9" s="1"/>
  <c r="J312" i="9"/>
  <c r="K312" i="9" s="1"/>
  <c r="J311" i="9"/>
  <c r="K311" i="9" s="1"/>
  <c r="J310" i="9"/>
  <c r="K310" i="9"/>
  <c r="J309" i="9"/>
  <c r="K309" i="9"/>
  <c r="J308" i="9"/>
  <c r="K308" i="9" s="1"/>
  <c r="J307" i="9"/>
  <c r="K307" i="9" s="1"/>
  <c r="J306" i="9"/>
  <c r="K306" i="9" s="1"/>
  <c r="J305" i="9"/>
  <c r="K305" i="9" s="1"/>
  <c r="J304" i="9"/>
  <c r="K304" i="9" s="1"/>
  <c r="J303" i="9"/>
  <c r="K303" i="9" s="1"/>
  <c r="J302" i="9"/>
  <c r="K302" i="9" s="1"/>
  <c r="J301" i="9"/>
  <c r="K301" i="9" s="1"/>
  <c r="J300" i="9"/>
  <c r="K300" i="9" s="1"/>
  <c r="J299" i="9"/>
  <c r="K299" i="9" s="1"/>
  <c r="J298" i="9"/>
  <c r="K298" i="9" s="1"/>
  <c r="J297" i="9"/>
  <c r="K297" i="9" s="1"/>
  <c r="J296" i="9"/>
  <c r="K296" i="9" s="1"/>
  <c r="J295" i="9"/>
  <c r="K295" i="9" s="1"/>
  <c r="J294" i="9"/>
  <c r="K294" i="9"/>
  <c r="J293" i="9"/>
  <c r="K293" i="9" s="1"/>
  <c r="J292" i="9"/>
  <c r="K292" i="9" s="1"/>
  <c r="J291" i="9"/>
  <c r="K291" i="9" s="1"/>
  <c r="J290" i="9"/>
  <c r="K290" i="9" s="1"/>
  <c r="J289" i="9"/>
  <c r="K289" i="9"/>
  <c r="J288" i="9"/>
  <c r="K288" i="9" s="1"/>
  <c r="J287" i="9"/>
  <c r="K287" i="9" s="1"/>
  <c r="J286" i="9"/>
  <c r="K286" i="9" s="1"/>
  <c r="J285" i="9"/>
  <c r="K285" i="9" s="1"/>
  <c r="J284" i="9"/>
  <c r="K284" i="9" s="1"/>
  <c r="J283" i="9"/>
  <c r="K283" i="9" s="1"/>
  <c r="J282" i="9"/>
  <c r="K282" i="9" s="1"/>
  <c r="J281" i="9"/>
  <c r="K281" i="9" s="1"/>
  <c r="J280" i="9"/>
  <c r="K280" i="9" s="1"/>
  <c r="J279" i="9"/>
  <c r="K279" i="9" s="1"/>
  <c r="J278" i="9"/>
  <c r="K278" i="9"/>
  <c r="J277" i="9"/>
  <c r="K277" i="9" s="1"/>
  <c r="J276" i="9"/>
  <c r="K276" i="9" s="1"/>
  <c r="J275" i="9"/>
  <c r="K275" i="9" s="1"/>
  <c r="J274" i="9"/>
  <c r="K274" i="9" s="1"/>
  <c r="J273" i="9"/>
  <c r="K273" i="9" s="1"/>
  <c r="J272" i="9"/>
  <c r="K272" i="9" s="1"/>
  <c r="J271" i="9"/>
  <c r="K271" i="9" s="1"/>
  <c r="J270" i="9"/>
  <c r="K270" i="9" s="1"/>
  <c r="J269" i="9"/>
  <c r="K269" i="9" s="1"/>
  <c r="J268" i="9"/>
  <c r="K268" i="9" s="1"/>
  <c r="J267" i="9"/>
  <c r="K267" i="9" s="1"/>
  <c r="J266" i="9"/>
  <c r="K266" i="9" s="1"/>
  <c r="J265" i="9"/>
  <c r="K265" i="9" s="1"/>
  <c r="J264" i="9"/>
  <c r="K264" i="9" s="1"/>
  <c r="J263" i="9"/>
  <c r="K263" i="9" s="1"/>
  <c r="J262" i="9"/>
  <c r="K262" i="9"/>
  <c r="J261" i="9"/>
  <c r="K261" i="9"/>
  <c r="J260" i="9"/>
  <c r="K260" i="9" s="1"/>
  <c r="J259" i="9"/>
  <c r="K259" i="9" s="1"/>
  <c r="J258" i="9"/>
  <c r="K258" i="9" s="1"/>
  <c r="J257" i="9"/>
  <c r="K257" i="9" s="1"/>
  <c r="J256" i="9"/>
  <c r="K256" i="9" s="1"/>
  <c r="J255" i="9"/>
  <c r="K255" i="9" s="1"/>
  <c r="J254" i="9"/>
  <c r="K254" i="9" s="1"/>
  <c r="J253" i="9"/>
  <c r="K253" i="9" s="1"/>
  <c r="J252" i="9"/>
  <c r="K252" i="9" s="1"/>
  <c r="J251" i="9"/>
  <c r="K251" i="9" s="1"/>
  <c r="J250" i="9"/>
  <c r="K250" i="9" s="1"/>
  <c r="J249" i="9"/>
  <c r="K249" i="9" s="1"/>
  <c r="J248" i="9"/>
  <c r="K248" i="9" s="1"/>
  <c r="J247" i="9"/>
  <c r="K247" i="9" s="1"/>
  <c r="J246" i="9"/>
  <c r="K246" i="9"/>
  <c r="J245" i="9"/>
  <c r="K245" i="9"/>
  <c r="J244" i="9"/>
  <c r="K244" i="9" s="1"/>
  <c r="J243" i="9"/>
  <c r="K243" i="9" s="1"/>
  <c r="J242" i="9"/>
  <c r="K242" i="9" s="1"/>
  <c r="J241" i="9"/>
  <c r="K241" i="9"/>
  <c r="J240" i="9"/>
  <c r="K240" i="9" s="1"/>
  <c r="J239" i="9"/>
  <c r="K239" i="9" s="1"/>
  <c r="J238" i="9"/>
  <c r="K238" i="9" s="1"/>
  <c r="J237" i="9"/>
  <c r="K237" i="9" s="1"/>
  <c r="J236" i="9"/>
  <c r="K236" i="9" s="1"/>
  <c r="J235" i="9"/>
  <c r="K235" i="9" s="1"/>
  <c r="J234" i="9"/>
  <c r="K234" i="9" s="1"/>
  <c r="J233" i="9"/>
  <c r="K233" i="9" s="1"/>
  <c r="J232" i="9"/>
  <c r="K232" i="9" s="1"/>
  <c r="J231" i="9"/>
  <c r="K231" i="9" s="1"/>
  <c r="J230" i="9"/>
  <c r="K230" i="9" s="1"/>
  <c r="J229" i="9"/>
  <c r="K229" i="9" s="1"/>
  <c r="J228" i="9"/>
  <c r="K228" i="9" s="1"/>
  <c r="J227" i="9"/>
  <c r="K227" i="9" s="1"/>
  <c r="J226" i="9"/>
  <c r="K226" i="9" s="1"/>
  <c r="J225" i="9"/>
  <c r="K225" i="9"/>
  <c r="J224" i="9"/>
  <c r="K224" i="9" s="1"/>
  <c r="J223" i="9"/>
  <c r="K223" i="9" s="1"/>
  <c r="J222" i="9"/>
  <c r="K222" i="9" s="1"/>
  <c r="J221" i="9"/>
  <c r="K221" i="9" s="1"/>
  <c r="J220" i="9"/>
  <c r="K220" i="9" s="1"/>
  <c r="J219" i="9"/>
  <c r="K219" i="9" s="1"/>
  <c r="J218" i="9"/>
  <c r="K218" i="9" s="1"/>
  <c r="J217" i="9"/>
  <c r="K217" i="9" s="1"/>
  <c r="J216" i="9"/>
  <c r="K216" i="9" s="1"/>
  <c r="J215" i="9"/>
  <c r="K215" i="9" s="1"/>
  <c r="J214" i="9"/>
  <c r="K214" i="9"/>
  <c r="J213" i="9"/>
  <c r="K213" i="9"/>
  <c r="J212" i="9"/>
  <c r="K212" i="9" s="1"/>
  <c r="J211" i="9"/>
  <c r="K211" i="9" s="1"/>
  <c r="J210" i="9"/>
  <c r="K210" i="9" s="1"/>
  <c r="J209" i="9"/>
  <c r="K209" i="9" s="1"/>
  <c r="J208" i="9"/>
  <c r="K208" i="9" s="1"/>
  <c r="J207" i="9"/>
  <c r="K207" i="9" s="1"/>
  <c r="J206" i="9"/>
  <c r="K206" i="9" s="1"/>
  <c r="J205" i="9"/>
  <c r="K205" i="9" s="1"/>
  <c r="J204" i="9"/>
  <c r="K204" i="9" s="1"/>
  <c r="J203" i="9"/>
  <c r="K203" i="9" s="1"/>
  <c r="J202" i="9"/>
  <c r="K202" i="9" s="1"/>
  <c r="J201" i="9"/>
  <c r="K201" i="9" s="1"/>
  <c r="J200" i="9"/>
  <c r="K200" i="9" s="1"/>
  <c r="J199" i="9"/>
  <c r="K199" i="9" s="1"/>
  <c r="J198" i="9"/>
  <c r="K198" i="9" s="1"/>
  <c r="J197" i="9"/>
  <c r="K197" i="9" s="1"/>
  <c r="J196" i="9"/>
  <c r="K196" i="9" s="1"/>
  <c r="J195" i="9"/>
  <c r="K195" i="9" s="1"/>
  <c r="J194" i="9"/>
  <c r="K194" i="9" s="1"/>
  <c r="J193" i="9"/>
  <c r="K193" i="9"/>
  <c r="J192" i="9"/>
  <c r="K192" i="9" s="1"/>
  <c r="J191" i="9"/>
  <c r="K191" i="9" s="1"/>
  <c r="J190" i="9"/>
  <c r="K190" i="9" s="1"/>
  <c r="J189" i="9"/>
  <c r="K189" i="9" s="1"/>
  <c r="J188" i="9"/>
  <c r="K188" i="9" s="1"/>
  <c r="J187" i="9"/>
  <c r="K187" i="9" s="1"/>
  <c r="J186" i="9"/>
  <c r="K186" i="9" s="1"/>
  <c r="J185" i="9"/>
  <c r="K185" i="9" s="1"/>
  <c r="J184" i="9"/>
  <c r="K184" i="9" s="1"/>
  <c r="J183" i="9"/>
  <c r="K183" i="9" s="1"/>
  <c r="J182" i="9"/>
  <c r="K182" i="9" s="1"/>
  <c r="J181" i="9"/>
  <c r="K181" i="9"/>
  <c r="J180" i="9"/>
  <c r="K180" i="9" s="1"/>
  <c r="J179" i="9"/>
  <c r="K179" i="9" s="1"/>
  <c r="J178" i="9"/>
  <c r="K178" i="9" s="1"/>
  <c r="J177" i="9"/>
  <c r="K177" i="9" s="1"/>
  <c r="J176" i="9"/>
  <c r="K176" i="9" s="1"/>
  <c r="J175" i="9"/>
  <c r="K175" i="9" s="1"/>
  <c r="J174" i="9"/>
  <c r="K174" i="9" s="1"/>
  <c r="J173" i="9"/>
  <c r="K173" i="9" s="1"/>
  <c r="K172" i="9"/>
  <c r="J172" i="9"/>
  <c r="J171" i="9"/>
  <c r="K171" i="9" s="1"/>
  <c r="J170" i="9"/>
  <c r="K170" i="9"/>
  <c r="J169" i="9"/>
  <c r="K169" i="9"/>
  <c r="J168" i="9"/>
  <c r="K168" i="9" s="1"/>
  <c r="J167" i="9"/>
  <c r="K167" i="9" s="1"/>
  <c r="K166" i="9"/>
  <c r="J166" i="9"/>
  <c r="J165" i="9"/>
  <c r="K165" i="9" s="1"/>
  <c r="J164" i="9"/>
  <c r="K164" i="9" s="1"/>
  <c r="J163" i="9"/>
  <c r="K163" i="9" s="1"/>
  <c r="J162" i="9"/>
  <c r="K162" i="9" s="1"/>
  <c r="J161" i="9"/>
  <c r="K161" i="9" s="1"/>
  <c r="J160" i="9"/>
  <c r="K160" i="9" s="1"/>
  <c r="J159" i="9"/>
  <c r="K159" i="9" s="1"/>
  <c r="J158" i="9"/>
  <c r="K158" i="9" s="1"/>
  <c r="J157" i="9"/>
  <c r="K157" i="9"/>
  <c r="J156" i="9"/>
  <c r="K156" i="9" s="1"/>
  <c r="J155" i="9"/>
  <c r="K155" i="9" s="1"/>
  <c r="J154" i="9"/>
  <c r="K154" i="9" s="1"/>
  <c r="J153" i="9"/>
  <c r="K153" i="9"/>
  <c r="J152" i="9"/>
  <c r="K152" i="9" s="1"/>
  <c r="J151" i="9"/>
  <c r="K151" i="9" s="1"/>
  <c r="J150" i="9"/>
  <c r="K150" i="9"/>
  <c r="J149" i="9"/>
  <c r="K149" i="9" s="1"/>
  <c r="J148" i="9"/>
  <c r="K148" i="9" s="1"/>
  <c r="J147" i="9"/>
  <c r="K147" i="9" s="1"/>
  <c r="J146" i="9"/>
  <c r="K146" i="9"/>
  <c r="J145" i="9"/>
  <c r="K145" i="9"/>
  <c r="J144" i="9"/>
  <c r="K144" i="9" s="1"/>
  <c r="J143" i="9"/>
  <c r="K143" i="9" s="1"/>
  <c r="J142" i="9"/>
  <c r="K142" i="9" s="1"/>
  <c r="J141" i="9"/>
  <c r="K141" i="9" s="1"/>
  <c r="J140" i="9"/>
  <c r="K140" i="9" s="1"/>
  <c r="J139" i="9"/>
  <c r="K139" i="9" s="1"/>
  <c r="J138" i="9"/>
  <c r="K138" i="9" s="1"/>
  <c r="J137" i="9"/>
  <c r="K137" i="9" s="1"/>
  <c r="J136" i="9"/>
  <c r="K136" i="9" s="1"/>
  <c r="J135" i="9"/>
  <c r="K135" i="9" s="1"/>
  <c r="J134" i="9"/>
  <c r="K134" i="9" s="1"/>
  <c r="J133" i="9"/>
  <c r="K133" i="9" s="1"/>
  <c r="K132" i="9"/>
  <c r="J132" i="9"/>
  <c r="J131" i="9"/>
  <c r="K131" i="9" s="1"/>
  <c r="J130" i="9"/>
  <c r="K130" i="9"/>
  <c r="J129" i="9"/>
  <c r="K129" i="9" s="1"/>
  <c r="K128" i="9"/>
  <c r="J128" i="9"/>
  <c r="J127" i="9"/>
  <c r="K127" i="9" s="1"/>
  <c r="J126" i="9"/>
  <c r="K126" i="9" s="1"/>
  <c r="J125" i="9"/>
  <c r="K125" i="9" s="1"/>
  <c r="J124" i="9"/>
  <c r="K124" i="9" s="1"/>
  <c r="J123" i="9"/>
  <c r="K123" i="9" s="1"/>
  <c r="J122" i="9"/>
  <c r="K122" i="9" s="1"/>
  <c r="J121" i="9"/>
  <c r="K121" i="9" s="1"/>
  <c r="J120" i="9"/>
  <c r="K120" i="9" s="1"/>
  <c r="J119" i="9"/>
  <c r="K119" i="9" s="1"/>
  <c r="J118" i="9"/>
  <c r="K118" i="9"/>
  <c r="J117" i="9"/>
  <c r="K117" i="9" s="1"/>
  <c r="J116" i="9"/>
  <c r="K116" i="9" s="1"/>
  <c r="J115" i="9"/>
  <c r="K115" i="9" s="1"/>
  <c r="J114" i="9"/>
  <c r="K114" i="9"/>
  <c r="J113" i="9"/>
  <c r="K113" i="9"/>
  <c r="K112" i="9"/>
  <c r="J112" i="9"/>
  <c r="J111" i="9"/>
  <c r="K111" i="9" s="1"/>
  <c r="J110" i="9"/>
  <c r="K110" i="9" s="1"/>
  <c r="J109" i="9"/>
  <c r="K109" i="9" s="1"/>
  <c r="J108" i="9"/>
  <c r="K108" i="9" s="1"/>
  <c r="J107" i="9"/>
  <c r="K107" i="9" s="1"/>
  <c r="J106" i="9"/>
  <c r="K106" i="9"/>
  <c r="J105" i="9"/>
  <c r="K105" i="9" s="1"/>
  <c r="J104" i="9"/>
  <c r="K104" i="9" s="1"/>
  <c r="J103" i="9"/>
  <c r="K103" i="9" s="1"/>
  <c r="J102" i="9"/>
  <c r="K102" i="9"/>
  <c r="J101" i="9"/>
  <c r="K101" i="9"/>
  <c r="J100" i="9"/>
  <c r="K100" i="9" s="1"/>
  <c r="J99" i="9"/>
  <c r="K99" i="9" s="1"/>
  <c r="J98" i="9"/>
  <c r="K98" i="9"/>
  <c r="J97" i="9"/>
  <c r="K97" i="9" s="1"/>
  <c r="J96" i="9"/>
  <c r="K96" i="9" s="1"/>
  <c r="J95" i="9"/>
  <c r="K95" i="9" s="1"/>
  <c r="J94" i="9"/>
  <c r="K94" i="9" s="1"/>
  <c r="J93" i="9"/>
  <c r="K93" i="9" s="1"/>
  <c r="J92" i="9"/>
  <c r="K92" i="9" s="1"/>
  <c r="J91" i="9"/>
  <c r="K91" i="9" s="1"/>
  <c r="J90" i="9"/>
  <c r="K90" i="9" s="1"/>
  <c r="J89" i="9"/>
  <c r="K89" i="9" s="1"/>
  <c r="K88" i="9"/>
  <c r="J88" i="9"/>
  <c r="J87" i="9"/>
  <c r="K87" i="9" s="1"/>
  <c r="J86" i="9"/>
  <c r="K86" i="9" s="1"/>
  <c r="J85" i="9"/>
  <c r="K85" i="9" s="1"/>
  <c r="J84" i="9"/>
  <c r="K84" i="9" s="1"/>
  <c r="J83" i="9"/>
  <c r="K83" i="9" s="1"/>
  <c r="J82" i="9"/>
  <c r="K82" i="9" s="1"/>
  <c r="J81" i="9"/>
  <c r="K81" i="9" s="1"/>
  <c r="J80" i="9"/>
  <c r="K80" i="9" s="1"/>
  <c r="J79" i="9"/>
  <c r="K79" i="9" s="1"/>
  <c r="J78" i="9"/>
  <c r="K78" i="9" s="1"/>
  <c r="J77" i="9"/>
  <c r="K77" i="9" s="1"/>
  <c r="J76" i="9"/>
  <c r="K76" i="9" s="1"/>
  <c r="J75" i="9"/>
  <c r="K75" i="9" s="1"/>
  <c r="J74" i="9"/>
  <c r="K74" i="9" s="1"/>
  <c r="J73" i="9"/>
  <c r="K73" i="9" s="1"/>
  <c r="J72" i="9"/>
  <c r="K72" i="9" s="1"/>
  <c r="J71" i="9"/>
  <c r="K71" i="9" s="1"/>
  <c r="J70" i="9"/>
  <c r="K70" i="9"/>
  <c r="J69" i="9"/>
  <c r="K69" i="9"/>
  <c r="J68" i="9"/>
  <c r="K68" i="9" s="1"/>
  <c r="J67" i="9"/>
  <c r="K67" i="9" s="1"/>
  <c r="J66" i="9"/>
  <c r="K66" i="9"/>
  <c r="J65" i="9"/>
  <c r="K65" i="9"/>
  <c r="J64" i="9"/>
  <c r="K64" i="9" s="1"/>
  <c r="J63" i="9"/>
  <c r="K63" i="9" s="1"/>
  <c r="J62" i="9"/>
  <c r="K62" i="9"/>
  <c r="J61" i="9"/>
  <c r="K61" i="9"/>
  <c r="J60" i="9"/>
  <c r="K60" i="9" s="1"/>
  <c r="J59" i="9"/>
  <c r="K59" i="9" s="1"/>
  <c r="J58" i="9"/>
  <c r="K58" i="9"/>
  <c r="J57" i="9"/>
  <c r="K57" i="9"/>
  <c r="J56" i="9"/>
  <c r="K56" i="9" s="1"/>
  <c r="J55" i="9"/>
  <c r="K55" i="9" s="1"/>
  <c r="J54" i="9"/>
  <c r="K54" i="9"/>
  <c r="J53" i="9"/>
  <c r="K53" i="9" s="1"/>
  <c r="J52" i="9"/>
  <c r="K52" i="9" s="1"/>
  <c r="J51" i="9"/>
  <c r="K51" i="9" s="1"/>
  <c r="J50" i="9"/>
  <c r="K50" i="9"/>
  <c r="J49" i="9"/>
  <c r="K49" i="9"/>
  <c r="J48" i="9"/>
  <c r="K48" i="9" s="1"/>
  <c r="J47" i="9"/>
  <c r="K47" i="9" s="1"/>
  <c r="J46" i="9"/>
  <c r="K46" i="9"/>
  <c r="J45" i="9"/>
  <c r="K45" i="9"/>
  <c r="J44" i="9"/>
  <c r="K44" i="9" s="1"/>
  <c r="J43" i="9"/>
  <c r="K43" i="9" s="1"/>
  <c r="J42" i="9"/>
  <c r="K42" i="9"/>
  <c r="J41" i="9"/>
  <c r="K41" i="9"/>
  <c r="J40" i="9"/>
  <c r="K40" i="9" s="1"/>
  <c r="J39" i="9"/>
  <c r="K39" i="9" s="1"/>
  <c r="J38" i="9"/>
  <c r="K38" i="9"/>
  <c r="J37" i="9"/>
  <c r="K37" i="9"/>
  <c r="J36" i="9"/>
  <c r="K36" i="9" s="1"/>
  <c r="J35" i="9"/>
  <c r="K35" i="9" s="1"/>
  <c r="J34" i="9"/>
  <c r="K34" i="9"/>
  <c r="J33" i="9"/>
  <c r="K33" i="9"/>
  <c r="J32" i="9"/>
  <c r="K32" i="9" s="1"/>
  <c r="J31" i="9"/>
  <c r="K31" i="9" s="1"/>
  <c r="D367" i="8"/>
  <c r="C367" i="8"/>
  <c r="B367" i="8"/>
  <c r="A367" i="8"/>
  <c r="D366" i="8"/>
  <c r="C366" i="8"/>
  <c r="B366" i="8"/>
  <c r="A366" i="8"/>
  <c r="D365" i="8"/>
  <c r="C365" i="8"/>
  <c r="B365" i="8"/>
  <c r="A365" i="8"/>
  <c r="D364" i="8"/>
  <c r="C364" i="8"/>
  <c r="B364" i="8"/>
  <c r="A364" i="8"/>
  <c r="D363" i="8"/>
  <c r="C363" i="8"/>
  <c r="B363" i="8"/>
  <c r="A363" i="8"/>
  <c r="D362" i="8"/>
  <c r="C362" i="8"/>
  <c r="B362" i="8"/>
  <c r="A362" i="8"/>
  <c r="D361" i="8"/>
  <c r="C361" i="8"/>
  <c r="B361" i="8"/>
  <c r="A361" i="8"/>
  <c r="D360" i="8"/>
  <c r="C360" i="8"/>
  <c r="B360" i="8"/>
  <c r="A360" i="8"/>
  <c r="D359" i="8"/>
  <c r="C359" i="8"/>
  <c r="B359" i="8"/>
  <c r="A359" i="8"/>
  <c r="D358" i="8"/>
  <c r="C358" i="8"/>
  <c r="B358" i="8"/>
  <c r="A358" i="8"/>
  <c r="D357" i="8"/>
  <c r="C357" i="8"/>
  <c r="B357" i="8"/>
  <c r="A357" i="8"/>
  <c r="D356" i="8"/>
  <c r="C356" i="8"/>
  <c r="B356" i="8"/>
  <c r="A356" i="8"/>
  <c r="D355" i="8"/>
  <c r="C355" i="8"/>
  <c r="B355" i="8"/>
  <c r="A355" i="8"/>
  <c r="D354" i="8"/>
  <c r="C354" i="8"/>
  <c r="B354" i="8"/>
  <c r="A354" i="8"/>
  <c r="D353" i="8"/>
  <c r="C353" i="8"/>
  <c r="B353" i="8"/>
  <c r="A353" i="8"/>
  <c r="D352" i="8"/>
  <c r="C352" i="8"/>
  <c r="B352" i="8"/>
  <c r="A352" i="8"/>
  <c r="D351" i="8"/>
  <c r="C351" i="8"/>
  <c r="B351" i="8"/>
  <c r="A351" i="8"/>
  <c r="D350" i="8"/>
  <c r="C350" i="8"/>
  <c r="B350" i="8"/>
  <c r="A350" i="8"/>
  <c r="D349" i="8"/>
  <c r="C349" i="8"/>
  <c r="B349" i="8"/>
  <c r="A349" i="8"/>
  <c r="D348" i="8"/>
  <c r="C348" i="8"/>
  <c r="B348" i="8"/>
  <c r="A348" i="8"/>
  <c r="D347" i="8"/>
  <c r="C347" i="8"/>
  <c r="B347" i="8"/>
  <c r="A347" i="8"/>
  <c r="D346" i="8"/>
  <c r="C346" i="8"/>
  <c r="B346" i="8"/>
  <c r="A346" i="8"/>
  <c r="D345" i="8"/>
  <c r="C345" i="8"/>
  <c r="B345" i="8"/>
  <c r="A345" i="8"/>
  <c r="D344" i="8"/>
  <c r="C344" i="8"/>
  <c r="B344" i="8"/>
  <c r="A344" i="8"/>
  <c r="D343" i="8"/>
  <c r="C343" i="8"/>
  <c r="B343" i="8"/>
  <c r="A343" i="8"/>
  <c r="D342" i="8"/>
  <c r="C342" i="8"/>
  <c r="B342" i="8"/>
  <c r="A342" i="8"/>
  <c r="D341" i="8"/>
  <c r="C341" i="8"/>
  <c r="B341" i="8"/>
  <c r="A341" i="8"/>
  <c r="D340" i="8"/>
  <c r="C340" i="8"/>
  <c r="B340" i="8"/>
  <c r="A340" i="8"/>
  <c r="D339" i="8"/>
  <c r="C339" i="8"/>
  <c r="B339" i="8"/>
  <c r="A339" i="8"/>
  <c r="D338" i="8"/>
  <c r="C338" i="8"/>
  <c r="B338" i="8"/>
  <c r="A338" i="8"/>
  <c r="D337" i="8"/>
  <c r="C337" i="8"/>
  <c r="B337" i="8"/>
  <c r="A337" i="8"/>
  <c r="D336" i="8"/>
  <c r="C336" i="8"/>
  <c r="B336" i="8"/>
  <c r="A336" i="8"/>
  <c r="D335" i="8"/>
  <c r="C335" i="8"/>
  <c r="B335" i="8"/>
  <c r="A335" i="8"/>
  <c r="D334" i="8"/>
  <c r="C334" i="8"/>
  <c r="B334" i="8"/>
  <c r="A334" i="8"/>
  <c r="D333" i="8"/>
  <c r="C333" i="8"/>
  <c r="B333" i="8"/>
  <c r="A333" i="8"/>
  <c r="D332" i="8"/>
  <c r="C332" i="8"/>
  <c r="B332" i="8"/>
  <c r="A332" i="8"/>
  <c r="D331" i="8"/>
  <c r="C331" i="8"/>
  <c r="B331" i="8"/>
  <c r="A331" i="8"/>
  <c r="D330" i="8"/>
  <c r="C330" i="8"/>
  <c r="B330" i="8"/>
  <c r="A330" i="8"/>
  <c r="D329" i="8"/>
  <c r="C329" i="8"/>
  <c r="B329" i="8"/>
  <c r="A329" i="8"/>
  <c r="D328" i="8"/>
  <c r="C328" i="8"/>
  <c r="B328" i="8"/>
  <c r="A328" i="8"/>
  <c r="D327" i="8"/>
  <c r="C327" i="8"/>
  <c r="B327" i="8"/>
  <c r="A327" i="8"/>
  <c r="D326" i="8"/>
  <c r="C326" i="8"/>
  <c r="B326" i="8"/>
  <c r="A326" i="8"/>
  <c r="D325" i="8"/>
  <c r="C325" i="8"/>
  <c r="B325" i="8"/>
  <c r="A325" i="8"/>
  <c r="D324" i="8"/>
  <c r="C324" i="8"/>
  <c r="B324" i="8"/>
  <c r="A324" i="8"/>
  <c r="D323" i="8"/>
  <c r="C323" i="8"/>
  <c r="B323" i="8"/>
  <c r="A323" i="8"/>
  <c r="D322" i="8"/>
  <c r="C322" i="8"/>
  <c r="B322" i="8"/>
  <c r="A322" i="8"/>
  <c r="D321" i="8"/>
  <c r="C321" i="8"/>
  <c r="B321" i="8"/>
  <c r="A321" i="8"/>
  <c r="D320" i="8"/>
  <c r="C320" i="8"/>
  <c r="B320" i="8"/>
  <c r="A320" i="8"/>
  <c r="D319" i="8"/>
  <c r="C319" i="8"/>
  <c r="B319" i="8"/>
  <c r="A319" i="8"/>
  <c r="D318" i="8"/>
  <c r="C318" i="8"/>
  <c r="B318" i="8"/>
  <c r="A318" i="8"/>
  <c r="D317" i="8"/>
  <c r="C317" i="8"/>
  <c r="B317" i="8"/>
  <c r="A317" i="8"/>
  <c r="D316" i="8"/>
  <c r="C316" i="8"/>
  <c r="B316" i="8"/>
  <c r="A316" i="8"/>
  <c r="D315" i="8"/>
  <c r="C315" i="8"/>
  <c r="B315" i="8"/>
  <c r="A315" i="8"/>
  <c r="D314" i="8"/>
  <c r="C314" i="8"/>
  <c r="B314" i="8"/>
  <c r="A314" i="8"/>
  <c r="D313" i="8"/>
  <c r="C313" i="8"/>
  <c r="B313" i="8"/>
  <c r="A313" i="8"/>
  <c r="D312" i="8"/>
  <c r="C312" i="8"/>
  <c r="B312" i="8"/>
  <c r="A312" i="8"/>
  <c r="D311" i="8"/>
  <c r="C311" i="8"/>
  <c r="B311" i="8"/>
  <c r="A311" i="8"/>
  <c r="D310" i="8"/>
  <c r="C310" i="8"/>
  <c r="B310" i="8"/>
  <c r="A310" i="8"/>
  <c r="D309" i="8"/>
  <c r="C309" i="8"/>
  <c r="B309" i="8"/>
  <c r="A309" i="8"/>
  <c r="D308" i="8"/>
  <c r="C308" i="8"/>
  <c r="B308" i="8"/>
  <c r="A308" i="8"/>
  <c r="D307" i="8"/>
  <c r="C307" i="8"/>
  <c r="B307" i="8"/>
  <c r="A307" i="8"/>
  <c r="D306" i="8"/>
  <c r="C306" i="8"/>
  <c r="B306" i="8"/>
  <c r="A306" i="8"/>
  <c r="D305" i="8"/>
  <c r="C305" i="8"/>
  <c r="B305" i="8"/>
  <c r="A305" i="8"/>
  <c r="D304" i="8"/>
  <c r="C304" i="8"/>
  <c r="B304" i="8"/>
  <c r="A304" i="8"/>
  <c r="D303" i="8"/>
  <c r="C303" i="8"/>
  <c r="B303" i="8"/>
  <c r="A303" i="8"/>
  <c r="D302" i="8"/>
  <c r="C302" i="8"/>
  <c r="B302" i="8"/>
  <c r="A302" i="8"/>
  <c r="D301" i="8"/>
  <c r="C301" i="8"/>
  <c r="B301" i="8"/>
  <c r="A301" i="8"/>
  <c r="D300" i="8"/>
  <c r="C300" i="8"/>
  <c r="B300" i="8"/>
  <c r="A300" i="8"/>
  <c r="D299" i="8"/>
  <c r="C299" i="8"/>
  <c r="B299" i="8"/>
  <c r="A299" i="8"/>
  <c r="D298" i="8"/>
  <c r="C298" i="8"/>
  <c r="B298" i="8"/>
  <c r="A298" i="8"/>
  <c r="D297" i="8"/>
  <c r="C297" i="8"/>
  <c r="B297" i="8"/>
  <c r="A297" i="8"/>
  <c r="D296" i="8"/>
  <c r="C296" i="8"/>
  <c r="B296" i="8"/>
  <c r="A296" i="8"/>
  <c r="D295" i="8"/>
  <c r="C295" i="8"/>
  <c r="B295" i="8"/>
  <c r="A295" i="8"/>
  <c r="D294" i="8"/>
  <c r="C294" i="8"/>
  <c r="B294" i="8"/>
  <c r="A294" i="8"/>
  <c r="D293" i="8"/>
  <c r="C293" i="8"/>
  <c r="B293" i="8"/>
  <c r="A293" i="8"/>
  <c r="D292" i="8"/>
  <c r="C292" i="8"/>
  <c r="B292" i="8"/>
  <c r="A292" i="8"/>
  <c r="D291" i="8"/>
  <c r="C291" i="8"/>
  <c r="B291" i="8"/>
  <c r="A291" i="8"/>
  <c r="D290" i="8"/>
  <c r="C290" i="8"/>
  <c r="B290" i="8"/>
  <c r="A290" i="8"/>
  <c r="D289" i="8"/>
  <c r="C289" i="8"/>
  <c r="B289" i="8"/>
  <c r="A289" i="8"/>
  <c r="D288" i="8"/>
  <c r="C288" i="8"/>
  <c r="B288" i="8"/>
  <c r="A288" i="8"/>
  <c r="D287" i="8"/>
  <c r="C287" i="8"/>
  <c r="B287" i="8"/>
  <c r="A287" i="8"/>
  <c r="D286" i="8"/>
  <c r="C286" i="8"/>
  <c r="B286" i="8"/>
  <c r="A286" i="8"/>
  <c r="D285" i="8"/>
  <c r="C285" i="8"/>
  <c r="B285" i="8"/>
  <c r="A285" i="8"/>
  <c r="D284" i="8"/>
  <c r="C284" i="8"/>
  <c r="B284" i="8"/>
  <c r="A284" i="8"/>
  <c r="D283" i="8"/>
  <c r="C283" i="8"/>
  <c r="B283" i="8"/>
  <c r="A283" i="8"/>
  <c r="D282" i="8"/>
  <c r="C282" i="8"/>
  <c r="B282" i="8"/>
  <c r="A282" i="8"/>
  <c r="D281" i="8"/>
  <c r="C281" i="8"/>
  <c r="B281" i="8"/>
  <c r="A281" i="8"/>
  <c r="D280" i="8"/>
  <c r="C280" i="8"/>
  <c r="B280" i="8"/>
  <c r="A280" i="8"/>
  <c r="D279" i="8"/>
  <c r="C279" i="8"/>
  <c r="B279" i="8"/>
  <c r="A279" i="8"/>
  <c r="D278" i="8"/>
  <c r="C278" i="8"/>
  <c r="B278" i="8"/>
  <c r="A278" i="8"/>
  <c r="D277" i="8"/>
  <c r="C277" i="8"/>
  <c r="B277" i="8"/>
  <c r="A277" i="8"/>
  <c r="D276" i="8"/>
  <c r="C276" i="8"/>
  <c r="B276" i="8"/>
  <c r="A276" i="8"/>
  <c r="D275" i="8"/>
  <c r="C275" i="8"/>
  <c r="B275" i="8"/>
  <c r="A275" i="8"/>
  <c r="D274" i="8"/>
  <c r="C274" i="8"/>
  <c r="B274" i="8"/>
  <c r="A274" i="8"/>
  <c r="D273" i="8"/>
  <c r="C273" i="8"/>
  <c r="B273" i="8"/>
  <c r="A273" i="8"/>
  <c r="D272" i="8"/>
  <c r="C272" i="8"/>
  <c r="B272" i="8"/>
  <c r="A272" i="8"/>
  <c r="D271" i="8"/>
  <c r="C271" i="8"/>
  <c r="B271" i="8"/>
  <c r="A271" i="8"/>
  <c r="D270" i="8"/>
  <c r="C270" i="8"/>
  <c r="B270" i="8"/>
  <c r="A270" i="8"/>
  <c r="D269" i="8"/>
  <c r="C269" i="8"/>
  <c r="B269" i="8"/>
  <c r="A269" i="8"/>
  <c r="D268" i="8"/>
  <c r="C268" i="8"/>
  <c r="B268" i="8"/>
  <c r="A268" i="8"/>
  <c r="D267" i="8"/>
  <c r="C267" i="8"/>
  <c r="B267" i="8"/>
  <c r="A267" i="8"/>
  <c r="D266" i="8"/>
  <c r="C266" i="8"/>
  <c r="B266" i="8"/>
  <c r="A266" i="8"/>
  <c r="D265" i="8"/>
  <c r="C265" i="8"/>
  <c r="B265" i="8"/>
  <c r="A265" i="8"/>
  <c r="D264" i="8"/>
  <c r="C264" i="8"/>
  <c r="B264" i="8"/>
  <c r="A264" i="8"/>
  <c r="D263" i="8"/>
  <c r="C263" i="8"/>
  <c r="B263" i="8"/>
  <c r="A263" i="8"/>
  <c r="D262" i="8"/>
  <c r="C262" i="8"/>
  <c r="B262" i="8"/>
  <c r="A262" i="8"/>
  <c r="D261" i="8"/>
  <c r="C261" i="8"/>
  <c r="B261" i="8"/>
  <c r="A261" i="8"/>
  <c r="D260" i="8"/>
  <c r="C260" i="8"/>
  <c r="B260" i="8"/>
  <c r="A260" i="8"/>
  <c r="D259" i="8"/>
  <c r="C259" i="8"/>
  <c r="B259" i="8"/>
  <c r="A259" i="8"/>
  <c r="D258" i="8"/>
  <c r="C258" i="8"/>
  <c r="B258" i="8"/>
  <c r="A258" i="8"/>
  <c r="D257" i="8"/>
  <c r="C257" i="8"/>
  <c r="B257" i="8"/>
  <c r="A257" i="8"/>
  <c r="D256" i="8"/>
  <c r="C256" i="8"/>
  <c r="B256" i="8"/>
  <c r="A256" i="8"/>
  <c r="D255" i="8"/>
  <c r="C255" i="8"/>
  <c r="B255" i="8"/>
  <c r="A255" i="8"/>
  <c r="D254" i="8"/>
  <c r="C254" i="8"/>
  <c r="B254" i="8"/>
  <c r="A254" i="8"/>
  <c r="D253" i="8"/>
  <c r="C253" i="8"/>
  <c r="B253" i="8"/>
  <c r="A253" i="8"/>
  <c r="D252" i="8"/>
  <c r="C252" i="8"/>
  <c r="B252" i="8"/>
  <c r="A252" i="8"/>
  <c r="D251" i="8"/>
  <c r="C251" i="8"/>
  <c r="B251" i="8"/>
  <c r="A251" i="8"/>
  <c r="D250" i="8"/>
  <c r="C250" i="8"/>
  <c r="B250" i="8"/>
  <c r="A250" i="8"/>
  <c r="D249" i="8"/>
  <c r="C249" i="8"/>
  <c r="B249" i="8"/>
  <c r="A249" i="8"/>
  <c r="D248" i="8"/>
  <c r="C248" i="8"/>
  <c r="B248" i="8"/>
  <c r="A248" i="8"/>
  <c r="D247" i="8"/>
  <c r="C247" i="8"/>
  <c r="B247" i="8"/>
  <c r="A247" i="8"/>
  <c r="D246" i="8"/>
  <c r="C246" i="8"/>
  <c r="B246" i="8"/>
  <c r="A246" i="8"/>
  <c r="D245" i="8"/>
  <c r="C245" i="8"/>
  <c r="B245" i="8"/>
  <c r="A245" i="8"/>
  <c r="D244" i="8"/>
  <c r="C244" i="8"/>
  <c r="B244" i="8"/>
  <c r="A244" i="8"/>
  <c r="D243" i="8"/>
  <c r="C243" i="8"/>
  <c r="B243" i="8"/>
  <c r="A243" i="8"/>
  <c r="D242" i="8"/>
  <c r="C242" i="8"/>
  <c r="B242" i="8"/>
  <c r="A242" i="8"/>
  <c r="D241" i="8"/>
  <c r="C241" i="8"/>
  <c r="B241" i="8"/>
  <c r="A241" i="8"/>
  <c r="D240" i="8"/>
  <c r="C240" i="8"/>
  <c r="B240" i="8"/>
  <c r="A240" i="8"/>
  <c r="D239" i="8"/>
  <c r="C239" i="8"/>
  <c r="B239" i="8"/>
  <c r="A239" i="8"/>
  <c r="D238" i="8"/>
  <c r="C238" i="8"/>
  <c r="B238" i="8"/>
  <c r="A238" i="8"/>
  <c r="D237" i="8"/>
  <c r="C237" i="8"/>
  <c r="B237" i="8"/>
  <c r="A237" i="8"/>
  <c r="D236" i="8"/>
  <c r="C236" i="8"/>
  <c r="B236" i="8"/>
  <c r="A236" i="8"/>
  <c r="D235" i="8"/>
  <c r="C235" i="8"/>
  <c r="B235" i="8"/>
  <c r="A235" i="8"/>
  <c r="D234" i="8"/>
  <c r="C234" i="8"/>
  <c r="B234" i="8"/>
  <c r="A234" i="8"/>
  <c r="D233" i="8"/>
  <c r="C233" i="8"/>
  <c r="B233" i="8"/>
  <c r="A233" i="8"/>
  <c r="D232" i="8"/>
  <c r="C232" i="8"/>
  <c r="B232" i="8"/>
  <c r="A232" i="8"/>
  <c r="D231" i="8"/>
  <c r="C231" i="8"/>
  <c r="B231" i="8"/>
  <c r="A231" i="8"/>
  <c r="D230" i="8"/>
  <c r="C230" i="8"/>
  <c r="B230" i="8"/>
  <c r="A230" i="8"/>
  <c r="D229" i="8"/>
  <c r="C229" i="8"/>
  <c r="B229" i="8"/>
  <c r="A229" i="8"/>
  <c r="D228" i="8"/>
  <c r="C228" i="8"/>
  <c r="B228" i="8"/>
  <c r="A228" i="8"/>
  <c r="D227" i="8"/>
  <c r="C227" i="8"/>
  <c r="B227" i="8"/>
  <c r="A227" i="8"/>
  <c r="D226" i="8"/>
  <c r="C226" i="8"/>
  <c r="B226" i="8"/>
  <c r="A226" i="8"/>
  <c r="D225" i="8"/>
  <c r="C225" i="8"/>
  <c r="B225" i="8"/>
  <c r="A225" i="8"/>
  <c r="D224" i="8"/>
  <c r="C224" i="8"/>
  <c r="B224" i="8"/>
  <c r="A224" i="8"/>
  <c r="D223" i="8"/>
  <c r="C223" i="8"/>
  <c r="B223" i="8"/>
  <c r="A223" i="8"/>
  <c r="D222" i="8"/>
  <c r="C222" i="8"/>
  <c r="B222" i="8"/>
  <c r="A222" i="8"/>
  <c r="D221" i="8"/>
  <c r="C221" i="8"/>
  <c r="B221" i="8"/>
  <c r="A221" i="8"/>
  <c r="D220" i="8"/>
  <c r="C220" i="8"/>
  <c r="B220" i="8"/>
  <c r="A220" i="8"/>
  <c r="D219" i="8"/>
  <c r="C219" i="8"/>
  <c r="B219" i="8"/>
  <c r="A219" i="8"/>
  <c r="D218" i="8"/>
  <c r="C218" i="8"/>
  <c r="B218" i="8"/>
  <c r="A218" i="8"/>
  <c r="D217" i="8"/>
  <c r="C217" i="8"/>
  <c r="B217" i="8"/>
  <c r="A217" i="8"/>
  <c r="D216" i="8"/>
  <c r="C216" i="8"/>
  <c r="B216" i="8"/>
  <c r="A216" i="8"/>
  <c r="D215" i="8"/>
  <c r="C215" i="8"/>
  <c r="B215" i="8"/>
  <c r="A215" i="8"/>
  <c r="D214" i="8"/>
  <c r="C214" i="8"/>
  <c r="B214" i="8"/>
  <c r="A214" i="8"/>
  <c r="D213" i="8"/>
  <c r="C213" i="8"/>
  <c r="B213" i="8"/>
  <c r="A213" i="8"/>
  <c r="D212" i="8"/>
  <c r="C212" i="8"/>
  <c r="B212" i="8"/>
  <c r="A212" i="8"/>
  <c r="D211" i="8"/>
  <c r="C211" i="8"/>
  <c r="B211" i="8"/>
  <c r="A211" i="8"/>
  <c r="D210" i="8"/>
  <c r="C210" i="8"/>
  <c r="B210" i="8"/>
  <c r="A210" i="8"/>
  <c r="D209" i="8"/>
  <c r="C209" i="8"/>
  <c r="B209" i="8"/>
  <c r="A209" i="8"/>
  <c r="D208" i="8"/>
  <c r="C208" i="8"/>
  <c r="B208" i="8"/>
  <c r="A208" i="8"/>
  <c r="D207" i="8"/>
  <c r="C207" i="8"/>
  <c r="B207" i="8"/>
  <c r="A207" i="8"/>
  <c r="D206" i="8"/>
  <c r="C206" i="8"/>
  <c r="B206" i="8"/>
  <c r="A206" i="8"/>
  <c r="D205" i="8"/>
  <c r="C205" i="8"/>
  <c r="B205" i="8"/>
  <c r="A205" i="8"/>
  <c r="D204" i="8"/>
  <c r="C204" i="8"/>
  <c r="B204" i="8"/>
  <c r="A204" i="8"/>
  <c r="D203" i="8"/>
  <c r="C203" i="8"/>
  <c r="B203" i="8"/>
  <c r="A203" i="8"/>
  <c r="D202" i="8"/>
  <c r="C202" i="8"/>
  <c r="B202" i="8"/>
  <c r="A202" i="8"/>
  <c r="D201" i="8"/>
  <c r="C201" i="8"/>
  <c r="B201" i="8"/>
  <c r="A201" i="8"/>
  <c r="D200" i="8"/>
  <c r="C200" i="8"/>
  <c r="B200" i="8"/>
  <c r="A200" i="8"/>
  <c r="D199" i="8"/>
  <c r="C199" i="8"/>
  <c r="B199" i="8"/>
  <c r="A199" i="8"/>
  <c r="D198" i="8"/>
  <c r="C198" i="8"/>
  <c r="B198" i="8"/>
  <c r="A198" i="8"/>
  <c r="D197" i="8"/>
  <c r="C197" i="8"/>
  <c r="B197" i="8"/>
  <c r="A197" i="8"/>
  <c r="D196" i="8"/>
  <c r="C196" i="8"/>
  <c r="B196" i="8"/>
  <c r="A196" i="8"/>
  <c r="D195" i="8"/>
  <c r="C195" i="8"/>
  <c r="B195" i="8"/>
  <c r="A195" i="8"/>
  <c r="D194" i="8"/>
  <c r="C194" i="8"/>
  <c r="B194" i="8"/>
  <c r="A194" i="8"/>
  <c r="D193" i="8"/>
  <c r="C193" i="8"/>
  <c r="B193" i="8"/>
  <c r="A193" i="8"/>
  <c r="D192" i="8"/>
  <c r="C192" i="8"/>
  <c r="B192" i="8"/>
  <c r="A192" i="8"/>
  <c r="D191" i="8"/>
  <c r="C191" i="8"/>
  <c r="B191" i="8"/>
  <c r="A191" i="8"/>
  <c r="D190" i="8"/>
  <c r="C190" i="8"/>
  <c r="B190" i="8"/>
  <c r="A190" i="8"/>
  <c r="D189" i="8"/>
  <c r="C189" i="8"/>
  <c r="B189" i="8"/>
  <c r="A189" i="8"/>
  <c r="D188" i="8"/>
  <c r="C188" i="8"/>
  <c r="B188" i="8"/>
  <c r="A188" i="8"/>
  <c r="D187" i="8"/>
  <c r="C187" i="8"/>
  <c r="B187" i="8"/>
  <c r="A187" i="8"/>
  <c r="D186" i="8"/>
  <c r="C186" i="8"/>
  <c r="B186" i="8"/>
  <c r="A186" i="8"/>
  <c r="D185" i="8"/>
  <c r="C185" i="8"/>
  <c r="B185" i="8"/>
  <c r="A185" i="8"/>
  <c r="D184" i="8"/>
  <c r="C184" i="8"/>
  <c r="B184" i="8"/>
  <c r="A184" i="8"/>
  <c r="D183" i="8"/>
  <c r="C183" i="8"/>
  <c r="B183" i="8"/>
  <c r="A183" i="8"/>
  <c r="D182" i="8"/>
  <c r="C182" i="8"/>
  <c r="B182" i="8"/>
  <c r="A182" i="8"/>
  <c r="D181" i="8"/>
  <c r="C181" i="8"/>
  <c r="B181" i="8"/>
  <c r="A181" i="8"/>
  <c r="D180" i="8"/>
  <c r="C180" i="8"/>
  <c r="B180" i="8"/>
  <c r="A180" i="8"/>
  <c r="D179" i="8"/>
  <c r="C179" i="8"/>
  <c r="B179" i="8"/>
  <c r="A179" i="8"/>
  <c r="D178" i="8"/>
  <c r="C178" i="8"/>
  <c r="B178" i="8"/>
  <c r="A178" i="8"/>
  <c r="D177" i="8"/>
  <c r="C177" i="8"/>
  <c r="B177" i="8"/>
  <c r="A177" i="8"/>
  <c r="D176" i="8"/>
  <c r="C176" i="8"/>
  <c r="B176" i="8"/>
  <c r="A176" i="8"/>
  <c r="D175" i="8"/>
  <c r="C175" i="8"/>
  <c r="B175" i="8"/>
  <c r="A175" i="8"/>
  <c r="D174" i="8"/>
  <c r="C174" i="8"/>
  <c r="B174" i="8"/>
  <c r="A174" i="8"/>
  <c r="D173" i="8"/>
  <c r="C173" i="8"/>
  <c r="B173" i="8"/>
  <c r="A173" i="8"/>
  <c r="D172" i="8"/>
  <c r="C172" i="8"/>
  <c r="B172" i="8"/>
  <c r="A172" i="8"/>
  <c r="D171" i="8"/>
  <c r="C171" i="8"/>
  <c r="B171" i="8"/>
  <c r="A171" i="8"/>
  <c r="D170" i="8"/>
  <c r="C170" i="8"/>
  <c r="B170" i="8"/>
  <c r="A170" i="8"/>
  <c r="D169" i="8"/>
  <c r="C169" i="8"/>
  <c r="B169" i="8"/>
  <c r="A169" i="8"/>
  <c r="D168" i="8"/>
  <c r="C168" i="8"/>
  <c r="B168" i="8"/>
  <c r="A168" i="8"/>
  <c r="D167" i="8"/>
  <c r="C167" i="8"/>
  <c r="B167" i="8"/>
  <c r="A167" i="8"/>
  <c r="D166" i="8"/>
  <c r="C166" i="8"/>
  <c r="B166" i="8"/>
  <c r="A166" i="8"/>
  <c r="D165" i="8"/>
  <c r="C165" i="8"/>
  <c r="B165" i="8"/>
  <c r="A165" i="8"/>
  <c r="D164" i="8"/>
  <c r="C164" i="8"/>
  <c r="B164" i="8"/>
  <c r="A164" i="8"/>
  <c r="D163" i="8"/>
  <c r="C163" i="8"/>
  <c r="B163" i="8"/>
  <c r="A163" i="8"/>
  <c r="D162" i="8"/>
  <c r="C162" i="8"/>
  <c r="B162" i="8"/>
  <c r="A162" i="8"/>
  <c r="D161" i="8"/>
  <c r="C161" i="8"/>
  <c r="B161" i="8"/>
  <c r="A161" i="8"/>
  <c r="D160" i="8"/>
  <c r="C160" i="8"/>
  <c r="B160" i="8"/>
  <c r="A160" i="8"/>
  <c r="D159" i="8"/>
  <c r="C159" i="8"/>
  <c r="B159" i="8"/>
  <c r="A159" i="8"/>
  <c r="D158" i="8"/>
  <c r="C158" i="8"/>
  <c r="B158" i="8"/>
  <c r="A158" i="8"/>
  <c r="D157" i="8"/>
  <c r="C157" i="8"/>
  <c r="B157" i="8"/>
  <c r="A157" i="8"/>
  <c r="D156" i="8"/>
  <c r="C156" i="8"/>
  <c r="B156" i="8"/>
  <c r="A156" i="8"/>
  <c r="D155" i="8"/>
  <c r="C155" i="8"/>
  <c r="B155" i="8"/>
  <c r="A155" i="8"/>
  <c r="D154" i="8"/>
  <c r="C154" i="8"/>
  <c r="B154" i="8"/>
  <c r="A154" i="8"/>
  <c r="D153" i="8"/>
  <c r="C153" i="8"/>
  <c r="B153" i="8"/>
  <c r="A153" i="8"/>
  <c r="D152" i="8"/>
  <c r="C152" i="8"/>
  <c r="B152" i="8"/>
  <c r="A152" i="8"/>
  <c r="D151" i="8"/>
  <c r="C151" i="8"/>
  <c r="B151" i="8"/>
  <c r="A151" i="8"/>
  <c r="D150" i="8"/>
  <c r="C150" i="8"/>
  <c r="B150" i="8"/>
  <c r="A150" i="8"/>
  <c r="D149" i="8"/>
  <c r="C149" i="8"/>
  <c r="B149" i="8"/>
  <c r="A149" i="8"/>
  <c r="D148" i="8"/>
  <c r="C148" i="8"/>
  <c r="B148" i="8"/>
  <c r="A148" i="8"/>
  <c r="D147" i="8"/>
  <c r="C147" i="8"/>
  <c r="B147" i="8"/>
  <c r="A147" i="8"/>
  <c r="D146" i="8"/>
  <c r="C146" i="8"/>
  <c r="B146" i="8"/>
  <c r="A146" i="8"/>
  <c r="D145" i="8"/>
  <c r="C145" i="8"/>
  <c r="B145" i="8"/>
  <c r="A145" i="8"/>
  <c r="D144" i="8"/>
  <c r="C144" i="8"/>
  <c r="B144" i="8"/>
  <c r="A144" i="8"/>
  <c r="D143" i="8"/>
  <c r="C143" i="8"/>
  <c r="B143" i="8"/>
  <c r="A143" i="8"/>
  <c r="D142" i="8"/>
  <c r="C142" i="8"/>
  <c r="B142" i="8"/>
  <c r="A142" i="8"/>
  <c r="D141" i="8"/>
  <c r="C141" i="8"/>
  <c r="B141" i="8"/>
  <c r="A141" i="8"/>
  <c r="D140" i="8"/>
  <c r="C140" i="8"/>
  <c r="B140" i="8"/>
  <c r="A140" i="8"/>
  <c r="D139" i="8"/>
  <c r="C139" i="8"/>
  <c r="B139" i="8"/>
  <c r="A139" i="8"/>
  <c r="D138" i="8"/>
  <c r="C138" i="8"/>
  <c r="B138" i="8"/>
  <c r="A138" i="8"/>
  <c r="D137" i="8"/>
  <c r="C137" i="8"/>
  <c r="B137" i="8"/>
  <c r="A137" i="8"/>
  <c r="D136" i="8"/>
  <c r="C136" i="8"/>
  <c r="B136" i="8"/>
  <c r="A136" i="8"/>
  <c r="D135" i="8"/>
  <c r="C135" i="8"/>
  <c r="B135" i="8"/>
  <c r="A135" i="8"/>
  <c r="D134" i="8"/>
  <c r="C134" i="8"/>
  <c r="B134" i="8"/>
  <c r="A134" i="8"/>
  <c r="D133" i="8"/>
  <c r="C133" i="8"/>
  <c r="B133" i="8"/>
  <c r="A133" i="8"/>
  <c r="D132" i="8"/>
  <c r="C132" i="8"/>
  <c r="B132" i="8"/>
  <c r="A132" i="8"/>
  <c r="D131" i="8"/>
  <c r="C131" i="8"/>
  <c r="B131" i="8"/>
  <c r="A131" i="8"/>
  <c r="D130" i="8"/>
  <c r="C130" i="8"/>
  <c r="B130" i="8"/>
  <c r="A130" i="8"/>
  <c r="D129" i="8"/>
  <c r="C129" i="8"/>
  <c r="B129" i="8"/>
  <c r="A129" i="8"/>
  <c r="D128" i="8"/>
  <c r="C128" i="8"/>
  <c r="B128" i="8"/>
  <c r="A128" i="8"/>
  <c r="D127" i="8"/>
  <c r="C127" i="8"/>
  <c r="B127" i="8"/>
  <c r="A127" i="8"/>
  <c r="D126" i="8"/>
  <c r="C126" i="8"/>
  <c r="B126" i="8"/>
  <c r="A126" i="8"/>
  <c r="D125" i="8"/>
  <c r="C125" i="8"/>
  <c r="B125" i="8"/>
  <c r="A125" i="8"/>
  <c r="D124" i="8"/>
  <c r="C124" i="8"/>
  <c r="B124" i="8"/>
  <c r="A124" i="8"/>
  <c r="D123" i="8"/>
  <c r="C123" i="8"/>
  <c r="B123" i="8"/>
  <c r="A123" i="8"/>
  <c r="D122" i="8"/>
  <c r="C122" i="8"/>
  <c r="B122" i="8"/>
  <c r="A122" i="8"/>
  <c r="D121" i="8"/>
  <c r="C121" i="8"/>
  <c r="B121" i="8"/>
  <c r="A121" i="8"/>
  <c r="D120" i="8"/>
  <c r="C120" i="8"/>
  <c r="B120" i="8"/>
  <c r="A120" i="8"/>
  <c r="D119" i="8"/>
  <c r="C119" i="8"/>
  <c r="B119" i="8"/>
  <c r="A119" i="8"/>
  <c r="D118" i="8"/>
  <c r="C118" i="8"/>
  <c r="B118" i="8"/>
  <c r="A118" i="8"/>
  <c r="D117" i="8"/>
  <c r="C117" i="8"/>
  <c r="B117" i="8"/>
  <c r="A117" i="8"/>
  <c r="D116" i="8"/>
  <c r="C116" i="8"/>
  <c r="B116" i="8"/>
  <c r="A116" i="8"/>
  <c r="D115" i="8"/>
  <c r="C115" i="8"/>
  <c r="B115" i="8"/>
  <c r="A115" i="8"/>
  <c r="D114" i="8"/>
  <c r="C114" i="8"/>
  <c r="B114" i="8"/>
  <c r="A114" i="8"/>
  <c r="D113" i="8"/>
  <c r="C113" i="8"/>
  <c r="B113" i="8"/>
  <c r="A113" i="8"/>
  <c r="D112" i="8"/>
  <c r="C112" i="8"/>
  <c r="B112" i="8"/>
  <c r="A112" i="8"/>
  <c r="D111" i="8"/>
  <c r="C111" i="8"/>
  <c r="B111" i="8"/>
  <c r="A111" i="8"/>
  <c r="D110" i="8"/>
  <c r="C110" i="8"/>
  <c r="B110" i="8"/>
  <c r="A110" i="8"/>
  <c r="D109" i="8"/>
  <c r="C109" i="8"/>
  <c r="B109" i="8"/>
  <c r="A109" i="8"/>
  <c r="D108" i="8"/>
  <c r="C108" i="8"/>
  <c r="B108" i="8"/>
  <c r="A108" i="8"/>
  <c r="D107" i="8"/>
  <c r="C107" i="8"/>
  <c r="B107" i="8"/>
  <c r="A107" i="8"/>
  <c r="D106" i="8"/>
  <c r="C106" i="8"/>
  <c r="B106" i="8"/>
  <c r="A106" i="8"/>
  <c r="D105" i="8"/>
  <c r="C105" i="8"/>
  <c r="B105" i="8"/>
  <c r="A105" i="8"/>
  <c r="D104" i="8"/>
  <c r="C104" i="8"/>
  <c r="B104" i="8"/>
  <c r="A104" i="8"/>
  <c r="D103" i="8"/>
  <c r="C103" i="8"/>
  <c r="B103" i="8"/>
  <c r="A103" i="8"/>
  <c r="D102" i="8"/>
  <c r="C102" i="8"/>
  <c r="B102" i="8"/>
  <c r="A102" i="8"/>
  <c r="D101" i="8"/>
  <c r="C101" i="8"/>
  <c r="B101" i="8"/>
  <c r="A101" i="8"/>
  <c r="D100" i="8"/>
  <c r="C100" i="8"/>
  <c r="B100" i="8"/>
  <c r="A100" i="8"/>
  <c r="D99" i="8"/>
  <c r="C99" i="8"/>
  <c r="B99" i="8"/>
  <c r="A99" i="8"/>
  <c r="D98" i="8"/>
  <c r="C98" i="8"/>
  <c r="B98" i="8"/>
  <c r="A98" i="8"/>
  <c r="D97" i="8"/>
  <c r="C97" i="8"/>
  <c r="B97" i="8"/>
  <c r="A97" i="8"/>
  <c r="D96" i="8"/>
  <c r="C96" i="8"/>
  <c r="B96" i="8"/>
  <c r="A96" i="8"/>
  <c r="D95" i="8"/>
  <c r="C95" i="8"/>
  <c r="B95" i="8"/>
  <c r="A95" i="8"/>
  <c r="D94" i="8"/>
  <c r="C94" i="8"/>
  <c r="B94" i="8"/>
  <c r="A94" i="8"/>
  <c r="D93" i="8"/>
  <c r="C93" i="8"/>
  <c r="B93" i="8"/>
  <c r="A93" i="8"/>
  <c r="D92" i="8"/>
  <c r="C92" i="8"/>
  <c r="B92" i="8"/>
  <c r="A92" i="8"/>
  <c r="D91" i="8"/>
  <c r="C91" i="8"/>
  <c r="B91" i="8"/>
  <c r="A91" i="8"/>
  <c r="D90" i="8"/>
  <c r="C90" i="8"/>
  <c r="B90" i="8"/>
  <c r="A90" i="8"/>
  <c r="D89" i="8"/>
  <c r="C89" i="8"/>
  <c r="B89" i="8"/>
  <c r="A89" i="8"/>
  <c r="D88" i="8"/>
  <c r="C88" i="8"/>
  <c r="B88" i="8"/>
  <c r="A88" i="8"/>
  <c r="D87" i="8"/>
  <c r="C87" i="8"/>
  <c r="B87" i="8"/>
  <c r="A87" i="8"/>
  <c r="D86" i="8"/>
  <c r="C86" i="8"/>
  <c r="B86" i="8"/>
  <c r="A86" i="8"/>
  <c r="D85" i="8"/>
  <c r="C85" i="8"/>
  <c r="B85" i="8"/>
  <c r="A85" i="8"/>
  <c r="D84" i="8"/>
  <c r="C84" i="8"/>
  <c r="B84" i="8"/>
  <c r="A84" i="8"/>
  <c r="D83" i="8"/>
  <c r="C83" i="8"/>
  <c r="B83" i="8"/>
  <c r="A83" i="8"/>
  <c r="D82" i="8"/>
  <c r="C82" i="8"/>
  <c r="B82" i="8"/>
  <c r="A82" i="8"/>
  <c r="D81" i="8"/>
  <c r="C81" i="8"/>
  <c r="B81" i="8"/>
  <c r="A81" i="8"/>
  <c r="D80" i="8"/>
  <c r="C80" i="8"/>
  <c r="B80" i="8"/>
  <c r="A80" i="8"/>
  <c r="D79" i="8"/>
  <c r="C79" i="8"/>
  <c r="B79" i="8"/>
  <c r="A79" i="8"/>
  <c r="D78" i="8"/>
  <c r="C78" i="8"/>
  <c r="B78" i="8"/>
  <c r="A78" i="8"/>
  <c r="D77" i="8"/>
  <c r="C77" i="8"/>
  <c r="B77" i="8"/>
  <c r="A77" i="8"/>
  <c r="D76" i="8"/>
  <c r="C76" i="8"/>
  <c r="B76" i="8"/>
  <c r="A76" i="8"/>
  <c r="D75" i="8"/>
  <c r="C75" i="8"/>
  <c r="B75" i="8"/>
  <c r="A75" i="8"/>
  <c r="D74" i="8"/>
  <c r="C74" i="8"/>
  <c r="B74" i="8"/>
  <c r="A74" i="8"/>
  <c r="D73" i="8"/>
  <c r="C73" i="8"/>
  <c r="B73" i="8"/>
  <c r="A73" i="8"/>
  <c r="D72" i="8"/>
  <c r="C72" i="8"/>
  <c r="B72" i="8"/>
  <c r="A72" i="8"/>
  <c r="D71" i="8"/>
  <c r="C71" i="8"/>
  <c r="B71" i="8"/>
  <c r="A71" i="8"/>
  <c r="D70" i="8"/>
  <c r="C70" i="8"/>
  <c r="B70" i="8"/>
  <c r="A70" i="8"/>
  <c r="D69" i="8"/>
  <c r="C69" i="8"/>
  <c r="B69" i="8"/>
  <c r="A69" i="8"/>
  <c r="D68" i="8"/>
  <c r="C68" i="8"/>
  <c r="B68" i="8"/>
  <c r="A68" i="8"/>
  <c r="D67" i="8"/>
  <c r="C67" i="8"/>
  <c r="B67" i="8"/>
  <c r="A67" i="8"/>
  <c r="D66" i="8"/>
  <c r="C66" i="8"/>
  <c r="B66" i="8"/>
  <c r="A66" i="8"/>
  <c r="D65" i="8"/>
  <c r="C65" i="8"/>
  <c r="B65" i="8"/>
  <c r="A65" i="8"/>
  <c r="D64" i="8"/>
  <c r="C64" i="8"/>
  <c r="B64" i="8"/>
  <c r="A64" i="8"/>
  <c r="D63" i="8"/>
  <c r="C63" i="8"/>
  <c r="B63" i="8"/>
  <c r="A63" i="8"/>
  <c r="D62" i="8"/>
  <c r="C62" i="8"/>
  <c r="B62" i="8"/>
  <c r="A62" i="8"/>
  <c r="D61" i="8"/>
  <c r="C61" i="8"/>
  <c r="B61" i="8"/>
  <c r="A61" i="8"/>
  <c r="D60" i="8"/>
  <c r="C60" i="8"/>
  <c r="B60" i="8"/>
  <c r="A60" i="8"/>
  <c r="D59" i="8"/>
  <c r="C59" i="8"/>
  <c r="B59" i="8"/>
  <c r="A59" i="8"/>
  <c r="D58" i="8"/>
  <c r="C58" i="8"/>
  <c r="B58" i="8"/>
  <c r="A58" i="8"/>
  <c r="D57" i="8"/>
  <c r="C57" i="8"/>
  <c r="B57" i="8"/>
  <c r="A57" i="8"/>
  <c r="D56" i="8"/>
  <c r="C56" i="8"/>
  <c r="B56" i="8"/>
  <c r="A56" i="8"/>
  <c r="D55" i="8"/>
  <c r="C55" i="8"/>
  <c r="B55" i="8"/>
  <c r="A55" i="8"/>
  <c r="D54" i="8"/>
  <c r="C54" i="8"/>
  <c r="B54" i="8"/>
  <c r="A54" i="8"/>
  <c r="D53" i="8"/>
  <c r="C53" i="8"/>
  <c r="B53" i="8"/>
  <c r="A53" i="8"/>
  <c r="D52" i="8"/>
  <c r="C52" i="8"/>
  <c r="B52" i="8"/>
  <c r="A52" i="8"/>
  <c r="D51" i="8"/>
  <c r="C51" i="8"/>
  <c r="B51" i="8"/>
  <c r="A51" i="8"/>
  <c r="D50" i="8"/>
  <c r="C50" i="8"/>
  <c r="B50" i="8"/>
  <c r="A50" i="8"/>
  <c r="D49" i="8"/>
  <c r="C49" i="8"/>
  <c r="B49" i="8"/>
  <c r="A49" i="8"/>
  <c r="D48" i="8"/>
  <c r="C48" i="8"/>
  <c r="B48" i="8"/>
  <c r="A48" i="8"/>
  <c r="D47" i="8"/>
  <c r="C47" i="8"/>
  <c r="B47" i="8"/>
  <c r="A47" i="8"/>
  <c r="D46" i="8"/>
  <c r="C46" i="8"/>
  <c r="B46" i="8"/>
  <c r="A46" i="8"/>
  <c r="D45" i="8"/>
  <c r="C45" i="8"/>
  <c r="B45" i="8"/>
  <c r="A45" i="8"/>
  <c r="D44" i="8"/>
  <c r="C44" i="8"/>
  <c r="B44" i="8"/>
  <c r="A44" i="8"/>
  <c r="D43" i="8"/>
  <c r="C43" i="8"/>
  <c r="B43" i="8"/>
  <c r="A43" i="8"/>
  <c r="D42" i="8"/>
  <c r="C42" i="8"/>
  <c r="B42" i="8"/>
  <c r="A42" i="8"/>
  <c r="D41" i="8"/>
  <c r="C41" i="8"/>
  <c r="B41" i="8"/>
  <c r="A41" i="8"/>
  <c r="D40" i="8"/>
  <c r="C40" i="8"/>
  <c r="B40" i="8"/>
  <c r="A40" i="8"/>
  <c r="D39" i="8"/>
  <c r="C39" i="8"/>
  <c r="B39" i="8"/>
  <c r="A39" i="8"/>
  <c r="D38" i="8"/>
  <c r="C38" i="8"/>
  <c r="B38" i="8"/>
  <c r="A38" i="8"/>
  <c r="D37" i="8"/>
  <c r="C37" i="8"/>
  <c r="B37" i="8"/>
  <c r="A37" i="8"/>
  <c r="D36" i="8"/>
  <c r="C36" i="8"/>
  <c r="B36" i="8"/>
  <c r="A36" i="8"/>
  <c r="D35" i="8"/>
  <c r="C35" i="8"/>
  <c r="B35" i="8"/>
  <c r="A35" i="8"/>
  <c r="D34" i="8"/>
  <c r="C34" i="8"/>
  <c r="B34" i="8"/>
  <c r="A34" i="8"/>
  <c r="D33" i="8"/>
  <c r="C33" i="8"/>
  <c r="B33" i="8"/>
  <c r="A33" i="8"/>
  <c r="D32" i="8"/>
  <c r="C32" i="8"/>
  <c r="B32" i="8"/>
  <c r="A32" i="8"/>
  <c r="D31" i="8"/>
  <c r="C31" i="8"/>
  <c r="B31" i="8"/>
  <c r="A31" i="8"/>
  <c r="D30" i="8"/>
  <c r="C30" i="8"/>
  <c r="B30" i="8"/>
  <c r="A30" i="8"/>
  <c r="D29" i="8"/>
  <c r="C29" i="8"/>
  <c r="B29" i="8"/>
  <c r="A29" i="8"/>
  <c r="D28" i="8"/>
  <c r="C28" i="8"/>
  <c r="B28" i="8"/>
  <c r="A28" i="8"/>
  <c r="D27" i="8"/>
  <c r="C27" i="8"/>
  <c r="B27" i="8"/>
  <c r="A27" i="8"/>
  <c r="D26" i="8"/>
  <c r="C26" i="8"/>
  <c r="B26" i="8"/>
  <c r="A26" i="8"/>
  <c r="D25" i="8"/>
  <c r="C25" i="8"/>
  <c r="B25" i="8"/>
  <c r="A25" i="8"/>
  <c r="D24" i="8"/>
  <c r="C24" i="8"/>
  <c r="B24" i="8"/>
  <c r="A24" i="8"/>
  <c r="D23" i="8"/>
  <c r="C23" i="8"/>
  <c r="B23" i="8"/>
  <c r="A23" i="8"/>
  <c r="D22" i="8"/>
  <c r="C22" i="8"/>
  <c r="B22" i="8"/>
  <c r="A22" i="8"/>
  <c r="D21" i="8"/>
  <c r="C21" i="8"/>
  <c r="B21" i="8"/>
  <c r="A21" i="8"/>
  <c r="D20" i="8"/>
  <c r="C20" i="8"/>
  <c r="B20" i="8"/>
  <c r="A20" i="8"/>
  <c r="D19" i="8"/>
  <c r="C19" i="8"/>
  <c r="B19" i="8"/>
  <c r="A19" i="8"/>
  <c r="D18" i="8"/>
  <c r="C18" i="8"/>
  <c r="B18" i="8"/>
  <c r="A18" i="8"/>
  <c r="D17" i="8"/>
  <c r="C17" i="8"/>
  <c r="B17" i="8"/>
  <c r="A17" i="8"/>
  <c r="D16" i="8"/>
  <c r="C16" i="8"/>
  <c r="B16" i="8"/>
  <c r="A16" i="8"/>
  <c r="D15" i="8"/>
  <c r="C15" i="8"/>
  <c r="B15" i="8"/>
  <c r="A15" i="8"/>
  <c r="D14" i="8"/>
  <c r="C14" i="8"/>
  <c r="B14" i="8"/>
  <c r="A14" i="8"/>
  <c r="D13" i="8"/>
  <c r="C13" i="8"/>
  <c r="B13" i="8"/>
  <c r="A13" i="8"/>
  <c r="D12" i="8"/>
  <c r="C12" i="8"/>
  <c r="B12" i="8"/>
  <c r="A12" i="8"/>
  <c r="D11" i="8"/>
  <c r="C11" i="8"/>
  <c r="B11" i="8"/>
  <c r="A11" i="8"/>
  <c r="D10" i="8"/>
  <c r="C10" i="8"/>
  <c r="B10" i="8"/>
  <c r="A10" i="8"/>
  <c r="D9" i="8"/>
  <c r="C9" i="8"/>
  <c r="B9" i="8"/>
  <c r="A9" i="8"/>
  <c r="D8" i="8"/>
  <c r="C8" i="8"/>
  <c r="B8" i="8"/>
  <c r="A8" i="8"/>
  <c r="D7" i="8"/>
  <c r="C7" i="8"/>
  <c r="B7" i="8"/>
  <c r="A7" i="8"/>
  <c r="G1" i="8"/>
  <c r="M2" i="7"/>
  <c r="R5" i="5" s="1"/>
  <c r="D16" i="7"/>
  <c r="E16" i="7" s="1"/>
  <c r="F16" i="7" s="1"/>
  <c r="E366" i="5"/>
  <c r="E364" i="5"/>
  <c r="E362" i="5"/>
  <c r="E360" i="5"/>
  <c r="E356" i="5"/>
  <c r="E332" i="5"/>
  <c r="E326" i="5"/>
  <c r="E316" i="5"/>
  <c r="E312" i="5"/>
  <c r="E310" i="5"/>
  <c r="E302" i="5"/>
  <c r="E294" i="5"/>
  <c r="E293" i="5"/>
  <c r="E289" i="5"/>
  <c r="E281" i="5"/>
  <c r="E273" i="5"/>
  <c r="E265" i="5"/>
  <c r="E257" i="5"/>
  <c r="E249" i="5"/>
  <c r="E241" i="5"/>
  <c r="E237" i="5"/>
  <c r="E233" i="5"/>
  <c r="E225" i="5"/>
  <c r="E217" i="5"/>
  <c r="E209" i="5"/>
  <c r="E201" i="5"/>
  <c r="E197" i="5"/>
  <c r="E193" i="5"/>
  <c r="E185" i="5"/>
  <c r="E181" i="5"/>
  <c r="E177" i="5"/>
  <c r="E173" i="5"/>
  <c r="E169" i="5"/>
  <c r="E163" i="5"/>
  <c r="E157" i="5"/>
  <c r="E153" i="5"/>
  <c r="E149" i="5"/>
  <c r="E141" i="5"/>
  <c r="E137" i="5"/>
  <c r="E133" i="5"/>
  <c r="E129" i="5"/>
  <c r="E125" i="5"/>
  <c r="E121" i="5"/>
  <c r="E117" i="5"/>
  <c r="E113" i="5"/>
  <c r="E109" i="5"/>
  <c r="E107" i="5"/>
  <c r="E105" i="5"/>
  <c r="E101" i="5"/>
  <c r="E97" i="5"/>
  <c r="E89" i="5"/>
  <c r="E81" i="5"/>
  <c r="E77" i="5"/>
  <c r="E73" i="5"/>
  <c r="E69" i="5"/>
  <c r="E65" i="5"/>
  <c r="E61" i="5"/>
  <c r="E57" i="5"/>
  <c r="E53" i="5"/>
  <c r="E49" i="5"/>
  <c r="E45" i="5"/>
  <c r="E41" i="5"/>
  <c r="E33" i="5"/>
  <c r="E29" i="5"/>
  <c r="E25" i="5"/>
  <c r="E21" i="5"/>
  <c r="E17" i="5"/>
  <c r="E13" i="5"/>
  <c r="E9" i="5"/>
  <c r="C367" i="6"/>
  <c r="B367" i="6"/>
  <c r="A367" i="6"/>
  <c r="C366" i="6"/>
  <c r="B366" i="6"/>
  <c r="A366" i="6"/>
  <c r="C365" i="6"/>
  <c r="B365" i="6"/>
  <c r="A365" i="6"/>
  <c r="C364" i="6"/>
  <c r="B364" i="6"/>
  <c r="A364" i="6"/>
  <c r="C363" i="6"/>
  <c r="B363" i="6"/>
  <c r="A363" i="6"/>
  <c r="C362" i="6"/>
  <c r="B362" i="6"/>
  <c r="A362" i="6"/>
  <c r="C361" i="6"/>
  <c r="B361" i="6"/>
  <c r="A361" i="6"/>
  <c r="C360" i="6"/>
  <c r="B360" i="6"/>
  <c r="A360" i="6"/>
  <c r="C359" i="6"/>
  <c r="B359" i="6"/>
  <c r="A359" i="6"/>
  <c r="C358" i="6"/>
  <c r="B358" i="6"/>
  <c r="A358" i="6"/>
  <c r="C357" i="6"/>
  <c r="B357" i="6"/>
  <c r="A357" i="6"/>
  <c r="C356" i="6"/>
  <c r="B356" i="6"/>
  <c r="A356" i="6"/>
  <c r="C355" i="6"/>
  <c r="B355" i="6"/>
  <c r="A355" i="6"/>
  <c r="C354" i="6"/>
  <c r="B354" i="6"/>
  <c r="A354" i="6"/>
  <c r="C353" i="6"/>
  <c r="B353" i="6"/>
  <c r="A353" i="6"/>
  <c r="C352" i="6"/>
  <c r="B352" i="6"/>
  <c r="A352" i="6"/>
  <c r="C351" i="6"/>
  <c r="B351" i="6"/>
  <c r="A351" i="6"/>
  <c r="C350" i="6"/>
  <c r="B350" i="6"/>
  <c r="A350" i="6"/>
  <c r="C349" i="6"/>
  <c r="B349" i="6"/>
  <c r="A349" i="6"/>
  <c r="C348" i="6"/>
  <c r="B348" i="6"/>
  <c r="A348" i="6"/>
  <c r="C347" i="6"/>
  <c r="B347" i="6"/>
  <c r="A347" i="6"/>
  <c r="C346" i="6"/>
  <c r="B346" i="6"/>
  <c r="A346" i="6"/>
  <c r="C345" i="6"/>
  <c r="B345" i="6"/>
  <c r="A345" i="6"/>
  <c r="C344" i="6"/>
  <c r="B344" i="6"/>
  <c r="A344" i="6"/>
  <c r="C343" i="6"/>
  <c r="B343" i="6"/>
  <c r="A343" i="6"/>
  <c r="C342" i="6"/>
  <c r="B342" i="6"/>
  <c r="A342" i="6"/>
  <c r="C341" i="6"/>
  <c r="B341" i="6"/>
  <c r="A341" i="6"/>
  <c r="C340" i="6"/>
  <c r="B340" i="6"/>
  <c r="A340" i="6"/>
  <c r="C339" i="6"/>
  <c r="B339" i="6"/>
  <c r="A339" i="6"/>
  <c r="C338" i="6"/>
  <c r="B338" i="6"/>
  <c r="A338" i="6"/>
  <c r="C337" i="6"/>
  <c r="B337" i="6"/>
  <c r="A337" i="6"/>
  <c r="C336" i="6"/>
  <c r="B336" i="6"/>
  <c r="A336" i="6"/>
  <c r="C335" i="6"/>
  <c r="B335" i="6"/>
  <c r="A335" i="6"/>
  <c r="C334" i="6"/>
  <c r="B334" i="6"/>
  <c r="A334" i="6"/>
  <c r="C333" i="6"/>
  <c r="B333" i="6"/>
  <c r="A333" i="6"/>
  <c r="C332" i="6"/>
  <c r="B332" i="6"/>
  <c r="A332" i="6"/>
  <c r="C331" i="6"/>
  <c r="B331" i="6"/>
  <c r="A331" i="6"/>
  <c r="C330" i="6"/>
  <c r="B330" i="6"/>
  <c r="A330" i="6"/>
  <c r="C329" i="6"/>
  <c r="B329" i="6"/>
  <c r="A329" i="6"/>
  <c r="C328" i="6"/>
  <c r="B328" i="6"/>
  <c r="A328" i="6"/>
  <c r="C327" i="6"/>
  <c r="B327" i="6"/>
  <c r="A327" i="6"/>
  <c r="C326" i="6"/>
  <c r="B326" i="6"/>
  <c r="A326" i="6"/>
  <c r="C325" i="6"/>
  <c r="B325" i="6"/>
  <c r="A325" i="6"/>
  <c r="C324" i="6"/>
  <c r="B324" i="6"/>
  <c r="A324" i="6"/>
  <c r="C323" i="6"/>
  <c r="B323" i="6"/>
  <c r="A323" i="6"/>
  <c r="C322" i="6"/>
  <c r="B322" i="6"/>
  <c r="A322" i="6"/>
  <c r="C321" i="6"/>
  <c r="B321" i="6"/>
  <c r="A321" i="6"/>
  <c r="C320" i="6"/>
  <c r="B320" i="6"/>
  <c r="A320" i="6"/>
  <c r="C319" i="6"/>
  <c r="B319" i="6"/>
  <c r="A319" i="6"/>
  <c r="C318" i="6"/>
  <c r="B318" i="6"/>
  <c r="A318" i="6"/>
  <c r="C317" i="6"/>
  <c r="B317" i="6"/>
  <c r="A317" i="6"/>
  <c r="C316" i="6"/>
  <c r="B316" i="6"/>
  <c r="A316" i="6"/>
  <c r="C315" i="6"/>
  <c r="B315" i="6"/>
  <c r="A315" i="6"/>
  <c r="C314" i="6"/>
  <c r="B314" i="6"/>
  <c r="A314" i="6"/>
  <c r="C313" i="6"/>
  <c r="B313" i="6"/>
  <c r="A313" i="6"/>
  <c r="C312" i="6"/>
  <c r="B312" i="6"/>
  <c r="A312" i="6"/>
  <c r="C311" i="6"/>
  <c r="B311" i="6"/>
  <c r="A311" i="6"/>
  <c r="C310" i="6"/>
  <c r="B310" i="6"/>
  <c r="A310" i="6"/>
  <c r="C309" i="6"/>
  <c r="B309" i="6"/>
  <c r="A309" i="6"/>
  <c r="C308" i="6"/>
  <c r="B308" i="6"/>
  <c r="A308" i="6"/>
  <c r="C307" i="6"/>
  <c r="B307" i="6"/>
  <c r="A307" i="6"/>
  <c r="C306" i="6"/>
  <c r="B306" i="6"/>
  <c r="A306" i="6"/>
  <c r="C305" i="6"/>
  <c r="B305" i="6"/>
  <c r="A305" i="6"/>
  <c r="C304" i="6"/>
  <c r="B304" i="6"/>
  <c r="A304" i="6"/>
  <c r="C303" i="6"/>
  <c r="B303" i="6"/>
  <c r="A303" i="6"/>
  <c r="C302" i="6"/>
  <c r="B302" i="6"/>
  <c r="A302" i="6"/>
  <c r="C301" i="6"/>
  <c r="B301" i="6"/>
  <c r="A301" i="6"/>
  <c r="C300" i="6"/>
  <c r="B300" i="6"/>
  <c r="A300" i="6"/>
  <c r="C299" i="6"/>
  <c r="B299" i="6"/>
  <c r="A299" i="6"/>
  <c r="C298" i="6"/>
  <c r="B298" i="6"/>
  <c r="A298" i="6"/>
  <c r="C297" i="6"/>
  <c r="B297" i="6"/>
  <c r="A297" i="6"/>
  <c r="C296" i="6"/>
  <c r="B296" i="6"/>
  <c r="A296" i="6"/>
  <c r="C295" i="6"/>
  <c r="B295" i="6"/>
  <c r="A295" i="6"/>
  <c r="C294" i="6"/>
  <c r="B294" i="6"/>
  <c r="A294" i="6"/>
  <c r="C293" i="6"/>
  <c r="B293" i="6"/>
  <c r="A293" i="6"/>
  <c r="C292" i="6"/>
  <c r="B292" i="6"/>
  <c r="A292" i="6"/>
  <c r="C291" i="6"/>
  <c r="B291" i="6"/>
  <c r="A291" i="6"/>
  <c r="C290" i="6"/>
  <c r="B290" i="6"/>
  <c r="A290" i="6"/>
  <c r="C289" i="6"/>
  <c r="B289" i="6"/>
  <c r="A289" i="6"/>
  <c r="C288" i="6"/>
  <c r="B288" i="6"/>
  <c r="A288" i="6"/>
  <c r="C287" i="6"/>
  <c r="B287" i="6"/>
  <c r="A287" i="6"/>
  <c r="C286" i="6"/>
  <c r="B286" i="6"/>
  <c r="A286" i="6"/>
  <c r="C285" i="6"/>
  <c r="B285" i="6"/>
  <c r="A285" i="6"/>
  <c r="C284" i="6"/>
  <c r="B284" i="6"/>
  <c r="A284" i="6"/>
  <c r="C283" i="6"/>
  <c r="B283" i="6"/>
  <c r="A283" i="6"/>
  <c r="C282" i="6"/>
  <c r="B282" i="6"/>
  <c r="A282" i="6"/>
  <c r="C281" i="6"/>
  <c r="B281" i="6"/>
  <c r="A281" i="6"/>
  <c r="C280" i="6"/>
  <c r="B280" i="6"/>
  <c r="A280" i="6"/>
  <c r="C279" i="6"/>
  <c r="B279" i="6"/>
  <c r="A279" i="6"/>
  <c r="C278" i="6"/>
  <c r="B278" i="6"/>
  <c r="A278" i="6"/>
  <c r="C277" i="6"/>
  <c r="B277" i="6"/>
  <c r="A277" i="6"/>
  <c r="C276" i="6"/>
  <c r="B276" i="6"/>
  <c r="A276" i="6"/>
  <c r="C275" i="6"/>
  <c r="B275" i="6"/>
  <c r="A275" i="6"/>
  <c r="C274" i="6"/>
  <c r="B274" i="6"/>
  <c r="A274" i="6"/>
  <c r="C273" i="6"/>
  <c r="B273" i="6"/>
  <c r="A273" i="6"/>
  <c r="C272" i="6"/>
  <c r="B272" i="6"/>
  <c r="A272" i="6"/>
  <c r="C271" i="6"/>
  <c r="B271" i="6"/>
  <c r="A271" i="6"/>
  <c r="C270" i="6"/>
  <c r="B270" i="6"/>
  <c r="A270" i="6"/>
  <c r="C269" i="6"/>
  <c r="B269" i="6"/>
  <c r="A269" i="6"/>
  <c r="C268" i="6"/>
  <c r="B268" i="6"/>
  <c r="A268" i="6"/>
  <c r="C267" i="6"/>
  <c r="B267" i="6"/>
  <c r="A267" i="6"/>
  <c r="C266" i="6"/>
  <c r="B266" i="6"/>
  <c r="A266" i="6"/>
  <c r="C265" i="6"/>
  <c r="B265" i="6"/>
  <c r="A265" i="6"/>
  <c r="C264" i="6"/>
  <c r="B264" i="6"/>
  <c r="A264" i="6"/>
  <c r="C263" i="6"/>
  <c r="B263" i="6"/>
  <c r="A263" i="6"/>
  <c r="C262" i="6"/>
  <c r="B262" i="6"/>
  <c r="A262" i="6"/>
  <c r="C261" i="6"/>
  <c r="B261" i="6"/>
  <c r="A261" i="6"/>
  <c r="C260" i="6"/>
  <c r="B260" i="6"/>
  <c r="A260" i="6"/>
  <c r="C259" i="6"/>
  <c r="B259" i="6"/>
  <c r="A259" i="6"/>
  <c r="C258" i="6"/>
  <c r="B258" i="6"/>
  <c r="A258" i="6"/>
  <c r="C257" i="6"/>
  <c r="B257" i="6"/>
  <c r="A257" i="6"/>
  <c r="C256" i="6"/>
  <c r="B256" i="6"/>
  <c r="A256" i="6"/>
  <c r="C255" i="6"/>
  <c r="B255" i="6"/>
  <c r="A255" i="6"/>
  <c r="C254" i="6"/>
  <c r="B254" i="6"/>
  <c r="A254" i="6"/>
  <c r="C253" i="6"/>
  <c r="B253" i="6"/>
  <c r="A253" i="6"/>
  <c r="C252" i="6"/>
  <c r="B252" i="6"/>
  <c r="A252" i="6"/>
  <c r="C251" i="6"/>
  <c r="B251" i="6"/>
  <c r="A251" i="6"/>
  <c r="C250" i="6"/>
  <c r="B250" i="6"/>
  <c r="A250" i="6"/>
  <c r="C249" i="6"/>
  <c r="B249" i="6"/>
  <c r="A249" i="6"/>
  <c r="C248" i="6"/>
  <c r="B248" i="6"/>
  <c r="A248" i="6"/>
  <c r="C247" i="6"/>
  <c r="B247" i="6"/>
  <c r="A247" i="6"/>
  <c r="C246" i="6"/>
  <c r="B246" i="6"/>
  <c r="A246" i="6"/>
  <c r="C245" i="6"/>
  <c r="B245" i="6"/>
  <c r="A245" i="6"/>
  <c r="C244" i="6"/>
  <c r="B244" i="6"/>
  <c r="A244" i="6"/>
  <c r="C243" i="6"/>
  <c r="B243" i="6"/>
  <c r="A243" i="6"/>
  <c r="C242" i="6"/>
  <c r="B242" i="6"/>
  <c r="A242" i="6"/>
  <c r="C241" i="6"/>
  <c r="B241" i="6"/>
  <c r="A241" i="6"/>
  <c r="C240" i="6"/>
  <c r="B240" i="6"/>
  <c r="A240" i="6"/>
  <c r="C239" i="6"/>
  <c r="B239" i="6"/>
  <c r="A239" i="6"/>
  <c r="C238" i="6"/>
  <c r="B238" i="6"/>
  <c r="A238" i="6"/>
  <c r="C237" i="6"/>
  <c r="B237" i="6"/>
  <c r="A237" i="6"/>
  <c r="C236" i="6"/>
  <c r="B236" i="6"/>
  <c r="A236" i="6"/>
  <c r="C235" i="6"/>
  <c r="B235" i="6"/>
  <c r="A235" i="6"/>
  <c r="C234" i="6"/>
  <c r="B234" i="6"/>
  <c r="A234" i="6"/>
  <c r="C233" i="6"/>
  <c r="B233" i="6"/>
  <c r="A233" i="6"/>
  <c r="C232" i="6"/>
  <c r="B232" i="6"/>
  <c r="A232" i="6"/>
  <c r="C231" i="6"/>
  <c r="B231" i="6"/>
  <c r="A231" i="6"/>
  <c r="C230" i="6"/>
  <c r="B230" i="6"/>
  <c r="A230" i="6"/>
  <c r="C229" i="6"/>
  <c r="B229" i="6"/>
  <c r="A229" i="6"/>
  <c r="C228" i="6"/>
  <c r="B228" i="6"/>
  <c r="A228" i="6"/>
  <c r="C227" i="6"/>
  <c r="B227" i="6"/>
  <c r="A227" i="6"/>
  <c r="C226" i="6"/>
  <c r="B226" i="6"/>
  <c r="A226" i="6"/>
  <c r="C225" i="6"/>
  <c r="B225" i="6"/>
  <c r="A225" i="6"/>
  <c r="C224" i="6"/>
  <c r="B224" i="6"/>
  <c r="A224" i="6"/>
  <c r="C223" i="6"/>
  <c r="B223" i="6"/>
  <c r="A223" i="6"/>
  <c r="C222" i="6"/>
  <c r="B222" i="6"/>
  <c r="A222" i="6"/>
  <c r="C221" i="6"/>
  <c r="B221" i="6"/>
  <c r="A221" i="6"/>
  <c r="C220" i="6"/>
  <c r="B220" i="6"/>
  <c r="A220" i="6"/>
  <c r="C219" i="6"/>
  <c r="B219" i="6"/>
  <c r="A219" i="6"/>
  <c r="C218" i="6"/>
  <c r="B218" i="6"/>
  <c r="A218" i="6"/>
  <c r="C217" i="6"/>
  <c r="B217" i="6"/>
  <c r="A217" i="6"/>
  <c r="C216" i="6"/>
  <c r="B216" i="6"/>
  <c r="A216" i="6"/>
  <c r="C215" i="6"/>
  <c r="B215" i="6"/>
  <c r="A215" i="6"/>
  <c r="C214" i="6"/>
  <c r="B214" i="6"/>
  <c r="A214" i="6"/>
  <c r="C213" i="6"/>
  <c r="B213" i="6"/>
  <c r="A213" i="6"/>
  <c r="C212" i="6"/>
  <c r="B212" i="6"/>
  <c r="A212" i="6"/>
  <c r="C211" i="6"/>
  <c r="B211" i="6"/>
  <c r="A211" i="6"/>
  <c r="C210" i="6"/>
  <c r="B210" i="6"/>
  <c r="A210" i="6"/>
  <c r="C209" i="6"/>
  <c r="B209" i="6"/>
  <c r="A209" i="6"/>
  <c r="C208" i="6"/>
  <c r="B208" i="6"/>
  <c r="A208" i="6"/>
  <c r="C207" i="6"/>
  <c r="B207" i="6"/>
  <c r="A207" i="6"/>
  <c r="C206" i="6"/>
  <c r="B206" i="6"/>
  <c r="A206" i="6"/>
  <c r="C205" i="6"/>
  <c r="B205" i="6"/>
  <c r="A205" i="6"/>
  <c r="C204" i="6"/>
  <c r="B204" i="6"/>
  <c r="A204" i="6"/>
  <c r="C203" i="6"/>
  <c r="B203" i="6"/>
  <c r="A203" i="6"/>
  <c r="C202" i="6"/>
  <c r="B202" i="6"/>
  <c r="A202" i="6"/>
  <c r="C201" i="6"/>
  <c r="B201" i="6"/>
  <c r="A201" i="6"/>
  <c r="C200" i="6"/>
  <c r="B200" i="6"/>
  <c r="A200" i="6"/>
  <c r="C199" i="6"/>
  <c r="B199" i="6"/>
  <c r="A199" i="6"/>
  <c r="C198" i="6"/>
  <c r="B198" i="6"/>
  <c r="A198" i="6"/>
  <c r="C197" i="6"/>
  <c r="B197" i="6"/>
  <c r="A197" i="6"/>
  <c r="C196" i="6"/>
  <c r="B196" i="6"/>
  <c r="A196" i="6"/>
  <c r="C195" i="6"/>
  <c r="B195" i="6"/>
  <c r="A195" i="6"/>
  <c r="C194" i="6"/>
  <c r="B194" i="6"/>
  <c r="A194" i="6"/>
  <c r="C193" i="6"/>
  <c r="B193" i="6"/>
  <c r="A193" i="6"/>
  <c r="C192" i="6"/>
  <c r="B192" i="6"/>
  <c r="A192" i="6"/>
  <c r="C191" i="6"/>
  <c r="B191" i="6"/>
  <c r="A191" i="6"/>
  <c r="C190" i="6"/>
  <c r="B190" i="6"/>
  <c r="A190" i="6"/>
  <c r="C189" i="6"/>
  <c r="B189" i="6"/>
  <c r="A189" i="6"/>
  <c r="C188" i="6"/>
  <c r="B188" i="6"/>
  <c r="A188" i="6"/>
  <c r="C187" i="6"/>
  <c r="B187" i="6"/>
  <c r="A187" i="6"/>
  <c r="C186" i="6"/>
  <c r="B186" i="6"/>
  <c r="A186" i="6"/>
  <c r="C185" i="6"/>
  <c r="B185" i="6"/>
  <c r="A185" i="6"/>
  <c r="C184" i="6"/>
  <c r="B184" i="6"/>
  <c r="A184" i="6"/>
  <c r="C183" i="6"/>
  <c r="B183" i="6"/>
  <c r="A183" i="6"/>
  <c r="C182" i="6"/>
  <c r="B182" i="6"/>
  <c r="A182" i="6"/>
  <c r="C181" i="6"/>
  <c r="B181" i="6"/>
  <c r="A181" i="6"/>
  <c r="C180" i="6"/>
  <c r="B180" i="6"/>
  <c r="A180" i="6"/>
  <c r="C179" i="6"/>
  <c r="B179" i="6"/>
  <c r="A179" i="6"/>
  <c r="C178" i="6"/>
  <c r="B178" i="6"/>
  <c r="A178" i="6"/>
  <c r="C177" i="6"/>
  <c r="B177" i="6"/>
  <c r="A177" i="6"/>
  <c r="C176" i="6"/>
  <c r="B176" i="6"/>
  <c r="A176" i="6"/>
  <c r="C175" i="6"/>
  <c r="B175" i="6"/>
  <c r="A175" i="6"/>
  <c r="C174" i="6"/>
  <c r="B174" i="6"/>
  <c r="A174" i="6"/>
  <c r="C173" i="6"/>
  <c r="B173" i="6"/>
  <c r="A173" i="6"/>
  <c r="C172" i="6"/>
  <c r="B172" i="6"/>
  <c r="A172" i="6"/>
  <c r="C171" i="6"/>
  <c r="B171" i="6"/>
  <c r="A171" i="6"/>
  <c r="C170" i="6"/>
  <c r="B170" i="6"/>
  <c r="A170" i="6"/>
  <c r="C169" i="6"/>
  <c r="B169" i="6"/>
  <c r="A169" i="6"/>
  <c r="C168" i="6"/>
  <c r="B168" i="6"/>
  <c r="A168" i="6"/>
  <c r="C167" i="6"/>
  <c r="B167" i="6"/>
  <c r="A167" i="6"/>
  <c r="C166" i="6"/>
  <c r="B166" i="6"/>
  <c r="A166" i="6"/>
  <c r="C165" i="6"/>
  <c r="B165" i="6"/>
  <c r="A165" i="6"/>
  <c r="C164" i="6"/>
  <c r="B164" i="6"/>
  <c r="A164" i="6"/>
  <c r="C163" i="6"/>
  <c r="B163" i="6"/>
  <c r="A163" i="6"/>
  <c r="C162" i="6"/>
  <c r="B162" i="6"/>
  <c r="A162" i="6"/>
  <c r="C161" i="6"/>
  <c r="B161" i="6"/>
  <c r="A161" i="6"/>
  <c r="C160" i="6"/>
  <c r="B160" i="6"/>
  <c r="A160" i="6"/>
  <c r="C159" i="6"/>
  <c r="B159" i="6"/>
  <c r="A159" i="6"/>
  <c r="C158" i="6"/>
  <c r="B158" i="6"/>
  <c r="A158" i="6"/>
  <c r="C157" i="6"/>
  <c r="B157" i="6"/>
  <c r="A157" i="6"/>
  <c r="C156" i="6"/>
  <c r="B156" i="6"/>
  <c r="A156" i="6"/>
  <c r="C155" i="6"/>
  <c r="B155" i="6"/>
  <c r="A155" i="6"/>
  <c r="C154" i="6"/>
  <c r="B154" i="6"/>
  <c r="A154" i="6"/>
  <c r="C153" i="6"/>
  <c r="B153" i="6"/>
  <c r="A153" i="6"/>
  <c r="C152" i="6"/>
  <c r="B152" i="6"/>
  <c r="A152" i="6"/>
  <c r="C151" i="6"/>
  <c r="B151" i="6"/>
  <c r="A151" i="6"/>
  <c r="C150" i="6"/>
  <c r="B150" i="6"/>
  <c r="A150" i="6"/>
  <c r="C149" i="6"/>
  <c r="B149" i="6"/>
  <c r="A149" i="6"/>
  <c r="C148" i="6"/>
  <c r="B148" i="6"/>
  <c r="A148" i="6"/>
  <c r="C147" i="6"/>
  <c r="B147" i="6"/>
  <c r="A147" i="6"/>
  <c r="C146" i="6"/>
  <c r="B146" i="6"/>
  <c r="A146" i="6"/>
  <c r="C145" i="6"/>
  <c r="B145" i="6"/>
  <c r="A145" i="6"/>
  <c r="C144" i="6"/>
  <c r="B144" i="6"/>
  <c r="A144" i="6"/>
  <c r="C143" i="6"/>
  <c r="B143" i="6"/>
  <c r="A143" i="6"/>
  <c r="C142" i="6"/>
  <c r="B142" i="6"/>
  <c r="A142" i="6"/>
  <c r="C141" i="6"/>
  <c r="B141" i="6"/>
  <c r="A141" i="6"/>
  <c r="C140" i="6"/>
  <c r="B140" i="6"/>
  <c r="A140" i="6"/>
  <c r="C139" i="6"/>
  <c r="B139" i="6"/>
  <c r="A139" i="6"/>
  <c r="C138" i="6"/>
  <c r="B138" i="6"/>
  <c r="A138" i="6"/>
  <c r="C137" i="6"/>
  <c r="B137" i="6"/>
  <c r="A137" i="6"/>
  <c r="C136" i="6"/>
  <c r="B136" i="6"/>
  <c r="A136" i="6"/>
  <c r="C135" i="6"/>
  <c r="B135" i="6"/>
  <c r="A135" i="6"/>
  <c r="C134" i="6"/>
  <c r="B134" i="6"/>
  <c r="A134" i="6"/>
  <c r="C133" i="6"/>
  <c r="B133" i="6"/>
  <c r="A133" i="6"/>
  <c r="C132" i="6"/>
  <c r="B132" i="6"/>
  <c r="A132" i="6"/>
  <c r="C131" i="6"/>
  <c r="B131" i="6"/>
  <c r="A131" i="6"/>
  <c r="C130" i="6"/>
  <c r="B130" i="6"/>
  <c r="A130" i="6"/>
  <c r="C129" i="6"/>
  <c r="B129" i="6"/>
  <c r="A129" i="6"/>
  <c r="C128" i="6"/>
  <c r="B128" i="6"/>
  <c r="A128" i="6"/>
  <c r="C127" i="6"/>
  <c r="B127" i="6"/>
  <c r="A127" i="6"/>
  <c r="C126" i="6"/>
  <c r="B126" i="6"/>
  <c r="A126" i="6"/>
  <c r="C125" i="6"/>
  <c r="B125" i="6"/>
  <c r="A125" i="6"/>
  <c r="C124" i="6"/>
  <c r="B124" i="6"/>
  <c r="A124" i="6"/>
  <c r="C123" i="6"/>
  <c r="B123" i="6"/>
  <c r="A123" i="6"/>
  <c r="C122" i="6"/>
  <c r="B122" i="6"/>
  <c r="A122" i="6"/>
  <c r="C121" i="6"/>
  <c r="B121" i="6"/>
  <c r="A121" i="6"/>
  <c r="C120" i="6"/>
  <c r="B120" i="6"/>
  <c r="A120" i="6"/>
  <c r="C119" i="6"/>
  <c r="B119" i="6"/>
  <c r="A119" i="6"/>
  <c r="C118" i="6"/>
  <c r="B118" i="6"/>
  <c r="A118" i="6"/>
  <c r="C117" i="6"/>
  <c r="B117" i="6"/>
  <c r="A117" i="6"/>
  <c r="C116" i="6"/>
  <c r="B116" i="6"/>
  <c r="A116" i="6"/>
  <c r="C115" i="6"/>
  <c r="B115" i="6"/>
  <c r="A115" i="6"/>
  <c r="C114" i="6"/>
  <c r="B114" i="6"/>
  <c r="A114" i="6"/>
  <c r="C113" i="6"/>
  <c r="B113" i="6"/>
  <c r="A113" i="6"/>
  <c r="C112" i="6"/>
  <c r="B112" i="6"/>
  <c r="A112" i="6"/>
  <c r="C111" i="6"/>
  <c r="B111" i="6"/>
  <c r="A111" i="6"/>
  <c r="C110" i="6"/>
  <c r="B110" i="6"/>
  <c r="A110" i="6"/>
  <c r="C109" i="6"/>
  <c r="B109" i="6"/>
  <c r="A109" i="6"/>
  <c r="C108" i="6"/>
  <c r="B108" i="6"/>
  <c r="A108" i="6"/>
  <c r="C107" i="6"/>
  <c r="B107" i="6"/>
  <c r="A107" i="6"/>
  <c r="C106" i="6"/>
  <c r="B106" i="6"/>
  <c r="A106" i="6"/>
  <c r="C105" i="6"/>
  <c r="B105" i="6"/>
  <c r="A105" i="6"/>
  <c r="C104" i="6"/>
  <c r="B104" i="6"/>
  <c r="A104" i="6"/>
  <c r="C103" i="6"/>
  <c r="B103" i="6"/>
  <c r="A103" i="6"/>
  <c r="C102" i="6"/>
  <c r="B102" i="6"/>
  <c r="A102" i="6"/>
  <c r="C101" i="6"/>
  <c r="B101" i="6"/>
  <c r="A101" i="6"/>
  <c r="C100" i="6"/>
  <c r="B100" i="6"/>
  <c r="A100" i="6"/>
  <c r="C99" i="6"/>
  <c r="B99" i="6"/>
  <c r="A99" i="6"/>
  <c r="C98" i="6"/>
  <c r="B98" i="6"/>
  <c r="A98" i="6"/>
  <c r="C97" i="6"/>
  <c r="B97" i="6"/>
  <c r="A97" i="6"/>
  <c r="C96" i="6"/>
  <c r="B96" i="6"/>
  <c r="A96" i="6"/>
  <c r="C95" i="6"/>
  <c r="B95" i="6"/>
  <c r="A95" i="6"/>
  <c r="C94" i="6"/>
  <c r="B94" i="6"/>
  <c r="A94" i="6"/>
  <c r="C93" i="6"/>
  <c r="B93" i="6"/>
  <c r="A93" i="6"/>
  <c r="C92" i="6"/>
  <c r="B92" i="6"/>
  <c r="A92" i="6"/>
  <c r="C91" i="6"/>
  <c r="B91" i="6"/>
  <c r="A91" i="6"/>
  <c r="C90" i="6"/>
  <c r="B90" i="6"/>
  <c r="A90" i="6"/>
  <c r="C89" i="6"/>
  <c r="B89" i="6"/>
  <c r="A89" i="6"/>
  <c r="C88" i="6"/>
  <c r="B88" i="6"/>
  <c r="A88" i="6"/>
  <c r="C87" i="6"/>
  <c r="B87" i="6"/>
  <c r="A87" i="6"/>
  <c r="C86" i="6"/>
  <c r="B86" i="6"/>
  <c r="A86" i="6"/>
  <c r="C85" i="6"/>
  <c r="B85" i="6"/>
  <c r="A85" i="6"/>
  <c r="C84" i="6"/>
  <c r="B84" i="6"/>
  <c r="A84" i="6"/>
  <c r="C83" i="6"/>
  <c r="B83" i="6"/>
  <c r="A83" i="6"/>
  <c r="C82" i="6"/>
  <c r="B82" i="6"/>
  <c r="A82" i="6"/>
  <c r="C81" i="6"/>
  <c r="B81" i="6"/>
  <c r="A81" i="6"/>
  <c r="C80" i="6"/>
  <c r="B80" i="6"/>
  <c r="A80" i="6"/>
  <c r="C79" i="6"/>
  <c r="B79" i="6"/>
  <c r="A79" i="6"/>
  <c r="C78" i="6"/>
  <c r="B78" i="6"/>
  <c r="A78" i="6"/>
  <c r="C77" i="6"/>
  <c r="B77" i="6"/>
  <c r="A77" i="6"/>
  <c r="C76" i="6"/>
  <c r="B76" i="6"/>
  <c r="A76" i="6"/>
  <c r="C75" i="6"/>
  <c r="B75" i="6"/>
  <c r="A75" i="6"/>
  <c r="C74" i="6"/>
  <c r="B74" i="6"/>
  <c r="A74" i="6"/>
  <c r="C73" i="6"/>
  <c r="B73" i="6"/>
  <c r="A73" i="6"/>
  <c r="C72" i="6"/>
  <c r="B72" i="6"/>
  <c r="A72" i="6"/>
  <c r="C71" i="6"/>
  <c r="B71" i="6"/>
  <c r="A71" i="6"/>
  <c r="C70" i="6"/>
  <c r="B70" i="6"/>
  <c r="A70" i="6"/>
  <c r="C69" i="6"/>
  <c r="B69" i="6"/>
  <c r="A69" i="6"/>
  <c r="C68" i="6"/>
  <c r="B68" i="6"/>
  <c r="A68" i="6"/>
  <c r="C67" i="6"/>
  <c r="B67" i="6"/>
  <c r="A67" i="6"/>
  <c r="C66" i="6"/>
  <c r="B66" i="6"/>
  <c r="A66" i="6"/>
  <c r="C65" i="6"/>
  <c r="B65" i="6"/>
  <c r="A65" i="6"/>
  <c r="C64" i="6"/>
  <c r="B64" i="6"/>
  <c r="A64" i="6"/>
  <c r="C63" i="6"/>
  <c r="B63" i="6"/>
  <c r="A63" i="6"/>
  <c r="C62" i="6"/>
  <c r="B62" i="6"/>
  <c r="A62" i="6"/>
  <c r="C61" i="6"/>
  <c r="B61" i="6"/>
  <c r="A61" i="6"/>
  <c r="C60" i="6"/>
  <c r="B60" i="6"/>
  <c r="A60" i="6"/>
  <c r="C59" i="6"/>
  <c r="B59" i="6"/>
  <c r="A59" i="6"/>
  <c r="C58" i="6"/>
  <c r="B58" i="6"/>
  <c r="A58" i="6"/>
  <c r="C57" i="6"/>
  <c r="B57" i="6"/>
  <c r="A57" i="6"/>
  <c r="C56" i="6"/>
  <c r="B56" i="6"/>
  <c r="A56" i="6"/>
  <c r="C55" i="6"/>
  <c r="B55" i="6"/>
  <c r="A55" i="6"/>
  <c r="C54" i="6"/>
  <c r="B54" i="6"/>
  <c r="A54" i="6"/>
  <c r="C53" i="6"/>
  <c r="B53" i="6"/>
  <c r="A53" i="6"/>
  <c r="C52" i="6"/>
  <c r="B52" i="6"/>
  <c r="A52" i="6"/>
  <c r="C51" i="6"/>
  <c r="B51" i="6"/>
  <c r="A51" i="6"/>
  <c r="C50" i="6"/>
  <c r="B50" i="6"/>
  <c r="A50" i="6"/>
  <c r="C49" i="6"/>
  <c r="B49" i="6"/>
  <c r="A49" i="6"/>
  <c r="C48" i="6"/>
  <c r="B48" i="6"/>
  <c r="A48" i="6"/>
  <c r="C47" i="6"/>
  <c r="B47" i="6"/>
  <c r="A47" i="6"/>
  <c r="C46" i="6"/>
  <c r="B46" i="6"/>
  <c r="A46" i="6"/>
  <c r="C45" i="6"/>
  <c r="B45" i="6"/>
  <c r="A45" i="6"/>
  <c r="C44" i="6"/>
  <c r="B44" i="6"/>
  <c r="A44" i="6"/>
  <c r="C43" i="6"/>
  <c r="B43" i="6"/>
  <c r="A43" i="6"/>
  <c r="C42" i="6"/>
  <c r="B42" i="6"/>
  <c r="A42" i="6"/>
  <c r="C41" i="6"/>
  <c r="B41" i="6"/>
  <c r="A41" i="6"/>
  <c r="C40" i="6"/>
  <c r="B40" i="6"/>
  <c r="A40" i="6"/>
  <c r="C39" i="6"/>
  <c r="B39" i="6"/>
  <c r="A39" i="6"/>
  <c r="C38" i="6"/>
  <c r="B38" i="6"/>
  <c r="A38" i="6"/>
  <c r="C37" i="6"/>
  <c r="B37" i="6"/>
  <c r="A37" i="6"/>
  <c r="C36" i="6"/>
  <c r="B36" i="6"/>
  <c r="A36" i="6"/>
  <c r="C35" i="6"/>
  <c r="B35" i="6"/>
  <c r="A35" i="6"/>
  <c r="C34" i="6"/>
  <c r="B34" i="6"/>
  <c r="A34" i="6"/>
  <c r="C33" i="6"/>
  <c r="B33" i="6"/>
  <c r="A33" i="6"/>
  <c r="C32" i="6"/>
  <c r="B32" i="6"/>
  <c r="A32" i="6"/>
  <c r="C31" i="6"/>
  <c r="B31" i="6"/>
  <c r="A31" i="6"/>
  <c r="C30" i="6"/>
  <c r="B30" i="6"/>
  <c r="A30" i="6"/>
  <c r="C29" i="6"/>
  <c r="B29" i="6"/>
  <c r="A29" i="6"/>
  <c r="C28" i="6"/>
  <c r="B28" i="6"/>
  <c r="A28" i="6"/>
  <c r="C27" i="6"/>
  <c r="B27" i="6"/>
  <c r="A27" i="6"/>
  <c r="C26" i="6"/>
  <c r="B26" i="6"/>
  <c r="A26" i="6"/>
  <c r="C25" i="6"/>
  <c r="B25" i="6"/>
  <c r="A25" i="6"/>
  <c r="C24" i="6"/>
  <c r="B24" i="6"/>
  <c r="A24" i="6"/>
  <c r="C23" i="6"/>
  <c r="B23" i="6"/>
  <c r="A23" i="6"/>
  <c r="C22" i="6"/>
  <c r="B22" i="6"/>
  <c r="A22" i="6"/>
  <c r="C21" i="6"/>
  <c r="B21" i="6"/>
  <c r="A21" i="6"/>
  <c r="C20" i="6"/>
  <c r="B20" i="6"/>
  <c r="A20" i="6"/>
  <c r="C19" i="6"/>
  <c r="B19" i="6"/>
  <c r="A19" i="6"/>
  <c r="C18" i="6"/>
  <c r="B18" i="6"/>
  <c r="A18" i="6"/>
  <c r="C17" i="6"/>
  <c r="B17" i="6"/>
  <c r="A17" i="6"/>
  <c r="C16" i="6"/>
  <c r="B16" i="6"/>
  <c r="A16" i="6"/>
  <c r="C15" i="6"/>
  <c r="B15" i="6"/>
  <c r="A15" i="6"/>
  <c r="C14" i="6"/>
  <c r="B14" i="6"/>
  <c r="A14" i="6"/>
  <c r="C13" i="6"/>
  <c r="B13" i="6"/>
  <c r="A13" i="6"/>
  <c r="C12" i="6"/>
  <c r="B12" i="6"/>
  <c r="A12" i="6"/>
  <c r="C11" i="6"/>
  <c r="B11" i="6"/>
  <c r="A11" i="6"/>
  <c r="C10" i="6"/>
  <c r="B10" i="6"/>
  <c r="A10" i="6"/>
  <c r="C9" i="6"/>
  <c r="B9" i="6"/>
  <c r="A9" i="6"/>
  <c r="C8" i="6"/>
  <c r="B8" i="6"/>
  <c r="A8" i="6"/>
  <c r="D7" i="6"/>
  <c r="C7" i="6"/>
  <c r="B7" i="6"/>
  <c r="A7" i="6"/>
  <c r="G1" i="6"/>
  <c r="D367" i="5"/>
  <c r="C367" i="5"/>
  <c r="B367" i="5"/>
  <c r="A367" i="5"/>
  <c r="D366" i="5"/>
  <c r="C366" i="5"/>
  <c r="B366" i="5"/>
  <c r="A366" i="5"/>
  <c r="D365" i="5"/>
  <c r="C365" i="5"/>
  <c r="B365" i="5"/>
  <c r="A365" i="5"/>
  <c r="D364" i="5"/>
  <c r="C364" i="5"/>
  <c r="B364" i="5"/>
  <c r="A364" i="5"/>
  <c r="D363" i="5"/>
  <c r="C363" i="5"/>
  <c r="B363" i="5"/>
  <c r="A363" i="5"/>
  <c r="D362" i="5"/>
  <c r="C362" i="5"/>
  <c r="B362" i="5"/>
  <c r="A362" i="5"/>
  <c r="D361" i="5"/>
  <c r="C361" i="5"/>
  <c r="B361" i="5"/>
  <c r="A361" i="5"/>
  <c r="D360" i="5"/>
  <c r="C360" i="5"/>
  <c r="B360" i="5"/>
  <c r="A360" i="5"/>
  <c r="D359" i="5"/>
  <c r="C359" i="5"/>
  <c r="B359" i="5"/>
  <c r="A359" i="5"/>
  <c r="D358" i="5"/>
  <c r="C358" i="5"/>
  <c r="B358" i="5"/>
  <c r="A358" i="5"/>
  <c r="D357" i="5"/>
  <c r="C357" i="5"/>
  <c r="B357" i="5"/>
  <c r="A357" i="5"/>
  <c r="D356" i="5"/>
  <c r="C356" i="5"/>
  <c r="B356" i="5"/>
  <c r="A356" i="5"/>
  <c r="D355" i="5"/>
  <c r="C355" i="5"/>
  <c r="B355" i="5"/>
  <c r="A355" i="5"/>
  <c r="D354" i="5"/>
  <c r="C354" i="5"/>
  <c r="B354" i="5"/>
  <c r="A354" i="5"/>
  <c r="D353" i="5"/>
  <c r="C353" i="5"/>
  <c r="B353" i="5"/>
  <c r="A353" i="5"/>
  <c r="D352" i="5"/>
  <c r="C352" i="5"/>
  <c r="B352" i="5"/>
  <c r="A352" i="5"/>
  <c r="D351" i="5"/>
  <c r="C351" i="5"/>
  <c r="B351" i="5"/>
  <c r="A351" i="5"/>
  <c r="D350" i="5"/>
  <c r="C350" i="5"/>
  <c r="B350" i="5"/>
  <c r="A350" i="5"/>
  <c r="D349" i="5"/>
  <c r="C349" i="5"/>
  <c r="B349" i="5"/>
  <c r="A349" i="5"/>
  <c r="D348" i="5"/>
  <c r="C348" i="5"/>
  <c r="B348" i="5"/>
  <c r="A348" i="5"/>
  <c r="D347" i="5"/>
  <c r="C347" i="5"/>
  <c r="B347" i="5"/>
  <c r="A347" i="5"/>
  <c r="D346" i="5"/>
  <c r="C346" i="5"/>
  <c r="B346" i="5"/>
  <c r="A346" i="5"/>
  <c r="D345" i="5"/>
  <c r="C345" i="5"/>
  <c r="B345" i="5"/>
  <c r="A345" i="5"/>
  <c r="D344" i="5"/>
  <c r="C344" i="5"/>
  <c r="B344" i="5"/>
  <c r="A344" i="5"/>
  <c r="D343" i="5"/>
  <c r="C343" i="5"/>
  <c r="B343" i="5"/>
  <c r="A343" i="5"/>
  <c r="D342" i="5"/>
  <c r="C342" i="5"/>
  <c r="B342" i="5"/>
  <c r="A342" i="5"/>
  <c r="D341" i="5"/>
  <c r="C341" i="5"/>
  <c r="B341" i="5"/>
  <c r="A341" i="5"/>
  <c r="D340" i="5"/>
  <c r="C340" i="5"/>
  <c r="B340" i="5"/>
  <c r="A340" i="5"/>
  <c r="D339" i="5"/>
  <c r="C339" i="5"/>
  <c r="B339" i="5"/>
  <c r="A339" i="5"/>
  <c r="D338" i="5"/>
  <c r="C338" i="5"/>
  <c r="B338" i="5"/>
  <c r="A338" i="5"/>
  <c r="D337" i="5"/>
  <c r="C337" i="5"/>
  <c r="B337" i="5"/>
  <c r="A337" i="5"/>
  <c r="D336" i="5"/>
  <c r="C336" i="5"/>
  <c r="B336" i="5"/>
  <c r="A336" i="5"/>
  <c r="D335" i="5"/>
  <c r="C335" i="5"/>
  <c r="B335" i="5"/>
  <c r="A335" i="5"/>
  <c r="D334" i="5"/>
  <c r="C334" i="5"/>
  <c r="B334" i="5"/>
  <c r="A334" i="5"/>
  <c r="D333" i="5"/>
  <c r="C333" i="5"/>
  <c r="B333" i="5"/>
  <c r="A333" i="5"/>
  <c r="D332" i="5"/>
  <c r="C332" i="5"/>
  <c r="B332" i="5"/>
  <c r="A332" i="5"/>
  <c r="D331" i="5"/>
  <c r="C331" i="5"/>
  <c r="B331" i="5"/>
  <c r="A331" i="5"/>
  <c r="D330" i="5"/>
  <c r="C330" i="5"/>
  <c r="B330" i="5"/>
  <c r="A330" i="5"/>
  <c r="D329" i="5"/>
  <c r="C329" i="5"/>
  <c r="B329" i="5"/>
  <c r="A329" i="5"/>
  <c r="D328" i="5"/>
  <c r="C328" i="5"/>
  <c r="B328" i="5"/>
  <c r="A328" i="5"/>
  <c r="D327" i="5"/>
  <c r="C327" i="5"/>
  <c r="B327" i="5"/>
  <c r="A327" i="5"/>
  <c r="D326" i="5"/>
  <c r="C326" i="5"/>
  <c r="B326" i="5"/>
  <c r="A326" i="5"/>
  <c r="D325" i="5"/>
  <c r="C325" i="5"/>
  <c r="B325" i="5"/>
  <c r="A325" i="5"/>
  <c r="D324" i="5"/>
  <c r="C324" i="5"/>
  <c r="B324" i="5"/>
  <c r="A324" i="5"/>
  <c r="D323" i="5"/>
  <c r="C323" i="5"/>
  <c r="B323" i="5"/>
  <c r="A323" i="5"/>
  <c r="D322" i="5"/>
  <c r="C322" i="5"/>
  <c r="B322" i="5"/>
  <c r="A322" i="5"/>
  <c r="D321" i="5"/>
  <c r="C321" i="5"/>
  <c r="B321" i="5"/>
  <c r="A321" i="5"/>
  <c r="D320" i="5"/>
  <c r="C320" i="5"/>
  <c r="B320" i="5"/>
  <c r="A320" i="5"/>
  <c r="D319" i="5"/>
  <c r="C319" i="5"/>
  <c r="B319" i="5"/>
  <c r="A319" i="5"/>
  <c r="D318" i="5"/>
  <c r="C318" i="5"/>
  <c r="B318" i="5"/>
  <c r="A318" i="5"/>
  <c r="D317" i="5"/>
  <c r="C317" i="5"/>
  <c r="B317" i="5"/>
  <c r="A317" i="5"/>
  <c r="D316" i="5"/>
  <c r="C316" i="5"/>
  <c r="B316" i="5"/>
  <c r="A316" i="5"/>
  <c r="D315" i="5"/>
  <c r="C315" i="5"/>
  <c r="B315" i="5"/>
  <c r="A315" i="5"/>
  <c r="D314" i="5"/>
  <c r="C314" i="5"/>
  <c r="B314" i="5"/>
  <c r="A314" i="5"/>
  <c r="D313" i="5"/>
  <c r="C313" i="5"/>
  <c r="B313" i="5"/>
  <c r="A313" i="5"/>
  <c r="D312" i="5"/>
  <c r="C312" i="5"/>
  <c r="B312" i="5"/>
  <c r="A312" i="5"/>
  <c r="D311" i="5"/>
  <c r="C311" i="5"/>
  <c r="B311" i="5"/>
  <c r="A311" i="5"/>
  <c r="D310" i="5"/>
  <c r="C310" i="5"/>
  <c r="B310" i="5"/>
  <c r="A310" i="5"/>
  <c r="D309" i="5"/>
  <c r="C309" i="5"/>
  <c r="B309" i="5"/>
  <c r="A309" i="5"/>
  <c r="D308" i="5"/>
  <c r="C308" i="5"/>
  <c r="B308" i="5"/>
  <c r="A308" i="5"/>
  <c r="D307" i="5"/>
  <c r="C307" i="5"/>
  <c r="B307" i="5"/>
  <c r="A307" i="5"/>
  <c r="D306" i="5"/>
  <c r="C306" i="5"/>
  <c r="B306" i="5"/>
  <c r="A306" i="5"/>
  <c r="D305" i="5"/>
  <c r="C305" i="5"/>
  <c r="B305" i="5"/>
  <c r="A305" i="5"/>
  <c r="D304" i="5"/>
  <c r="C304" i="5"/>
  <c r="B304" i="5"/>
  <c r="A304" i="5"/>
  <c r="D303" i="5"/>
  <c r="C303" i="5"/>
  <c r="B303" i="5"/>
  <c r="A303" i="5"/>
  <c r="D302" i="5"/>
  <c r="C302" i="5"/>
  <c r="B302" i="5"/>
  <c r="A302" i="5"/>
  <c r="D301" i="5"/>
  <c r="C301" i="5"/>
  <c r="B301" i="5"/>
  <c r="A301" i="5"/>
  <c r="D300" i="5"/>
  <c r="C300" i="5"/>
  <c r="B300" i="5"/>
  <c r="A300" i="5"/>
  <c r="D299" i="5"/>
  <c r="C299" i="5"/>
  <c r="B299" i="5"/>
  <c r="A299" i="5"/>
  <c r="D298" i="5"/>
  <c r="C298" i="5"/>
  <c r="B298" i="5"/>
  <c r="A298" i="5"/>
  <c r="D297" i="5"/>
  <c r="C297" i="5"/>
  <c r="B297" i="5"/>
  <c r="A297" i="5"/>
  <c r="D296" i="5"/>
  <c r="C296" i="5"/>
  <c r="B296" i="5"/>
  <c r="A296" i="5"/>
  <c r="D295" i="5"/>
  <c r="C295" i="5"/>
  <c r="B295" i="5"/>
  <c r="A295" i="5"/>
  <c r="D294" i="5"/>
  <c r="C294" i="5"/>
  <c r="B294" i="5"/>
  <c r="A294" i="5"/>
  <c r="D293" i="5"/>
  <c r="C293" i="5"/>
  <c r="B293" i="5"/>
  <c r="A293" i="5"/>
  <c r="D292" i="5"/>
  <c r="C292" i="5"/>
  <c r="B292" i="5"/>
  <c r="A292" i="5"/>
  <c r="D291" i="5"/>
  <c r="C291" i="5"/>
  <c r="B291" i="5"/>
  <c r="A291" i="5"/>
  <c r="D290" i="5"/>
  <c r="C290" i="5"/>
  <c r="B290" i="5"/>
  <c r="A290" i="5"/>
  <c r="D289" i="5"/>
  <c r="C289" i="5"/>
  <c r="B289" i="5"/>
  <c r="A289" i="5"/>
  <c r="D288" i="5"/>
  <c r="C288" i="5"/>
  <c r="B288" i="5"/>
  <c r="A288" i="5"/>
  <c r="D287" i="5"/>
  <c r="C287" i="5"/>
  <c r="B287" i="5"/>
  <c r="A287" i="5"/>
  <c r="D286" i="5"/>
  <c r="C286" i="5"/>
  <c r="B286" i="5"/>
  <c r="A286" i="5"/>
  <c r="D285" i="5"/>
  <c r="C285" i="5"/>
  <c r="B285" i="5"/>
  <c r="A285" i="5"/>
  <c r="D284" i="5"/>
  <c r="C284" i="5"/>
  <c r="B284" i="5"/>
  <c r="A284" i="5"/>
  <c r="D283" i="5"/>
  <c r="C283" i="5"/>
  <c r="B283" i="5"/>
  <c r="A283" i="5"/>
  <c r="D282" i="5"/>
  <c r="C282" i="5"/>
  <c r="B282" i="5"/>
  <c r="A282" i="5"/>
  <c r="D281" i="5"/>
  <c r="C281" i="5"/>
  <c r="B281" i="5"/>
  <c r="A281" i="5"/>
  <c r="D280" i="5"/>
  <c r="C280" i="5"/>
  <c r="B280" i="5"/>
  <c r="A280" i="5"/>
  <c r="D279" i="5"/>
  <c r="C279" i="5"/>
  <c r="B279" i="5"/>
  <c r="A279" i="5"/>
  <c r="D278" i="5"/>
  <c r="C278" i="5"/>
  <c r="B278" i="5"/>
  <c r="A278" i="5"/>
  <c r="D277" i="5"/>
  <c r="C277" i="5"/>
  <c r="B277" i="5"/>
  <c r="A277" i="5"/>
  <c r="D276" i="5"/>
  <c r="C276" i="5"/>
  <c r="B276" i="5"/>
  <c r="A276" i="5"/>
  <c r="D275" i="5"/>
  <c r="C275" i="5"/>
  <c r="B275" i="5"/>
  <c r="A275" i="5"/>
  <c r="D274" i="5"/>
  <c r="C274" i="5"/>
  <c r="B274" i="5"/>
  <c r="A274" i="5"/>
  <c r="D273" i="5"/>
  <c r="C273" i="5"/>
  <c r="B273" i="5"/>
  <c r="A273" i="5"/>
  <c r="D272" i="5"/>
  <c r="C272" i="5"/>
  <c r="B272" i="5"/>
  <c r="A272" i="5"/>
  <c r="D271" i="5"/>
  <c r="C271" i="5"/>
  <c r="B271" i="5"/>
  <c r="A271" i="5"/>
  <c r="D270" i="5"/>
  <c r="C270" i="5"/>
  <c r="B270" i="5"/>
  <c r="A270" i="5"/>
  <c r="D269" i="5"/>
  <c r="C269" i="5"/>
  <c r="B269" i="5"/>
  <c r="A269" i="5"/>
  <c r="D268" i="5"/>
  <c r="C268" i="5"/>
  <c r="B268" i="5"/>
  <c r="A268" i="5"/>
  <c r="D267" i="5"/>
  <c r="C267" i="5"/>
  <c r="B267" i="5"/>
  <c r="A267" i="5"/>
  <c r="D266" i="5"/>
  <c r="C266" i="5"/>
  <c r="B266" i="5"/>
  <c r="A266" i="5"/>
  <c r="D265" i="5"/>
  <c r="C265" i="5"/>
  <c r="B265" i="5"/>
  <c r="A265" i="5"/>
  <c r="D264" i="5"/>
  <c r="C264" i="5"/>
  <c r="B264" i="5"/>
  <c r="A264" i="5"/>
  <c r="D263" i="5"/>
  <c r="C263" i="5"/>
  <c r="B263" i="5"/>
  <c r="A263" i="5"/>
  <c r="D262" i="5"/>
  <c r="C262" i="5"/>
  <c r="B262" i="5"/>
  <c r="A262" i="5"/>
  <c r="D261" i="5"/>
  <c r="C261" i="5"/>
  <c r="B261" i="5"/>
  <c r="A261" i="5"/>
  <c r="D260" i="5"/>
  <c r="C260" i="5"/>
  <c r="B260" i="5"/>
  <c r="A260" i="5"/>
  <c r="D259" i="5"/>
  <c r="C259" i="5"/>
  <c r="B259" i="5"/>
  <c r="A259" i="5"/>
  <c r="D258" i="5"/>
  <c r="C258" i="5"/>
  <c r="B258" i="5"/>
  <c r="A258" i="5"/>
  <c r="D257" i="5"/>
  <c r="C257" i="5"/>
  <c r="B257" i="5"/>
  <c r="A257" i="5"/>
  <c r="D256" i="5"/>
  <c r="C256" i="5"/>
  <c r="B256" i="5"/>
  <c r="A256" i="5"/>
  <c r="D255" i="5"/>
  <c r="C255" i="5"/>
  <c r="B255" i="5"/>
  <c r="A255" i="5"/>
  <c r="D254" i="5"/>
  <c r="C254" i="5"/>
  <c r="B254" i="5"/>
  <c r="A254" i="5"/>
  <c r="D253" i="5"/>
  <c r="C253" i="5"/>
  <c r="B253" i="5"/>
  <c r="A253" i="5"/>
  <c r="D252" i="5"/>
  <c r="C252" i="5"/>
  <c r="B252" i="5"/>
  <c r="A252" i="5"/>
  <c r="D251" i="5"/>
  <c r="C251" i="5"/>
  <c r="B251" i="5"/>
  <c r="A251" i="5"/>
  <c r="D250" i="5"/>
  <c r="C250" i="5"/>
  <c r="B250" i="5"/>
  <c r="A250" i="5"/>
  <c r="D249" i="5"/>
  <c r="C249" i="5"/>
  <c r="B249" i="5"/>
  <c r="A249" i="5"/>
  <c r="D248" i="5"/>
  <c r="C248" i="5"/>
  <c r="B248" i="5"/>
  <c r="A248" i="5"/>
  <c r="D247" i="5"/>
  <c r="C247" i="5"/>
  <c r="B247" i="5"/>
  <c r="A247" i="5"/>
  <c r="D246" i="5"/>
  <c r="C246" i="5"/>
  <c r="B246" i="5"/>
  <c r="A246" i="5"/>
  <c r="D245" i="5"/>
  <c r="C245" i="5"/>
  <c r="B245" i="5"/>
  <c r="A245" i="5"/>
  <c r="D244" i="5"/>
  <c r="C244" i="5"/>
  <c r="B244" i="5"/>
  <c r="A244" i="5"/>
  <c r="D243" i="5"/>
  <c r="C243" i="5"/>
  <c r="B243" i="5"/>
  <c r="A243" i="5"/>
  <c r="D242" i="5"/>
  <c r="C242" i="5"/>
  <c r="B242" i="5"/>
  <c r="A242" i="5"/>
  <c r="D241" i="5"/>
  <c r="C241" i="5"/>
  <c r="B241" i="5"/>
  <c r="A241" i="5"/>
  <c r="D240" i="5"/>
  <c r="C240" i="5"/>
  <c r="B240" i="5"/>
  <c r="A240" i="5"/>
  <c r="D239" i="5"/>
  <c r="C239" i="5"/>
  <c r="B239" i="5"/>
  <c r="A239" i="5"/>
  <c r="D238" i="5"/>
  <c r="C238" i="5"/>
  <c r="B238" i="5"/>
  <c r="A238" i="5"/>
  <c r="D237" i="5"/>
  <c r="C237" i="5"/>
  <c r="B237" i="5"/>
  <c r="A237" i="5"/>
  <c r="D236" i="5"/>
  <c r="C236" i="5"/>
  <c r="B236" i="5"/>
  <c r="A236" i="5"/>
  <c r="D235" i="5"/>
  <c r="C235" i="5"/>
  <c r="B235" i="5"/>
  <c r="A235" i="5"/>
  <c r="D234" i="5"/>
  <c r="C234" i="5"/>
  <c r="B234" i="5"/>
  <c r="A234" i="5"/>
  <c r="D233" i="5"/>
  <c r="C233" i="5"/>
  <c r="B233" i="5"/>
  <c r="A233" i="5"/>
  <c r="D232" i="5"/>
  <c r="C232" i="5"/>
  <c r="B232" i="5"/>
  <c r="A232" i="5"/>
  <c r="D231" i="5"/>
  <c r="C231" i="5"/>
  <c r="B231" i="5"/>
  <c r="A231" i="5"/>
  <c r="D230" i="5"/>
  <c r="C230" i="5"/>
  <c r="B230" i="5"/>
  <c r="A230" i="5"/>
  <c r="D229" i="5"/>
  <c r="C229" i="5"/>
  <c r="B229" i="5"/>
  <c r="A229" i="5"/>
  <c r="D228" i="5"/>
  <c r="C228" i="5"/>
  <c r="B228" i="5"/>
  <c r="A228" i="5"/>
  <c r="D227" i="5"/>
  <c r="C227" i="5"/>
  <c r="B227" i="5"/>
  <c r="A227" i="5"/>
  <c r="D226" i="5"/>
  <c r="C226" i="5"/>
  <c r="B226" i="5"/>
  <c r="A226" i="5"/>
  <c r="D225" i="5"/>
  <c r="C225" i="5"/>
  <c r="B225" i="5"/>
  <c r="A225" i="5"/>
  <c r="D224" i="5"/>
  <c r="C224" i="5"/>
  <c r="B224" i="5"/>
  <c r="A224" i="5"/>
  <c r="D223" i="5"/>
  <c r="C223" i="5"/>
  <c r="B223" i="5"/>
  <c r="A223" i="5"/>
  <c r="D222" i="5"/>
  <c r="C222" i="5"/>
  <c r="B222" i="5"/>
  <c r="A222" i="5"/>
  <c r="D221" i="5"/>
  <c r="C221" i="5"/>
  <c r="B221" i="5"/>
  <c r="A221" i="5"/>
  <c r="D220" i="5"/>
  <c r="C220" i="5"/>
  <c r="B220" i="5"/>
  <c r="A220" i="5"/>
  <c r="D219" i="5"/>
  <c r="C219" i="5"/>
  <c r="B219" i="5"/>
  <c r="A219" i="5"/>
  <c r="D218" i="5"/>
  <c r="C218" i="5"/>
  <c r="B218" i="5"/>
  <c r="A218" i="5"/>
  <c r="D217" i="5"/>
  <c r="C217" i="5"/>
  <c r="B217" i="5"/>
  <c r="A217" i="5"/>
  <c r="D216" i="5"/>
  <c r="C216" i="5"/>
  <c r="B216" i="5"/>
  <c r="A216" i="5"/>
  <c r="D215" i="5"/>
  <c r="C215" i="5"/>
  <c r="B215" i="5"/>
  <c r="A215" i="5"/>
  <c r="D214" i="5"/>
  <c r="C214" i="5"/>
  <c r="B214" i="5"/>
  <c r="A214" i="5"/>
  <c r="D213" i="5"/>
  <c r="C213" i="5"/>
  <c r="B213" i="5"/>
  <c r="A213" i="5"/>
  <c r="D212" i="5"/>
  <c r="C212" i="5"/>
  <c r="B212" i="5"/>
  <c r="A212" i="5"/>
  <c r="D211" i="5"/>
  <c r="C211" i="5"/>
  <c r="B211" i="5"/>
  <c r="A211" i="5"/>
  <c r="D210" i="5"/>
  <c r="C210" i="5"/>
  <c r="B210" i="5"/>
  <c r="A210" i="5"/>
  <c r="D209" i="5"/>
  <c r="C209" i="5"/>
  <c r="B209" i="5"/>
  <c r="A209" i="5"/>
  <c r="D208" i="5"/>
  <c r="C208" i="5"/>
  <c r="B208" i="5"/>
  <c r="A208" i="5"/>
  <c r="D207" i="5"/>
  <c r="C207" i="5"/>
  <c r="B207" i="5"/>
  <c r="A207" i="5"/>
  <c r="D206" i="5"/>
  <c r="C206" i="5"/>
  <c r="B206" i="5"/>
  <c r="A206" i="5"/>
  <c r="D205" i="5"/>
  <c r="C205" i="5"/>
  <c r="B205" i="5"/>
  <c r="A205" i="5"/>
  <c r="D204" i="5"/>
  <c r="C204" i="5"/>
  <c r="B204" i="5"/>
  <c r="A204" i="5"/>
  <c r="D203" i="5"/>
  <c r="C203" i="5"/>
  <c r="B203" i="5"/>
  <c r="A203" i="5"/>
  <c r="D202" i="5"/>
  <c r="C202" i="5"/>
  <c r="B202" i="5"/>
  <c r="A202" i="5"/>
  <c r="D201" i="5"/>
  <c r="C201" i="5"/>
  <c r="B201" i="5"/>
  <c r="A201" i="5"/>
  <c r="D200" i="5"/>
  <c r="C200" i="5"/>
  <c r="B200" i="5"/>
  <c r="A200" i="5"/>
  <c r="D199" i="5"/>
  <c r="C199" i="5"/>
  <c r="B199" i="5"/>
  <c r="A199" i="5"/>
  <c r="D198" i="5"/>
  <c r="C198" i="5"/>
  <c r="B198" i="5"/>
  <c r="A198" i="5"/>
  <c r="D197" i="5"/>
  <c r="C197" i="5"/>
  <c r="B197" i="5"/>
  <c r="A197" i="5"/>
  <c r="D196" i="5"/>
  <c r="C196" i="5"/>
  <c r="B196" i="5"/>
  <c r="A196" i="5"/>
  <c r="D195" i="5"/>
  <c r="C195" i="5"/>
  <c r="B195" i="5"/>
  <c r="A195" i="5"/>
  <c r="D194" i="5"/>
  <c r="C194" i="5"/>
  <c r="B194" i="5"/>
  <c r="A194" i="5"/>
  <c r="D193" i="5"/>
  <c r="C193" i="5"/>
  <c r="B193" i="5"/>
  <c r="A193" i="5"/>
  <c r="D192" i="5"/>
  <c r="C192" i="5"/>
  <c r="B192" i="5"/>
  <c r="A192" i="5"/>
  <c r="D191" i="5"/>
  <c r="C191" i="5"/>
  <c r="B191" i="5"/>
  <c r="A191" i="5"/>
  <c r="D190" i="5"/>
  <c r="C190" i="5"/>
  <c r="B190" i="5"/>
  <c r="A190" i="5"/>
  <c r="D189" i="5"/>
  <c r="C189" i="5"/>
  <c r="B189" i="5"/>
  <c r="A189" i="5"/>
  <c r="D188" i="5"/>
  <c r="C188" i="5"/>
  <c r="B188" i="5"/>
  <c r="A188" i="5"/>
  <c r="D187" i="5"/>
  <c r="C187" i="5"/>
  <c r="B187" i="5"/>
  <c r="A187" i="5"/>
  <c r="D186" i="5"/>
  <c r="C186" i="5"/>
  <c r="B186" i="5"/>
  <c r="A186" i="5"/>
  <c r="D185" i="5"/>
  <c r="C185" i="5"/>
  <c r="B185" i="5"/>
  <c r="A185" i="5"/>
  <c r="D184" i="5"/>
  <c r="C184" i="5"/>
  <c r="B184" i="5"/>
  <c r="A184" i="5"/>
  <c r="D183" i="5"/>
  <c r="C183" i="5"/>
  <c r="B183" i="5"/>
  <c r="A183" i="5"/>
  <c r="D182" i="5"/>
  <c r="C182" i="5"/>
  <c r="B182" i="5"/>
  <c r="A182" i="5"/>
  <c r="D181" i="5"/>
  <c r="C181" i="5"/>
  <c r="B181" i="5"/>
  <c r="A181" i="5"/>
  <c r="D180" i="5"/>
  <c r="C180" i="5"/>
  <c r="B180" i="5"/>
  <c r="A180" i="5"/>
  <c r="D179" i="5"/>
  <c r="C179" i="5"/>
  <c r="B179" i="5"/>
  <c r="A179" i="5"/>
  <c r="D178" i="5"/>
  <c r="C178" i="5"/>
  <c r="B178" i="5"/>
  <c r="A178" i="5"/>
  <c r="D177" i="5"/>
  <c r="C177" i="5"/>
  <c r="B177" i="5"/>
  <c r="A177" i="5"/>
  <c r="D176" i="5"/>
  <c r="C176" i="5"/>
  <c r="B176" i="5"/>
  <c r="A176" i="5"/>
  <c r="D175" i="5"/>
  <c r="C175" i="5"/>
  <c r="B175" i="5"/>
  <c r="A175" i="5"/>
  <c r="D174" i="5"/>
  <c r="C174" i="5"/>
  <c r="B174" i="5"/>
  <c r="A174" i="5"/>
  <c r="D173" i="5"/>
  <c r="C173" i="5"/>
  <c r="B173" i="5"/>
  <c r="A173" i="5"/>
  <c r="D172" i="5"/>
  <c r="C172" i="5"/>
  <c r="B172" i="5"/>
  <c r="A172" i="5"/>
  <c r="D171" i="5"/>
  <c r="C171" i="5"/>
  <c r="B171" i="5"/>
  <c r="A171" i="5"/>
  <c r="D170" i="5"/>
  <c r="C170" i="5"/>
  <c r="B170" i="5"/>
  <c r="A170" i="5"/>
  <c r="D169" i="5"/>
  <c r="C169" i="5"/>
  <c r="B169" i="5"/>
  <c r="A169" i="5"/>
  <c r="D168" i="5"/>
  <c r="C168" i="5"/>
  <c r="B168" i="5"/>
  <c r="A168" i="5"/>
  <c r="D167" i="5"/>
  <c r="C167" i="5"/>
  <c r="B167" i="5"/>
  <c r="A167" i="5"/>
  <c r="D166" i="5"/>
  <c r="C166" i="5"/>
  <c r="B166" i="5"/>
  <c r="A166" i="5"/>
  <c r="D165" i="5"/>
  <c r="C165" i="5"/>
  <c r="B165" i="5"/>
  <c r="A165" i="5"/>
  <c r="D164" i="5"/>
  <c r="C164" i="5"/>
  <c r="B164" i="5"/>
  <c r="A164" i="5"/>
  <c r="D163" i="5"/>
  <c r="C163" i="5"/>
  <c r="B163" i="5"/>
  <c r="A163" i="5"/>
  <c r="D162" i="5"/>
  <c r="C162" i="5"/>
  <c r="B162" i="5"/>
  <c r="A162" i="5"/>
  <c r="D161" i="5"/>
  <c r="C161" i="5"/>
  <c r="B161" i="5"/>
  <c r="A161" i="5"/>
  <c r="D160" i="5"/>
  <c r="C160" i="5"/>
  <c r="B160" i="5"/>
  <c r="A160" i="5"/>
  <c r="D159" i="5"/>
  <c r="C159" i="5"/>
  <c r="B159" i="5"/>
  <c r="A159" i="5"/>
  <c r="D158" i="5"/>
  <c r="C158" i="5"/>
  <c r="B158" i="5"/>
  <c r="A158" i="5"/>
  <c r="D157" i="5"/>
  <c r="C157" i="5"/>
  <c r="B157" i="5"/>
  <c r="A157" i="5"/>
  <c r="D156" i="5"/>
  <c r="C156" i="5"/>
  <c r="B156" i="5"/>
  <c r="A156" i="5"/>
  <c r="D155" i="5"/>
  <c r="C155" i="5"/>
  <c r="B155" i="5"/>
  <c r="A155" i="5"/>
  <c r="D154" i="5"/>
  <c r="C154" i="5"/>
  <c r="B154" i="5"/>
  <c r="A154" i="5"/>
  <c r="D153" i="5"/>
  <c r="C153" i="5"/>
  <c r="B153" i="5"/>
  <c r="A153" i="5"/>
  <c r="D152" i="5"/>
  <c r="C152" i="5"/>
  <c r="B152" i="5"/>
  <c r="A152" i="5"/>
  <c r="D151" i="5"/>
  <c r="C151" i="5"/>
  <c r="B151" i="5"/>
  <c r="A151" i="5"/>
  <c r="D150" i="5"/>
  <c r="C150" i="5"/>
  <c r="B150" i="5"/>
  <c r="A150" i="5"/>
  <c r="D149" i="5"/>
  <c r="C149" i="5"/>
  <c r="B149" i="5"/>
  <c r="A149" i="5"/>
  <c r="D148" i="5"/>
  <c r="C148" i="5"/>
  <c r="B148" i="5"/>
  <c r="A148" i="5"/>
  <c r="D147" i="5"/>
  <c r="C147" i="5"/>
  <c r="B147" i="5"/>
  <c r="A147" i="5"/>
  <c r="D146" i="5"/>
  <c r="C146" i="5"/>
  <c r="B146" i="5"/>
  <c r="A146" i="5"/>
  <c r="D145" i="5"/>
  <c r="C145" i="5"/>
  <c r="B145" i="5"/>
  <c r="A145" i="5"/>
  <c r="D144" i="5"/>
  <c r="C144" i="5"/>
  <c r="B144" i="5"/>
  <c r="A144" i="5"/>
  <c r="D143" i="5"/>
  <c r="C143" i="5"/>
  <c r="B143" i="5"/>
  <c r="A143" i="5"/>
  <c r="D142" i="5"/>
  <c r="C142" i="5"/>
  <c r="B142" i="5"/>
  <c r="A142" i="5"/>
  <c r="D141" i="5"/>
  <c r="C141" i="5"/>
  <c r="B141" i="5"/>
  <c r="A141" i="5"/>
  <c r="D140" i="5"/>
  <c r="C140" i="5"/>
  <c r="B140" i="5"/>
  <c r="A140" i="5"/>
  <c r="D139" i="5"/>
  <c r="C139" i="5"/>
  <c r="B139" i="5"/>
  <c r="A139" i="5"/>
  <c r="D138" i="5"/>
  <c r="C138" i="5"/>
  <c r="B138" i="5"/>
  <c r="A138" i="5"/>
  <c r="D137" i="5"/>
  <c r="C137" i="5"/>
  <c r="B137" i="5"/>
  <c r="A137" i="5"/>
  <c r="D136" i="5"/>
  <c r="C136" i="5"/>
  <c r="B136" i="5"/>
  <c r="A136" i="5"/>
  <c r="D135" i="5"/>
  <c r="C135" i="5"/>
  <c r="B135" i="5"/>
  <c r="A135" i="5"/>
  <c r="D134" i="5"/>
  <c r="C134" i="5"/>
  <c r="B134" i="5"/>
  <c r="A134" i="5"/>
  <c r="D133" i="5"/>
  <c r="C133" i="5"/>
  <c r="B133" i="5"/>
  <c r="A133" i="5"/>
  <c r="D132" i="5"/>
  <c r="C132" i="5"/>
  <c r="B132" i="5"/>
  <c r="A132" i="5"/>
  <c r="D131" i="5"/>
  <c r="C131" i="5"/>
  <c r="B131" i="5"/>
  <c r="A131" i="5"/>
  <c r="D130" i="5"/>
  <c r="C130" i="5"/>
  <c r="B130" i="5"/>
  <c r="A130" i="5"/>
  <c r="D129" i="5"/>
  <c r="C129" i="5"/>
  <c r="B129" i="5"/>
  <c r="A129" i="5"/>
  <c r="D128" i="5"/>
  <c r="C128" i="5"/>
  <c r="B128" i="5"/>
  <c r="A128" i="5"/>
  <c r="D127" i="5"/>
  <c r="C127" i="5"/>
  <c r="B127" i="5"/>
  <c r="A127" i="5"/>
  <c r="D126" i="5"/>
  <c r="C126" i="5"/>
  <c r="B126" i="5"/>
  <c r="A126" i="5"/>
  <c r="D125" i="5"/>
  <c r="C125" i="5"/>
  <c r="B125" i="5"/>
  <c r="A125" i="5"/>
  <c r="D124" i="5"/>
  <c r="C124" i="5"/>
  <c r="B124" i="5"/>
  <c r="A124" i="5"/>
  <c r="D123" i="5"/>
  <c r="C123" i="5"/>
  <c r="B123" i="5"/>
  <c r="A123" i="5"/>
  <c r="D122" i="5"/>
  <c r="C122" i="5"/>
  <c r="B122" i="5"/>
  <c r="A122" i="5"/>
  <c r="D121" i="5"/>
  <c r="C121" i="5"/>
  <c r="B121" i="5"/>
  <c r="A121" i="5"/>
  <c r="D120" i="5"/>
  <c r="C120" i="5"/>
  <c r="B120" i="5"/>
  <c r="A120" i="5"/>
  <c r="D119" i="5"/>
  <c r="C119" i="5"/>
  <c r="B119" i="5"/>
  <c r="A119" i="5"/>
  <c r="D118" i="5"/>
  <c r="C118" i="5"/>
  <c r="B118" i="5"/>
  <c r="A118" i="5"/>
  <c r="D117" i="5"/>
  <c r="C117" i="5"/>
  <c r="B117" i="5"/>
  <c r="A117" i="5"/>
  <c r="D116" i="5"/>
  <c r="C116" i="5"/>
  <c r="B116" i="5"/>
  <c r="A116" i="5"/>
  <c r="D115" i="5"/>
  <c r="C115" i="5"/>
  <c r="B115" i="5"/>
  <c r="A115" i="5"/>
  <c r="D114" i="5"/>
  <c r="C114" i="5"/>
  <c r="B114" i="5"/>
  <c r="A114" i="5"/>
  <c r="D113" i="5"/>
  <c r="C113" i="5"/>
  <c r="B113" i="5"/>
  <c r="A113" i="5"/>
  <c r="D112" i="5"/>
  <c r="C112" i="5"/>
  <c r="B112" i="5"/>
  <c r="A112" i="5"/>
  <c r="D111" i="5"/>
  <c r="C111" i="5"/>
  <c r="B111" i="5"/>
  <c r="A111" i="5"/>
  <c r="D110" i="5"/>
  <c r="C110" i="5"/>
  <c r="B110" i="5"/>
  <c r="A110" i="5"/>
  <c r="D109" i="5"/>
  <c r="C109" i="5"/>
  <c r="B109" i="5"/>
  <c r="A109" i="5"/>
  <c r="D108" i="5"/>
  <c r="C108" i="5"/>
  <c r="B108" i="5"/>
  <c r="A108" i="5"/>
  <c r="D107" i="5"/>
  <c r="C107" i="5"/>
  <c r="B107" i="5"/>
  <c r="A107" i="5"/>
  <c r="D106" i="5"/>
  <c r="C106" i="5"/>
  <c r="B106" i="5"/>
  <c r="A106" i="5"/>
  <c r="D105" i="5"/>
  <c r="C105" i="5"/>
  <c r="B105" i="5"/>
  <c r="A105" i="5"/>
  <c r="D104" i="5"/>
  <c r="C104" i="5"/>
  <c r="B104" i="5"/>
  <c r="A104" i="5"/>
  <c r="D103" i="5"/>
  <c r="C103" i="5"/>
  <c r="B103" i="5"/>
  <c r="A103" i="5"/>
  <c r="D102" i="5"/>
  <c r="C102" i="5"/>
  <c r="B102" i="5"/>
  <c r="A102" i="5"/>
  <c r="D101" i="5"/>
  <c r="C101" i="5"/>
  <c r="B101" i="5"/>
  <c r="A101" i="5"/>
  <c r="D100" i="5"/>
  <c r="C100" i="5"/>
  <c r="B100" i="5"/>
  <c r="A100" i="5"/>
  <c r="D99" i="5"/>
  <c r="C99" i="5"/>
  <c r="B99" i="5"/>
  <c r="A99" i="5"/>
  <c r="D98" i="5"/>
  <c r="C98" i="5"/>
  <c r="B98" i="5"/>
  <c r="A98" i="5"/>
  <c r="D97" i="5"/>
  <c r="C97" i="5"/>
  <c r="B97" i="5"/>
  <c r="A97" i="5"/>
  <c r="D96" i="5"/>
  <c r="C96" i="5"/>
  <c r="B96" i="5"/>
  <c r="A96" i="5"/>
  <c r="D95" i="5"/>
  <c r="C95" i="5"/>
  <c r="B95" i="5"/>
  <c r="A95" i="5"/>
  <c r="D94" i="5"/>
  <c r="C94" i="5"/>
  <c r="B94" i="5"/>
  <c r="A94" i="5"/>
  <c r="D93" i="5"/>
  <c r="C93" i="5"/>
  <c r="B93" i="5"/>
  <c r="A93" i="5"/>
  <c r="D92" i="5"/>
  <c r="C92" i="5"/>
  <c r="B92" i="5"/>
  <c r="A92" i="5"/>
  <c r="D91" i="5"/>
  <c r="C91" i="5"/>
  <c r="B91" i="5"/>
  <c r="A91" i="5"/>
  <c r="D90" i="5"/>
  <c r="C90" i="5"/>
  <c r="B90" i="5"/>
  <c r="A90" i="5"/>
  <c r="D89" i="5"/>
  <c r="C89" i="5"/>
  <c r="B89" i="5"/>
  <c r="A89" i="5"/>
  <c r="D88" i="5"/>
  <c r="C88" i="5"/>
  <c r="B88" i="5"/>
  <c r="A88" i="5"/>
  <c r="D87" i="5"/>
  <c r="C87" i="5"/>
  <c r="B87" i="5"/>
  <c r="A87" i="5"/>
  <c r="D86" i="5"/>
  <c r="C86" i="5"/>
  <c r="B86" i="5"/>
  <c r="A86" i="5"/>
  <c r="D85" i="5"/>
  <c r="C85" i="5"/>
  <c r="B85" i="5"/>
  <c r="A85" i="5"/>
  <c r="D84" i="5"/>
  <c r="C84" i="5"/>
  <c r="B84" i="5"/>
  <c r="A84" i="5"/>
  <c r="D83" i="5"/>
  <c r="C83" i="5"/>
  <c r="B83" i="5"/>
  <c r="A83" i="5"/>
  <c r="D82" i="5"/>
  <c r="C82" i="5"/>
  <c r="B82" i="5"/>
  <c r="A82" i="5"/>
  <c r="D81" i="5"/>
  <c r="C81" i="5"/>
  <c r="B81" i="5"/>
  <c r="A81" i="5"/>
  <c r="D80" i="5"/>
  <c r="C80" i="5"/>
  <c r="B80" i="5"/>
  <c r="A80" i="5"/>
  <c r="D79" i="5"/>
  <c r="C79" i="5"/>
  <c r="B79" i="5"/>
  <c r="A79" i="5"/>
  <c r="D78" i="5"/>
  <c r="C78" i="5"/>
  <c r="B78" i="5"/>
  <c r="A78" i="5"/>
  <c r="D77" i="5"/>
  <c r="C77" i="5"/>
  <c r="B77" i="5"/>
  <c r="A77" i="5"/>
  <c r="D76" i="5"/>
  <c r="C76" i="5"/>
  <c r="B76" i="5"/>
  <c r="A76" i="5"/>
  <c r="D75" i="5"/>
  <c r="C75" i="5"/>
  <c r="B75" i="5"/>
  <c r="A75" i="5"/>
  <c r="D74" i="5"/>
  <c r="C74" i="5"/>
  <c r="B74" i="5"/>
  <c r="A74" i="5"/>
  <c r="D73" i="5"/>
  <c r="C73" i="5"/>
  <c r="B73" i="5"/>
  <c r="A73" i="5"/>
  <c r="D72" i="5"/>
  <c r="C72" i="5"/>
  <c r="B72" i="5"/>
  <c r="A72" i="5"/>
  <c r="D71" i="5"/>
  <c r="C71" i="5"/>
  <c r="B71" i="5"/>
  <c r="A71" i="5"/>
  <c r="D70" i="5"/>
  <c r="C70" i="5"/>
  <c r="B70" i="5"/>
  <c r="A70" i="5"/>
  <c r="D69" i="5"/>
  <c r="C69" i="5"/>
  <c r="B69" i="5"/>
  <c r="A69" i="5"/>
  <c r="D68" i="5"/>
  <c r="C68" i="5"/>
  <c r="B68" i="5"/>
  <c r="A68" i="5"/>
  <c r="D67" i="5"/>
  <c r="C67" i="5"/>
  <c r="B67" i="5"/>
  <c r="A67" i="5"/>
  <c r="D66" i="5"/>
  <c r="C66" i="5"/>
  <c r="B66" i="5"/>
  <c r="A66" i="5"/>
  <c r="D65" i="5"/>
  <c r="C65" i="5"/>
  <c r="B65" i="5"/>
  <c r="A65" i="5"/>
  <c r="D64" i="5"/>
  <c r="C64" i="5"/>
  <c r="B64" i="5"/>
  <c r="A64" i="5"/>
  <c r="D63" i="5"/>
  <c r="C63" i="5"/>
  <c r="B63" i="5"/>
  <c r="A63" i="5"/>
  <c r="D62" i="5"/>
  <c r="C62" i="5"/>
  <c r="B62" i="5"/>
  <c r="A62" i="5"/>
  <c r="D61" i="5"/>
  <c r="C61" i="5"/>
  <c r="B61" i="5"/>
  <c r="A61" i="5"/>
  <c r="D60" i="5"/>
  <c r="C60" i="5"/>
  <c r="B60" i="5"/>
  <c r="A60" i="5"/>
  <c r="D59" i="5"/>
  <c r="C59" i="5"/>
  <c r="B59" i="5"/>
  <c r="A59" i="5"/>
  <c r="D58" i="5"/>
  <c r="C58" i="5"/>
  <c r="B58" i="5"/>
  <c r="A58" i="5"/>
  <c r="D57" i="5"/>
  <c r="C57" i="5"/>
  <c r="B57" i="5"/>
  <c r="A57" i="5"/>
  <c r="D56" i="5"/>
  <c r="C56" i="5"/>
  <c r="B56" i="5"/>
  <c r="A56" i="5"/>
  <c r="D55" i="5"/>
  <c r="C55" i="5"/>
  <c r="B55" i="5"/>
  <c r="A55" i="5"/>
  <c r="D54" i="5"/>
  <c r="C54" i="5"/>
  <c r="B54" i="5"/>
  <c r="A54" i="5"/>
  <c r="D53" i="5"/>
  <c r="C53" i="5"/>
  <c r="B53" i="5"/>
  <c r="A53" i="5"/>
  <c r="D52" i="5"/>
  <c r="C52" i="5"/>
  <c r="B52" i="5"/>
  <c r="A52" i="5"/>
  <c r="D51" i="5"/>
  <c r="C51" i="5"/>
  <c r="B51" i="5"/>
  <c r="A51" i="5"/>
  <c r="D50" i="5"/>
  <c r="C50" i="5"/>
  <c r="B50" i="5"/>
  <c r="A50" i="5"/>
  <c r="D49" i="5"/>
  <c r="C49" i="5"/>
  <c r="B49" i="5"/>
  <c r="A49" i="5"/>
  <c r="D48" i="5"/>
  <c r="C48" i="5"/>
  <c r="B48" i="5"/>
  <c r="A48" i="5"/>
  <c r="D47" i="5"/>
  <c r="C47" i="5"/>
  <c r="B47" i="5"/>
  <c r="A47" i="5"/>
  <c r="D46" i="5"/>
  <c r="C46" i="5"/>
  <c r="B46" i="5"/>
  <c r="A46" i="5"/>
  <c r="D45" i="5"/>
  <c r="C45" i="5"/>
  <c r="B45" i="5"/>
  <c r="A45" i="5"/>
  <c r="D44" i="5"/>
  <c r="C44" i="5"/>
  <c r="B44" i="5"/>
  <c r="A44" i="5"/>
  <c r="D43" i="5"/>
  <c r="C43" i="5"/>
  <c r="B43" i="5"/>
  <c r="A43" i="5"/>
  <c r="D42" i="5"/>
  <c r="C42" i="5"/>
  <c r="B42" i="5"/>
  <c r="A42" i="5"/>
  <c r="D41" i="5"/>
  <c r="C41" i="5"/>
  <c r="B41" i="5"/>
  <c r="A41" i="5"/>
  <c r="D40" i="5"/>
  <c r="C40" i="5"/>
  <c r="B40" i="5"/>
  <c r="A40" i="5"/>
  <c r="D39" i="5"/>
  <c r="C39" i="5"/>
  <c r="B39" i="5"/>
  <c r="A39" i="5"/>
  <c r="D38" i="5"/>
  <c r="C38" i="5"/>
  <c r="B38" i="5"/>
  <c r="A38" i="5"/>
  <c r="D37" i="5"/>
  <c r="C37" i="5"/>
  <c r="B37" i="5"/>
  <c r="A37" i="5"/>
  <c r="D36" i="5"/>
  <c r="C36" i="5"/>
  <c r="B36" i="5"/>
  <c r="A36" i="5"/>
  <c r="D35" i="5"/>
  <c r="C35" i="5"/>
  <c r="B35" i="5"/>
  <c r="A35" i="5"/>
  <c r="D34" i="5"/>
  <c r="C34" i="5"/>
  <c r="B34" i="5"/>
  <c r="A34" i="5"/>
  <c r="D33" i="5"/>
  <c r="C33" i="5"/>
  <c r="B33" i="5"/>
  <c r="A33" i="5"/>
  <c r="D32" i="5"/>
  <c r="C32" i="5"/>
  <c r="B32" i="5"/>
  <c r="A32" i="5"/>
  <c r="D31" i="5"/>
  <c r="C31" i="5"/>
  <c r="B31" i="5"/>
  <c r="A31" i="5"/>
  <c r="D30" i="5"/>
  <c r="C30" i="5"/>
  <c r="B30" i="5"/>
  <c r="A30" i="5"/>
  <c r="D29" i="5"/>
  <c r="C29" i="5"/>
  <c r="B29" i="5"/>
  <c r="A29" i="5"/>
  <c r="D28" i="5"/>
  <c r="C28" i="5"/>
  <c r="B28" i="5"/>
  <c r="A28" i="5"/>
  <c r="D27" i="5"/>
  <c r="C27" i="5"/>
  <c r="B27" i="5"/>
  <c r="A27" i="5"/>
  <c r="D26" i="5"/>
  <c r="C26" i="5"/>
  <c r="B26" i="5"/>
  <c r="A26" i="5"/>
  <c r="D25" i="5"/>
  <c r="C25" i="5"/>
  <c r="B25" i="5"/>
  <c r="A25" i="5"/>
  <c r="D24" i="5"/>
  <c r="C24" i="5"/>
  <c r="B24" i="5"/>
  <c r="A24" i="5"/>
  <c r="D23" i="5"/>
  <c r="C23" i="5"/>
  <c r="B23" i="5"/>
  <c r="A23" i="5"/>
  <c r="D22" i="5"/>
  <c r="C22" i="5"/>
  <c r="B22" i="5"/>
  <c r="A22" i="5"/>
  <c r="D21" i="5"/>
  <c r="C21" i="5"/>
  <c r="B21" i="5"/>
  <c r="A21" i="5"/>
  <c r="D20" i="5"/>
  <c r="C20" i="5"/>
  <c r="B20" i="5"/>
  <c r="A20" i="5"/>
  <c r="D19" i="5"/>
  <c r="C19" i="5"/>
  <c r="B19" i="5"/>
  <c r="A19" i="5"/>
  <c r="D18" i="5"/>
  <c r="C18" i="5"/>
  <c r="B18" i="5"/>
  <c r="A18" i="5"/>
  <c r="D17" i="5"/>
  <c r="C17" i="5"/>
  <c r="B17" i="5"/>
  <c r="A17" i="5"/>
  <c r="D16" i="5"/>
  <c r="C16" i="5"/>
  <c r="B16" i="5"/>
  <c r="A16" i="5"/>
  <c r="D15" i="5"/>
  <c r="C15" i="5"/>
  <c r="B15" i="5"/>
  <c r="A15" i="5"/>
  <c r="D14" i="5"/>
  <c r="C14" i="5"/>
  <c r="B14" i="5"/>
  <c r="A14" i="5"/>
  <c r="D13" i="5"/>
  <c r="C13" i="5"/>
  <c r="B13" i="5"/>
  <c r="A13" i="5"/>
  <c r="D12" i="5"/>
  <c r="C12" i="5"/>
  <c r="B12" i="5"/>
  <c r="A12" i="5"/>
  <c r="D11" i="5"/>
  <c r="C11" i="5"/>
  <c r="B11" i="5"/>
  <c r="A11" i="5"/>
  <c r="D10" i="5"/>
  <c r="C10" i="5"/>
  <c r="B10" i="5"/>
  <c r="A10" i="5"/>
  <c r="D9" i="5"/>
  <c r="C9" i="5"/>
  <c r="B9" i="5"/>
  <c r="A9" i="5"/>
  <c r="D8" i="5"/>
  <c r="C8" i="5"/>
  <c r="B8" i="5"/>
  <c r="A8" i="5"/>
  <c r="D7" i="5"/>
  <c r="C7" i="5"/>
  <c r="B7" i="5"/>
  <c r="A7" i="5"/>
  <c r="G1" i="5"/>
  <c r="D367" i="4"/>
  <c r="C367" i="4"/>
  <c r="B367" i="4"/>
  <c r="A367" i="4"/>
  <c r="D366" i="4"/>
  <c r="C366" i="4"/>
  <c r="B366" i="4"/>
  <c r="A366" i="4"/>
  <c r="D365" i="4"/>
  <c r="C365" i="4"/>
  <c r="B365" i="4"/>
  <c r="A365" i="4"/>
  <c r="D364" i="4"/>
  <c r="C364" i="4"/>
  <c r="B364" i="4"/>
  <c r="A364" i="4"/>
  <c r="D363" i="4"/>
  <c r="C363" i="4"/>
  <c r="B363" i="4"/>
  <c r="A363" i="4"/>
  <c r="D362" i="4"/>
  <c r="C362" i="4"/>
  <c r="B362" i="4"/>
  <c r="A362" i="4"/>
  <c r="D361" i="4"/>
  <c r="C361" i="4"/>
  <c r="B361" i="4"/>
  <c r="A361" i="4"/>
  <c r="D360" i="4"/>
  <c r="C360" i="4"/>
  <c r="B360" i="4"/>
  <c r="A360" i="4"/>
  <c r="D359" i="4"/>
  <c r="C359" i="4"/>
  <c r="B359" i="4"/>
  <c r="A359" i="4"/>
  <c r="D358" i="4"/>
  <c r="C358" i="4"/>
  <c r="B358" i="4"/>
  <c r="A358" i="4"/>
  <c r="D357" i="4"/>
  <c r="C357" i="4"/>
  <c r="B357" i="4"/>
  <c r="A357" i="4"/>
  <c r="D356" i="4"/>
  <c r="C356" i="4"/>
  <c r="B356" i="4"/>
  <c r="A356" i="4"/>
  <c r="D355" i="4"/>
  <c r="C355" i="4"/>
  <c r="B355" i="4"/>
  <c r="A355" i="4"/>
  <c r="D354" i="4"/>
  <c r="C354" i="4"/>
  <c r="B354" i="4"/>
  <c r="A354" i="4"/>
  <c r="D353" i="4"/>
  <c r="C353" i="4"/>
  <c r="B353" i="4"/>
  <c r="A353" i="4"/>
  <c r="D352" i="4"/>
  <c r="C352" i="4"/>
  <c r="B352" i="4"/>
  <c r="A352" i="4"/>
  <c r="D351" i="4"/>
  <c r="C351" i="4"/>
  <c r="B351" i="4"/>
  <c r="A351" i="4"/>
  <c r="D350" i="4"/>
  <c r="C350" i="4"/>
  <c r="B350" i="4"/>
  <c r="A350" i="4"/>
  <c r="D349" i="4"/>
  <c r="C349" i="4"/>
  <c r="B349" i="4"/>
  <c r="A349" i="4"/>
  <c r="D348" i="4"/>
  <c r="C348" i="4"/>
  <c r="B348" i="4"/>
  <c r="A348" i="4"/>
  <c r="D347" i="4"/>
  <c r="C347" i="4"/>
  <c r="B347" i="4"/>
  <c r="A347" i="4"/>
  <c r="D346" i="4"/>
  <c r="C346" i="4"/>
  <c r="B346" i="4"/>
  <c r="A346" i="4"/>
  <c r="D345" i="4"/>
  <c r="C345" i="4"/>
  <c r="B345" i="4"/>
  <c r="A345" i="4"/>
  <c r="D344" i="4"/>
  <c r="C344" i="4"/>
  <c r="B344" i="4"/>
  <c r="A344" i="4"/>
  <c r="D343" i="4"/>
  <c r="C343" i="4"/>
  <c r="B343" i="4"/>
  <c r="A343" i="4"/>
  <c r="D342" i="4"/>
  <c r="C342" i="4"/>
  <c r="B342" i="4"/>
  <c r="A342" i="4"/>
  <c r="D341" i="4"/>
  <c r="C341" i="4"/>
  <c r="B341" i="4"/>
  <c r="A341" i="4"/>
  <c r="D340" i="4"/>
  <c r="C340" i="4"/>
  <c r="B340" i="4"/>
  <c r="A340" i="4"/>
  <c r="D339" i="4"/>
  <c r="C339" i="4"/>
  <c r="B339" i="4"/>
  <c r="A339" i="4"/>
  <c r="D338" i="4"/>
  <c r="C338" i="4"/>
  <c r="B338" i="4"/>
  <c r="A338" i="4"/>
  <c r="D337" i="4"/>
  <c r="C337" i="4"/>
  <c r="B337" i="4"/>
  <c r="A337" i="4"/>
  <c r="D336" i="4"/>
  <c r="C336" i="4"/>
  <c r="B336" i="4"/>
  <c r="A336" i="4"/>
  <c r="D335" i="4"/>
  <c r="C335" i="4"/>
  <c r="B335" i="4"/>
  <c r="A335" i="4"/>
  <c r="D334" i="4"/>
  <c r="C334" i="4"/>
  <c r="B334" i="4"/>
  <c r="A334" i="4"/>
  <c r="D333" i="4"/>
  <c r="C333" i="4"/>
  <c r="B333" i="4"/>
  <c r="A333" i="4"/>
  <c r="D332" i="4"/>
  <c r="C332" i="4"/>
  <c r="B332" i="4"/>
  <c r="A332" i="4"/>
  <c r="D331" i="4"/>
  <c r="C331" i="4"/>
  <c r="B331" i="4"/>
  <c r="A331" i="4"/>
  <c r="D330" i="4"/>
  <c r="C330" i="4"/>
  <c r="B330" i="4"/>
  <c r="A330" i="4"/>
  <c r="D329" i="4"/>
  <c r="C329" i="4"/>
  <c r="B329" i="4"/>
  <c r="A329" i="4"/>
  <c r="D328" i="4"/>
  <c r="C328" i="4"/>
  <c r="B328" i="4"/>
  <c r="A328" i="4"/>
  <c r="D327" i="4"/>
  <c r="C327" i="4"/>
  <c r="B327" i="4"/>
  <c r="A327" i="4"/>
  <c r="D326" i="4"/>
  <c r="C326" i="4"/>
  <c r="B326" i="4"/>
  <c r="A326" i="4"/>
  <c r="D325" i="4"/>
  <c r="C325" i="4"/>
  <c r="B325" i="4"/>
  <c r="A325" i="4"/>
  <c r="D324" i="4"/>
  <c r="C324" i="4"/>
  <c r="B324" i="4"/>
  <c r="A324" i="4"/>
  <c r="D323" i="4"/>
  <c r="C323" i="4"/>
  <c r="B323" i="4"/>
  <c r="A323" i="4"/>
  <c r="D322" i="4"/>
  <c r="C322" i="4"/>
  <c r="B322" i="4"/>
  <c r="A322" i="4"/>
  <c r="D321" i="4"/>
  <c r="C321" i="4"/>
  <c r="B321" i="4"/>
  <c r="A321" i="4"/>
  <c r="D320" i="4"/>
  <c r="C320" i="4"/>
  <c r="B320" i="4"/>
  <c r="A320" i="4"/>
  <c r="D319" i="4"/>
  <c r="C319" i="4"/>
  <c r="B319" i="4"/>
  <c r="A319" i="4"/>
  <c r="D318" i="4"/>
  <c r="C318" i="4"/>
  <c r="B318" i="4"/>
  <c r="A318" i="4"/>
  <c r="D317" i="4"/>
  <c r="C317" i="4"/>
  <c r="B317" i="4"/>
  <c r="A317" i="4"/>
  <c r="D316" i="4"/>
  <c r="C316" i="4"/>
  <c r="B316" i="4"/>
  <c r="A316" i="4"/>
  <c r="D315" i="4"/>
  <c r="C315" i="4"/>
  <c r="B315" i="4"/>
  <c r="A315" i="4"/>
  <c r="D314" i="4"/>
  <c r="C314" i="4"/>
  <c r="B314" i="4"/>
  <c r="A314" i="4"/>
  <c r="D313" i="4"/>
  <c r="C313" i="4"/>
  <c r="B313" i="4"/>
  <c r="A313" i="4"/>
  <c r="D312" i="4"/>
  <c r="C312" i="4"/>
  <c r="B312" i="4"/>
  <c r="A312" i="4"/>
  <c r="D311" i="4"/>
  <c r="C311" i="4"/>
  <c r="B311" i="4"/>
  <c r="A311" i="4"/>
  <c r="D310" i="4"/>
  <c r="C310" i="4"/>
  <c r="B310" i="4"/>
  <c r="A310" i="4"/>
  <c r="D309" i="4"/>
  <c r="C309" i="4"/>
  <c r="B309" i="4"/>
  <c r="A309" i="4"/>
  <c r="D308" i="4"/>
  <c r="C308" i="4"/>
  <c r="B308" i="4"/>
  <c r="A308" i="4"/>
  <c r="D307" i="4"/>
  <c r="C307" i="4"/>
  <c r="B307" i="4"/>
  <c r="A307" i="4"/>
  <c r="D306" i="4"/>
  <c r="C306" i="4"/>
  <c r="B306" i="4"/>
  <c r="A306" i="4"/>
  <c r="D305" i="4"/>
  <c r="C305" i="4"/>
  <c r="B305" i="4"/>
  <c r="A305" i="4"/>
  <c r="D304" i="4"/>
  <c r="C304" i="4"/>
  <c r="B304" i="4"/>
  <c r="A304" i="4"/>
  <c r="D303" i="4"/>
  <c r="C303" i="4"/>
  <c r="B303" i="4"/>
  <c r="A303" i="4"/>
  <c r="D302" i="4"/>
  <c r="C302" i="4"/>
  <c r="B302" i="4"/>
  <c r="A302" i="4"/>
  <c r="D301" i="4"/>
  <c r="C301" i="4"/>
  <c r="B301" i="4"/>
  <c r="A301" i="4"/>
  <c r="D300" i="4"/>
  <c r="C300" i="4"/>
  <c r="B300" i="4"/>
  <c r="A300" i="4"/>
  <c r="D299" i="4"/>
  <c r="C299" i="4"/>
  <c r="B299" i="4"/>
  <c r="A299" i="4"/>
  <c r="D298" i="4"/>
  <c r="C298" i="4"/>
  <c r="B298" i="4"/>
  <c r="A298" i="4"/>
  <c r="D297" i="4"/>
  <c r="C297" i="4"/>
  <c r="B297" i="4"/>
  <c r="A297" i="4"/>
  <c r="D296" i="4"/>
  <c r="C296" i="4"/>
  <c r="B296" i="4"/>
  <c r="A296" i="4"/>
  <c r="D295" i="4"/>
  <c r="C295" i="4"/>
  <c r="B295" i="4"/>
  <c r="A295" i="4"/>
  <c r="D294" i="4"/>
  <c r="C294" i="4"/>
  <c r="B294" i="4"/>
  <c r="A294" i="4"/>
  <c r="D293" i="4"/>
  <c r="C293" i="4"/>
  <c r="B293" i="4"/>
  <c r="A293" i="4"/>
  <c r="D292" i="4"/>
  <c r="C292" i="4"/>
  <c r="B292" i="4"/>
  <c r="A292" i="4"/>
  <c r="D291" i="4"/>
  <c r="C291" i="4"/>
  <c r="B291" i="4"/>
  <c r="A291" i="4"/>
  <c r="D290" i="4"/>
  <c r="C290" i="4"/>
  <c r="B290" i="4"/>
  <c r="A290" i="4"/>
  <c r="D289" i="4"/>
  <c r="C289" i="4"/>
  <c r="B289" i="4"/>
  <c r="A289" i="4"/>
  <c r="D288" i="4"/>
  <c r="C288" i="4"/>
  <c r="B288" i="4"/>
  <c r="A288" i="4"/>
  <c r="D287" i="4"/>
  <c r="C287" i="4"/>
  <c r="B287" i="4"/>
  <c r="A287" i="4"/>
  <c r="D286" i="4"/>
  <c r="C286" i="4"/>
  <c r="B286" i="4"/>
  <c r="A286" i="4"/>
  <c r="D285" i="4"/>
  <c r="C285" i="4"/>
  <c r="B285" i="4"/>
  <c r="A285" i="4"/>
  <c r="D284" i="4"/>
  <c r="C284" i="4"/>
  <c r="B284" i="4"/>
  <c r="A284" i="4"/>
  <c r="D283" i="4"/>
  <c r="C283" i="4"/>
  <c r="B283" i="4"/>
  <c r="A283" i="4"/>
  <c r="D282" i="4"/>
  <c r="C282" i="4"/>
  <c r="B282" i="4"/>
  <c r="A282" i="4"/>
  <c r="D281" i="4"/>
  <c r="C281" i="4"/>
  <c r="B281" i="4"/>
  <c r="A281" i="4"/>
  <c r="D280" i="4"/>
  <c r="C280" i="4"/>
  <c r="B280" i="4"/>
  <c r="A280" i="4"/>
  <c r="D279" i="4"/>
  <c r="C279" i="4"/>
  <c r="B279" i="4"/>
  <c r="A279" i="4"/>
  <c r="D278" i="4"/>
  <c r="C278" i="4"/>
  <c r="B278" i="4"/>
  <c r="A278" i="4"/>
  <c r="D277" i="4"/>
  <c r="C277" i="4"/>
  <c r="B277" i="4"/>
  <c r="A277" i="4"/>
  <c r="D276" i="4"/>
  <c r="C276" i="4"/>
  <c r="B276" i="4"/>
  <c r="A276" i="4"/>
  <c r="D275" i="4"/>
  <c r="C275" i="4"/>
  <c r="B275" i="4"/>
  <c r="A275" i="4"/>
  <c r="D274" i="4"/>
  <c r="C274" i="4"/>
  <c r="B274" i="4"/>
  <c r="A274" i="4"/>
  <c r="D273" i="4"/>
  <c r="C273" i="4"/>
  <c r="B273" i="4"/>
  <c r="A273" i="4"/>
  <c r="D272" i="4"/>
  <c r="C272" i="4"/>
  <c r="B272" i="4"/>
  <c r="A272" i="4"/>
  <c r="D271" i="4"/>
  <c r="C271" i="4"/>
  <c r="B271" i="4"/>
  <c r="A271" i="4"/>
  <c r="D270" i="4"/>
  <c r="C270" i="4"/>
  <c r="B270" i="4"/>
  <c r="A270" i="4"/>
  <c r="D269" i="4"/>
  <c r="C269" i="4"/>
  <c r="B269" i="4"/>
  <c r="A269" i="4"/>
  <c r="D268" i="4"/>
  <c r="C268" i="4"/>
  <c r="B268" i="4"/>
  <c r="A268" i="4"/>
  <c r="D267" i="4"/>
  <c r="C267" i="4"/>
  <c r="B267" i="4"/>
  <c r="A267" i="4"/>
  <c r="D266" i="4"/>
  <c r="C266" i="4"/>
  <c r="B266" i="4"/>
  <c r="A266" i="4"/>
  <c r="D265" i="4"/>
  <c r="C265" i="4"/>
  <c r="B265" i="4"/>
  <c r="A265" i="4"/>
  <c r="D264" i="4"/>
  <c r="C264" i="4"/>
  <c r="B264" i="4"/>
  <c r="A264" i="4"/>
  <c r="D263" i="4"/>
  <c r="C263" i="4"/>
  <c r="B263" i="4"/>
  <c r="A263" i="4"/>
  <c r="D262" i="4"/>
  <c r="C262" i="4"/>
  <c r="B262" i="4"/>
  <c r="A262" i="4"/>
  <c r="D261" i="4"/>
  <c r="C261" i="4"/>
  <c r="B261" i="4"/>
  <c r="A261" i="4"/>
  <c r="D260" i="4"/>
  <c r="C260" i="4"/>
  <c r="B260" i="4"/>
  <c r="A260" i="4"/>
  <c r="D259" i="4"/>
  <c r="C259" i="4"/>
  <c r="B259" i="4"/>
  <c r="A259" i="4"/>
  <c r="D258" i="4"/>
  <c r="C258" i="4"/>
  <c r="B258" i="4"/>
  <c r="A258" i="4"/>
  <c r="D257" i="4"/>
  <c r="C257" i="4"/>
  <c r="B257" i="4"/>
  <c r="A257" i="4"/>
  <c r="D256" i="4"/>
  <c r="C256" i="4"/>
  <c r="B256" i="4"/>
  <c r="A256" i="4"/>
  <c r="D255" i="4"/>
  <c r="C255" i="4"/>
  <c r="B255" i="4"/>
  <c r="A255" i="4"/>
  <c r="D254" i="4"/>
  <c r="C254" i="4"/>
  <c r="B254" i="4"/>
  <c r="A254" i="4"/>
  <c r="D253" i="4"/>
  <c r="C253" i="4"/>
  <c r="B253" i="4"/>
  <c r="A253" i="4"/>
  <c r="D252" i="4"/>
  <c r="C252" i="4"/>
  <c r="B252" i="4"/>
  <c r="A252" i="4"/>
  <c r="D251" i="4"/>
  <c r="C251" i="4"/>
  <c r="B251" i="4"/>
  <c r="A251" i="4"/>
  <c r="D250" i="4"/>
  <c r="C250" i="4"/>
  <c r="B250" i="4"/>
  <c r="A250" i="4"/>
  <c r="D249" i="4"/>
  <c r="C249" i="4"/>
  <c r="B249" i="4"/>
  <c r="A249" i="4"/>
  <c r="D248" i="4"/>
  <c r="C248" i="4"/>
  <c r="B248" i="4"/>
  <c r="A248" i="4"/>
  <c r="D247" i="4"/>
  <c r="C247" i="4"/>
  <c r="B247" i="4"/>
  <c r="A247" i="4"/>
  <c r="D246" i="4"/>
  <c r="C246" i="4"/>
  <c r="B246" i="4"/>
  <c r="A246" i="4"/>
  <c r="D245" i="4"/>
  <c r="C245" i="4"/>
  <c r="B245" i="4"/>
  <c r="A245" i="4"/>
  <c r="D244" i="4"/>
  <c r="C244" i="4"/>
  <c r="B244" i="4"/>
  <c r="A244" i="4"/>
  <c r="D243" i="4"/>
  <c r="C243" i="4"/>
  <c r="B243" i="4"/>
  <c r="A243" i="4"/>
  <c r="D242" i="4"/>
  <c r="C242" i="4"/>
  <c r="B242" i="4"/>
  <c r="A242" i="4"/>
  <c r="D241" i="4"/>
  <c r="C241" i="4"/>
  <c r="B241" i="4"/>
  <c r="A241" i="4"/>
  <c r="D240" i="4"/>
  <c r="C240" i="4"/>
  <c r="B240" i="4"/>
  <c r="A240" i="4"/>
  <c r="D239" i="4"/>
  <c r="C239" i="4"/>
  <c r="B239" i="4"/>
  <c r="A239" i="4"/>
  <c r="D238" i="4"/>
  <c r="C238" i="4"/>
  <c r="B238" i="4"/>
  <c r="A238" i="4"/>
  <c r="D237" i="4"/>
  <c r="C237" i="4"/>
  <c r="B237" i="4"/>
  <c r="A237" i="4"/>
  <c r="D236" i="4"/>
  <c r="C236" i="4"/>
  <c r="B236" i="4"/>
  <c r="A236" i="4"/>
  <c r="D235" i="4"/>
  <c r="C235" i="4"/>
  <c r="B235" i="4"/>
  <c r="A235" i="4"/>
  <c r="D234" i="4"/>
  <c r="C234" i="4"/>
  <c r="B234" i="4"/>
  <c r="A234" i="4"/>
  <c r="D233" i="4"/>
  <c r="C233" i="4"/>
  <c r="B233" i="4"/>
  <c r="A233" i="4"/>
  <c r="D232" i="4"/>
  <c r="C232" i="4"/>
  <c r="B232" i="4"/>
  <c r="A232" i="4"/>
  <c r="D231" i="4"/>
  <c r="C231" i="4"/>
  <c r="B231" i="4"/>
  <c r="A231" i="4"/>
  <c r="D230" i="4"/>
  <c r="C230" i="4"/>
  <c r="B230" i="4"/>
  <c r="A230" i="4"/>
  <c r="D229" i="4"/>
  <c r="C229" i="4"/>
  <c r="B229" i="4"/>
  <c r="A229" i="4"/>
  <c r="D228" i="4"/>
  <c r="C228" i="4"/>
  <c r="B228" i="4"/>
  <c r="A228" i="4"/>
  <c r="D227" i="4"/>
  <c r="C227" i="4"/>
  <c r="B227" i="4"/>
  <c r="A227" i="4"/>
  <c r="D226" i="4"/>
  <c r="C226" i="4"/>
  <c r="B226" i="4"/>
  <c r="A226" i="4"/>
  <c r="D225" i="4"/>
  <c r="C225" i="4"/>
  <c r="B225" i="4"/>
  <c r="A225" i="4"/>
  <c r="D224" i="4"/>
  <c r="C224" i="4"/>
  <c r="B224" i="4"/>
  <c r="A224" i="4"/>
  <c r="D223" i="4"/>
  <c r="C223" i="4"/>
  <c r="B223" i="4"/>
  <c r="A223" i="4"/>
  <c r="D222" i="4"/>
  <c r="C222" i="4"/>
  <c r="B222" i="4"/>
  <c r="A222" i="4"/>
  <c r="D221" i="4"/>
  <c r="C221" i="4"/>
  <c r="B221" i="4"/>
  <c r="A221" i="4"/>
  <c r="D220" i="4"/>
  <c r="C220" i="4"/>
  <c r="B220" i="4"/>
  <c r="A220" i="4"/>
  <c r="D219" i="4"/>
  <c r="C219" i="4"/>
  <c r="B219" i="4"/>
  <c r="A219" i="4"/>
  <c r="D218" i="4"/>
  <c r="C218" i="4"/>
  <c r="B218" i="4"/>
  <c r="A218" i="4"/>
  <c r="D217" i="4"/>
  <c r="C217" i="4"/>
  <c r="B217" i="4"/>
  <c r="A217" i="4"/>
  <c r="D216" i="4"/>
  <c r="C216" i="4"/>
  <c r="B216" i="4"/>
  <c r="A216" i="4"/>
  <c r="D215" i="4"/>
  <c r="C215" i="4"/>
  <c r="B215" i="4"/>
  <c r="A215" i="4"/>
  <c r="D214" i="4"/>
  <c r="C214" i="4"/>
  <c r="B214" i="4"/>
  <c r="A214" i="4"/>
  <c r="D213" i="4"/>
  <c r="C213" i="4"/>
  <c r="B213" i="4"/>
  <c r="A213" i="4"/>
  <c r="D212" i="4"/>
  <c r="C212" i="4"/>
  <c r="B212" i="4"/>
  <c r="A212" i="4"/>
  <c r="D211" i="4"/>
  <c r="C211" i="4"/>
  <c r="B211" i="4"/>
  <c r="A211" i="4"/>
  <c r="D210" i="4"/>
  <c r="C210" i="4"/>
  <c r="B210" i="4"/>
  <c r="A210" i="4"/>
  <c r="D209" i="4"/>
  <c r="C209" i="4"/>
  <c r="B209" i="4"/>
  <c r="A209" i="4"/>
  <c r="D208" i="4"/>
  <c r="C208" i="4"/>
  <c r="B208" i="4"/>
  <c r="A208" i="4"/>
  <c r="D207" i="4"/>
  <c r="C207" i="4"/>
  <c r="B207" i="4"/>
  <c r="A207" i="4"/>
  <c r="D206" i="4"/>
  <c r="C206" i="4"/>
  <c r="B206" i="4"/>
  <c r="A206" i="4"/>
  <c r="D205" i="4"/>
  <c r="C205" i="4"/>
  <c r="B205" i="4"/>
  <c r="A205" i="4"/>
  <c r="D204" i="4"/>
  <c r="C204" i="4"/>
  <c r="B204" i="4"/>
  <c r="A204" i="4"/>
  <c r="D203" i="4"/>
  <c r="C203" i="4"/>
  <c r="B203" i="4"/>
  <c r="A203" i="4"/>
  <c r="D202" i="4"/>
  <c r="C202" i="4"/>
  <c r="B202" i="4"/>
  <c r="A202" i="4"/>
  <c r="D201" i="4"/>
  <c r="C201" i="4"/>
  <c r="B201" i="4"/>
  <c r="A201" i="4"/>
  <c r="D200" i="4"/>
  <c r="C200" i="4"/>
  <c r="B200" i="4"/>
  <c r="A200" i="4"/>
  <c r="D199" i="4"/>
  <c r="C199" i="4"/>
  <c r="B199" i="4"/>
  <c r="A199" i="4"/>
  <c r="D198" i="4"/>
  <c r="C198" i="4"/>
  <c r="B198" i="4"/>
  <c r="A198" i="4"/>
  <c r="D197" i="4"/>
  <c r="C197" i="4"/>
  <c r="B197" i="4"/>
  <c r="A197" i="4"/>
  <c r="D196" i="4"/>
  <c r="C196" i="4"/>
  <c r="B196" i="4"/>
  <c r="A196" i="4"/>
  <c r="D195" i="4"/>
  <c r="C195" i="4"/>
  <c r="B195" i="4"/>
  <c r="A195" i="4"/>
  <c r="D194" i="4"/>
  <c r="C194" i="4"/>
  <c r="B194" i="4"/>
  <c r="A194" i="4"/>
  <c r="D193" i="4"/>
  <c r="C193" i="4"/>
  <c r="B193" i="4"/>
  <c r="A193" i="4"/>
  <c r="D192" i="4"/>
  <c r="C192" i="4"/>
  <c r="B192" i="4"/>
  <c r="A192" i="4"/>
  <c r="D191" i="4"/>
  <c r="C191" i="4"/>
  <c r="B191" i="4"/>
  <c r="A191" i="4"/>
  <c r="D190" i="4"/>
  <c r="C190" i="4"/>
  <c r="B190" i="4"/>
  <c r="A190" i="4"/>
  <c r="D189" i="4"/>
  <c r="C189" i="4"/>
  <c r="B189" i="4"/>
  <c r="A189" i="4"/>
  <c r="D188" i="4"/>
  <c r="C188" i="4"/>
  <c r="B188" i="4"/>
  <c r="A188" i="4"/>
  <c r="D187" i="4"/>
  <c r="C187" i="4"/>
  <c r="B187" i="4"/>
  <c r="A187" i="4"/>
  <c r="D186" i="4"/>
  <c r="C186" i="4"/>
  <c r="B186" i="4"/>
  <c r="A186" i="4"/>
  <c r="D185" i="4"/>
  <c r="C185" i="4"/>
  <c r="B185" i="4"/>
  <c r="A185" i="4"/>
  <c r="D184" i="4"/>
  <c r="C184" i="4"/>
  <c r="B184" i="4"/>
  <c r="A184" i="4"/>
  <c r="D183" i="4"/>
  <c r="C183" i="4"/>
  <c r="B183" i="4"/>
  <c r="A183" i="4"/>
  <c r="D182" i="4"/>
  <c r="C182" i="4"/>
  <c r="B182" i="4"/>
  <c r="A182" i="4"/>
  <c r="D181" i="4"/>
  <c r="C181" i="4"/>
  <c r="B181" i="4"/>
  <c r="A181" i="4"/>
  <c r="D180" i="4"/>
  <c r="C180" i="4"/>
  <c r="B180" i="4"/>
  <c r="A180" i="4"/>
  <c r="D179" i="4"/>
  <c r="C179" i="4"/>
  <c r="B179" i="4"/>
  <c r="A179" i="4"/>
  <c r="D178" i="4"/>
  <c r="C178" i="4"/>
  <c r="B178" i="4"/>
  <c r="A178" i="4"/>
  <c r="D177" i="4"/>
  <c r="C177" i="4"/>
  <c r="B177" i="4"/>
  <c r="A177" i="4"/>
  <c r="D176" i="4"/>
  <c r="C176" i="4"/>
  <c r="B176" i="4"/>
  <c r="A176" i="4"/>
  <c r="D175" i="4"/>
  <c r="C175" i="4"/>
  <c r="B175" i="4"/>
  <c r="A175" i="4"/>
  <c r="D174" i="4"/>
  <c r="C174" i="4"/>
  <c r="B174" i="4"/>
  <c r="A174" i="4"/>
  <c r="D173" i="4"/>
  <c r="C173" i="4"/>
  <c r="B173" i="4"/>
  <c r="A173" i="4"/>
  <c r="D172" i="4"/>
  <c r="C172" i="4"/>
  <c r="B172" i="4"/>
  <c r="A172" i="4"/>
  <c r="D171" i="4"/>
  <c r="C171" i="4"/>
  <c r="B171" i="4"/>
  <c r="A171" i="4"/>
  <c r="D170" i="4"/>
  <c r="C170" i="4"/>
  <c r="B170" i="4"/>
  <c r="A170" i="4"/>
  <c r="D169" i="4"/>
  <c r="C169" i="4"/>
  <c r="B169" i="4"/>
  <c r="A169" i="4"/>
  <c r="D168" i="4"/>
  <c r="C168" i="4"/>
  <c r="B168" i="4"/>
  <c r="A168" i="4"/>
  <c r="D167" i="4"/>
  <c r="C167" i="4"/>
  <c r="B167" i="4"/>
  <c r="A167" i="4"/>
  <c r="D166" i="4"/>
  <c r="C166" i="4"/>
  <c r="B166" i="4"/>
  <c r="A166" i="4"/>
  <c r="D165" i="4"/>
  <c r="C165" i="4"/>
  <c r="B165" i="4"/>
  <c r="A165" i="4"/>
  <c r="D164" i="4"/>
  <c r="C164" i="4"/>
  <c r="B164" i="4"/>
  <c r="A164" i="4"/>
  <c r="D163" i="4"/>
  <c r="C163" i="4"/>
  <c r="B163" i="4"/>
  <c r="A163" i="4"/>
  <c r="D162" i="4"/>
  <c r="C162" i="4"/>
  <c r="B162" i="4"/>
  <c r="A162" i="4"/>
  <c r="D161" i="4"/>
  <c r="C161" i="4"/>
  <c r="B161" i="4"/>
  <c r="A161" i="4"/>
  <c r="D160" i="4"/>
  <c r="C160" i="4"/>
  <c r="B160" i="4"/>
  <c r="A160" i="4"/>
  <c r="D159" i="4"/>
  <c r="C159" i="4"/>
  <c r="B159" i="4"/>
  <c r="A159" i="4"/>
  <c r="D158" i="4"/>
  <c r="C158" i="4"/>
  <c r="B158" i="4"/>
  <c r="A158" i="4"/>
  <c r="D157" i="4"/>
  <c r="C157" i="4"/>
  <c r="B157" i="4"/>
  <c r="A157" i="4"/>
  <c r="D156" i="4"/>
  <c r="C156" i="4"/>
  <c r="B156" i="4"/>
  <c r="A156" i="4"/>
  <c r="D155" i="4"/>
  <c r="C155" i="4"/>
  <c r="B155" i="4"/>
  <c r="A155" i="4"/>
  <c r="D154" i="4"/>
  <c r="C154" i="4"/>
  <c r="B154" i="4"/>
  <c r="A154" i="4"/>
  <c r="D153" i="4"/>
  <c r="C153" i="4"/>
  <c r="B153" i="4"/>
  <c r="A153" i="4"/>
  <c r="D152" i="4"/>
  <c r="C152" i="4"/>
  <c r="B152" i="4"/>
  <c r="A152" i="4"/>
  <c r="D151" i="4"/>
  <c r="C151" i="4"/>
  <c r="B151" i="4"/>
  <c r="A151" i="4"/>
  <c r="D150" i="4"/>
  <c r="C150" i="4"/>
  <c r="B150" i="4"/>
  <c r="A150" i="4"/>
  <c r="D149" i="4"/>
  <c r="C149" i="4"/>
  <c r="B149" i="4"/>
  <c r="A149" i="4"/>
  <c r="D148" i="4"/>
  <c r="C148" i="4"/>
  <c r="B148" i="4"/>
  <c r="A148" i="4"/>
  <c r="D147" i="4"/>
  <c r="C147" i="4"/>
  <c r="B147" i="4"/>
  <c r="A147" i="4"/>
  <c r="D146" i="4"/>
  <c r="C146" i="4"/>
  <c r="B146" i="4"/>
  <c r="A146" i="4"/>
  <c r="D145" i="4"/>
  <c r="C145" i="4"/>
  <c r="B145" i="4"/>
  <c r="A145" i="4"/>
  <c r="D144" i="4"/>
  <c r="C144" i="4"/>
  <c r="B144" i="4"/>
  <c r="A144" i="4"/>
  <c r="D143" i="4"/>
  <c r="C143" i="4"/>
  <c r="B143" i="4"/>
  <c r="A143" i="4"/>
  <c r="D142" i="4"/>
  <c r="C142" i="4"/>
  <c r="B142" i="4"/>
  <c r="A142" i="4"/>
  <c r="D141" i="4"/>
  <c r="C141" i="4"/>
  <c r="B141" i="4"/>
  <c r="A141" i="4"/>
  <c r="D140" i="4"/>
  <c r="C140" i="4"/>
  <c r="B140" i="4"/>
  <c r="A140" i="4"/>
  <c r="D139" i="4"/>
  <c r="C139" i="4"/>
  <c r="B139" i="4"/>
  <c r="A139" i="4"/>
  <c r="D138" i="4"/>
  <c r="C138" i="4"/>
  <c r="B138" i="4"/>
  <c r="A138" i="4"/>
  <c r="D137" i="4"/>
  <c r="C137" i="4"/>
  <c r="B137" i="4"/>
  <c r="A137" i="4"/>
  <c r="D136" i="4"/>
  <c r="C136" i="4"/>
  <c r="B136" i="4"/>
  <c r="A136" i="4"/>
  <c r="D135" i="4"/>
  <c r="C135" i="4"/>
  <c r="B135" i="4"/>
  <c r="A135" i="4"/>
  <c r="D134" i="4"/>
  <c r="C134" i="4"/>
  <c r="B134" i="4"/>
  <c r="A134" i="4"/>
  <c r="D133" i="4"/>
  <c r="C133" i="4"/>
  <c r="B133" i="4"/>
  <c r="A133" i="4"/>
  <c r="D132" i="4"/>
  <c r="C132" i="4"/>
  <c r="B132" i="4"/>
  <c r="A132" i="4"/>
  <c r="D131" i="4"/>
  <c r="C131" i="4"/>
  <c r="B131" i="4"/>
  <c r="A131" i="4"/>
  <c r="D130" i="4"/>
  <c r="C130" i="4"/>
  <c r="B130" i="4"/>
  <c r="A130" i="4"/>
  <c r="D129" i="4"/>
  <c r="C129" i="4"/>
  <c r="B129" i="4"/>
  <c r="A129" i="4"/>
  <c r="D128" i="4"/>
  <c r="C128" i="4"/>
  <c r="B128" i="4"/>
  <c r="A128" i="4"/>
  <c r="D127" i="4"/>
  <c r="C127" i="4"/>
  <c r="B127" i="4"/>
  <c r="A127" i="4"/>
  <c r="D126" i="4"/>
  <c r="C126" i="4"/>
  <c r="B126" i="4"/>
  <c r="A126" i="4"/>
  <c r="D125" i="4"/>
  <c r="C125" i="4"/>
  <c r="B125" i="4"/>
  <c r="A125" i="4"/>
  <c r="D124" i="4"/>
  <c r="C124" i="4"/>
  <c r="B124" i="4"/>
  <c r="A124" i="4"/>
  <c r="D123" i="4"/>
  <c r="C123" i="4"/>
  <c r="B123" i="4"/>
  <c r="A123" i="4"/>
  <c r="D122" i="4"/>
  <c r="C122" i="4"/>
  <c r="B122" i="4"/>
  <c r="A122" i="4"/>
  <c r="D121" i="4"/>
  <c r="C121" i="4"/>
  <c r="B121" i="4"/>
  <c r="A121" i="4"/>
  <c r="D120" i="4"/>
  <c r="C120" i="4"/>
  <c r="B120" i="4"/>
  <c r="A120" i="4"/>
  <c r="D119" i="4"/>
  <c r="C119" i="4"/>
  <c r="B119" i="4"/>
  <c r="A119" i="4"/>
  <c r="D118" i="4"/>
  <c r="C118" i="4"/>
  <c r="B118" i="4"/>
  <c r="A118" i="4"/>
  <c r="D117" i="4"/>
  <c r="C117" i="4"/>
  <c r="B117" i="4"/>
  <c r="A117" i="4"/>
  <c r="D116" i="4"/>
  <c r="C116" i="4"/>
  <c r="B116" i="4"/>
  <c r="A116" i="4"/>
  <c r="D115" i="4"/>
  <c r="C115" i="4"/>
  <c r="B115" i="4"/>
  <c r="A115" i="4"/>
  <c r="D114" i="4"/>
  <c r="C114" i="4"/>
  <c r="B114" i="4"/>
  <c r="A114" i="4"/>
  <c r="D113" i="4"/>
  <c r="C113" i="4"/>
  <c r="B113" i="4"/>
  <c r="A113" i="4"/>
  <c r="D112" i="4"/>
  <c r="C112" i="4"/>
  <c r="B112" i="4"/>
  <c r="A112" i="4"/>
  <c r="D111" i="4"/>
  <c r="C111" i="4"/>
  <c r="B111" i="4"/>
  <c r="A111" i="4"/>
  <c r="D110" i="4"/>
  <c r="C110" i="4"/>
  <c r="B110" i="4"/>
  <c r="A110" i="4"/>
  <c r="D109" i="4"/>
  <c r="C109" i="4"/>
  <c r="B109" i="4"/>
  <c r="A109" i="4"/>
  <c r="D108" i="4"/>
  <c r="C108" i="4"/>
  <c r="B108" i="4"/>
  <c r="A108" i="4"/>
  <c r="D107" i="4"/>
  <c r="C107" i="4"/>
  <c r="B107" i="4"/>
  <c r="A107" i="4"/>
  <c r="D106" i="4"/>
  <c r="C106" i="4"/>
  <c r="B106" i="4"/>
  <c r="A106" i="4"/>
  <c r="D105" i="4"/>
  <c r="C105" i="4"/>
  <c r="B105" i="4"/>
  <c r="A105" i="4"/>
  <c r="D104" i="4"/>
  <c r="C104" i="4"/>
  <c r="B104" i="4"/>
  <c r="A104" i="4"/>
  <c r="D103" i="4"/>
  <c r="C103" i="4"/>
  <c r="B103" i="4"/>
  <c r="A103" i="4"/>
  <c r="D102" i="4"/>
  <c r="C102" i="4"/>
  <c r="B102" i="4"/>
  <c r="A102" i="4"/>
  <c r="D101" i="4"/>
  <c r="C101" i="4"/>
  <c r="B101" i="4"/>
  <c r="A101" i="4"/>
  <c r="D100" i="4"/>
  <c r="C100" i="4"/>
  <c r="B100" i="4"/>
  <c r="A100" i="4"/>
  <c r="D99" i="4"/>
  <c r="C99" i="4"/>
  <c r="B99" i="4"/>
  <c r="A99" i="4"/>
  <c r="D98" i="4"/>
  <c r="C98" i="4"/>
  <c r="B98" i="4"/>
  <c r="A98" i="4"/>
  <c r="D97" i="4"/>
  <c r="C97" i="4"/>
  <c r="B97" i="4"/>
  <c r="A97" i="4"/>
  <c r="D96" i="4"/>
  <c r="C96" i="4"/>
  <c r="B96" i="4"/>
  <c r="A96" i="4"/>
  <c r="D95" i="4"/>
  <c r="C95" i="4"/>
  <c r="B95" i="4"/>
  <c r="A95" i="4"/>
  <c r="D94" i="4"/>
  <c r="C94" i="4"/>
  <c r="B94" i="4"/>
  <c r="A94" i="4"/>
  <c r="D93" i="4"/>
  <c r="C93" i="4"/>
  <c r="B93" i="4"/>
  <c r="A93" i="4"/>
  <c r="D92" i="4"/>
  <c r="C92" i="4"/>
  <c r="B92" i="4"/>
  <c r="A92" i="4"/>
  <c r="D91" i="4"/>
  <c r="C91" i="4"/>
  <c r="B91" i="4"/>
  <c r="A91" i="4"/>
  <c r="D90" i="4"/>
  <c r="C90" i="4"/>
  <c r="B90" i="4"/>
  <c r="A90" i="4"/>
  <c r="D89" i="4"/>
  <c r="C89" i="4"/>
  <c r="B89" i="4"/>
  <c r="A89" i="4"/>
  <c r="D88" i="4"/>
  <c r="C88" i="4"/>
  <c r="B88" i="4"/>
  <c r="A88" i="4"/>
  <c r="D87" i="4"/>
  <c r="C87" i="4"/>
  <c r="B87" i="4"/>
  <c r="A87" i="4"/>
  <c r="D86" i="4"/>
  <c r="C86" i="4"/>
  <c r="B86" i="4"/>
  <c r="A86" i="4"/>
  <c r="D85" i="4"/>
  <c r="C85" i="4"/>
  <c r="B85" i="4"/>
  <c r="A85" i="4"/>
  <c r="D84" i="4"/>
  <c r="C84" i="4"/>
  <c r="B84" i="4"/>
  <c r="A84" i="4"/>
  <c r="D83" i="4"/>
  <c r="C83" i="4"/>
  <c r="B83" i="4"/>
  <c r="A83" i="4"/>
  <c r="D82" i="4"/>
  <c r="C82" i="4"/>
  <c r="B82" i="4"/>
  <c r="A82" i="4"/>
  <c r="D81" i="4"/>
  <c r="C81" i="4"/>
  <c r="B81" i="4"/>
  <c r="A81" i="4"/>
  <c r="D80" i="4"/>
  <c r="C80" i="4"/>
  <c r="B80" i="4"/>
  <c r="A80" i="4"/>
  <c r="D79" i="4"/>
  <c r="C79" i="4"/>
  <c r="B79" i="4"/>
  <c r="A79" i="4"/>
  <c r="D78" i="4"/>
  <c r="C78" i="4"/>
  <c r="B78" i="4"/>
  <c r="A78" i="4"/>
  <c r="D77" i="4"/>
  <c r="C77" i="4"/>
  <c r="B77" i="4"/>
  <c r="A77" i="4"/>
  <c r="D76" i="4"/>
  <c r="C76" i="4"/>
  <c r="B76" i="4"/>
  <c r="A76" i="4"/>
  <c r="D75" i="4"/>
  <c r="C75" i="4"/>
  <c r="B75" i="4"/>
  <c r="A75" i="4"/>
  <c r="D74" i="4"/>
  <c r="C74" i="4"/>
  <c r="B74" i="4"/>
  <c r="A74" i="4"/>
  <c r="D73" i="4"/>
  <c r="C73" i="4"/>
  <c r="B73" i="4"/>
  <c r="A73" i="4"/>
  <c r="D72" i="4"/>
  <c r="C72" i="4"/>
  <c r="B72" i="4"/>
  <c r="A72" i="4"/>
  <c r="D71" i="4"/>
  <c r="C71" i="4"/>
  <c r="B71" i="4"/>
  <c r="A71" i="4"/>
  <c r="D70" i="4"/>
  <c r="C70" i="4"/>
  <c r="B70" i="4"/>
  <c r="A70" i="4"/>
  <c r="D69" i="4"/>
  <c r="C69" i="4"/>
  <c r="B69" i="4"/>
  <c r="A69" i="4"/>
  <c r="D68" i="4"/>
  <c r="C68" i="4"/>
  <c r="B68" i="4"/>
  <c r="A68" i="4"/>
  <c r="D67" i="4"/>
  <c r="C67" i="4"/>
  <c r="B67" i="4"/>
  <c r="A67" i="4"/>
  <c r="D66" i="4"/>
  <c r="C66" i="4"/>
  <c r="B66" i="4"/>
  <c r="A66" i="4"/>
  <c r="D65" i="4"/>
  <c r="C65" i="4"/>
  <c r="B65" i="4"/>
  <c r="A65" i="4"/>
  <c r="D64" i="4"/>
  <c r="C64" i="4"/>
  <c r="B64" i="4"/>
  <c r="A64" i="4"/>
  <c r="D63" i="4"/>
  <c r="C63" i="4"/>
  <c r="B63" i="4"/>
  <c r="A63" i="4"/>
  <c r="D62" i="4"/>
  <c r="C62" i="4"/>
  <c r="B62" i="4"/>
  <c r="A62" i="4"/>
  <c r="D61" i="4"/>
  <c r="C61" i="4"/>
  <c r="B61" i="4"/>
  <c r="A61" i="4"/>
  <c r="D60" i="4"/>
  <c r="C60" i="4"/>
  <c r="B60" i="4"/>
  <c r="A60" i="4"/>
  <c r="D59" i="4"/>
  <c r="C59" i="4"/>
  <c r="B59" i="4"/>
  <c r="A59" i="4"/>
  <c r="D58" i="4"/>
  <c r="C58" i="4"/>
  <c r="B58" i="4"/>
  <c r="A58" i="4"/>
  <c r="D57" i="4"/>
  <c r="C57" i="4"/>
  <c r="B57" i="4"/>
  <c r="A57" i="4"/>
  <c r="D56" i="4"/>
  <c r="C56" i="4"/>
  <c r="B56" i="4"/>
  <c r="A56" i="4"/>
  <c r="D55" i="4"/>
  <c r="C55" i="4"/>
  <c r="B55" i="4"/>
  <c r="A55" i="4"/>
  <c r="D54" i="4"/>
  <c r="C54" i="4"/>
  <c r="B54" i="4"/>
  <c r="A54" i="4"/>
  <c r="D53" i="4"/>
  <c r="C53" i="4"/>
  <c r="B53" i="4"/>
  <c r="A53" i="4"/>
  <c r="D52" i="4"/>
  <c r="C52" i="4"/>
  <c r="B52" i="4"/>
  <c r="A52" i="4"/>
  <c r="D51" i="4"/>
  <c r="C51" i="4"/>
  <c r="B51" i="4"/>
  <c r="A51" i="4"/>
  <c r="D50" i="4"/>
  <c r="C50" i="4"/>
  <c r="B50" i="4"/>
  <c r="A50" i="4"/>
  <c r="D49" i="4"/>
  <c r="C49" i="4"/>
  <c r="B49" i="4"/>
  <c r="A49" i="4"/>
  <c r="D48" i="4"/>
  <c r="C48" i="4"/>
  <c r="B48" i="4"/>
  <c r="A48" i="4"/>
  <c r="D47" i="4"/>
  <c r="C47" i="4"/>
  <c r="B47" i="4"/>
  <c r="A47" i="4"/>
  <c r="D46" i="4"/>
  <c r="C46" i="4"/>
  <c r="B46" i="4"/>
  <c r="A46" i="4"/>
  <c r="D45" i="4"/>
  <c r="C45" i="4"/>
  <c r="B45" i="4"/>
  <c r="A45" i="4"/>
  <c r="D44" i="4"/>
  <c r="C44" i="4"/>
  <c r="B44" i="4"/>
  <c r="A44" i="4"/>
  <c r="D43" i="4"/>
  <c r="C43" i="4"/>
  <c r="B43" i="4"/>
  <c r="A43" i="4"/>
  <c r="D42" i="4"/>
  <c r="C42" i="4"/>
  <c r="B42" i="4"/>
  <c r="A42" i="4"/>
  <c r="D41" i="4"/>
  <c r="C41" i="4"/>
  <c r="B41" i="4"/>
  <c r="A41" i="4"/>
  <c r="D40" i="4"/>
  <c r="C40" i="4"/>
  <c r="B40" i="4"/>
  <c r="A40" i="4"/>
  <c r="D39" i="4"/>
  <c r="C39" i="4"/>
  <c r="B39" i="4"/>
  <c r="A39" i="4"/>
  <c r="D38" i="4"/>
  <c r="C38" i="4"/>
  <c r="B38" i="4"/>
  <c r="A38" i="4"/>
  <c r="D37" i="4"/>
  <c r="C37" i="4"/>
  <c r="B37" i="4"/>
  <c r="A37" i="4"/>
  <c r="D36" i="4"/>
  <c r="C36" i="4"/>
  <c r="B36" i="4"/>
  <c r="A36" i="4"/>
  <c r="D35" i="4"/>
  <c r="C35" i="4"/>
  <c r="B35" i="4"/>
  <c r="A35" i="4"/>
  <c r="D34" i="4"/>
  <c r="C34" i="4"/>
  <c r="B34" i="4"/>
  <c r="A34" i="4"/>
  <c r="D33" i="4"/>
  <c r="C33" i="4"/>
  <c r="B33" i="4"/>
  <c r="A33" i="4"/>
  <c r="D32" i="4"/>
  <c r="C32" i="4"/>
  <c r="B32" i="4"/>
  <c r="A32" i="4"/>
  <c r="D31" i="4"/>
  <c r="C31" i="4"/>
  <c r="B31" i="4"/>
  <c r="A31" i="4"/>
  <c r="D30" i="4"/>
  <c r="C30" i="4"/>
  <c r="B30" i="4"/>
  <c r="A30" i="4"/>
  <c r="D29" i="4"/>
  <c r="C29" i="4"/>
  <c r="B29" i="4"/>
  <c r="A29" i="4"/>
  <c r="D28" i="4"/>
  <c r="C28" i="4"/>
  <c r="B28" i="4"/>
  <c r="A28" i="4"/>
  <c r="D27" i="4"/>
  <c r="C27" i="4"/>
  <c r="B27" i="4"/>
  <c r="A27" i="4"/>
  <c r="D26" i="4"/>
  <c r="C26" i="4"/>
  <c r="B26" i="4"/>
  <c r="A26" i="4"/>
  <c r="D25" i="4"/>
  <c r="C25" i="4"/>
  <c r="B25" i="4"/>
  <c r="A25" i="4"/>
  <c r="D24" i="4"/>
  <c r="C24" i="4"/>
  <c r="B24" i="4"/>
  <c r="A24" i="4"/>
  <c r="D23" i="4"/>
  <c r="C23" i="4"/>
  <c r="B23" i="4"/>
  <c r="A23" i="4"/>
  <c r="D22" i="4"/>
  <c r="C22" i="4"/>
  <c r="B22" i="4"/>
  <c r="A22" i="4"/>
  <c r="D21" i="4"/>
  <c r="C21" i="4"/>
  <c r="B21" i="4"/>
  <c r="A21" i="4"/>
  <c r="D20" i="4"/>
  <c r="C20" i="4"/>
  <c r="B20" i="4"/>
  <c r="A20" i="4"/>
  <c r="D19" i="4"/>
  <c r="C19" i="4"/>
  <c r="B19" i="4"/>
  <c r="A19" i="4"/>
  <c r="D18" i="4"/>
  <c r="C18" i="4"/>
  <c r="B18" i="4"/>
  <c r="A18" i="4"/>
  <c r="D17" i="4"/>
  <c r="C17" i="4"/>
  <c r="B17" i="4"/>
  <c r="A17" i="4"/>
  <c r="D16" i="4"/>
  <c r="C16" i="4"/>
  <c r="B16" i="4"/>
  <c r="A16" i="4"/>
  <c r="D15" i="4"/>
  <c r="C15" i="4"/>
  <c r="B15" i="4"/>
  <c r="A15" i="4"/>
  <c r="D14" i="4"/>
  <c r="C14" i="4"/>
  <c r="B14" i="4"/>
  <c r="A14" i="4"/>
  <c r="D13" i="4"/>
  <c r="C13" i="4"/>
  <c r="B13" i="4"/>
  <c r="A13" i="4"/>
  <c r="D12" i="4"/>
  <c r="C12" i="4"/>
  <c r="B12" i="4"/>
  <c r="A12" i="4"/>
  <c r="D11" i="4"/>
  <c r="C11" i="4"/>
  <c r="B11" i="4"/>
  <c r="A11" i="4"/>
  <c r="D10" i="4"/>
  <c r="C10" i="4"/>
  <c r="B10" i="4"/>
  <c r="A10" i="4"/>
  <c r="D9" i="4"/>
  <c r="C9" i="4"/>
  <c r="B9" i="4"/>
  <c r="A9" i="4"/>
  <c r="D8" i="4"/>
  <c r="C8" i="4"/>
  <c r="B8" i="4"/>
  <c r="A8" i="4"/>
  <c r="D7" i="4"/>
  <c r="C7" i="4"/>
  <c r="B7" i="4"/>
  <c r="A7" i="4"/>
  <c r="F362" i="4"/>
  <c r="F363" i="4"/>
  <c r="F364" i="4"/>
  <c r="F365" i="4"/>
  <c r="F366" i="4"/>
  <c r="F367" i="4"/>
  <c r="G8" i="4"/>
  <c r="G10" i="4"/>
  <c r="G16" i="4"/>
  <c r="G18" i="4"/>
  <c r="G24" i="4"/>
  <c r="G26" i="4"/>
  <c r="G32" i="4"/>
  <c r="G34" i="4"/>
  <c r="G40" i="4"/>
  <c r="G42" i="4"/>
  <c r="G58" i="4"/>
  <c r="G74" i="4"/>
  <c r="G90" i="4"/>
  <c r="G104" i="4"/>
  <c r="G107" i="4"/>
  <c r="G112" i="4"/>
  <c r="G136" i="4"/>
  <c r="G144" i="4"/>
  <c r="G153" i="4"/>
  <c r="G168" i="4"/>
  <c r="G176" i="4"/>
  <c r="G184" i="4"/>
  <c r="G192" i="4"/>
  <c r="G203" i="4"/>
  <c r="G211" i="4"/>
  <c r="G219" i="4"/>
  <c r="G227" i="4"/>
  <c r="G235" i="4"/>
  <c r="G243" i="4"/>
  <c r="G251" i="4"/>
  <c r="G259" i="4"/>
  <c r="G264" i="4"/>
  <c r="G272" i="4"/>
  <c r="G280" i="4"/>
  <c r="G288" i="4"/>
  <c r="F293" i="4"/>
  <c r="H297" i="4"/>
  <c r="H299" i="4"/>
  <c r="F305" i="4"/>
  <c r="F307" i="4"/>
  <c r="H315" i="4"/>
  <c r="H319" i="4"/>
  <c r="F323" i="4"/>
  <c r="F325" i="4"/>
  <c r="H330" i="4"/>
  <c r="H331" i="4"/>
  <c r="H332" i="4"/>
  <c r="H335" i="4"/>
  <c r="F338" i="4"/>
  <c r="F339" i="4"/>
  <c r="F340" i="4"/>
  <c r="F344" i="4"/>
  <c r="H346" i="4"/>
  <c r="H347" i="4"/>
  <c r="H348" i="4"/>
  <c r="F354" i="4"/>
  <c r="F355" i="4"/>
  <c r="F356" i="4"/>
  <c r="H356" i="4"/>
  <c r="F359" i="4"/>
  <c r="H359" i="4"/>
  <c r="F360" i="4"/>
  <c r="H360" i="4"/>
  <c r="F361" i="4"/>
  <c r="H361" i="4"/>
  <c r="E18" i="4"/>
  <c r="E366" i="4"/>
  <c r="E13" i="4"/>
  <c r="E21" i="4"/>
  <c r="E29" i="4"/>
  <c r="E37" i="4"/>
  <c r="E45" i="4"/>
  <c r="O108" i="5"/>
  <c r="O110" i="5"/>
  <c r="O110" i="8" s="1"/>
  <c r="O112" i="5"/>
  <c r="O114" i="5"/>
  <c r="O116" i="5"/>
  <c r="O118" i="5"/>
  <c r="O118" i="8" s="1"/>
  <c r="O120" i="5"/>
  <c r="O120" i="6" s="1"/>
  <c r="O122" i="5"/>
  <c r="O124" i="5"/>
  <c r="O126" i="5"/>
  <c r="O128" i="5"/>
  <c r="O128" i="8" s="1"/>
  <c r="O130" i="5"/>
  <c r="O132" i="5"/>
  <c r="O134" i="5"/>
  <c r="O134" i="8" s="1"/>
  <c r="O136" i="5"/>
  <c r="O138" i="5"/>
  <c r="O140" i="5"/>
  <c r="O142" i="5"/>
  <c r="N9" i="5"/>
  <c r="N9" i="8"/>
  <c r="N13" i="5"/>
  <c r="N15" i="5"/>
  <c r="N17" i="5"/>
  <c r="N21" i="5"/>
  <c r="N21" i="6" s="1"/>
  <c r="N23" i="5"/>
  <c r="N23" i="8" s="1"/>
  <c r="N25" i="5"/>
  <c r="N29" i="5"/>
  <c r="N31" i="5"/>
  <c r="N31" i="8" s="1"/>
  <c r="N33" i="5"/>
  <c r="N33" i="6" s="1"/>
  <c r="N37" i="5"/>
  <c r="N39" i="5"/>
  <c r="N41" i="5"/>
  <c r="N45" i="5"/>
  <c r="N47" i="5"/>
  <c r="N49" i="5"/>
  <c r="N53" i="5"/>
  <c r="N53" i="6"/>
  <c r="N55" i="5"/>
  <c r="N57" i="5"/>
  <c r="N57" i="8" s="1"/>
  <c r="N61" i="5"/>
  <c r="N63" i="5"/>
  <c r="N63" i="8" s="1"/>
  <c r="N65" i="5"/>
  <c r="N69" i="5"/>
  <c r="N69" i="8" s="1"/>
  <c r="N71" i="5"/>
  <c r="N71" i="6" s="1"/>
  <c r="N73" i="5"/>
  <c r="N73" i="8"/>
  <c r="N77" i="5"/>
  <c r="N79" i="5"/>
  <c r="N79" i="6" s="1"/>
  <c r="N81" i="5"/>
  <c r="N85" i="5"/>
  <c r="N87" i="5"/>
  <c r="N89" i="5"/>
  <c r="N93" i="5"/>
  <c r="N95" i="5"/>
  <c r="N95" i="8" s="1"/>
  <c r="N97" i="5"/>
  <c r="N101" i="5"/>
  <c r="N101" i="6" s="1"/>
  <c r="N103" i="5"/>
  <c r="N105" i="5"/>
  <c r="N109" i="5"/>
  <c r="N111" i="5"/>
  <c r="N113" i="5"/>
  <c r="N117" i="5"/>
  <c r="N117" i="6" s="1"/>
  <c r="N119" i="5"/>
  <c r="N121" i="5"/>
  <c r="N125" i="5"/>
  <c r="N125" i="8" s="1"/>
  <c r="N127" i="5"/>
  <c r="N131" i="5"/>
  <c r="N131" i="8" s="1"/>
  <c r="N133" i="5"/>
  <c r="N133" i="8" s="1"/>
  <c r="N135" i="5"/>
  <c r="N137" i="5"/>
  <c r="N139" i="5"/>
  <c r="N139" i="8" s="1"/>
  <c r="N141" i="5"/>
  <c r="N143" i="5"/>
  <c r="N143" i="8" s="1"/>
  <c r="I365" i="4"/>
  <c r="U365" i="4" s="1"/>
  <c r="N141" i="8"/>
  <c r="N129" i="5"/>
  <c r="N129" i="8" s="1"/>
  <c r="N123" i="5"/>
  <c r="N123" i="6" s="1"/>
  <c r="N115" i="5"/>
  <c r="N107" i="5"/>
  <c r="N107" i="6"/>
  <c r="N99" i="5"/>
  <c r="N91" i="5"/>
  <c r="N91" i="6" s="1"/>
  <c r="N83" i="5"/>
  <c r="N75" i="5"/>
  <c r="N75" i="6" s="1"/>
  <c r="N67" i="5"/>
  <c r="N59" i="5"/>
  <c r="N51" i="5"/>
  <c r="N43" i="5"/>
  <c r="N43" i="6"/>
  <c r="N35" i="5"/>
  <c r="N35" i="8" s="1"/>
  <c r="N27" i="5"/>
  <c r="N19" i="5"/>
  <c r="N11" i="5"/>
  <c r="N11" i="6" s="1"/>
  <c r="O143" i="5"/>
  <c r="O141" i="5"/>
  <c r="O139" i="5"/>
  <c r="O137" i="5"/>
  <c r="O137" i="6"/>
  <c r="O135" i="5"/>
  <c r="O133" i="5"/>
  <c r="O133" i="6" s="1"/>
  <c r="O131" i="5"/>
  <c r="O129" i="5"/>
  <c r="O127" i="5"/>
  <c r="O125" i="5"/>
  <c r="O123" i="5"/>
  <c r="O121" i="5"/>
  <c r="O119" i="5"/>
  <c r="O119" i="6" s="1"/>
  <c r="O117" i="5"/>
  <c r="O117" i="8" s="1"/>
  <c r="O115" i="5"/>
  <c r="O115" i="6"/>
  <c r="O113" i="5"/>
  <c r="O111" i="5"/>
  <c r="O109" i="5"/>
  <c r="O107" i="5"/>
  <c r="O107" i="6" s="1"/>
  <c r="O106" i="5"/>
  <c r="O106" i="6" s="1"/>
  <c r="O105" i="5"/>
  <c r="O105" i="6" s="1"/>
  <c r="O104" i="5"/>
  <c r="O103" i="5"/>
  <c r="O103" i="6" s="1"/>
  <c r="O102" i="5"/>
  <c r="O101" i="5"/>
  <c r="O100" i="5"/>
  <c r="O99" i="5"/>
  <c r="O98" i="5"/>
  <c r="O98" i="6" s="1"/>
  <c r="O97" i="5"/>
  <c r="O97" i="6"/>
  <c r="O96" i="5"/>
  <c r="O95" i="5"/>
  <c r="O94" i="5"/>
  <c r="O94" i="8" s="1"/>
  <c r="O93" i="5"/>
  <c r="O92" i="5"/>
  <c r="O91" i="5"/>
  <c r="O91" i="6" s="1"/>
  <c r="O90" i="5"/>
  <c r="O89" i="5"/>
  <c r="O88" i="5"/>
  <c r="O87" i="5"/>
  <c r="O87" i="6"/>
  <c r="O86" i="5"/>
  <c r="O85" i="5"/>
  <c r="O84" i="5"/>
  <c r="O83" i="5"/>
  <c r="O82" i="5"/>
  <c r="O81" i="5"/>
  <c r="O81" i="6" s="1"/>
  <c r="O80" i="5"/>
  <c r="O79" i="5"/>
  <c r="O79" i="6" s="1"/>
  <c r="O78" i="5"/>
  <c r="O77" i="5"/>
  <c r="O76" i="5"/>
  <c r="O76" i="8" s="1"/>
  <c r="O75" i="5"/>
  <c r="O75" i="6" s="1"/>
  <c r="O74" i="5"/>
  <c r="O73" i="5"/>
  <c r="O73" i="6"/>
  <c r="O72" i="5"/>
  <c r="O71" i="5"/>
  <c r="O71" i="6" s="1"/>
  <c r="O70" i="5"/>
  <c r="O69" i="5"/>
  <c r="O68" i="5"/>
  <c r="O67" i="5"/>
  <c r="O66" i="5"/>
  <c r="O65" i="5"/>
  <c r="O65" i="6"/>
  <c r="O64" i="5"/>
  <c r="O63" i="5"/>
  <c r="O62" i="5"/>
  <c r="O61" i="5"/>
  <c r="O60" i="5"/>
  <c r="O59" i="5"/>
  <c r="O59" i="6" s="1"/>
  <c r="O58" i="5"/>
  <c r="O57" i="5"/>
  <c r="O57" i="6" s="1"/>
  <c r="O56" i="5"/>
  <c r="O55" i="5"/>
  <c r="O55" i="6"/>
  <c r="O54" i="5"/>
  <c r="O53" i="5"/>
  <c r="O52" i="5"/>
  <c r="O51" i="5"/>
  <c r="O50" i="5"/>
  <c r="O49" i="5"/>
  <c r="O48" i="5"/>
  <c r="O47" i="5"/>
  <c r="O47" i="6" s="1"/>
  <c r="O46" i="5"/>
  <c r="O46" i="8" s="1"/>
  <c r="O45" i="5"/>
  <c r="O44" i="5"/>
  <c r="O43" i="5"/>
  <c r="O43" i="6" s="1"/>
  <c r="O42" i="5"/>
  <c r="O41" i="5"/>
  <c r="O41" i="6"/>
  <c r="O40" i="5"/>
  <c r="O40" i="8" s="1"/>
  <c r="O39" i="5"/>
  <c r="O38" i="5"/>
  <c r="O38" i="8" s="1"/>
  <c r="O37" i="5"/>
  <c r="O36" i="5"/>
  <c r="O35" i="5"/>
  <c r="O34" i="5"/>
  <c r="O33" i="5"/>
  <c r="O33" i="6" s="1"/>
  <c r="O32" i="5"/>
  <c r="O31" i="5"/>
  <c r="O31" i="6" s="1"/>
  <c r="O30" i="5"/>
  <c r="O29" i="5"/>
  <c r="O28" i="5"/>
  <c r="O28" i="6" s="1"/>
  <c r="O27" i="5"/>
  <c r="O26" i="5"/>
  <c r="O25" i="5"/>
  <c r="O25" i="6" s="1"/>
  <c r="O24" i="5"/>
  <c r="O23" i="5"/>
  <c r="O23" i="6"/>
  <c r="O22" i="5"/>
  <c r="O21" i="5"/>
  <c r="O20" i="5"/>
  <c r="O19" i="5"/>
  <c r="O18" i="5"/>
  <c r="O17" i="5"/>
  <c r="O17" i="6" s="1"/>
  <c r="O16" i="5"/>
  <c r="O15" i="5"/>
  <c r="O14" i="5"/>
  <c r="O13" i="5"/>
  <c r="O12" i="5"/>
  <c r="O11" i="5"/>
  <c r="O10" i="5"/>
  <c r="O9" i="5"/>
  <c r="O9" i="6" s="1"/>
  <c r="O8" i="5"/>
  <c r="O7" i="5"/>
  <c r="O7" i="6"/>
  <c r="O367" i="5"/>
  <c r="O366" i="5"/>
  <c r="O365" i="5"/>
  <c r="O364" i="5"/>
  <c r="O363" i="5"/>
  <c r="O363" i="8" s="1"/>
  <c r="N142" i="5"/>
  <c r="N140" i="5"/>
  <c r="N138" i="5"/>
  <c r="N136" i="5"/>
  <c r="N134" i="5"/>
  <c r="N134" i="6"/>
  <c r="N132" i="5"/>
  <c r="N130" i="5"/>
  <c r="N128" i="5"/>
  <c r="N126" i="5"/>
  <c r="N124" i="5"/>
  <c r="N122" i="5"/>
  <c r="N122" i="6"/>
  <c r="N120" i="5"/>
  <c r="N120" i="8" s="1"/>
  <c r="N118" i="5"/>
  <c r="N116" i="5"/>
  <c r="N114" i="5"/>
  <c r="N112" i="5"/>
  <c r="N110" i="5"/>
  <c r="N110" i="6" s="1"/>
  <c r="N108" i="5"/>
  <c r="N106" i="5"/>
  <c r="N106" i="6" s="1"/>
  <c r="N104" i="5"/>
  <c r="N102" i="5"/>
  <c r="N100" i="5"/>
  <c r="N98" i="5"/>
  <c r="N98" i="6"/>
  <c r="N96" i="5"/>
  <c r="N94" i="5"/>
  <c r="N94" i="6" s="1"/>
  <c r="N92" i="5"/>
  <c r="N90" i="5"/>
  <c r="N90" i="6" s="1"/>
  <c r="N88" i="5"/>
  <c r="N88" i="8" s="1"/>
  <c r="N86" i="5"/>
  <c r="N84" i="5"/>
  <c r="N82" i="5"/>
  <c r="N80" i="5"/>
  <c r="N78" i="5"/>
  <c r="N76" i="5"/>
  <c r="N74" i="5"/>
  <c r="N74" i="6"/>
  <c r="N72" i="5"/>
  <c r="N70" i="5"/>
  <c r="N68" i="5"/>
  <c r="N66" i="5"/>
  <c r="N64" i="5"/>
  <c r="N62" i="5"/>
  <c r="N62" i="6" s="1"/>
  <c r="N60" i="5"/>
  <c r="N60" i="8" s="1"/>
  <c r="N58" i="5"/>
  <c r="N58" i="6" s="1"/>
  <c r="N56" i="5"/>
  <c r="N54" i="5"/>
  <c r="N52" i="5"/>
  <c r="N50" i="5"/>
  <c r="N48" i="5"/>
  <c r="N46" i="5"/>
  <c r="N44" i="5"/>
  <c r="N42" i="5"/>
  <c r="N40" i="5"/>
  <c r="N38" i="5"/>
  <c r="N36" i="5"/>
  <c r="N34" i="5"/>
  <c r="N32" i="5"/>
  <c r="N30" i="5"/>
  <c r="N28" i="5"/>
  <c r="N26" i="5"/>
  <c r="N26" i="6"/>
  <c r="N24" i="5"/>
  <c r="N22" i="5"/>
  <c r="N20" i="5"/>
  <c r="N18" i="5"/>
  <c r="N16" i="5"/>
  <c r="N14" i="5"/>
  <c r="N14" i="6" s="1"/>
  <c r="N12" i="5"/>
  <c r="N12" i="8" s="1"/>
  <c r="N10" i="5"/>
  <c r="N10" i="6" s="1"/>
  <c r="N8" i="5"/>
  <c r="O362" i="5"/>
  <c r="O361" i="5"/>
  <c r="O360" i="5"/>
  <c r="O359" i="5"/>
  <c r="O358" i="5"/>
  <c r="O358" i="8" s="1"/>
  <c r="O357" i="5"/>
  <c r="O356" i="5"/>
  <c r="O355" i="5"/>
  <c r="O354" i="5"/>
  <c r="O353" i="5"/>
  <c r="O352" i="5"/>
  <c r="O351" i="5"/>
  <c r="O350" i="5"/>
  <c r="O350" i="8"/>
  <c r="O349" i="5"/>
  <c r="O348" i="5"/>
  <c r="O347" i="5"/>
  <c r="O346" i="5"/>
  <c r="O346" i="8" s="1"/>
  <c r="O345" i="5"/>
  <c r="O344" i="5"/>
  <c r="O343" i="5"/>
  <c r="O343" i="8" s="1"/>
  <c r="O342" i="5"/>
  <c r="O342" i="8"/>
  <c r="O341" i="5"/>
  <c r="O340" i="5"/>
  <c r="O340" i="8" s="1"/>
  <c r="O339" i="5"/>
  <c r="O339" i="8" s="1"/>
  <c r="O338" i="5"/>
  <c r="O338" i="8"/>
  <c r="O337" i="5"/>
  <c r="O336" i="5"/>
  <c r="O335" i="5"/>
  <c r="O334" i="5"/>
  <c r="O334" i="8" s="1"/>
  <c r="O333" i="5"/>
  <c r="O332" i="5"/>
  <c r="O332" i="8"/>
  <c r="O331" i="5"/>
  <c r="O330" i="5"/>
  <c r="O330" i="8" s="1"/>
  <c r="O329" i="5"/>
  <c r="O329" i="8" s="1"/>
  <c r="O328" i="5"/>
  <c r="O328" i="8" s="1"/>
  <c r="O327" i="5"/>
  <c r="O326" i="5"/>
  <c r="O326" i="8" s="1"/>
  <c r="O325" i="5"/>
  <c r="O324" i="5"/>
  <c r="O324" i="8"/>
  <c r="O323" i="5"/>
  <c r="O322" i="5"/>
  <c r="O322" i="8" s="1"/>
  <c r="O321" i="5"/>
  <c r="O321" i="6" s="1"/>
  <c r="O320" i="5"/>
  <c r="O319" i="5"/>
  <c r="O318" i="5"/>
  <c r="O318" i="8" s="1"/>
  <c r="O317" i="5"/>
  <c r="O317" i="6" s="1"/>
  <c r="O316" i="5"/>
  <c r="O315" i="5"/>
  <c r="O314" i="5"/>
  <c r="O314" i="8"/>
  <c r="O313" i="5"/>
  <c r="O312" i="5"/>
  <c r="O312" i="8" s="1"/>
  <c r="O311" i="5"/>
  <c r="O310" i="5"/>
  <c r="O310" i="8"/>
  <c r="O309" i="5"/>
  <c r="O308" i="5"/>
  <c r="O307" i="5"/>
  <c r="O307" i="8" s="1"/>
  <c r="O306" i="5"/>
  <c r="O306" i="8" s="1"/>
  <c r="O305" i="5"/>
  <c r="O304" i="5"/>
  <c r="N367" i="5"/>
  <c r="N367" i="8" s="1"/>
  <c r="N366" i="5"/>
  <c r="N366" i="8" s="1"/>
  <c r="N365" i="5"/>
  <c r="N365" i="8" s="1"/>
  <c r="N364" i="5"/>
  <c r="N363" i="5"/>
  <c r="N363" i="8" s="1"/>
  <c r="N362" i="5"/>
  <c r="N362" i="8" s="1"/>
  <c r="N361" i="5"/>
  <c r="N361" i="8" s="1"/>
  <c r="N360" i="5"/>
  <c r="N359" i="5"/>
  <c r="N359" i="8"/>
  <c r="N358" i="5"/>
  <c r="N358" i="8"/>
  <c r="N357" i="5"/>
  <c r="N357" i="8"/>
  <c r="N356" i="5"/>
  <c r="N355" i="5"/>
  <c r="N354" i="5"/>
  <c r="N354" i="8" s="1"/>
  <c r="N353" i="5"/>
  <c r="N353" i="8" s="1"/>
  <c r="N352" i="5"/>
  <c r="N351" i="5"/>
  <c r="N350" i="5"/>
  <c r="N349" i="5"/>
  <c r="N349" i="8" s="1"/>
  <c r="N348" i="5"/>
  <c r="N347" i="5"/>
  <c r="N347" i="6" s="1"/>
  <c r="N347" i="8"/>
  <c r="N346" i="5"/>
  <c r="N345" i="5"/>
  <c r="N345" i="8" s="1"/>
  <c r="N344" i="5"/>
  <c r="N343" i="5"/>
  <c r="N343" i="8" s="1"/>
  <c r="N342" i="5"/>
  <c r="N342" i="8" s="1"/>
  <c r="N341" i="5"/>
  <c r="N340" i="5"/>
  <c r="N340" i="8" s="1"/>
  <c r="N339" i="5"/>
  <c r="N339" i="8" s="1"/>
  <c r="N338" i="5"/>
  <c r="N337" i="5"/>
  <c r="N337" i="8" s="1"/>
  <c r="N336" i="5"/>
  <c r="N336" i="8" s="1"/>
  <c r="N335" i="5"/>
  <c r="N334" i="5"/>
  <c r="N333" i="5"/>
  <c r="N332" i="5"/>
  <c r="N331" i="5"/>
  <c r="N331" i="8" s="1"/>
  <c r="N330" i="5"/>
  <c r="N329" i="5"/>
  <c r="N329" i="8" s="1"/>
  <c r="N328" i="5"/>
  <c r="N327" i="5"/>
  <c r="N326" i="5"/>
  <c r="N325" i="5"/>
  <c r="N325" i="8" s="1"/>
  <c r="N324" i="5"/>
  <c r="N323" i="5"/>
  <c r="N323" i="8"/>
  <c r="N322" i="5"/>
  <c r="N322" i="8"/>
  <c r="N321" i="5"/>
  <c r="N321" i="8"/>
  <c r="N320" i="5"/>
  <c r="N320" i="8"/>
  <c r="N319" i="5"/>
  <c r="N319" i="8"/>
  <c r="N318" i="5"/>
  <c r="N317" i="5"/>
  <c r="N316" i="5"/>
  <c r="N315" i="5"/>
  <c r="N315" i="8" s="1"/>
  <c r="N314" i="5"/>
  <c r="N313" i="5"/>
  <c r="N312" i="5"/>
  <c r="N311" i="5"/>
  <c r="N311" i="8"/>
  <c r="N310" i="5"/>
  <c r="N310" i="8"/>
  <c r="N309" i="5"/>
  <c r="N308" i="5"/>
  <c r="N308" i="8" s="1"/>
  <c r="N307" i="5"/>
  <c r="N307" i="8" s="1"/>
  <c r="N306" i="5"/>
  <c r="N305" i="5"/>
  <c r="N304" i="5"/>
  <c r="N304" i="8"/>
  <c r="O303" i="5"/>
  <c r="O303" i="8"/>
  <c r="N303" i="5"/>
  <c r="N303" i="8"/>
  <c r="O302" i="5"/>
  <c r="N302" i="5"/>
  <c r="N302" i="8" s="1"/>
  <c r="O301" i="5"/>
  <c r="O301" i="8" s="1"/>
  <c r="N301" i="5"/>
  <c r="N301" i="8" s="1"/>
  <c r="O300" i="5"/>
  <c r="N300" i="5"/>
  <c r="N300" i="8"/>
  <c r="O299" i="5"/>
  <c r="O299" i="8"/>
  <c r="N299" i="5"/>
  <c r="N299" i="8"/>
  <c r="O298" i="5"/>
  <c r="N298" i="5"/>
  <c r="N298" i="8" s="1"/>
  <c r="O297" i="5"/>
  <c r="O297" i="8" s="1"/>
  <c r="N297" i="5"/>
  <c r="N297" i="8" s="1"/>
  <c r="O296" i="5"/>
  <c r="O296" i="8" s="1"/>
  <c r="N296" i="5"/>
  <c r="N296" i="8"/>
  <c r="O295" i="5"/>
  <c r="O295" i="8"/>
  <c r="N295" i="5"/>
  <c r="N295" i="8"/>
  <c r="O294" i="5"/>
  <c r="N294" i="5"/>
  <c r="N294" i="8" s="1"/>
  <c r="O293" i="5"/>
  <c r="N293" i="5"/>
  <c r="N293" i="8" s="1"/>
  <c r="O292" i="5"/>
  <c r="N292" i="5"/>
  <c r="N292" i="8"/>
  <c r="O291" i="5"/>
  <c r="O291" i="8"/>
  <c r="N291" i="5"/>
  <c r="N291" i="8"/>
  <c r="O290" i="5"/>
  <c r="N290" i="5"/>
  <c r="N290" i="8" s="1"/>
  <c r="O289" i="5"/>
  <c r="O289" i="8" s="1"/>
  <c r="N289" i="5"/>
  <c r="N289" i="8" s="1"/>
  <c r="O288" i="5"/>
  <c r="O288" i="8" s="1"/>
  <c r="N288" i="5"/>
  <c r="N288" i="8"/>
  <c r="O287" i="5"/>
  <c r="O287" i="8"/>
  <c r="N287" i="5"/>
  <c r="N287" i="8"/>
  <c r="O286" i="5"/>
  <c r="N286" i="5"/>
  <c r="N286" i="8" s="1"/>
  <c r="O285" i="5"/>
  <c r="O285" i="8" s="1"/>
  <c r="N285" i="5"/>
  <c r="N285" i="8" s="1"/>
  <c r="O284" i="5"/>
  <c r="N284" i="5"/>
  <c r="N284" i="8"/>
  <c r="O283" i="5"/>
  <c r="O283" i="8"/>
  <c r="N283" i="5"/>
  <c r="N283" i="8"/>
  <c r="O282" i="5"/>
  <c r="N282" i="5"/>
  <c r="N282" i="8" s="1"/>
  <c r="O281" i="5"/>
  <c r="O281" i="8" s="1"/>
  <c r="N281" i="5"/>
  <c r="N281" i="8" s="1"/>
  <c r="O280" i="5"/>
  <c r="N280" i="5"/>
  <c r="N280" i="8"/>
  <c r="O279" i="5"/>
  <c r="O279" i="8"/>
  <c r="N279" i="5"/>
  <c r="N279" i="8"/>
  <c r="O278" i="5"/>
  <c r="N278" i="5"/>
  <c r="N278" i="8" s="1"/>
  <c r="O277" i="5"/>
  <c r="N277" i="5"/>
  <c r="N277" i="8" s="1"/>
  <c r="O276" i="5"/>
  <c r="O276" i="8" s="1"/>
  <c r="N276" i="5"/>
  <c r="N276" i="8"/>
  <c r="O275" i="5"/>
  <c r="O275" i="8"/>
  <c r="N275" i="5"/>
  <c r="N275" i="8"/>
  <c r="O274" i="5"/>
  <c r="N274" i="5"/>
  <c r="N274" i="8" s="1"/>
  <c r="O273" i="5"/>
  <c r="O273" i="8" s="1"/>
  <c r="N273" i="5"/>
  <c r="N273" i="8" s="1"/>
  <c r="O272" i="5"/>
  <c r="N272" i="5"/>
  <c r="N272" i="8"/>
  <c r="O271" i="5"/>
  <c r="O271" i="8"/>
  <c r="N271" i="5"/>
  <c r="N271" i="8"/>
  <c r="O270" i="5"/>
  <c r="N270" i="5"/>
  <c r="N270" i="8" s="1"/>
  <c r="O269" i="5"/>
  <c r="O269" i="8" s="1"/>
  <c r="N269" i="5"/>
  <c r="N269" i="8" s="1"/>
  <c r="O268" i="5"/>
  <c r="N268" i="5"/>
  <c r="N268" i="8"/>
  <c r="O267" i="5"/>
  <c r="O267" i="8"/>
  <c r="N267" i="5"/>
  <c r="N267" i="8"/>
  <c r="O266" i="5"/>
  <c r="N266" i="5"/>
  <c r="N266" i="8" s="1"/>
  <c r="O265" i="5"/>
  <c r="N265" i="5"/>
  <c r="N265" i="8" s="1"/>
  <c r="O264" i="5"/>
  <c r="N264" i="5"/>
  <c r="O263" i="5"/>
  <c r="N263" i="5"/>
  <c r="N263" i="8"/>
  <c r="O262" i="5"/>
  <c r="O262" i="8"/>
  <c r="N262" i="5"/>
  <c r="O261" i="5"/>
  <c r="N261" i="5"/>
  <c r="N261" i="8"/>
  <c r="O260" i="5"/>
  <c r="O260" i="8"/>
  <c r="N260" i="5"/>
  <c r="N260" i="8"/>
  <c r="O259" i="5"/>
  <c r="N259" i="5"/>
  <c r="N259" i="8" s="1"/>
  <c r="O258" i="5"/>
  <c r="N258" i="5"/>
  <c r="O257" i="5"/>
  <c r="N257" i="5"/>
  <c r="N257" i="8" s="1"/>
  <c r="O256" i="5"/>
  <c r="N256" i="5"/>
  <c r="O255" i="5"/>
  <c r="N255" i="5"/>
  <c r="N255" i="8"/>
  <c r="O254" i="5"/>
  <c r="O254" i="8"/>
  <c r="N254" i="5"/>
  <c r="O253" i="5"/>
  <c r="O253" i="8" s="1"/>
  <c r="N253" i="5"/>
  <c r="N253" i="8"/>
  <c r="O252" i="5"/>
  <c r="O252" i="8"/>
  <c r="N252" i="5"/>
  <c r="N252" i="8"/>
  <c r="O251" i="5"/>
  <c r="N251" i="5"/>
  <c r="O250" i="5"/>
  <c r="O250" i="8" s="1"/>
  <c r="N250" i="5"/>
  <c r="O249" i="5"/>
  <c r="N249" i="5"/>
  <c r="N249" i="8" s="1"/>
  <c r="O248" i="5"/>
  <c r="O248" i="8" s="1"/>
  <c r="N248" i="5"/>
  <c r="O247" i="5"/>
  <c r="N247" i="5"/>
  <c r="O246" i="5"/>
  <c r="O246" i="8"/>
  <c r="N246" i="5"/>
  <c r="O245" i="5"/>
  <c r="N245" i="5"/>
  <c r="N245" i="8"/>
  <c r="O244" i="5"/>
  <c r="N244" i="5"/>
  <c r="N244" i="8" s="1"/>
  <c r="O243" i="5"/>
  <c r="N243" i="5"/>
  <c r="N243" i="8" s="1"/>
  <c r="O242" i="5"/>
  <c r="O242" i="6" s="1"/>
  <c r="N242" i="5"/>
  <c r="O241" i="5"/>
  <c r="N241" i="5"/>
  <c r="N241" i="8" s="1"/>
  <c r="O240" i="5"/>
  <c r="O240" i="8" s="1"/>
  <c r="N240" i="5"/>
  <c r="N240" i="8" s="1"/>
  <c r="O239" i="5"/>
  <c r="N239" i="5"/>
  <c r="N239" i="8"/>
  <c r="O238" i="5"/>
  <c r="O238" i="8"/>
  <c r="N238" i="5"/>
  <c r="O237" i="5"/>
  <c r="N237" i="5"/>
  <c r="N237" i="8"/>
  <c r="O236" i="5"/>
  <c r="O236" i="8"/>
  <c r="N236" i="5"/>
  <c r="N236" i="8"/>
  <c r="O235" i="5"/>
  <c r="N235" i="5"/>
  <c r="N235" i="8" s="1"/>
  <c r="O234" i="5"/>
  <c r="O234" i="8" s="1"/>
  <c r="N234" i="5"/>
  <c r="O233" i="5"/>
  <c r="N233" i="5"/>
  <c r="N233" i="8" s="1"/>
  <c r="O232" i="5"/>
  <c r="O232" i="8" s="1"/>
  <c r="N232" i="5"/>
  <c r="N232" i="8" s="1"/>
  <c r="O231" i="5"/>
  <c r="N231" i="5"/>
  <c r="N231" i="8" s="1"/>
  <c r="O230" i="5"/>
  <c r="N230" i="5"/>
  <c r="O229" i="5"/>
  <c r="N229" i="5"/>
  <c r="N229" i="8" s="1"/>
  <c r="O228" i="5"/>
  <c r="O228" i="8" s="1"/>
  <c r="N228" i="5"/>
  <c r="N228" i="8" s="1"/>
  <c r="O227" i="5"/>
  <c r="N227" i="5"/>
  <c r="O226" i="5"/>
  <c r="N226" i="5"/>
  <c r="O225" i="5"/>
  <c r="N225" i="5"/>
  <c r="N225" i="6" s="1"/>
  <c r="N225" i="8"/>
  <c r="O224" i="5"/>
  <c r="N224" i="5"/>
  <c r="N224" i="8" s="1"/>
  <c r="O223" i="5"/>
  <c r="N223" i="5"/>
  <c r="N223" i="8" s="1"/>
  <c r="O222" i="5"/>
  <c r="O222" i="8" s="1"/>
  <c r="N222" i="5"/>
  <c r="O221" i="5"/>
  <c r="N221" i="5"/>
  <c r="N221" i="8" s="1"/>
  <c r="O220" i="5"/>
  <c r="O220" i="8" s="1"/>
  <c r="N220" i="5"/>
  <c r="N220" i="8" s="1"/>
  <c r="O219" i="5"/>
  <c r="N219" i="5"/>
  <c r="N219" i="8" s="1"/>
  <c r="O218" i="5"/>
  <c r="O218" i="8" s="1"/>
  <c r="N218" i="5"/>
  <c r="O217" i="5"/>
  <c r="N217" i="5"/>
  <c r="N217" i="8" s="1"/>
  <c r="O216" i="5"/>
  <c r="O216" i="8" s="1"/>
  <c r="N216" i="5"/>
  <c r="N216" i="8" s="1"/>
  <c r="O215" i="5"/>
  <c r="N215" i="5"/>
  <c r="O214" i="5"/>
  <c r="O214" i="8" s="1"/>
  <c r="N214" i="5"/>
  <c r="O213" i="5"/>
  <c r="N213" i="5"/>
  <c r="N213" i="8" s="1"/>
  <c r="O212" i="5"/>
  <c r="N212" i="5"/>
  <c r="N212" i="8"/>
  <c r="O211" i="5"/>
  <c r="N211" i="5"/>
  <c r="N211" i="8" s="1"/>
  <c r="O210" i="5"/>
  <c r="O210" i="6" s="1"/>
  <c r="O210" i="8"/>
  <c r="N210" i="5"/>
  <c r="O209" i="5"/>
  <c r="N209" i="5"/>
  <c r="N209" i="8" s="1"/>
  <c r="O208" i="5"/>
  <c r="O208" i="8" s="1"/>
  <c r="N208" i="5"/>
  <c r="N208" i="8"/>
  <c r="O207" i="5"/>
  <c r="N207" i="5"/>
  <c r="N207" i="8" s="1"/>
  <c r="O206" i="5"/>
  <c r="N206" i="5"/>
  <c r="O205" i="5"/>
  <c r="N205" i="5"/>
  <c r="N205" i="8" s="1"/>
  <c r="O204" i="5"/>
  <c r="O204" i="8" s="1"/>
  <c r="N204" i="5"/>
  <c r="N204" i="8" s="1"/>
  <c r="O203" i="5"/>
  <c r="N203" i="5"/>
  <c r="N203" i="8"/>
  <c r="O202" i="5"/>
  <c r="N202" i="5"/>
  <c r="O201" i="5"/>
  <c r="N201" i="5"/>
  <c r="N201" i="8" s="1"/>
  <c r="O200" i="5"/>
  <c r="N200" i="5"/>
  <c r="N200" i="8" s="1"/>
  <c r="O199" i="5"/>
  <c r="N199" i="5"/>
  <c r="N199" i="8" s="1"/>
  <c r="O198" i="5"/>
  <c r="O198" i="8" s="1"/>
  <c r="N198" i="5"/>
  <c r="O197" i="5"/>
  <c r="O197" i="8"/>
  <c r="N197" i="5"/>
  <c r="O196" i="5"/>
  <c r="N196" i="5"/>
  <c r="O195" i="5"/>
  <c r="O195" i="6" s="1"/>
  <c r="N195" i="5"/>
  <c r="N195" i="8" s="1"/>
  <c r="O194" i="5"/>
  <c r="O194" i="8"/>
  <c r="N194" i="5"/>
  <c r="O193" i="5"/>
  <c r="N193" i="5"/>
  <c r="O192" i="5"/>
  <c r="O192" i="8" s="1"/>
  <c r="N192" i="5"/>
  <c r="O191" i="5"/>
  <c r="O191" i="8"/>
  <c r="N191" i="5"/>
  <c r="N191" i="8"/>
  <c r="O190" i="5"/>
  <c r="O190" i="8"/>
  <c r="N190" i="5"/>
  <c r="O189" i="5"/>
  <c r="N189" i="5"/>
  <c r="O188" i="5"/>
  <c r="O188" i="8" s="1"/>
  <c r="N188" i="5"/>
  <c r="N188" i="8" s="1"/>
  <c r="O187" i="5"/>
  <c r="O187" i="6" s="1"/>
  <c r="O187" i="8"/>
  <c r="N187" i="5"/>
  <c r="O186" i="5"/>
  <c r="N186" i="5"/>
  <c r="O185" i="5"/>
  <c r="N185" i="5"/>
  <c r="O184" i="5"/>
  <c r="N184" i="5"/>
  <c r="O183" i="5"/>
  <c r="O183" i="8" s="1"/>
  <c r="N183" i="5"/>
  <c r="N183" i="8" s="1"/>
  <c r="O182" i="5"/>
  <c r="N182" i="5"/>
  <c r="N182" i="8" s="1"/>
  <c r="O181" i="5"/>
  <c r="N181" i="5"/>
  <c r="O180" i="5"/>
  <c r="N180" i="5"/>
  <c r="O179" i="5"/>
  <c r="O179" i="8"/>
  <c r="N179" i="5"/>
  <c r="O178" i="5"/>
  <c r="N178" i="5"/>
  <c r="O177" i="5"/>
  <c r="N177" i="5"/>
  <c r="N177" i="8" s="1"/>
  <c r="O176" i="5"/>
  <c r="N176" i="5"/>
  <c r="O175" i="5"/>
  <c r="N175" i="5"/>
  <c r="O174" i="5"/>
  <c r="O174" i="8" s="1"/>
  <c r="N174" i="5"/>
  <c r="N174" i="6" s="1"/>
  <c r="O173" i="5"/>
  <c r="N173" i="5"/>
  <c r="N173" i="8" s="1"/>
  <c r="O172" i="5"/>
  <c r="N172" i="5"/>
  <c r="O171" i="5"/>
  <c r="N171" i="5"/>
  <c r="O170" i="5"/>
  <c r="O170" i="8" s="1"/>
  <c r="N170" i="5"/>
  <c r="O169" i="5"/>
  <c r="N169" i="5"/>
  <c r="N169" i="8" s="1"/>
  <c r="O168" i="5"/>
  <c r="N168" i="5"/>
  <c r="O167" i="5"/>
  <c r="N167" i="5"/>
  <c r="O166" i="5"/>
  <c r="O166" i="8"/>
  <c r="N166" i="5"/>
  <c r="O165" i="5"/>
  <c r="N165" i="5"/>
  <c r="N165" i="8" s="1"/>
  <c r="O164" i="5"/>
  <c r="N164" i="5"/>
  <c r="O163" i="5"/>
  <c r="N163" i="5"/>
  <c r="N163" i="8" s="1"/>
  <c r="O162" i="5"/>
  <c r="N162" i="5"/>
  <c r="O161" i="5"/>
  <c r="N161" i="5"/>
  <c r="N161" i="8"/>
  <c r="O160" i="5"/>
  <c r="N160" i="5"/>
  <c r="O159" i="5"/>
  <c r="N159" i="5"/>
  <c r="O158" i="5"/>
  <c r="N158" i="5"/>
  <c r="O157" i="5"/>
  <c r="N157" i="5"/>
  <c r="N157" i="8" s="1"/>
  <c r="O156" i="5"/>
  <c r="N156" i="5"/>
  <c r="O155" i="5"/>
  <c r="N155" i="5"/>
  <c r="N155" i="8" s="1"/>
  <c r="O154" i="5"/>
  <c r="N154" i="5"/>
  <c r="O153" i="5"/>
  <c r="N153" i="5"/>
  <c r="N153" i="8"/>
  <c r="O152" i="5"/>
  <c r="N152" i="5"/>
  <c r="O151" i="5"/>
  <c r="N151" i="5"/>
  <c r="O150" i="5"/>
  <c r="N150" i="5"/>
  <c r="O149" i="5"/>
  <c r="N149" i="5"/>
  <c r="N149" i="8" s="1"/>
  <c r="O148" i="5"/>
  <c r="N148" i="5"/>
  <c r="O147" i="5"/>
  <c r="N147" i="5"/>
  <c r="N147" i="8" s="1"/>
  <c r="O146" i="5"/>
  <c r="N146" i="5"/>
  <c r="O145" i="5"/>
  <c r="N145" i="5"/>
  <c r="N145" i="8"/>
  <c r="O144" i="5"/>
  <c r="N144" i="5"/>
  <c r="P374" i="4"/>
  <c r="Z369" i="5"/>
  <c r="Z371" i="5"/>
  <c r="Z373" i="5"/>
  <c r="Z370" i="5"/>
  <c r="Z372" i="5"/>
  <c r="Z374" i="5"/>
  <c r="X370" i="5"/>
  <c r="X372" i="5"/>
  <c r="X374" i="5"/>
  <c r="X369" i="5"/>
  <c r="X371" i="5"/>
  <c r="X373" i="5"/>
  <c r="AA370" i="5"/>
  <c r="AA372" i="5"/>
  <c r="AA374" i="5"/>
  <c r="AA369" i="5"/>
  <c r="AA371" i="5"/>
  <c r="AA373" i="5"/>
  <c r="AD370" i="5"/>
  <c r="AD372" i="5"/>
  <c r="AD374" i="5"/>
  <c r="AD369" i="5"/>
  <c r="AD371" i="5"/>
  <c r="AD373" i="5"/>
  <c r="P370" i="4"/>
  <c r="AC372" i="5"/>
  <c r="AC373" i="5"/>
  <c r="AC369" i="5"/>
  <c r="K369" i="4"/>
  <c r="AC374" i="5"/>
  <c r="AC370" i="5"/>
  <c r="AC371" i="5"/>
  <c r="O373" i="4"/>
  <c r="P371" i="4"/>
  <c r="O369" i="4"/>
  <c r="O370" i="4"/>
  <c r="S370" i="4"/>
  <c r="S372" i="4"/>
  <c r="S374" i="4"/>
  <c r="S371" i="4"/>
  <c r="S369" i="4"/>
  <c r="S373" i="4"/>
  <c r="R369" i="4"/>
  <c r="R371" i="4"/>
  <c r="R373" i="4"/>
  <c r="R370" i="4"/>
  <c r="R374" i="4"/>
  <c r="R372" i="4"/>
  <c r="T369" i="4"/>
  <c r="T371" i="4"/>
  <c r="T373" i="4"/>
  <c r="T372" i="4"/>
  <c r="T370" i="4"/>
  <c r="T374" i="4"/>
  <c r="Q372" i="4"/>
  <c r="Q369" i="4"/>
  <c r="Q373" i="4"/>
  <c r="O371" i="4"/>
  <c r="J370" i="4"/>
  <c r="P372" i="4"/>
  <c r="O372" i="4"/>
  <c r="P373" i="4"/>
  <c r="P369" i="4"/>
  <c r="L372" i="4"/>
  <c r="K371" i="4"/>
  <c r="K373" i="4"/>
  <c r="K374" i="4"/>
  <c r="K370" i="4"/>
  <c r="K372" i="4"/>
  <c r="J369" i="4"/>
  <c r="L373" i="4"/>
  <c r="O374" i="4"/>
  <c r="L374" i="4"/>
  <c r="M373" i="4"/>
  <c r="M371" i="4"/>
  <c r="M369" i="4"/>
  <c r="M374" i="4"/>
  <c r="M372" i="4"/>
  <c r="M370" i="4"/>
  <c r="N141" i="6"/>
  <c r="O305" i="6"/>
  <c r="O305" i="8"/>
  <c r="O307" i="6"/>
  <c r="O309" i="6"/>
  <c r="O309" i="8"/>
  <c r="O312" i="6"/>
  <c r="O313" i="6"/>
  <c r="O313" i="8"/>
  <c r="O315" i="6"/>
  <c r="O315" i="8"/>
  <c r="O317" i="8"/>
  <c r="O319" i="6"/>
  <c r="O319" i="8"/>
  <c r="O321" i="8"/>
  <c r="O324" i="6"/>
  <c r="O325" i="6"/>
  <c r="O325" i="8"/>
  <c r="O328" i="6"/>
  <c r="O329" i="6"/>
  <c r="O331" i="6"/>
  <c r="O331" i="8"/>
  <c r="O332" i="6"/>
  <c r="O335" i="6"/>
  <c r="O335" i="8"/>
  <c r="O337" i="6"/>
  <c r="O337" i="8"/>
  <c r="O340" i="6"/>
  <c r="O341" i="6"/>
  <c r="O341" i="8"/>
  <c r="O343" i="6"/>
  <c r="O347" i="6"/>
  <c r="O347" i="8"/>
  <c r="O349" i="6"/>
  <c r="O349" i="8"/>
  <c r="O265" i="6"/>
  <c r="O265" i="8"/>
  <c r="N145" i="6"/>
  <c r="N149" i="6"/>
  <c r="N153" i="6"/>
  <c r="N157" i="6"/>
  <c r="N161" i="6"/>
  <c r="N163" i="6"/>
  <c r="O166" i="6"/>
  <c r="O170" i="6"/>
  <c r="O174" i="6"/>
  <c r="O179" i="6"/>
  <c r="O183" i="6"/>
  <c r="O188" i="6"/>
  <c r="O190" i="6"/>
  <c r="O191" i="6"/>
  <c r="O192" i="6"/>
  <c r="O194" i="6"/>
  <c r="O197" i="6"/>
  <c r="O198" i="6"/>
  <c r="O204" i="6"/>
  <c r="O208" i="6"/>
  <c r="O214" i="6"/>
  <c r="O216" i="6"/>
  <c r="O218" i="6"/>
  <c r="O220" i="6"/>
  <c r="O222" i="6"/>
  <c r="O228" i="6"/>
  <c r="O232" i="6"/>
  <c r="O234" i="6"/>
  <c r="O236" i="6"/>
  <c r="O238" i="6"/>
  <c r="O240" i="6"/>
  <c r="O246" i="6"/>
  <c r="O248" i="6"/>
  <c r="O250" i="6"/>
  <c r="O252" i="6"/>
  <c r="O254" i="6"/>
  <c r="O260" i="6"/>
  <c r="O262" i="6"/>
  <c r="O267" i="6"/>
  <c r="O269" i="6"/>
  <c r="O271" i="6"/>
  <c r="O273" i="6"/>
  <c r="O275" i="6"/>
  <c r="O279" i="6"/>
  <c r="O281" i="6"/>
  <c r="O283" i="6"/>
  <c r="O285" i="6"/>
  <c r="O287" i="6"/>
  <c r="O288" i="6"/>
  <c r="O289" i="6"/>
  <c r="O291" i="6"/>
  <c r="O295" i="6"/>
  <c r="O296" i="6"/>
  <c r="O297" i="6"/>
  <c r="O299" i="6"/>
  <c r="O301" i="6"/>
  <c r="O303" i="6"/>
  <c r="N307" i="6"/>
  <c r="N308" i="6"/>
  <c r="N310" i="6"/>
  <c r="N311" i="6"/>
  <c r="N315" i="6"/>
  <c r="N319" i="6"/>
  <c r="N321" i="6"/>
  <c r="N322" i="6"/>
  <c r="N323" i="6"/>
  <c r="N325" i="6"/>
  <c r="N329" i="6"/>
  <c r="N331" i="6"/>
  <c r="N337" i="6"/>
  <c r="N339" i="6"/>
  <c r="N340" i="6"/>
  <c r="N342" i="6"/>
  <c r="N343" i="6"/>
  <c r="N345" i="6"/>
  <c r="N349" i="6"/>
  <c r="N353" i="6"/>
  <c r="N354" i="6"/>
  <c r="N357" i="6"/>
  <c r="O7" i="8"/>
  <c r="O9" i="8"/>
  <c r="O11" i="8"/>
  <c r="O17" i="8"/>
  <c r="O23" i="8"/>
  <c r="O25" i="8"/>
  <c r="O31" i="8"/>
  <c r="O33" i="8"/>
  <c r="O41" i="8"/>
  <c r="O47" i="8"/>
  <c r="O55" i="8"/>
  <c r="O57" i="8"/>
  <c r="O59" i="8"/>
  <c r="O65" i="8"/>
  <c r="O71" i="8"/>
  <c r="O73" i="8"/>
  <c r="O75" i="8"/>
  <c r="O79" i="8"/>
  <c r="O81" i="8"/>
  <c r="O87" i="8"/>
  <c r="O91" i="8"/>
  <c r="O97" i="8"/>
  <c r="O103" i="8"/>
  <c r="O105" i="8"/>
  <c r="O107" i="8"/>
  <c r="O109" i="6"/>
  <c r="O109" i="8"/>
  <c r="O113" i="6"/>
  <c r="O113" i="8"/>
  <c r="O115" i="8"/>
  <c r="O117" i="6"/>
  <c r="O119" i="8"/>
  <c r="O121" i="6"/>
  <c r="O121" i="8"/>
  <c r="O131" i="6"/>
  <c r="O131" i="8"/>
  <c r="O133" i="8"/>
  <c r="O135" i="6"/>
  <c r="O135" i="8"/>
  <c r="O137" i="8"/>
  <c r="N9" i="6"/>
  <c r="N11" i="8"/>
  <c r="N15" i="6"/>
  <c r="N15" i="8"/>
  <c r="N19" i="6"/>
  <c r="N19" i="8"/>
  <c r="N21" i="8"/>
  <c r="N23" i="6"/>
  <c r="N25" i="6"/>
  <c r="N25" i="8"/>
  <c r="N29" i="6"/>
  <c r="N29" i="8"/>
  <c r="N31" i="6"/>
  <c r="N33" i="8"/>
  <c r="N35" i="6"/>
  <c r="N37" i="6"/>
  <c r="N37" i="8"/>
  <c r="N39" i="6"/>
  <c r="N39" i="8"/>
  <c r="N43" i="8"/>
  <c r="N47" i="6"/>
  <c r="N47" i="8"/>
  <c r="N53" i="8"/>
  <c r="N55" i="6"/>
  <c r="N55" i="8"/>
  <c r="N57" i="6"/>
  <c r="N61" i="6"/>
  <c r="N61" i="8"/>
  <c r="N63" i="6"/>
  <c r="N69" i="6"/>
  <c r="N71" i="8"/>
  <c r="N73" i="6"/>
  <c r="N75" i="8"/>
  <c r="N77" i="6"/>
  <c r="N77" i="8"/>
  <c r="N79" i="8"/>
  <c r="N81" i="6"/>
  <c r="N81" i="8"/>
  <c r="N83" i="6"/>
  <c r="N83" i="8"/>
  <c r="N89" i="6"/>
  <c r="N89" i="8"/>
  <c r="N91" i="8"/>
  <c r="N93" i="6"/>
  <c r="N93" i="8"/>
  <c r="N95" i="6"/>
  <c r="N97" i="6"/>
  <c r="N97" i="8"/>
  <c r="N99" i="6"/>
  <c r="N99" i="8"/>
  <c r="N101" i="8"/>
  <c r="N107" i="8"/>
  <c r="N111" i="6"/>
  <c r="N111" i="8"/>
  <c r="N113" i="6"/>
  <c r="N113" i="8"/>
  <c r="N117" i="8"/>
  <c r="N119" i="6"/>
  <c r="N119" i="8"/>
  <c r="N123" i="8"/>
  <c r="N143" i="6"/>
  <c r="O353" i="6"/>
  <c r="O353" i="8"/>
  <c r="O357" i="6"/>
  <c r="O357" i="8"/>
  <c r="O359" i="8"/>
  <c r="O360" i="8"/>
  <c r="O361" i="8"/>
  <c r="N8" i="6"/>
  <c r="N8" i="8"/>
  <c r="N10" i="8"/>
  <c r="N12" i="6"/>
  <c r="N14" i="8"/>
  <c r="N16" i="6"/>
  <c r="N16" i="8"/>
  <c r="N20" i="6"/>
  <c r="N20" i="8"/>
  <c r="N26" i="8"/>
  <c r="N32" i="6"/>
  <c r="N32" i="8"/>
  <c r="N40" i="6"/>
  <c r="N40" i="8"/>
  <c r="N52" i="6"/>
  <c r="N52" i="8"/>
  <c r="N58" i="8"/>
  <c r="N60" i="6"/>
  <c r="N62" i="8"/>
  <c r="N64" i="6"/>
  <c r="N64" i="8"/>
  <c r="N68" i="6"/>
  <c r="N68" i="8"/>
  <c r="N72" i="6"/>
  <c r="N72" i="8"/>
  <c r="N74" i="8"/>
  <c r="N76" i="6"/>
  <c r="N76" i="8"/>
  <c r="N80" i="6"/>
  <c r="N80" i="8"/>
  <c r="N84" i="6"/>
  <c r="N84" i="8"/>
  <c r="N88" i="6"/>
  <c r="N90" i="8"/>
  <c r="N94" i="8"/>
  <c r="N96" i="6"/>
  <c r="N96" i="8"/>
  <c r="N98" i="8"/>
  <c r="N100" i="6"/>
  <c r="N100" i="8"/>
  <c r="N106" i="8"/>
  <c r="N108" i="6"/>
  <c r="N108" i="8"/>
  <c r="N110" i="8"/>
  <c r="N112" i="6"/>
  <c r="N112" i="8"/>
  <c r="N120" i="6"/>
  <c r="N122" i="8"/>
  <c r="N124" i="8"/>
  <c r="N134" i="8"/>
  <c r="N136" i="6"/>
  <c r="N136" i="8"/>
  <c r="O365" i="8"/>
  <c r="O366" i="8"/>
  <c r="O367" i="8"/>
  <c r="O8" i="8"/>
  <c r="O10" i="6"/>
  <c r="O10" i="8"/>
  <c r="O12" i="6"/>
  <c r="O12" i="8"/>
  <c r="O14" i="6"/>
  <c r="O14" i="8"/>
  <c r="O16" i="6"/>
  <c r="O16" i="8"/>
  <c r="O18" i="6"/>
  <c r="O18" i="8"/>
  <c r="O20" i="6"/>
  <c r="O20" i="8"/>
  <c r="O24" i="6"/>
  <c r="O24" i="8"/>
  <c r="O26" i="6"/>
  <c r="O26" i="8"/>
  <c r="O30" i="6"/>
  <c r="O30" i="8"/>
  <c r="O32" i="6"/>
  <c r="O32" i="8"/>
  <c r="O36" i="6"/>
  <c r="O36" i="8"/>
  <c r="O38" i="6"/>
  <c r="O40" i="6"/>
  <c r="O44" i="6"/>
  <c r="O44" i="8"/>
  <c r="O46" i="6"/>
  <c r="O48" i="6"/>
  <c r="O48" i="8"/>
  <c r="O50" i="6"/>
  <c r="O50" i="8"/>
  <c r="O52" i="6"/>
  <c r="O52" i="8"/>
  <c r="O54" i="6"/>
  <c r="O54" i="8"/>
  <c r="O60" i="6"/>
  <c r="O60" i="8"/>
  <c r="O64" i="6"/>
  <c r="O64" i="8"/>
  <c r="O66" i="6"/>
  <c r="O66" i="8"/>
  <c r="O68" i="6"/>
  <c r="O68" i="8"/>
  <c r="O72" i="6"/>
  <c r="O72" i="8"/>
  <c r="O78" i="6"/>
  <c r="O78" i="8"/>
  <c r="O84" i="6"/>
  <c r="O84" i="8"/>
  <c r="O86" i="6"/>
  <c r="O86" i="8"/>
  <c r="O88" i="6"/>
  <c r="O88" i="8"/>
  <c r="O92" i="6"/>
  <c r="O92" i="8"/>
  <c r="O94" i="6"/>
  <c r="O96" i="6"/>
  <c r="O96" i="8"/>
  <c r="O98" i="8"/>
  <c r="O100" i="6"/>
  <c r="O100" i="8"/>
  <c r="O106" i="8"/>
  <c r="O108" i="6"/>
  <c r="O108" i="8"/>
  <c r="O110" i="6"/>
  <c r="O114" i="6"/>
  <c r="O114" i="8"/>
  <c r="O116" i="6"/>
  <c r="O116" i="8"/>
  <c r="O118" i="6"/>
  <c r="O120" i="8"/>
  <c r="O122" i="6"/>
  <c r="O122" i="8"/>
  <c r="O124" i="8"/>
  <c r="O128" i="6"/>
  <c r="O130" i="6"/>
  <c r="O130" i="8"/>
  <c r="O134" i="6"/>
  <c r="O138" i="6"/>
  <c r="O138" i="8"/>
  <c r="O140" i="6"/>
  <c r="O140" i="8"/>
  <c r="N125" i="6"/>
  <c r="N129" i="6"/>
  <c r="N131" i="6"/>
  <c r="N133" i="6"/>
  <c r="O124" i="6"/>
  <c r="N124" i="6"/>
  <c r="J334" i="6"/>
  <c r="J273" i="6"/>
  <c r="J241" i="6"/>
  <c r="J209" i="6"/>
  <c r="J177" i="6"/>
  <c r="J296" i="6"/>
  <c r="J138" i="6"/>
  <c r="J154" i="6"/>
  <c r="J170" i="6"/>
  <c r="J186" i="8"/>
  <c r="J202" i="8"/>
  <c r="J218" i="8"/>
  <c r="J250" i="8"/>
  <c r="J266" i="8"/>
  <c r="J282" i="8"/>
  <c r="K321" i="6"/>
  <c r="K227" i="8"/>
  <c r="K211" i="8"/>
  <c r="K195" i="8"/>
  <c r="K179" i="8"/>
  <c r="J163" i="8"/>
  <c r="J147" i="8"/>
  <c r="J131" i="8"/>
  <c r="K115" i="6"/>
  <c r="J98" i="6"/>
  <c r="J82" i="6"/>
  <c r="J58" i="6"/>
  <c r="J18" i="6"/>
  <c r="K314" i="6"/>
  <c r="K298" i="8"/>
  <c r="K287" i="8"/>
  <c r="J287" i="6"/>
  <c r="K279" i="6"/>
  <c r="K271" i="8"/>
  <c r="J271" i="6"/>
  <c r="K263" i="6"/>
  <c r="K255" i="8"/>
  <c r="J255" i="6"/>
  <c r="K247" i="6"/>
  <c r="J239" i="6"/>
  <c r="K239" i="8"/>
  <c r="K231" i="6"/>
  <c r="J223" i="6"/>
  <c r="K223" i="6"/>
  <c r="K215" i="6"/>
  <c r="J207" i="6"/>
  <c r="K207" i="6"/>
  <c r="J199" i="6"/>
  <c r="K199" i="6"/>
  <c r="J191" i="6"/>
  <c r="K191" i="6"/>
  <c r="K183" i="8"/>
  <c r="J175" i="6"/>
  <c r="K175" i="8"/>
  <c r="K167" i="8"/>
  <c r="J159" i="6"/>
  <c r="K159" i="6"/>
  <c r="J151" i="6"/>
  <c r="K151" i="8"/>
  <c r="J143" i="6"/>
  <c r="K143" i="8"/>
  <c r="J135" i="8"/>
  <c r="K135" i="8"/>
  <c r="J127" i="6"/>
  <c r="K127" i="6"/>
  <c r="J119" i="8"/>
  <c r="K119" i="8"/>
  <c r="K111" i="8"/>
  <c r="J111" i="8"/>
  <c r="K103" i="6"/>
  <c r="J103" i="6"/>
  <c r="J94" i="8"/>
  <c r="K94" i="8"/>
  <c r="J86" i="8"/>
  <c r="K86" i="6"/>
  <c r="J78" i="8"/>
  <c r="K78" i="6"/>
  <c r="J70" i="6"/>
  <c r="K70" i="6"/>
  <c r="J62" i="6"/>
  <c r="K62" i="8"/>
  <c r="J54" i="8"/>
  <c r="K54" i="8"/>
  <c r="J46" i="6"/>
  <c r="K46" i="6"/>
  <c r="J38" i="6"/>
  <c r="K38" i="6"/>
  <c r="J30" i="8"/>
  <c r="K30" i="6"/>
  <c r="K22" i="8"/>
  <c r="K14" i="6"/>
  <c r="K366" i="8"/>
  <c r="J366" i="8"/>
  <c r="K292" i="6"/>
  <c r="J292" i="6"/>
  <c r="J304" i="8"/>
  <c r="K304" i="6"/>
  <c r="K50" i="8"/>
  <c r="K290" i="8"/>
  <c r="J337" i="8"/>
  <c r="J337" i="6"/>
  <c r="K321" i="8"/>
  <c r="K234" i="6"/>
  <c r="K234" i="8"/>
  <c r="J170" i="8"/>
  <c r="J296" i="8"/>
  <c r="J177" i="8"/>
  <c r="J209" i="8"/>
  <c r="J241" i="8"/>
  <c r="J273" i="8"/>
  <c r="J302" i="8"/>
  <c r="J302" i="6"/>
  <c r="J334" i="8"/>
  <c r="K335" i="8"/>
  <c r="J325" i="8"/>
  <c r="J325" i="6"/>
  <c r="J282" i="6"/>
  <c r="J266" i="6"/>
  <c r="J250" i="6"/>
  <c r="J218" i="6"/>
  <c r="J202" i="6"/>
  <c r="J186" i="6"/>
  <c r="J138" i="8"/>
  <c r="K360" i="8"/>
  <c r="J320" i="8"/>
  <c r="J320" i="6"/>
  <c r="J193" i="8"/>
  <c r="J193" i="6"/>
  <c r="J225" i="8"/>
  <c r="J225" i="6"/>
  <c r="J257" i="8"/>
  <c r="J257" i="6"/>
  <c r="J355" i="6"/>
  <c r="J355" i="8"/>
  <c r="J278" i="6"/>
  <c r="J278" i="8"/>
  <c r="J262" i="6"/>
  <c r="J262" i="8"/>
  <c r="J246" i="6"/>
  <c r="J246" i="8"/>
  <c r="J230" i="6"/>
  <c r="J230" i="8"/>
  <c r="J214" i="6"/>
  <c r="J214" i="8"/>
  <c r="J198" i="8"/>
  <c r="J198" i="6"/>
  <c r="J182" i="8"/>
  <c r="J182" i="6"/>
  <c r="J174" i="8"/>
  <c r="J174" i="6"/>
  <c r="J158" i="8"/>
  <c r="J158" i="6"/>
  <c r="J142" i="8"/>
  <c r="J142" i="6"/>
  <c r="J134" i="8"/>
  <c r="J134" i="6"/>
  <c r="K110" i="6"/>
  <c r="K110" i="8"/>
  <c r="K348" i="6"/>
  <c r="K348" i="8"/>
  <c r="K332" i="6"/>
  <c r="K332" i="8"/>
  <c r="K312" i="8"/>
  <c r="K312" i="6"/>
  <c r="J40" i="6"/>
  <c r="J40" i="8"/>
  <c r="J72" i="6"/>
  <c r="J72" i="8"/>
  <c r="J105" i="8"/>
  <c r="J105" i="6"/>
  <c r="K121" i="8"/>
  <c r="K121" i="6"/>
  <c r="J137" i="8"/>
  <c r="J137" i="6"/>
  <c r="K153" i="8"/>
  <c r="K153" i="6"/>
  <c r="J169" i="8"/>
  <c r="J169" i="6"/>
  <c r="K185" i="8"/>
  <c r="K185" i="6"/>
  <c r="K217" i="8"/>
  <c r="K217" i="6"/>
  <c r="K249" i="8"/>
  <c r="K249" i="6"/>
  <c r="K281" i="8"/>
  <c r="K281" i="6"/>
  <c r="J310" i="6"/>
  <c r="J310" i="8"/>
  <c r="J358" i="8"/>
  <c r="J286" i="6"/>
  <c r="J286" i="8"/>
  <c r="J270" i="6"/>
  <c r="J270" i="8"/>
  <c r="J254" i="6"/>
  <c r="J254" i="8"/>
  <c r="J238" i="6"/>
  <c r="J238" i="8"/>
  <c r="J222" i="6"/>
  <c r="J222" i="8"/>
  <c r="J206" i="6"/>
  <c r="J206" i="8"/>
  <c r="J190" i="8"/>
  <c r="J190" i="6"/>
  <c r="J166" i="8"/>
  <c r="J166" i="6"/>
  <c r="J150" i="8"/>
  <c r="J150" i="6"/>
  <c r="J126" i="8"/>
  <c r="J126" i="6"/>
  <c r="K118" i="6"/>
  <c r="K118" i="8"/>
  <c r="K102" i="6"/>
  <c r="K102" i="8"/>
  <c r="J367" i="8"/>
  <c r="J24" i="6"/>
  <c r="J24" i="8"/>
  <c r="J56" i="6"/>
  <c r="J56" i="8"/>
  <c r="J88" i="6"/>
  <c r="J88" i="8"/>
  <c r="K105" i="8"/>
  <c r="K105" i="6"/>
  <c r="J121" i="8"/>
  <c r="J121" i="6"/>
  <c r="K137" i="8"/>
  <c r="K137" i="6"/>
  <c r="J153" i="8"/>
  <c r="J153" i="6"/>
  <c r="K169" i="8"/>
  <c r="K169" i="6"/>
  <c r="K201" i="8"/>
  <c r="K201" i="6"/>
  <c r="K233" i="8"/>
  <c r="K233" i="6"/>
  <c r="K265" i="8"/>
  <c r="K265" i="6"/>
  <c r="J319" i="6"/>
  <c r="J319" i="8"/>
  <c r="J303" i="6"/>
  <c r="J303" i="8"/>
  <c r="K297" i="8"/>
  <c r="K297" i="6"/>
  <c r="J291" i="6"/>
  <c r="J291" i="8"/>
  <c r="J342" i="6"/>
  <c r="J342" i="8"/>
  <c r="K135" i="6"/>
  <c r="J143" i="8"/>
  <c r="K151" i="6"/>
  <c r="J159" i="8"/>
  <c r="J175" i="8"/>
  <c r="J191" i="8"/>
  <c r="K199" i="8"/>
  <c r="J207" i="8"/>
  <c r="K215" i="8"/>
  <c r="J223" i="8"/>
  <c r="K231" i="8"/>
  <c r="J239" i="8"/>
  <c r="K247" i="8"/>
  <c r="J255" i="8"/>
  <c r="K263" i="8"/>
  <c r="J271" i="8"/>
  <c r="K279" i="8"/>
  <c r="J287" i="8"/>
  <c r="K314" i="8"/>
  <c r="J314" i="8"/>
  <c r="J314" i="6"/>
  <c r="K330" i="8"/>
  <c r="K330" i="6"/>
  <c r="J330" i="8"/>
  <c r="J330" i="6"/>
  <c r="K346" i="8"/>
  <c r="K346" i="6"/>
  <c r="J346" i="8"/>
  <c r="J346" i="6"/>
  <c r="J58" i="8"/>
  <c r="J98" i="8"/>
  <c r="J131" i="6"/>
  <c r="J163" i="6"/>
  <c r="J243" i="8"/>
  <c r="J243" i="6"/>
  <c r="J259" i="8"/>
  <c r="J259" i="6"/>
  <c r="J275" i="8"/>
  <c r="J275" i="6"/>
  <c r="J354" i="8"/>
  <c r="J354" i="6"/>
  <c r="J292" i="8"/>
  <c r="K292" i="8"/>
  <c r="K14" i="8"/>
  <c r="K94" i="6"/>
  <c r="J135" i="6"/>
  <c r="J151" i="8"/>
  <c r="J167" i="6"/>
  <c r="J167" i="8"/>
  <c r="K175" i="6"/>
  <c r="J183" i="8"/>
  <c r="J183" i="6"/>
  <c r="J199" i="8"/>
  <c r="J215" i="8"/>
  <c r="J215" i="6"/>
  <c r="K223" i="8"/>
  <c r="J231" i="8"/>
  <c r="J231" i="6"/>
  <c r="J247" i="8"/>
  <c r="J247" i="6"/>
  <c r="K255" i="6"/>
  <c r="J263" i="8"/>
  <c r="J263" i="6"/>
  <c r="J279" i="8"/>
  <c r="J279" i="6"/>
  <c r="K287" i="6"/>
  <c r="J298" i="8"/>
  <c r="J298" i="6"/>
  <c r="K179" i="6"/>
  <c r="K195" i="6"/>
  <c r="K211" i="6"/>
  <c r="K227" i="6"/>
  <c r="J86" i="6"/>
  <c r="J70" i="8"/>
  <c r="J54" i="6"/>
  <c r="J38" i="8"/>
  <c r="J22" i="8"/>
  <c r="J22" i="6"/>
  <c r="J14" i="8"/>
  <c r="J103" i="8"/>
  <c r="J94" i="6"/>
  <c r="K86" i="8"/>
  <c r="J78" i="6"/>
  <c r="K70" i="8"/>
  <c r="J62" i="8"/>
  <c r="K54" i="6"/>
  <c r="J46" i="8"/>
  <c r="K38" i="8"/>
  <c r="J30" i="6"/>
  <c r="K22" i="6"/>
  <c r="J14" i="6"/>
  <c r="J304" i="6"/>
  <c r="K111" i="6"/>
  <c r="K298" i="6"/>
  <c r="K271" i="6"/>
  <c r="K239" i="6"/>
  <c r="K159" i="8"/>
  <c r="K143" i="6"/>
  <c r="J111" i="6"/>
  <c r="K62" i="6"/>
  <c r="J147" i="6"/>
  <c r="K115" i="8"/>
  <c r="J82" i="8"/>
  <c r="J18" i="8"/>
  <c r="K290" i="6"/>
  <c r="K183" i="6"/>
  <c r="K207" i="8"/>
  <c r="K191" i="8"/>
  <c r="K78" i="8"/>
  <c r="K30" i="8"/>
  <c r="K361" i="8"/>
  <c r="J154" i="8"/>
  <c r="J322" i="8"/>
  <c r="K103" i="8"/>
  <c r="K127" i="8"/>
  <c r="K46" i="8"/>
  <c r="K304" i="8"/>
  <c r="K119" i="6"/>
  <c r="N166" i="8"/>
  <c r="N166" i="6"/>
  <c r="N167" i="8"/>
  <c r="N167" i="6"/>
  <c r="N168" i="8"/>
  <c r="N168" i="6"/>
  <c r="N169" i="6"/>
  <c r="N170" i="8"/>
  <c r="N170" i="6"/>
  <c r="N172" i="8"/>
  <c r="N172" i="6"/>
  <c r="N173" i="6"/>
  <c r="N174" i="8"/>
  <c r="N175" i="8"/>
  <c r="N175" i="6"/>
  <c r="N176" i="8"/>
  <c r="N176" i="6"/>
  <c r="N177" i="6"/>
  <c r="N178" i="8"/>
  <c r="N178" i="6"/>
  <c r="N179" i="8"/>
  <c r="N179" i="6"/>
  <c r="N180" i="8"/>
  <c r="N180" i="6"/>
  <c r="N181" i="8"/>
  <c r="N181" i="6"/>
  <c r="N182" i="6"/>
  <c r="N183" i="6"/>
  <c r="N184" i="8"/>
  <c r="N184" i="6"/>
  <c r="N186" i="8"/>
  <c r="N186" i="6"/>
  <c r="N187" i="8"/>
  <c r="N187" i="6"/>
  <c r="N188" i="6"/>
  <c r="N189" i="8"/>
  <c r="N189" i="6"/>
  <c r="N191" i="6"/>
  <c r="N192" i="8"/>
  <c r="N192" i="6"/>
  <c r="N193" i="8"/>
  <c r="N193" i="6"/>
  <c r="N194" i="8"/>
  <c r="N194" i="6"/>
  <c r="N195" i="6"/>
  <c r="N196" i="8"/>
  <c r="N196" i="6"/>
  <c r="N197" i="8"/>
  <c r="N197" i="6"/>
  <c r="Q370" i="4"/>
  <c r="Q374" i="4"/>
  <c r="Q371" i="4"/>
  <c r="N139" i="6"/>
  <c r="N336" i="6"/>
  <c r="N320" i="6"/>
  <c r="N304" i="6"/>
  <c r="N303" i="6"/>
  <c r="N302" i="6"/>
  <c r="N301" i="6"/>
  <c r="N300" i="6"/>
  <c r="N299" i="6"/>
  <c r="N298" i="6"/>
  <c r="N297" i="6"/>
  <c r="N296" i="6"/>
  <c r="N295" i="6"/>
  <c r="N294" i="6"/>
  <c r="N293" i="6"/>
  <c r="N292" i="6"/>
  <c r="N291" i="6"/>
  <c r="N290" i="6"/>
  <c r="N289" i="6"/>
  <c r="N288" i="6"/>
  <c r="N287" i="6"/>
  <c r="N286" i="6"/>
  <c r="N285" i="6"/>
  <c r="N284" i="6"/>
  <c r="N283" i="6"/>
  <c r="N282" i="6"/>
  <c r="N281" i="6"/>
  <c r="N280" i="6"/>
  <c r="N279" i="6"/>
  <c r="N278" i="6"/>
  <c r="N277" i="6"/>
  <c r="N276" i="6"/>
  <c r="N275" i="6"/>
  <c r="N274" i="6"/>
  <c r="N273" i="6"/>
  <c r="N272" i="6"/>
  <c r="N271" i="6"/>
  <c r="N270" i="6"/>
  <c r="N269" i="6"/>
  <c r="N268" i="6"/>
  <c r="N267" i="6"/>
  <c r="N266" i="6"/>
  <c r="N263" i="6"/>
  <c r="N261" i="6"/>
  <c r="N260" i="6"/>
  <c r="N259" i="6"/>
  <c r="N257" i="6"/>
  <c r="N255" i="6"/>
  <c r="N253" i="6"/>
  <c r="N252" i="6"/>
  <c r="N249" i="6"/>
  <c r="N245" i="6"/>
  <c r="N244" i="6"/>
  <c r="N243" i="6"/>
  <c r="N241" i="6"/>
  <c r="N240" i="6"/>
  <c r="N239" i="6"/>
  <c r="N237" i="6"/>
  <c r="N236" i="6"/>
  <c r="N235" i="6"/>
  <c r="N233" i="6"/>
  <c r="N232" i="6"/>
  <c r="N231" i="6"/>
  <c r="N229" i="6"/>
  <c r="N228" i="6"/>
  <c r="N224" i="6"/>
  <c r="N223" i="6"/>
  <c r="N221" i="6"/>
  <c r="N220" i="6"/>
  <c r="N219" i="6"/>
  <c r="N217" i="6"/>
  <c r="N216" i="6"/>
  <c r="N213" i="6"/>
  <c r="N212" i="6"/>
  <c r="N211" i="6"/>
  <c r="N209" i="6"/>
  <c r="N208" i="6"/>
  <c r="N207" i="6"/>
  <c r="N205" i="6"/>
  <c r="N204" i="6"/>
  <c r="N203" i="6"/>
  <c r="N201" i="6"/>
  <c r="N200" i="6"/>
  <c r="N199" i="6"/>
  <c r="O350" i="6"/>
  <c r="O346" i="6"/>
  <c r="O342" i="6"/>
  <c r="O338" i="6"/>
  <c r="O334" i="6"/>
  <c r="O330" i="6"/>
  <c r="O326" i="6"/>
  <c r="O322" i="6"/>
  <c r="O318" i="6"/>
  <c r="O314" i="6"/>
  <c r="O310" i="6"/>
  <c r="O306" i="6"/>
  <c r="N265" i="6"/>
  <c r="L371" i="4"/>
  <c r="J372" i="4"/>
  <c r="J373" i="4"/>
  <c r="L370" i="4"/>
  <c r="J371" i="4"/>
  <c r="L369" i="4"/>
  <c r="J374" i="4"/>
  <c r="K50" i="6"/>
  <c r="J322" i="6"/>
  <c r="J119" i="6"/>
  <c r="K167" i="6"/>
  <c r="J127" i="8"/>
  <c r="J361" i="8"/>
  <c r="K335" i="6"/>
  <c r="K309" i="6"/>
  <c r="K309" i="8"/>
  <c r="K331" i="6"/>
  <c r="K331" i="8"/>
  <c r="J309" i="8"/>
  <c r="J309" i="6"/>
  <c r="K291" i="8"/>
  <c r="K291" i="6"/>
  <c r="J281" i="8"/>
  <c r="J281" i="6"/>
  <c r="J265" i="8"/>
  <c r="J265" i="6"/>
  <c r="J249" i="8"/>
  <c r="J249" i="6"/>
  <c r="J233" i="8"/>
  <c r="J233" i="6"/>
  <c r="J217" i="8"/>
  <c r="J217" i="6"/>
  <c r="J201" i="8"/>
  <c r="J201" i="6"/>
  <c r="J185" i="8"/>
  <c r="J185" i="6"/>
  <c r="K88" i="6"/>
  <c r="K88" i="8"/>
  <c r="K72" i="6"/>
  <c r="K72" i="8"/>
  <c r="K56" i="6"/>
  <c r="K56" i="8"/>
  <c r="K40" i="6"/>
  <c r="K40" i="8"/>
  <c r="K24" i="6"/>
  <c r="K24" i="8"/>
  <c r="C24" i="7"/>
  <c r="D24" i="7" s="1"/>
  <c r="E24" i="7" s="1"/>
  <c r="J312" i="8"/>
  <c r="J312" i="6"/>
  <c r="K367" i="8"/>
  <c r="K15" i="6"/>
  <c r="K15" i="8"/>
  <c r="K23" i="8"/>
  <c r="K23" i="6"/>
  <c r="K31" i="6"/>
  <c r="K31" i="8"/>
  <c r="K39" i="8"/>
  <c r="K39" i="6"/>
  <c r="K47" i="6"/>
  <c r="K47" i="8"/>
  <c r="K55" i="8"/>
  <c r="K55" i="6"/>
  <c r="K63" i="6"/>
  <c r="K63" i="8"/>
  <c r="K71" i="8"/>
  <c r="K71" i="6"/>
  <c r="K79" i="6"/>
  <c r="K79" i="8"/>
  <c r="K87" i="8"/>
  <c r="K87" i="6"/>
  <c r="K95" i="6"/>
  <c r="K95" i="8"/>
  <c r="K182" i="6"/>
  <c r="K182" i="8"/>
  <c r="K190" i="6"/>
  <c r="K190" i="8"/>
  <c r="K198" i="6"/>
  <c r="K198" i="8"/>
  <c r="K206" i="8"/>
  <c r="K206" i="6"/>
  <c r="K214" i="6"/>
  <c r="K214" i="8"/>
  <c r="K222" i="8"/>
  <c r="K222" i="6"/>
  <c r="K230" i="6"/>
  <c r="K230" i="8"/>
  <c r="K238" i="8"/>
  <c r="K238" i="6"/>
  <c r="K246" i="6"/>
  <c r="K246" i="8"/>
  <c r="K254" i="8"/>
  <c r="K254" i="6"/>
  <c r="K262" i="6"/>
  <c r="K262" i="8"/>
  <c r="K270" i="8"/>
  <c r="K270" i="6"/>
  <c r="K278" i="6"/>
  <c r="K278" i="8"/>
  <c r="K286" i="8"/>
  <c r="K286" i="6"/>
  <c r="K295" i="6"/>
  <c r="K295" i="8"/>
  <c r="J305" i="6"/>
  <c r="J305" i="8"/>
  <c r="K26" i="6"/>
  <c r="K26" i="8"/>
  <c r="J227" i="8"/>
  <c r="J227" i="6"/>
  <c r="J211" i="8"/>
  <c r="J211" i="6"/>
  <c r="J195" i="8"/>
  <c r="J195" i="6"/>
  <c r="J179" i="8"/>
  <c r="J179" i="6"/>
  <c r="K163" i="6"/>
  <c r="K163" i="8"/>
  <c r="K147" i="6"/>
  <c r="K147" i="8"/>
  <c r="K131" i="6"/>
  <c r="K131" i="8"/>
  <c r="J115" i="6"/>
  <c r="J115" i="8"/>
  <c r="K98" i="6"/>
  <c r="K98" i="8"/>
  <c r="K82" i="6"/>
  <c r="K82" i="8"/>
  <c r="K58" i="6"/>
  <c r="K58" i="8"/>
  <c r="K18" i="6"/>
  <c r="K18" i="8"/>
  <c r="J299" i="8"/>
  <c r="J299" i="6"/>
  <c r="J295" i="8"/>
  <c r="J295" i="6"/>
  <c r="K358" i="8"/>
  <c r="J332" i="6"/>
  <c r="J332" i="8"/>
  <c r="J348" i="6"/>
  <c r="J348" i="8"/>
  <c r="J15" i="8"/>
  <c r="J15" i="6"/>
  <c r="J23" i="6"/>
  <c r="J23" i="8"/>
  <c r="J31" i="8"/>
  <c r="J31" i="6"/>
  <c r="J39" i="6"/>
  <c r="J39" i="8"/>
  <c r="J47" i="8"/>
  <c r="J47" i="6"/>
  <c r="J55" i="6"/>
  <c r="J55" i="8"/>
  <c r="J63" i="8"/>
  <c r="J63" i="6"/>
  <c r="J71" i="6"/>
  <c r="J71" i="8"/>
  <c r="J79" i="8"/>
  <c r="J79" i="6"/>
  <c r="J87" i="6"/>
  <c r="J87" i="8"/>
  <c r="J95" i="8"/>
  <c r="J95" i="6"/>
  <c r="J102" i="8"/>
  <c r="J102" i="6"/>
  <c r="J110" i="6"/>
  <c r="J110" i="8"/>
  <c r="J118" i="8"/>
  <c r="J118" i="6"/>
  <c r="K126" i="6"/>
  <c r="K126" i="8"/>
  <c r="K134" i="8"/>
  <c r="K134" i="6"/>
  <c r="K142" i="8"/>
  <c r="K142" i="6"/>
  <c r="K150" i="6"/>
  <c r="K150" i="8"/>
  <c r="K158" i="8"/>
  <c r="K158" i="6"/>
  <c r="K166" i="6"/>
  <c r="K166" i="8"/>
  <c r="K174" i="8"/>
  <c r="K174" i="6"/>
  <c r="J289" i="6"/>
  <c r="J289" i="8"/>
  <c r="J313" i="6"/>
  <c r="J313" i="8"/>
  <c r="J331" i="8"/>
  <c r="J331" i="6"/>
  <c r="J26" i="6"/>
  <c r="J26" i="8"/>
  <c r="J290" i="8"/>
  <c r="J290" i="6"/>
  <c r="K354" i="6"/>
  <c r="K354" i="8"/>
  <c r="K275" i="8"/>
  <c r="K275" i="6"/>
  <c r="K259" i="8"/>
  <c r="K259" i="6"/>
  <c r="K243" i="8"/>
  <c r="K243" i="6"/>
  <c r="K355" i="6"/>
  <c r="K355" i="8"/>
  <c r="K313" i="6"/>
  <c r="K313" i="8"/>
  <c r="K305" i="6"/>
  <c r="K305" i="8"/>
  <c r="K299" i="8"/>
  <c r="K299" i="6"/>
  <c r="K289" i="6"/>
  <c r="K289" i="8"/>
  <c r="J50" i="6"/>
  <c r="J50" i="8"/>
  <c r="N7" i="5"/>
  <c r="N374" i="4"/>
  <c r="N371" i="4"/>
  <c r="N370" i="4"/>
  <c r="N373" i="4"/>
  <c r="N369" i="4"/>
  <c r="N372" i="4"/>
  <c r="L366" i="8"/>
  <c r="L358" i="8"/>
  <c r="L346" i="6"/>
  <c r="L346" i="8"/>
  <c r="L338" i="6"/>
  <c r="L338" i="8"/>
  <c r="L330" i="6"/>
  <c r="L330" i="8"/>
  <c r="L322" i="6"/>
  <c r="L322" i="8"/>
  <c r="L314" i="6"/>
  <c r="L314" i="8"/>
  <c r="L306" i="6"/>
  <c r="L306" i="8"/>
  <c r="L298" i="6"/>
  <c r="L298" i="8"/>
  <c r="L290" i="6"/>
  <c r="L290" i="8"/>
  <c r="L282" i="6"/>
  <c r="L282" i="8"/>
  <c r="L274" i="6"/>
  <c r="L274" i="8"/>
  <c r="L266" i="8"/>
  <c r="L266" i="6"/>
  <c r="L258" i="8"/>
  <c r="L258" i="6"/>
  <c r="L250" i="8"/>
  <c r="L250" i="6"/>
  <c r="L242" i="8"/>
  <c r="L242" i="6"/>
  <c r="L234" i="8"/>
  <c r="L234" i="6"/>
  <c r="L230" i="8"/>
  <c r="L230" i="6"/>
  <c r="L222" i="8"/>
  <c r="L222" i="6"/>
  <c r="L214" i="8"/>
  <c r="L214" i="6"/>
  <c r="L206" i="8"/>
  <c r="L206" i="6"/>
  <c r="L198" i="8"/>
  <c r="L198" i="6"/>
  <c r="L190" i="8"/>
  <c r="L190" i="6"/>
  <c r="L182" i="8"/>
  <c r="L182" i="6"/>
  <c r="L174" i="8"/>
  <c r="L174" i="6"/>
  <c r="L166" i="8"/>
  <c r="L166" i="6"/>
  <c r="L158" i="8"/>
  <c r="L158" i="6"/>
  <c r="L150" i="8"/>
  <c r="L150" i="6"/>
  <c r="L142" i="8"/>
  <c r="L142" i="6"/>
  <c r="L134" i="8"/>
  <c r="L134" i="6"/>
  <c r="L126" i="8"/>
  <c r="L126" i="6"/>
  <c r="L118" i="8"/>
  <c r="L118" i="6"/>
  <c r="L349" i="6"/>
  <c r="L349" i="8"/>
  <c r="L321" i="6"/>
  <c r="L321" i="8"/>
  <c r="L313" i="6"/>
  <c r="L313" i="8"/>
  <c r="L305" i="6"/>
  <c r="L305" i="8"/>
  <c r="L297" i="6"/>
  <c r="L297" i="8"/>
  <c r="L289" i="6"/>
  <c r="L289" i="8"/>
  <c r="L273" i="6"/>
  <c r="L273" i="8"/>
  <c r="L265" i="8"/>
  <c r="L265" i="6"/>
  <c r="L257" i="8"/>
  <c r="L257" i="6"/>
  <c r="L249" i="8"/>
  <c r="L249" i="6"/>
  <c r="L241" i="8"/>
  <c r="L241" i="6"/>
  <c r="L233" i="8"/>
  <c r="L233" i="6"/>
  <c r="L225" i="8"/>
  <c r="L225" i="6"/>
  <c r="L217" i="8"/>
  <c r="L217" i="6"/>
  <c r="L209" i="8"/>
  <c r="L209" i="6"/>
  <c r="L201" i="8"/>
  <c r="L201" i="6"/>
  <c r="L193" i="8"/>
  <c r="L193" i="6"/>
  <c r="L185" i="8"/>
  <c r="L185" i="6"/>
  <c r="L177" i="8"/>
  <c r="L177" i="6"/>
  <c r="L169" i="8"/>
  <c r="L169" i="6"/>
  <c r="L161" i="8"/>
  <c r="L161" i="6"/>
  <c r="L153" i="8"/>
  <c r="L153" i="6"/>
  <c r="L145" i="8"/>
  <c r="L145" i="6"/>
  <c r="L137" i="8"/>
  <c r="L137" i="6"/>
  <c r="L129" i="8"/>
  <c r="L129" i="6"/>
  <c r="L121" i="8"/>
  <c r="L121" i="6"/>
  <c r="L113" i="8"/>
  <c r="L113" i="6"/>
  <c r="P367" i="8"/>
  <c r="Q366" i="8"/>
  <c r="P366" i="8"/>
  <c r="P363" i="8"/>
  <c r="L362" i="8"/>
  <c r="L354" i="6"/>
  <c r="L354" i="8"/>
  <c r="L342" i="6"/>
  <c r="L342" i="8"/>
  <c r="L334" i="6"/>
  <c r="L334" i="8"/>
  <c r="L310" i="6"/>
  <c r="L310" i="8"/>
  <c r="L302" i="6"/>
  <c r="L302" i="8"/>
  <c r="L286" i="6"/>
  <c r="L286" i="8"/>
  <c r="L278" i="6"/>
  <c r="L278" i="8"/>
  <c r="L270" i="8"/>
  <c r="L270" i="6"/>
  <c r="L262" i="8"/>
  <c r="L262" i="6"/>
  <c r="L254" i="8"/>
  <c r="L254" i="6"/>
  <c r="L246" i="8"/>
  <c r="L246" i="6"/>
  <c r="L238" i="8"/>
  <c r="L238" i="6"/>
  <c r="L226" i="8"/>
  <c r="L226" i="6"/>
  <c r="L218" i="8"/>
  <c r="L218" i="6"/>
  <c r="L210" i="8"/>
  <c r="L210" i="6"/>
  <c r="L202" i="8"/>
  <c r="L202" i="6"/>
  <c r="L194" i="8"/>
  <c r="L194" i="6"/>
  <c r="L186" i="8"/>
  <c r="L186" i="6"/>
  <c r="L178" i="8"/>
  <c r="L178" i="6"/>
  <c r="L170" i="8"/>
  <c r="L170" i="6"/>
  <c r="L162" i="8"/>
  <c r="L162" i="6"/>
  <c r="L154" i="8"/>
  <c r="L154" i="6"/>
  <c r="L146" i="8"/>
  <c r="L146" i="6"/>
  <c r="L138" i="8"/>
  <c r="L138" i="6"/>
  <c r="L130" i="8"/>
  <c r="L130" i="6"/>
  <c r="L122" i="8"/>
  <c r="L122" i="6"/>
  <c r="L114" i="8"/>
  <c r="L114" i="6"/>
  <c r="L361" i="8"/>
  <c r="L345" i="6"/>
  <c r="L345" i="8"/>
  <c r="L337" i="6"/>
  <c r="L337" i="8"/>
  <c r="L325" i="6"/>
  <c r="L325" i="8"/>
  <c r="L309" i="6"/>
  <c r="L309" i="8"/>
  <c r="L281" i="6"/>
  <c r="L281" i="8"/>
  <c r="L360" i="8"/>
  <c r="L348" i="6"/>
  <c r="L348" i="8"/>
  <c r="L336" i="6"/>
  <c r="L336" i="8"/>
  <c r="L332" i="6"/>
  <c r="L332" i="8"/>
  <c r="L320" i="6"/>
  <c r="L320" i="8"/>
  <c r="L312" i="6"/>
  <c r="L312" i="8"/>
  <c r="L304" i="6"/>
  <c r="L304" i="8"/>
  <c r="L300" i="6"/>
  <c r="L300" i="8"/>
  <c r="L296" i="6"/>
  <c r="L296" i="8"/>
  <c r="L292" i="6"/>
  <c r="L292" i="8"/>
  <c r="Q362" i="8"/>
  <c r="P362" i="8"/>
  <c r="P361" i="8"/>
  <c r="Q360" i="8"/>
  <c r="P360" i="8"/>
  <c r="P359" i="8"/>
  <c r="Q358" i="8"/>
  <c r="P358" i="8"/>
  <c r="P355" i="8"/>
  <c r="P355" i="6"/>
  <c r="Q354" i="6"/>
  <c r="Q354" i="8"/>
  <c r="P354" i="8"/>
  <c r="P354" i="6"/>
  <c r="P349" i="8"/>
  <c r="P349" i="6"/>
  <c r="Q348" i="6"/>
  <c r="Q348" i="8"/>
  <c r="P348" i="8"/>
  <c r="P348" i="6"/>
  <c r="Q346" i="6"/>
  <c r="Q346" i="8"/>
  <c r="P346" i="6"/>
  <c r="P346" i="8"/>
  <c r="P345" i="6"/>
  <c r="P345" i="8"/>
  <c r="P343" i="8"/>
  <c r="P343" i="6"/>
  <c r="Q342" i="8"/>
  <c r="Q342" i="6"/>
  <c r="P342" i="6"/>
  <c r="P342" i="8"/>
  <c r="Q338" i="8"/>
  <c r="Q338" i="6"/>
  <c r="P338" i="6"/>
  <c r="P338" i="8"/>
  <c r="P337" i="6"/>
  <c r="P337" i="8"/>
  <c r="Q336" i="6"/>
  <c r="Q336" i="8"/>
  <c r="P336" i="6"/>
  <c r="P336" i="8"/>
  <c r="P335" i="8"/>
  <c r="P335" i="6"/>
  <c r="Q334" i="6"/>
  <c r="Q334" i="8"/>
  <c r="P334" i="6"/>
  <c r="P334" i="8"/>
  <c r="Q332" i="8"/>
  <c r="Q332" i="6"/>
  <c r="P332" i="8"/>
  <c r="P332" i="6"/>
  <c r="P331" i="8"/>
  <c r="P331" i="6"/>
  <c r="Q330" i="6"/>
  <c r="Q330" i="8"/>
  <c r="P330" i="8"/>
  <c r="P330" i="6"/>
  <c r="P325" i="8"/>
  <c r="P325" i="6"/>
  <c r="Q322" i="6"/>
  <c r="Q322" i="8"/>
  <c r="P322" i="8"/>
  <c r="P322" i="6"/>
  <c r="P321" i="8"/>
  <c r="P321" i="6"/>
  <c r="Q320" i="6"/>
  <c r="Q320" i="8"/>
  <c r="P320" i="6"/>
  <c r="P320" i="8"/>
  <c r="P319" i="6"/>
  <c r="P319" i="8"/>
  <c r="Q314" i="8"/>
  <c r="Q314" i="6"/>
  <c r="P314" i="8"/>
  <c r="P314" i="6"/>
  <c r="P313" i="6"/>
  <c r="P313" i="8"/>
  <c r="Q312" i="6"/>
  <c r="Q312" i="8"/>
  <c r="P312" i="8"/>
  <c r="P312" i="6"/>
  <c r="Q310" i="6"/>
  <c r="Q310" i="8"/>
  <c r="P310" i="8"/>
  <c r="P310" i="6"/>
  <c r="P309" i="8"/>
  <c r="P309" i="6"/>
  <c r="Q306" i="6"/>
  <c r="Q306" i="8"/>
  <c r="P306" i="8"/>
  <c r="P306" i="6"/>
  <c r="P305" i="8"/>
  <c r="P305" i="6"/>
  <c r="Q304" i="6"/>
  <c r="Q304" i="8"/>
  <c r="P304" i="6"/>
  <c r="P304" i="8"/>
  <c r="P303" i="6"/>
  <c r="P303" i="8"/>
  <c r="Q302" i="6"/>
  <c r="Q302" i="8"/>
  <c r="P302" i="6"/>
  <c r="P302" i="8"/>
  <c r="Q300" i="6"/>
  <c r="Q300" i="8"/>
  <c r="P300" i="8"/>
  <c r="P300" i="6"/>
  <c r="P299" i="6"/>
  <c r="P299" i="8"/>
  <c r="Q298" i="8"/>
  <c r="Q298" i="6"/>
  <c r="P298" i="6"/>
  <c r="P298" i="8"/>
  <c r="P297" i="8"/>
  <c r="P297" i="6"/>
  <c r="Q296" i="6"/>
  <c r="Q296" i="8"/>
  <c r="P296" i="6"/>
  <c r="P296" i="8"/>
  <c r="P295" i="6"/>
  <c r="P295" i="8"/>
  <c r="P292" i="8"/>
  <c r="P292" i="6"/>
  <c r="M292" i="8"/>
  <c r="M292" i="6"/>
  <c r="Q291" i="6"/>
  <c r="Q291" i="8"/>
  <c r="P290" i="8"/>
  <c r="P290" i="6"/>
  <c r="M290" i="8"/>
  <c r="M290" i="6"/>
  <c r="Q289" i="8"/>
  <c r="Q289" i="6"/>
  <c r="Q287" i="6"/>
  <c r="Q287" i="8"/>
  <c r="P286" i="6"/>
  <c r="P286" i="8"/>
  <c r="M286" i="8"/>
  <c r="M286" i="6"/>
  <c r="Q283" i="8"/>
  <c r="Q283" i="6"/>
  <c r="P282" i="6"/>
  <c r="P282" i="8"/>
  <c r="M282" i="8"/>
  <c r="M282" i="6"/>
  <c r="Q281" i="8"/>
  <c r="Q281" i="6"/>
  <c r="Q279" i="6"/>
  <c r="Q279" i="8"/>
  <c r="P278" i="6"/>
  <c r="P278" i="8"/>
  <c r="M278" i="8"/>
  <c r="M278" i="6"/>
  <c r="Q275" i="8"/>
  <c r="Q275" i="6"/>
  <c r="P274" i="6"/>
  <c r="P274" i="8"/>
  <c r="M274" i="8"/>
  <c r="M274" i="6"/>
  <c r="Q273" i="6"/>
  <c r="Q273" i="8"/>
  <c r="Q271" i="8"/>
  <c r="Q271" i="6"/>
  <c r="P270" i="6"/>
  <c r="P270" i="8"/>
  <c r="M270" i="6"/>
  <c r="M270" i="8"/>
  <c r="Q267" i="8"/>
  <c r="Q267" i="6"/>
  <c r="P266" i="8"/>
  <c r="P266" i="6"/>
  <c r="M266" i="6"/>
  <c r="M266" i="8"/>
  <c r="Q265" i="6"/>
  <c r="Q265" i="8"/>
  <c r="Q263" i="6"/>
  <c r="Q263" i="8"/>
  <c r="P262" i="6"/>
  <c r="P262" i="8"/>
  <c r="M262" i="6"/>
  <c r="M262" i="8"/>
  <c r="Q259" i="8"/>
  <c r="Q259" i="6"/>
  <c r="P258" i="8"/>
  <c r="P258" i="6"/>
  <c r="M258" i="6"/>
  <c r="M258" i="8"/>
  <c r="Q257" i="6"/>
  <c r="Q257" i="8"/>
  <c r="Q255" i="8"/>
  <c r="Q255" i="6"/>
  <c r="P254" i="6"/>
  <c r="P254" i="8"/>
  <c r="M254" i="6"/>
  <c r="M254" i="8"/>
  <c r="Q251" i="8"/>
  <c r="Q251" i="6"/>
  <c r="P250" i="6"/>
  <c r="P250" i="8"/>
  <c r="M250" i="6"/>
  <c r="M250" i="8"/>
  <c r="Q249" i="8"/>
  <c r="Q249" i="6"/>
  <c r="Q247" i="8"/>
  <c r="Q247" i="6"/>
  <c r="P246" i="6"/>
  <c r="P246" i="8"/>
  <c r="M246" i="6"/>
  <c r="M246" i="8"/>
  <c r="Q243" i="8"/>
  <c r="Q243" i="6"/>
  <c r="P242" i="6"/>
  <c r="P242" i="8"/>
  <c r="M242" i="6"/>
  <c r="M242" i="8"/>
  <c r="Q241" i="6"/>
  <c r="Q241" i="8"/>
  <c r="Q239" i="6"/>
  <c r="Q239" i="8"/>
  <c r="P238" i="6"/>
  <c r="P238" i="8"/>
  <c r="M238" i="6"/>
  <c r="M238" i="8"/>
  <c r="Q235" i="6"/>
  <c r="Q235" i="8"/>
  <c r="P234" i="6"/>
  <c r="P234" i="8"/>
  <c r="M234" i="6"/>
  <c r="M234" i="8"/>
  <c r="Q233" i="8"/>
  <c r="Q233" i="6"/>
  <c r="Q231" i="8"/>
  <c r="Q231" i="6"/>
  <c r="P230" i="6"/>
  <c r="P230" i="8"/>
  <c r="M230" i="6"/>
  <c r="M230" i="8"/>
  <c r="Q227" i="6"/>
  <c r="Q227" i="8"/>
  <c r="P226" i="8"/>
  <c r="P226" i="6"/>
  <c r="M226" i="6"/>
  <c r="M226" i="8"/>
  <c r="Q225" i="6"/>
  <c r="Q225" i="8"/>
  <c r="Q223" i="8"/>
  <c r="Q223" i="6"/>
  <c r="P222" i="6"/>
  <c r="P222" i="8"/>
  <c r="M222" i="6"/>
  <c r="M222" i="8"/>
  <c r="Q219" i="6"/>
  <c r="Q219" i="8"/>
  <c r="P218" i="6"/>
  <c r="P218" i="8"/>
  <c r="M218" i="6"/>
  <c r="M218" i="8"/>
  <c r="Q217" i="6"/>
  <c r="Q217" i="8"/>
  <c r="Q215" i="8"/>
  <c r="Q215" i="6"/>
  <c r="P214" i="6"/>
  <c r="P214" i="8"/>
  <c r="M214" i="6"/>
  <c r="M214" i="8"/>
  <c r="Q211" i="8"/>
  <c r="Q211" i="6"/>
  <c r="P210" i="6"/>
  <c r="P210" i="8"/>
  <c r="M210" i="6"/>
  <c r="M210" i="8"/>
  <c r="Q209" i="6"/>
  <c r="Q209" i="8"/>
  <c r="Q207" i="8"/>
  <c r="Q207" i="6"/>
  <c r="P206" i="6"/>
  <c r="P206" i="8"/>
  <c r="M206" i="6"/>
  <c r="M206" i="8"/>
  <c r="Q203" i="6"/>
  <c r="Q203" i="8"/>
  <c r="P202" i="6"/>
  <c r="P202" i="8"/>
  <c r="M202" i="6"/>
  <c r="M202" i="8"/>
  <c r="Q201" i="8"/>
  <c r="Q201" i="6"/>
  <c r="Q199" i="8"/>
  <c r="Q199" i="6"/>
  <c r="P198" i="6"/>
  <c r="P198" i="8"/>
  <c r="M198" i="6"/>
  <c r="M198" i="8"/>
  <c r="Q195" i="8"/>
  <c r="Q195" i="6"/>
  <c r="P194" i="6"/>
  <c r="P194" i="8"/>
  <c r="M194" i="6"/>
  <c r="M194" i="8"/>
  <c r="Q193" i="6"/>
  <c r="Q193" i="8"/>
  <c r="Q191" i="6"/>
  <c r="Q191" i="8"/>
  <c r="P190" i="6"/>
  <c r="P190" i="8"/>
  <c r="M190" i="6"/>
  <c r="M190" i="8"/>
  <c r="Q187" i="8"/>
  <c r="Q187" i="6"/>
  <c r="P186" i="6"/>
  <c r="P186" i="8"/>
  <c r="M186" i="6"/>
  <c r="M186" i="8"/>
  <c r="Q185" i="6"/>
  <c r="Q185" i="8"/>
  <c r="Q183" i="6"/>
  <c r="Q183" i="8"/>
  <c r="P182" i="6"/>
  <c r="P182" i="8"/>
  <c r="M182" i="6"/>
  <c r="M182" i="8"/>
  <c r="Q179" i="8"/>
  <c r="Q179" i="6"/>
  <c r="P178" i="6"/>
  <c r="P178" i="8"/>
  <c r="M178" i="6"/>
  <c r="M178" i="8"/>
  <c r="Q177" i="6"/>
  <c r="Q177" i="8"/>
  <c r="Q175" i="8"/>
  <c r="Q175" i="6"/>
  <c r="P174" i="8"/>
  <c r="P174" i="6"/>
  <c r="M174" i="6"/>
  <c r="M174" i="8"/>
  <c r="Q171" i="6"/>
  <c r="Q171" i="8"/>
  <c r="P170" i="8"/>
  <c r="P170" i="6"/>
  <c r="M170" i="6"/>
  <c r="M170" i="8"/>
  <c r="Q169" i="8"/>
  <c r="Q169" i="6"/>
  <c r="Q167" i="8"/>
  <c r="Q167" i="6"/>
  <c r="P166" i="8"/>
  <c r="P166" i="6"/>
  <c r="M166" i="6"/>
  <c r="M166" i="8"/>
  <c r="Q163" i="8"/>
  <c r="Q163" i="6"/>
  <c r="P162" i="8"/>
  <c r="P162" i="6"/>
  <c r="M162" i="6"/>
  <c r="M162" i="8"/>
  <c r="Q161" i="6"/>
  <c r="Q161" i="8"/>
  <c r="Q159" i="6"/>
  <c r="Q159" i="8"/>
  <c r="P158" i="8"/>
  <c r="P158" i="6"/>
  <c r="M158" i="6"/>
  <c r="M158" i="8"/>
  <c r="Q155" i="6"/>
  <c r="Q155" i="8"/>
  <c r="P154" i="8"/>
  <c r="P154" i="6"/>
  <c r="M154" i="6"/>
  <c r="M154" i="8"/>
  <c r="Q153" i="6"/>
  <c r="Q153" i="8"/>
  <c r="Q151" i="8"/>
  <c r="Q151" i="6"/>
  <c r="P150" i="6"/>
  <c r="P150" i="8"/>
  <c r="M150" i="6"/>
  <c r="M150" i="8"/>
  <c r="Q147" i="6"/>
  <c r="Q147" i="8"/>
  <c r="P146" i="6"/>
  <c r="P146" i="8"/>
  <c r="M146" i="6"/>
  <c r="M146" i="8"/>
  <c r="Q145" i="6"/>
  <c r="Q145" i="8"/>
  <c r="Q143" i="6"/>
  <c r="Q143" i="8"/>
  <c r="P142" i="6"/>
  <c r="P142" i="8"/>
  <c r="M142" i="8"/>
  <c r="M142" i="6"/>
  <c r="P139" i="6"/>
  <c r="P139" i="8"/>
  <c r="Q138" i="6"/>
  <c r="Q138" i="8"/>
  <c r="M138" i="8"/>
  <c r="M138" i="6"/>
  <c r="P137" i="6"/>
  <c r="P137" i="8"/>
  <c r="P135" i="8"/>
  <c r="P135" i="6"/>
  <c r="Q134" i="6"/>
  <c r="Q134" i="8"/>
  <c r="M134" i="8"/>
  <c r="M134" i="6"/>
  <c r="P131" i="8"/>
  <c r="P131" i="6"/>
  <c r="Q130" i="8"/>
  <c r="Q130" i="6"/>
  <c r="M130" i="8"/>
  <c r="M130" i="6"/>
  <c r="P129" i="6"/>
  <c r="P129" i="8"/>
  <c r="P127" i="6"/>
  <c r="P127" i="8"/>
  <c r="Q126" i="6"/>
  <c r="Q126" i="8"/>
  <c r="M126" i="8"/>
  <c r="M126" i="6"/>
  <c r="P123" i="8"/>
  <c r="P123" i="6"/>
  <c r="Q122" i="6"/>
  <c r="Q122" i="8"/>
  <c r="M122" i="8"/>
  <c r="M122" i="6"/>
  <c r="P121" i="8"/>
  <c r="P121" i="6"/>
  <c r="P119" i="8"/>
  <c r="P119" i="6"/>
  <c r="Q118" i="6"/>
  <c r="Q118" i="8"/>
  <c r="M118" i="8"/>
  <c r="M118" i="6"/>
  <c r="P115" i="8"/>
  <c r="P115" i="6"/>
  <c r="Q114" i="6"/>
  <c r="Q114" i="8"/>
  <c r="M114" i="8"/>
  <c r="M114" i="6"/>
  <c r="P113" i="6"/>
  <c r="P113" i="8"/>
  <c r="Q111" i="8"/>
  <c r="Q111" i="6"/>
  <c r="M111" i="6"/>
  <c r="M111" i="8"/>
  <c r="Q110" i="6"/>
  <c r="Q110" i="8"/>
  <c r="M110" i="8"/>
  <c r="M110" i="6"/>
  <c r="Q107" i="8"/>
  <c r="Q107" i="6"/>
  <c r="M107" i="6"/>
  <c r="M107" i="8"/>
  <c r="Q106" i="6"/>
  <c r="Q106" i="8"/>
  <c r="M106" i="8"/>
  <c r="M106" i="6"/>
  <c r="Q105" i="8"/>
  <c r="Q105" i="6"/>
  <c r="M105" i="6"/>
  <c r="M105" i="8"/>
  <c r="Q103" i="8"/>
  <c r="Q103" i="6"/>
  <c r="M103" i="6"/>
  <c r="M103" i="8"/>
  <c r="Q102" i="6"/>
  <c r="Q102" i="8"/>
  <c r="M102" i="8"/>
  <c r="M102" i="6"/>
  <c r="L367" i="8"/>
  <c r="L363" i="8"/>
  <c r="L359" i="8"/>
  <c r="L355" i="6"/>
  <c r="L355" i="8"/>
  <c r="L343" i="6"/>
  <c r="L343" i="8"/>
  <c r="L335" i="6"/>
  <c r="L335" i="8"/>
  <c r="L331" i="6"/>
  <c r="L331" i="8"/>
  <c r="L319" i="6"/>
  <c r="L319" i="8"/>
  <c r="L303" i="6"/>
  <c r="L303" i="8"/>
  <c r="L299" i="6"/>
  <c r="L299" i="8"/>
  <c r="L295" i="6"/>
  <c r="L295" i="8"/>
  <c r="L291" i="6"/>
  <c r="L291" i="8"/>
  <c r="L287" i="6"/>
  <c r="L287" i="8"/>
  <c r="L283" i="6"/>
  <c r="L283" i="8"/>
  <c r="L279" i="6"/>
  <c r="L279" i="8"/>
  <c r="L275" i="6"/>
  <c r="L275" i="8"/>
  <c r="L271" i="8"/>
  <c r="L271" i="6"/>
  <c r="L267" i="8"/>
  <c r="L267" i="6"/>
  <c r="L263" i="8"/>
  <c r="L263" i="6"/>
  <c r="L259" i="8"/>
  <c r="L259" i="6"/>
  <c r="L255" i="8"/>
  <c r="L255" i="6"/>
  <c r="L251" i="8"/>
  <c r="L251" i="6"/>
  <c r="L247" i="8"/>
  <c r="L247" i="6"/>
  <c r="L243" i="8"/>
  <c r="L243" i="6"/>
  <c r="L239" i="8"/>
  <c r="L239" i="6"/>
  <c r="L235" i="8"/>
  <c r="L235" i="6"/>
  <c r="L231" i="8"/>
  <c r="L231" i="6"/>
  <c r="L227" i="8"/>
  <c r="L227" i="6"/>
  <c r="L223" i="8"/>
  <c r="L223" i="6"/>
  <c r="L219" i="8"/>
  <c r="L219" i="6"/>
  <c r="L215" i="8"/>
  <c r="L215" i="6"/>
  <c r="L211" i="8"/>
  <c r="L211" i="6"/>
  <c r="L207" i="8"/>
  <c r="L207" i="6"/>
  <c r="L203" i="8"/>
  <c r="L203" i="6"/>
  <c r="L199" i="8"/>
  <c r="L199" i="6"/>
  <c r="L195" i="8"/>
  <c r="L195" i="6"/>
  <c r="L191" i="8"/>
  <c r="L191" i="6"/>
  <c r="L187" i="8"/>
  <c r="L187" i="6"/>
  <c r="L183" i="8"/>
  <c r="L183" i="6"/>
  <c r="L179" i="8"/>
  <c r="L179" i="6"/>
  <c r="L175" i="8"/>
  <c r="L175" i="6"/>
  <c r="L171" i="8"/>
  <c r="L171" i="6"/>
  <c r="L167" i="8"/>
  <c r="L167" i="6"/>
  <c r="L163" i="8"/>
  <c r="L163" i="6"/>
  <c r="L159" i="8"/>
  <c r="L159" i="6"/>
  <c r="L155" i="8"/>
  <c r="L155" i="6"/>
  <c r="L151" i="8"/>
  <c r="L151" i="6"/>
  <c r="L147" i="8"/>
  <c r="L147" i="6"/>
  <c r="L143" i="8"/>
  <c r="L143" i="6"/>
  <c r="L139" i="8"/>
  <c r="L139" i="6"/>
  <c r="L135" i="8"/>
  <c r="L135" i="6"/>
  <c r="L131" i="8"/>
  <c r="L131" i="6"/>
  <c r="L127" i="8"/>
  <c r="L127" i="6"/>
  <c r="L123" i="8"/>
  <c r="L123" i="6"/>
  <c r="L119" i="8"/>
  <c r="L119" i="6"/>
  <c r="L115" i="8"/>
  <c r="L115" i="6"/>
  <c r="Q367" i="8"/>
  <c r="M367" i="8"/>
  <c r="M366" i="8"/>
  <c r="Q363" i="8"/>
  <c r="M363" i="8"/>
  <c r="M362" i="8"/>
  <c r="Q361" i="8"/>
  <c r="M361" i="8"/>
  <c r="M360" i="8"/>
  <c r="Q359" i="8"/>
  <c r="M359" i="8"/>
  <c r="M358" i="8"/>
  <c r="Q355" i="8"/>
  <c r="Q355" i="6"/>
  <c r="M355" i="8"/>
  <c r="M355" i="6"/>
  <c r="M354" i="8"/>
  <c r="M354" i="6"/>
  <c r="Q349" i="6"/>
  <c r="Q349" i="8"/>
  <c r="M349" i="8"/>
  <c r="M349" i="6"/>
  <c r="M348" i="8"/>
  <c r="M348" i="6"/>
  <c r="M346" i="8"/>
  <c r="M346" i="6"/>
  <c r="Q345" i="8"/>
  <c r="Q345" i="6"/>
  <c r="M345" i="8"/>
  <c r="M345" i="6"/>
  <c r="Q343" i="6"/>
  <c r="Q343" i="8"/>
  <c r="M343" i="8"/>
  <c r="M343" i="6"/>
  <c r="M342" i="8"/>
  <c r="M342" i="6"/>
  <c r="M338" i="8"/>
  <c r="M338" i="6"/>
  <c r="Q337" i="8"/>
  <c r="Q337" i="6"/>
  <c r="M337" i="8"/>
  <c r="M337" i="6"/>
  <c r="M336" i="8"/>
  <c r="M336" i="6"/>
  <c r="Q335" i="8"/>
  <c r="Q335" i="6"/>
  <c r="M335" i="8"/>
  <c r="M335" i="6"/>
  <c r="M334" i="8"/>
  <c r="M334" i="6"/>
  <c r="M332" i="8"/>
  <c r="M332" i="6"/>
  <c r="Q331" i="8"/>
  <c r="Q331" i="6"/>
  <c r="M331" i="8"/>
  <c r="M331" i="6"/>
  <c r="M330" i="8"/>
  <c r="M330" i="6"/>
  <c r="Q325" i="8"/>
  <c r="Q325" i="6"/>
  <c r="M325" i="8"/>
  <c r="M325" i="6"/>
  <c r="M322" i="8"/>
  <c r="M322" i="6"/>
  <c r="Q321" i="8"/>
  <c r="Q321" i="6"/>
  <c r="M321" i="8"/>
  <c r="M321" i="6"/>
  <c r="M320" i="8"/>
  <c r="M320" i="6"/>
  <c r="Q319" i="6"/>
  <c r="Q319" i="8"/>
  <c r="M319" i="8"/>
  <c r="M319" i="6"/>
  <c r="M314" i="8"/>
  <c r="M314" i="6"/>
  <c r="Q313" i="8"/>
  <c r="Q313" i="6"/>
  <c r="M313" i="8"/>
  <c r="M313" i="6"/>
  <c r="M312" i="8"/>
  <c r="M312" i="6"/>
  <c r="M310" i="8"/>
  <c r="M310" i="6"/>
  <c r="Q309" i="6"/>
  <c r="Q309" i="8"/>
  <c r="M309" i="8"/>
  <c r="M309" i="6"/>
  <c r="M306" i="8"/>
  <c r="M306" i="6"/>
  <c r="Q305" i="6"/>
  <c r="Q305" i="8"/>
  <c r="M305" i="8"/>
  <c r="M305" i="6"/>
  <c r="M304" i="8"/>
  <c r="M304" i="6"/>
  <c r="Q303" i="6"/>
  <c r="Q303" i="8"/>
  <c r="M303" i="8"/>
  <c r="M303" i="6"/>
  <c r="M302" i="8"/>
  <c r="M302" i="6"/>
  <c r="M300" i="8"/>
  <c r="M300" i="6"/>
  <c r="Q299" i="6"/>
  <c r="Q299" i="8"/>
  <c r="M299" i="8"/>
  <c r="M299" i="6"/>
  <c r="M298" i="8"/>
  <c r="M298" i="6"/>
  <c r="Q297" i="8"/>
  <c r="Q297" i="6"/>
  <c r="M297" i="8"/>
  <c r="M297" i="6"/>
  <c r="M296" i="8"/>
  <c r="M296" i="6"/>
  <c r="Q295" i="6"/>
  <c r="Q295" i="8"/>
  <c r="M295" i="8"/>
  <c r="M295" i="6"/>
  <c r="Q292" i="8"/>
  <c r="Q292" i="6"/>
  <c r="P291" i="6"/>
  <c r="P291" i="8"/>
  <c r="M291" i="8"/>
  <c r="M291" i="6"/>
  <c r="Q290" i="6"/>
  <c r="Q290" i="8"/>
  <c r="P289" i="8"/>
  <c r="P289" i="6"/>
  <c r="M289" i="8"/>
  <c r="M289" i="6"/>
  <c r="P287" i="6"/>
  <c r="P287" i="8"/>
  <c r="M287" i="8"/>
  <c r="M287" i="6"/>
  <c r="Q286" i="6"/>
  <c r="Q286" i="8"/>
  <c r="P283" i="6"/>
  <c r="P283" i="8"/>
  <c r="M283" i="8"/>
  <c r="M283" i="6"/>
  <c r="Q282" i="6"/>
  <c r="Q282" i="8"/>
  <c r="P281" i="6"/>
  <c r="P281" i="8"/>
  <c r="M281" i="8"/>
  <c r="M281" i="6"/>
  <c r="P279" i="6"/>
  <c r="P279" i="8"/>
  <c r="M279" i="8"/>
  <c r="M279" i="6"/>
  <c r="Q278" i="6"/>
  <c r="Q278" i="8"/>
  <c r="P275" i="6"/>
  <c r="P275" i="8"/>
  <c r="M275" i="8"/>
  <c r="M275" i="6"/>
  <c r="Q274" i="6"/>
  <c r="Q274" i="8"/>
  <c r="P273" i="6"/>
  <c r="P273" i="8"/>
  <c r="M273" i="8"/>
  <c r="M273" i="6"/>
  <c r="P271" i="8"/>
  <c r="P271" i="6"/>
  <c r="M271" i="6"/>
  <c r="M271" i="8"/>
  <c r="Q270" i="6"/>
  <c r="Q270" i="8"/>
  <c r="P267" i="6"/>
  <c r="P267" i="8"/>
  <c r="M267" i="6"/>
  <c r="M267" i="8"/>
  <c r="Q266" i="8"/>
  <c r="Q266" i="6"/>
  <c r="P265" i="8"/>
  <c r="P265" i="6"/>
  <c r="M265" i="6"/>
  <c r="M265" i="8"/>
  <c r="P263" i="6"/>
  <c r="P263" i="8"/>
  <c r="M263" i="6"/>
  <c r="M263" i="8"/>
  <c r="Q262" i="6"/>
  <c r="Q262" i="8"/>
  <c r="P259" i="6"/>
  <c r="P259" i="8"/>
  <c r="M259" i="6"/>
  <c r="M259" i="8"/>
  <c r="Q258" i="6"/>
  <c r="Q258" i="8"/>
  <c r="P257" i="6"/>
  <c r="P257" i="8"/>
  <c r="M257" i="6"/>
  <c r="M257" i="8"/>
  <c r="P255" i="6"/>
  <c r="P255" i="8"/>
  <c r="M255" i="6"/>
  <c r="M255" i="8"/>
  <c r="Q254" i="6"/>
  <c r="Q254" i="8"/>
  <c r="P251" i="6"/>
  <c r="P251" i="8"/>
  <c r="M251" i="6"/>
  <c r="M251" i="8"/>
  <c r="Q250" i="6"/>
  <c r="Q250" i="8"/>
  <c r="P249" i="6"/>
  <c r="P249" i="8"/>
  <c r="M249" i="6"/>
  <c r="M249" i="8"/>
  <c r="P247" i="8"/>
  <c r="P247" i="6"/>
  <c r="M247" i="6"/>
  <c r="M247" i="8"/>
  <c r="Q246" i="6"/>
  <c r="Q246" i="8"/>
  <c r="P243" i="6"/>
  <c r="P243" i="8"/>
  <c r="M243" i="6"/>
  <c r="M243" i="8"/>
  <c r="Q242" i="6"/>
  <c r="Q242" i="8"/>
  <c r="P241" i="6"/>
  <c r="P241" i="8"/>
  <c r="M241" i="6"/>
  <c r="M241" i="8"/>
  <c r="P239" i="8"/>
  <c r="P239" i="6"/>
  <c r="M239" i="6"/>
  <c r="M239" i="8"/>
  <c r="Q238" i="6"/>
  <c r="Q238" i="8"/>
  <c r="P235" i="8"/>
  <c r="P235" i="6"/>
  <c r="M235" i="6"/>
  <c r="M235" i="8"/>
  <c r="Q234" i="6"/>
  <c r="Q234" i="8"/>
  <c r="P233" i="6"/>
  <c r="P233" i="8"/>
  <c r="M233" i="6"/>
  <c r="M233" i="8"/>
  <c r="P231" i="6"/>
  <c r="P231" i="8"/>
  <c r="M231" i="6"/>
  <c r="M231" i="8"/>
  <c r="Q230" i="6"/>
  <c r="Q230" i="8"/>
  <c r="P227" i="8"/>
  <c r="P227" i="6"/>
  <c r="M227" i="6"/>
  <c r="M227" i="8"/>
  <c r="Q226" i="6"/>
  <c r="Q226" i="8"/>
  <c r="P225" i="6"/>
  <c r="P225" i="8"/>
  <c r="M225" i="6"/>
  <c r="M225" i="8"/>
  <c r="P223" i="8"/>
  <c r="P223" i="6"/>
  <c r="M223" i="6"/>
  <c r="M223" i="8"/>
  <c r="Q222" i="6"/>
  <c r="Q222" i="8"/>
  <c r="P219" i="8"/>
  <c r="P219" i="6"/>
  <c r="M219" i="6"/>
  <c r="M219" i="8"/>
  <c r="Q218" i="8"/>
  <c r="Q218" i="6"/>
  <c r="P217" i="8"/>
  <c r="P217" i="6"/>
  <c r="M217" i="6"/>
  <c r="M217" i="8"/>
  <c r="P215" i="6"/>
  <c r="P215" i="8"/>
  <c r="M215" i="6"/>
  <c r="M215" i="8"/>
  <c r="Q214" i="6"/>
  <c r="Q214" i="8"/>
  <c r="P211" i="8"/>
  <c r="P211" i="6"/>
  <c r="M211" i="6"/>
  <c r="M211" i="8"/>
  <c r="Q210" i="6"/>
  <c r="Q210" i="8"/>
  <c r="P209" i="6"/>
  <c r="P209" i="8"/>
  <c r="M209" i="6"/>
  <c r="M209" i="8"/>
  <c r="P207" i="6"/>
  <c r="P207" i="8"/>
  <c r="M207" i="6"/>
  <c r="M207" i="8"/>
  <c r="Q206" i="6"/>
  <c r="Q206" i="8"/>
  <c r="P203" i="8"/>
  <c r="P203" i="6"/>
  <c r="M203" i="6"/>
  <c r="M203" i="8"/>
  <c r="Q202" i="6"/>
  <c r="Q202" i="8"/>
  <c r="P201" i="6"/>
  <c r="P201" i="8"/>
  <c r="M201" i="6"/>
  <c r="M201" i="8"/>
  <c r="P199" i="8"/>
  <c r="P199" i="6"/>
  <c r="M199" i="6"/>
  <c r="M199" i="8"/>
  <c r="Q198" i="6"/>
  <c r="Q198" i="8"/>
  <c r="P195" i="6"/>
  <c r="P195" i="8"/>
  <c r="M195" i="6"/>
  <c r="M195" i="8"/>
  <c r="Q194" i="6"/>
  <c r="Q194" i="8"/>
  <c r="P193" i="6"/>
  <c r="P193" i="8"/>
  <c r="M193" i="6"/>
  <c r="M193" i="8"/>
  <c r="P191" i="8"/>
  <c r="P191" i="6"/>
  <c r="M191" i="6"/>
  <c r="M191" i="8"/>
  <c r="Q190" i="6"/>
  <c r="Q190" i="8"/>
  <c r="P187" i="6"/>
  <c r="P187" i="8"/>
  <c r="M187" i="6"/>
  <c r="M187" i="8"/>
  <c r="Q186" i="6"/>
  <c r="Q186" i="8"/>
  <c r="P185" i="8"/>
  <c r="P185" i="6"/>
  <c r="M185" i="6"/>
  <c r="M185" i="8"/>
  <c r="P183" i="8"/>
  <c r="P183" i="6"/>
  <c r="M183" i="6"/>
  <c r="M183" i="8"/>
  <c r="Q182" i="6"/>
  <c r="Q182" i="8"/>
  <c r="P179" i="8"/>
  <c r="P179" i="6"/>
  <c r="M179" i="6"/>
  <c r="M179" i="8"/>
  <c r="Q178" i="6"/>
  <c r="Q178" i="8"/>
  <c r="P177" i="6"/>
  <c r="P177" i="8"/>
  <c r="M177" i="6"/>
  <c r="M177" i="8"/>
  <c r="P175" i="8"/>
  <c r="P175" i="6"/>
  <c r="M175" i="6"/>
  <c r="M175" i="8"/>
  <c r="Q174" i="8"/>
  <c r="Q174" i="6"/>
  <c r="P171" i="6"/>
  <c r="P171" i="8"/>
  <c r="M171" i="6"/>
  <c r="M171" i="8"/>
  <c r="Q170" i="8"/>
  <c r="Q170" i="6"/>
  <c r="P169" i="6"/>
  <c r="P169" i="8"/>
  <c r="M169" i="6"/>
  <c r="M169" i="8"/>
  <c r="P167" i="6"/>
  <c r="P167" i="8"/>
  <c r="M167" i="6"/>
  <c r="M167" i="8"/>
  <c r="Q166" i="8"/>
  <c r="Q166" i="6"/>
  <c r="P163" i="8"/>
  <c r="P163" i="6"/>
  <c r="M163" i="6"/>
  <c r="M163" i="8"/>
  <c r="Q162" i="8"/>
  <c r="Q162" i="6"/>
  <c r="P161" i="6"/>
  <c r="P161" i="8"/>
  <c r="M161" i="6"/>
  <c r="M161" i="8"/>
  <c r="P159" i="8"/>
  <c r="P159" i="6"/>
  <c r="M159" i="6"/>
  <c r="M159" i="8"/>
  <c r="Q158" i="8"/>
  <c r="Q158" i="6"/>
  <c r="P155" i="8"/>
  <c r="P155" i="6"/>
  <c r="M155" i="6"/>
  <c r="M155" i="8"/>
  <c r="Q154" i="8"/>
  <c r="Q154" i="6"/>
  <c r="P153" i="8"/>
  <c r="P153" i="6"/>
  <c r="M153" i="6"/>
  <c r="M153" i="8"/>
  <c r="P151" i="8"/>
  <c r="P151" i="6"/>
  <c r="M151" i="6"/>
  <c r="M151" i="8"/>
  <c r="Q150" i="6"/>
  <c r="Q150" i="8"/>
  <c r="P147" i="6"/>
  <c r="P147" i="8"/>
  <c r="M147" i="6"/>
  <c r="M147" i="8"/>
  <c r="Q146" i="6"/>
  <c r="Q146" i="8"/>
  <c r="P145" i="6"/>
  <c r="P145" i="8"/>
  <c r="M145" i="6"/>
  <c r="M145" i="8"/>
  <c r="P143" i="6"/>
  <c r="P143" i="8"/>
  <c r="M143" i="6"/>
  <c r="M143" i="8"/>
  <c r="Q142" i="6"/>
  <c r="Q142" i="8"/>
  <c r="Q139" i="6"/>
  <c r="Q139" i="8"/>
  <c r="M139" i="6"/>
  <c r="M139" i="8"/>
  <c r="P138" i="6"/>
  <c r="P138" i="8"/>
  <c r="Q137" i="8"/>
  <c r="Q137" i="6"/>
  <c r="M137" i="6"/>
  <c r="M137" i="8"/>
  <c r="Q135" i="6"/>
  <c r="Q135" i="8"/>
  <c r="M135" i="6"/>
  <c r="M135" i="8"/>
  <c r="P134" i="6"/>
  <c r="P134" i="8"/>
  <c r="Q131" i="8"/>
  <c r="Q131" i="6"/>
  <c r="M131" i="6"/>
  <c r="M131" i="8"/>
  <c r="P130" i="6"/>
  <c r="P130" i="8"/>
  <c r="Q129" i="6"/>
  <c r="Q129" i="8"/>
  <c r="M129" i="6"/>
  <c r="M129" i="8"/>
  <c r="Q127" i="6"/>
  <c r="Q127" i="8"/>
  <c r="M127" i="6"/>
  <c r="M127" i="8"/>
  <c r="P126" i="8"/>
  <c r="P126" i="6"/>
  <c r="Q123" i="6"/>
  <c r="Q123" i="8"/>
  <c r="M123" i="6"/>
  <c r="M123" i="8"/>
  <c r="P122" i="6"/>
  <c r="P122" i="8"/>
  <c r="Q121" i="6"/>
  <c r="Q121" i="8"/>
  <c r="M121" i="6"/>
  <c r="M121" i="8"/>
  <c r="Q119" i="6"/>
  <c r="Q119" i="8"/>
  <c r="M119" i="6"/>
  <c r="M119" i="8"/>
  <c r="P118" i="6"/>
  <c r="P118" i="8"/>
  <c r="Q115" i="6"/>
  <c r="Q115" i="8"/>
  <c r="M115" i="6"/>
  <c r="M115" i="8"/>
  <c r="P114" i="6"/>
  <c r="P114" i="8"/>
  <c r="Q113" i="6"/>
  <c r="Q113" i="8"/>
  <c r="M113" i="6"/>
  <c r="M113" i="8"/>
  <c r="L111" i="8"/>
  <c r="L111" i="6"/>
  <c r="P111" i="8"/>
  <c r="P111" i="6"/>
  <c r="L110" i="8"/>
  <c r="L110" i="6"/>
  <c r="P110" i="6"/>
  <c r="P110" i="8"/>
  <c r="L107" i="8"/>
  <c r="L107" i="6"/>
  <c r="P107" i="8"/>
  <c r="P107" i="6"/>
  <c r="L106" i="8"/>
  <c r="L106" i="6"/>
  <c r="P106" i="6"/>
  <c r="P106" i="8"/>
  <c r="L105" i="8"/>
  <c r="L105" i="6"/>
  <c r="P105" i="6"/>
  <c r="P105" i="8"/>
  <c r="Q99" i="6"/>
  <c r="Q99" i="8"/>
  <c r="M99" i="6"/>
  <c r="M99" i="8"/>
  <c r="Q98" i="8"/>
  <c r="Q98" i="6"/>
  <c r="M98" i="8"/>
  <c r="M98" i="6"/>
  <c r="Q96" i="6"/>
  <c r="Q96" i="8"/>
  <c r="M96" i="8"/>
  <c r="M96" i="6"/>
  <c r="Q95" i="6"/>
  <c r="Q95" i="8"/>
  <c r="M95" i="6"/>
  <c r="M95" i="8"/>
  <c r="Q94" i="6"/>
  <c r="Q94" i="8"/>
  <c r="M94" i="8"/>
  <c r="M94" i="6"/>
  <c r="Q91" i="6"/>
  <c r="Q91" i="8"/>
  <c r="M91" i="6"/>
  <c r="M91" i="8"/>
  <c r="Q90" i="8"/>
  <c r="Q90" i="6"/>
  <c r="M90" i="8"/>
  <c r="M90" i="6"/>
  <c r="Q88" i="6"/>
  <c r="Q88" i="8"/>
  <c r="M88" i="8"/>
  <c r="M88" i="6"/>
  <c r="Q87" i="6"/>
  <c r="Q87" i="8"/>
  <c r="M87" i="6"/>
  <c r="M87" i="8"/>
  <c r="Q86" i="8"/>
  <c r="Q86" i="6"/>
  <c r="M86" i="8"/>
  <c r="M86" i="6"/>
  <c r="Q83" i="6"/>
  <c r="Q83" i="8"/>
  <c r="M83" i="6"/>
  <c r="M83" i="8"/>
  <c r="Q82" i="8"/>
  <c r="Q82" i="6"/>
  <c r="M82" i="8"/>
  <c r="M82" i="6"/>
  <c r="Q80" i="6"/>
  <c r="Q80" i="8"/>
  <c r="M80" i="8"/>
  <c r="M80" i="6"/>
  <c r="Q79" i="6"/>
  <c r="Q79" i="8"/>
  <c r="M79" i="6"/>
  <c r="M79" i="8"/>
  <c r="Q78" i="8"/>
  <c r="Q78" i="6"/>
  <c r="M78" i="8"/>
  <c r="M78" i="6"/>
  <c r="Q75" i="6"/>
  <c r="Q75" i="8"/>
  <c r="M75" i="6"/>
  <c r="M75" i="8"/>
  <c r="Q74" i="6"/>
  <c r="Q74" i="8"/>
  <c r="M74" i="8"/>
  <c r="M74" i="6"/>
  <c r="Q72" i="8"/>
  <c r="Q72" i="6"/>
  <c r="M72" i="8"/>
  <c r="M72" i="6"/>
  <c r="Q71" i="6"/>
  <c r="Q71" i="8"/>
  <c r="M71" i="6"/>
  <c r="M71" i="8"/>
  <c r="P70" i="6"/>
  <c r="P70" i="8"/>
  <c r="M70" i="8"/>
  <c r="M70" i="6"/>
  <c r="P67" i="6"/>
  <c r="P67" i="8"/>
  <c r="M67" i="6"/>
  <c r="M67" i="8"/>
  <c r="P66" i="8"/>
  <c r="P66" i="6"/>
  <c r="M66" i="8"/>
  <c r="M66" i="6"/>
  <c r="P64" i="6"/>
  <c r="P64" i="8"/>
  <c r="M64" i="6"/>
  <c r="M64" i="8"/>
  <c r="P63" i="8"/>
  <c r="P63" i="6"/>
  <c r="M63" i="6"/>
  <c r="M63" i="8"/>
  <c r="P62" i="8"/>
  <c r="P62" i="6"/>
  <c r="M62" i="6"/>
  <c r="M62" i="8"/>
  <c r="P59" i="6"/>
  <c r="P59" i="8"/>
  <c r="M59" i="6"/>
  <c r="M59" i="8"/>
  <c r="P58" i="8"/>
  <c r="P58" i="6"/>
  <c r="M58" i="8"/>
  <c r="M58" i="6"/>
  <c r="P56" i="6"/>
  <c r="P56" i="8"/>
  <c r="M56" i="8"/>
  <c r="M56" i="6"/>
  <c r="Q55" i="8"/>
  <c r="Q55" i="6"/>
  <c r="M55" i="6"/>
  <c r="M55" i="8"/>
  <c r="Q54" i="6"/>
  <c r="Q54" i="8"/>
  <c r="M54" i="8"/>
  <c r="M54" i="6"/>
  <c r="Q51" i="6"/>
  <c r="Q51" i="8"/>
  <c r="M51" i="6"/>
  <c r="M51" i="8"/>
  <c r="Q50" i="8"/>
  <c r="Q50" i="6"/>
  <c r="M50" i="8"/>
  <c r="M50" i="6"/>
  <c r="L48" i="8"/>
  <c r="L48" i="6"/>
  <c r="M48" i="8"/>
  <c r="M48" i="6"/>
  <c r="Q47" i="6"/>
  <c r="Q47" i="8"/>
  <c r="M47" i="8"/>
  <c r="M47" i="6"/>
  <c r="Q46" i="6"/>
  <c r="Q46" i="8"/>
  <c r="M46" i="8"/>
  <c r="M46" i="6"/>
  <c r="Q43" i="6"/>
  <c r="Q43" i="8"/>
  <c r="M43" i="8"/>
  <c r="M43" i="6"/>
  <c r="Q42" i="8"/>
  <c r="Q42" i="6"/>
  <c r="M42" i="8"/>
  <c r="M42" i="6"/>
  <c r="L40" i="8"/>
  <c r="L40" i="6"/>
  <c r="M40" i="8"/>
  <c r="M40" i="6"/>
  <c r="Q39" i="8"/>
  <c r="Q39" i="6"/>
  <c r="M39" i="8"/>
  <c r="M39" i="6"/>
  <c r="Q38" i="6"/>
  <c r="Q38" i="8"/>
  <c r="M38" i="8"/>
  <c r="M38" i="6"/>
  <c r="Q35" i="6"/>
  <c r="Q35" i="8"/>
  <c r="M35" i="8"/>
  <c r="M35" i="6"/>
  <c r="Q34" i="8"/>
  <c r="Q34" i="6"/>
  <c r="M34" i="8"/>
  <c r="M34" i="6"/>
  <c r="L32" i="8"/>
  <c r="L32" i="6"/>
  <c r="M32" i="8"/>
  <c r="M32" i="6"/>
  <c r="Q31" i="6"/>
  <c r="Q31" i="8"/>
  <c r="M31" i="8"/>
  <c r="M31" i="6"/>
  <c r="Q30" i="6"/>
  <c r="Q30" i="8"/>
  <c r="M30" i="8"/>
  <c r="M30" i="6"/>
  <c r="Q27" i="6"/>
  <c r="Q27" i="8"/>
  <c r="M27" i="8"/>
  <c r="M27" i="6"/>
  <c r="Q26" i="6"/>
  <c r="Q26" i="8"/>
  <c r="M26" i="8"/>
  <c r="M26" i="6"/>
  <c r="L24" i="8"/>
  <c r="L24" i="6"/>
  <c r="M24" i="8"/>
  <c r="M24" i="6"/>
  <c r="Q23" i="8"/>
  <c r="Q23" i="6"/>
  <c r="M23" i="8"/>
  <c r="M23" i="6"/>
  <c r="Q22" i="8"/>
  <c r="Q22" i="6"/>
  <c r="M22" i="8"/>
  <c r="M22" i="6"/>
  <c r="Q19" i="6"/>
  <c r="Q19" i="8"/>
  <c r="M19" i="8"/>
  <c r="M19" i="6"/>
  <c r="Q18" i="8"/>
  <c r="Q18" i="6"/>
  <c r="M18" i="8"/>
  <c r="M18" i="6"/>
  <c r="L16" i="8"/>
  <c r="L16" i="6"/>
  <c r="M16" i="8"/>
  <c r="M16" i="6"/>
  <c r="Q15" i="6"/>
  <c r="Q15" i="8"/>
  <c r="M15" i="8"/>
  <c r="M15" i="6"/>
  <c r="Q14" i="6"/>
  <c r="Q14" i="8"/>
  <c r="M14" i="8"/>
  <c r="M14" i="6"/>
  <c r="Q11" i="6"/>
  <c r="Q11" i="8"/>
  <c r="M11" i="8"/>
  <c r="M11" i="6"/>
  <c r="Q10" i="8"/>
  <c r="Q10" i="6"/>
  <c r="M10" i="8"/>
  <c r="M10" i="6"/>
  <c r="Q8" i="8"/>
  <c r="Q8" i="6"/>
  <c r="L8" i="8"/>
  <c r="L8" i="6"/>
  <c r="M8" i="8"/>
  <c r="M8" i="6"/>
  <c r="Q7" i="6"/>
  <c r="Q7" i="8"/>
  <c r="L7" i="6"/>
  <c r="L7" i="8"/>
  <c r="M7" i="8"/>
  <c r="M7" i="6"/>
  <c r="J345" i="6"/>
  <c r="J345" i="8"/>
  <c r="J274" i="6"/>
  <c r="J274" i="8"/>
  <c r="J258" i="8"/>
  <c r="J258" i="6"/>
  <c r="J234" i="8"/>
  <c r="J234" i="6"/>
  <c r="J226" i="6"/>
  <c r="J226" i="8"/>
  <c r="K170" i="6"/>
  <c r="K170" i="8"/>
  <c r="K162" i="6"/>
  <c r="K162" i="8"/>
  <c r="K154" i="6"/>
  <c r="K154" i="8"/>
  <c r="K146" i="6"/>
  <c r="K146" i="8"/>
  <c r="K138" i="6"/>
  <c r="K138" i="8"/>
  <c r="K130" i="6"/>
  <c r="K130" i="8"/>
  <c r="K122" i="8"/>
  <c r="K122" i="6"/>
  <c r="K114" i="8"/>
  <c r="K114" i="6"/>
  <c r="K106" i="8"/>
  <c r="K106" i="6"/>
  <c r="J99" i="6"/>
  <c r="J99" i="8"/>
  <c r="J91" i="6"/>
  <c r="J91" i="8"/>
  <c r="J83" i="6"/>
  <c r="J83" i="8"/>
  <c r="J75" i="6"/>
  <c r="J75" i="8"/>
  <c r="J67" i="6"/>
  <c r="J67" i="8"/>
  <c r="J59" i="8"/>
  <c r="J59" i="6"/>
  <c r="J51" i="6"/>
  <c r="J51" i="8"/>
  <c r="J43" i="8"/>
  <c r="J43" i="6"/>
  <c r="J35" i="6"/>
  <c r="J35" i="8"/>
  <c r="J27" i="8"/>
  <c r="J27" i="6"/>
  <c r="J19" i="6"/>
  <c r="J19" i="8"/>
  <c r="J11" i="8"/>
  <c r="J11" i="6"/>
  <c r="J360" i="8"/>
  <c r="K16" i="8"/>
  <c r="K16" i="6"/>
  <c r="K32" i="8"/>
  <c r="K32" i="6"/>
  <c r="K48" i="8"/>
  <c r="K48" i="6"/>
  <c r="K64" i="8"/>
  <c r="K64" i="6"/>
  <c r="K80" i="8"/>
  <c r="K80" i="6"/>
  <c r="K96" i="8"/>
  <c r="K96" i="6"/>
  <c r="J113" i="6"/>
  <c r="J113" i="8"/>
  <c r="J129" i="6"/>
  <c r="J129" i="8"/>
  <c r="J145" i="6"/>
  <c r="J145" i="8"/>
  <c r="J161" i="6"/>
  <c r="J161" i="8"/>
  <c r="K334" i="6"/>
  <c r="K334" i="8"/>
  <c r="J359" i="8"/>
  <c r="J349" i="8"/>
  <c r="J349" i="6"/>
  <c r="J343" i="8"/>
  <c r="J343" i="6"/>
  <c r="K325" i="6"/>
  <c r="K325" i="8"/>
  <c r="K319" i="8"/>
  <c r="K319" i="6"/>
  <c r="K303" i="6"/>
  <c r="K303" i="8"/>
  <c r="J297" i="8"/>
  <c r="J297" i="6"/>
  <c r="K310" i="6"/>
  <c r="K310" i="8"/>
  <c r="K342" i="8"/>
  <c r="K342" i="6"/>
  <c r="L103" i="8"/>
  <c r="L103" i="6"/>
  <c r="P103" i="8"/>
  <c r="P103" i="6"/>
  <c r="L102" i="8"/>
  <c r="L102" i="6"/>
  <c r="P102" i="6"/>
  <c r="P102" i="8"/>
  <c r="L99" i="8"/>
  <c r="L99" i="6"/>
  <c r="P99" i="6"/>
  <c r="P99" i="8"/>
  <c r="L98" i="8"/>
  <c r="L98" i="6"/>
  <c r="P98" i="8"/>
  <c r="P98" i="6"/>
  <c r="L96" i="8"/>
  <c r="L96" i="6"/>
  <c r="P96" i="6"/>
  <c r="P96" i="8"/>
  <c r="L95" i="8"/>
  <c r="L95" i="6"/>
  <c r="P95" i="6"/>
  <c r="P95" i="8"/>
  <c r="L94" i="8"/>
  <c r="L94" i="6"/>
  <c r="P94" i="6"/>
  <c r="P94" i="8"/>
  <c r="L91" i="8"/>
  <c r="L91" i="6"/>
  <c r="P91" i="6"/>
  <c r="P91" i="8"/>
  <c r="L90" i="8"/>
  <c r="L90" i="6"/>
  <c r="P90" i="8"/>
  <c r="P90" i="6"/>
  <c r="L88" i="8"/>
  <c r="L88" i="6"/>
  <c r="P88" i="6"/>
  <c r="P88" i="8"/>
  <c r="L87" i="8"/>
  <c r="L87" i="6"/>
  <c r="P87" i="6"/>
  <c r="P87" i="8"/>
  <c r="L86" i="8"/>
  <c r="L86" i="6"/>
  <c r="P86" i="6"/>
  <c r="P86" i="8"/>
  <c r="L83" i="8"/>
  <c r="L83" i="6"/>
  <c r="P83" i="6"/>
  <c r="P83" i="8"/>
  <c r="L82" i="8"/>
  <c r="L82" i="6"/>
  <c r="P82" i="6"/>
  <c r="P82" i="8"/>
  <c r="L80" i="8"/>
  <c r="L80" i="6"/>
  <c r="P80" i="6"/>
  <c r="P80" i="8"/>
  <c r="L79" i="8"/>
  <c r="L79" i="6"/>
  <c r="P79" i="6"/>
  <c r="P79" i="8"/>
  <c r="L78" i="8"/>
  <c r="L78" i="6"/>
  <c r="P78" i="6"/>
  <c r="P78" i="8"/>
  <c r="L75" i="8"/>
  <c r="L75" i="6"/>
  <c r="P75" i="6"/>
  <c r="P75" i="8"/>
  <c r="L74" i="8"/>
  <c r="L74" i="6"/>
  <c r="P74" i="6"/>
  <c r="P74" i="8"/>
  <c r="L72" i="8"/>
  <c r="L72" i="6"/>
  <c r="P72" i="8"/>
  <c r="P72" i="6"/>
  <c r="L71" i="8"/>
  <c r="L71" i="6"/>
  <c r="P71" i="6"/>
  <c r="P71" i="8"/>
  <c r="L70" i="8"/>
  <c r="L70" i="6"/>
  <c r="Q70" i="6"/>
  <c r="Q70" i="8"/>
  <c r="L67" i="8"/>
  <c r="L67" i="6"/>
  <c r="Q67" i="6"/>
  <c r="Q67" i="8"/>
  <c r="L66" i="8"/>
  <c r="L66" i="6"/>
  <c r="Q66" i="8"/>
  <c r="Q66" i="6"/>
  <c r="L64" i="8"/>
  <c r="L64" i="6"/>
  <c r="Q64" i="6"/>
  <c r="Q64" i="8"/>
  <c r="L63" i="8"/>
  <c r="L63" i="6"/>
  <c r="Q63" i="6"/>
  <c r="Q63" i="8"/>
  <c r="L62" i="8"/>
  <c r="L62" i="6"/>
  <c r="Q62" i="8"/>
  <c r="Q62" i="6"/>
  <c r="L59" i="8"/>
  <c r="L59" i="6"/>
  <c r="Q59" i="6"/>
  <c r="Q59" i="8"/>
  <c r="L58" i="8"/>
  <c r="L58" i="6"/>
  <c r="Q58" i="8"/>
  <c r="Q58" i="6"/>
  <c r="L56" i="8"/>
  <c r="L56" i="6"/>
  <c r="Q56" i="6"/>
  <c r="Q56" i="8"/>
  <c r="P55" i="6"/>
  <c r="P55" i="8"/>
  <c r="L55" i="8"/>
  <c r="L55" i="6"/>
  <c r="L54" i="8"/>
  <c r="L54" i="6"/>
  <c r="P54" i="6"/>
  <c r="P54" i="8"/>
  <c r="P51" i="6"/>
  <c r="P51" i="8"/>
  <c r="L51" i="8"/>
  <c r="L51" i="6"/>
  <c r="L50" i="8"/>
  <c r="L50" i="6"/>
  <c r="P50" i="6"/>
  <c r="P50" i="8"/>
  <c r="Q48" i="6"/>
  <c r="Q48" i="8"/>
  <c r="P48" i="6"/>
  <c r="P48" i="8"/>
  <c r="P47" i="8"/>
  <c r="P47" i="6"/>
  <c r="L47" i="8"/>
  <c r="L47" i="6"/>
  <c r="L46" i="8"/>
  <c r="L46" i="6"/>
  <c r="P46" i="8"/>
  <c r="P46" i="6"/>
  <c r="P43" i="6"/>
  <c r="P43" i="8"/>
  <c r="L43" i="8"/>
  <c r="L43" i="6"/>
  <c r="L42" i="8"/>
  <c r="L42" i="6"/>
  <c r="P42" i="8"/>
  <c r="P42" i="6"/>
  <c r="Q40" i="8"/>
  <c r="Q40" i="6"/>
  <c r="P40" i="8"/>
  <c r="P40" i="6"/>
  <c r="P39" i="6"/>
  <c r="P39" i="8"/>
  <c r="L39" i="8"/>
  <c r="L39" i="6"/>
  <c r="L38" i="8"/>
  <c r="L38" i="6"/>
  <c r="P38" i="6"/>
  <c r="P38" i="8"/>
  <c r="P35" i="6"/>
  <c r="P35" i="8"/>
  <c r="L35" i="8"/>
  <c r="L35" i="6"/>
  <c r="L34" i="8"/>
  <c r="L34" i="6"/>
  <c r="P34" i="8"/>
  <c r="P34" i="6"/>
  <c r="Q32" i="6"/>
  <c r="Q32" i="8"/>
  <c r="P32" i="6"/>
  <c r="P32" i="8"/>
  <c r="P31" i="8"/>
  <c r="P31" i="6"/>
  <c r="L31" i="8"/>
  <c r="L31" i="6"/>
  <c r="L30" i="8"/>
  <c r="L30" i="6"/>
  <c r="P30" i="6"/>
  <c r="P30" i="8"/>
  <c r="P27" i="6"/>
  <c r="P27" i="8"/>
  <c r="L27" i="8"/>
  <c r="L27" i="6"/>
  <c r="L26" i="8"/>
  <c r="L26" i="6"/>
  <c r="P26" i="6"/>
  <c r="P26" i="8"/>
  <c r="Q24" i="6"/>
  <c r="Q24" i="8"/>
  <c r="P24" i="6"/>
  <c r="P24" i="8"/>
  <c r="P23" i="6"/>
  <c r="P23" i="8"/>
  <c r="L23" i="8"/>
  <c r="L23" i="6"/>
  <c r="L22" i="8"/>
  <c r="L22" i="6"/>
  <c r="P22" i="6"/>
  <c r="P22" i="8"/>
  <c r="P19" i="6"/>
  <c r="P19" i="8"/>
  <c r="L19" i="8"/>
  <c r="L19" i="6"/>
  <c r="L18" i="8"/>
  <c r="L18" i="6"/>
  <c r="P18" i="6"/>
  <c r="P18" i="8"/>
  <c r="Q16" i="6"/>
  <c r="Q16" i="8"/>
  <c r="P16" i="6"/>
  <c r="P16" i="8"/>
  <c r="P15" i="8"/>
  <c r="P15" i="6"/>
  <c r="L15" i="8"/>
  <c r="L15" i="6"/>
  <c r="L14" i="8"/>
  <c r="L14" i="6"/>
  <c r="P14" i="6"/>
  <c r="P14" i="8"/>
  <c r="P11" i="6"/>
  <c r="P11" i="8"/>
  <c r="L11" i="8"/>
  <c r="L11" i="6"/>
  <c r="L10" i="8"/>
  <c r="L10" i="6"/>
  <c r="P10" i="8"/>
  <c r="P10" i="6"/>
  <c r="K8" i="8"/>
  <c r="K8" i="6"/>
  <c r="J8" i="8"/>
  <c r="J8" i="6"/>
  <c r="P8" i="8"/>
  <c r="P8" i="6"/>
  <c r="K7" i="6"/>
  <c r="K7" i="8"/>
  <c r="J7" i="6"/>
  <c r="J7" i="8"/>
  <c r="P7" i="8"/>
  <c r="P7" i="6"/>
  <c r="K337" i="6"/>
  <c r="K337" i="8"/>
  <c r="J321" i="8"/>
  <c r="J321" i="6"/>
  <c r="K282" i="8"/>
  <c r="K282" i="6"/>
  <c r="K266" i="6"/>
  <c r="K266" i="8"/>
  <c r="K250" i="8"/>
  <c r="K250" i="6"/>
  <c r="K242" i="8"/>
  <c r="K242" i="6"/>
  <c r="K218" i="8"/>
  <c r="K218" i="6"/>
  <c r="K210" i="8"/>
  <c r="K210" i="6"/>
  <c r="K202" i="8"/>
  <c r="K202" i="6"/>
  <c r="K194" i="6"/>
  <c r="K194" i="8"/>
  <c r="K186" i="6"/>
  <c r="K186" i="8"/>
  <c r="K178" i="8"/>
  <c r="K178" i="6"/>
  <c r="J122" i="8"/>
  <c r="J122" i="6"/>
  <c r="J114" i="8"/>
  <c r="J114" i="6"/>
  <c r="J106" i="8"/>
  <c r="J106" i="6"/>
  <c r="K99" i="6"/>
  <c r="K99" i="8"/>
  <c r="K91" i="6"/>
  <c r="K91" i="8"/>
  <c r="K83" i="6"/>
  <c r="K83" i="8"/>
  <c r="K75" i="6"/>
  <c r="K75" i="8"/>
  <c r="K67" i="8"/>
  <c r="K67" i="6"/>
  <c r="K59" i="6"/>
  <c r="K59" i="8"/>
  <c r="K51" i="8"/>
  <c r="K51" i="6"/>
  <c r="K43" i="6"/>
  <c r="K43" i="8"/>
  <c r="K35" i="8"/>
  <c r="K35" i="6"/>
  <c r="K27" i="6"/>
  <c r="K27" i="8"/>
  <c r="K19" i="8"/>
  <c r="K19" i="6"/>
  <c r="K11" i="6"/>
  <c r="K11" i="8"/>
  <c r="K363" i="8"/>
  <c r="K336" i="6"/>
  <c r="K336" i="8"/>
  <c r="K320" i="6"/>
  <c r="K320" i="8"/>
  <c r="K296" i="6"/>
  <c r="K296" i="8"/>
  <c r="J16" i="8"/>
  <c r="J16" i="6"/>
  <c r="J32" i="8"/>
  <c r="J32" i="6"/>
  <c r="J48" i="8"/>
  <c r="J48" i="6"/>
  <c r="J64" i="8"/>
  <c r="J64" i="6"/>
  <c r="J80" i="8"/>
  <c r="J80" i="6"/>
  <c r="J96" i="8"/>
  <c r="J96" i="6"/>
  <c r="K113" i="6"/>
  <c r="K113" i="8"/>
  <c r="K129" i="6"/>
  <c r="K129" i="8"/>
  <c r="K145" i="6"/>
  <c r="K145" i="8"/>
  <c r="K161" i="6"/>
  <c r="K161" i="8"/>
  <c r="K177" i="6"/>
  <c r="K177" i="8"/>
  <c r="K193" i="6"/>
  <c r="K193" i="8"/>
  <c r="K209" i="6"/>
  <c r="K209" i="8"/>
  <c r="K225" i="6"/>
  <c r="K225" i="8"/>
  <c r="K241" i="6"/>
  <c r="K241" i="8"/>
  <c r="K257" i="6"/>
  <c r="K257" i="8"/>
  <c r="K273" i="6"/>
  <c r="K273" i="8"/>
  <c r="K302" i="6"/>
  <c r="K302" i="8"/>
  <c r="K359" i="8"/>
  <c r="K349" i="6"/>
  <c r="K349" i="8"/>
  <c r="K343" i="6"/>
  <c r="K343" i="8"/>
  <c r="J335" i="6"/>
  <c r="J335" i="8"/>
  <c r="K345" i="6"/>
  <c r="K345" i="8"/>
  <c r="J242" i="8"/>
  <c r="J242" i="6"/>
  <c r="J210" i="8"/>
  <c r="J210" i="6"/>
  <c r="J194" i="6"/>
  <c r="J194" i="8"/>
  <c r="J178" i="6"/>
  <c r="J178" i="8"/>
  <c r="J162" i="6"/>
  <c r="J162" i="8"/>
  <c r="J146" i="6"/>
  <c r="J146" i="8"/>
  <c r="J130" i="6"/>
  <c r="J130" i="8"/>
  <c r="J363" i="8"/>
  <c r="J336" i="6"/>
  <c r="J336" i="8"/>
  <c r="K274" i="8"/>
  <c r="K274" i="6"/>
  <c r="K258" i="6"/>
  <c r="K258" i="8"/>
  <c r="K226" i="6"/>
  <c r="K226" i="8"/>
  <c r="K322" i="8"/>
  <c r="K322" i="6"/>
  <c r="J300" i="6"/>
  <c r="J300" i="8"/>
  <c r="K362" i="8"/>
  <c r="K10" i="6"/>
  <c r="K10" i="8"/>
  <c r="K107" i="8"/>
  <c r="K107" i="6"/>
  <c r="K251" i="6"/>
  <c r="K251" i="8"/>
  <c r="K267" i="6"/>
  <c r="K267" i="8"/>
  <c r="K283" i="6"/>
  <c r="K283" i="8"/>
  <c r="K338" i="6"/>
  <c r="K338" i="8"/>
  <c r="K300" i="8"/>
  <c r="K300" i="6"/>
  <c r="J362" i="8"/>
  <c r="J10" i="6"/>
  <c r="J10" i="8"/>
  <c r="J42" i="6"/>
  <c r="J42" i="8"/>
  <c r="K42" i="6"/>
  <c r="K42" i="8"/>
  <c r="J74" i="8"/>
  <c r="J74" i="6"/>
  <c r="K74" i="8"/>
  <c r="K74" i="6"/>
  <c r="J90" i="6"/>
  <c r="J90" i="8"/>
  <c r="K90" i="8"/>
  <c r="K90" i="6"/>
  <c r="J107" i="8"/>
  <c r="J107" i="6"/>
  <c r="J123" i="6"/>
  <c r="J123" i="8"/>
  <c r="K123" i="8"/>
  <c r="K123" i="6"/>
  <c r="J139" i="6"/>
  <c r="J139" i="8"/>
  <c r="K139" i="8"/>
  <c r="K139" i="6"/>
  <c r="J155" i="6"/>
  <c r="J155" i="8"/>
  <c r="K155" i="8"/>
  <c r="K155" i="6"/>
  <c r="J171" i="6"/>
  <c r="J171" i="8"/>
  <c r="K171" i="8"/>
  <c r="K171" i="6"/>
  <c r="K187" i="6"/>
  <c r="K187" i="8"/>
  <c r="J187" i="6"/>
  <c r="J187" i="8"/>
  <c r="K203" i="6"/>
  <c r="K203" i="8"/>
  <c r="J203" i="6"/>
  <c r="J203" i="8"/>
  <c r="K219" i="6"/>
  <c r="K219" i="8"/>
  <c r="J219" i="6"/>
  <c r="J219" i="8"/>
  <c r="K235" i="6"/>
  <c r="K235" i="8"/>
  <c r="J235" i="6"/>
  <c r="J235" i="8"/>
  <c r="J251" i="8"/>
  <c r="J251" i="6"/>
  <c r="J267" i="8"/>
  <c r="J267" i="6"/>
  <c r="J283" i="8"/>
  <c r="J283" i="6"/>
  <c r="J338" i="6"/>
  <c r="J338" i="8"/>
  <c r="J34" i="8"/>
  <c r="J34" i="6"/>
  <c r="K66" i="8"/>
  <c r="K66" i="6"/>
  <c r="J66" i="6"/>
  <c r="J66" i="8"/>
  <c r="K306" i="8"/>
  <c r="K306" i="6"/>
  <c r="J306" i="8"/>
  <c r="J306" i="6"/>
  <c r="K34" i="8"/>
  <c r="K34" i="6"/>
  <c r="N7" i="8"/>
  <c r="M353" i="6"/>
  <c r="M353" i="8"/>
  <c r="P353" i="8"/>
  <c r="P353" i="6"/>
  <c r="J353" i="6"/>
  <c r="J353" i="8"/>
  <c r="L288" i="8"/>
  <c r="L288" i="6"/>
  <c r="M288" i="6"/>
  <c r="M288" i="8"/>
  <c r="K288" i="8"/>
  <c r="K288" i="6"/>
  <c r="L272" i="8"/>
  <c r="L272" i="6"/>
  <c r="M272" i="6"/>
  <c r="M272" i="8"/>
  <c r="K272" i="8"/>
  <c r="K272" i="6"/>
  <c r="L256" i="6"/>
  <c r="L256" i="8"/>
  <c r="M256" i="8"/>
  <c r="M256" i="6"/>
  <c r="K256" i="8"/>
  <c r="K256" i="6"/>
  <c r="L240" i="6"/>
  <c r="L240" i="8"/>
  <c r="M240" i="8"/>
  <c r="M240" i="6"/>
  <c r="L224" i="6"/>
  <c r="L224" i="8"/>
  <c r="M224" i="8"/>
  <c r="M224" i="6"/>
  <c r="L208" i="6"/>
  <c r="L208" i="8"/>
  <c r="M208" i="8"/>
  <c r="M208" i="6"/>
  <c r="L192" i="6"/>
  <c r="L192" i="8"/>
  <c r="M192" i="8"/>
  <c r="M192" i="6"/>
  <c r="L176" i="6"/>
  <c r="L176" i="8"/>
  <c r="M176" i="8"/>
  <c r="M176" i="6"/>
  <c r="K176" i="6"/>
  <c r="K176" i="8"/>
  <c r="L160" i="6"/>
  <c r="L160" i="8"/>
  <c r="M160" i="8"/>
  <c r="M160" i="6"/>
  <c r="K160" i="6"/>
  <c r="K160" i="8"/>
  <c r="L144" i="6"/>
  <c r="L144" i="8"/>
  <c r="M144" i="8"/>
  <c r="M144" i="6"/>
  <c r="K144" i="6"/>
  <c r="K144" i="8"/>
  <c r="L128" i="8"/>
  <c r="L128" i="6"/>
  <c r="M128" i="6"/>
  <c r="M128" i="8"/>
  <c r="K128" i="8"/>
  <c r="K128" i="6"/>
  <c r="L112" i="6"/>
  <c r="L112" i="8"/>
  <c r="M112" i="6"/>
  <c r="M112" i="8"/>
  <c r="K112" i="6"/>
  <c r="K112" i="8"/>
  <c r="Q97" i="8"/>
  <c r="Q97" i="6"/>
  <c r="M97" i="6"/>
  <c r="M97" i="8"/>
  <c r="J97" i="6"/>
  <c r="J97" i="8"/>
  <c r="Q81" i="8"/>
  <c r="Q81" i="6"/>
  <c r="M81" i="6"/>
  <c r="M81" i="8"/>
  <c r="J81" i="6"/>
  <c r="J81" i="8"/>
  <c r="Q65" i="6"/>
  <c r="Q65" i="8"/>
  <c r="M65" i="6"/>
  <c r="M65" i="8"/>
  <c r="J65" i="6"/>
  <c r="J65" i="8"/>
  <c r="Q49" i="8"/>
  <c r="Q49" i="6"/>
  <c r="M49" i="6"/>
  <c r="M49" i="8"/>
  <c r="J49" i="6"/>
  <c r="J49" i="8"/>
  <c r="Q33" i="6"/>
  <c r="Q33" i="8"/>
  <c r="M33" i="8"/>
  <c r="M33" i="6"/>
  <c r="J33" i="6"/>
  <c r="J33" i="8"/>
  <c r="Q17" i="8"/>
  <c r="Q17" i="6"/>
  <c r="M17" i="6"/>
  <c r="M17" i="8"/>
  <c r="J17" i="6"/>
  <c r="J17" i="8"/>
  <c r="L352" i="6"/>
  <c r="L352" i="8"/>
  <c r="P352" i="8"/>
  <c r="P352" i="6"/>
  <c r="J352" i="8"/>
  <c r="J352" i="6"/>
  <c r="P28" i="6"/>
  <c r="P28" i="8"/>
  <c r="M28" i="6"/>
  <c r="M28" i="8"/>
  <c r="K28" i="8"/>
  <c r="K28" i="6"/>
  <c r="Q60" i="6"/>
  <c r="Q60" i="8"/>
  <c r="M60" i="6"/>
  <c r="M60" i="8"/>
  <c r="K60" i="6"/>
  <c r="K60" i="8"/>
  <c r="P92" i="8"/>
  <c r="P92" i="6"/>
  <c r="M92" i="8"/>
  <c r="M92" i="6"/>
  <c r="K92" i="6"/>
  <c r="K92" i="8"/>
  <c r="M125" i="8"/>
  <c r="M125" i="6"/>
  <c r="Q125" i="6"/>
  <c r="Q125" i="8"/>
  <c r="J125" i="6"/>
  <c r="J125" i="8"/>
  <c r="Q284" i="6"/>
  <c r="Q284" i="8"/>
  <c r="P284" i="8"/>
  <c r="P284" i="6"/>
  <c r="J284" i="8"/>
  <c r="J284" i="6"/>
  <c r="K284" i="8"/>
  <c r="K284" i="6"/>
  <c r="Q268" i="6"/>
  <c r="Q268" i="8"/>
  <c r="P268" i="8"/>
  <c r="P268" i="6"/>
  <c r="J268" i="8"/>
  <c r="J268" i="6"/>
  <c r="K268" i="8"/>
  <c r="K268" i="6"/>
  <c r="Q252" i="6"/>
  <c r="Q252" i="8"/>
  <c r="P252" i="8"/>
  <c r="P252" i="6"/>
  <c r="J252" i="8"/>
  <c r="J252" i="6"/>
  <c r="K252" i="8"/>
  <c r="K252" i="6"/>
  <c r="Q236" i="8"/>
  <c r="Q236" i="6"/>
  <c r="P236" i="6"/>
  <c r="P236" i="8"/>
  <c r="K236" i="8"/>
  <c r="K236" i="6"/>
  <c r="Q220" i="8"/>
  <c r="Q220" i="6"/>
  <c r="P220" i="6"/>
  <c r="P220" i="8"/>
  <c r="K220" i="8"/>
  <c r="K220" i="6"/>
  <c r="Q204" i="8"/>
  <c r="Q204" i="6"/>
  <c r="P204" i="6"/>
  <c r="P204" i="8"/>
  <c r="K204" i="8"/>
  <c r="K204" i="6"/>
  <c r="Q188" i="8"/>
  <c r="Q188" i="6"/>
  <c r="P188" i="6"/>
  <c r="P188" i="8"/>
  <c r="K188" i="8"/>
  <c r="K188" i="6"/>
  <c r="Q353" i="8"/>
  <c r="Q353" i="6"/>
  <c r="L353" i="6"/>
  <c r="L353" i="8"/>
  <c r="K353" i="6"/>
  <c r="K353" i="8"/>
  <c r="Q288" i="6"/>
  <c r="Q288" i="8"/>
  <c r="P288" i="8"/>
  <c r="P288" i="6"/>
  <c r="J288" i="8"/>
  <c r="J288" i="6"/>
  <c r="Q272" i="6"/>
  <c r="Q272" i="8"/>
  <c r="P272" i="8"/>
  <c r="P272" i="6"/>
  <c r="J272" i="8"/>
  <c r="J272" i="6"/>
  <c r="Q256" i="6"/>
  <c r="Q256" i="8"/>
  <c r="P256" i="8"/>
  <c r="P256" i="6"/>
  <c r="J256" i="8"/>
  <c r="J256" i="6"/>
  <c r="Q240" i="6"/>
  <c r="Q240" i="8"/>
  <c r="P240" i="6"/>
  <c r="P240" i="8"/>
  <c r="J240" i="8"/>
  <c r="J240" i="6"/>
  <c r="K240" i="8"/>
  <c r="K240" i="6"/>
  <c r="Q224" i="6"/>
  <c r="Q224" i="8"/>
  <c r="P224" i="6"/>
  <c r="P224" i="8"/>
  <c r="J224" i="8"/>
  <c r="J224" i="6"/>
  <c r="K224" i="8"/>
  <c r="K224" i="6"/>
  <c r="Q208" i="6"/>
  <c r="Q208" i="8"/>
  <c r="P208" i="6"/>
  <c r="P208" i="8"/>
  <c r="J208" i="8"/>
  <c r="J208" i="6"/>
  <c r="K208" i="8"/>
  <c r="K208" i="6"/>
  <c r="Q192" i="6"/>
  <c r="Q192" i="8"/>
  <c r="P192" i="6"/>
  <c r="P192" i="8"/>
  <c r="J192" i="8"/>
  <c r="J192" i="6"/>
  <c r="K192" i="8"/>
  <c r="K192" i="6"/>
  <c r="Q176" i="6"/>
  <c r="Q176" i="8"/>
  <c r="P176" i="6"/>
  <c r="P176" i="8"/>
  <c r="J176" i="6"/>
  <c r="J176" i="8"/>
  <c r="Q160" i="6"/>
  <c r="Q160" i="8"/>
  <c r="P160" i="6"/>
  <c r="P160" i="8"/>
  <c r="J160" i="6"/>
  <c r="J160" i="8"/>
  <c r="Q144" i="8"/>
  <c r="Q144" i="6"/>
  <c r="P144" i="8"/>
  <c r="P144" i="6"/>
  <c r="J144" i="6"/>
  <c r="J144" i="8"/>
  <c r="P128" i="8"/>
  <c r="P128" i="6"/>
  <c r="Q128" i="8"/>
  <c r="Q128" i="6"/>
  <c r="J128" i="6"/>
  <c r="J128" i="8"/>
  <c r="P112" i="8"/>
  <c r="P112" i="6"/>
  <c r="Q112" i="6"/>
  <c r="Q112" i="8"/>
  <c r="J112" i="6"/>
  <c r="J112" i="8"/>
  <c r="L97" i="6"/>
  <c r="L97" i="8"/>
  <c r="P97" i="6"/>
  <c r="P97" i="8"/>
  <c r="K97" i="6"/>
  <c r="K97" i="8"/>
  <c r="L81" i="6"/>
  <c r="L81" i="8"/>
  <c r="P81" i="6"/>
  <c r="P81" i="8"/>
  <c r="K81" i="6"/>
  <c r="K81" i="8"/>
  <c r="L65" i="8"/>
  <c r="L65" i="6"/>
  <c r="P65" i="6"/>
  <c r="P65" i="8"/>
  <c r="K65" i="6"/>
  <c r="K65" i="8"/>
  <c r="L49" i="6"/>
  <c r="L49" i="8"/>
  <c r="P49" i="8"/>
  <c r="P49" i="6"/>
  <c r="K49" i="6"/>
  <c r="K49" i="8"/>
  <c r="L33" i="8"/>
  <c r="L33" i="6"/>
  <c r="P33" i="6"/>
  <c r="P33" i="8"/>
  <c r="K33" i="6"/>
  <c r="K33" i="8"/>
  <c r="L17" i="6"/>
  <c r="L17" i="8"/>
  <c r="P17" i="8"/>
  <c r="P17" i="6"/>
  <c r="K17" i="6"/>
  <c r="K17" i="8"/>
  <c r="M352" i="6"/>
  <c r="M352" i="8"/>
  <c r="Q352" i="8"/>
  <c r="Q352" i="6"/>
  <c r="K352" i="6"/>
  <c r="K352" i="8"/>
  <c r="Q28" i="6"/>
  <c r="Q28" i="8"/>
  <c r="L28" i="8"/>
  <c r="L28" i="6"/>
  <c r="J28" i="6"/>
  <c r="J28" i="8"/>
  <c r="L60" i="8"/>
  <c r="L60" i="6"/>
  <c r="P60" i="8"/>
  <c r="P60" i="6"/>
  <c r="J60" i="6"/>
  <c r="J60" i="8"/>
  <c r="L92" i="6"/>
  <c r="L92" i="8"/>
  <c r="Q92" i="8"/>
  <c r="Q92" i="6"/>
  <c r="J92" i="8"/>
  <c r="J92" i="6"/>
  <c r="P125" i="8"/>
  <c r="P125" i="6"/>
  <c r="L125" i="8"/>
  <c r="L125" i="6"/>
  <c r="K125" i="6"/>
  <c r="K125" i="8"/>
  <c r="P157" i="6"/>
  <c r="P157" i="8"/>
  <c r="L157" i="8"/>
  <c r="L157" i="6"/>
  <c r="K157" i="6"/>
  <c r="K157" i="8"/>
  <c r="P189" i="8"/>
  <c r="P189" i="6"/>
  <c r="L189" i="8"/>
  <c r="L189" i="6"/>
  <c r="K189" i="6"/>
  <c r="K189" i="8"/>
  <c r="P221" i="8"/>
  <c r="P221" i="6"/>
  <c r="L221" i="8"/>
  <c r="L221" i="6"/>
  <c r="K221" i="6"/>
  <c r="K221" i="8"/>
  <c r="P253" i="8"/>
  <c r="P253" i="6"/>
  <c r="L253" i="8"/>
  <c r="L253" i="6"/>
  <c r="K253" i="6"/>
  <c r="K253" i="8"/>
  <c r="P285" i="8"/>
  <c r="P285" i="6"/>
  <c r="L285" i="8"/>
  <c r="L285" i="6"/>
  <c r="K285" i="6"/>
  <c r="K285" i="8"/>
  <c r="L318" i="6"/>
  <c r="L318" i="8"/>
  <c r="Q318" i="6"/>
  <c r="Q318" i="8"/>
  <c r="K318" i="6"/>
  <c r="K318" i="8"/>
  <c r="M157" i="8"/>
  <c r="M157" i="6"/>
  <c r="Q157" i="8"/>
  <c r="Q157" i="6"/>
  <c r="J157" i="6"/>
  <c r="J157" i="8"/>
  <c r="M189" i="8"/>
  <c r="M189" i="6"/>
  <c r="Q189" i="8"/>
  <c r="Q189" i="6"/>
  <c r="J189" i="6"/>
  <c r="J189" i="8"/>
  <c r="M221" i="8"/>
  <c r="M221" i="6"/>
  <c r="Q221" i="8"/>
  <c r="Q221" i="6"/>
  <c r="J221" i="6"/>
  <c r="J221" i="8"/>
  <c r="M253" i="8"/>
  <c r="M253" i="6"/>
  <c r="Q253" i="8"/>
  <c r="Q253" i="6"/>
  <c r="J253" i="6"/>
  <c r="J253" i="8"/>
  <c r="M285" i="6"/>
  <c r="M285" i="8"/>
  <c r="Q285" i="8"/>
  <c r="Q285" i="6"/>
  <c r="J285" i="6"/>
  <c r="J285" i="8"/>
  <c r="M318" i="6"/>
  <c r="M318" i="8"/>
  <c r="P318" i="8"/>
  <c r="P318" i="6"/>
  <c r="J318" i="6"/>
  <c r="J318" i="8"/>
  <c r="L284" i="6"/>
  <c r="L284" i="8"/>
  <c r="M284" i="6"/>
  <c r="M284" i="8"/>
  <c r="L268" i="8"/>
  <c r="L268" i="6"/>
  <c r="M268" i="8"/>
  <c r="M268" i="6"/>
  <c r="L252" i="8"/>
  <c r="L252" i="6"/>
  <c r="M252" i="8"/>
  <c r="M252" i="6"/>
  <c r="L236" i="8"/>
  <c r="L236" i="6"/>
  <c r="M236" i="8"/>
  <c r="M236" i="6"/>
  <c r="J236" i="8"/>
  <c r="J236" i="6"/>
  <c r="L220" i="8"/>
  <c r="L220" i="6"/>
  <c r="M220" i="8"/>
  <c r="M220" i="6"/>
  <c r="J220" i="8"/>
  <c r="J220" i="6"/>
  <c r="L204" i="8"/>
  <c r="L204" i="6"/>
  <c r="M204" i="8"/>
  <c r="M204" i="6"/>
  <c r="J204" i="8"/>
  <c r="J204" i="6"/>
  <c r="L188" i="8"/>
  <c r="L188" i="6"/>
  <c r="M188" i="8"/>
  <c r="M188" i="6"/>
  <c r="J188" i="8"/>
  <c r="J188" i="6"/>
  <c r="L172" i="8"/>
  <c r="L172" i="6"/>
  <c r="M172" i="8"/>
  <c r="M172" i="6"/>
  <c r="K172" i="6"/>
  <c r="K172" i="8"/>
  <c r="L156" i="8"/>
  <c r="L156" i="6"/>
  <c r="M156" i="8"/>
  <c r="M156" i="6"/>
  <c r="K156" i="8"/>
  <c r="K156" i="6"/>
  <c r="L140" i="8"/>
  <c r="L140" i="6"/>
  <c r="M140" i="6"/>
  <c r="M140" i="8"/>
  <c r="K140" i="8"/>
  <c r="K140" i="6"/>
  <c r="L124" i="8"/>
  <c r="L124" i="6"/>
  <c r="M124" i="6"/>
  <c r="M124" i="8"/>
  <c r="K124" i="8"/>
  <c r="K124" i="6"/>
  <c r="P108" i="6"/>
  <c r="P108" i="8"/>
  <c r="M108" i="6"/>
  <c r="M108" i="8"/>
  <c r="K108" i="6"/>
  <c r="K108" i="8"/>
  <c r="Q93" i="6"/>
  <c r="Q93" i="8"/>
  <c r="M93" i="6"/>
  <c r="M93" i="8"/>
  <c r="Q77" i="6"/>
  <c r="Q77" i="8"/>
  <c r="M77" i="6"/>
  <c r="M77" i="8"/>
  <c r="Q61" i="8"/>
  <c r="Q61" i="6"/>
  <c r="M61" i="6"/>
  <c r="M61" i="8"/>
  <c r="Q45" i="6"/>
  <c r="Q45" i="8"/>
  <c r="M45" i="6"/>
  <c r="M45" i="8"/>
  <c r="Q29" i="6"/>
  <c r="Q29" i="8"/>
  <c r="M29" i="8"/>
  <c r="M29" i="6"/>
  <c r="Q13" i="8"/>
  <c r="Q13" i="6"/>
  <c r="M13" i="6"/>
  <c r="M13" i="8"/>
  <c r="L340" i="8"/>
  <c r="L340" i="6"/>
  <c r="P340" i="8"/>
  <c r="P340" i="6"/>
  <c r="J340" i="6"/>
  <c r="J340" i="8"/>
  <c r="L308" i="8"/>
  <c r="L308" i="6"/>
  <c r="P308" i="8"/>
  <c r="P308" i="6"/>
  <c r="P20" i="6"/>
  <c r="P20" i="8"/>
  <c r="M20" i="6"/>
  <c r="M20" i="8"/>
  <c r="K20" i="8"/>
  <c r="K20" i="6"/>
  <c r="P52" i="6"/>
  <c r="P52" i="8"/>
  <c r="M52" i="6"/>
  <c r="M52" i="8"/>
  <c r="K52" i="8"/>
  <c r="K52" i="6"/>
  <c r="P84" i="8"/>
  <c r="P84" i="6"/>
  <c r="M84" i="8"/>
  <c r="M84" i="6"/>
  <c r="K84" i="6"/>
  <c r="K84" i="8"/>
  <c r="M117" i="8"/>
  <c r="M117" i="6"/>
  <c r="Q117" i="6"/>
  <c r="Q117" i="8"/>
  <c r="M149" i="8"/>
  <c r="M149" i="6"/>
  <c r="Q149" i="8"/>
  <c r="Q149" i="6"/>
  <c r="M181" i="8"/>
  <c r="M181" i="6"/>
  <c r="Q181" i="8"/>
  <c r="Q181" i="6"/>
  <c r="M213" i="8"/>
  <c r="M213" i="6"/>
  <c r="Q213" i="8"/>
  <c r="Q213" i="6"/>
  <c r="M245" i="8"/>
  <c r="M245" i="6"/>
  <c r="Q245" i="8"/>
  <c r="Q245" i="6"/>
  <c r="M277" i="6"/>
  <c r="M277" i="8"/>
  <c r="Q277" i="8"/>
  <c r="Q277" i="6"/>
  <c r="M329" i="6"/>
  <c r="M329" i="8"/>
  <c r="P329" i="6"/>
  <c r="P329" i="8"/>
  <c r="J329" i="6"/>
  <c r="J329" i="8"/>
  <c r="L280" i="8"/>
  <c r="L280" i="6"/>
  <c r="M280" i="6"/>
  <c r="M280" i="8"/>
  <c r="J280" i="8"/>
  <c r="J280" i="6"/>
  <c r="L264" i="6"/>
  <c r="L264" i="8"/>
  <c r="M264" i="8"/>
  <c r="M264" i="6"/>
  <c r="J264" i="8"/>
  <c r="J264" i="6"/>
  <c r="L248" i="6"/>
  <c r="L248" i="8"/>
  <c r="M248" i="8"/>
  <c r="M248" i="6"/>
  <c r="J248" i="8"/>
  <c r="J248" i="6"/>
  <c r="L232" i="6"/>
  <c r="L232" i="8"/>
  <c r="M232" i="8"/>
  <c r="M232" i="6"/>
  <c r="L216" i="6"/>
  <c r="L216" i="8"/>
  <c r="M216" i="8"/>
  <c r="M216" i="6"/>
  <c r="L200" i="6"/>
  <c r="L200" i="8"/>
  <c r="M200" i="8"/>
  <c r="M200" i="6"/>
  <c r="L184" i="6"/>
  <c r="L184" i="8"/>
  <c r="M184" i="8"/>
  <c r="M184" i="6"/>
  <c r="L168" i="6"/>
  <c r="L168" i="8"/>
  <c r="M168" i="8"/>
  <c r="M168" i="6"/>
  <c r="K168" i="6"/>
  <c r="K168" i="8"/>
  <c r="L152" i="6"/>
  <c r="L152" i="8"/>
  <c r="M152" i="8"/>
  <c r="M152" i="6"/>
  <c r="K152" i="6"/>
  <c r="K152" i="8"/>
  <c r="L136" i="6"/>
  <c r="L136" i="8"/>
  <c r="M136" i="6"/>
  <c r="M136" i="8"/>
  <c r="K136" i="8"/>
  <c r="K136" i="6"/>
  <c r="L120" i="6"/>
  <c r="L120" i="8"/>
  <c r="M120" i="6"/>
  <c r="M120" i="8"/>
  <c r="K120" i="6"/>
  <c r="K120" i="8"/>
  <c r="P104" i="6"/>
  <c r="P104" i="8"/>
  <c r="M104" i="6"/>
  <c r="M104" i="8"/>
  <c r="Q89" i="8"/>
  <c r="Q89" i="6"/>
  <c r="M89" i="6"/>
  <c r="M89" i="8"/>
  <c r="J89" i="6"/>
  <c r="J89" i="8"/>
  <c r="Q73" i="8"/>
  <c r="Q73" i="6"/>
  <c r="M73" i="6"/>
  <c r="M73" i="8"/>
  <c r="J73" i="6"/>
  <c r="J73" i="8"/>
  <c r="Q57" i="6"/>
  <c r="Q57" i="8"/>
  <c r="M57" i="6"/>
  <c r="M57" i="8"/>
  <c r="J57" i="6"/>
  <c r="J57" i="8"/>
  <c r="Q41" i="6"/>
  <c r="Q41" i="8"/>
  <c r="M41" i="8"/>
  <c r="M41" i="6"/>
  <c r="J41" i="6"/>
  <c r="J41" i="8"/>
  <c r="Q25" i="6"/>
  <c r="Q25" i="8"/>
  <c r="M25" i="6"/>
  <c r="M25" i="8"/>
  <c r="J25" i="6"/>
  <c r="J25" i="8"/>
  <c r="Q371" i="5"/>
  <c r="Q370" i="5"/>
  <c r="Q372" i="5"/>
  <c r="Q9" i="6"/>
  <c r="Q373" i="5"/>
  <c r="Q369" i="5"/>
  <c r="Q374" i="5"/>
  <c r="Q9" i="8"/>
  <c r="M9" i="8"/>
  <c r="M371" i="5"/>
  <c r="M369" i="5"/>
  <c r="M372" i="5"/>
  <c r="M9" i="6"/>
  <c r="M374" i="5"/>
  <c r="M373" i="5"/>
  <c r="M370" i="5"/>
  <c r="K9" i="6"/>
  <c r="K9" i="8"/>
  <c r="K372" i="5"/>
  <c r="K371" i="5"/>
  <c r="K374" i="5"/>
  <c r="K373" i="5"/>
  <c r="K369" i="5"/>
  <c r="K370" i="5"/>
  <c r="L294" i="8"/>
  <c r="L294" i="6"/>
  <c r="Q294" i="8"/>
  <c r="Q294" i="6"/>
  <c r="J294" i="6"/>
  <c r="J294" i="8"/>
  <c r="L326" i="8"/>
  <c r="L326" i="6"/>
  <c r="Q326" i="6"/>
  <c r="Q326" i="8"/>
  <c r="K326" i="6"/>
  <c r="K326" i="8"/>
  <c r="Q341" i="6"/>
  <c r="Q341" i="8"/>
  <c r="L341" i="6"/>
  <c r="L341" i="8"/>
  <c r="J341" i="8"/>
  <c r="J341" i="6"/>
  <c r="Q333" i="6"/>
  <c r="Q333" i="8"/>
  <c r="P333" i="8"/>
  <c r="P333" i="6"/>
  <c r="K333" i="6"/>
  <c r="K333" i="8"/>
  <c r="Q293" i="6"/>
  <c r="Q293" i="8"/>
  <c r="L293" i="6"/>
  <c r="L293" i="8"/>
  <c r="J293" i="8"/>
  <c r="J293" i="6"/>
  <c r="L347" i="8"/>
  <c r="L347" i="6"/>
  <c r="M347" i="6"/>
  <c r="M347" i="8"/>
  <c r="J347" i="6"/>
  <c r="J347" i="8"/>
  <c r="L327" i="8"/>
  <c r="L327" i="6"/>
  <c r="M327" i="6"/>
  <c r="M327" i="8"/>
  <c r="J327" i="6"/>
  <c r="J327" i="8"/>
  <c r="K327" i="8"/>
  <c r="K327" i="6"/>
  <c r="Q317" i="8"/>
  <c r="Q317" i="6"/>
  <c r="L317" i="8"/>
  <c r="L317" i="6"/>
  <c r="J317" i="8"/>
  <c r="J317" i="6"/>
  <c r="L311" i="6"/>
  <c r="L311" i="8"/>
  <c r="M311" i="6"/>
  <c r="M311" i="8"/>
  <c r="K311" i="8"/>
  <c r="K311" i="6"/>
  <c r="M316" i="6"/>
  <c r="M316" i="8"/>
  <c r="Q316" i="8"/>
  <c r="Q316" i="6"/>
  <c r="J316" i="6"/>
  <c r="J316" i="8"/>
  <c r="Q357" i="6"/>
  <c r="Q357" i="8"/>
  <c r="L357" i="8"/>
  <c r="L357" i="6"/>
  <c r="K357" i="6"/>
  <c r="K357" i="8"/>
  <c r="L339" i="6"/>
  <c r="L339" i="8"/>
  <c r="M339" i="6"/>
  <c r="M339" i="8"/>
  <c r="K339" i="6"/>
  <c r="K339" i="8"/>
  <c r="Q301" i="6"/>
  <c r="Q301" i="8"/>
  <c r="L301" i="8"/>
  <c r="L301" i="6"/>
  <c r="K301" i="6"/>
  <c r="K301" i="8"/>
  <c r="M356" i="6"/>
  <c r="M356" i="8"/>
  <c r="Q356" i="6"/>
  <c r="Q356" i="8"/>
  <c r="K356" i="8"/>
  <c r="K356" i="6"/>
  <c r="Q351" i="6"/>
  <c r="Q351" i="8"/>
  <c r="P351" i="8"/>
  <c r="P351" i="6"/>
  <c r="Q323" i="8"/>
  <c r="Q323" i="6"/>
  <c r="P323" i="6"/>
  <c r="P323" i="8"/>
  <c r="Q315" i="8"/>
  <c r="Q315" i="6"/>
  <c r="P315" i="6"/>
  <c r="P315" i="8"/>
  <c r="K315" i="6"/>
  <c r="K315" i="8"/>
  <c r="Q307" i="6"/>
  <c r="Q307" i="8"/>
  <c r="P307" i="8"/>
  <c r="P307" i="6"/>
  <c r="K307" i="6"/>
  <c r="K307" i="8"/>
  <c r="L328" i="8"/>
  <c r="L328" i="6"/>
  <c r="P328" i="6"/>
  <c r="P328" i="8"/>
  <c r="P12" i="8"/>
  <c r="P12" i="6"/>
  <c r="M12" i="8"/>
  <c r="M12" i="6"/>
  <c r="K12" i="8"/>
  <c r="K12" i="6"/>
  <c r="P44" i="6"/>
  <c r="P44" i="8"/>
  <c r="M44" i="8"/>
  <c r="M44" i="6"/>
  <c r="K44" i="8"/>
  <c r="K44" i="6"/>
  <c r="P76" i="8"/>
  <c r="P76" i="6"/>
  <c r="M76" i="8"/>
  <c r="M76" i="6"/>
  <c r="K76" i="6"/>
  <c r="K76" i="8"/>
  <c r="Q109" i="8"/>
  <c r="Q109" i="6"/>
  <c r="M109" i="8"/>
  <c r="M109" i="6"/>
  <c r="J109" i="6"/>
  <c r="J109" i="8"/>
  <c r="M141" i="8"/>
  <c r="M141" i="6"/>
  <c r="Q141" i="8"/>
  <c r="Q141" i="6"/>
  <c r="J141" i="6"/>
  <c r="J141" i="8"/>
  <c r="M173" i="8"/>
  <c r="M173" i="6"/>
  <c r="Q173" i="8"/>
  <c r="Q173" i="6"/>
  <c r="J173" i="6"/>
  <c r="J173" i="8"/>
  <c r="M205" i="8"/>
  <c r="M205" i="6"/>
  <c r="Q205" i="8"/>
  <c r="Q205" i="6"/>
  <c r="J205" i="6"/>
  <c r="J205" i="8"/>
  <c r="M237" i="8"/>
  <c r="M237" i="6"/>
  <c r="Q237" i="8"/>
  <c r="Q237" i="6"/>
  <c r="J237" i="6"/>
  <c r="J237" i="8"/>
  <c r="M269" i="8"/>
  <c r="M269" i="6"/>
  <c r="Q269" i="8"/>
  <c r="Q269" i="6"/>
  <c r="J269" i="6"/>
  <c r="J269" i="8"/>
  <c r="L276" i="6"/>
  <c r="L276" i="8"/>
  <c r="M276" i="6"/>
  <c r="M276" i="8"/>
  <c r="J276" i="8"/>
  <c r="J276" i="6"/>
  <c r="L260" i="8"/>
  <c r="L260" i="6"/>
  <c r="M260" i="8"/>
  <c r="M260" i="6"/>
  <c r="J260" i="8"/>
  <c r="J260" i="6"/>
  <c r="L244" i="8"/>
  <c r="L244" i="6"/>
  <c r="M244" i="8"/>
  <c r="M244" i="6"/>
  <c r="J244" i="8"/>
  <c r="J244" i="6"/>
  <c r="L228" i="8"/>
  <c r="L228" i="6"/>
  <c r="M228" i="8"/>
  <c r="M228" i="6"/>
  <c r="J228" i="8"/>
  <c r="J228" i="6"/>
  <c r="L212" i="8"/>
  <c r="L212" i="6"/>
  <c r="M212" i="8"/>
  <c r="M212" i="6"/>
  <c r="J212" i="8"/>
  <c r="J212" i="6"/>
  <c r="L196" i="8"/>
  <c r="L196" i="6"/>
  <c r="M196" i="8"/>
  <c r="M196" i="6"/>
  <c r="J196" i="8"/>
  <c r="J196" i="6"/>
  <c r="L180" i="8"/>
  <c r="L180" i="6"/>
  <c r="M180" i="8"/>
  <c r="M180" i="6"/>
  <c r="J180" i="8"/>
  <c r="J180" i="6"/>
  <c r="L164" i="8"/>
  <c r="L164" i="6"/>
  <c r="M164" i="8"/>
  <c r="M164" i="6"/>
  <c r="K164" i="8"/>
  <c r="K164" i="6"/>
  <c r="L148" i="8"/>
  <c r="L148" i="6"/>
  <c r="M148" i="8"/>
  <c r="M148" i="6"/>
  <c r="K148" i="8"/>
  <c r="K148" i="6"/>
  <c r="L132" i="6"/>
  <c r="L132" i="8"/>
  <c r="M132" i="6"/>
  <c r="M132" i="8"/>
  <c r="K132" i="6"/>
  <c r="K132" i="8"/>
  <c r="L116" i="8"/>
  <c r="L116" i="6"/>
  <c r="M116" i="6"/>
  <c r="M116" i="8"/>
  <c r="J116" i="8"/>
  <c r="J116" i="6"/>
  <c r="Q101" i="8"/>
  <c r="Q101" i="6"/>
  <c r="M101" i="6"/>
  <c r="M101" i="8"/>
  <c r="Q85" i="6"/>
  <c r="Q85" i="8"/>
  <c r="M85" i="6"/>
  <c r="M85" i="8"/>
  <c r="Q69" i="8"/>
  <c r="Q69" i="6"/>
  <c r="M69" i="6"/>
  <c r="M69" i="8"/>
  <c r="Q53" i="6"/>
  <c r="Q53" i="8"/>
  <c r="M53" i="6"/>
  <c r="M53" i="8"/>
  <c r="M344" i="6"/>
  <c r="M344" i="8"/>
  <c r="Q344" i="6"/>
  <c r="Q344" i="8"/>
  <c r="J344" i="8"/>
  <c r="J344" i="6"/>
  <c r="K344" i="6"/>
  <c r="K344" i="8"/>
  <c r="M324" i="6"/>
  <c r="M324" i="8"/>
  <c r="Q324" i="6"/>
  <c r="Q324" i="8"/>
  <c r="K324" i="8"/>
  <c r="K324" i="6"/>
  <c r="L37" i="8"/>
  <c r="L37" i="6"/>
  <c r="P37" i="8"/>
  <c r="P37" i="6"/>
  <c r="J37" i="6"/>
  <c r="J37" i="8"/>
  <c r="K37" i="6"/>
  <c r="K37" i="8"/>
  <c r="L21" i="6"/>
  <c r="L21" i="8"/>
  <c r="P21" i="6"/>
  <c r="P21" i="8"/>
  <c r="J21" i="6"/>
  <c r="J21" i="8"/>
  <c r="K21" i="6"/>
  <c r="K21" i="8"/>
  <c r="Q365" i="8"/>
  <c r="L365" i="8"/>
  <c r="J365" i="8"/>
  <c r="K365" i="8"/>
  <c r="M364" i="8"/>
  <c r="Q364" i="8"/>
  <c r="J364" i="8"/>
  <c r="K364" i="8"/>
  <c r="Q36" i="6"/>
  <c r="Q36" i="8"/>
  <c r="L36" i="6"/>
  <c r="L36" i="8"/>
  <c r="J36" i="6"/>
  <c r="J36" i="8"/>
  <c r="L68" i="8"/>
  <c r="L68" i="6"/>
  <c r="P68" i="6"/>
  <c r="P68" i="8"/>
  <c r="J68" i="6"/>
  <c r="J68" i="8"/>
  <c r="L100" i="8"/>
  <c r="L100" i="6"/>
  <c r="Q100" i="8"/>
  <c r="Q100" i="6"/>
  <c r="K100" i="6"/>
  <c r="K100" i="8"/>
  <c r="P133" i="8"/>
  <c r="P133" i="6"/>
  <c r="L133" i="6"/>
  <c r="L133" i="8"/>
  <c r="J133" i="6"/>
  <c r="J133" i="8"/>
  <c r="K133" i="6"/>
  <c r="K133" i="8"/>
  <c r="P165" i="6"/>
  <c r="P165" i="8"/>
  <c r="L165" i="6"/>
  <c r="L165" i="8"/>
  <c r="J165" i="6"/>
  <c r="J165" i="8"/>
  <c r="K165" i="6"/>
  <c r="K165" i="8"/>
  <c r="P197" i="8"/>
  <c r="P197" i="6"/>
  <c r="L197" i="6"/>
  <c r="L197" i="8"/>
  <c r="J197" i="6"/>
  <c r="J197" i="8"/>
  <c r="K197" i="6"/>
  <c r="K197" i="8"/>
  <c r="P229" i="8"/>
  <c r="P229" i="6"/>
  <c r="L229" i="6"/>
  <c r="L229" i="8"/>
  <c r="J229" i="6"/>
  <c r="J229" i="8"/>
  <c r="K229" i="6"/>
  <c r="K229" i="8"/>
  <c r="P261" i="8"/>
  <c r="P261" i="6"/>
  <c r="L261" i="6"/>
  <c r="L261" i="8"/>
  <c r="J261" i="6"/>
  <c r="J261" i="8"/>
  <c r="K261" i="6"/>
  <c r="K261" i="8"/>
  <c r="L350" i="8"/>
  <c r="L350" i="6"/>
  <c r="K350" i="6"/>
  <c r="K350" i="8"/>
  <c r="P350" i="8"/>
  <c r="P350" i="6"/>
  <c r="Q172" i="8"/>
  <c r="Q172" i="6"/>
  <c r="P172" i="8"/>
  <c r="P172" i="6"/>
  <c r="J172" i="6"/>
  <c r="J172" i="8"/>
  <c r="Q156" i="8"/>
  <c r="Q156" i="6"/>
  <c r="P156" i="8"/>
  <c r="P156" i="6"/>
  <c r="J156" i="8"/>
  <c r="J156" i="6"/>
  <c r="P140" i="6"/>
  <c r="P140" i="8"/>
  <c r="Q140" i="6"/>
  <c r="Q140" i="8"/>
  <c r="J140" i="8"/>
  <c r="J140" i="6"/>
  <c r="P124" i="6"/>
  <c r="P124" i="8"/>
  <c r="Q124" i="6"/>
  <c r="Q124" i="8"/>
  <c r="J124" i="8"/>
  <c r="J124" i="6"/>
  <c r="L108" i="8"/>
  <c r="L108" i="6"/>
  <c r="Q108" i="6"/>
  <c r="Q108" i="8"/>
  <c r="J108" i="8"/>
  <c r="J108" i="6"/>
  <c r="L93" i="8"/>
  <c r="L93" i="6"/>
  <c r="P93" i="6"/>
  <c r="P93" i="8"/>
  <c r="J93" i="6"/>
  <c r="J93" i="8"/>
  <c r="K93" i="6"/>
  <c r="K93" i="8"/>
  <c r="L77" i="8"/>
  <c r="L77" i="6"/>
  <c r="P77" i="6"/>
  <c r="P77" i="8"/>
  <c r="J77" i="6"/>
  <c r="J77" i="8"/>
  <c r="K77" i="6"/>
  <c r="K77" i="8"/>
  <c r="L61" i="6"/>
  <c r="L61" i="8"/>
  <c r="P61" i="6"/>
  <c r="P61" i="8"/>
  <c r="J61" i="6"/>
  <c r="J61" i="8"/>
  <c r="K61" i="6"/>
  <c r="K61" i="8"/>
  <c r="L45" i="8"/>
  <c r="L45" i="6"/>
  <c r="P45" i="8"/>
  <c r="P45" i="6"/>
  <c r="J45" i="6"/>
  <c r="J45" i="8"/>
  <c r="K45" i="6"/>
  <c r="K45" i="8"/>
  <c r="L29" i="8"/>
  <c r="L29" i="6"/>
  <c r="P29" i="6"/>
  <c r="P29" i="8"/>
  <c r="J29" i="6"/>
  <c r="J29" i="8"/>
  <c r="K29" i="6"/>
  <c r="K29" i="8"/>
  <c r="L13" i="6"/>
  <c r="L13" i="8"/>
  <c r="P13" i="8"/>
  <c r="P13" i="6"/>
  <c r="J13" i="6"/>
  <c r="J13" i="8"/>
  <c r="K13" i="6"/>
  <c r="K13" i="8"/>
  <c r="M340" i="6"/>
  <c r="M340" i="8"/>
  <c r="Q340" i="8"/>
  <c r="Q340" i="6"/>
  <c r="K340" i="6"/>
  <c r="K340" i="8"/>
  <c r="M308" i="6"/>
  <c r="M308" i="8"/>
  <c r="Q308" i="8"/>
  <c r="Q308" i="6"/>
  <c r="J308" i="6"/>
  <c r="J308" i="8"/>
  <c r="K308" i="6"/>
  <c r="K308" i="8"/>
  <c r="Q20" i="8"/>
  <c r="Q20" i="6"/>
  <c r="L20" i="8"/>
  <c r="L20" i="6"/>
  <c r="J20" i="6"/>
  <c r="J20" i="8"/>
  <c r="Q52" i="6"/>
  <c r="Q52" i="8"/>
  <c r="L52" i="8"/>
  <c r="L52" i="6"/>
  <c r="J52" i="6"/>
  <c r="J52" i="8"/>
  <c r="L84" i="6"/>
  <c r="L84" i="8"/>
  <c r="Q84" i="8"/>
  <c r="Q84" i="6"/>
  <c r="J84" i="8"/>
  <c r="J84" i="6"/>
  <c r="P117" i="8"/>
  <c r="P117" i="6"/>
  <c r="L117" i="8"/>
  <c r="L117" i="6"/>
  <c r="J117" i="6"/>
  <c r="J117" i="8"/>
  <c r="K117" i="6"/>
  <c r="K117" i="8"/>
  <c r="P149" i="6"/>
  <c r="P149" i="8"/>
  <c r="L149" i="8"/>
  <c r="L149" i="6"/>
  <c r="J149" i="6"/>
  <c r="J149" i="8"/>
  <c r="K149" i="6"/>
  <c r="K149" i="8"/>
  <c r="P181" i="8"/>
  <c r="P181" i="6"/>
  <c r="L181" i="8"/>
  <c r="L181" i="6"/>
  <c r="J181" i="6"/>
  <c r="J181" i="8"/>
  <c r="K181" i="6"/>
  <c r="K181" i="8"/>
  <c r="P213" i="8"/>
  <c r="P213" i="6"/>
  <c r="L213" i="8"/>
  <c r="L213" i="6"/>
  <c r="J213" i="6"/>
  <c r="J213" i="8"/>
  <c r="K213" i="6"/>
  <c r="K213" i="8"/>
  <c r="P245" i="8"/>
  <c r="P245" i="6"/>
  <c r="L245" i="8"/>
  <c r="L245" i="6"/>
  <c r="J245" i="6"/>
  <c r="J245" i="8"/>
  <c r="K245" i="6"/>
  <c r="K245" i="8"/>
  <c r="P277" i="8"/>
  <c r="P277" i="6"/>
  <c r="L277" i="6"/>
  <c r="L277" i="8"/>
  <c r="J277" i="6"/>
  <c r="J277" i="8"/>
  <c r="K277" i="6"/>
  <c r="K277" i="8"/>
  <c r="Q329" i="6"/>
  <c r="Q329" i="8"/>
  <c r="L329" i="6"/>
  <c r="L329" i="8"/>
  <c r="K329" i="6"/>
  <c r="K329" i="8"/>
  <c r="Q280" i="8"/>
  <c r="Q280" i="6"/>
  <c r="P280" i="8"/>
  <c r="P280" i="6"/>
  <c r="K280" i="8"/>
  <c r="K280" i="6"/>
  <c r="Q264" i="8"/>
  <c r="Q264" i="6"/>
  <c r="P264" i="8"/>
  <c r="P264" i="6"/>
  <c r="K264" i="8"/>
  <c r="K264" i="6"/>
  <c r="Q248" i="8"/>
  <c r="Q248" i="6"/>
  <c r="P248" i="8"/>
  <c r="P248" i="6"/>
  <c r="K248" i="8"/>
  <c r="K248" i="6"/>
  <c r="Q232" i="6"/>
  <c r="Q232" i="8"/>
  <c r="P232" i="6"/>
  <c r="P232" i="8"/>
  <c r="J232" i="8"/>
  <c r="J232" i="6"/>
  <c r="K232" i="8"/>
  <c r="K232" i="6"/>
  <c r="Q216" i="6"/>
  <c r="Q216" i="8"/>
  <c r="P216" i="6"/>
  <c r="P216" i="8"/>
  <c r="J216" i="8"/>
  <c r="J216" i="6"/>
  <c r="K216" i="8"/>
  <c r="K216" i="6"/>
  <c r="Q200" i="6"/>
  <c r="Q200" i="8"/>
  <c r="P200" i="6"/>
  <c r="P200" i="8"/>
  <c r="J200" i="8"/>
  <c r="J200" i="6"/>
  <c r="K200" i="8"/>
  <c r="K200" i="6"/>
  <c r="Q184" i="8"/>
  <c r="Q184" i="6"/>
  <c r="P184" i="6"/>
  <c r="P184" i="8"/>
  <c r="J184" i="8"/>
  <c r="J184" i="6"/>
  <c r="K184" i="8"/>
  <c r="K184" i="6"/>
  <c r="Q168" i="6"/>
  <c r="Q168" i="8"/>
  <c r="P168" i="6"/>
  <c r="P168" i="8"/>
  <c r="J168" i="6"/>
  <c r="J168" i="8"/>
  <c r="Q152" i="8"/>
  <c r="Q152" i="6"/>
  <c r="P152" i="6"/>
  <c r="P152" i="8"/>
  <c r="J152" i="6"/>
  <c r="J152" i="8"/>
  <c r="P136" i="8"/>
  <c r="P136" i="6"/>
  <c r="Q136" i="8"/>
  <c r="Q136" i="6"/>
  <c r="J136" i="6"/>
  <c r="J136" i="8"/>
  <c r="P120" i="8"/>
  <c r="P120" i="6"/>
  <c r="Q120" i="6"/>
  <c r="Q120" i="8"/>
  <c r="J120" i="8"/>
  <c r="J120" i="6"/>
  <c r="L104" i="8"/>
  <c r="L104" i="6"/>
  <c r="Q104" i="6"/>
  <c r="Q104" i="8"/>
  <c r="K104" i="6"/>
  <c r="K104" i="8"/>
  <c r="J104" i="8"/>
  <c r="J104" i="6"/>
  <c r="L89" i="6"/>
  <c r="L89" i="8"/>
  <c r="P89" i="6"/>
  <c r="P89" i="8"/>
  <c r="K89" i="6"/>
  <c r="K89" i="8"/>
  <c r="L73" i="6"/>
  <c r="L73" i="8"/>
  <c r="P73" i="6"/>
  <c r="P73" i="8"/>
  <c r="K73" i="6"/>
  <c r="K73" i="8"/>
  <c r="L57" i="8"/>
  <c r="L57" i="6"/>
  <c r="P57" i="6"/>
  <c r="P57" i="8"/>
  <c r="K57" i="6"/>
  <c r="K57" i="8"/>
  <c r="L41" i="8"/>
  <c r="L41" i="6"/>
  <c r="P41" i="6"/>
  <c r="P41" i="8"/>
  <c r="K41" i="6"/>
  <c r="K41" i="8"/>
  <c r="L25" i="8"/>
  <c r="L25" i="6"/>
  <c r="P25" i="8"/>
  <c r="P25" i="6"/>
  <c r="K25" i="6"/>
  <c r="K25" i="8"/>
  <c r="L370" i="5"/>
  <c r="L371" i="5"/>
  <c r="L9" i="8"/>
  <c r="L373" i="5"/>
  <c r="L369" i="5"/>
  <c r="L372" i="5"/>
  <c r="L374" i="5"/>
  <c r="L9" i="6"/>
  <c r="P9" i="6"/>
  <c r="P372" i="5"/>
  <c r="P371" i="5"/>
  <c r="P370" i="5"/>
  <c r="P9" i="8"/>
  <c r="P369" i="5"/>
  <c r="P374" i="5"/>
  <c r="P373" i="5"/>
  <c r="J9" i="6"/>
  <c r="J9" i="8"/>
  <c r="J371" i="5"/>
  <c r="J374" i="5"/>
  <c r="J370" i="5"/>
  <c r="J372" i="5"/>
  <c r="J369" i="5"/>
  <c r="J373" i="5"/>
  <c r="M294" i="6"/>
  <c r="M294" i="8"/>
  <c r="P294" i="8"/>
  <c r="P294" i="6"/>
  <c r="K294" i="6"/>
  <c r="K294" i="8"/>
  <c r="M326" i="6"/>
  <c r="M326" i="8"/>
  <c r="P326" i="6"/>
  <c r="P326" i="8"/>
  <c r="J326" i="6"/>
  <c r="J326" i="8"/>
  <c r="M341" i="6"/>
  <c r="M341" i="8"/>
  <c r="P341" i="6"/>
  <c r="P341" i="8"/>
  <c r="K341" i="6"/>
  <c r="K341" i="8"/>
  <c r="M333" i="6"/>
  <c r="M333" i="8"/>
  <c r="L333" i="8"/>
  <c r="L333" i="6"/>
  <c r="J333" i="8"/>
  <c r="J333" i="6"/>
  <c r="M293" i="6"/>
  <c r="M293" i="8"/>
  <c r="P293" i="8"/>
  <c r="P293" i="6"/>
  <c r="K293" i="6"/>
  <c r="K293" i="8"/>
  <c r="Q347" i="6"/>
  <c r="Q347" i="8"/>
  <c r="P347" i="8"/>
  <c r="P347" i="6"/>
  <c r="K347" i="6"/>
  <c r="K347" i="8"/>
  <c r="Q327" i="8"/>
  <c r="Q327" i="6"/>
  <c r="P327" i="6"/>
  <c r="P327" i="8"/>
  <c r="M317" i="6"/>
  <c r="M317" i="8"/>
  <c r="P317" i="6"/>
  <c r="P317" i="8"/>
  <c r="K317" i="6"/>
  <c r="K317" i="8"/>
  <c r="Q311" i="8"/>
  <c r="Q311" i="6"/>
  <c r="P311" i="8"/>
  <c r="P311" i="6"/>
  <c r="J311" i="6"/>
  <c r="J311" i="8"/>
  <c r="L316" i="8"/>
  <c r="L316" i="6"/>
  <c r="L370" i="6" s="1"/>
  <c r="P316" i="6"/>
  <c r="P316" i="8"/>
  <c r="K316" i="6"/>
  <c r="K316" i="8"/>
  <c r="M357" i="6"/>
  <c r="M357" i="8"/>
  <c r="P357" i="8"/>
  <c r="P357" i="6"/>
  <c r="J357" i="8"/>
  <c r="J357" i="6"/>
  <c r="Q339" i="6"/>
  <c r="Q339" i="8"/>
  <c r="P339" i="8"/>
  <c r="P339" i="6"/>
  <c r="J339" i="6"/>
  <c r="J339" i="8"/>
  <c r="M301" i="6"/>
  <c r="M301" i="8"/>
  <c r="P301" i="8"/>
  <c r="P301" i="6"/>
  <c r="J301" i="8"/>
  <c r="J301" i="6"/>
  <c r="L356" i="8"/>
  <c r="L356" i="6"/>
  <c r="P356" i="6"/>
  <c r="P356" i="8"/>
  <c r="J356" i="8"/>
  <c r="J356" i="6"/>
  <c r="L351" i="6"/>
  <c r="L351" i="8"/>
  <c r="M351" i="6"/>
  <c r="M351" i="8"/>
  <c r="K351" i="8"/>
  <c r="K351" i="6"/>
  <c r="J351" i="6"/>
  <c r="J351" i="8"/>
  <c r="L323" i="6"/>
  <c r="L323" i="8"/>
  <c r="M323" i="6"/>
  <c r="M323" i="8"/>
  <c r="K323" i="6"/>
  <c r="K323" i="8"/>
  <c r="J323" i="6"/>
  <c r="J323" i="8"/>
  <c r="L315" i="8"/>
  <c r="L315" i="6"/>
  <c r="M315" i="6"/>
  <c r="M315" i="8"/>
  <c r="J315" i="6"/>
  <c r="J315" i="8"/>
  <c r="L307" i="8"/>
  <c r="L307" i="6"/>
  <c r="M307" i="6"/>
  <c r="M307" i="8"/>
  <c r="J307" i="6"/>
  <c r="J307" i="8"/>
  <c r="J371" i="8" s="1"/>
  <c r="M328" i="6"/>
  <c r="M328" i="8"/>
  <c r="Q328" i="8"/>
  <c r="Q328" i="6"/>
  <c r="J328" i="8"/>
  <c r="J328" i="6"/>
  <c r="K328" i="8"/>
  <c r="K328" i="6"/>
  <c r="Q12" i="8"/>
  <c r="Q12" i="6"/>
  <c r="L12" i="6"/>
  <c r="L12" i="8"/>
  <c r="J12" i="6"/>
  <c r="J12" i="8"/>
  <c r="Q44" i="6"/>
  <c r="Q44" i="8"/>
  <c r="L44" i="6"/>
  <c r="L44" i="8"/>
  <c r="J44" i="6"/>
  <c r="J44" i="8"/>
  <c r="L76" i="6"/>
  <c r="L76" i="8"/>
  <c r="Q76" i="8"/>
  <c r="Q76" i="6"/>
  <c r="J76" i="8"/>
  <c r="J76" i="6"/>
  <c r="L109" i="6"/>
  <c r="L109" i="8"/>
  <c r="P109" i="8"/>
  <c r="P109" i="6"/>
  <c r="K109" i="6"/>
  <c r="K109" i="8"/>
  <c r="P141" i="8"/>
  <c r="P141" i="6"/>
  <c r="L141" i="6"/>
  <c r="L141" i="8"/>
  <c r="K141" i="6"/>
  <c r="K141" i="8"/>
  <c r="P173" i="6"/>
  <c r="P173" i="8"/>
  <c r="L173" i="6"/>
  <c r="L173" i="8"/>
  <c r="K173" i="6"/>
  <c r="K173" i="8"/>
  <c r="P205" i="8"/>
  <c r="P205" i="6"/>
  <c r="L205" i="6"/>
  <c r="L205" i="8"/>
  <c r="L370" i="8" s="1"/>
  <c r="K205" i="6"/>
  <c r="K205" i="8"/>
  <c r="P237" i="8"/>
  <c r="P237" i="6"/>
  <c r="L237" i="6"/>
  <c r="L237" i="8"/>
  <c r="K237" i="6"/>
  <c r="K237" i="8"/>
  <c r="P269" i="8"/>
  <c r="P269" i="6"/>
  <c r="L269" i="6"/>
  <c r="L269" i="8"/>
  <c r="K269" i="6"/>
  <c r="K269" i="8"/>
  <c r="Q276" i="8"/>
  <c r="Q276" i="6"/>
  <c r="P276" i="8"/>
  <c r="P276" i="6"/>
  <c r="K276" i="8"/>
  <c r="K276" i="6"/>
  <c r="Q260" i="8"/>
  <c r="Q260" i="6"/>
  <c r="P260" i="8"/>
  <c r="P260" i="6"/>
  <c r="K260" i="8"/>
  <c r="K260" i="6"/>
  <c r="Q244" i="8"/>
  <c r="Q244" i="6"/>
  <c r="P244" i="6"/>
  <c r="P244" i="8"/>
  <c r="K244" i="8"/>
  <c r="K244" i="6"/>
  <c r="Q228" i="8"/>
  <c r="Q228" i="6"/>
  <c r="P228" i="6"/>
  <c r="P228" i="8"/>
  <c r="K228" i="8"/>
  <c r="K228" i="6"/>
  <c r="Q212" i="8"/>
  <c r="Q212" i="6"/>
  <c r="P212" i="8"/>
  <c r="P212" i="6"/>
  <c r="K212" i="8"/>
  <c r="K212" i="6"/>
  <c r="Q196" i="8"/>
  <c r="Q196" i="6"/>
  <c r="P196" i="8"/>
  <c r="P196" i="6"/>
  <c r="K196" i="8"/>
  <c r="K196" i="6"/>
  <c r="Q180" i="8"/>
  <c r="Q180" i="6"/>
  <c r="P180" i="8"/>
  <c r="P180" i="6"/>
  <c r="K180" i="8"/>
  <c r="K180" i="6"/>
  <c r="Q164" i="8"/>
  <c r="Q164" i="6"/>
  <c r="P164" i="8"/>
  <c r="P164" i="6"/>
  <c r="J164" i="8"/>
  <c r="J164" i="6"/>
  <c r="Q148" i="6"/>
  <c r="Q148" i="8"/>
  <c r="P148" i="6"/>
  <c r="P148" i="8"/>
  <c r="J148" i="8"/>
  <c r="J148" i="6"/>
  <c r="P132" i="8"/>
  <c r="P132" i="6"/>
  <c r="Q132" i="6"/>
  <c r="Q132" i="8"/>
  <c r="J132" i="8"/>
  <c r="J132" i="6"/>
  <c r="P116" i="6"/>
  <c r="P116" i="8"/>
  <c r="Q116" i="6"/>
  <c r="Q116" i="8"/>
  <c r="K116" i="6"/>
  <c r="K116" i="8"/>
  <c r="L101" i="6"/>
  <c r="L101" i="8"/>
  <c r="P101" i="6"/>
  <c r="P101" i="8"/>
  <c r="J101" i="6"/>
  <c r="J101" i="8"/>
  <c r="K101" i="6"/>
  <c r="K101" i="8"/>
  <c r="L85" i="8"/>
  <c r="L85" i="6"/>
  <c r="P85" i="6"/>
  <c r="P85" i="8"/>
  <c r="J85" i="6"/>
  <c r="J85" i="8"/>
  <c r="K85" i="6"/>
  <c r="K85" i="8"/>
  <c r="L69" i="6"/>
  <c r="L69" i="8"/>
  <c r="P69" i="6"/>
  <c r="P69" i="8"/>
  <c r="J69" i="6"/>
  <c r="J69" i="8"/>
  <c r="K69" i="6"/>
  <c r="K69" i="8"/>
  <c r="L53" i="8"/>
  <c r="L53" i="6"/>
  <c r="P53" i="6"/>
  <c r="P53" i="8"/>
  <c r="J53" i="6"/>
  <c r="J53" i="8"/>
  <c r="K53" i="6"/>
  <c r="K53" i="8"/>
  <c r="K371" i="8" s="1"/>
  <c r="L344" i="6"/>
  <c r="L344" i="8"/>
  <c r="P344" i="6"/>
  <c r="P344" i="8"/>
  <c r="L324" i="6"/>
  <c r="L324" i="8"/>
  <c r="P324" i="8"/>
  <c r="P324" i="6"/>
  <c r="J324" i="6"/>
  <c r="J324" i="8"/>
  <c r="Q37" i="6"/>
  <c r="Q37" i="8"/>
  <c r="M37" i="6"/>
  <c r="M37" i="8"/>
  <c r="Q21" i="8"/>
  <c r="Q21" i="6"/>
  <c r="Q371" i="6" s="1"/>
  <c r="M21" i="8"/>
  <c r="M21" i="6"/>
  <c r="M365" i="8"/>
  <c r="P365" i="8"/>
  <c r="L364" i="8"/>
  <c r="P364" i="8"/>
  <c r="P36" i="6"/>
  <c r="P36" i="8"/>
  <c r="P372" i="8" s="1"/>
  <c r="M36" i="8"/>
  <c r="M36" i="6"/>
  <c r="K36" i="8"/>
  <c r="K36" i="6"/>
  <c r="Q68" i="6"/>
  <c r="Q68" i="8"/>
  <c r="M68" i="8"/>
  <c r="M68" i="6"/>
  <c r="K68" i="6"/>
  <c r="K68" i="8"/>
  <c r="P100" i="8"/>
  <c r="P100" i="6"/>
  <c r="M100" i="8"/>
  <c r="M100" i="6"/>
  <c r="J100" i="8"/>
  <c r="J100" i="6"/>
  <c r="M133" i="8"/>
  <c r="M133" i="6"/>
  <c r="Q133" i="6"/>
  <c r="Q133" i="8"/>
  <c r="M165" i="8"/>
  <c r="M165" i="6"/>
  <c r="Q165" i="8"/>
  <c r="Q165" i="6"/>
  <c r="M197" i="8"/>
  <c r="M197" i="6"/>
  <c r="Q197" i="8"/>
  <c r="Q197" i="6"/>
  <c r="M229" i="8"/>
  <c r="M229" i="6"/>
  <c r="Q229" i="8"/>
  <c r="Q229" i="6"/>
  <c r="M261" i="8"/>
  <c r="M261" i="6"/>
  <c r="Q261" i="8"/>
  <c r="Q261" i="6"/>
  <c r="M350" i="6"/>
  <c r="M350" i="8"/>
  <c r="Q350" i="8"/>
  <c r="Q350" i="6"/>
  <c r="J350" i="8"/>
  <c r="J350" i="6"/>
  <c r="C32" i="7"/>
  <c r="D32" i="7" s="1"/>
  <c r="E32" i="7" s="1"/>
  <c r="F32" i="7" s="1"/>
  <c r="I35" i="4"/>
  <c r="U35" i="4" s="1"/>
  <c r="H40" i="4"/>
  <c r="H53" i="4"/>
  <c r="F82" i="4"/>
  <c r="F96" i="4"/>
  <c r="H105" i="4"/>
  <c r="F142" i="4"/>
  <c r="F147" i="4"/>
  <c r="F162" i="4"/>
  <c r="F173" i="4"/>
  <c r="H193" i="4"/>
  <c r="F200" i="4"/>
  <c r="F210" i="4"/>
  <c r="F216" i="4"/>
  <c r="F249" i="4"/>
  <c r="F291" i="4"/>
  <c r="H31" i="4"/>
  <c r="H33" i="4"/>
  <c r="H50" i="4"/>
  <c r="H69" i="4"/>
  <c r="H77" i="4"/>
  <c r="H95" i="4"/>
  <c r="H98" i="4"/>
  <c r="F102" i="4"/>
  <c r="H285" i="4"/>
  <c r="F277" i="4"/>
  <c r="F258" i="4"/>
  <c r="I312" i="4"/>
  <c r="U312" i="4" s="1"/>
  <c r="I360" i="4"/>
  <c r="U360" i="4" s="1"/>
  <c r="F293" i="5"/>
  <c r="H8" i="4"/>
  <c r="H10" i="4"/>
  <c r="H17" i="4"/>
  <c r="H18" i="4"/>
  <c r="H24" i="4"/>
  <c r="H25" i="4"/>
  <c r="F32" i="4"/>
  <c r="H57" i="4"/>
  <c r="F61" i="4"/>
  <c r="F64" i="4"/>
  <c r="F77" i="4"/>
  <c r="F80" i="4"/>
  <c r="H88" i="4"/>
  <c r="H97" i="4"/>
  <c r="H104" i="4"/>
  <c r="F113" i="4"/>
  <c r="F117" i="4"/>
  <c r="F155" i="4"/>
  <c r="H168" i="4"/>
  <c r="H172" i="4"/>
  <c r="H176" i="4"/>
  <c r="H178" i="4"/>
  <c r="F194" i="4"/>
  <c r="F201" i="4"/>
  <c r="F206" i="4"/>
  <c r="F213" i="4"/>
  <c r="F220" i="4"/>
  <c r="F233" i="4"/>
  <c r="F234" i="4"/>
  <c r="F265" i="4"/>
  <c r="H272" i="4"/>
  <c r="F282" i="4"/>
  <c r="F283" i="4"/>
  <c r="F284" i="4"/>
  <c r="F302" i="4"/>
  <c r="H306" i="4"/>
  <c r="H324" i="4"/>
  <c r="F8" i="4"/>
  <c r="F10" i="4"/>
  <c r="H12" i="4"/>
  <c r="H21" i="4"/>
  <c r="H32" i="4"/>
  <c r="F42" i="4"/>
  <c r="F45" i="4"/>
  <c r="H48" i="4"/>
  <c r="H49" i="4"/>
  <c r="H66" i="4"/>
  <c r="H74" i="4"/>
  <c r="H82" i="4"/>
  <c r="F90" i="4"/>
  <c r="F93" i="4"/>
  <c r="H112" i="4"/>
  <c r="H121" i="4"/>
  <c r="F124" i="4"/>
  <c r="H136" i="4"/>
  <c r="H138" i="4"/>
  <c r="F145" i="4"/>
  <c r="H161" i="4"/>
  <c r="F172" i="4"/>
  <c r="F178" i="4"/>
  <c r="F181" i="4"/>
  <c r="H237" i="4"/>
  <c r="H242" i="4"/>
  <c r="F245" i="4"/>
  <c r="F250" i="4"/>
  <c r="F251" i="4"/>
  <c r="H316" i="4"/>
  <c r="H312" i="4"/>
  <c r="F308" i="4"/>
  <c r="F306" i="4"/>
  <c r="H280" i="4"/>
  <c r="H264" i="4"/>
  <c r="H153" i="4"/>
  <c r="F149" i="4"/>
  <c r="H144" i="4"/>
  <c r="H51" i="4"/>
  <c r="F29" i="4"/>
  <c r="F13" i="4"/>
  <c r="H340" i="4"/>
  <c r="G354" i="4"/>
  <c r="G351" i="4"/>
  <c r="G349" i="4"/>
  <c r="G343" i="4"/>
  <c r="G341" i="4"/>
  <c r="G333" i="4"/>
  <c r="G330" i="4"/>
  <c r="G327" i="4"/>
  <c r="G325" i="4"/>
  <c r="G310" i="4"/>
  <c r="G305" i="4"/>
  <c r="G278" i="4"/>
  <c r="G277" i="4"/>
  <c r="G256" i="4"/>
  <c r="G253" i="4"/>
  <c r="G245" i="4"/>
  <c r="G240" i="4"/>
  <c r="G232" i="4"/>
  <c r="G214" i="4"/>
  <c r="G213" i="4"/>
  <c r="G208" i="4"/>
  <c r="G205" i="4"/>
  <c r="G200" i="4"/>
  <c r="G194" i="4"/>
  <c r="G190" i="4"/>
  <c r="G178" i="4"/>
  <c r="G177" i="4"/>
  <c r="G170" i="4"/>
  <c r="G166" i="4"/>
  <c r="G165" i="4"/>
  <c r="G163" i="4"/>
  <c r="G162" i="4"/>
  <c r="G154" i="4"/>
  <c r="G150" i="4"/>
  <c r="G147" i="4"/>
  <c r="G142" i="4"/>
  <c r="G133" i="4"/>
  <c r="G125" i="4"/>
  <c r="G124" i="4"/>
  <c r="G122" i="4"/>
  <c r="G120" i="4"/>
  <c r="G117" i="4"/>
  <c r="G116" i="4"/>
  <c r="G114" i="4"/>
  <c r="G113" i="4"/>
  <c r="G367" i="4"/>
  <c r="I367" i="4"/>
  <c r="U367" i="4" s="1"/>
  <c r="G366" i="4"/>
  <c r="I366" i="4"/>
  <c r="U366" i="4" s="1"/>
  <c r="G364" i="4"/>
  <c r="I364" i="4"/>
  <c r="U364" i="4" s="1"/>
  <c r="G362" i="4"/>
  <c r="I362" i="4"/>
  <c r="U362" i="4" s="1"/>
  <c r="G361" i="4"/>
  <c r="I361" i="4"/>
  <c r="U361" i="4" s="1"/>
  <c r="G357" i="4"/>
  <c r="G355" i="4"/>
  <c r="G322" i="4"/>
  <c r="G317" i="4"/>
  <c r="G315" i="4"/>
  <c r="G298" i="4"/>
  <c r="G297" i="4"/>
  <c r="G294" i="4"/>
  <c r="G293" i="4"/>
  <c r="I293" i="4"/>
  <c r="U293" i="4" s="1"/>
  <c r="G291" i="4"/>
  <c r="G290" i="4"/>
  <c r="G286" i="4"/>
  <c r="G283" i="4"/>
  <c r="G281" i="4"/>
  <c r="G269" i="4"/>
  <c r="G266" i="4"/>
  <c r="G265" i="4"/>
  <c r="G261" i="4"/>
  <c r="G254" i="4"/>
  <c r="G248" i="4"/>
  <c r="G241" i="4"/>
  <c r="G229" i="4"/>
  <c r="G226" i="4"/>
  <c r="G224" i="4"/>
  <c r="G221" i="4"/>
  <c r="G216" i="4"/>
  <c r="G209" i="4"/>
  <c r="G204" i="4"/>
  <c r="G202" i="4"/>
  <c r="G201" i="4"/>
  <c r="G195" i="4"/>
  <c r="G187" i="4"/>
  <c r="G185" i="4"/>
  <c r="G181" i="4"/>
  <c r="I282" i="4"/>
  <c r="U282" i="4" s="1"/>
  <c r="I363" i="4"/>
  <c r="G356" i="4"/>
  <c r="G348" i="4"/>
  <c r="G340" i="4"/>
  <c r="G332" i="4"/>
  <c r="G324" i="4"/>
  <c r="G316" i="4"/>
  <c r="G308" i="4"/>
  <c r="G300" i="4"/>
  <c r="G284" i="4"/>
  <c r="G276" i="4"/>
  <c r="G188" i="4"/>
  <c r="G180" i="4"/>
  <c r="G131" i="4"/>
  <c r="G123" i="4"/>
  <c r="G93" i="4"/>
  <c r="G89" i="4"/>
  <c r="G61" i="4"/>
  <c r="G45" i="4"/>
  <c r="G37" i="4"/>
  <c r="G29" i="4"/>
  <c r="G11" i="4"/>
  <c r="G9" i="4"/>
  <c r="E8" i="4"/>
  <c r="I80" i="4"/>
  <c r="U80" i="4" s="1"/>
  <c r="I109" i="4"/>
  <c r="U109" i="4" s="1"/>
  <c r="G72" i="4"/>
  <c r="G48" i="4"/>
  <c r="H348" i="1"/>
  <c r="G293" i="5"/>
  <c r="F312" i="5"/>
  <c r="H293" i="5"/>
  <c r="G312" i="5"/>
  <c r="I293" i="5"/>
  <c r="U293" i="5" s="1"/>
  <c r="H312" i="5"/>
  <c r="I312" i="5"/>
  <c r="U312" i="5" s="1"/>
  <c r="Q2" i="7"/>
  <c r="F366" i="5"/>
  <c r="F362" i="5"/>
  <c r="F364" i="10"/>
  <c r="F366" i="10"/>
  <c r="W370" i="5"/>
  <c r="W374" i="5"/>
  <c r="W369" i="5"/>
  <c r="W371" i="5"/>
  <c r="W372" i="5"/>
  <c r="W373" i="5"/>
  <c r="R5" i="10"/>
  <c r="Y9" i="10" s="1"/>
  <c r="Y22" i="10"/>
  <c r="Y41" i="10"/>
  <c r="Y60" i="10"/>
  <c r="Y77" i="10"/>
  <c r="Y93" i="10"/>
  <c r="Y113" i="10"/>
  <c r="Y137" i="10"/>
  <c r="Y54" i="10"/>
  <c r="Y71" i="10"/>
  <c r="Y90" i="10"/>
  <c r="Y107" i="10"/>
  <c r="Y126" i="10"/>
  <c r="Y144" i="10"/>
  <c r="Y162" i="10"/>
  <c r="Y180" i="10"/>
  <c r="Y203" i="10"/>
  <c r="Y155" i="10"/>
  <c r="Y173" i="10"/>
  <c r="Y193" i="10"/>
  <c r="W374" i="10"/>
  <c r="W372" i="10"/>
  <c r="W370" i="10"/>
  <c r="W373" i="10"/>
  <c r="W371" i="10"/>
  <c r="W369" i="10"/>
  <c r="Y196" i="10"/>
  <c r="Y216" i="10"/>
  <c r="Y234" i="10"/>
  <c r="Y250" i="10"/>
  <c r="Y268" i="10"/>
  <c r="Y286" i="10"/>
  <c r="Y243" i="10"/>
  <c r="Y259" i="10"/>
  <c r="Y275" i="10"/>
  <c r="Y291" i="10"/>
  <c r="Y307" i="10"/>
  <c r="Y333" i="10"/>
  <c r="Y302" i="10"/>
  <c r="Y319" i="10"/>
  <c r="Y351" i="10"/>
  <c r="Y353" i="10"/>
  <c r="Y324" i="10"/>
  <c r="Y340" i="10"/>
  <c r="Y356" i="10"/>
  <c r="Y14" i="5"/>
  <c r="Y15" i="5"/>
  <c r="Y16" i="5"/>
  <c r="Y22" i="5"/>
  <c r="Y23" i="5"/>
  <c r="Y29" i="5"/>
  <c r="Y37" i="5"/>
  <c r="Y40" i="5"/>
  <c r="Y41" i="5"/>
  <c r="Y45" i="5"/>
  <c r="Y47" i="5"/>
  <c r="Y50" i="5"/>
  <c r="Y56" i="5"/>
  <c r="Y57" i="5"/>
  <c r="Y62" i="5"/>
  <c r="Y64" i="5"/>
  <c r="Y65" i="5"/>
  <c r="Y69" i="5"/>
  <c r="Y74" i="5"/>
  <c r="Y77" i="5"/>
  <c r="Y78" i="5"/>
  <c r="Y80" i="5"/>
  <c r="Y83" i="5"/>
  <c r="Y85" i="5"/>
  <c r="Y93" i="5"/>
  <c r="Y99" i="5"/>
  <c r="Y102" i="5"/>
  <c r="Y103" i="5"/>
  <c r="Y109" i="5"/>
  <c r="Y110" i="5"/>
  <c r="Y112" i="5"/>
  <c r="Y115" i="5"/>
  <c r="Y120" i="5"/>
  <c r="Y125" i="5"/>
  <c r="Y127" i="5"/>
  <c r="Y131" i="5"/>
  <c r="Y132" i="5"/>
  <c r="Y134" i="5"/>
  <c r="Y139" i="5"/>
  <c r="Y140" i="5"/>
  <c r="Y141" i="5"/>
  <c r="Y147" i="5"/>
  <c r="Y148" i="5"/>
  <c r="Y149" i="5"/>
  <c r="Y158" i="5"/>
  <c r="Y162" i="5"/>
  <c r="Y165" i="5"/>
  <c r="Y171" i="5"/>
  <c r="Y172" i="5"/>
  <c r="Y178" i="5"/>
  <c r="Y179" i="5"/>
  <c r="Y181" i="5"/>
  <c r="Y182" i="5"/>
  <c r="Y192" i="5"/>
  <c r="Y194" i="5"/>
  <c r="Y196" i="5"/>
  <c r="Y197" i="5"/>
  <c r="Y208" i="5"/>
  <c r="Y210" i="5"/>
  <c r="Y211" i="5"/>
  <c r="Y224" i="5"/>
  <c r="Y225" i="5"/>
  <c r="Y230" i="5"/>
  <c r="Y232" i="5"/>
  <c r="Y234" i="5"/>
  <c r="Y235" i="5"/>
  <c r="Y237" i="5"/>
  <c r="Y238" i="5"/>
  <c r="Y239" i="5"/>
  <c r="Y241" i="5"/>
  <c r="Y247" i="5"/>
  <c r="Y249" i="5"/>
  <c r="Y252" i="5"/>
  <c r="Y253" i="5"/>
  <c r="Y255" i="5"/>
  <c r="Y257" i="5"/>
  <c r="Y260" i="5"/>
  <c r="Y261" i="5"/>
  <c r="Y263" i="5"/>
  <c r="Y266" i="5"/>
  <c r="Y268" i="5"/>
  <c r="Y269" i="5"/>
  <c r="Y271" i="5"/>
  <c r="Y282" i="5"/>
  <c r="Y284" i="5"/>
  <c r="Y288" i="5"/>
  <c r="Y293" i="5"/>
  <c r="Y296" i="5"/>
  <c r="Y301" i="5"/>
  <c r="Y304" i="5"/>
  <c r="Y306" i="5"/>
  <c r="Y309" i="5"/>
  <c r="Y311" i="5"/>
  <c r="Y318" i="5"/>
  <c r="Y320" i="5"/>
  <c r="Y326" i="5"/>
  <c r="Y327" i="5"/>
  <c r="Y329" i="5"/>
  <c r="Y330" i="5"/>
  <c r="Y333" i="5"/>
  <c r="Y338" i="5"/>
  <c r="Y341" i="5"/>
  <c r="Y345" i="5"/>
  <c r="Y346" i="5"/>
  <c r="Y352" i="5"/>
  <c r="Y353" i="5"/>
  <c r="Y354" i="5"/>
  <c r="Y357" i="5"/>
  <c r="Y365" i="5"/>
  <c r="Y367" i="5"/>
  <c r="Y8" i="5"/>
  <c r="Y9" i="5"/>
  <c r="Y10" i="5"/>
  <c r="Y13" i="5"/>
  <c r="Y18" i="5"/>
  <c r="Y21" i="5"/>
  <c r="Y24" i="5"/>
  <c r="Y26" i="5"/>
  <c r="Y30" i="5"/>
  <c r="Y31" i="5"/>
  <c r="Y32" i="5"/>
  <c r="Y39" i="5"/>
  <c r="Y42" i="5"/>
  <c r="Y46" i="5"/>
  <c r="Y48" i="5"/>
  <c r="Y54" i="5"/>
  <c r="Y55" i="5"/>
  <c r="Y58" i="5"/>
  <c r="Y61" i="5"/>
  <c r="Y63" i="5"/>
  <c r="Y66" i="5"/>
  <c r="Y71" i="5"/>
  <c r="Y72" i="5"/>
  <c r="Y79" i="5"/>
  <c r="Y82" i="5"/>
  <c r="Y88" i="5"/>
  <c r="Y90" i="5"/>
  <c r="Y91" i="5"/>
  <c r="Y94" i="5"/>
  <c r="Y95" i="5"/>
  <c r="Y98" i="5"/>
  <c r="Y101" i="5"/>
  <c r="Y111" i="5"/>
  <c r="Y114" i="5"/>
  <c r="Y118" i="5"/>
  <c r="Y119" i="5"/>
  <c r="Y126" i="5"/>
  <c r="Y133" i="5"/>
  <c r="Y135" i="5"/>
  <c r="Y144" i="5"/>
  <c r="Y145" i="5"/>
  <c r="Y150" i="5"/>
  <c r="Y152" i="5"/>
  <c r="Y153" i="5"/>
  <c r="Y157" i="5"/>
  <c r="Y163" i="5"/>
  <c r="Y164" i="5"/>
  <c r="Y166" i="5"/>
  <c r="Y169" i="5"/>
  <c r="Y170" i="5"/>
  <c r="Y173" i="5"/>
  <c r="Y185" i="5"/>
  <c r="Y186" i="5"/>
  <c r="Y187" i="5"/>
  <c r="Y188" i="5"/>
  <c r="Y189" i="5"/>
  <c r="Y195" i="5"/>
  <c r="Y200" i="5"/>
  <c r="Y203" i="5"/>
  <c r="Y204" i="5"/>
  <c r="Y205" i="5"/>
  <c r="Y209" i="5"/>
  <c r="Y213" i="5"/>
  <c r="Y216" i="5"/>
  <c r="Y218" i="5"/>
  <c r="Y219" i="5"/>
  <c r="Y220" i="5"/>
  <c r="Y221" i="5"/>
  <c r="Y226" i="5"/>
  <c r="Y227" i="5"/>
  <c r="Y242" i="5"/>
  <c r="Y244" i="5"/>
  <c r="Y245" i="5"/>
  <c r="Y246" i="5"/>
  <c r="Y254" i="5"/>
  <c r="Y258" i="5"/>
  <c r="Y264" i="5"/>
  <c r="Y272" i="5"/>
  <c r="Y273" i="5"/>
  <c r="Y274" i="5"/>
  <c r="Y276" i="5"/>
  <c r="Y279" i="5"/>
  <c r="Y285" i="5"/>
  <c r="Y287" i="5"/>
  <c r="Y290" i="5"/>
  <c r="Y294" i="5"/>
  <c r="Y295" i="5"/>
  <c r="Y298" i="5"/>
  <c r="Y303" i="5"/>
  <c r="Y305" i="5"/>
  <c r="Y310" i="5"/>
  <c r="Y312" i="5"/>
  <c r="Y313" i="5"/>
  <c r="Y314" i="5"/>
  <c r="Y319" i="5"/>
  <c r="Y322" i="5"/>
  <c r="Y325" i="5"/>
  <c r="Y328" i="5"/>
  <c r="Y334" i="5"/>
  <c r="Y336" i="5"/>
  <c r="Y337" i="5"/>
  <c r="Y342" i="5"/>
  <c r="Y344" i="5"/>
  <c r="Y350" i="5"/>
  <c r="Y351" i="5"/>
  <c r="Y359" i="5"/>
  <c r="Y360" i="5"/>
  <c r="Y361" i="5"/>
  <c r="F367" i="5"/>
  <c r="F361" i="10"/>
  <c r="F361" i="5"/>
  <c r="F363" i="10"/>
  <c r="G363" i="5"/>
  <c r="F363" i="5"/>
  <c r="Y127" i="10"/>
  <c r="Y10" i="10"/>
  <c r="G360" i="5"/>
  <c r="H361" i="10"/>
  <c r="G361" i="5"/>
  <c r="G361" i="10"/>
  <c r="G363" i="10"/>
  <c r="F365" i="10"/>
  <c r="F365" i="5"/>
  <c r="G366" i="10"/>
  <c r="G366" i="5"/>
  <c r="G364" i="5"/>
  <c r="F364" i="5"/>
  <c r="F367" i="10"/>
  <c r="N369" i="10"/>
  <c r="N373" i="10"/>
  <c r="N370" i="10"/>
  <c r="N374" i="10"/>
  <c r="O374" i="10"/>
  <c r="O370" i="10"/>
  <c r="O369" i="10"/>
  <c r="P371" i="6"/>
  <c r="P369" i="6"/>
  <c r="L371" i="6"/>
  <c r="H361" i="5"/>
  <c r="G360" i="10"/>
  <c r="F360" i="5"/>
  <c r="F360" i="10"/>
  <c r="M371" i="8"/>
  <c r="L369" i="6"/>
  <c r="F362" i="10"/>
  <c r="Q372" i="6"/>
  <c r="L374" i="6"/>
  <c r="Q371" i="8"/>
  <c r="P371" i="8"/>
  <c r="N155" i="6"/>
  <c r="N147" i="6"/>
  <c r="N144" i="8"/>
  <c r="N144" i="6"/>
  <c r="N146" i="8"/>
  <c r="N146" i="6"/>
  <c r="N148" i="8"/>
  <c r="N148" i="6"/>
  <c r="N150" i="8"/>
  <c r="N150" i="6"/>
  <c r="N152" i="8"/>
  <c r="N152" i="6"/>
  <c r="N154" i="8"/>
  <c r="N154" i="6"/>
  <c r="N158" i="8"/>
  <c r="N158" i="6"/>
  <c r="N160" i="8"/>
  <c r="N160" i="6"/>
  <c r="N162" i="8"/>
  <c r="N162" i="6"/>
  <c r="N164" i="8"/>
  <c r="N164" i="6"/>
  <c r="O167" i="8"/>
  <c r="O167" i="6"/>
  <c r="O175" i="8"/>
  <c r="O175" i="6"/>
  <c r="O180" i="8"/>
  <c r="O180" i="6"/>
  <c r="O196" i="8"/>
  <c r="O196" i="6"/>
  <c r="O199" i="8"/>
  <c r="O199" i="6"/>
  <c r="N206" i="8"/>
  <c r="N206" i="6"/>
  <c r="O207" i="8"/>
  <c r="O207" i="6"/>
  <c r="N214" i="8"/>
  <c r="N214" i="6"/>
  <c r="O215" i="8"/>
  <c r="O215" i="6"/>
  <c r="N222" i="8"/>
  <c r="N222" i="6"/>
  <c r="O223" i="8"/>
  <c r="O223" i="6"/>
  <c r="N230" i="8"/>
  <c r="N230" i="6"/>
  <c r="O231" i="8"/>
  <c r="O231" i="6"/>
  <c r="N238" i="8"/>
  <c r="N238" i="6"/>
  <c r="O239" i="8"/>
  <c r="O239" i="6"/>
  <c r="N246" i="8"/>
  <c r="N246" i="6"/>
  <c r="O247" i="8"/>
  <c r="O247" i="6"/>
  <c r="N254" i="8"/>
  <c r="N254" i="6"/>
  <c r="O255" i="8"/>
  <c r="O255" i="6"/>
  <c r="N262" i="8"/>
  <c r="N262" i="6"/>
  <c r="O263" i="8"/>
  <c r="O263" i="6"/>
  <c r="N312" i="8"/>
  <c r="N312" i="6"/>
  <c r="N328" i="8"/>
  <c r="N328" i="6"/>
  <c r="N344" i="8"/>
  <c r="N344" i="6"/>
  <c r="N360" i="8"/>
  <c r="O320" i="8"/>
  <c r="O320" i="6"/>
  <c r="O352" i="6"/>
  <c r="O352" i="8"/>
  <c r="N22" i="6"/>
  <c r="N22" i="8"/>
  <c r="N50" i="6"/>
  <c r="N50" i="8"/>
  <c r="N86" i="6"/>
  <c r="N86" i="8"/>
  <c r="N114" i="6"/>
  <c r="N114" i="8"/>
  <c r="O19" i="6"/>
  <c r="O19" i="8"/>
  <c r="O37" i="6"/>
  <c r="O37" i="8"/>
  <c r="O51" i="6"/>
  <c r="O51" i="8"/>
  <c r="O69" i="6"/>
  <c r="O69" i="8"/>
  <c r="O83" i="6"/>
  <c r="O83" i="8"/>
  <c r="O101" i="6"/>
  <c r="O101" i="8"/>
  <c r="O123" i="6"/>
  <c r="O123" i="8"/>
  <c r="O143" i="8"/>
  <c r="O143" i="6"/>
  <c r="N51" i="6"/>
  <c r="N51" i="8"/>
  <c r="N137" i="8"/>
  <c r="N137" i="6"/>
  <c r="O171" i="8"/>
  <c r="O171" i="6"/>
  <c r="N202" i="8"/>
  <c r="N202" i="6"/>
  <c r="O203" i="8"/>
  <c r="O203" i="6"/>
  <c r="N210" i="8"/>
  <c r="N210" i="6"/>
  <c r="O211" i="8"/>
  <c r="O211" i="6"/>
  <c r="N218" i="8"/>
  <c r="N218" i="6"/>
  <c r="O219" i="8"/>
  <c r="O219" i="6"/>
  <c r="N226" i="8"/>
  <c r="N226" i="6"/>
  <c r="O227" i="8"/>
  <c r="O227" i="6"/>
  <c r="N234" i="8"/>
  <c r="N234" i="6"/>
  <c r="O235" i="8"/>
  <c r="O235" i="6"/>
  <c r="N242" i="8"/>
  <c r="N242" i="6"/>
  <c r="O243" i="8"/>
  <c r="O243" i="6"/>
  <c r="N250" i="8"/>
  <c r="N250" i="6"/>
  <c r="O251" i="8"/>
  <c r="O251" i="6"/>
  <c r="N258" i="8"/>
  <c r="N258" i="6"/>
  <c r="O259" i="8"/>
  <c r="O259" i="6"/>
  <c r="N316" i="8"/>
  <c r="N316" i="6"/>
  <c r="N324" i="8"/>
  <c r="N324" i="6"/>
  <c r="N332" i="8"/>
  <c r="N332" i="6"/>
  <c r="N348" i="8"/>
  <c r="N348" i="6"/>
  <c r="N356" i="8"/>
  <c r="N356" i="6"/>
  <c r="O304" i="8"/>
  <c r="O304" i="6"/>
  <c r="O336" i="8"/>
  <c r="O336" i="6"/>
  <c r="O354" i="6"/>
  <c r="O354" i="8"/>
  <c r="N18" i="6"/>
  <c r="N18" i="8"/>
  <c r="N54" i="6"/>
  <c r="N54" i="8"/>
  <c r="N82" i="6"/>
  <c r="N82" i="8"/>
  <c r="N118" i="6"/>
  <c r="N118" i="8"/>
  <c r="O364" i="8"/>
  <c r="O21" i="6"/>
  <c r="O21" i="8"/>
  <c r="O35" i="6"/>
  <c r="O35" i="8"/>
  <c r="O53" i="6"/>
  <c r="O53" i="8"/>
  <c r="O67" i="6"/>
  <c r="O67" i="8"/>
  <c r="O85" i="6"/>
  <c r="O85" i="8"/>
  <c r="O99" i="6"/>
  <c r="O99" i="8"/>
  <c r="O127" i="8"/>
  <c r="O127" i="6"/>
  <c r="O139" i="6"/>
  <c r="O139" i="8"/>
  <c r="N67" i="8"/>
  <c r="N67" i="6"/>
  <c r="N115" i="6"/>
  <c r="N115" i="8"/>
  <c r="N127" i="8"/>
  <c r="N127" i="6"/>
  <c r="N105" i="8"/>
  <c r="N105" i="6"/>
  <c r="N41" i="8"/>
  <c r="N41" i="6"/>
  <c r="O136" i="8"/>
  <c r="O136" i="6"/>
  <c r="O112" i="6"/>
  <c r="O112" i="8"/>
  <c r="O144" i="8"/>
  <c r="O144" i="6"/>
  <c r="O146" i="8"/>
  <c r="O146" i="6"/>
  <c r="O148" i="8"/>
  <c r="O148" i="6"/>
  <c r="O150" i="8"/>
  <c r="O150" i="6"/>
  <c r="O154" i="8"/>
  <c r="O154" i="6"/>
  <c r="O156" i="8"/>
  <c r="O156" i="6"/>
  <c r="O158" i="8"/>
  <c r="O158" i="6"/>
  <c r="O160" i="8"/>
  <c r="O160" i="6"/>
  <c r="O164" i="8"/>
  <c r="O164" i="6"/>
  <c r="O169" i="8"/>
  <c r="O169" i="6"/>
  <c r="O177" i="8"/>
  <c r="O177" i="6"/>
  <c r="O185" i="6"/>
  <c r="O185" i="8"/>
  <c r="O193" i="8"/>
  <c r="O193" i="6"/>
  <c r="O201" i="8"/>
  <c r="O201" i="6"/>
  <c r="O209" i="8"/>
  <c r="O209" i="6"/>
  <c r="O217" i="8"/>
  <c r="O217" i="6"/>
  <c r="O225" i="8"/>
  <c r="O225" i="6"/>
  <c r="O233" i="8"/>
  <c r="O233" i="6"/>
  <c r="O241" i="8"/>
  <c r="O241" i="6"/>
  <c r="O249" i="8"/>
  <c r="O249" i="6"/>
  <c r="O257" i="8"/>
  <c r="O257" i="6"/>
  <c r="N318" i="8"/>
  <c r="N318" i="6"/>
  <c r="N334" i="8"/>
  <c r="N334" i="6"/>
  <c r="N350" i="8"/>
  <c r="N350" i="6"/>
  <c r="N364" i="8"/>
  <c r="N38" i="6"/>
  <c r="N38" i="8"/>
  <c r="N102" i="6"/>
  <c r="N102" i="8"/>
  <c r="N130" i="8"/>
  <c r="N130" i="6"/>
  <c r="O13" i="6"/>
  <c r="O13" i="8"/>
  <c r="O45" i="6"/>
  <c r="O45" i="8"/>
  <c r="O77" i="6"/>
  <c r="O77" i="8"/>
  <c r="O111" i="6"/>
  <c r="O111" i="8"/>
  <c r="O145" i="8"/>
  <c r="O145" i="6"/>
  <c r="O147" i="8"/>
  <c r="O147" i="6"/>
  <c r="O149" i="8"/>
  <c r="O149" i="6"/>
  <c r="O151" i="8"/>
  <c r="O151" i="6"/>
  <c r="O153" i="8"/>
  <c r="O153" i="6"/>
  <c r="O155" i="8"/>
  <c r="O155" i="6"/>
  <c r="O157" i="8"/>
  <c r="O157" i="6"/>
  <c r="O159" i="8"/>
  <c r="O159" i="6"/>
  <c r="O161" i="8"/>
  <c r="O161" i="6"/>
  <c r="O163" i="8"/>
  <c r="O163" i="6"/>
  <c r="O165" i="8"/>
  <c r="O165" i="6"/>
  <c r="O173" i="8"/>
  <c r="O173" i="6"/>
  <c r="O205" i="8"/>
  <c r="O205" i="6"/>
  <c r="O213" i="8"/>
  <c r="O213" i="6"/>
  <c r="O221" i="8"/>
  <c r="O221" i="6"/>
  <c r="O229" i="8"/>
  <c r="O229" i="6"/>
  <c r="O237" i="8"/>
  <c r="O237" i="6"/>
  <c r="O245" i="8"/>
  <c r="O245" i="6"/>
  <c r="O253" i="6"/>
  <c r="O261" i="8"/>
  <c r="O261" i="6"/>
  <c r="N314" i="8"/>
  <c r="N314" i="6"/>
  <c r="N330" i="8"/>
  <c r="N330" i="6"/>
  <c r="N346" i="8"/>
  <c r="N346" i="6"/>
  <c r="O362" i="8"/>
  <c r="N70" i="6"/>
  <c r="N70" i="8"/>
  <c r="O11" i="6"/>
  <c r="O29" i="6"/>
  <c r="O29" i="8"/>
  <c r="O61" i="6"/>
  <c r="O61" i="8"/>
  <c r="O93" i="6"/>
  <c r="O93" i="8"/>
  <c r="Y25" i="5"/>
  <c r="Y28" i="5"/>
  <c r="Y59" i="5"/>
  <c r="Y81" i="5"/>
  <c r="Y92" i="5"/>
  <c r="Y113" i="5"/>
  <c r="Y121" i="5"/>
  <c r="Y160" i="5"/>
  <c r="Y183" i="5"/>
  <c r="Y190" i="5"/>
  <c r="Y199" i="5"/>
  <c r="Y207" i="5"/>
  <c r="Y231" i="5"/>
  <c r="Y256" i="5"/>
  <c r="Y315" i="5"/>
  <c r="Y339" i="5"/>
  <c r="Y308" i="5"/>
  <c r="Y299" i="5"/>
  <c r="Y278" i="5"/>
  <c r="Y259" i="5"/>
  <c r="Y217" i="5"/>
  <c r="Y214" i="5"/>
  <c r="Y340" i="5"/>
  <c r="Y286" i="5"/>
  <c r="Y267" i="5"/>
  <c r="Y248" i="5"/>
  <c r="Y228" i="5"/>
  <c r="Y215" i="5"/>
  <c r="Y212" i="5"/>
  <c r="Y175" i="5"/>
  <c r="Y161" i="5"/>
  <c r="Y129" i="5"/>
  <c r="Y122" i="5"/>
  <c r="Y84" i="5"/>
  <c r="Y68" i="5"/>
  <c r="Y34" i="5"/>
  <c r="Y27" i="5"/>
  <c r="Y11" i="5"/>
  <c r="Y355" i="5"/>
  <c r="Y137" i="5"/>
  <c r="Y19" i="5"/>
  <c r="Y36" i="5"/>
  <c r="Y49" i="5"/>
  <c r="Y87" i="5"/>
  <c r="Y97" i="5"/>
  <c r="Y105" i="5"/>
  <c r="Y107" i="5"/>
  <c r="Y124" i="5"/>
  <c r="Y146" i="5"/>
  <c r="Y154" i="5"/>
  <c r="Y176" i="5"/>
  <c r="Y280" i="5"/>
  <c r="Y289" i="5"/>
  <c r="Y307" i="5"/>
  <c r="Y324" i="5"/>
  <c r="Y363" i="5"/>
  <c r="I366" i="5"/>
  <c r="U366" i="5" s="1"/>
  <c r="I366" i="10"/>
  <c r="U366" i="10" s="1"/>
  <c r="H366" i="5"/>
  <c r="H366" i="10"/>
  <c r="G367" i="10"/>
  <c r="G367" i="5"/>
  <c r="G365" i="5"/>
  <c r="G365" i="10"/>
  <c r="G364" i="10"/>
  <c r="H360" i="5"/>
  <c r="H360" i="10"/>
  <c r="I361" i="10"/>
  <c r="U361" i="10" s="1"/>
  <c r="I361" i="5"/>
  <c r="U361" i="5" s="1"/>
  <c r="H363" i="10"/>
  <c r="H363" i="5"/>
  <c r="G362" i="10"/>
  <c r="G362" i="5"/>
  <c r="H364" i="10"/>
  <c r="H364" i="5"/>
  <c r="I364" i="10"/>
  <c r="U364" i="10" s="1"/>
  <c r="I364" i="5"/>
  <c r="U364" i="5" s="1"/>
  <c r="H362" i="5"/>
  <c r="H362" i="10"/>
  <c r="I363" i="5"/>
  <c r="U363" i="5" s="1"/>
  <c r="I363" i="10"/>
  <c r="U363" i="10" s="1"/>
  <c r="I360" i="5"/>
  <c r="U360" i="5" s="1"/>
  <c r="I360" i="10"/>
  <c r="U360" i="10" s="1"/>
  <c r="H365" i="10"/>
  <c r="H365" i="5"/>
  <c r="H367" i="5"/>
  <c r="H367" i="10"/>
  <c r="I362" i="10"/>
  <c r="U362" i="10" s="1"/>
  <c r="I362" i="5"/>
  <c r="I365" i="5"/>
  <c r="U365" i="5" s="1"/>
  <c r="I365" i="10"/>
  <c r="U365" i="10" s="1"/>
  <c r="I367" i="5"/>
  <c r="I367" i="10"/>
  <c r="U367" i="10" s="1"/>
  <c r="E38" i="5"/>
  <c r="E38" i="10"/>
  <c r="E215" i="5"/>
  <c r="R215" i="5" s="1"/>
  <c r="E175" i="10"/>
  <c r="E127" i="5"/>
  <c r="E47" i="10"/>
  <c r="E303" i="10"/>
  <c r="E303" i="5"/>
  <c r="R303" i="5" s="1"/>
  <c r="R303" i="6" s="1"/>
  <c r="E286" i="5"/>
  <c r="E286" i="10"/>
  <c r="R286" i="10" s="1"/>
  <c r="E262" i="5"/>
  <c r="E262" i="10"/>
  <c r="E246" i="5"/>
  <c r="E246" i="10"/>
  <c r="E222" i="10"/>
  <c r="E222" i="5"/>
  <c r="E206" i="5"/>
  <c r="E206" i="10"/>
  <c r="E190" i="10"/>
  <c r="E174" i="10"/>
  <c r="E166" i="5"/>
  <c r="E150" i="5"/>
  <c r="E150" i="10"/>
  <c r="E134" i="10"/>
  <c r="E134" i="5"/>
  <c r="R134" i="5" s="1"/>
  <c r="E118" i="10"/>
  <c r="E118" i="5"/>
  <c r="R118" i="5" s="1"/>
  <c r="E110" i="5"/>
  <c r="E110" i="10"/>
  <c r="E94" i="5"/>
  <c r="E94" i="10"/>
  <c r="E78" i="5"/>
  <c r="R78" i="5" s="1"/>
  <c r="E78" i="10"/>
  <c r="E22" i="10"/>
  <c r="R22" i="10" s="1"/>
  <c r="E22" i="5"/>
  <c r="E287" i="5"/>
  <c r="R287" i="5" s="1"/>
  <c r="E311" i="10"/>
  <c r="E311" i="5"/>
  <c r="R311" i="5" s="1"/>
  <c r="R311" i="8" s="1"/>
  <c r="E278" i="5"/>
  <c r="E278" i="10"/>
  <c r="E230" i="5"/>
  <c r="R230" i="5" s="1"/>
  <c r="R230" i="8" s="1"/>
  <c r="E230" i="10"/>
  <c r="E30" i="10"/>
  <c r="E30" i="5"/>
  <c r="E102" i="10"/>
  <c r="E167" i="10"/>
  <c r="E119" i="5"/>
  <c r="R119" i="5" s="1"/>
  <c r="R119" i="8" s="1"/>
  <c r="E295" i="10"/>
  <c r="E295" i="5"/>
  <c r="R295" i="5" s="1"/>
  <c r="E270" i="5"/>
  <c r="E270" i="10"/>
  <c r="E254" i="5"/>
  <c r="R254" i="5" s="1"/>
  <c r="R254" i="6" s="1"/>
  <c r="E254" i="10"/>
  <c r="E238" i="5"/>
  <c r="R238" i="5" s="1"/>
  <c r="R238" i="8" s="1"/>
  <c r="E238" i="10"/>
  <c r="E214" i="10"/>
  <c r="E214" i="5"/>
  <c r="R214" i="5" s="1"/>
  <c r="R214" i="6" s="1"/>
  <c r="E198" i="5"/>
  <c r="E182" i="5"/>
  <c r="R182" i="5" s="1"/>
  <c r="E182" i="10"/>
  <c r="E158" i="5"/>
  <c r="R158" i="5" s="1"/>
  <c r="R158" i="8" s="1"/>
  <c r="E158" i="10"/>
  <c r="E142" i="5"/>
  <c r="E142" i="10"/>
  <c r="E126" i="10"/>
  <c r="E126" i="5"/>
  <c r="E86" i="5"/>
  <c r="E86" i="10"/>
  <c r="E70" i="10"/>
  <c r="E70" i="5"/>
  <c r="E62" i="5"/>
  <c r="R62" i="5" s="1"/>
  <c r="E62" i="10"/>
  <c r="E54" i="5"/>
  <c r="R54" i="5" s="1"/>
  <c r="R54" i="8" s="1"/>
  <c r="E54" i="10"/>
  <c r="E46" i="5"/>
  <c r="R46" i="5" s="1"/>
  <c r="E46" i="10"/>
  <c r="E14" i="10"/>
  <c r="E14" i="5"/>
  <c r="E284" i="5"/>
  <c r="R284" i="5" s="1"/>
  <c r="R284" i="6" s="1"/>
  <c r="E284" i="10"/>
  <c r="E276" i="10"/>
  <c r="E276" i="5"/>
  <c r="R276" i="5" s="1"/>
  <c r="R276" i="8" s="1"/>
  <c r="E268" i="5"/>
  <c r="R268" i="5" s="1"/>
  <c r="E268" i="10"/>
  <c r="E260" i="10"/>
  <c r="E260" i="5"/>
  <c r="E252" i="5"/>
  <c r="R252" i="5" s="1"/>
  <c r="R252" i="8" s="1"/>
  <c r="E252" i="10"/>
  <c r="E244" i="10"/>
  <c r="E244" i="5"/>
  <c r="R244" i="5" s="1"/>
  <c r="E236" i="5"/>
  <c r="E236" i="10"/>
  <c r="E228" i="10"/>
  <c r="E228" i="5"/>
  <c r="E220" i="5"/>
  <c r="E220" i="10"/>
  <c r="E212" i="5"/>
  <c r="R212" i="5" s="1"/>
  <c r="R212" i="6" s="1"/>
  <c r="E212" i="10"/>
  <c r="E204" i="10"/>
  <c r="E204" i="5"/>
  <c r="R204" i="5" s="1"/>
  <c r="E196" i="10"/>
  <c r="E196" i="5"/>
  <c r="R196" i="5" s="1"/>
  <c r="E188" i="10"/>
  <c r="E188" i="5"/>
  <c r="R188" i="5" s="1"/>
  <c r="R188" i="8" s="1"/>
  <c r="E180" i="10"/>
  <c r="E180" i="5"/>
  <c r="E172" i="5"/>
  <c r="R172" i="5" s="1"/>
  <c r="E172" i="10"/>
  <c r="E164" i="10"/>
  <c r="E164" i="5"/>
  <c r="E156" i="5"/>
  <c r="E156" i="10"/>
  <c r="E140" i="5"/>
  <c r="R140" i="5" s="1"/>
  <c r="R140" i="8" s="1"/>
  <c r="E140" i="10"/>
  <c r="E124" i="5"/>
  <c r="R124" i="5" s="1"/>
  <c r="E124" i="10"/>
  <c r="E116" i="10"/>
  <c r="E116" i="5"/>
  <c r="E108" i="10"/>
  <c r="E108" i="5"/>
  <c r="E100" i="10"/>
  <c r="E100" i="5"/>
  <c r="E92" i="5"/>
  <c r="R92" i="5" s="1"/>
  <c r="E92" i="10"/>
  <c r="E84" i="10"/>
  <c r="E84" i="5"/>
  <c r="E76" i="5"/>
  <c r="E76" i="10"/>
  <c r="E68" i="10"/>
  <c r="E68" i="5"/>
  <c r="R68" i="5" s="1"/>
  <c r="R68" i="8" s="1"/>
  <c r="E60" i="10"/>
  <c r="R60" i="10" s="1"/>
  <c r="E60" i="5"/>
  <c r="E52" i="10"/>
  <c r="E52" i="5"/>
  <c r="E44" i="10"/>
  <c r="E44" i="5"/>
  <c r="E28" i="5"/>
  <c r="E28" i="10"/>
  <c r="E20" i="10"/>
  <c r="E20" i="5"/>
  <c r="E12" i="5"/>
  <c r="E12" i="10"/>
  <c r="E308" i="5"/>
  <c r="R308" i="5" s="1"/>
  <c r="R308" i="6" s="1"/>
  <c r="E308" i="10"/>
  <c r="E300" i="5"/>
  <c r="E300" i="10"/>
  <c r="E291" i="10"/>
  <c r="R291" i="10" s="1"/>
  <c r="E275" i="10"/>
  <c r="E267" i="5"/>
  <c r="R267" i="5" s="1"/>
  <c r="E267" i="10"/>
  <c r="E251" i="10"/>
  <c r="E243" i="5"/>
  <c r="E235" i="5"/>
  <c r="R235" i="5" s="1"/>
  <c r="R235" i="8" s="1"/>
  <c r="E219" i="5"/>
  <c r="R219" i="5" s="1"/>
  <c r="R219" i="8" s="1"/>
  <c r="E195" i="10"/>
  <c r="E195" i="5"/>
  <c r="R195" i="5" s="1"/>
  <c r="E187" i="10"/>
  <c r="E187" i="5"/>
  <c r="R187" i="5" s="1"/>
  <c r="R187" i="8" s="1"/>
  <c r="E179" i="10"/>
  <c r="E179" i="5"/>
  <c r="E171" i="5"/>
  <c r="E171" i="10"/>
  <c r="E155" i="5"/>
  <c r="E155" i="10"/>
  <c r="E147" i="10"/>
  <c r="E147" i="5"/>
  <c r="R147" i="5" s="1"/>
  <c r="E139" i="10"/>
  <c r="E139" i="5"/>
  <c r="R139" i="5" s="1"/>
  <c r="E131" i="10"/>
  <c r="E131" i="5"/>
  <c r="R131" i="5" s="1"/>
  <c r="R131" i="8" s="1"/>
  <c r="E123" i="5"/>
  <c r="E123" i="10"/>
  <c r="E115" i="5"/>
  <c r="E115" i="10"/>
  <c r="E99" i="5"/>
  <c r="E99" i="10"/>
  <c r="E83" i="5"/>
  <c r="R83" i="5" s="1"/>
  <c r="R83" i="6" s="1"/>
  <c r="E83" i="10"/>
  <c r="E67" i="5"/>
  <c r="E67" i="10"/>
  <c r="E59" i="5"/>
  <c r="E59" i="10"/>
  <c r="E51" i="10"/>
  <c r="E51" i="5"/>
  <c r="E43" i="10"/>
  <c r="E43" i="5"/>
  <c r="E35" i="5"/>
  <c r="E35" i="10"/>
  <c r="E27" i="10"/>
  <c r="E27" i="5"/>
  <c r="R27" i="5" s="1"/>
  <c r="E19" i="5"/>
  <c r="R19" i="5" s="1"/>
  <c r="E19" i="10"/>
  <c r="E11" i="5"/>
  <c r="E11" i="10"/>
  <c r="G346" i="1"/>
  <c r="H7" i="4"/>
  <c r="H351" i="1"/>
  <c r="H118" i="4"/>
  <c r="G20" i="4"/>
  <c r="G12" i="4"/>
  <c r="G349" i="1"/>
  <c r="H349" i="4"/>
  <c r="H325" i="4"/>
  <c r="H291" i="4"/>
  <c r="H259" i="4"/>
  <c r="H243" i="4"/>
  <c r="H235" i="4"/>
  <c r="H203" i="4"/>
  <c r="H195" i="4"/>
  <c r="H179" i="4"/>
  <c r="H99" i="4"/>
  <c r="E347" i="1"/>
  <c r="I358" i="4"/>
  <c r="U358" i="4" s="1"/>
  <c r="H342" i="4"/>
  <c r="H100" i="4"/>
  <c r="I52" i="4"/>
  <c r="U52" i="4" s="1"/>
  <c r="G7" i="4"/>
  <c r="F349" i="1"/>
  <c r="D3" i="5"/>
  <c r="D3" i="10"/>
  <c r="H346" i="1"/>
  <c r="H262" i="4"/>
  <c r="H254" i="4"/>
  <c r="H238" i="4"/>
  <c r="H174" i="4"/>
  <c r="H110" i="4"/>
  <c r="H347" i="1"/>
  <c r="H300" i="4"/>
  <c r="H60" i="4"/>
  <c r="H344" i="4"/>
  <c r="H334" i="4"/>
  <c r="H11" i="4"/>
  <c r="H187" i="4"/>
  <c r="H284" i="4"/>
  <c r="H84" i="4"/>
  <c r="H349" i="1"/>
  <c r="H350" i="4"/>
  <c r="H333" i="4"/>
  <c r="H139" i="4"/>
  <c r="H67" i="4"/>
  <c r="H27" i="4"/>
  <c r="H350" i="1"/>
  <c r="I132" i="4"/>
  <c r="U132" i="4" s="1"/>
  <c r="I214" i="4"/>
  <c r="U214" i="4" s="1"/>
  <c r="H59" i="4"/>
  <c r="H76" i="4"/>
  <c r="H52" i="4"/>
  <c r="H358" i="4"/>
  <c r="H244" i="4"/>
  <c r="H196" i="4"/>
  <c r="H148" i="4"/>
  <c r="H44" i="4"/>
  <c r="H36" i="4"/>
  <c r="H108" i="4"/>
  <c r="H275" i="4"/>
  <c r="H251" i="4"/>
  <c r="H107" i="4"/>
  <c r="H83" i="4"/>
  <c r="I357" i="4"/>
  <c r="H91" i="4"/>
  <c r="H68" i="4"/>
  <c r="H147" i="4"/>
  <c r="H191" i="4"/>
  <c r="H260" i="4"/>
  <c r="H309" i="4"/>
  <c r="H276" i="4"/>
  <c r="H164" i="4"/>
  <c r="H116" i="4"/>
  <c r="H171" i="4"/>
  <c r="H123" i="4"/>
  <c r="H75" i="4"/>
  <c r="H19" i="4"/>
  <c r="H115" i="4"/>
  <c r="H156" i="4"/>
  <c r="H255" i="4"/>
  <c r="H286" i="4"/>
  <c r="I352" i="4"/>
  <c r="U352" i="4" s="1"/>
  <c r="I182" i="4"/>
  <c r="U182" i="4" s="1"/>
  <c r="G353" i="4"/>
  <c r="G345" i="4"/>
  <c r="G329" i="4"/>
  <c r="G304" i="4"/>
  <c r="G296" i="4"/>
  <c r="G279" i="4"/>
  <c r="G271" i="4"/>
  <c r="G231" i="4"/>
  <c r="G223" i="4"/>
  <c r="G207" i="4"/>
  <c r="G199" i="4"/>
  <c r="G183" i="4"/>
  <c r="G175" i="4"/>
  <c r="G167" i="4"/>
  <c r="G159" i="4"/>
  <c r="G151" i="4"/>
  <c r="G127" i="4"/>
  <c r="G119" i="4"/>
  <c r="G95" i="4"/>
  <c r="G87" i="4"/>
  <c r="G79" i="4"/>
  <c r="G71" i="4"/>
  <c r="G63" i="4"/>
  <c r="G55" i="4"/>
  <c r="G47" i="4"/>
  <c r="G39" i="4"/>
  <c r="G31" i="4"/>
  <c r="G23" i="4"/>
  <c r="G350" i="1"/>
  <c r="G15" i="4"/>
  <c r="G143" i="4"/>
  <c r="G135" i="4"/>
  <c r="G287" i="4"/>
  <c r="G239" i="4"/>
  <c r="G336" i="4"/>
  <c r="G303" i="4"/>
  <c r="G230" i="4"/>
  <c r="G222" i="4"/>
  <c r="G158" i="4"/>
  <c r="G102" i="4"/>
  <c r="G70" i="4"/>
  <c r="G30" i="4"/>
  <c r="G14" i="4"/>
  <c r="G348" i="1"/>
  <c r="G86" i="4"/>
  <c r="G182" i="4"/>
  <c r="G258" i="4"/>
  <c r="G242" i="4"/>
  <c r="G98" i="4"/>
  <c r="G82" i="4"/>
  <c r="G66" i="4"/>
  <c r="G50" i="4"/>
  <c r="G351" i="1"/>
  <c r="I22" i="4"/>
  <c r="U22" i="4" s="1"/>
  <c r="G306" i="4"/>
  <c r="G273" i="4"/>
  <c r="G233" i="4"/>
  <c r="G193" i="4"/>
  <c r="G169" i="4"/>
  <c r="G161" i="4"/>
  <c r="G97" i="4"/>
  <c r="G17" i="4"/>
  <c r="G347" i="1"/>
  <c r="G328" i="4"/>
  <c r="G46" i="4"/>
  <c r="G339" i="4"/>
  <c r="G352" i="4"/>
  <c r="F347" i="1"/>
  <c r="F350" i="1"/>
  <c r="F348" i="1"/>
  <c r="F11" i="4"/>
  <c r="F346" i="1"/>
  <c r="E351" i="1"/>
  <c r="E348" i="1"/>
  <c r="E346" i="1"/>
  <c r="E15" i="4"/>
  <c r="E350" i="1"/>
  <c r="E349" i="1"/>
  <c r="F357" i="5"/>
  <c r="F357" i="6"/>
  <c r="F359" i="5"/>
  <c r="F355" i="6"/>
  <c r="E353" i="5"/>
  <c r="R353" i="5" s="1"/>
  <c r="R353" i="6" s="1"/>
  <c r="E353" i="10"/>
  <c r="R353" i="10" s="1"/>
  <c r="E340" i="5"/>
  <c r="E340" i="10"/>
  <c r="R340" i="10" s="1"/>
  <c r="E350" i="5"/>
  <c r="E350" i="10"/>
  <c r="E323" i="10"/>
  <c r="E323" i="5"/>
  <c r="E301" i="5"/>
  <c r="R301" i="5" s="1"/>
  <c r="E301" i="10"/>
  <c r="E277" i="10"/>
  <c r="E277" i="5"/>
  <c r="E261" i="10"/>
  <c r="E261" i="5"/>
  <c r="R261" i="5" s="1"/>
  <c r="R261" i="6" s="1"/>
  <c r="E253" i="10"/>
  <c r="E253" i="5"/>
  <c r="E245" i="5"/>
  <c r="E245" i="10"/>
  <c r="E221" i="5"/>
  <c r="E221" i="10"/>
  <c r="E192" i="5"/>
  <c r="R192" i="5" s="1"/>
  <c r="R192" i="6" s="1"/>
  <c r="E192" i="10"/>
  <c r="E184" i="10"/>
  <c r="E184" i="5"/>
  <c r="E176" i="5"/>
  <c r="E176" i="10"/>
  <c r="E160" i="5"/>
  <c r="R160" i="5" s="1"/>
  <c r="E160" i="10"/>
  <c r="E152" i="10"/>
  <c r="E152" i="5"/>
  <c r="R152" i="5" s="1"/>
  <c r="E136" i="5"/>
  <c r="E136" i="10"/>
  <c r="E334" i="10"/>
  <c r="E334" i="5"/>
  <c r="E307" i="5"/>
  <c r="E307" i="10"/>
  <c r="R307" i="10" s="1"/>
  <c r="E299" i="10"/>
  <c r="E299" i="5"/>
  <c r="E283" i="5"/>
  <c r="E283" i="10"/>
  <c r="E259" i="10"/>
  <c r="E259" i="5"/>
  <c r="R259" i="5" s="1"/>
  <c r="R259" i="8" s="1"/>
  <c r="E227" i="10"/>
  <c r="E227" i="5"/>
  <c r="R227" i="5" s="1"/>
  <c r="E211" i="10"/>
  <c r="E211" i="5"/>
  <c r="R211" i="5" s="1"/>
  <c r="R211" i="6" s="1"/>
  <c r="E322" i="10"/>
  <c r="E322" i="5"/>
  <c r="E359" i="5"/>
  <c r="E359" i="10"/>
  <c r="E298" i="10"/>
  <c r="E298" i="5"/>
  <c r="E290" i="5"/>
  <c r="R290" i="5" s="1"/>
  <c r="E290" i="10"/>
  <c r="E266" i="10"/>
  <c r="E266" i="5"/>
  <c r="R266" i="5" s="1"/>
  <c r="R266" i="6" s="1"/>
  <c r="E250" i="5"/>
  <c r="E250" i="10"/>
  <c r="R250" i="10" s="1"/>
  <c r="E226" i="10"/>
  <c r="E226" i="5"/>
  <c r="R226" i="5" s="1"/>
  <c r="E355" i="10"/>
  <c r="E355" i="5"/>
  <c r="E93" i="5"/>
  <c r="E93" i="10"/>
  <c r="E64" i="5"/>
  <c r="R64" i="5" s="1"/>
  <c r="E64" i="10"/>
  <c r="E24" i="10"/>
  <c r="E24" i="5"/>
  <c r="R24" i="5" s="1"/>
  <c r="E343" i="5"/>
  <c r="E343" i="10"/>
  <c r="E325" i="5"/>
  <c r="R325" i="5" s="1"/>
  <c r="R325" i="6" s="1"/>
  <c r="E325" i="10"/>
  <c r="E154" i="5"/>
  <c r="E154" i="10"/>
  <c r="E324" i="10"/>
  <c r="R324" i="10" s="1"/>
  <c r="E324" i="5"/>
  <c r="R324" i="5" s="1"/>
  <c r="R324" i="6" s="1"/>
  <c r="E85" i="10"/>
  <c r="E85" i="5"/>
  <c r="R85" i="5" s="1"/>
  <c r="R85" i="6" s="1"/>
  <c r="F359" i="10"/>
  <c r="F358" i="10"/>
  <c r="F358" i="5"/>
  <c r="F356" i="6"/>
  <c r="F357" i="10"/>
  <c r="G357" i="5"/>
  <c r="G356" i="6"/>
  <c r="G358" i="10"/>
  <c r="G358" i="5"/>
  <c r="G357" i="6"/>
  <c r="G359" i="10"/>
  <c r="G359" i="5"/>
  <c r="G355" i="6"/>
  <c r="G357" i="10"/>
  <c r="H357" i="10"/>
  <c r="I355" i="6"/>
  <c r="I357" i="10"/>
  <c r="I357" i="5"/>
  <c r="H357" i="5"/>
  <c r="H355" i="6"/>
  <c r="E15" i="10"/>
  <c r="E15" i="5"/>
  <c r="R15" i="5" s="1"/>
  <c r="E23" i="10"/>
  <c r="E23" i="5"/>
  <c r="R23" i="5" s="1"/>
  <c r="E31" i="10"/>
  <c r="E31" i="5"/>
  <c r="R31" i="5" s="1"/>
  <c r="E39" i="5"/>
  <c r="R39" i="5" s="1"/>
  <c r="E39" i="10"/>
  <c r="E55" i="10"/>
  <c r="E55" i="5"/>
  <c r="R55" i="5" s="1"/>
  <c r="E63" i="5"/>
  <c r="R63" i="5" s="1"/>
  <c r="R63" i="6" s="1"/>
  <c r="E63" i="10"/>
  <c r="E71" i="10"/>
  <c r="E71" i="5"/>
  <c r="R71" i="5" s="1"/>
  <c r="R71" i="6" s="1"/>
  <c r="E79" i="10"/>
  <c r="E79" i="5"/>
  <c r="E87" i="5"/>
  <c r="R87" i="5" s="1"/>
  <c r="E87" i="10"/>
  <c r="E95" i="5"/>
  <c r="R95" i="5" s="1"/>
  <c r="R95" i="8" s="1"/>
  <c r="E95" i="10"/>
  <c r="E103" i="10"/>
  <c r="E103" i="5"/>
  <c r="R103" i="5" s="1"/>
  <c r="E111" i="10"/>
  <c r="E111" i="5"/>
  <c r="R111" i="5" s="1"/>
  <c r="E135" i="10"/>
  <c r="E135" i="5"/>
  <c r="R135" i="5" s="1"/>
  <c r="E143" i="10"/>
  <c r="E143" i="5"/>
  <c r="E151" i="5"/>
  <c r="E151" i="10"/>
  <c r="E159" i="10"/>
  <c r="E159" i="5"/>
  <c r="E183" i="5"/>
  <c r="E183" i="10"/>
  <c r="E191" i="5"/>
  <c r="E191" i="10"/>
  <c r="E199" i="10"/>
  <c r="E199" i="5"/>
  <c r="E207" i="5"/>
  <c r="E207" i="10"/>
  <c r="E223" i="10"/>
  <c r="E223" i="5"/>
  <c r="E231" i="5"/>
  <c r="R231" i="5" s="1"/>
  <c r="E231" i="10"/>
  <c r="E239" i="5"/>
  <c r="R239" i="5" s="1"/>
  <c r="R239" i="8" s="1"/>
  <c r="E239" i="10"/>
  <c r="E247" i="10"/>
  <c r="E247" i="5"/>
  <c r="R247" i="5" s="1"/>
  <c r="R247" i="6" s="1"/>
  <c r="E255" i="5"/>
  <c r="R255" i="5" s="1"/>
  <c r="E255" i="10"/>
  <c r="E263" i="10"/>
  <c r="E263" i="5"/>
  <c r="E271" i="5"/>
  <c r="E271" i="10"/>
  <c r="E279" i="10"/>
  <c r="E279" i="5"/>
  <c r="E296" i="10"/>
  <c r="E296" i="5"/>
  <c r="R296" i="5" s="1"/>
  <c r="R296" i="6" s="1"/>
  <c r="E304" i="10"/>
  <c r="E304" i="5"/>
  <c r="E321" i="10"/>
  <c r="E321" i="5"/>
  <c r="E329" i="10"/>
  <c r="E329" i="5"/>
  <c r="E337" i="10"/>
  <c r="E337" i="5"/>
  <c r="R337" i="5" s="1"/>
  <c r="E345" i="10"/>
  <c r="E345" i="5"/>
  <c r="R345" i="5" s="1"/>
  <c r="E8" i="5"/>
  <c r="R8" i="5" s="1"/>
  <c r="E8" i="10"/>
  <c r="E16" i="10"/>
  <c r="E16" i="5"/>
  <c r="E32" i="10"/>
  <c r="E32" i="5"/>
  <c r="E48" i="10"/>
  <c r="E48" i="5"/>
  <c r="R48" i="5" s="1"/>
  <c r="E56" i="5"/>
  <c r="R56" i="5" s="1"/>
  <c r="R56" i="6" s="1"/>
  <c r="E56" i="10"/>
  <c r="E80" i="5"/>
  <c r="R80" i="5" s="1"/>
  <c r="R80" i="8" s="1"/>
  <c r="E80" i="10"/>
  <c r="E88" i="10"/>
  <c r="E88" i="5"/>
  <c r="E96" i="10"/>
  <c r="E96" i="5"/>
  <c r="E112" i="5"/>
  <c r="E112" i="10"/>
  <c r="E128" i="10"/>
  <c r="E128" i="5"/>
  <c r="E168" i="5"/>
  <c r="E168" i="10"/>
  <c r="E200" i="5"/>
  <c r="E200" i="10"/>
  <c r="E208" i="10"/>
  <c r="E208" i="5"/>
  <c r="R208" i="5" s="1"/>
  <c r="R208" i="8" s="1"/>
  <c r="E216" i="10"/>
  <c r="R216" i="10" s="1"/>
  <c r="E216" i="5"/>
  <c r="R216" i="5" s="1"/>
  <c r="R216" i="8" s="1"/>
  <c r="E224" i="10"/>
  <c r="E224" i="5"/>
  <c r="E232" i="5"/>
  <c r="R232" i="5" s="1"/>
  <c r="R232" i="8" s="1"/>
  <c r="E232" i="10"/>
  <c r="E240" i="5"/>
  <c r="E240" i="10"/>
  <c r="E256" i="10"/>
  <c r="E256" i="5"/>
  <c r="R256" i="5" s="1"/>
  <c r="R256" i="6" s="1"/>
  <c r="E272" i="5"/>
  <c r="R272" i="5" s="1"/>
  <c r="R272" i="8" s="1"/>
  <c r="E272" i="10"/>
  <c r="E280" i="10"/>
  <c r="E280" i="5"/>
  <c r="R280" i="5" s="1"/>
  <c r="E297" i="10"/>
  <c r="E297" i="5"/>
  <c r="E305" i="10"/>
  <c r="E305" i="5"/>
  <c r="R305" i="5" s="1"/>
  <c r="E314" i="10"/>
  <c r="E314" i="5"/>
  <c r="R314" i="5" s="1"/>
  <c r="E330" i="5"/>
  <c r="R330" i="5" s="1"/>
  <c r="E330" i="10"/>
  <c r="E354" i="5"/>
  <c r="E354" i="10"/>
  <c r="E72" i="5"/>
  <c r="R72" i="5" s="1"/>
  <c r="R72" i="6" s="1"/>
  <c r="E120" i="5"/>
  <c r="E104" i="10"/>
  <c r="E336" i="10"/>
  <c r="E336" i="5"/>
  <c r="R336" i="5" s="1"/>
  <c r="R336" i="8" s="1"/>
  <c r="E344" i="10"/>
  <c r="E344" i="5"/>
  <c r="E352" i="5"/>
  <c r="E352" i="10"/>
  <c r="E320" i="10"/>
  <c r="E328" i="5"/>
  <c r="H359" i="10"/>
  <c r="H359" i="5"/>
  <c r="H357" i="6"/>
  <c r="H358" i="10"/>
  <c r="H358" i="5"/>
  <c r="H356" i="6"/>
  <c r="E7" i="6"/>
  <c r="E7" i="5"/>
  <c r="J348" i="1"/>
  <c r="J346" i="1"/>
  <c r="J349" i="1"/>
  <c r="J347" i="1"/>
  <c r="J351" i="1"/>
  <c r="E7" i="10"/>
  <c r="J350" i="1"/>
  <c r="I357" i="6"/>
  <c r="I359" i="5"/>
  <c r="I359" i="10"/>
  <c r="I358" i="10"/>
  <c r="I356" i="6"/>
  <c r="I358" i="5"/>
  <c r="U174" i="12" l="1"/>
  <c r="U155" i="12"/>
  <c r="U149" i="12"/>
  <c r="U249" i="12"/>
  <c r="U314" i="12"/>
  <c r="U59" i="12"/>
  <c r="U300" i="12"/>
  <c r="U319" i="12"/>
  <c r="U324" i="12"/>
  <c r="U247" i="12"/>
  <c r="U244" i="12"/>
  <c r="U318" i="12"/>
  <c r="U183" i="12"/>
  <c r="U144" i="12"/>
  <c r="U344" i="12"/>
  <c r="U305" i="12"/>
  <c r="U282" i="12"/>
  <c r="U277" i="12"/>
  <c r="U152" i="12"/>
  <c r="U322" i="12"/>
  <c r="U4" i="12"/>
  <c r="U230" i="12"/>
  <c r="U150" i="12"/>
  <c r="U292" i="12"/>
  <c r="U304" i="12"/>
  <c r="U238" i="12"/>
  <c r="U234" i="12"/>
  <c r="U225" i="12"/>
  <c r="U138" i="12"/>
  <c r="U293" i="12"/>
  <c r="U312" i="12"/>
  <c r="U284" i="12"/>
  <c r="U142" i="12"/>
  <c r="U7" i="12"/>
  <c r="U13" i="12"/>
  <c r="U268" i="12"/>
  <c r="U191" i="12"/>
  <c r="U327" i="12"/>
  <c r="U280" i="12"/>
  <c r="U153" i="12"/>
  <c r="U241" i="12"/>
  <c r="U309" i="12"/>
  <c r="U141" i="12"/>
  <c r="U299" i="12"/>
  <c r="U335" i="12"/>
  <c r="U145" i="12"/>
  <c r="U11" i="12"/>
  <c r="U139" i="12"/>
  <c r="U93" i="12"/>
  <c r="U3" i="12"/>
  <c r="U321" i="12"/>
  <c r="U332" i="12"/>
  <c r="U231" i="12"/>
  <c r="U151" i="12"/>
  <c r="U158" i="12"/>
  <c r="U16" i="12"/>
  <c r="U216" i="12"/>
  <c r="U10" i="12"/>
  <c r="U146" i="12"/>
  <c r="U85" i="12"/>
  <c r="U221" i="12"/>
  <c r="U291" i="12"/>
  <c r="U341" i="12"/>
  <c r="U250" i="12"/>
  <c r="U25" i="12"/>
  <c r="U137" i="12"/>
  <c r="U226" i="12"/>
  <c r="U287" i="12"/>
  <c r="U254" i="12"/>
  <c r="U295" i="12"/>
  <c r="U279" i="12"/>
  <c r="U308" i="12"/>
  <c r="U237" i="12"/>
  <c r="U232" i="12"/>
  <c r="U330" i="12"/>
  <c r="U236" i="12"/>
  <c r="U126" i="12"/>
  <c r="U252" i="12"/>
  <c r="U343" i="12"/>
  <c r="U127" i="12"/>
  <c r="U248" i="12"/>
  <c r="U240" i="12"/>
  <c r="U203" i="12"/>
  <c r="U43" i="12"/>
  <c r="U161" i="12"/>
  <c r="U19" i="12"/>
  <c r="U64" i="12"/>
  <c r="U80" i="12"/>
  <c r="U40" i="12"/>
  <c r="U22" i="12"/>
  <c r="U177" i="12"/>
  <c r="U201" i="12"/>
  <c r="U180" i="12"/>
  <c r="U54" i="12"/>
  <c r="U50" i="12"/>
  <c r="U29" i="12"/>
  <c r="U61" i="12"/>
  <c r="U48" i="12"/>
  <c r="U205" i="12"/>
  <c r="U36" i="12"/>
  <c r="U21" i="12"/>
  <c r="U186" i="12"/>
  <c r="N248" i="8"/>
  <c r="N248" i="6"/>
  <c r="N28" i="6"/>
  <c r="N28" i="8"/>
  <c r="N44" i="6"/>
  <c r="N44" i="8"/>
  <c r="N45" i="6"/>
  <c r="N45" i="8"/>
  <c r="R155" i="10"/>
  <c r="R275" i="10"/>
  <c r="R268" i="10"/>
  <c r="Y14" i="10"/>
  <c r="R14" i="10" s="1"/>
  <c r="Y135" i="10"/>
  <c r="Y354" i="10"/>
  <c r="Y338" i="10"/>
  <c r="Y322" i="10"/>
  <c r="Y349" i="10"/>
  <c r="Y347" i="10"/>
  <c r="Y315" i="10"/>
  <c r="Y300" i="10"/>
  <c r="Y329" i="10"/>
  <c r="Y305" i="10"/>
  <c r="Y289" i="10"/>
  <c r="Y273" i="10"/>
  <c r="Y257" i="10"/>
  <c r="Y241" i="10"/>
  <c r="Y284" i="10"/>
  <c r="Y266" i="10"/>
  <c r="Y248" i="10"/>
  <c r="Y232" i="10"/>
  <c r="Y212" i="10"/>
  <c r="Y194" i="10"/>
  <c r="Y221" i="10"/>
  <c r="Y189" i="10"/>
  <c r="Y171" i="10"/>
  <c r="Y153" i="10"/>
  <c r="Y199" i="10"/>
  <c r="Y178" i="10"/>
  <c r="Y160" i="10"/>
  <c r="R160" i="10" s="1"/>
  <c r="Y142" i="10"/>
  <c r="Y123" i="10"/>
  <c r="Y106" i="10"/>
  <c r="Y87" i="10"/>
  <c r="Y70" i="10"/>
  <c r="R70" i="10" s="1"/>
  <c r="Y51" i="10"/>
  <c r="Y133" i="10"/>
  <c r="Y112" i="10"/>
  <c r="Y92" i="10"/>
  <c r="R92" i="10" s="1"/>
  <c r="Y76" i="10"/>
  <c r="Y57" i="10"/>
  <c r="Y39" i="10"/>
  <c r="Y19" i="10"/>
  <c r="Y147" i="10"/>
  <c r="R147" i="10" s="1"/>
  <c r="J371" i="6"/>
  <c r="L371" i="8"/>
  <c r="O351" i="8"/>
  <c r="O351" i="6"/>
  <c r="O42" i="6"/>
  <c r="O42" i="8"/>
  <c r="R15" i="10"/>
  <c r="Y18" i="10"/>
  <c r="Y143" i="10"/>
  <c r="R143" i="10" s="1"/>
  <c r="Y352" i="10"/>
  <c r="Y336" i="10"/>
  <c r="R336" i="10" s="1"/>
  <c r="Y320" i="10"/>
  <c r="Y345" i="10"/>
  <c r="R345" i="10" s="1"/>
  <c r="Y343" i="10"/>
  <c r="Y314" i="10"/>
  <c r="R314" i="10" s="1"/>
  <c r="Y298" i="10"/>
  <c r="Y325" i="10"/>
  <c r="Y303" i="10"/>
  <c r="Y287" i="10"/>
  <c r="Y271" i="10"/>
  <c r="Y255" i="10"/>
  <c r="Y239" i="10"/>
  <c r="Y282" i="10"/>
  <c r="Y264" i="10"/>
  <c r="Y246" i="10"/>
  <c r="Y230" i="10"/>
  <c r="Y210" i="10"/>
  <c r="Y192" i="10"/>
  <c r="Y217" i="10"/>
  <c r="Y187" i="10"/>
  <c r="Y169" i="10"/>
  <c r="Y151" i="10"/>
  <c r="Y195" i="10"/>
  <c r="R195" i="10" s="1"/>
  <c r="Y176" i="10"/>
  <c r="Y158" i="10"/>
  <c r="Y140" i="10"/>
  <c r="R140" i="10" s="1"/>
  <c r="Y119" i="10"/>
  <c r="Y103" i="10"/>
  <c r="Y86" i="10"/>
  <c r="R86" i="10" s="1"/>
  <c r="Y67" i="10"/>
  <c r="R67" i="10" s="1"/>
  <c r="Y50" i="10"/>
  <c r="Y129" i="10"/>
  <c r="Y109" i="10"/>
  <c r="Y89" i="10"/>
  <c r="Y73" i="10"/>
  <c r="Y56" i="10"/>
  <c r="Y35" i="10"/>
  <c r="R35" i="10" s="1"/>
  <c r="Y16" i="10"/>
  <c r="Y131" i="10"/>
  <c r="O189" i="8"/>
  <c r="O189" i="6"/>
  <c r="O206" i="8"/>
  <c r="O206" i="6"/>
  <c r="O293" i="8"/>
  <c r="O293" i="6"/>
  <c r="N306" i="8"/>
  <c r="N306" i="6"/>
  <c r="O345" i="6"/>
  <c r="O345" i="8"/>
  <c r="R171" i="10"/>
  <c r="R300" i="10"/>
  <c r="R212" i="10"/>
  <c r="R230" i="10"/>
  <c r="Y17" i="10"/>
  <c r="Y21" i="10"/>
  <c r="Y366" i="10"/>
  <c r="Y350" i="10"/>
  <c r="Y334" i="10"/>
  <c r="Y318" i="10"/>
  <c r="Y341" i="10"/>
  <c r="Y339" i="10"/>
  <c r="Y312" i="10"/>
  <c r="Y296" i="10"/>
  <c r="Y321" i="10"/>
  <c r="Y301" i="10"/>
  <c r="Y285" i="10"/>
  <c r="Y269" i="10"/>
  <c r="Y253" i="10"/>
  <c r="Y237" i="10"/>
  <c r="Y280" i="10"/>
  <c r="R280" i="10" s="1"/>
  <c r="Y262" i="10"/>
  <c r="R262" i="10" s="1"/>
  <c r="Y244" i="10"/>
  <c r="R244" i="10" s="1"/>
  <c r="Y226" i="10"/>
  <c r="Y208" i="10"/>
  <c r="Y213" i="10"/>
  <c r="Y185" i="10"/>
  <c r="Y165" i="10"/>
  <c r="Y227" i="10"/>
  <c r="Y191" i="10"/>
  <c r="Y174" i="10"/>
  <c r="R174" i="10" s="1"/>
  <c r="Y156" i="10"/>
  <c r="Y136" i="10"/>
  <c r="Y118" i="10"/>
  <c r="Y102" i="10"/>
  <c r="R102" i="10" s="1"/>
  <c r="Y83" i="10"/>
  <c r="Y66" i="10"/>
  <c r="Y46" i="10"/>
  <c r="R46" i="10" s="1"/>
  <c r="Y125" i="10"/>
  <c r="Y105" i="10"/>
  <c r="Y88" i="10"/>
  <c r="Y72" i="10"/>
  <c r="Y52" i="10"/>
  <c r="R52" i="10" s="1"/>
  <c r="Y34" i="10"/>
  <c r="Y15" i="10"/>
  <c r="Y36" i="10"/>
  <c r="O182" i="6"/>
  <c r="O182" i="8"/>
  <c r="N355" i="8"/>
  <c r="N355" i="6"/>
  <c r="N138" i="6"/>
  <c r="N138" i="8"/>
  <c r="O129" i="6"/>
  <c r="O129" i="8"/>
  <c r="R69" i="5"/>
  <c r="R69" i="6" s="1"/>
  <c r="R107" i="5"/>
  <c r="R107" i="6" s="1"/>
  <c r="R137" i="5"/>
  <c r="R137" i="6" s="1"/>
  <c r="R225" i="5"/>
  <c r="R225" i="6" s="1"/>
  <c r="Y275" i="5"/>
  <c r="Y167" i="5"/>
  <c r="Y349" i="5"/>
  <c r="R87" i="10"/>
  <c r="R221" i="10"/>
  <c r="R88" i="10"/>
  <c r="R320" i="10"/>
  <c r="R39" i="10"/>
  <c r="R176" i="10"/>
  <c r="R301" i="10"/>
  <c r="R131" i="10"/>
  <c r="R68" i="10"/>
  <c r="R180" i="10"/>
  <c r="R126" i="10"/>
  <c r="R286" i="5"/>
  <c r="R286" i="8" s="1"/>
  <c r="Q369" i="6"/>
  <c r="Y24" i="10"/>
  <c r="R24" i="10" s="1"/>
  <c r="Y25" i="10"/>
  <c r="Y364" i="10"/>
  <c r="Y348" i="10"/>
  <c r="Y332" i="10"/>
  <c r="Y316" i="10"/>
  <c r="Y367" i="10"/>
  <c r="Y335" i="10"/>
  <c r="Y310" i="10"/>
  <c r="Y294" i="10"/>
  <c r="Y317" i="10"/>
  <c r="Y299" i="10"/>
  <c r="R299" i="10" s="1"/>
  <c r="Y283" i="10"/>
  <c r="R283" i="10" s="1"/>
  <c r="Y267" i="10"/>
  <c r="Y251" i="10"/>
  <c r="Y235" i="10"/>
  <c r="Y278" i="10"/>
  <c r="R278" i="10" s="1"/>
  <c r="Y260" i="10"/>
  <c r="R260" i="10" s="1"/>
  <c r="Y242" i="10"/>
  <c r="Y224" i="10"/>
  <c r="Y206" i="10"/>
  <c r="R206" i="10" s="1"/>
  <c r="Y209" i="10"/>
  <c r="Y181" i="10"/>
  <c r="Y163" i="10"/>
  <c r="Y223" i="10"/>
  <c r="Y190" i="10"/>
  <c r="R190" i="10" s="1"/>
  <c r="Y172" i="10"/>
  <c r="R172" i="10" s="1"/>
  <c r="Y152" i="10"/>
  <c r="R152" i="10" s="1"/>
  <c r="Y134" i="10"/>
  <c r="R134" i="10" s="1"/>
  <c r="Y115" i="10"/>
  <c r="Y99" i="10"/>
  <c r="Y82" i="10"/>
  <c r="Y62" i="10"/>
  <c r="Y43" i="10"/>
  <c r="R43" i="10" s="1"/>
  <c r="Y124" i="10"/>
  <c r="R124" i="10" s="1"/>
  <c r="Y104" i="10"/>
  <c r="Y85" i="10"/>
  <c r="R85" i="10" s="1"/>
  <c r="Y68" i="10"/>
  <c r="Y49" i="10"/>
  <c r="Y31" i="10"/>
  <c r="R31" i="10" s="1"/>
  <c r="Y12" i="10"/>
  <c r="Y28" i="10"/>
  <c r="O333" i="8"/>
  <c r="O333" i="6"/>
  <c r="N126" i="6"/>
  <c r="N126" i="8"/>
  <c r="O104" i="6"/>
  <c r="O104" i="8"/>
  <c r="N135" i="6"/>
  <c r="N135" i="8"/>
  <c r="R296" i="10"/>
  <c r="R28" i="10"/>
  <c r="R126" i="5"/>
  <c r="R126" i="8" s="1"/>
  <c r="R305" i="10"/>
  <c r="R16" i="10"/>
  <c r="R259" i="10"/>
  <c r="R334" i="10"/>
  <c r="R354" i="10"/>
  <c r="R112" i="10"/>
  <c r="R56" i="10"/>
  <c r="R271" i="10"/>
  <c r="R239" i="10"/>
  <c r="R151" i="10"/>
  <c r="R325" i="10"/>
  <c r="R93" i="10"/>
  <c r="R136" i="10"/>
  <c r="R19" i="10"/>
  <c r="R99" i="10"/>
  <c r="R179" i="5"/>
  <c r="R179" i="8" s="1"/>
  <c r="R76" i="10"/>
  <c r="R156" i="10"/>
  <c r="R284" i="10"/>
  <c r="R62" i="10"/>
  <c r="R142" i="10"/>
  <c r="Y32" i="10"/>
  <c r="R32" i="10" s="1"/>
  <c r="Y29" i="10"/>
  <c r="Y362" i="10"/>
  <c r="Y346" i="10"/>
  <c r="Y330" i="10"/>
  <c r="Y365" i="10"/>
  <c r="Y363" i="10"/>
  <c r="Y331" i="10"/>
  <c r="Y308" i="10"/>
  <c r="R308" i="10" s="1"/>
  <c r="Y292" i="10"/>
  <c r="Y313" i="10"/>
  <c r="Y297" i="10"/>
  <c r="R297" i="10" s="1"/>
  <c r="Y281" i="10"/>
  <c r="Y265" i="10"/>
  <c r="Y249" i="10"/>
  <c r="Y233" i="10"/>
  <c r="Y276" i="10"/>
  <c r="R276" i="10" s="1"/>
  <c r="Y256" i="10"/>
  <c r="Y240" i="10"/>
  <c r="R240" i="10" s="1"/>
  <c r="Y222" i="10"/>
  <c r="R222" i="10" s="1"/>
  <c r="Y204" i="10"/>
  <c r="R204" i="10" s="1"/>
  <c r="Y205" i="10"/>
  <c r="Y179" i="10"/>
  <c r="Y161" i="10"/>
  <c r="Y219" i="10"/>
  <c r="Y188" i="10"/>
  <c r="Y168" i="10"/>
  <c r="R168" i="10" s="1"/>
  <c r="Y150" i="10"/>
  <c r="R150" i="10" s="1"/>
  <c r="Y132" i="10"/>
  <c r="Y114" i="10"/>
  <c r="Y98" i="10"/>
  <c r="Y78" i="10"/>
  <c r="R78" i="10" s="1"/>
  <c r="Y59" i="10"/>
  <c r="Y42" i="10"/>
  <c r="Y121" i="10"/>
  <c r="Y101" i="10"/>
  <c r="Y84" i="10"/>
  <c r="R84" i="10" s="1"/>
  <c r="Y65" i="10"/>
  <c r="Y48" i="10"/>
  <c r="R48" i="10" s="1"/>
  <c r="Y30" i="10"/>
  <c r="R30" i="10" s="1"/>
  <c r="Y11" i="10"/>
  <c r="R11" i="10" s="1"/>
  <c r="Y20" i="10"/>
  <c r="R20" i="10" s="1"/>
  <c r="O339" i="6"/>
  <c r="O327" i="6"/>
  <c r="O327" i="8"/>
  <c r="O90" i="6"/>
  <c r="O90" i="8"/>
  <c r="R255" i="10"/>
  <c r="R104" i="10"/>
  <c r="R224" i="10"/>
  <c r="R337" i="10"/>
  <c r="R223" i="10"/>
  <c r="R135" i="10"/>
  <c r="R226" i="10"/>
  <c r="R298" i="10"/>
  <c r="R227" i="10"/>
  <c r="R83" i="10"/>
  <c r="R118" i="10"/>
  <c r="R352" i="10"/>
  <c r="R256" i="10"/>
  <c r="R329" i="10"/>
  <c r="R247" i="10"/>
  <c r="R208" i="10"/>
  <c r="R321" i="10"/>
  <c r="R271" i="5"/>
  <c r="R271" i="8" s="1"/>
  <c r="R199" i="10"/>
  <c r="R103" i="10"/>
  <c r="R71" i="10"/>
  <c r="R266" i="10"/>
  <c r="R322" i="10"/>
  <c r="R253" i="10"/>
  <c r="R51" i="10"/>
  <c r="R179" i="10"/>
  <c r="R251" i="10"/>
  <c r="R188" i="10"/>
  <c r="R238" i="10"/>
  <c r="R303" i="10"/>
  <c r="Y40" i="10"/>
  <c r="Y33" i="10"/>
  <c r="Y360" i="10"/>
  <c r="Y344" i="10"/>
  <c r="Y328" i="10"/>
  <c r="Y361" i="10"/>
  <c r="Y359" i="10"/>
  <c r="R359" i="10" s="1"/>
  <c r="Y327" i="10"/>
  <c r="Y306" i="10"/>
  <c r="Y290" i="10"/>
  <c r="Y311" i="10"/>
  <c r="R311" i="10" s="1"/>
  <c r="Y295" i="10"/>
  <c r="Y279" i="10"/>
  <c r="R279" i="10" s="1"/>
  <c r="Y263" i="10"/>
  <c r="R263" i="10" s="1"/>
  <c r="Y247" i="10"/>
  <c r="Y231" i="10"/>
  <c r="Y272" i="10"/>
  <c r="R272" i="10" s="1"/>
  <c r="Y254" i="10"/>
  <c r="Y238" i="10"/>
  <c r="Y220" i="10"/>
  <c r="Y200" i="10"/>
  <c r="R200" i="10" s="1"/>
  <c r="Y201" i="10"/>
  <c r="Y177" i="10"/>
  <c r="Y159" i="10"/>
  <c r="R159" i="10" s="1"/>
  <c r="Y215" i="10"/>
  <c r="Y186" i="10"/>
  <c r="Y166" i="10"/>
  <c r="Y148" i="10"/>
  <c r="Y130" i="10"/>
  <c r="Y111" i="10"/>
  <c r="R111" i="10" s="1"/>
  <c r="Y95" i="10"/>
  <c r="Y75" i="10"/>
  <c r="Y58" i="10"/>
  <c r="Y149" i="10"/>
  <c r="Y117" i="10"/>
  <c r="Y100" i="10"/>
  <c r="R100" i="10" s="1"/>
  <c r="Y81" i="10"/>
  <c r="Y64" i="10"/>
  <c r="R64" i="10" s="1"/>
  <c r="Y45" i="10"/>
  <c r="Y27" i="10"/>
  <c r="R27" i="10" s="1"/>
  <c r="Y8" i="10"/>
  <c r="O172" i="8"/>
  <c r="O172" i="6"/>
  <c r="O230" i="8"/>
  <c r="O230" i="6"/>
  <c r="O268" i="8"/>
  <c r="O268" i="6"/>
  <c r="O277" i="8"/>
  <c r="O277" i="6"/>
  <c r="N335" i="8"/>
  <c r="N335" i="6"/>
  <c r="R344" i="10"/>
  <c r="R330" i="10"/>
  <c r="R232" i="10"/>
  <c r="R231" i="10"/>
  <c r="R191" i="10"/>
  <c r="R95" i="10"/>
  <c r="R343" i="10"/>
  <c r="R355" i="5"/>
  <c r="R355" i="8" s="1"/>
  <c r="R290" i="10"/>
  <c r="R192" i="10"/>
  <c r="R350" i="10"/>
  <c r="R115" i="10"/>
  <c r="R267" i="10"/>
  <c r="R12" i="10"/>
  <c r="R84" i="5"/>
  <c r="R84" i="8" s="1"/>
  <c r="R158" i="10"/>
  <c r="R246" i="10"/>
  <c r="Y139" i="10"/>
  <c r="R139" i="10" s="1"/>
  <c r="Y37" i="10"/>
  <c r="Y358" i="10"/>
  <c r="R358" i="10" s="1"/>
  <c r="Y342" i="10"/>
  <c r="Y326" i="10"/>
  <c r="Y357" i="10"/>
  <c r="Y355" i="10"/>
  <c r="R355" i="10" s="1"/>
  <c r="Y323" i="10"/>
  <c r="R323" i="10" s="1"/>
  <c r="Y304" i="10"/>
  <c r="R304" i="10" s="1"/>
  <c r="Y337" i="10"/>
  <c r="Y309" i="10"/>
  <c r="Y293" i="10"/>
  <c r="Y277" i="10"/>
  <c r="Y261" i="10"/>
  <c r="R261" i="10" s="1"/>
  <c r="Y245" i="10"/>
  <c r="R245" i="10" s="1"/>
  <c r="Y229" i="10"/>
  <c r="Y270" i="10"/>
  <c r="R270" i="10" s="1"/>
  <c r="Y252" i="10"/>
  <c r="R252" i="10" s="1"/>
  <c r="Y236" i="10"/>
  <c r="R236" i="10" s="1"/>
  <c r="Y218" i="10"/>
  <c r="R218" i="10" s="1"/>
  <c r="Y198" i="10"/>
  <c r="Y197" i="10"/>
  <c r="Y175" i="10"/>
  <c r="R175" i="10" s="1"/>
  <c r="Y157" i="10"/>
  <c r="Y211" i="10"/>
  <c r="R211" i="10" s="1"/>
  <c r="Y182" i="10"/>
  <c r="R182" i="10" s="1"/>
  <c r="Y164" i="10"/>
  <c r="R164" i="10" s="1"/>
  <c r="Y146" i="10"/>
  <c r="R146" i="10" s="1"/>
  <c r="Y128" i="10"/>
  <c r="R128" i="10" s="1"/>
  <c r="Y110" i="10"/>
  <c r="R110" i="10" s="1"/>
  <c r="Y94" i="10"/>
  <c r="R94" i="10" s="1"/>
  <c r="Y74" i="10"/>
  <c r="Y55" i="10"/>
  <c r="R55" i="10" s="1"/>
  <c r="Y141" i="10"/>
  <c r="Y116" i="10"/>
  <c r="R116" i="10" s="1"/>
  <c r="Y96" i="10"/>
  <c r="R96" i="10" s="1"/>
  <c r="Y80" i="10"/>
  <c r="Y61" i="10"/>
  <c r="Y44" i="10"/>
  <c r="Y26" i="10"/>
  <c r="N317" i="8"/>
  <c r="N317" i="6"/>
  <c r="O308" i="8"/>
  <c r="O308" i="6"/>
  <c r="O142" i="6"/>
  <c r="O142" i="8"/>
  <c r="O126" i="6"/>
  <c r="O126" i="8"/>
  <c r="R42" i="5"/>
  <c r="R42" i="8" s="1"/>
  <c r="R234" i="5"/>
  <c r="R234" i="6" s="1"/>
  <c r="R367" i="5"/>
  <c r="R367" i="8" s="1"/>
  <c r="R9" i="10"/>
  <c r="R29" i="10"/>
  <c r="R34" i="10"/>
  <c r="R58" i="10"/>
  <c r="R117" i="10"/>
  <c r="R132" i="10"/>
  <c r="R137" i="10"/>
  <c r="R189" i="10"/>
  <c r="R194" i="10"/>
  <c r="R316" i="10"/>
  <c r="R326" i="10"/>
  <c r="R342" i="10"/>
  <c r="R365" i="10"/>
  <c r="R285" i="5"/>
  <c r="R234" i="10"/>
  <c r="R189" i="5"/>
  <c r="R189" i="6" s="1"/>
  <c r="R145" i="5"/>
  <c r="R145" i="6" s="1"/>
  <c r="R40" i="10"/>
  <c r="R144" i="10"/>
  <c r="R287" i="10"/>
  <c r="O195" i="8"/>
  <c r="O242" i="8"/>
  <c r="R109" i="5"/>
  <c r="R109" i="6" s="1"/>
  <c r="R289" i="5"/>
  <c r="R289" i="6" s="1"/>
  <c r="R114" i="5"/>
  <c r="R114" i="6" s="1"/>
  <c r="R242" i="5"/>
  <c r="R242" i="8" s="1"/>
  <c r="R33" i="10"/>
  <c r="R57" i="10"/>
  <c r="R121" i="10"/>
  <c r="R165" i="10"/>
  <c r="R282" i="10"/>
  <c r="R294" i="10"/>
  <c r="R315" i="10"/>
  <c r="R341" i="10"/>
  <c r="R346" i="10"/>
  <c r="R357" i="10"/>
  <c r="R349" i="5"/>
  <c r="R349" i="6" s="1"/>
  <c r="R181" i="10"/>
  <c r="R132" i="5"/>
  <c r="R132" i="6" s="1"/>
  <c r="R47" i="5"/>
  <c r="R47" i="6" s="1"/>
  <c r="R166" i="10"/>
  <c r="U118" i="12"/>
  <c r="U28" i="12"/>
  <c r="U99" i="12"/>
  <c r="U129" i="12"/>
  <c r="U66" i="12"/>
  <c r="U89" i="12"/>
  <c r="U273" i="12"/>
  <c r="U162" i="12"/>
  <c r="U124" i="12"/>
  <c r="U132" i="12"/>
  <c r="U87" i="12"/>
  <c r="U38" i="12"/>
  <c r="U79" i="12"/>
  <c r="R9" i="5"/>
  <c r="R9" i="6" s="1"/>
  <c r="R185" i="5"/>
  <c r="R185" i="6" s="1"/>
  <c r="R10" i="5"/>
  <c r="R10" i="8" s="1"/>
  <c r="R122" i="5"/>
  <c r="R122" i="8" s="1"/>
  <c r="R178" i="5"/>
  <c r="R178" i="6" s="1"/>
  <c r="R248" i="5"/>
  <c r="R248" i="6" s="1"/>
  <c r="R341" i="5"/>
  <c r="R341" i="8" s="1"/>
  <c r="R18" i="10"/>
  <c r="R77" i="10"/>
  <c r="R141" i="10"/>
  <c r="R169" i="10"/>
  <c r="R217" i="10"/>
  <c r="R249" i="10"/>
  <c r="R281" i="10"/>
  <c r="R302" i="10"/>
  <c r="R312" i="10"/>
  <c r="R363" i="10"/>
  <c r="R313" i="5"/>
  <c r="R313" i="8" s="1"/>
  <c r="R219" i="10"/>
  <c r="R173" i="10"/>
  <c r="R107" i="10"/>
  <c r="R72" i="10"/>
  <c r="R313" i="10"/>
  <c r="U187" i="12"/>
  <c r="U215" i="12"/>
  <c r="N2" i="7"/>
  <c r="R13" i="5"/>
  <c r="R13" i="6" s="1"/>
  <c r="R49" i="5"/>
  <c r="R49" i="6" s="1"/>
  <c r="R81" i="5"/>
  <c r="R81" i="6" s="1"/>
  <c r="R153" i="5"/>
  <c r="R153" i="8" s="1"/>
  <c r="R42" i="10"/>
  <c r="R66" i="10"/>
  <c r="R105" i="10"/>
  <c r="R125" i="10"/>
  <c r="R130" i="10"/>
  <c r="R178" i="10"/>
  <c r="R201" i="10"/>
  <c r="R248" i="10"/>
  <c r="O371" i="10"/>
  <c r="R351" i="10"/>
  <c r="R362" i="10"/>
  <c r="R269" i="5"/>
  <c r="R269" i="8" s="1"/>
  <c r="R165" i="5"/>
  <c r="R165" i="8" s="1"/>
  <c r="R91" i="5"/>
  <c r="R91" i="8" s="1"/>
  <c r="R320" i="5"/>
  <c r="R320" i="6" s="1"/>
  <c r="R121" i="5"/>
  <c r="R121" i="6" s="1"/>
  <c r="R249" i="5"/>
  <c r="R249" i="6" s="1"/>
  <c r="R26" i="5"/>
  <c r="R26" i="8" s="1"/>
  <c r="R74" i="5"/>
  <c r="R74" i="8" s="1"/>
  <c r="R194" i="5"/>
  <c r="R194" i="6" s="1"/>
  <c r="R282" i="5"/>
  <c r="R282" i="6" s="1"/>
  <c r="R41" i="10"/>
  <c r="R65" i="10"/>
  <c r="R129" i="10"/>
  <c r="R177" i="10"/>
  <c r="R339" i="10"/>
  <c r="R339" i="5"/>
  <c r="R339" i="8" s="1"/>
  <c r="R163" i="10"/>
  <c r="R175" i="5"/>
  <c r="R175" i="8" s="1"/>
  <c r="R328" i="10"/>
  <c r="U211" i="12"/>
  <c r="U275" i="12"/>
  <c r="U45" i="12"/>
  <c r="U72" i="12"/>
  <c r="U185" i="12"/>
  <c r="U197" i="12"/>
  <c r="U106" i="12"/>
  <c r="U218" i="12"/>
  <c r="U84" i="12"/>
  <c r="U108" i="12"/>
  <c r="U47" i="12"/>
  <c r="U220" i="12"/>
  <c r="R21" i="5"/>
  <c r="R21" i="6" s="1"/>
  <c r="R57" i="5"/>
  <c r="R57" i="6" s="1"/>
  <c r="R125" i="5"/>
  <c r="R125" i="8" s="1"/>
  <c r="R310" i="5"/>
  <c r="R310" i="8" s="1"/>
  <c r="R34" i="5"/>
  <c r="R34" i="6" s="1"/>
  <c r="R82" i="5"/>
  <c r="R82" i="6" s="1"/>
  <c r="R144" i="5"/>
  <c r="R144" i="8" s="1"/>
  <c r="R21" i="10"/>
  <c r="R26" i="10"/>
  <c r="R50" i="10"/>
  <c r="R75" i="10"/>
  <c r="R89" i="10"/>
  <c r="R109" i="10"/>
  <c r="R114" i="10"/>
  <c r="R186" i="10"/>
  <c r="R229" i="10"/>
  <c r="R289" i="10"/>
  <c r="R310" i="10"/>
  <c r="R292" i="10"/>
  <c r="R243" i="10"/>
  <c r="R161" i="5"/>
  <c r="R161" i="6" s="1"/>
  <c r="R45" i="10"/>
  <c r="R119" i="10"/>
  <c r="U116" i="12"/>
  <c r="U58" i="12"/>
  <c r="U208" i="12"/>
  <c r="U213" i="12"/>
  <c r="U169" i="12"/>
  <c r="U224" i="12"/>
  <c r="U26" i="12"/>
  <c r="U81" i="12"/>
  <c r="U97" i="12"/>
  <c r="U159" i="12"/>
  <c r="U179" i="12"/>
  <c r="R61" i="5"/>
  <c r="R61" i="6" s="1"/>
  <c r="R101" i="5"/>
  <c r="R101" i="6" s="1"/>
  <c r="R169" i="5"/>
  <c r="R169" i="6" s="1"/>
  <c r="R209" i="5"/>
  <c r="R209" i="6" s="1"/>
  <c r="R36" i="5"/>
  <c r="R36" i="8" s="1"/>
  <c r="R90" i="5"/>
  <c r="R90" i="8" s="1"/>
  <c r="R146" i="5"/>
  <c r="R146" i="6" s="1"/>
  <c r="R210" i="5"/>
  <c r="R210" i="8" s="1"/>
  <c r="R49" i="10"/>
  <c r="R74" i="10"/>
  <c r="R157" i="10"/>
  <c r="R162" i="10"/>
  <c r="R185" i="10"/>
  <c r="R205" i="10"/>
  <c r="R233" i="10"/>
  <c r="R333" i="10"/>
  <c r="R349" i="10"/>
  <c r="R367" i="10"/>
  <c r="R237" i="10"/>
  <c r="R198" i="10"/>
  <c r="R215" i="10"/>
  <c r="R346" i="5"/>
  <c r="R346" i="8" s="1"/>
  <c r="U75" i="12"/>
  <c r="U163" i="12"/>
  <c r="U53" i="12"/>
  <c r="U32" i="12"/>
  <c r="U199" i="12"/>
  <c r="R29" i="5"/>
  <c r="R29" i="8" s="1"/>
  <c r="R133" i="5"/>
  <c r="R133" i="8" s="1"/>
  <c r="R173" i="5"/>
  <c r="R173" i="8" s="1"/>
  <c r="R40" i="5"/>
  <c r="R40" i="6" s="1"/>
  <c r="R98" i="5"/>
  <c r="R98" i="6" s="1"/>
  <c r="R148" i="5"/>
  <c r="R148" i="8" s="1"/>
  <c r="R10" i="10"/>
  <c r="R98" i="10"/>
  <c r="R133" i="10"/>
  <c r="R161" i="10"/>
  <c r="R209" i="10"/>
  <c r="R264" i="10"/>
  <c r="R269" i="10"/>
  <c r="R317" i="10"/>
  <c r="R332" i="10"/>
  <c r="R348" i="10"/>
  <c r="R235" i="10"/>
  <c r="R148" i="10"/>
  <c r="R36" i="10"/>
  <c r="R127" i="10"/>
  <c r="U69" i="12"/>
  <c r="U210" i="12"/>
  <c r="U196" i="12"/>
  <c r="U165" i="12"/>
  <c r="U74" i="12"/>
  <c r="U117" i="12"/>
  <c r="U88" i="12"/>
  <c r="U274" i="12"/>
  <c r="U86" i="12"/>
  <c r="U24" i="12"/>
  <c r="U96" i="12"/>
  <c r="U73" i="12"/>
  <c r="U34" i="12"/>
  <c r="U133" i="12"/>
  <c r="U41" i="12"/>
  <c r="U272" i="12"/>
  <c r="U65" i="12"/>
  <c r="U193" i="12"/>
  <c r="U130" i="12"/>
  <c r="U20" i="12"/>
  <c r="U23" i="12"/>
  <c r="U39" i="12"/>
  <c r="U31" i="12"/>
  <c r="U223" i="12"/>
  <c r="U198" i="12"/>
  <c r="U100" i="12"/>
  <c r="U27" i="12"/>
  <c r="U83" i="12"/>
  <c r="U195" i="12"/>
  <c r="U109" i="12"/>
  <c r="U173" i="12"/>
  <c r="U194" i="12"/>
  <c r="U82" i="12"/>
  <c r="U76" i="12"/>
  <c r="U60" i="12"/>
  <c r="U68" i="12"/>
  <c r="U207" i="12"/>
  <c r="U67" i="12"/>
  <c r="U212" i="12"/>
  <c r="U209" i="12"/>
  <c r="U42" i="12"/>
  <c r="U44" i="12"/>
  <c r="U123" i="12"/>
  <c r="U115" i="12"/>
  <c r="U217" i="12"/>
  <c r="U128" i="12"/>
  <c r="U164" i="12"/>
  <c r="U46" i="12"/>
  <c r="U35" i="12"/>
  <c r="U91" i="12"/>
  <c r="U125" i="12"/>
  <c r="U189" i="12"/>
  <c r="U37" i="12"/>
  <c r="U77" i="12"/>
  <c r="U56" i="12"/>
  <c r="U172" i="12"/>
  <c r="U113" i="12"/>
  <c r="U63" i="12"/>
  <c r="U176" i="12"/>
  <c r="U52" i="12"/>
  <c r="U182" i="12"/>
  <c r="U55" i="12"/>
  <c r="U131" i="12"/>
  <c r="U168" i="12"/>
  <c r="U98" i="12"/>
  <c r="U51" i="12"/>
  <c r="U160" i="12"/>
  <c r="U181" i="12"/>
  <c r="U90" i="12"/>
  <c r="U200" i="12"/>
  <c r="U121" i="12"/>
  <c r="U202" i="12"/>
  <c r="U204" i="12"/>
  <c r="U49" i="12"/>
  <c r="U188" i="12"/>
  <c r="U206" i="12"/>
  <c r="U30" i="12"/>
  <c r="U62" i="12"/>
  <c r="U184" i="12"/>
  <c r="E293" i="8"/>
  <c r="E38" i="6"/>
  <c r="U102" i="12"/>
  <c r="R293" i="10"/>
  <c r="F366" i="8"/>
  <c r="E201" i="8"/>
  <c r="H362" i="8"/>
  <c r="G312" i="8"/>
  <c r="E362" i="8"/>
  <c r="U101" i="12"/>
  <c r="U105" i="12"/>
  <c r="E352" i="8"/>
  <c r="R357" i="5"/>
  <c r="R357" i="6" s="1"/>
  <c r="E86" i="8"/>
  <c r="E112" i="6"/>
  <c r="U104" i="12"/>
  <c r="E143" i="8"/>
  <c r="E246" i="8"/>
  <c r="U103" i="12"/>
  <c r="E154" i="6"/>
  <c r="E89" i="6"/>
  <c r="U107" i="12"/>
  <c r="E159" i="8"/>
  <c r="E186" i="8"/>
  <c r="E100" i="8"/>
  <c r="R360" i="10"/>
  <c r="F362" i="8"/>
  <c r="E25" i="8"/>
  <c r="E224" i="6"/>
  <c r="E191" i="6"/>
  <c r="F367" i="8"/>
  <c r="E365" i="8"/>
  <c r="E264" i="8"/>
  <c r="R54" i="6"/>
  <c r="E63" i="8"/>
  <c r="E229" i="8"/>
  <c r="E278" i="6"/>
  <c r="E308" i="8"/>
  <c r="E349" i="6"/>
  <c r="E136" i="6"/>
  <c r="E189" i="8"/>
  <c r="E43" i="8"/>
  <c r="E317" i="6"/>
  <c r="I169" i="4"/>
  <c r="U169" i="4" s="1"/>
  <c r="I164" i="12"/>
  <c r="I321" i="4"/>
  <c r="U321" i="4" s="1"/>
  <c r="I314" i="12"/>
  <c r="I296" i="4"/>
  <c r="U296" i="4" s="1"/>
  <c r="I290" i="12"/>
  <c r="I318" i="4"/>
  <c r="U318" i="4" s="1"/>
  <c r="I311" i="12"/>
  <c r="I251" i="4"/>
  <c r="U251" i="4" s="1"/>
  <c r="I246" i="12"/>
  <c r="I317" i="4"/>
  <c r="U317" i="4" s="1"/>
  <c r="I310" i="12"/>
  <c r="I262" i="4"/>
  <c r="U262" i="4" s="1"/>
  <c r="I257" i="12"/>
  <c r="I212" i="4"/>
  <c r="U212" i="4" s="1"/>
  <c r="I207" i="12"/>
  <c r="I259" i="4"/>
  <c r="U259" i="4" s="1"/>
  <c r="I254" i="12"/>
  <c r="I249" i="4"/>
  <c r="U249" i="4" s="1"/>
  <c r="I244" i="12"/>
  <c r="I209" i="4"/>
  <c r="U209" i="4" s="1"/>
  <c r="I204" i="12"/>
  <c r="I315" i="4"/>
  <c r="U315" i="4" s="1"/>
  <c r="I308" i="12"/>
  <c r="I152" i="4"/>
  <c r="U152" i="4" s="1"/>
  <c r="I147" i="12"/>
  <c r="I154" i="4"/>
  <c r="U154" i="4" s="1"/>
  <c r="I149" i="12"/>
  <c r="I161" i="4"/>
  <c r="U161" i="4" s="1"/>
  <c r="I156" i="12"/>
  <c r="I273" i="4"/>
  <c r="U273" i="4" s="1"/>
  <c r="I268" i="12"/>
  <c r="I270" i="4"/>
  <c r="U270" i="4" s="1"/>
  <c r="I265" i="12"/>
  <c r="I336" i="4"/>
  <c r="U336" i="4" s="1"/>
  <c r="I329" i="12"/>
  <c r="I215" i="4"/>
  <c r="U215" i="4" s="1"/>
  <c r="I210" i="12"/>
  <c r="I167" i="4"/>
  <c r="U167" i="4" s="1"/>
  <c r="I162" i="12"/>
  <c r="I207" i="4"/>
  <c r="U207" i="4" s="1"/>
  <c r="I202" i="12"/>
  <c r="I150" i="4"/>
  <c r="U150" i="4" s="1"/>
  <c r="I145" i="12"/>
  <c r="I328" i="4"/>
  <c r="U328" i="4" s="1"/>
  <c r="I321" i="12"/>
  <c r="I267" i="4"/>
  <c r="U267" i="4" s="1"/>
  <c r="I262" i="12"/>
  <c r="I301" i="4"/>
  <c r="U301" i="4" s="1"/>
  <c r="I295" i="12"/>
  <c r="I143" i="4"/>
  <c r="U143" i="4" s="1"/>
  <c r="I138" i="12"/>
  <c r="I172" i="4"/>
  <c r="U172" i="4" s="1"/>
  <c r="I167" i="12"/>
  <c r="I342" i="4"/>
  <c r="U342" i="4" s="1"/>
  <c r="I335" i="12"/>
  <c r="I174" i="12"/>
  <c r="I243" i="4"/>
  <c r="U243" i="4" s="1"/>
  <c r="I238" i="12"/>
  <c r="I349" i="4"/>
  <c r="U349" i="4" s="1"/>
  <c r="I342" i="12"/>
  <c r="I101" i="4"/>
  <c r="U101" i="4" s="1"/>
  <c r="I96" i="12"/>
  <c r="I93" i="4"/>
  <c r="U93" i="4" s="1"/>
  <c r="I88" i="12"/>
  <c r="I197" i="4"/>
  <c r="U197" i="4" s="1"/>
  <c r="I192" i="12"/>
  <c r="I289" i="4"/>
  <c r="U289" i="4" s="1"/>
  <c r="I284" i="12"/>
  <c r="I224" i="4"/>
  <c r="U224" i="4" s="1"/>
  <c r="I219" i="12"/>
  <c r="I248" i="4"/>
  <c r="U248" i="4" s="1"/>
  <c r="I243" i="12"/>
  <c r="I298" i="4"/>
  <c r="U298" i="4" s="1"/>
  <c r="I292" i="12"/>
  <c r="I125" i="4"/>
  <c r="U125" i="4" s="1"/>
  <c r="I120" i="12"/>
  <c r="I217" i="4"/>
  <c r="U217" i="4" s="1"/>
  <c r="I212" i="12"/>
  <c r="I351" i="4"/>
  <c r="U351" i="4" s="1"/>
  <c r="I344" i="12"/>
  <c r="I136" i="4"/>
  <c r="U136" i="4" s="1"/>
  <c r="I131" i="12"/>
  <c r="I168" i="4"/>
  <c r="U168" i="4" s="1"/>
  <c r="I163" i="12"/>
  <c r="I141" i="4"/>
  <c r="U141" i="4" s="1"/>
  <c r="I136" i="12"/>
  <c r="I67" i="12"/>
  <c r="I138" i="4"/>
  <c r="U138" i="4" s="1"/>
  <c r="I133" i="12"/>
  <c r="I90" i="4"/>
  <c r="U90" i="4" s="1"/>
  <c r="I85" i="12"/>
  <c r="I286" i="4"/>
  <c r="U286" i="4" s="1"/>
  <c r="I281" i="12"/>
  <c r="I258" i="4"/>
  <c r="U258" i="4" s="1"/>
  <c r="I253" i="12"/>
  <c r="I222" i="4"/>
  <c r="U222" i="4" s="1"/>
  <c r="I217" i="12"/>
  <c r="I313" i="4"/>
  <c r="U313" i="4" s="1"/>
  <c r="I306" i="12"/>
  <c r="I79" i="4"/>
  <c r="U79" i="4" s="1"/>
  <c r="I74" i="12"/>
  <c r="I127" i="4"/>
  <c r="U127" i="4" s="1"/>
  <c r="I122" i="12"/>
  <c r="I175" i="4"/>
  <c r="U175" i="4" s="1"/>
  <c r="I170" i="12"/>
  <c r="I353" i="4"/>
  <c r="U353" i="4" s="1"/>
  <c r="I346" i="12"/>
  <c r="I166" i="4"/>
  <c r="U166" i="4" s="1"/>
  <c r="I161" i="12"/>
  <c r="I236" i="4"/>
  <c r="U236" i="4" s="1"/>
  <c r="I231" i="12"/>
  <c r="I123" i="4"/>
  <c r="U123" i="4" s="1"/>
  <c r="I118" i="12"/>
  <c r="I276" i="4"/>
  <c r="U276" i="4" s="1"/>
  <c r="I271" i="12"/>
  <c r="I219" i="4"/>
  <c r="U219" i="4" s="1"/>
  <c r="I214" i="12"/>
  <c r="I78" i="4"/>
  <c r="U78" i="4" s="1"/>
  <c r="I73" i="12"/>
  <c r="I209" i="12"/>
  <c r="I254" i="4"/>
  <c r="U254" i="4" s="1"/>
  <c r="I249" i="12"/>
  <c r="I239" i="4"/>
  <c r="U239" i="4" s="1"/>
  <c r="I234" i="12"/>
  <c r="I188" i="4"/>
  <c r="U188" i="4" s="1"/>
  <c r="I183" i="12"/>
  <c r="I350" i="4"/>
  <c r="U350" i="4" s="1"/>
  <c r="I343" i="12"/>
  <c r="I85" i="4"/>
  <c r="U85" i="4" s="1"/>
  <c r="I80" i="12"/>
  <c r="I96" i="4"/>
  <c r="U96" i="4" s="1"/>
  <c r="I91" i="12"/>
  <c r="I173" i="4"/>
  <c r="U173" i="4" s="1"/>
  <c r="I168" i="12"/>
  <c r="I225" i="4"/>
  <c r="U225" i="4" s="1"/>
  <c r="I220" i="12"/>
  <c r="I277" i="12"/>
  <c r="I185" i="4"/>
  <c r="U185" i="4" s="1"/>
  <c r="I180" i="12"/>
  <c r="I269" i="4"/>
  <c r="U269" i="4" s="1"/>
  <c r="I264" i="12"/>
  <c r="I117" i="4"/>
  <c r="U117" i="4" s="1"/>
  <c r="I112" i="12"/>
  <c r="I232" i="4"/>
  <c r="U232" i="4" s="1"/>
  <c r="I227" i="12"/>
  <c r="I253" i="4"/>
  <c r="U253" i="4" s="1"/>
  <c r="I248" i="12"/>
  <c r="I310" i="4"/>
  <c r="U310" i="4" s="1"/>
  <c r="I304" i="12"/>
  <c r="I272" i="4"/>
  <c r="U272" i="4" s="1"/>
  <c r="I267" i="12"/>
  <c r="I356" i="4"/>
  <c r="U356" i="4" s="1"/>
  <c r="I349" i="12"/>
  <c r="I250" i="4"/>
  <c r="U250" i="4" s="1"/>
  <c r="I245" i="12"/>
  <c r="I77" i="4"/>
  <c r="U77" i="4" s="1"/>
  <c r="I72" i="12"/>
  <c r="I105" i="4"/>
  <c r="U105" i="4" s="1"/>
  <c r="I100" i="12"/>
  <c r="I280" i="4"/>
  <c r="U280" i="4" s="1"/>
  <c r="I275" i="12"/>
  <c r="I314" i="4"/>
  <c r="U314" i="4" s="1"/>
  <c r="I307" i="12"/>
  <c r="I339" i="4"/>
  <c r="U339" i="4" s="1"/>
  <c r="I332" i="12"/>
  <c r="I182" i="12"/>
  <c r="I191" i="4"/>
  <c r="U191" i="4" s="1"/>
  <c r="I186" i="12"/>
  <c r="I340" i="4"/>
  <c r="U340" i="4" s="1"/>
  <c r="I333" i="12"/>
  <c r="I306" i="4"/>
  <c r="U306" i="4" s="1"/>
  <c r="I300" i="12"/>
  <c r="I94" i="4"/>
  <c r="U94" i="4" s="1"/>
  <c r="I89" i="12"/>
  <c r="I230" i="4"/>
  <c r="U230" i="4" s="1"/>
  <c r="I225" i="12"/>
  <c r="I87" i="4"/>
  <c r="U87" i="4" s="1"/>
  <c r="I82" i="12"/>
  <c r="I183" i="4"/>
  <c r="U183" i="4" s="1"/>
  <c r="I178" i="12"/>
  <c r="I177" i="12"/>
  <c r="I275" i="4"/>
  <c r="U275" i="4" s="1"/>
  <c r="I270" i="12"/>
  <c r="I283" i="4"/>
  <c r="U283" i="4" s="1"/>
  <c r="I278" i="12"/>
  <c r="I84" i="4"/>
  <c r="U84" i="4" s="1"/>
  <c r="I79" i="12"/>
  <c r="I110" i="4"/>
  <c r="U110" i="4" s="1"/>
  <c r="I105" i="12"/>
  <c r="I255" i="4"/>
  <c r="U255" i="4" s="1"/>
  <c r="I250" i="12"/>
  <c r="I220" i="4"/>
  <c r="U220" i="4" s="1"/>
  <c r="I215" i="12"/>
  <c r="I157" i="4"/>
  <c r="U157" i="4" s="1"/>
  <c r="I152" i="12"/>
  <c r="I261" i="4"/>
  <c r="U261" i="4" s="1"/>
  <c r="I256" i="12"/>
  <c r="I120" i="4"/>
  <c r="U120" i="4" s="1"/>
  <c r="I115" i="12"/>
  <c r="I208" i="4"/>
  <c r="U208" i="4" s="1"/>
  <c r="I203" i="12"/>
  <c r="I234" i="4"/>
  <c r="U234" i="4" s="1"/>
  <c r="I229" i="12"/>
  <c r="I323" i="4"/>
  <c r="U323" i="4" s="1"/>
  <c r="I316" i="12"/>
  <c r="I332" i="4"/>
  <c r="U332" i="4" s="1"/>
  <c r="I325" i="12"/>
  <c r="I300" i="4"/>
  <c r="U300" i="4" s="1"/>
  <c r="I294" i="12"/>
  <c r="I86" i="4"/>
  <c r="U86" i="4" s="1"/>
  <c r="I81" i="12"/>
  <c r="I155" i="4"/>
  <c r="U155" i="4" s="1"/>
  <c r="I150" i="12"/>
  <c r="I148" i="4"/>
  <c r="U148" i="4" s="1"/>
  <c r="I143" i="12"/>
  <c r="I204" i="4"/>
  <c r="U204" i="4" s="1"/>
  <c r="I199" i="12"/>
  <c r="I284" i="4"/>
  <c r="U284" i="4" s="1"/>
  <c r="I279" i="12"/>
  <c r="I174" i="4"/>
  <c r="U174" i="4" s="1"/>
  <c r="I169" i="12"/>
  <c r="I291" i="4"/>
  <c r="U291" i="4" s="1"/>
  <c r="I286" i="12"/>
  <c r="I149" i="4"/>
  <c r="U149" i="4" s="1"/>
  <c r="I144" i="12"/>
  <c r="I210" i="4"/>
  <c r="U210" i="4" s="1"/>
  <c r="I205" i="12"/>
  <c r="I343" i="4"/>
  <c r="U343" i="4" s="1"/>
  <c r="I336" i="12"/>
  <c r="I112" i="4"/>
  <c r="U112" i="4" s="1"/>
  <c r="I107" i="12"/>
  <c r="I146" i="4"/>
  <c r="U146" i="4" s="1"/>
  <c r="I141" i="12"/>
  <c r="I311" i="4"/>
  <c r="U311" i="4" s="1"/>
  <c r="I305" i="12"/>
  <c r="I246" i="4"/>
  <c r="U246" i="4" s="1"/>
  <c r="I241" i="12"/>
  <c r="I303" i="4"/>
  <c r="U303" i="4" s="1"/>
  <c r="I297" i="12"/>
  <c r="I95" i="4"/>
  <c r="U95" i="4" s="1"/>
  <c r="I90" i="12"/>
  <c r="I271" i="4"/>
  <c r="U271" i="4" s="1"/>
  <c r="I266" i="12"/>
  <c r="I329" i="4"/>
  <c r="U329" i="4" s="1"/>
  <c r="I322" i="12"/>
  <c r="I126" i="4"/>
  <c r="U126" i="4" s="1"/>
  <c r="I121" i="12"/>
  <c r="I206" i="4"/>
  <c r="U206" i="4" s="1"/>
  <c r="I201" i="12"/>
  <c r="I116" i="4"/>
  <c r="U116" i="4" s="1"/>
  <c r="I111" i="12"/>
  <c r="I196" i="4"/>
  <c r="U196" i="4" s="1"/>
  <c r="I191" i="12"/>
  <c r="I103" i="4"/>
  <c r="U103" i="4" s="1"/>
  <c r="I98" i="12"/>
  <c r="I228" i="4"/>
  <c r="U228" i="4" s="1"/>
  <c r="I223" i="12"/>
  <c r="I100" i="4"/>
  <c r="U100" i="4" s="1"/>
  <c r="I95" i="12"/>
  <c r="I309" i="4"/>
  <c r="U309" i="4" s="1"/>
  <c r="I303" i="12"/>
  <c r="I99" i="4"/>
  <c r="U99" i="4" s="1"/>
  <c r="I94" i="12"/>
  <c r="I338" i="4"/>
  <c r="U338" i="4" s="1"/>
  <c r="I331" i="12"/>
  <c r="I145" i="4"/>
  <c r="U145" i="4" s="1"/>
  <c r="I140" i="12"/>
  <c r="I229" i="4"/>
  <c r="U229" i="4" s="1"/>
  <c r="I224" i="12"/>
  <c r="I265" i="4"/>
  <c r="U265" i="4" s="1"/>
  <c r="I260" i="12"/>
  <c r="I294" i="4"/>
  <c r="U294" i="4" s="1"/>
  <c r="I288" i="12"/>
  <c r="I322" i="4"/>
  <c r="U322" i="4" s="1"/>
  <c r="I315" i="12"/>
  <c r="I122" i="4"/>
  <c r="U122" i="4" s="1"/>
  <c r="I117" i="12"/>
  <c r="I137" i="4"/>
  <c r="U137" i="4" s="1"/>
  <c r="I132" i="12"/>
  <c r="I194" i="4"/>
  <c r="U194" i="4" s="1"/>
  <c r="I189" i="12"/>
  <c r="I327" i="4"/>
  <c r="U327" i="4" s="1"/>
  <c r="I320" i="12"/>
  <c r="I288" i="4"/>
  <c r="U288" i="4" s="1"/>
  <c r="I283" i="12"/>
  <c r="I186" i="4"/>
  <c r="U186" i="4" s="1"/>
  <c r="I181" i="12"/>
  <c r="I140" i="4"/>
  <c r="U140" i="4" s="1"/>
  <c r="I135" i="12"/>
  <c r="I176" i="4"/>
  <c r="U176" i="4" s="1"/>
  <c r="I171" i="12"/>
  <c r="I104" i="4"/>
  <c r="U104" i="4" s="1"/>
  <c r="I99" i="12"/>
  <c r="I192" i="4"/>
  <c r="U192" i="4" s="1"/>
  <c r="I187" i="12"/>
  <c r="I184" i="4"/>
  <c r="U184" i="4" s="1"/>
  <c r="I179" i="12"/>
  <c r="I348" i="4"/>
  <c r="U348" i="4" s="1"/>
  <c r="I341" i="12"/>
  <c r="I316" i="4"/>
  <c r="U316" i="4" s="1"/>
  <c r="I309" i="12"/>
  <c r="I170" i="4"/>
  <c r="U170" i="4" s="1"/>
  <c r="I165" i="12"/>
  <c r="I223" i="4"/>
  <c r="U223" i="4" s="1"/>
  <c r="I218" i="12"/>
  <c r="I345" i="12"/>
  <c r="I171" i="4"/>
  <c r="U171" i="4" s="1"/>
  <c r="I166" i="12"/>
  <c r="I227" i="4"/>
  <c r="U227" i="4" s="1"/>
  <c r="I222" i="12"/>
  <c r="I247" i="4"/>
  <c r="U247" i="4" s="1"/>
  <c r="I242" i="12"/>
  <c r="I195" i="4"/>
  <c r="U195" i="4" s="1"/>
  <c r="I190" i="12"/>
  <c r="I160" i="4"/>
  <c r="U160" i="4" s="1"/>
  <c r="I155" i="12"/>
  <c r="I129" i="4"/>
  <c r="U129" i="4" s="1"/>
  <c r="I124" i="12"/>
  <c r="I205" i="4"/>
  <c r="U205" i="4" s="1"/>
  <c r="I200" i="12"/>
  <c r="I341" i="4"/>
  <c r="U341" i="4" s="1"/>
  <c r="I334" i="12"/>
  <c r="I121" i="4"/>
  <c r="U121" i="4" s="1"/>
  <c r="I116" i="12"/>
  <c r="I101" i="12"/>
  <c r="I147" i="4"/>
  <c r="U147" i="4" s="1"/>
  <c r="I142" i="12"/>
  <c r="I263" i="4"/>
  <c r="U263" i="4" s="1"/>
  <c r="I258" i="12"/>
  <c r="I151" i="4"/>
  <c r="U151" i="4" s="1"/>
  <c r="I146" i="12"/>
  <c r="I231" i="4"/>
  <c r="U231" i="4" s="1"/>
  <c r="I226" i="12"/>
  <c r="I252" i="4"/>
  <c r="U252" i="4" s="1"/>
  <c r="I247" i="12"/>
  <c r="I211" i="4"/>
  <c r="U211" i="4" s="1"/>
  <c r="I206" i="12"/>
  <c r="I92" i="4"/>
  <c r="U92" i="4" s="1"/>
  <c r="I87" i="12"/>
  <c r="I287" i="4"/>
  <c r="U287" i="4" s="1"/>
  <c r="I282" i="12"/>
  <c r="I76" i="4"/>
  <c r="U76" i="4" s="1"/>
  <c r="I71" i="12"/>
  <c r="I189" i="4"/>
  <c r="U189" i="4" s="1"/>
  <c r="I184" i="12"/>
  <c r="I281" i="4"/>
  <c r="U281" i="4" s="1"/>
  <c r="I276" i="12"/>
  <c r="I177" i="4"/>
  <c r="U177" i="4" s="1"/>
  <c r="I172" i="12"/>
  <c r="I260" i="4"/>
  <c r="U260" i="4" s="1"/>
  <c r="I255" i="12"/>
  <c r="I98" i="4"/>
  <c r="U98" i="4" s="1"/>
  <c r="I93" i="12"/>
  <c r="I295" i="4"/>
  <c r="U295" i="4" s="1"/>
  <c r="I289" i="12"/>
  <c r="I102" i="4"/>
  <c r="U102" i="4" s="1"/>
  <c r="I97" i="12"/>
  <c r="I159" i="4"/>
  <c r="U159" i="4" s="1"/>
  <c r="I154" i="12"/>
  <c r="I199" i="4"/>
  <c r="U199" i="4" s="1"/>
  <c r="I194" i="12"/>
  <c r="I134" i="4"/>
  <c r="U134" i="4" s="1"/>
  <c r="I129" i="12"/>
  <c r="I278" i="4"/>
  <c r="U278" i="4" s="1"/>
  <c r="I273" i="12"/>
  <c r="I75" i="4"/>
  <c r="U75" i="4" s="1"/>
  <c r="I70" i="12"/>
  <c r="I164" i="4"/>
  <c r="U164" i="4" s="1"/>
  <c r="I159" i="12"/>
  <c r="I83" i="4"/>
  <c r="U83" i="4" s="1"/>
  <c r="I78" i="12"/>
  <c r="I268" i="4"/>
  <c r="U268" i="4" s="1"/>
  <c r="I263" i="12"/>
  <c r="I127" i="12"/>
  <c r="I333" i="4"/>
  <c r="U333" i="4" s="1"/>
  <c r="I326" i="12"/>
  <c r="I238" i="4"/>
  <c r="U238" i="4" s="1"/>
  <c r="I233" i="12"/>
  <c r="I111" i="4"/>
  <c r="U111" i="4" s="1"/>
  <c r="I106" i="12"/>
  <c r="I124" i="4"/>
  <c r="U124" i="4" s="1"/>
  <c r="I119" i="12"/>
  <c r="I108" i="4"/>
  <c r="U108" i="4" s="1"/>
  <c r="I103" i="12"/>
  <c r="I334" i="4"/>
  <c r="U334" i="4" s="1"/>
  <c r="I327" i="12"/>
  <c r="I75" i="12"/>
  <c r="I89" i="4"/>
  <c r="U89" i="4" s="1"/>
  <c r="I84" i="12"/>
  <c r="I335" i="4"/>
  <c r="U335" i="4" s="1"/>
  <c r="I328" i="12"/>
  <c r="I307" i="4"/>
  <c r="U307" i="4" s="1"/>
  <c r="I301" i="12"/>
  <c r="I130" i="4"/>
  <c r="U130" i="4" s="1"/>
  <c r="I125" i="12"/>
  <c r="I201" i="4"/>
  <c r="U201" i="4" s="1"/>
  <c r="I196" i="12"/>
  <c r="I241" i="4"/>
  <c r="U241" i="4" s="1"/>
  <c r="I236" i="12"/>
  <c r="I297" i="4"/>
  <c r="U297" i="4" s="1"/>
  <c r="I291" i="12"/>
  <c r="I114" i="4"/>
  <c r="U114" i="4" s="1"/>
  <c r="I109" i="12"/>
  <c r="I165" i="4"/>
  <c r="U165" i="4" s="1"/>
  <c r="I160" i="12"/>
  <c r="I213" i="4"/>
  <c r="U213" i="4" s="1"/>
  <c r="I208" i="12"/>
  <c r="I347" i="4"/>
  <c r="U347" i="4" s="1"/>
  <c r="I340" i="12"/>
  <c r="I128" i="4"/>
  <c r="U128" i="4" s="1"/>
  <c r="I123" i="12"/>
  <c r="I237" i="4"/>
  <c r="U237" i="4" s="1"/>
  <c r="I232" i="12"/>
  <c r="I257" i="4"/>
  <c r="U257" i="4" s="1"/>
  <c r="I252" i="12"/>
  <c r="I91" i="4"/>
  <c r="U91" i="4" s="1"/>
  <c r="I86" i="12"/>
  <c r="I274" i="4"/>
  <c r="U274" i="4" s="1"/>
  <c r="I269" i="12"/>
  <c r="I226" i="4"/>
  <c r="U226" i="4" s="1"/>
  <c r="I221" i="12"/>
  <c r="I256" i="4"/>
  <c r="U256" i="4" s="1"/>
  <c r="I251" i="12"/>
  <c r="I354" i="4"/>
  <c r="U354" i="4" s="1"/>
  <c r="I347" i="12"/>
  <c r="I74" i="4"/>
  <c r="U74" i="4" s="1"/>
  <c r="I69" i="12"/>
  <c r="I308" i="4"/>
  <c r="U308" i="4" s="1"/>
  <c r="I302" i="12"/>
  <c r="I178" i="4"/>
  <c r="U178" i="4" s="1"/>
  <c r="I173" i="12"/>
  <c r="I81" i="4"/>
  <c r="U81" i="4" s="1"/>
  <c r="I76" i="12"/>
  <c r="I264" i="4"/>
  <c r="U264" i="4" s="1"/>
  <c r="I259" i="12"/>
  <c r="I82" i="4"/>
  <c r="U82" i="4" s="1"/>
  <c r="I77" i="12"/>
  <c r="I218" i="4"/>
  <c r="U218" i="4" s="1"/>
  <c r="I213" i="12"/>
  <c r="I133" i="4"/>
  <c r="U133" i="4" s="1"/>
  <c r="I128" i="12"/>
  <c r="I144" i="4"/>
  <c r="U144" i="4" s="1"/>
  <c r="I139" i="12"/>
  <c r="I153" i="4"/>
  <c r="U153" i="4" s="1"/>
  <c r="I148" i="12"/>
  <c r="I193" i="4"/>
  <c r="U193" i="4" s="1"/>
  <c r="I188" i="12"/>
  <c r="I304" i="4"/>
  <c r="U304" i="4" s="1"/>
  <c r="I298" i="12"/>
  <c r="I190" i="4"/>
  <c r="U190" i="4" s="1"/>
  <c r="I185" i="12"/>
  <c r="I139" i="4"/>
  <c r="U139" i="4" s="1"/>
  <c r="I134" i="12"/>
  <c r="I292" i="4"/>
  <c r="U292" i="4" s="1"/>
  <c r="I287" i="12"/>
  <c r="I326" i="4"/>
  <c r="U326" i="4" s="1"/>
  <c r="I319" i="12"/>
  <c r="I203" i="4"/>
  <c r="U203" i="4" s="1"/>
  <c r="I198" i="12"/>
  <c r="I104" i="12"/>
  <c r="I346" i="4"/>
  <c r="U346" i="4" s="1"/>
  <c r="I339" i="12"/>
  <c r="I216" i="4"/>
  <c r="U216" i="4" s="1"/>
  <c r="I211" i="12"/>
  <c r="I113" i="4"/>
  <c r="U113" i="4" s="1"/>
  <c r="I108" i="12"/>
  <c r="I163" i="4"/>
  <c r="U163" i="4" s="1"/>
  <c r="I158" i="12"/>
  <c r="I240" i="4"/>
  <c r="U240" i="4" s="1"/>
  <c r="I235" i="12"/>
  <c r="I277" i="4"/>
  <c r="U277" i="4" s="1"/>
  <c r="I272" i="12"/>
  <c r="I302" i="4"/>
  <c r="U302" i="4" s="1"/>
  <c r="I296" i="12"/>
  <c r="I331" i="4"/>
  <c r="U331" i="4" s="1"/>
  <c r="I324" i="12"/>
  <c r="I285" i="4"/>
  <c r="U285" i="4" s="1"/>
  <c r="I280" i="12"/>
  <c r="I97" i="4"/>
  <c r="U97" i="4" s="1"/>
  <c r="I92" i="12"/>
  <c r="I233" i="4"/>
  <c r="U233" i="4" s="1"/>
  <c r="I228" i="12"/>
  <c r="I242" i="4"/>
  <c r="U242" i="4" s="1"/>
  <c r="I237" i="12"/>
  <c r="I198" i="4"/>
  <c r="U198" i="4" s="1"/>
  <c r="I193" i="12"/>
  <c r="I158" i="4"/>
  <c r="U158" i="4" s="1"/>
  <c r="I153" i="12"/>
  <c r="I119" i="4"/>
  <c r="U119" i="4" s="1"/>
  <c r="I114" i="12"/>
  <c r="I279" i="4"/>
  <c r="U279" i="4" s="1"/>
  <c r="I274" i="12"/>
  <c r="I345" i="4"/>
  <c r="U345" i="4" s="1"/>
  <c r="I338" i="12"/>
  <c r="I142" i="4"/>
  <c r="U142" i="4" s="1"/>
  <c r="I137" i="12"/>
  <c r="I320" i="4"/>
  <c r="U320" i="4" s="1"/>
  <c r="I313" i="12"/>
  <c r="I131" i="4"/>
  <c r="U131" i="4" s="1"/>
  <c r="I126" i="12"/>
  <c r="I180" i="4"/>
  <c r="U180" i="4" s="1"/>
  <c r="I175" i="12"/>
  <c r="I107" i="4"/>
  <c r="U107" i="4" s="1"/>
  <c r="I102" i="12"/>
  <c r="I244" i="4"/>
  <c r="U244" i="4" s="1"/>
  <c r="I239" i="12"/>
  <c r="I337" i="4"/>
  <c r="U337" i="4" s="1"/>
  <c r="I330" i="12"/>
  <c r="I135" i="4"/>
  <c r="U135" i="4" s="1"/>
  <c r="I130" i="12"/>
  <c r="I156" i="4"/>
  <c r="U156" i="4" s="1"/>
  <c r="I151" i="12"/>
  <c r="I179" i="4"/>
  <c r="U179" i="4" s="1"/>
  <c r="I235" i="4"/>
  <c r="U235" i="4" s="1"/>
  <c r="I230" i="12"/>
  <c r="I325" i="4"/>
  <c r="U325" i="4" s="1"/>
  <c r="I318" i="12"/>
  <c r="I118" i="4"/>
  <c r="U118" i="4" s="1"/>
  <c r="I113" i="12"/>
  <c r="I73" i="4"/>
  <c r="U73" i="4" s="1"/>
  <c r="I68" i="12"/>
  <c r="I319" i="4"/>
  <c r="U319" i="4" s="1"/>
  <c r="I312" i="12"/>
  <c r="I299" i="4"/>
  <c r="U299" i="4" s="1"/>
  <c r="I293" i="12"/>
  <c r="I181" i="4"/>
  <c r="U181" i="4" s="1"/>
  <c r="I176" i="12"/>
  <c r="I202" i="4"/>
  <c r="U202" i="4" s="1"/>
  <c r="I197" i="12"/>
  <c r="I221" i="4"/>
  <c r="U221" i="4" s="1"/>
  <c r="I216" i="12"/>
  <c r="I266" i="4"/>
  <c r="U266" i="4" s="1"/>
  <c r="I261" i="12"/>
  <c r="I290" i="4"/>
  <c r="U290" i="4" s="1"/>
  <c r="I285" i="12"/>
  <c r="I355" i="4"/>
  <c r="U355" i="4" s="1"/>
  <c r="I348" i="12"/>
  <c r="I200" i="4"/>
  <c r="U200" i="4" s="1"/>
  <c r="I195" i="12"/>
  <c r="I245" i="4"/>
  <c r="U245" i="4" s="1"/>
  <c r="I240" i="12"/>
  <c r="I305" i="4"/>
  <c r="U305" i="4" s="1"/>
  <c r="I299" i="12"/>
  <c r="I330" i="4"/>
  <c r="U330" i="4" s="1"/>
  <c r="I323" i="12"/>
  <c r="I88" i="4"/>
  <c r="U88" i="4" s="1"/>
  <c r="I83" i="12"/>
  <c r="I72" i="4"/>
  <c r="U72" i="4" s="1"/>
  <c r="I324" i="4"/>
  <c r="U324" i="4" s="1"/>
  <c r="I317" i="12"/>
  <c r="I157" i="12"/>
  <c r="I344" i="4"/>
  <c r="U344" i="4" s="1"/>
  <c r="I337" i="12"/>
  <c r="I115" i="4"/>
  <c r="U115" i="4" s="1"/>
  <c r="I110" i="12"/>
  <c r="I47" i="4"/>
  <c r="U47" i="4" s="1"/>
  <c r="I42" i="12"/>
  <c r="H358" i="8"/>
  <c r="H357" i="8"/>
  <c r="R266" i="8"/>
  <c r="I39" i="4"/>
  <c r="U39" i="4" s="1"/>
  <c r="I34" i="12"/>
  <c r="I36" i="4"/>
  <c r="U36" i="4" s="1"/>
  <c r="I31" i="12"/>
  <c r="I34" i="4"/>
  <c r="U34" i="4" s="1"/>
  <c r="I29" i="12"/>
  <c r="I24" i="4"/>
  <c r="U24" i="4" s="1"/>
  <c r="I19" i="12"/>
  <c r="I59" i="4"/>
  <c r="U59" i="4" s="1"/>
  <c r="I54" i="12"/>
  <c r="I66" i="4"/>
  <c r="U66" i="4" s="1"/>
  <c r="I61" i="12"/>
  <c r="I30" i="4"/>
  <c r="U30" i="4" s="1"/>
  <c r="I25" i="12"/>
  <c r="I27" i="4"/>
  <c r="U27" i="4" s="1"/>
  <c r="I22" i="12"/>
  <c r="I47" i="12"/>
  <c r="H293" i="8"/>
  <c r="I64" i="4"/>
  <c r="U64" i="4" s="1"/>
  <c r="I59" i="12"/>
  <c r="I45" i="4"/>
  <c r="U45" i="4" s="1"/>
  <c r="I40" i="12"/>
  <c r="I13" i="4"/>
  <c r="U13" i="4" s="1"/>
  <c r="I8" i="12"/>
  <c r="E198" i="6"/>
  <c r="I33" i="4"/>
  <c r="U33" i="4" s="1"/>
  <c r="I28" i="12"/>
  <c r="I10" i="4"/>
  <c r="U10" i="4" s="1"/>
  <c r="I5" i="12"/>
  <c r="R106" i="10"/>
  <c r="I21" i="4"/>
  <c r="U21" i="4" s="1"/>
  <c r="I16" i="12"/>
  <c r="I25" i="4"/>
  <c r="U25" i="4" s="1"/>
  <c r="I20" i="12"/>
  <c r="I29" i="4"/>
  <c r="U29" i="4" s="1"/>
  <c r="I24" i="12"/>
  <c r="I8" i="4"/>
  <c r="U8" i="4" s="1"/>
  <c r="I3" i="12"/>
  <c r="I30" i="12"/>
  <c r="I56" i="4"/>
  <c r="U56" i="4" s="1"/>
  <c r="I51" i="12"/>
  <c r="I60" i="4"/>
  <c r="U60" i="4" s="1"/>
  <c r="I55" i="12"/>
  <c r="I68" i="4"/>
  <c r="U68" i="4" s="1"/>
  <c r="I63" i="12"/>
  <c r="I61" i="4"/>
  <c r="U61" i="4" s="1"/>
  <c r="I56" i="12"/>
  <c r="I32" i="4"/>
  <c r="U32" i="4" s="1"/>
  <c r="I27" i="12"/>
  <c r="I57" i="4"/>
  <c r="U57" i="4" s="1"/>
  <c r="I52" i="12"/>
  <c r="I26" i="4"/>
  <c r="U26" i="4" s="1"/>
  <c r="I21" i="12"/>
  <c r="I51" i="4"/>
  <c r="U51" i="4" s="1"/>
  <c r="I46" i="12"/>
  <c r="I11" i="4"/>
  <c r="U11" i="4" s="1"/>
  <c r="I6" i="12"/>
  <c r="I62" i="4"/>
  <c r="U62" i="4" s="1"/>
  <c r="I57" i="12"/>
  <c r="I38" i="4"/>
  <c r="U38" i="4" s="1"/>
  <c r="I33" i="12"/>
  <c r="I70" i="4"/>
  <c r="U70" i="4" s="1"/>
  <c r="I65" i="12"/>
  <c r="I55" i="4"/>
  <c r="U55" i="4" s="1"/>
  <c r="I50" i="12"/>
  <c r="I67" i="4"/>
  <c r="U67" i="4" s="1"/>
  <c r="I62" i="12"/>
  <c r="I49" i="4"/>
  <c r="U49" i="4" s="1"/>
  <c r="I44" i="12"/>
  <c r="R83" i="8"/>
  <c r="R85" i="8"/>
  <c r="I63" i="4"/>
  <c r="U63" i="4" s="1"/>
  <c r="I58" i="12"/>
  <c r="I43" i="4"/>
  <c r="U43" i="4" s="1"/>
  <c r="I38" i="12"/>
  <c r="I20" i="4"/>
  <c r="U20" i="4" s="1"/>
  <c r="I15" i="12"/>
  <c r="F360" i="8"/>
  <c r="F364" i="8"/>
  <c r="G361" i="8"/>
  <c r="I53" i="4"/>
  <c r="U53" i="4" s="1"/>
  <c r="I48" i="12"/>
  <c r="E18" i="6"/>
  <c r="E170" i="6"/>
  <c r="I44" i="4"/>
  <c r="U44" i="4" s="1"/>
  <c r="I39" i="12"/>
  <c r="I9" i="4"/>
  <c r="U9" i="4" s="1"/>
  <c r="I4" i="12"/>
  <c r="I58" i="4"/>
  <c r="U58" i="4" s="1"/>
  <c r="I53" i="12"/>
  <c r="I54" i="4"/>
  <c r="U54" i="4" s="1"/>
  <c r="I49" i="12"/>
  <c r="I23" i="4"/>
  <c r="U23" i="4" s="1"/>
  <c r="I18" i="12"/>
  <c r="I46" i="4"/>
  <c r="U46" i="4" s="1"/>
  <c r="I41" i="12"/>
  <c r="R312" i="5"/>
  <c r="R312" i="8" s="1"/>
  <c r="I16" i="4"/>
  <c r="U16" i="4" s="1"/>
  <c r="I11" i="12"/>
  <c r="I69" i="4"/>
  <c r="U69" i="4" s="1"/>
  <c r="I64" i="12"/>
  <c r="I41" i="4"/>
  <c r="U41" i="4" s="1"/>
  <c r="I36" i="12"/>
  <c r="I359" i="8"/>
  <c r="I17" i="4"/>
  <c r="U17" i="4" s="1"/>
  <c r="I12" i="12"/>
  <c r="I17" i="12"/>
  <c r="I31" i="4"/>
  <c r="U31" i="4" s="1"/>
  <c r="I26" i="12"/>
  <c r="I19" i="4"/>
  <c r="U19" i="4" s="1"/>
  <c r="I14" i="12"/>
  <c r="I28" i="4"/>
  <c r="U28" i="4" s="1"/>
  <c r="I23" i="12"/>
  <c r="I10" i="12"/>
  <c r="R216" i="6"/>
  <c r="R325" i="8"/>
  <c r="I50" i="4"/>
  <c r="U50" i="4" s="1"/>
  <c r="I45" i="12"/>
  <c r="I14" i="4"/>
  <c r="U14" i="4" s="1"/>
  <c r="I9" i="12"/>
  <c r="I71" i="4"/>
  <c r="U71" i="4" s="1"/>
  <c r="I66" i="12"/>
  <c r="I7" i="12"/>
  <c r="I365" i="8"/>
  <c r="I65" i="4"/>
  <c r="U65" i="4" s="1"/>
  <c r="I60" i="12"/>
  <c r="I37" i="4"/>
  <c r="U37" i="4" s="1"/>
  <c r="I32" i="12"/>
  <c r="I42" i="4"/>
  <c r="U42" i="4" s="1"/>
  <c r="I37" i="12"/>
  <c r="I48" i="4"/>
  <c r="U48" i="4" s="1"/>
  <c r="I43" i="12"/>
  <c r="I40" i="4"/>
  <c r="U40" i="4" s="1"/>
  <c r="I35" i="12"/>
  <c r="E323" i="6"/>
  <c r="E230" i="6"/>
  <c r="E74" i="6"/>
  <c r="E33" i="8"/>
  <c r="I18" i="4"/>
  <c r="U18" i="4" s="1"/>
  <c r="I13" i="12"/>
  <c r="I7" i="4"/>
  <c r="U7" i="4" s="1"/>
  <c r="I2" i="12"/>
  <c r="E221" i="6"/>
  <c r="E20" i="8"/>
  <c r="E41" i="8"/>
  <c r="E167" i="6"/>
  <c r="E327" i="8"/>
  <c r="E104" i="6"/>
  <c r="E33" i="6"/>
  <c r="E320" i="6"/>
  <c r="E306" i="6"/>
  <c r="I357" i="8"/>
  <c r="G363" i="8"/>
  <c r="E213" i="8"/>
  <c r="E40" i="8"/>
  <c r="G359" i="8"/>
  <c r="E327" i="6"/>
  <c r="E215" i="6"/>
  <c r="E367" i="8"/>
  <c r="E201" i="6"/>
  <c r="E349" i="8"/>
  <c r="E230" i="8"/>
  <c r="R366" i="10"/>
  <c r="R213" i="10"/>
  <c r="E243" i="6"/>
  <c r="E148" i="8"/>
  <c r="E364" i="8"/>
  <c r="E248" i="6"/>
  <c r="E121" i="6"/>
  <c r="E292" i="6"/>
  <c r="E171" i="8"/>
  <c r="E89" i="8"/>
  <c r="E236" i="8"/>
  <c r="H366" i="8"/>
  <c r="R25" i="10"/>
  <c r="E21" i="8"/>
  <c r="E203" i="6"/>
  <c r="E46" i="8"/>
  <c r="E215" i="8"/>
  <c r="E115" i="6"/>
  <c r="H367" i="8"/>
  <c r="G366" i="8"/>
  <c r="F361" i="8"/>
  <c r="R364" i="10"/>
  <c r="I312" i="8"/>
  <c r="E366" i="8"/>
  <c r="E141" i="8"/>
  <c r="E312" i="8"/>
  <c r="E258" i="6"/>
  <c r="E358" i="8"/>
  <c r="E183" i="6"/>
  <c r="U361" i="8"/>
  <c r="E179" i="6"/>
  <c r="E348" i="8"/>
  <c r="R183" i="5"/>
  <c r="R183" i="8" s="1"/>
  <c r="E279" i="8"/>
  <c r="E99" i="6"/>
  <c r="H360" i="8"/>
  <c r="E269" i="8"/>
  <c r="E114" i="6"/>
  <c r="E354" i="6"/>
  <c r="E323" i="8"/>
  <c r="E67" i="6"/>
  <c r="H365" i="8"/>
  <c r="H363" i="8"/>
  <c r="R363" i="5"/>
  <c r="R363" i="8" s="1"/>
  <c r="R365" i="5"/>
  <c r="R365" i="8" s="1"/>
  <c r="U293" i="8"/>
  <c r="E237" i="6"/>
  <c r="E356" i="6"/>
  <c r="F312" i="8"/>
  <c r="E174" i="6"/>
  <c r="E22" i="6"/>
  <c r="E169" i="6"/>
  <c r="E235" i="8"/>
  <c r="E309" i="8"/>
  <c r="R296" i="8"/>
  <c r="E143" i="6"/>
  <c r="E63" i="6"/>
  <c r="E354" i="8"/>
  <c r="E16" i="8"/>
  <c r="E103" i="6"/>
  <c r="E246" i="6"/>
  <c r="E261" i="6"/>
  <c r="F365" i="8"/>
  <c r="R309" i="5"/>
  <c r="R309" i="8" s="1"/>
  <c r="R327" i="10"/>
  <c r="R350" i="1"/>
  <c r="R349" i="1"/>
  <c r="R347" i="1"/>
  <c r="R348" i="1"/>
  <c r="R346" i="1"/>
  <c r="U2" i="12"/>
  <c r="R46" i="8"/>
  <c r="R46" i="6"/>
  <c r="R129" i="5"/>
  <c r="R129" i="8" s="1"/>
  <c r="R284" i="8"/>
  <c r="R219" i="6"/>
  <c r="E279" i="6"/>
  <c r="E103" i="8"/>
  <c r="R324" i="8"/>
  <c r="R187" i="6"/>
  <c r="E169" i="8"/>
  <c r="R212" i="8"/>
  <c r="R197" i="5"/>
  <c r="R197" i="6" s="1"/>
  <c r="R203" i="10"/>
  <c r="E274" i="8"/>
  <c r="E47" i="6"/>
  <c r="E67" i="8"/>
  <c r="E114" i="8"/>
  <c r="E253" i="8"/>
  <c r="E290" i="6"/>
  <c r="E306" i="8"/>
  <c r="R331" i="10"/>
  <c r="R82" i="10"/>
  <c r="E314" i="6"/>
  <c r="E298" i="8"/>
  <c r="E175" i="8"/>
  <c r="E146" i="6"/>
  <c r="E95" i="6"/>
  <c r="E80" i="6"/>
  <c r="E54" i="6"/>
  <c r="E290" i="8"/>
  <c r="E251" i="8"/>
  <c r="E192" i="8"/>
  <c r="E339" i="6"/>
  <c r="E296" i="6"/>
  <c r="E217" i="8"/>
  <c r="E206" i="8"/>
  <c r="E134" i="8"/>
  <c r="E119" i="6"/>
  <c r="E105" i="8"/>
  <c r="E79" i="6"/>
  <c r="E50" i="6"/>
  <c r="E212" i="6"/>
  <c r="R112" i="5"/>
  <c r="R112" i="6" s="1"/>
  <c r="R205" i="5"/>
  <c r="R205" i="6" s="1"/>
  <c r="R306" i="5"/>
  <c r="R309" i="10"/>
  <c r="R101" i="10"/>
  <c r="E156" i="8"/>
  <c r="E75" i="8"/>
  <c r="E104" i="8"/>
  <c r="E348" i="6"/>
  <c r="E253" i="6"/>
  <c r="E43" i="6"/>
  <c r="E52" i="8"/>
  <c r="E164" i="6"/>
  <c r="E58" i="8"/>
  <c r="E150" i="6"/>
  <c r="E45" i="8"/>
  <c r="E113" i="6"/>
  <c r="E264" i="6"/>
  <c r="E304" i="8"/>
  <c r="E212" i="8"/>
  <c r="E341" i="6"/>
  <c r="E308" i="6"/>
  <c r="E47" i="8"/>
  <c r="E179" i="8"/>
  <c r="E60" i="6"/>
  <c r="E127" i="8"/>
  <c r="E351" i="8"/>
  <c r="E88" i="6"/>
  <c r="E82" i="6"/>
  <c r="R62" i="8"/>
  <c r="R62" i="6"/>
  <c r="R267" i="6"/>
  <c r="R267" i="8"/>
  <c r="R152" i="8"/>
  <c r="R152" i="6"/>
  <c r="U366" i="8"/>
  <c r="R226" i="6"/>
  <c r="R226" i="8"/>
  <c r="R27" i="8"/>
  <c r="R27" i="6"/>
  <c r="R118" i="8"/>
  <c r="R118" i="6"/>
  <c r="R215" i="8"/>
  <c r="R215" i="6"/>
  <c r="R192" i="8"/>
  <c r="E7" i="8"/>
  <c r="E183" i="8"/>
  <c r="E328" i="8"/>
  <c r="E124" i="8"/>
  <c r="R127" i="5"/>
  <c r="R127" i="8" s="1"/>
  <c r="E115" i="8"/>
  <c r="R99" i="5"/>
  <c r="E24" i="8"/>
  <c r="U360" i="8"/>
  <c r="R37" i="10"/>
  <c r="R319" i="5"/>
  <c r="R319" i="6" s="1"/>
  <c r="H312" i="8"/>
  <c r="R175" i="6"/>
  <c r="R279" i="5"/>
  <c r="R279" i="8" s="1"/>
  <c r="R137" i="8"/>
  <c r="E119" i="8"/>
  <c r="R237" i="5"/>
  <c r="R237" i="8" s="1"/>
  <c r="F357" i="8"/>
  <c r="E156" i="6"/>
  <c r="R294" i="5"/>
  <c r="R294" i="6" s="1"/>
  <c r="E237" i="8"/>
  <c r="E74" i="8"/>
  <c r="E94" i="6"/>
  <c r="G362" i="8"/>
  <c r="R278" i="5"/>
  <c r="R278" i="8" s="1"/>
  <c r="F359" i="8"/>
  <c r="E333" i="8"/>
  <c r="E286" i="6"/>
  <c r="E254" i="8"/>
  <c r="E208" i="8"/>
  <c r="G358" i="8"/>
  <c r="E190" i="6"/>
  <c r="E124" i="6"/>
  <c r="E99" i="8"/>
  <c r="E28" i="6"/>
  <c r="E95" i="8"/>
  <c r="E282" i="6"/>
  <c r="R264" i="5"/>
  <c r="R264" i="8" s="1"/>
  <c r="E79" i="8"/>
  <c r="G365" i="8"/>
  <c r="E88" i="8"/>
  <c r="R214" i="8"/>
  <c r="E317" i="8"/>
  <c r="I360" i="8"/>
  <c r="G364" i="8"/>
  <c r="E163" i="8"/>
  <c r="E165" i="6"/>
  <c r="E15" i="6"/>
  <c r="E27" i="6"/>
  <c r="E134" i="6"/>
  <c r="R164" i="5"/>
  <c r="E93" i="8"/>
  <c r="I366" i="8"/>
  <c r="I358" i="8"/>
  <c r="R79" i="5"/>
  <c r="R286" i="6"/>
  <c r="R68" i="6"/>
  <c r="E344" i="6"/>
  <c r="E159" i="6"/>
  <c r="R145" i="8"/>
  <c r="H359" i="8"/>
  <c r="E75" i="6"/>
  <c r="R115" i="5"/>
  <c r="R115" i="8" s="1"/>
  <c r="R19" i="6"/>
  <c r="R19" i="8"/>
  <c r="R337" i="8"/>
  <c r="R337" i="6"/>
  <c r="R182" i="6"/>
  <c r="R182" i="8"/>
  <c r="R87" i="8"/>
  <c r="R87" i="6"/>
  <c r="R10" i="6"/>
  <c r="E248" i="8"/>
  <c r="R239" i="6"/>
  <c r="R272" i="6"/>
  <c r="R308" i="8"/>
  <c r="E337" i="8"/>
  <c r="R311" i="6"/>
  <c r="R131" i="6"/>
  <c r="E175" i="6"/>
  <c r="R41" i="5"/>
  <c r="R41" i="8" s="1"/>
  <c r="R45" i="5"/>
  <c r="R238" i="6"/>
  <c r="E66" i="8"/>
  <c r="R58" i="5"/>
  <c r="R141" i="5"/>
  <c r="U293" i="6"/>
  <c r="R247" i="8"/>
  <c r="R56" i="8"/>
  <c r="E296" i="8"/>
  <c r="E271" i="8"/>
  <c r="E314" i="8"/>
  <c r="E154" i="8"/>
  <c r="R154" i="5"/>
  <c r="R66" i="5"/>
  <c r="I361" i="8"/>
  <c r="E203" i="8"/>
  <c r="R190" i="5"/>
  <c r="R150" i="5"/>
  <c r="R150" i="8" s="1"/>
  <c r="F293" i="8"/>
  <c r="E341" i="8"/>
  <c r="R252" i="6"/>
  <c r="E80" i="8"/>
  <c r="R352" i="5"/>
  <c r="R352" i="8" s="1"/>
  <c r="E141" i="6"/>
  <c r="R188" i="6"/>
  <c r="R186" i="5"/>
  <c r="R88" i="5"/>
  <c r="E191" i="8"/>
  <c r="R171" i="5"/>
  <c r="E312" i="6"/>
  <c r="I364" i="8"/>
  <c r="R181" i="5"/>
  <c r="R149" i="5"/>
  <c r="R77" i="5"/>
  <c r="R361" i="10"/>
  <c r="E249" i="8"/>
  <c r="E249" i="6"/>
  <c r="E361" i="8"/>
  <c r="R361" i="5"/>
  <c r="R361" i="8" s="1"/>
  <c r="R307" i="5"/>
  <c r="E307" i="8"/>
  <c r="E171" i="6"/>
  <c r="E328" i="6"/>
  <c r="E351" i="6"/>
  <c r="E186" i="6"/>
  <c r="E307" i="6"/>
  <c r="E258" i="8"/>
  <c r="E232" i="8"/>
  <c r="E345" i="6"/>
  <c r="R119" i="6"/>
  <c r="R224" i="5"/>
  <c r="R224" i="8" s="1"/>
  <c r="E337" i="6"/>
  <c r="E272" i="8"/>
  <c r="R261" i="8"/>
  <c r="E20" i="6"/>
  <c r="R351" i="5"/>
  <c r="R351" i="6" s="1"/>
  <c r="E329" i="6"/>
  <c r="E45" i="6"/>
  <c r="R158" i="6"/>
  <c r="R253" i="5"/>
  <c r="R93" i="5"/>
  <c r="E54" i="8"/>
  <c r="E293" i="6"/>
  <c r="E339" i="8"/>
  <c r="E38" i="8"/>
  <c r="R306" i="10"/>
  <c r="E190" i="8"/>
  <c r="R335" i="10"/>
  <c r="E360" i="8"/>
  <c r="E346" i="6"/>
  <c r="E281" i="6"/>
  <c r="E281" i="8"/>
  <c r="E319" i="6"/>
  <c r="E319" i="8"/>
  <c r="R336" i="6"/>
  <c r="E232" i="6"/>
  <c r="R232" i="6"/>
  <c r="E292" i="8"/>
  <c r="E208" i="6"/>
  <c r="E206" i="6"/>
  <c r="E24" i="6"/>
  <c r="E298" i="6"/>
  <c r="I293" i="8"/>
  <c r="H364" i="8"/>
  <c r="H361" i="8"/>
  <c r="R356" i="10"/>
  <c r="F358" i="8"/>
  <c r="E28" i="8"/>
  <c r="E204" i="6"/>
  <c r="U365" i="8"/>
  <c r="R113" i="5"/>
  <c r="R285" i="10"/>
  <c r="R61" i="10"/>
  <c r="R44" i="10"/>
  <c r="E13" i="6"/>
  <c r="E326" i="8"/>
  <c r="E243" i="8"/>
  <c r="E68" i="8"/>
  <c r="E109" i="6"/>
  <c r="E332" i="8"/>
  <c r="E178" i="6"/>
  <c r="E152" i="8"/>
  <c r="E86" i="6"/>
  <c r="E58" i="6"/>
  <c r="E46" i="6"/>
  <c r="E165" i="8"/>
  <c r="E174" i="8"/>
  <c r="E301" i="8"/>
  <c r="F363" i="8"/>
  <c r="R157" i="5"/>
  <c r="R293" i="5"/>
  <c r="R149" i="10"/>
  <c r="E37" i="6"/>
  <c r="E291" i="6"/>
  <c r="E261" i="8"/>
  <c r="E236" i="6"/>
  <c r="E44" i="6"/>
  <c r="E51" i="8"/>
  <c r="E322" i="6"/>
  <c r="E356" i="8"/>
  <c r="E363" i="8"/>
  <c r="E355" i="6"/>
  <c r="E338" i="8"/>
  <c r="E311" i="8"/>
  <c r="E280" i="6"/>
  <c r="E262" i="6"/>
  <c r="E247" i="8"/>
  <c r="E231" i="6"/>
  <c r="E202" i="6"/>
  <c r="E185" i="6"/>
  <c r="E170" i="8"/>
  <c r="E158" i="8"/>
  <c r="E144" i="8"/>
  <c r="E118" i="8"/>
  <c r="E78" i="6"/>
  <c r="E49" i="6"/>
  <c r="E34" i="6"/>
  <c r="E145" i="6"/>
  <c r="R258" i="5"/>
  <c r="R258" i="8" s="1"/>
  <c r="R94" i="5"/>
  <c r="R94" i="6" s="1"/>
  <c r="R18" i="5"/>
  <c r="R18" i="6" s="1"/>
  <c r="R338" i="5"/>
  <c r="R338" i="6" s="1"/>
  <c r="R288" i="5"/>
  <c r="R288" i="8" s="1"/>
  <c r="R257" i="10"/>
  <c r="R90" i="10"/>
  <c r="E265" i="6"/>
  <c r="E245" i="6"/>
  <c r="E235" i="6"/>
  <c r="E219" i="6"/>
  <c r="E197" i="6"/>
  <c r="E218" i="6"/>
  <c r="R17" i="10"/>
  <c r="G360" i="8"/>
  <c r="R360" i="5"/>
  <c r="R360" i="8" s="1"/>
  <c r="R203" i="5"/>
  <c r="R203" i="8" s="1"/>
  <c r="R333" i="5"/>
  <c r="R333" i="8" s="1"/>
  <c r="R241" i="5"/>
  <c r="R37" i="5"/>
  <c r="R153" i="10"/>
  <c r="R123" i="10"/>
  <c r="R81" i="10"/>
  <c r="G367" i="8"/>
  <c r="E105" i="6"/>
  <c r="E217" i="6"/>
  <c r="E284" i="6"/>
  <c r="E259" i="6"/>
  <c r="E244" i="8"/>
  <c r="E187" i="8"/>
  <c r="E163" i="6"/>
  <c r="E139" i="8"/>
  <c r="E85" i="8"/>
  <c r="E12" i="8"/>
  <c r="E53" i="8"/>
  <c r="E59" i="6"/>
  <c r="E107" i="8"/>
  <c r="E106" i="8"/>
  <c r="E162" i="6"/>
  <c r="E353" i="8"/>
  <c r="E336" i="6"/>
  <c r="E321" i="6"/>
  <c r="E289" i="8"/>
  <c r="E278" i="8"/>
  <c r="E241" i="8"/>
  <c r="E226" i="6"/>
  <c r="E214" i="8"/>
  <c r="E182" i="8"/>
  <c r="E168" i="8"/>
  <c r="E153" i="8"/>
  <c r="E142" i="6"/>
  <c r="E127" i="6"/>
  <c r="E113" i="8"/>
  <c r="E102" i="8"/>
  <c r="E87" i="8"/>
  <c r="E73" i="8"/>
  <c r="E62" i="8"/>
  <c r="E17" i="8"/>
  <c r="E313" i="6"/>
  <c r="E274" i="6"/>
  <c r="F73" i="5"/>
  <c r="F73" i="8" s="1"/>
  <c r="L289" i="1"/>
  <c r="L104" i="1"/>
  <c r="F165" i="10"/>
  <c r="F133" i="10"/>
  <c r="F176" i="10"/>
  <c r="F289" i="5"/>
  <c r="F289" i="8" s="1"/>
  <c r="F49" i="6"/>
  <c r="F243" i="10"/>
  <c r="L78" i="1"/>
  <c r="F265" i="10"/>
  <c r="F106" i="6"/>
  <c r="F270" i="5"/>
  <c r="F270" i="8" s="1"/>
  <c r="F113" i="10"/>
  <c r="F68" i="6"/>
  <c r="F339" i="6"/>
  <c r="F332" i="5"/>
  <c r="F332" i="8" s="1"/>
  <c r="F76" i="6"/>
  <c r="L249" i="1"/>
  <c r="F189" i="5"/>
  <c r="F189" i="8" s="1"/>
  <c r="F344" i="6"/>
  <c r="F44" i="6"/>
  <c r="R314" i="8"/>
  <c r="R314" i="6"/>
  <c r="R196" i="6"/>
  <c r="R196" i="8"/>
  <c r="R285" i="8"/>
  <c r="R285" i="6"/>
  <c r="R31" i="8"/>
  <c r="R31" i="6"/>
  <c r="R244" i="8"/>
  <c r="R244" i="6"/>
  <c r="R287" i="6"/>
  <c r="R287" i="8"/>
  <c r="R63" i="8"/>
  <c r="E250" i="8"/>
  <c r="E250" i="6"/>
  <c r="R227" i="6"/>
  <c r="R227" i="8"/>
  <c r="R301" i="8"/>
  <c r="R301" i="6"/>
  <c r="E16" i="6"/>
  <c r="R195" i="8"/>
  <c r="R195" i="6"/>
  <c r="R329" i="5"/>
  <c r="R254" i="8"/>
  <c r="E374" i="5"/>
  <c r="R120" i="5"/>
  <c r="E120" i="8"/>
  <c r="R255" i="6"/>
  <c r="R255" i="8"/>
  <c r="R16" i="5"/>
  <c r="R15" i="6"/>
  <c r="R15" i="8"/>
  <c r="R268" i="8"/>
  <c r="R268" i="6"/>
  <c r="E330" i="6"/>
  <c r="R71" i="8"/>
  <c r="R256" i="8"/>
  <c r="R353" i="8"/>
  <c r="R55" i="8"/>
  <c r="R55" i="6"/>
  <c r="R103" i="6"/>
  <c r="R103" i="8"/>
  <c r="R303" i="8"/>
  <c r="E299" i="6"/>
  <c r="R299" i="5"/>
  <c r="R125" i="6"/>
  <c r="E200" i="8"/>
  <c r="E155" i="8"/>
  <c r="E116" i="6"/>
  <c r="R210" i="6"/>
  <c r="E216" i="8"/>
  <c r="E90" i="8"/>
  <c r="E23" i="6"/>
  <c r="R80" i="6"/>
  <c r="R208" i="6"/>
  <c r="R354" i="5"/>
  <c r="R105" i="5"/>
  <c r="R11" i="5"/>
  <c r="E145" i="8"/>
  <c r="R211" i="8"/>
  <c r="R78" i="6"/>
  <c r="R78" i="8"/>
  <c r="R140" i="6"/>
  <c r="R162" i="5"/>
  <c r="R246" i="5"/>
  <c r="R210" i="10"/>
  <c r="R54" i="10"/>
  <c r="E129" i="8"/>
  <c r="E129" i="6"/>
  <c r="E285" i="8"/>
  <c r="E272" i="6"/>
  <c r="R148" i="6"/>
  <c r="E275" i="8"/>
  <c r="R275" i="5"/>
  <c r="R275" i="6" s="1"/>
  <c r="R124" i="8"/>
  <c r="R124" i="6"/>
  <c r="E270" i="8"/>
  <c r="E270" i="6"/>
  <c r="E29" i="8"/>
  <c r="E29" i="6"/>
  <c r="E65" i="8"/>
  <c r="R65" i="5"/>
  <c r="E196" i="6"/>
  <c r="E257" i="6"/>
  <c r="E199" i="6"/>
  <c r="E32" i="6"/>
  <c r="E52" i="6"/>
  <c r="R276" i="6"/>
  <c r="R259" i="6"/>
  <c r="E188" i="6"/>
  <c r="R92" i="8"/>
  <c r="R92" i="6"/>
  <c r="R265" i="10"/>
  <c r="R242" i="10"/>
  <c r="R187" i="10"/>
  <c r="R113" i="10"/>
  <c r="R8" i="10"/>
  <c r="E195" i="6"/>
  <c r="E162" i="8"/>
  <c r="E84" i="6"/>
  <c r="E61" i="6"/>
  <c r="E36" i="8"/>
  <c r="E60" i="8"/>
  <c r="E310" i="8"/>
  <c r="E50" i="8"/>
  <c r="R50" i="5"/>
  <c r="E335" i="6"/>
  <c r="E335" i="8"/>
  <c r="E352" i="6"/>
  <c r="E304" i="6"/>
  <c r="E273" i="8"/>
  <c r="E256" i="8"/>
  <c r="E239" i="6"/>
  <c r="E210" i="6"/>
  <c r="E198" i="8"/>
  <c r="E167" i="8"/>
  <c r="E126" i="6"/>
  <c r="E112" i="8"/>
  <c r="E72" i="6"/>
  <c r="E31" i="8"/>
  <c r="E188" i="8"/>
  <c r="R235" i="6"/>
  <c r="R147" i="6"/>
  <c r="R147" i="8"/>
  <c r="R260" i="5"/>
  <c r="E260" i="6"/>
  <c r="E22" i="8"/>
  <c r="R22" i="5"/>
  <c r="E166" i="6"/>
  <c r="R166" i="5"/>
  <c r="R295" i="10"/>
  <c r="R95" i="6"/>
  <c r="R328" i="5"/>
  <c r="R304" i="5"/>
  <c r="R344" i="5"/>
  <c r="R230" i="6"/>
  <c r="E313" i="8"/>
  <c r="R163" i="5"/>
  <c r="R160" i="8"/>
  <c r="R160" i="6"/>
  <c r="R221" i="5"/>
  <c r="E221" i="8"/>
  <c r="R277" i="10"/>
  <c r="R220" i="10"/>
  <c r="E344" i="8"/>
  <c r="E164" i="8"/>
  <c r="E65" i="6"/>
  <c r="R318" i="5"/>
  <c r="R338" i="10"/>
  <c r="R319" i="10"/>
  <c r="R217" i="5"/>
  <c r="R326" i="5"/>
  <c r="R102" i="5"/>
  <c r="R193" i="10"/>
  <c r="E275" i="6"/>
  <c r="R350" i="5"/>
  <c r="R322" i="5"/>
  <c r="R322" i="6" s="1"/>
  <c r="R298" i="5"/>
  <c r="R274" i="5"/>
  <c r="R274" i="8" s="1"/>
  <c r="R245" i="5"/>
  <c r="R245" i="6" s="1"/>
  <c r="R218" i="5"/>
  <c r="R218" i="6" s="1"/>
  <c r="R200" i="5"/>
  <c r="R170" i="5"/>
  <c r="R170" i="6" s="1"/>
  <c r="R257" i="5"/>
  <c r="R318" i="10"/>
  <c r="R347" i="10"/>
  <c r="R273" i="10"/>
  <c r="R241" i="10"/>
  <c r="E301" i="6"/>
  <c r="E277" i="6"/>
  <c r="E252" i="8"/>
  <c r="E242" i="8"/>
  <c r="E227" i="8"/>
  <c r="E211" i="6"/>
  <c r="E131" i="8"/>
  <c r="E83" i="6"/>
  <c r="E35" i="6"/>
  <c r="E56" i="8"/>
  <c r="E91" i="6"/>
  <c r="E117" i="8"/>
  <c r="E123" i="8"/>
  <c r="E316" i="6"/>
  <c r="E303" i="8"/>
  <c r="E287" i="6"/>
  <c r="E271" i="6"/>
  <c r="E255" i="6"/>
  <c r="E238" i="8"/>
  <c r="E223" i="8"/>
  <c r="E209" i="8"/>
  <c r="E194" i="8"/>
  <c r="E177" i="8"/>
  <c r="E166" i="8"/>
  <c r="E151" i="6"/>
  <c r="E137" i="6"/>
  <c r="E122" i="6"/>
  <c r="E111" i="6"/>
  <c r="E82" i="8"/>
  <c r="E71" i="8"/>
  <c r="E42" i="8"/>
  <c r="E10" i="6"/>
  <c r="R97" i="5"/>
  <c r="R25" i="5"/>
  <c r="E8" i="6"/>
  <c r="R167" i="5"/>
  <c r="R167" i="8" s="1"/>
  <c r="E276" i="6"/>
  <c r="E267" i="8"/>
  <c r="E240" i="8"/>
  <c r="E192" i="6"/>
  <c r="E184" i="8"/>
  <c r="E172" i="8"/>
  <c r="E157" i="6"/>
  <c r="E128" i="6"/>
  <c r="E101" i="8"/>
  <c r="E76" i="6"/>
  <c r="E11" i="6"/>
  <c r="E77" i="6"/>
  <c r="E92" i="8"/>
  <c r="E125" i="8"/>
  <c r="E132" i="8"/>
  <c r="E302" i="8"/>
  <c r="E343" i="8"/>
  <c r="E350" i="8"/>
  <c r="E345" i="8"/>
  <c r="E330" i="8"/>
  <c r="E315" i="8"/>
  <c r="E299" i="8"/>
  <c r="E234" i="6"/>
  <c r="E222" i="8"/>
  <c r="E193" i="6"/>
  <c r="E150" i="8"/>
  <c r="E136" i="8"/>
  <c r="E121" i="8"/>
  <c r="E110" i="6"/>
  <c r="E96" i="6"/>
  <c r="E81" i="8"/>
  <c r="E70" i="6"/>
  <c r="E55" i="6"/>
  <c r="E41" i="6"/>
  <c r="E26" i="6"/>
  <c r="R315" i="5"/>
  <c r="R342" i="5"/>
  <c r="R273" i="5"/>
  <c r="R213" i="5"/>
  <c r="R327" i="5"/>
  <c r="R196" i="10"/>
  <c r="R59" i="10"/>
  <c r="R73" i="10"/>
  <c r="E266" i="8"/>
  <c r="E224" i="8"/>
  <c r="E204" i="8"/>
  <c r="E181" i="8"/>
  <c r="E100" i="6"/>
  <c r="E27" i="8"/>
  <c r="E93" i="6"/>
  <c r="E133" i="6"/>
  <c r="E297" i="8"/>
  <c r="E318" i="8"/>
  <c r="E326" i="6"/>
  <c r="E329" i="8"/>
  <c r="E282" i="8"/>
  <c r="E265" i="8"/>
  <c r="E233" i="6"/>
  <c r="E218" i="8"/>
  <c r="E160" i="8"/>
  <c r="E146" i="8"/>
  <c r="E120" i="6"/>
  <c r="E106" i="6"/>
  <c r="E25" i="6"/>
  <c r="E168" i="6"/>
  <c r="E336" i="8"/>
  <c r="E321" i="8"/>
  <c r="E84" i="8"/>
  <c r="E259" i="8"/>
  <c r="E214" i="6"/>
  <c r="E21" i="6"/>
  <c r="E59" i="8"/>
  <c r="E126" i="8"/>
  <c r="E109" i="8"/>
  <c r="E68" i="6"/>
  <c r="E226" i="8"/>
  <c r="E241" i="6"/>
  <c r="E332" i="6"/>
  <c r="E107" i="6"/>
  <c r="E73" i="6"/>
  <c r="E273" i="6"/>
  <c r="E284" i="8"/>
  <c r="E178" i="8"/>
  <c r="E320" i="8"/>
  <c r="E31" i="6"/>
  <c r="E309" i="6"/>
  <c r="E182" i="6"/>
  <c r="E153" i="6"/>
  <c r="E291" i="8"/>
  <c r="E210" i="8"/>
  <c r="E268" i="6"/>
  <c r="E78" i="8"/>
  <c r="E36" i="6"/>
  <c r="E353" i="6"/>
  <c r="E196" i="8"/>
  <c r="E148" i="6"/>
  <c r="E310" i="6"/>
  <c r="E280" i="8"/>
  <c r="E239" i="8"/>
  <c r="E200" i="6"/>
  <c r="E72" i="8"/>
  <c r="E152" i="6"/>
  <c r="E139" i="6"/>
  <c r="E229" i="6"/>
  <c r="E13" i="8"/>
  <c r="E87" i="6"/>
  <c r="E213" i="6"/>
  <c r="E142" i="8"/>
  <c r="E187" i="6"/>
  <c r="E256" i="6"/>
  <c r="E23" i="8"/>
  <c r="E227" i="6"/>
  <c r="E355" i="8"/>
  <c r="E62" i="6"/>
  <c r="E257" i="8"/>
  <c r="E34" i="8"/>
  <c r="E116" i="8"/>
  <c r="E8" i="8"/>
  <c r="E123" i="6"/>
  <c r="E242" i="6"/>
  <c r="E157" i="8"/>
  <c r="E222" i="6"/>
  <c r="E286" i="8"/>
  <c r="E55" i="8"/>
  <c r="E122" i="8"/>
  <c r="E277" i="8"/>
  <c r="E125" i="6"/>
  <c r="E318" i="6"/>
  <c r="E12" i="6"/>
  <c r="E346" i="8"/>
  <c r="E71" i="6"/>
  <c r="E172" i="6"/>
  <c r="E252" i="6"/>
  <c r="E193" i="8"/>
  <c r="E40" i="6"/>
  <c r="E77" i="8"/>
  <c r="E297" i="6"/>
  <c r="E255" i="8"/>
  <c r="E96" i="8"/>
  <c r="E302" i="6"/>
  <c r="E132" i="6"/>
  <c r="E160" i="6"/>
  <c r="E81" i="6"/>
  <c r="E269" i="6"/>
  <c r="E234" i="8"/>
  <c r="E70" i="8"/>
  <c r="E18" i="8"/>
  <c r="E303" i="6"/>
  <c r="E101" i="6"/>
  <c r="E289" i="6"/>
  <c r="E17" i="6"/>
  <c r="E181" i="6"/>
  <c r="E177" i="6"/>
  <c r="E233" i="8"/>
  <c r="E315" i="6"/>
  <c r="E316" i="8"/>
  <c r="E194" i="6"/>
  <c r="E137" i="8"/>
  <c r="E11" i="8"/>
  <c r="E92" i="6"/>
  <c r="E131" i="6"/>
  <c r="E184" i="6"/>
  <c r="E350" i="6"/>
  <c r="E211" i="8"/>
  <c r="E85" i="6"/>
  <c r="E266" i="6"/>
  <c r="E53" i="6"/>
  <c r="E267" i="6"/>
  <c r="E244" i="6"/>
  <c r="E102" i="6"/>
  <c r="E133" i="8"/>
  <c r="E333" i="6"/>
  <c r="E128" i="8"/>
  <c r="E26" i="8"/>
  <c r="E240" i="6"/>
  <c r="E91" i="8"/>
  <c r="E42" i="6"/>
  <c r="E254" i="6"/>
  <c r="E15" i="8"/>
  <c r="E294" i="6"/>
  <c r="E294" i="8"/>
  <c r="E205" i="8"/>
  <c r="E205" i="6"/>
  <c r="E173" i="6"/>
  <c r="E173" i="8"/>
  <c r="E69" i="8"/>
  <c r="E69" i="6"/>
  <c r="E342" i="6"/>
  <c r="E342" i="8"/>
  <c r="E347" i="6"/>
  <c r="E347" i="8"/>
  <c r="E331" i="8"/>
  <c r="E331" i="6"/>
  <c r="E97" i="6"/>
  <c r="E97" i="8"/>
  <c r="E57" i="6"/>
  <c r="E57" i="8"/>
  <c r="E111" i="8"/>
  <c r="E56" i="6"/>
  <c r="E219" i="8"/>
  <c r="E311" i="6"/>
  <c r="E144" i="6"/>
  <c r="E118" i="6"/>
  <c r="E276" i="8"/>
  <c r="E37" i="8"/>
  <c r="E49" i="8"/>
  <c r="E325" i="8"/>
  <c r="E325" i="6"/>
  <c r="E161" i="8"/>
  <c r="E161" i="6"/>
  <c r="E9" i="8"/>
  <c r="E9" i="6"/>
  <c r="E19" i="8"/>
  <c r="E19" i="6"/>
  <c r="E231" i="8"/>
  <c r="E285" i="6"/>
  <c r="E51" i="6"/>
  <c r="E245" i="8"/>
  <c r="E251" i="6"/>
  <c r="E202" i="8"/>
  <c r="E117" i="6"/>
  <c r="E35" i="8"/>
  <c r="E140" i="8"/>
  <c r="E140" i="6"/>
  <c r="E324" i="8"/>
  <c r="E324" i="6"/>
  <c r="E295" i="8"/>
  <c r="E295" i="6"/>
  <c r="E130" i="6"/>
  <c r="E130" i="8"/>
  <c r="E64" i="8"/>
  <c r="E64" i="6"/>
  <c r="E151" i="8"/>
  <c r="E216" i="6"/>
  <c r="E247" i="6"/>
  <c r="E322" i="8"/>
  <c r="E185" i="8"/>
  <c r="E262" i="8"/>
  <c r="E209" i="6"/>
  <c r="G372" i="4"/>
  <c r="E223" i="6"/>
  <c r="E90" i="6"/>
  <c r="E10" i="8"/>
  <c r="E189" i="6"/>
  <c r="E197" i="8"/>
  <c r="E371" i="4"/>
  <c r="E338" i="6"/>
  <c r="E287" i="8"/>
  <c r="E83" i="8"/>
  <c r="E155" i="6"/>
  <c r="E288" i="8"/>
  <c r="E288" i="6"/>
  <c r="E225" i="6"/>
  <c r="E225" i="8"/>
  <c r="E138" i="8"/>
  <c r="E138" i="6"/>
  <c r="E98" i="6"/>
  <c r="E98" i="8"/>
  <c r="E44" i="8"/>
  <c r="E238" i="6"/>
  <c r="E110" i="8"/>
  <c r="E343" i="6"/>
  <c r="E76" i="8"/>
  <c r="E158" i="6"/>
  <c r="E260" i="8"/>
  <c r="E61" i="8"/>
  <c r="L83" i="1"/>
  <c r="F12" i="10"/>
  <c r="L36" i="1"/>
  <c r="F193" i="6"/>
  <c r="L321" i="1"/>
  <c r="L40" i="1"/>
  <c r="L97" i="1"/>
  <c r="F255" i="6"/>
  <c r="F299" i="5"/>
  <c r="F299" i="8" s="1"/>
  <c r="F257" i="10"/>
  <c r="F148" i="10"/>
  <c r="L52" i="1"/>
  <c r="F91" i="5"/>
  <c r="F91" i="8" s="1"/>
  <c r="F24" i="6"/>
  <c r="F244" i="10"/>
  <c r="F38" i="10"/>
  <c r="F124" i="6"/>
  <c r="L259" i="1"/>
  <c r="L239" i="1"/>
  <c r="L73" i="1"/>
  <c r="F73" i="10"/>
  <c r="F76" i="5"/>
  <c r="F76" i="8" s="1"/>
  <c r="F296" i="6"/>
  <c r="F297" i="5"/>
  <c r="F297" i="8" s="1"/>
  <c r="F297" i="10"/>
  <c r="F169" i="5"/>
  <c r="F169" i="8" s="1"/>
  <c r="L65" i="1"/>
  <c r="L173" i="1"/>
  <c r="L172" i="1"/>
  <c r="L149" i="1"/>
  <c r="F10" i="5"/>
  <c r="F10" i="8" s="1"/>
  <c r="F116" i="10"/>
  <c r="F308" i="10"/>
  <c r="F272" i="6"/>
  <c r="F344" i="5"/>
  <c r="F344" i="8" s="1"/>
  <c r="F26" i="10"/>
  <c r="F247" i="10"/>
  <c r="F239" i="5"/>
  <c r="F239" i="8" s="1"/>
  <c r="L269" i="1"/>
  <c r="L55" i="1"/>
  <c r="F295" i="6"/>
  <c r="F246" i="10"/>
  <c r="L276" i="1"/>
  <c r="F350" i="10"/>
  <c r="L43" i="1"/>
  <c r="L18" i="1"/>
  <c r="F32" i="6"/>
  <c r="F303" i="6"/>
  <c r="L157" i="1"/>
  <c r="F242" i="10"/>
  <c r="L196" i="1"/>
  <c r="F135" i="6"/>
  <c r="F144" i="5"/>
  <c r="F144" i="8" s="1"/>
  <c r="F81" i="10"/>
  <c r="L14" i="1"/>
  <c r="F48" i="6"/>
  <c r="F321" i="10"/>
  <c r="F41" i="6"/>
  <c r="F8" i="10"/>
  <c r="F112" i="5"/>
  <c r="F112" i="8" s="1"/>
  <c r="F260" i="6"/>
  <c r="F21" i="10"/>
  <c r="F183" i="5"/>
  <c r="F183" i="8" s="1"/>
  <c r="L222" i="1"/>
  <c r="F64" i="6"/>
  <c r="F197" i="10"/>
  <c r="F266" i="6"/>
  <c r="F188" i="10"/>
  <c r="F121" i="10"/>
  <c r="F34" i="6"/>
  <c r="F324" i="10"/>
  <c r="F194" i="10"/>
  <c r="F205" i="6"/>
  <c r="L35" i="1"/>
  <c r="F345" i="5"/>
  <c r="F345" i="8" s="1"/>
  <c r="L129" i="1"/>
  <c r="F75" i="5"/>
  <c r="F75" i="8" s="1"/>
  <c r="F222" i="10"/>
  <c r="F37" i="6"/>
  <c r="F303" i="5"/>
  <c r="F303" i="8" s="1"/>
  <c r="F132" i="5"/>
  <c r="F132" i="8" s="1"/>
  <c r="L125" i="1"/>
  <c r="F238" i="10"/>
  <c r="F107" i="10"/>
  <c r="L29" i="1"/>
  <c r="F9" i="6"/>
  <c r="L315" i="1"/>
  <c r="F218" i="5"/>
  <c r="F218" i="8" s="1"/>
  <c r="L79" i="1"/>
  <c r="F86" i="6"/>
  <c r="L16" i="1"/>
  <c r="L126" i="1"/>
  <c r="F137" i="6"/>
  <c r="F114" i="5"/>
  <c r="F114" i="8" s="1"/>
  <c r="F57" i="10"/>
  <c r="F232" i="10"/>
  <c r="F20" i="6"/>
  <c r="L224" i="1"/>
  <c r="L25" i="1"/>
  <c r="F285" i="5"/>
  <c r="F285" i="8" s="1"/>
  <c r="F208" i="5"/>
  <c r="F208" i="8" s="1"/>
  <c r="F83" i="5"/>
  <c r="F83" i="8" s="1"/>
  <c r="L322" i="1"/>
  <c r="F347" i="10"/>
  <c r="F299" i="6"/>
  <c r="F95" i="5"/>
  <c r="F95" i="8" s="1"/>
  <c r="L19" i="1"/>
  <c r="F230" i="10"/>
  <c r="F221" i="5"/>
  <c r="F221" i="8" s="1"/>
  <c r="L179" i="1"/>
  <c r="F200" i="5"/>
  <c r="F200" i="8" s="1"/>
  <c r="F150" i="5"/>
  <c r="F150" i="8" s="1"/>
  <c r="F328" i="5"/>
  <c r="F328" i="8" s="1"/>
  <c r="L166" i="1"/>
  <c r="F171" i="6"/>
  <c r="F171" i="5"/>
  <c r="F171" i="8" s="1"/>
  <c r="F171" i="10"/>
  <c r="R305" i="6"/>
  <c r="R305" i="8"/>
  <c r="R48" i="6"/>
  <c r="R48" i="8"/>
  <c r="N159" i="6"/>
  <c r="N159" i="8"/>
  <c r="O162" i="8"/>
  <c r="O162" i="6"/>
  <c r="R280" i="6"/>
  <c r="R280" i="8"/>
  <c r="E207" i="6"/>
  <c r="R207" i="5"/>
  <c r="E207" i="8"/>
  <c r="R204" i="8"/>
  <c r="R204" i="6"/>
  <c r="R135" i="6"/>
  <c r="R135" i="8"/>
  <c r="E370" i="10"/>
  <c r="R231" i="6"/>
  <c r="R231" i="8"/>
  <c r="R345" i="6"/>
  <c r="R345" i="8"/>
  <c r="F79" i="10"/>
  <c r="F79" i="6"/>
  <c r="N373" i="5"/>
  <c r="N156" i="8"/>
  <c r="N156" i="6"/>
  <c r="N370" i="5"/>
  <c r="E305" i="8"/>
  <c r="E305" i="6"/>
  <c r="E48" i="8"/>
  <c r="E48" i="6"/>
  <c r="E372" i="5"/>
  <c r="R23" i="8"/>
  <c r="R23" i="6"/>
  <c r="E220" i="6"/>
  <c r="R220" i="5"/>
  <c r="E220" i="8"/>
  <c r="O152" i="6"/>
  <c r="O152" i="8"/>
  <c r="O374" i="5"/>
  <c r="O369" i="5"/>
  <c r="O371" i="5"/>
  <c r="O372" i="5"/>
  <c r="E373" i="5"/>
  <c r="E372" i="10"/>
  <c r="E371" i="10"/>
  <c r="E32" i="8"/>
  <c r="R32" i="5"/>
  <c r="E371" i="5"/>
  <c r="E369" i="5"/>
  <c r="E370" i="5"/>
  <c r="R39" i="6"/>
  <c r="R39" i="8"/>
  <c r="E369" i="10"/>
  <c r="E39" i="8"/>
  <c r="E39" i="6"/>
  <c r="R80" i="10"/>
  <c r="R8" i="6"/>
  <c r="R8" i="8"/>
  <c r="R111" i="8"/>
  <c r="R111" i="6"/>
  <c r="R330" i="8"/>
  <c r="R330" i="6"/>
  <c r="E263" i="6"/>
  <c r="R263" i="5"/>
  <c r="E263" i="8"/>
  <c r="R290" i="8"/>
  <c r="R290" i="6"/>
  <c r="R24" i="6"/>
  <c r="R24" i="8"/>
  <c r="E340" i="8"/>
  <c r="E340" i="6"/>
  <c r="R340" i="5"/>
  <c r="I15" i="4"/>
  <c r="U15" i="4" s="1"/>
  <c r="I351" i="1"/>
  <c r="R139" i="6"/>
  <c r="R139" i="8"/>
  <c r="F373" i="4"/>
  <c r="F372" i="4"/>
  <c r="F370" i="4"/>
  <c r="F369" i="4"/>
  <c r="H371" i="4"/>
  <c r="E374" i="10"/>
  <c r="G369" i="4"/>
  <c r="G371" i="4"/>
  <c r="R72" i="8"/>
  <c r="R199" i="5"/>
  <c r="E199" i="8"/>
  <c r="E135" i="6"/>
  <c r="E135" i="8"/>
  <c r="R359" i="5"/>
  <c r="R359" i="8" s="1"/>
  <c r="E359" i="8"/>
  <c r="E283" i="8"/>
  <c r="E283" i="6"/>
  <c r="F255" i="10"/>
  <c r="R30" i="5"/>
  <c r="E30" i="8"/>
  <c r="E30" i="6"/>
  <c r="L148" i="1"/>
  <c r="F152" i="5"/>
  <c r="F152" i="8" s="1"/>
  <c r="F152" i="6"/>
  <c r="F152" i="10"/>
  <c r="E176" i="8"/>
  <c r="E176" i="6"/>
  <c r="R176" i="5"/>
  <c r="I367" i="8"/>
  <c r="U367" i="5"/>
  <c r="U367" i="8" s="1"/>
  <c r="E334" i="6"/>
  <c r="E334" i="8"/>
  <c r="R334" i="5"/>
  <c r="H370" i="4"/>
  <c r="L68" i="1"/>
  <c r="F68" i="5"/>
  <c r="F68" i="8" s="1"/>
  <c r="F68" i="10"/>
  <c r="R98" i="8"/>
  <c r="R64" i="6"/>
  <c r="R64" i="8"/>
  <c r="U312" i="8"/>
  <c r="U312" i="6"/>
  <c r="I349" i="1"/>
  <c r="F307" i="6"/>
  <c r="F15" i="5"/>
  <c r="F15" i="8" s="1"/>
  <c r="R295" i="8"/>
  <c r="R295" i="6"/>
  <c r="E180" i="6"/>
  <c r="E180" i="8"/>
  <c r="E14" i="8"/>
  <c r="R14" i="5"/>
  <c r="E14" i="6"/>
  <c r="F193" i="10"/>
  <c r="R172" i="8"/>
  <c r="R172" i="6"/>
  <c r="L140" i="1"/>
  <c r="R134" i="8"/>
  <c r="R134" i="6"/>
  <c r="E300" i="8"/>
  <c r="E300" i="6"/>
  <c r="E228" i="6"/>
  <c r="E228" i="8"/>
  <c r="U362" i="5"/>
  <c r="U362" i="8" s="1"/>
  <c r="I362" i="8"/>
  <c r="R254" i="10"/>
  <c r="F230" i="5"/>
  <c r="F230" i="8" s="1"/>
  <c r="G370" i="4"/>
  <c r="G373" i="4"/>
  <c r="G374" i="4"/>
  <c r="F371" i="4"/>
  <c r="H369" i="4"/>
  <c r="H374" i="4"/>
  <c r="H373" i="4"/>
  <c r="H372" i="4"/>
  <c r="I12" i="4"/>
  <c r="U12" i="4" s="1"/>
  <c r="I346" i="1"/>
  <c r="I347" i="1"/>
  <c r="I350" i="1"/>
  <c r="I348" i="1"/>
  <c r="E147" i="6"/>
  <c r="E147" i="8"/>
  <c r="F73" i="6"/>
  <c r="E195" i="8"/>
  <c r="R114" i="8"/>
  <c r="E268" i="8"/>
  <c r="E94" i="8"/>
  <c r="R228" i="5"/>
  <c r="F246" i="5"/>
  <c r="F246" i="8" s="1"/>
  <c r="R28" i="5"/>
  <c r="M371" i="6"/>
  <c r="M370" i="6"/>
  <c r="P370" i="8"/>
  <c r="P373" i="8"/>
  <c r="L373" i="8"/>
  <c r="J373" i="6"/>
  <c r="J372" i="8"/>
  <c r="J370" i="8"/>
  <c r="K370" i="6"/>
  <c r="K371" i="6"/>
  <c r="K373" i="6"/>
  <c r="K369" i="6"/>
  <c r="K372" i="6"/>
  <c r="K374" i="6"/>
  <c r="K370" i="8"/>
  <c r="K369" i="8"/>
  <c r="J374" i="6"/>
  <c r="R59" i="5"/>
  <c r="U364" i="8"/>
  <c r="M373" i="6"/>
  <c r="M372" i="6"/>
  <c r="M369" i="6"/>
  <c r="M374" i="6"/>
  <c r="L369" i="8"/>
  <c r="P372" i="6"/>
  <c r="P373" i="6"/>
  <c r="L372" i="6"/>
  <c r="L373" i="6"/>
  <c r="Q370" i="8"/>
  <c r="Q369" i="8"/>
  <c r="Q372" i="8"/>
  <c r="Q373" i="8"/>
  <c r="E108" i="6"/>
  <c r="E108" i="8"/>
  <c r="I363" i="8"/>
  <c r="U363" i="4"/>
  <c r="U363" i="8" s="1"/>
  <c r="J369" i="6"/>
  <c r="R110" i="5"/>
  <c r="P369" i="8"/>
  <c r="J373" i="8"/>
  <c r="J369" i="8"/>
  <c r="P374" i="6"/>
  <c r="P370" i="6"/>
  <c r="Q374" i="6"/>
  <c r="Q373" i="6"/>
  <c r="Q370" i="6"/>
  <c r="M373" i="8"/>
  <c r="M372" i="8"/>
  <c r="M370" i="8"/>
  <c r="M369" i="8"/>
  <c r="N352" i="6"/>
  <c r="N352" i="8"/>
  <c r="O356" i="6"/>
  <c r="O356" i="8"/>
  <c r="N24" i="6"/>
  <c r="N24" i="8"/>
  <c r="N372" i="5"/>
  <c r="O373" i="10"/>
  <c r="O372" i="10"/>
  <c r="N371" i="10"/>
  <c r="N372" i="10"/>
  <c r="J370" i="6"/>
  <c r="K372" i="8"/>
  <c r="K373" i="8"/>
  <c r="N247" i="6"/>
  <c r="N247" i="8"/>
  <c r="N251" i="8"/>
  <c r="N251" i="6"/>
  <c r="O256" i="8"/>
  <c r="O256" i="6"/>
  <c r="O272" i="8"/>
  <c r="O272" i="6"/>
  <c r="N305" i="8"/>
  <c r="N305" i="6"/>
  <c r="N333" i="6"/>
  <c r="N333" i="8"/>
  <c r="N341" i="8"/>
  <c r="N341" i="6"/>
  <c r="J372" i="6"/>
  <c r="L372" i="8"/>
  <c r="O76" i="6"/>
  <c r="O28" i="8"/>
  <c r="Y270" i="5"/>
  <c r="R270" i="5" s="1"/>
  <c r="Y106" i="5"/>
  <c r="R106" i="5" s="1"/>
  <c r="Y73" i="5"/>
  <c r="R73" i="5" s="1"/>
  <c r="Y44" i="5"/>
  <c r="R44" i="5" s="1"/>
  <c r="Y347" i="5"/>
  <c r="R347" i="5" s="1"/>
  <c r="Y251" i="5"/>
  <c r="R251" i="5" s="1"/>
  <c r="Y300" i="5"/>
  <c r="R300" i="5" s="1"/>
  <c r="Y138" i="5"/>
  <c r="R138" i="5" s="1"/>
  <c r="Y250" i="5"/>
  <c r="R250" i="5" s="1"/>
  <c r="Y331" i="5"/>
  <c r="R331" i="5" s="1"/>
  <c r="Y123" i="5"/>
  <c r="R123" i="5" s="1"/>
  <c r="Y100" i="5"/>
  <c r="R100" i="5" s="1"/>
  <c r="Y67" i="5"/>
  <c r="R67" i="5" s="1"/>
  <c r="Y177" i="5"/>
  <c r="R177" i="5" s="1"/>
  <c r="Y206" i="5"/>
  <c r="R206" i="5" s="1"/>
  <c r="Y159" i="5"/>
  <c r="R159" i="5" s="1"/>
  <c r="Y128" i="5"/>
  <c r="R128" i="5" s="1"/>
  <c r="Y75" i="5"/>
  <c r="R75" i="5" s="1"/>
  <c r="Y20" i="5"/>
  <c r="R20" i="5" s="1"/>
  <c r="Y43" i="5"/>
  <c r="R43" i="5" s="1"/>
  <c r="Y364" i="5"/>
  <c r="R364" i="5" s="1"/>
  <c r="R364" i="8" s="1"/>
  <c r="Y283" i="5"/>
  <c r="R283" i="5" s="1"/>
  <c r="Y198" i="5"/>
  <c r="R198" i="5" s="1"/>
  <c r="Y151" i="5"/>
  <c r="R151" i="5" s="1"/>
  <c r="Y116" i="5"/>
  <c r="R116" i="5" s="1"/>
  <c r="Y12" i="5"/>
  <c r="R12" i="5" s="1"/>
  <c r="Y191" i="5"/>
  <c r="R191" i="5" s="1"/>
  <c r="Y52" i="5"/>
  <c r="R52" i="5" s="1"/>
  <c r="Y243" i="5"/>
  <c r="R243" i="5" s="1"/>
  <c r="Y184" i="5"/>
  <c r="R184" i="5" s="1"/>
  <c r="Y143" i="5"/>
  <c r="R143" i="5" s="1"/>
  <c r="Y108" i="5"/>
  <c r="R108" i="5" s="1"/>
  <c r="Y51" i="5"/>
  <c r="R51" i="5" s="1"/>
  <c r="Y240" i="5"/>
  <c r="R240" i="5" s="1"/>
  <c r="Y76" i="5"/>
  <c r="R76" i="5" s="1"/>
  <c r="Y291" i="5"/>
  <c r="R291" i="5" s="1"/>
  <c r="Y348" i="5"/>
  <c r="R348" i="5" s="1"/>
  <c r="Y130" i="5"/>
  <c r="R130" i="5" s="1"/>
  <c r="Y323" i="5"/>
  <c r="R323" i="5" s="1"/>
  <c r="Y262" i="5"/>
  <c r="R262" i="5" s="1"/>
  <c r="Y223" i="5"/>
  <c r="R223" i="5" s="1"/>
  <c r="Y60" i="5"/>
  <c r="R60" i="5" s="1"/>
  <c r="Y316" i="5"/>
  <c r="R316" i="5" s="1"/>
  <c r="Y222" i="5"/>
  <c r="R222" i="5" s="1"/>
  <c r="S5" i="5"/>
  <c r="Y168" i="5"/>
  <c r="R168" i="5" s="1"/>
  <c r="Y236" i="5"/>
  <c r="R236" i="5" s="1"/>
  <c r="Y7" i="5"/>
  <c r="Y366" i="5"/>
  <c r="R366" i="5" s="1"/>
  <c r="R366" i="8" s="1"/>
  <c r="Y193" i="5"/>
  <c r="R193" i="5" s="1"/>
  <c r="Y35" i="5"/>
  <c r="R35" i="5" s="1"/>
  <c r="Y332" i="5"/>
  <c r="R332" i="5" s="1"/>
  <c r="Y89" i="5"/>
  <c r="R89" i="5" s="1"/>
  <c r="Y356" i="5"/>
  <c r="R356" i="5" s="1"/>
  <c r="Y33" i="5"/>
  <c r="R33" i="5" s="1"/>
  <c r="Y53" i="5"/>
  <c r="R53" i="5" s="1"/>
  <c r="Y70" i="5"/>
  <c r="R70" i="5" s="1"/>
  <c r="Y96" i="5"/>
  <c r="R96" i="5" s="1"/>
  <c r="Y117" i="5"/>
  <c r="R117" i="5" s="1"/>
  <c r="Y136" i="5"/>
  <c r="R136" i="5" s="1"/>
  <c r="Y156" i="5"/>
  <c r="R156" i="5" s="1"/>
  <c r="Y180" i="5"/>
  <c r="R180" i="5" s="1"/>
  <c r="Y201" i="5"/>
  <c r="R201" i="5" s="1"/>
  <c r="Y233" i="5"/>
  <c r="R233" i="5" s="1"/>
  <c r="Y281" i="5"/>
  <c r="R281" i="5" s="1"/>
  <c r="Y297" i="5"/>
  <c r="R297" i="5" s="1"/>
  <c r="Y321" i="5"/>
  <c r="R321" i="5" s="1"/>
  <c r="Y343" i="5"/>
  <c r="R343" i="5" s="1"/>
  <c r="Y17" i="5"/>
  <c r="R17" i="5" s="1"/>
  <c r="Y38" i="5"/>
  <c r="R38" i="5" s="1"/>
  <c r="Y86" i="5"/>
  <c r="R86" i="5" s="1"/>
  <c r="Y104" i="5"/>
  <c r="R104" i="5" s="1"/>
  <c r="Y142" i="5"/>
  <c r="R142" i="5" s="1"/>
  <c r="Y155" i="5"/>
  <c r="R155" i="5" s="1"/>
  <c r="Y174" i="5"/>
  <c r="R174" i="5" s="1"/>
  <c r="Y202" i="5"/>
  <c r="R202" i="5" s="1"/>
  <c r="Y229" i="5"/>
  <c r="R229" i="5" s="1"/>
  <c r="Y265" i="5"/>
  <c r="R265" i="5" s="1"/>
  <c r="Y277" i="5"/>
  <c r="R277" i="5" s="1"/>
  <c r="Y302" i="5"/>
  <c r="R302" i="5" s="1"/>
  <c r="Y317" i="5"/>
  <c r="R317" i="5" s="1"/>
  <c r="Y335" i="5"/>
  <c r="R335" i="5" s="1"/>
  <c r="Y358" i="5"/>
  <c r="Y362" i="5"/>
  <c r="R362" i="5" s="1"/>
  <c r="R362" i="8" s="1"/>
  <c r="Y292" i="5"/>
  <c r="R292" i="5" s="1"/>
  <c r="O244" i="6"/>
  <c r="O244" i="8"/>
  <c r="O89" i="8"/>
  <c r="O89" i="6"/>
  <c r="N198" i="8"/>
  <c r="N198" i="6"/>
  <c r="O212" i="6"/>
  <c r="O212" i="8"/>
  <c r="O49" i="6"/>
  <c r="O49" i="8"/>
  <c r="O56" i="6"/>
  <c r="O56" i="8"/>
  <c r="O63" i="8"/>
  <c r="O63" i="6"/>
  <c r="O70" i="8"/>
  <c r="O70" i="6"/>
  <c r="N121" i="6"/>
  <c r="N121" i="8"/>
  <c r="N103" i="8"/>
  <c r="N103" i="6"/>
  <c r="N46" i="6"/>
  <c r="N46" i="8"/>
  <c r="N116" i="6"/>
  <c r="N116" i="8"/>
  <c r="N128" i="8"/>
  <c r="N128" i="6"/>
  <c r="N140" i="8"/>
  <c r="N140" i="6"/>
  <c r="N59" i="6"/>
  <c r="N59" i="8"/>
  <c r="N190" i="8"/>
  <c r="N190" i="6"/>
  <c r="O270" i="6"/>
  <c r="O270" i="8"/>
  <c r="O286" i="6"/>
  <c r="O286" i="8"/>
  <c r="O302" i="6"/>
  <c r="O302" i="8"/>
  <c r="N327" i="8"/>
  <c r="N327" i="6"/>
  <c r="O95" i="8"/>
  <c r="O95" i="6"/>
  <c r="O102" i="8"/>
  <c r="O102" i="6"/>
  <c r="N109" i="8"/>
  <c r="N109" i="6"/>
  <c r="N87" i="6"/>
  <c r="N87" i="8"/>
  <c r="N13" i="8"/>
  <c r="N13" i="6"/>
  <c r="N374" i="5"/>
  <c r="N369" i="5"/>
  <c r="O132" i="6"/>
  <c r="O132" i="8"/>
  <c r="E149" i="6"/>
  <c r="E149" i="8"/>
  <c r="O181" i="8"/>
  <c r="O181" i="6"/>
  <c r="N185" i="8"/>
  <c r="N185" i="6"/>
  <c r="N227" i="8"/>
  <c r="N227" i="6"/>
  <c r="O258" i="8"/>
  <c r="O258" i="6"/>
  <c r="N264" i="8"/>
  <c r="N264" i="6"/>
  <c r="O278" i="6"/>
  <c r="O278" i="8"/>
  <c r="O294" i="6"/>
  <c r="O294" i="8"/>
  <c r="N338" i="6"/>
  <c r="N338" i="8"/>
  <c r="O15" i="8"/>
  <c r="O15" i="6"/>
  <c r="R197" i="10"/>
  <c r="N34" i="8"/>
  <c r="N34" i="6"/>
  <c r="N78" i="6"/>
  <c r="N78" i="8"/>
  <c r="N92" i="6"/>
  <c r="N92" i="8"/>
  <c r="N132" i="6"/>
  <c r="N132" i="8"/>
  <c r="G293" i="8"/>
  <c r="O168" i="6"/>
  <c r="O168" i="8"/>
  <c r="O200" i="8"/>
  <c r="O200" i="6"/>
  <c r="N215" i="8"/>
  <c r="N215" i="6"/>
  <c r="O224" i="8"/>
  <c r="O224" i="6"/>
  <c r="N256" i="8"/>
  <c r="N256" i="6"/>
  <c r="O274" i="8"/>
  <c r="O274" i="6"/>
  <c r="O290" i="8"/>
  <c r="O290" i="6"/>
  <c r="N309" i="8"/>
  <c r="N309" i="6"/>
  <c r="O311" i="6"/>
  <c r="O311" i="8"/>
  <c r="O348" i="8"/>
  <c r="O348" i="6"/>
  <c r="O355" i="6"/>
  <c r="O355" i="8"/>
  <c r="N36" i="8"/>
  <c r="N36" i="6"/>
  <c r="O178" i="8"/>
  <c r="O178" i="6"/>
  <c r="O264" i="6"/>
  <c r="O264" i="8"/>
  <c r="O292" i="8"/>
  <c r="O292" i="6"/>
  <c r="O316" i="6"/>
  <c r="O316" i="8"/>
  <c r="O323" i="8"/>
  <c r="O323" i="6"/>
  <c r="N48" i="8"/>
  <c r="N48" i="6"/>
  <c r="N104" i="6"/>
  <c r="N104" i="8"/>
  <c r="N142" i="8"/>
  <c r="N142" i="6"/>
  <c r="O373" i="5"/>
  <c r="O370" i="5"/>
  <c r="O22" i="8"/>
  <c r="O22" i="6"/>
  <c r="O141" i="8"/>
  <c r="O141" i="6"/>
  <c r="N85" i="8"/>
  <c r="N85" i="6"/>
  <c r="N65" i="6"/>
  <c r="N65" i="8"/>
  <c r="N49" i="6"/>
  <c r="N49" i="8"/>
  <c r="N7" i="6"/>
  <c r="N371" i="5"/>
  <c r="O8" i="6"/>
  <c r="N165" i="6"/>
  <c r="O284" i="8"/>
  <c r="O284" i="6"/>
  <c r="O300" i="8"/>
  <c r="O300" i="6"/>
  <c r="O80" i="6"/>
  <c r="O80" i="8"/>
  <c r="Y13" i="10"/>
  <c r="R13" i="10" s="1"/>
  <c r="S5" i="10"/>
  <c r="Y23" i="10"/>
  <c r="R23" i="10" s="1"/>
  <c r="Y38" i="10"/>
  <c r="R38" i="10" s="1"/>
  <c r="Y53" i="10"/>
  <c r="R53" i="10" s="1"/>
  <c r="Y69" i="10"/>
  <c r="R69" i="10" s="1"/>
  <c r="Y97" i="10"/>
  <c r="R97" i="10" s="1"/>
  <c r="Y108" i="10"/>
  <c r="R108" i="10" s="1"/>
  <c r="Y120" i="10"/>
  <c r="R120" i="10" s="1"/>
  <c r="Y145" i="10"/>
  <c r="R145" i="10" s="1"/>
  <c r="Y47" i="10"/>
  <c r="R47" i="10" s="1"/>
  <c r="Y63" i="10"/>
  <c r="R63" i="10" s="1"/>
  <c r="Y79" i="10"/>
  <c r="R79" i="10" s="1"/>
  <c r="Y91" i="10"/>
  <c r="R91" i="10" s="1"/>
  <c r="Y122" i="10"/>
  <c r="R122" i="10" s="1"/>
  <c r="Y138" i="10"/>
  <c r="R138" i="10" s="1"/>
  <c r="Y154" i="10"/>
  <c r="R154" i="10" s="1"/>
  <c r="Y170" i="10"/>
  <c r="R170" i="10" s="1"/>
  <c r="Y184" i="10"/>
  <c r="R184" i="10" s="1"/>
  <c r="Y207" i="10"/>
  <c r="R207" i="10" s="1"/>
  <c r="Y167" i="10"/>
  <c r="R167" i="10" s="1"/>
  <c r="Y183" i="10"/>
  <c r="R183" i="10" s="1"/>
  <c r="Y225" i="10"/>
  <c r="R225" i="10" s="1"/>
  <c r="Y7" i="10"/>
  <c r="Y202" i="10"/>
  <c r="R202" i="10" s="1"/>
  <c r="Y214" i="10"/>
  <c r="R214" i="10" s="1"/>
  <c r="Y228" i="10"/>
  <c r="R228" i="10" s="1"/>
  <c r="Y258" i="10"/>
  <c r="R258" i="10" s="1"/>
  <c r="Y274" i="10"/>
  <c r="R274" i="10" s="1"/>
  <c r="Y288" i="10"/>
  <c r="R288" i="10" s="1"/>
  <c r="O202" i="8"/>
  <c r="O202" i="6"/>
  <c r="O266" i="8"/>
  <c r="O266" i="6"/>
  <c r="O282" i="8"/>
  <c r="O282" i="6"/>
  <c r="O298" i="8"/>
  <c r="O298" i="6"/>
  <c r="N17" i="6"/>
  <c r="N17" i="8"/>
  <c r="O43" i="8"/>
  <c r="O276" i="6"/>
  <c r="N171" i="8"/>
  <c r="N171" i="6"/>
  <c r="O184" i="8"/>
  <c r="O184" i="6"/>
  <c r="O280" i="8"/>
  <c r="O280" i="6"/>
  <c r="N30" i="6"/>
  <c r="N30" i="8"/>
  <c r="O27" i="8"/>
  <c r="O27" i="6"/>
  <c r="O34" i="6"/>
  <c r="O34" i="8"/>
  <c r="O62" i="8"/>
  <c r="O62" i="6"/>
  <c r="O82" i="6"/>
  <c r="O82" i="8"/>
  <c r="N151" i="8"/>
  <c r="N151" i="6"/>
  <c r="N326" i="8"/>
  <c r="N326" i="6"/>
  <c r="N351" i="6"/>
  <c r="N351" i="8"/>
  <c r="O74" i="6"/>
  <c r="O74" i="8"/>
  <c r="N66" i="6"/>
  <c r="N66" i="8"/>
  <c r="O58" i="6"/>
  <c r="O58" i="8"/>
  <c r="O125" i="6"/>
  <c r="O125" i="8"/>
  <c r="N27" i="8"/>
  <c r="N27" i="6"/>
  <c r="O176" i="6"/>
  <c r="O176" i="8"/>
  <c r="O186" i="8"/>
  <c r="O186" i="6"/>
  <c r="N313" i="6"/>
  <c r="N313" i="8"/>
  <c r="O344" i="6"/>
  <c r="O344" i="8"/>
  <c r="O226" i="8"/>
  <c r="O226" i="6"/>
  <c r="N42" i="6"/>
  <c r="N42" i="8"/>
  <c r="N56" i="6"/>
  <c r="N56" i="8"/>
  <c r="O39" i="8"/>
  <c r="O39" i="6"/>
  <c r="C4" i="7"/>
  <c r="A1" i="9" s="1"/>
  <c r="R358" i="5"/>
  <c r="R358" i="8" s="1"/>
  <c r="E357" i="6"/>
  <c r="E370" i="4"/>
  <c r="E374" i="4"/>
  <c r="E373" i="4"/>
  <c r="E372" i="4"/>
  <c r="E369" i="4"/>
  <c r="G357" i="8"/>
  <c r="U357" i="4"/>
  <c r="E373" i="10"/>
  <c r="E357" i="8"/>
  <c r="R194" i="8" l="1"/>
  <c r="R122" i="6"/>
  <c r="R313" i="6"/>
  <c r="R269" i="6"/>
  <c r="R57" i="8"/>
  <c r="R185" i="8"/>
  <c r="R189" i="8"/>
  <c r="R47" i="8"/>
  <c r="R289" i="8"/>
  <c r="R225" i="8"/>
  <c r="R107" i="8"/>
  <c r="N172" i="1"/>
  <c r="N166" i="1"/>
  <c r="R84" i="6"/>
  <c r="M140" i="1"/>
  <c r="N140" i="1" s="1"/>
  <c r="M18" i="1"/>
  <c r="N18" i="1" s="1"/>
  <c r="M149" i="1"/>
  <c r="N149" i="1" s="1"/>
  <c r="M40" i="1"/>
  <c r="N40" i="1" s="1"/>
  <c r="M29" i="1"/>
  <c r="N29" i="1" s="1"/>
  <c r="M43" i="1"/>
  <c r="N43" i="1" s="1"/>
  <c r="M172" i="1"/>
  <c r="M321" i="1"/>
  <c r="N321" i="1" s="1"/>
  <c r="M126" i="1"/>
  <c r="N126" i="1" s="1"/>
  <c r="M129" i="1"/>
  <c r="N129" i="1" s="1"/>
  <c r="M173" i="1"/>
  <c r="N173" i="1" s="1"/>
  <c r="M73" i="1"/>
  <c r="N73" i="1" s="1"/>
  <c r="M52" i="1"/>
  <c r="N52" i="1" s="1"/>
  <c r="M148" i="1"/>
  <c r="N148" i="1" s="1"/>
  <c r="M19" i="1"/>
  <c r="N19" i="1" s="1"/>
  <c r="M25" i="1"/>
  <c r="N25" i="1" s="1"/>
  <c r="M16" i="1"/>
  <c r="N16" i="1" s="1"/>
  <c r="M196" i="1"/>
  <c r="N196" i="1" s="1"/>
  <c r="M276" i="1"/>
  <c r="N276" i="1" s="1"/>
  <c r="M65" i="1"/>
  <c r="N65" i="1" s="1"/>
  <c r="M239" i="1"/>
  <c r="N239" i="1" s="1"/>
  <c r="M36" i="1"/>
  <c r="N36" i="1" s="1"/>
  <c r="M166" i="1"/>
  <c r="M224" i="1"/>
  <c r="N224" i="1" s="1"/>
  <c r="M125" i="1"/>
  <c r="N125" i="1" s="1"/>
  <c r="M35" i="1"/>
  <c r="N35" i="1" s="1"/>
  <c r="M259" i="1"/>
  <c r="N259" i="1" s="1"/>
  <c r="M179" i="1"/>
  <c r="N179" i="1" s="1"/>
  <c r="M79" i="1"/>
  <c r="N79" i="1" s="1"/>
  <c r="M157" i="1"/>
  <c r="N157" i="1" s="1"/>
  <c r="M83" i="1"/>
  <c r="N83" i="1" s="1"/>
  <c r="M68" i="1"/>
  <c r="N68" i="1" s="1"/>
  <c r="M222" i="1"/>
  <c r="N222" i="1" s="1"/>
  <c r="M55" i="1"/>
  <c r="N55" i="1" s="1"/>
  <c r="M249" i="1"/>
  <c r="N249" i="1" s="1"/>
  <c r="M104" i="1"/>
  <c r="N104" i="1" s="1"/>
  <c r="M322" i="1"/>
  <c r="N322" i="1" s="1"/>
  <c r="M315" i="1"/>
  <c r="N315" i="1" s="1"/>
  <c r="M14" i="1"/>
  <c r="N14" i="1" s="1"/>
  <c r="M269" i="1"/>
  <c r="N269" i="1" s="1"/>
  <c r="M97" i="1"/>
  <c r="N97" i="1" s="1"/>
  <c r="M78" i="1"/>
  <c r="N78" i="1" s="1"/>
  <c r="M289" i="1"/>
  <c r="N289" i="1" s="1"/>
  <c r="R248" i="8"/>
  <c r="R29" i="6"/>
  <c r="R153" i="6"/>
  <c r="R81" i="8"/>
  <c r="R178" i="8"/>
  <c r="R91" i="6"/>
  <c r="R355" i="6"/>
  <c r="R82" i="8"/>
  <c r="R121" i="8"/>
  <c r="R282" i="8"/>
  <c r="R165" i="6"/>
  <c r="R209" i="8"/>
  <c r="R13" i="8"/>
  <c r="R61" i="8"/>
  <c r="R146" i="8"/>
  <c r="R173" i="6"/>
  <c r="R109" i="8"/>
  <c r="R126" i="6"/>
  <c r="R26" i="6"/>
  <c r="R346" i="6"/>
  <c r="R21" i="8"/>
  <c r="R234" i="8"/>
  <c r="R40" i="8"/>
  <c r="R9" i="8"/>
  <c r="R339" i="6"/>
  <c r="R132" i="8"/>
  <c r="R179" i="6"/>
  <c r="R42" i="6"/>
  <c r="R69" i="8"/>
  <c r="R74" i="6"/>
  <c r="R90" i="6"/>
  <c r="R101" i="8"/>
  <c r="R310" i="6"/>
  <c r="R49" i="8"/>
  <c r="R242" i="6"/>
  <c r="R34" i="8"/>
  <c r="R144" i="6"/>
  <c r="R169" i="8"/>
  <c r="R271" i="6"/>
  <c r="R133" i="6"/>
  <c r="R161" i="8"/>
  <c r="R320" i="8"/>
  <c r="R249" i="8"/>
  <c r="R341" i="6"/>
  <c r="R36" i="6"/>
  <c r="R349" i="8"/>
  <c r="O372" i="8"/>
  <c r="D3" i="6"/>
  <c r="B40" i="7"/>
  <c r="D3" i="8"/>
  <c r="R357" i="8"/>
  <c r="N125" i="12"/>
  <c r="O277" i="12"/>
  <c r="N277" i="12"/>
  <c r="O238" i="12"/>
  <c r="N238" i="12"/>
  <c r="N75" i="12"/>
  <c r="O75" i="12"/>
  <c r="N260" i="12"/>
  <c r="O260" i="12"/>
  <c r="O63" i="12"/>
  <c r="N63" i="12"/>
  <c r="L311" i="12"/>
  <c r="O311" i="12"/>
  <c r="N311" i="12"/>
  <c r="O156" i="12"/>
  <c r="N156" i="12"/>
  <c r="N79" i="12"/>
  <c r="O166" i="12"/>
  <c r="N166" i="12"/>
  <c r="N196" i="12"/>
  <c r="N60" i="12"/>
  <c r="N31" i="12"/>
  <c r="O319" i="12"/>
  <c r="N319" i="12"/>
  <c r="N24" i="12"/>
  <c r="O24" i="12"/>
  <c r="N12" i="12"/>
  <c r="N148" i="12"/>
  <c r="N35" i="12"/>
  <c r="O35" i="12"/>
  <c r="N224" i="12"/>
  <c r="N30" i="12"/>
  <c r="L74" i="12"/>
  <c r="N74" i="12"/>
  <c r="O74" i="12"/>
  <c r="N291" i="12"/>
  <c r="O291" i="12"/>
  <c r="N179" i="12"/>
  <c r="N8" i="12"/>
  <c r="O8" i="12"/>
  <c r="O126" i="12"/>
  <c r="N126" i="12"/>
  <c r="N129" i="12"/>
  <c r="O38" i="12"/>
  <c r="N38" i="12"/>
  <c r="N172" i="12"/>
  <c r="N325" i="12"/>
  <c r="N139" i="12"/>
  <c r="O139" i="12"/>
  <c r="N326" i="12"/>
  <c r="N222" i="12"/>
  <c r="N50" i="12"/>
  <c r="O50" i="12"/>
  <c r="O271" i="12"/>
  <c r="N271" i="12"/>
  <c r="N93" i="12"/>
  <c r="O93" i="12"/>
  <c r="N147" i="12"/>
  <c r="O147" i="12"/>
  <c r="N13" i="12"/>
  <c r="O20" i="12"/>
  <c r="N20" i="12"/>
  <c r="N10" i="12"/>
  <c r="N173" i="12"/>
  <c r="N68" i="12"/>
  <c r="O47" i="12"/>
  <c r="N47" i="12"/>
  <c r="N248" i="12"/>
  <c r="N102" i="12"/>
  <c r="R312" i="6"/>
  <c r="R115" i="6"/>
  <c r="R294" i="8"/>
  <c r="R237" i="6"/>
  <c r="R309" i="6"/>
  <c r="R352" i="6"/>
  <c r="F26" i="7"/>
  <c r="R150" i="6"/>
  <c r="E26" i="7"/>
  <c r="D18" i="7"/>
  <c r="R279" i="6"/>
  <c r="R129" i="6"/>
  <c r="R183" i="6"/>
  <c r="R264" i="6"/>
  <c r="R274" i="6"/>
  <c r="R338" i="8"/>
  <c r="C35" i="7"/>
  <c r="C37" i="7" s="1"/>
  <c r="R112" i="8"/>
  <c r="R197" i="8"/>
  <c r="G35" i="10"/>
  <c r="L30" i="12"/>
  <c r="F25" i="7"/>
  <c r="C17" i="7"/>
  <c r="E9" i="7"/>
  <c r="C27" i="7"/>
  <c r="C28" i="7" s="1"/>
  <c r="R205" i="8"/>
  <c r="R41" i="6"/>
  <c r="R319" i="8"/>
  <c r="R127" i="6"/>
  <c r="R306" i="6"/>
  <c r="R306" i="8"/>
  <c r="R275" i="8"/>
  <c r="R170" i="8"/>
  <c r="R351" i="8"/>
  <c r="R164" i="6"/>
  <c r="R164" i="8"/>
  <c r="F19" i="7"/>
  <c r="F20" i="7" s="1"/>
  <c r="F33" i="7"/>
  <c r="R278" i="6"/>
  <c r="R322" i="8"/>
  <c r="R333" i="6"/>
  <c r="R79" i="8"/>
  <c r="R79" i="6"/>
  <c r="R99" i="8"/>
  <c r="R99" i="6"/>
  <c r="R258" i="6"/>
  <c r="R293" i="8"/>
  <c r="R293" i="6"/>
  <c r="R93" i="8"/>
  <c r="R93" i="6"/>
  <c r="R149" i="8"/>
  <c r="R149" i="6"/>
  <c r="R141" i="8"/>
  <c r="R141" i="6"/>
  <c r="D19" i="7"/>
  <c r="D20" i="7" s="1"/>
  <c r="D17" i="7"/>
  <c r="C26" i="7"/>
  <c r="R203" i="6"/>
  <c r="R37" i="8"/>
  <c r="R37" i="6"/>
  <c r="R157" i="6"/>
  <c r="R157" i="8"/>
  <c r="R253" i="6"/>
  <c r="R253" i="8"/>
  <c r="R181" i="8"/>
  <c r="R181" i="6"/>
  <c r="R186" i="6"/>
  <c r="R186" i="8"/>
  <c r="R58" i="8"/>
  <c r="R58" i="6"/>
  <c r="R171" i="6"/>
  <c r="R171" i="8"/>
  <c r="R45" i="6"/>
  <c r="R45" i="8"/>
  <c r="D26" i="7"/>
  <c r="C19" i="7"/>
  <c r="C20" i="7" s="1"/>
  <c r="D9" i="7"/>
  <c r="C25" i="7"/>
  <c r="R288" i="6"/>
  <c r="R218" i="8"/>
  <c r="R94" i="8"/>
  <c r="R113" i="8"/>
  <c r="R113" i="6"/>
  <c r="R66" i="6"/>
  <c r="R66" i="8"/>
  <c r="R241" i="6"/>
  <c r="R241" i="8"/>
  <c r="R190" i="6"/>
  <c r="R190" i="8"/>
  <c r="R245" i="8"/>
  <c r="R88" i="8"/>
  <c r="R88" i="6"/>
  <c r="R154" i="8"/>
  <c r="R154" i="6"/>
  <c r="R224" i="6"/>
  <c r="R18" i="8"/>
  <c r="G9" i="7"/>
  <c r="F17" i="7"/>
  <c r="E33" i="7"/>
  <c r="F9" i="7"/>
  <c r="C34" i="7"/>
  <c r="R307" i="8"/>
  <c r="R307" i="6"/>
  <c r="R77" i="6"/>
  <c r="R77" i="8"/>
  <c r="L160" i="1"/>
  <c r="F200" i="6"/>
  <c r="F106" i="10"/>
  <c r="F176" i="6"/>
  <c r="F44" i="5"/>
  <c r="F44" i="8" s="1"/>
  <c r="F49" i="5"/>
  <c r="F49" i="8" s="1"/>
  <c r="F346" i="10"/>
  <c r="L164" i="1"/>
  <c r="F113" i="6"/>
  <c r="F86" i="5"/>
  <c r="F86" i="8" s="1"/>
  <c r="L44" i="1"/>
  <c r="L147" i="12" s="1"/>
  <c r="F176" i="5"/>
  <c r="F176" i="8" s="1"/>
  <c r="L171" i="1"/>
  <c r="G265" i="5" s="1"/>
  <c r="G265" i="8" s="1"/>
  <c r="L110" i="1"/>
  <c r="F113" i="5"/>
  <c r="F113" i="8" s="1"/>
  <c r="F44" i="10"/>
  <c r="L330" i="1"/>
  <c r="F133" i="5"/>
  <c r="F133" i="8" s="1"/>
  <c r="F49" i="10"/>
  <c r="F165" i="5"/>
  <c r="F165" i="8" s="1"/>
  <c r="F189" i="10"/>
  <c r="L128" i="1"/>
  <c r="L225" i="1"/>
  <c r="L49" i="1"/>
  <c r="F165" i="6"/>
  <c r="F189" i="6"/>
  <c r="F76" i="10"/>
  <c r="F270" i="10"/>
  <c r="L283" i="1"/>
  <c r="F341" i="10"/>
  <c r="F346" i="5"/>
  <c r="F346" i="8" s="1"/>
  <c r="L184" i="1"/>
  <c r="F257" i="5"/>
  <c r="F257" i="8" s="1"/>
  <c r="L335" i="1"/>
  <c r="L188" i="1"/>
  <c r="F108" i="6"/>
  <c r="L252" i="1"/>
  <c r="L109" i="1"/>
  <c r="F106" i="5"/>
  <c r="F106" i="8" s="1"/>
  <c r="F289" i="10"/>
  <c r="F247" i="5"/>
  <c r="F247" i="8" s="1"/>
  <c r="L251" i="1"/>
  <c r="F108" i="5"/>
  <c r="F108" i="8" s="1"/>
  <c r="F341" i="5"/>
  <c r="F341" i="8" s="1"/>
  <c r="F270" i="6"/>
  <c r="F289" i="6"/>
  <c r="L10" i="1"/>
  <c r="F208" i="10"/>
  <c r="F108" i="10"/>
  <c r="F133" i="6"/>
  <c r="F265" i="5"/>
  <c r="F265" i="8" s="1"/>
  <c r="F330" i="6"/>
  <c r="F243" i="5"/>
  <c r="F243" i="8" s="1"/>
  <c r="F79" i="5"/>
  <c r="F79" i="8" s="1"/>
  <c r="F332" i="10"/>
  <c r="F243" i="6"/>
  <c r="F265" i="6"/>
  <c r="F13" i="5"/>
  <c r="F13" i="8" s="1"/>
  <c r="L288" i="1"/>
  <c r="F303" i="10"/>
  <c r="O248" i="12"/>
  <c r="F83" i="6"/>
  <c r="F253" i="10"/>
  <c r="F253" i="6"/>
  <c r="F253" i="5"/>
  <c r="F253" i="8" s="1"/>
  <c r="R22" i="6"/>
  <c r="R22" i="8"/>
  <c r="R315" i="6"/>
  <c r="R315" i="8"/>
  <c r="R326" i="8"/>
  <c r="R326" i="6"/>
  <c r="R166" i="6"/>
  <c r="R166" i="8"/>
  <c r="R354" i="6"/>
  <c r="R354" i="8"/>
  <c r="R217" i="6"/>
  <c r="R217" i="8"/>
  <c r="R329" i="8"/>
  <c r="R329" i="6"/>
  <c r="R350" i="6"/>
  <c r="R350" i="8"/>
  <c r="R318" i="8"/>
  <c r="R318" i="6"/>
  <c r="R304" i="8"/>
  <c r="R304" i="6"/>
  <c r="O173" i="12"/>
  <c r="R167" i="6"/>
  <c r="R213" i="8"/>
  <c r="R213" i="6"/>
  <c r="R328" i="6"/>
  <c r="R328" i="8"/>
  <c r="R260" i="8"/>
  <c r="R260" i="6"/>
  <c r="R246" i="8"/>
  <c r="R246" i="6"/>
  <c r="R120" i="8"/>
  <c r="R120" i="6"/>
  <c r="R344" i="6"/>
  <c r="R344" i="8"/>
  <c r="R327" i="6"/>
  <c r="R327" i="8"/>
  <c r="R257" i="8"/>
  <c r="R257" i="6"/>
  <c r="R273" i="8"/>
  <c r="R273" i="6"/>
  <c r="R25" i="8"/>
  <c r="R25" i="6"/>
  <c r="R200" i="8"/>
  <c r="R200" i="6"/>
  <c r="R162" i="6"/>
  <c r="R162" i="8"/>
  <c r="R11" i="6"/>
  <c r="R11" i="8"/>
  <c r="R298" i="6"/>
  <c r="R298" i="8"/>
  <c r="R221" i="6"/>
  <c r="R221" i="8"/>
  <c r="R50" i="6"/>
  <c r="R50" i="8"/>
  <c r="R299" i="8"/>
  <c r="R299" i="6"/>
  <c r="R342" i="6"/>
  <c r="R342" i="8"/>
  <c r="R97" i="8"/>
  <c r="R97" i="6"/>
  <c r="R102" i="6"/>
  <c r="R102" i="8"/>
  <c r="R163" i="8"/>
  <c r="R163" i="6"/>
  <c r="R65" i="6"/>
  <c r="R65" i="8"/>
  <c r="R105" i="8"/>
  <c r="R105" i="6"/>
  <c r="R16" i="8"/>
  <c r="R16" i="6"/>
  <c r="F242" i="6"/>
  <c r="F347" i="5"/>
  <c r="F347" i="8" s="1"/>
  <c r="L9" i="1"/>
  <c r="F134" i="10"/>
  <c r="L34" i="1"/>
  <c r="F135" i="5"/>
  <c r="F135" i="8" s="1"/>
  <c r="F319" i="6"/>
  <c r="F345" i="6"/>
  <c r="F239" i="10"/>
  <c r="F114" i="6"/>
  <c r="L41" i="1"/>
  <c r="F13" i="10"/>
  <c r="F35" i="5"/>
  <c r="F35" i="8" s="1"/>
  <c r="F43" i="6"/>
  <c r="F34" i="10"/>
  <c r="L228" i="1"/>
  <c r="L22" i="1"/>
  <c r="F64" i="5"/>
  <c r="F64" i="8" s="1"/>
  <c r="F17" i="10"/>
  <c r="F296" i="10"/>
  <c r="F13" i="6"/>
  <c r="F32" i="10"/>
  <c r="F197" i="5"/>
  <c r="F197" i="8" s="1"/>
  <c r="L13" i="1"/>
  <c r="F124" i="10"/>
  <c r="F55" i="10"/>
  <c r="F178" i="6"/>
  <c r="F10" i="6"/>
  <c r="G265" i="10"/>
  <c r="F124" i="5"/>
  <c r="F124" i="8" s="1"/>
  <c r="F40" i="6"/>
  <c r="F48" i="10"/>
  <c r="F308" i="5"/>
  <c r="F308" i="8" s="1"/>
  <c r="F272" i="10"/>
  <c r="F137" i="5"/>
  <c r="F137" i="8" s="1"/>
  <c r="F304" i="5"/>
  <c r="F304" i="8" s="1"/>
  <c r="E374" i="6"/>
  <c r="E371" i="6"/>
  <c r="F12" i="6"/>
  <c r="F12" i="5"/>
  <c r="F12" i="8" s="1"/>
  <c r="F229" i="5"/>
  <c r="F229" i="8" s="1"/>
  <c r="F137" i="10"/>
  <c r="O10" i="12"/>
  <c r="F40" i="10"/>
  <c r="F25" i="10"/>
  <c r="L317" i="1"/>
  <c r="F324" i="5"/>
  <c r="F324" i="8" s="1"/>
  <c r="L120" i="1"/>
  <c r="F194" i="6"/>
  <c r="F178" i="5"/>
  <c r="F178" i="8" s="1"/>
  <c r="F282" i="6"/>
  <c r="E372" i="6"/>
  <c r="F18" i="10"/>
  <c r="F40" i="5"/>
  <c r="F40" i="8" s="1"/>
  <c r="F299" i="10"/>
  <c r="I369" i="4"/>
  <c r="F221" i="6"/>
  <c r="F80" i="5"/>
  <c r="F80" i="8" s="1"/>
  <c r="F255" i="5"/>
  <c r="F255" i="8" s="1"/>
  <c r="F43" i="10"/>
  <c r="F302" i="6"/>
  <c r="F296" i="5"/>
  <c r="F296" i="8" s="1"/>
  <c r="L80" i="1"/>
  <c r="F298" i="6"/>
  <c r="L299" i="1"/>
  <c r="F178" i="10"/>
  <c r="F86" i="10"/>
  <c r="G265" i="6"/>
  <c r="F43" i="5"/>
  <c r="F43" i="8" s="1"/>
  <c r="L294" i="1"/>
  <c r="F24" i="5"/>
  <c r="F24" i="8" s="1"/>
  <c r="F91" i="6"/>
  <c r="E369" i="6"/>
  <c r="E370" i="6"/>
  <c r="L117" i="1"/>
  <c r="F227" i="5"/>
  <c r="F227" i="8" s="1"/>
  <c r="L336" i="1"/>
  <c r="F193" i="5"/>
  <c r="F193" i="8" s="1"/>
  <c r="F9" i="5"/>
  <c r="F9" i="8" s="1"/>
  <c r="F285" i="10"/>
  <c r="F21" i="5"/>
  <c r="F21" i="8" s="1"/>
  <c r="L243" i="1"/>
  <c r="L234" i="1"/>
  <c r="F134" i="6"/>
  <c r="F52" i="5"/>
  <c r="F52" i="8" s="1"/>
  <c r="F304" i="10"/>
  <c r="F36" i="6"/>
  <c r="F91" i="10"/>
  <c r="L279" i="1"/>
  <c r="L339" i="1"/>
  <c r="L90" i="1"/>
  <c r="F218" i="10"/>
  <c r="F121" i="6"/>
  <c r="F83" i="10"/>
  <c r="L291" i="1"/>
  <c r="F9" i="10"/>
  <c r="F21" i="6"/>
  <c r="F247" i="6"/>
  <c r="F238" i="5"/>
  <c r="F238" i="8" s="1"/>
  <c r="F134" i="5"/>
  <c r="F134" i="8" s="1"/>
  <c r="F75" i="10"/>
  <c r="L295" i="1"/>
  <c r="F36" i="10"/>
  <c r="F121" i="5"/>
  <c r="F121" i="8" s="1"/>
  <c r="L82" i="1"/>
  <c r="L216" i="1"/>
  <c r="F238" i="6"/>
  <c r="F75" i="6"/>
  <c r="F249" i="5"/>
  <c r="F249" i="8" s="1"/>
  <c r="F249" i="6"/>
  <c r="F116" i="6"/>
  <c r="L130" i="1"/>
  <c r="L245" i="1"/>
  <c r="L32" i="1"/>
  <c r="F184" i="5"/>
  <c r="F184" i="8" s="1"/>
  <c r="F26" i="6"/>
  <c r="F95" i="10"/>
  <c r="F276" i="10"/>
  <c r="F38" i="5"/>
  <c r="F38" i="8" s="1"/>
  <c r="F98" i="5"/>
  <c r="F98" i="8" s="1"/>
  <c r="F98" i="10"/>
  <c r="F65" i="6"/>
  <c r="F135" i="10"/>
  <c r="F32" i="5"/>
  <c r="F32" i="8" s="1"/>
  <c r="F41" i="5"/>
  <c r="F41" i="8" s="1"/>
  <c r="F232" i="5"/>
  <c r="F232" i="8" s="1"/>
  <c r="F326" i="5"/>
  <c r="F326" i="8" s="1"/>
  <c r="L192" i="1"/>
  <c r="F221" i="10"/>
  <c r="G35" i="6"/>
  <c r="F257" i="6"/>
  <c r="F98" i="6"/>
  <c r="L38" i="1"/>
  <c r="F148" i="6"/>
  <c r="D11" i="7" s="1"/>
  <c r="D12" i="7" s="1"/>
  <c r="L144" i="1"/>
  <c r="F148" i="5"/>
  <c r="F47" i="10"/>
  <c r="F47" i="6"/>
  <c r="F34" i="5"/>
  <c r="F34" i="8" s="1"/>
  <c r="F41" i="10"/>
  <c r="F232" i="6"/>
  <c r="F183" i="6"/>
  <c r="L203" i="1"/>
  <c r="L240" i="1"/>
  <c r="F15" i="10"/>
  <c r="F24" i="10"/>
  <c r="L178" i="1"/>
  <c r="L333" i="1"/>
  <c r="F300" i="10"/>
  <c r="L85" i="1"/>
  <c r="F52" i="10"/>
  <c r="F276" i="5"/>
  <c r="F276" i="8" s="1"/>
  <c r="L75" i="1"/>
  <c r="F18" i="6"/>
  <c r="F36" i="5"/>
  <c r="F36" i="8" s="1"/>
  <c r="F47" i="5"/>
  <c r="F47" i="8" s="1"/>
  <c r="F244" i="6"/>
  <c r="F84" i="6"/>
  <c r="F84" i="10"/>
  <c r="F183" i="10"/>
  <c r="F344" i="10"/>
  <c r="F35" i="6"/>
  <c r="F300" i="5"/>
  <c r="F300" i="8" s="1"/>
  <c r="O325" i="12"/>
  <c r="F18" i="5"/>
  <c r="F18" i="8" s="1"/>
  <c r="F207" i="5"/>
  <c r="F207" i="8" s="1"/>
  <c r="F207" i="6"/>
  <c r="L202" i="1"/>
  <c r="F207" i="10"/>
  <c r="F38" i="6"/>
  <c r="F342" i="6"/>
  <c r="L292" i="1"/>
  <c r="L94" i="1"/>
  <c r="F52" i="6"/>
  <c r="F276" i="6"/>
  <c r="L47" i="1"/>
  <c r="F244" i="5"/>
  <c r="F244" i="8" s="1"/>
  <c r="F35" i="10"/>
  <c r="F249" i="10"/>
  <c r="F285" i="6"/>
  <c r="F208" i="6"/>
  <c r="F84" i="5"/>
  <c r="F84" i="8" s="1"/>
  <c r="F197" i="6"/>
  <c r="F95" i="6"/>
  <c r="F201" i="10"/>
  <c r="F280" i="5"/>
  <c r="F280" i="8" s="1"/>
  <c r="F280" i="6"/>
  <c r="L273" i="1"/>
  <c r="F280" i="10"/>
  <c r="O31" i="12"/>
  <c r="F348" i="10"/>
  <c r="L337" i="1"/>
  <c r="F346" i="6"/>
  <c r="F348" i="5"/>
  <c r="F348" i="8" s="1"/>
  <c r="F269" i="10"/>
  <c r="F269" i="6"/>
  <c r="F14" i="10"/>
  <c r="F14" i="5"/>
  <c r="F14" i="8" s="1"/>
  <c r="F14" i="6"/>
  <c r="L15" i="1"/>
  <c r="F199" i="5"/>
  <c r="F199" i="8" s="1"/>
  <c r="L194" i="1"/>
  <c r="F199" i="10"/>
  <c r="F199" i="6"/>
  <c r="F258" i="10"/>
  <c r="L253" i="1"/>
  <c r="F258" i="5"/>
  <c r="F258" i="8" s="1"/>
  <c r="F258" i="6"/>
  <c r="F70" i="10"/>
  <c r="F70" i="6"/>
  <c r="L70" i="1"/>
  <c r="F70" i="5"/>
  <c r="F70" i="8" s="1"/>
  <c r="F333" i="6"/>
  <c r="L324" i="1"/>
  <c r="F335" i="10"/>
  <c r="F335" i="5"/>
  <c r="F335" i="8" s="1"/>
  <c r="F347" i="6"/>
  <c r="L338" i="1"/>
  <c r="F349" i="5"/>
  <c r="F349" i="8" s="1"/>
  <c r="F349" i="10"/>
  <c r="F308" i="6"/>
  <c r="F309" i="10"/>
  <c r="F309" i="5"/>
  <c r="F309" i="8" s="1"/>
  <c r="L300" i="1"/>
  <c r="L121" i="1"/>
  <c r="F125" i="6"/>
  <c r="L334" i="1"/>
  <c r="F343" i="6"/>
  <c r="F345" i="10"/>
  <c r="L246" i="1"/>
  <c r="F250" i="10"/>
  <c r="F250" i="5"/>
  <c r="F250" i="8" s="1"/>
  <c r="F250" i="6"/>
  <c r="F185" i="10"/>
  <c r="L180" i="1"/>
  <c r="F185" i="6"/>
  <c r="F185" i="5"/>
  <c r="F185" i="8" s="1"/>
  <c r="L101" i="1"/>
  <c r="F103" i="10"/>
  <c r="F103" i="5"/>
  <c r="F103" i="8" s="1"/>
  <c r="F103" i="6"/>
  <c r="L72" i="1"/>
  <c r="F72" i="6"/>
  <c r="F72" i="10"/>
  <c r="F72" i="5"/>
  <c r="F72" i="8" s="1"/>
  <c r="F138" i="5"/>
  <c r="F138" i="8" s="1"/>
  <c r="F138" i="10"/>
  <c r="L133" i="1"/>
  <c r="L148" i="12" s="1"/>
  <c r="F138" i="6"/>
  <c r="F314" i="10"/>
  <c r="F312" i="6"/>
  <c r="F314" i="5"/>
  <c r="F314" i="8" s="1"/>
  <c r="L304" i="1"/>
  <c r="F111" i="10"/>
  <c r="F111" i="5"/>
  <c r="F111" i="8" s="1"/>
  <c r="F111" i="6"/>
  <c r="F212" i="10"/>
  <c r="F212" i="6"/>
  <c r="L207" i="1"/>
  <c r="F212" i="5"/>
  <c r="F212" i="8" s="1"/>
  <c r="F245" i="5"/>
  <c r="F245" i="8" s="1"/>
  <c r="F245" i="10"/>
  <c r="F245" i="6"/>
  <c r="L241" i="1"/>
  <c r="L13" i="12" s="1"/>
  <c r="F128" i="6"/>
  <c r="F128" i="5"/>
  <c r="F128" i="8" s="1"/>
  <c r="F128" i="10"/>
  <c r="L123" i="1"/>
  <c r="F78" i="5"/>
  <c r="F78" i="8" s="1"/>
  <c r="L77" i="1"/>
  <c r="F78" i="6"/>
  <c r="F78" i="10"/>
  <c r="F88" i="6"/>
  <c r="F88" i="5"/>
  <c r="F88" i="8" s="1"/>
  <c r="F88" i="10"/>
  <c r="L87" i="1"/>
  <c r="F271" i="10"/>
  <c r="L264" i="1"/>
  <c r="L81" i="1"/>
  <c r="F82" i="5"/>
  <c r="F82" i="8" s="1"/>
  <c r="F82" i="10"/>
  <c r="F82" i="6"/>
  <c r="L11" i="1"/>
  <c r="F10" i="10"/>
  <c r="F332" i="6"/>
  <c r="L323" i="1"/>
  <c r="F334" i="5"/>
  <c r="F334" i="8" s="1"/>
  <c r="F334" i="10"/>
  <c r="F271" i="5"/>
  <c r="F271" i="8" s="1"/>
  <c r="F125" i="5"/>
  <c r="F125" i="8" s="1"/>
  <c r="F271" i="6"/>
  <c r="F125" i="10"/>
  <c r="F269" i="5"/>
  <c r="F269" i="8" s="1"/>
  <c r="L107" i="1"/>
  <c r="F237" i="6"/>
  <c r="F237" i="5"/>
  <c r="F237" i="8" s="1"/>
  <c r="L233" i="1"/>
  <c r="L291" i="12" s="1"/>
  <c r="F237" i="10"/>
  <c r="F231" i="6"/>
  <c r="F231" i="10"/>
  <c r="F231" i="5"/>
  <c r="F231" i="8" s="1"/>
  <c r="L227" i="1"/>
  <c r="L263" i="1"/>
  <c r="F277" i="10"/>
  <c r="L270" i="1"/>
  <c r="F277" i="5"/>
  <c r="F277" i="8" s="1"/>
  <c r="F277" i="6"/>
  <c r="F131" i="5"/>
  <c r="F131" i="8" s="1"/>
  <c r="L132" i="1"/>
  <c r="L238" i="12" s="1"/>
  <c r="F326" i="6"/>
  <c r="F355" i="5"/>
  <c r="F355" i="8" s="1"/>
  <c r="F355" i="10"/>
  <c r="F353" i="6"/>
  <c r="L343" i="1"/>
  <c r="L229" i="1"/>
  <c r="F233" i="6"/>
  <c r="F233" i="5"/>
  <c r="F233" i="8" s="1"/>
  <c r="F233" i="10"/>
  <c r="F140" i="6"/>
  <c r="F140" i="10"/>
  <c r="L136" i="1"/>
  <c r="F140" i="5"/>
  <c r="F140" i="8" s="1"/>
  <c r="F279" i="10"/>
  <c r="L272" i="1"/>
  <c r="F279" i="6"/>
  <c r="F279" i="5"/>
  <c r="F279" i="8" s="1"/>
  <c r="F287" i="10"/>
  <c r="F287" i="5"/>
  <c r="F287" i="8" s="1"/>
  <c r="F287" i="6"/>
  <c r="L281" i="1"/>
  <c r="F319" i="10"/>
  <c r="F317" i="6"/>
  <c r="L308" i="1"/>
  <c r="F319" i="5"/>
  <c r="F319" i="8" s="1"/>
  <c r="F261" i="5"/>
  <c r="F261" i="8" s="1"/>
  <c r="F261" i="6"/>
  <c r="F261" i="10"/>
  <c r="L256" i="1"/>
  <c r="F57" i="6"/>
  <c r="F57" i="5"/>
  <c r="F57" i="8" s="1"/>
  <c r="F11" i="6"/>
  <c r="F11" i="5"/>
  <c r="F11" i="8" s="1"/>
  <c r="F11" i="10"/>
  <c r="L12" i="1"/>
  <c r="F80" i="6"/>
  <c r="F80" i="10"/>
  <c r="L213" i="1"/>
  <c r="F218" i="6"/>
  <c r="F107" i="5"/>
  <c r="F107" i="8" s="1"/>
  <c r="F107" i="6"/>
  <c r="L282" i="1"/>
  <c r="F288" i="5"/>
  <c r="F288" i="8" s="1"/>
  <c r="F288" i="6"/>
  <c r="F288" i="10"/>
  <c r="F27" i="10"/>
  <c r="L27" i="1"/>
  <c r="F27" i="5"/>
  <c r="F27" i="8" s="1"/>
  <c r="F27" i="6"/>
  <c r="F278" i="6"/>
  <c r="F278" i="5"/>
  <c r="F278" i="8" s="1"/>
  <c r="L271" i="1"/>
  <c r="F278" i="10"/>
  <c r="L274" i="1"/>
  <c r="F281" i="6"/>
  <c r="F281" i="5"/>
  <c r="F281" i="8" s="1"/>
  <c r="F281" i="10"/>
  <c r="F136" i="6"/>
  <c r="L131" i="1"/>
  <c r="L172" i="12" s="1"/>
  <c r="F136" i="10"/>
  <c r="F136" i="5"/>
  <c r="F136" i="8" s="1"/>
  <c r="L108" i="1"/>
  <c r="F112" i="10"/>
  <c r="F54" i="10"/>
  <c r="L54" i="1"/>
  <c r="F54" i="6"/>
  <c r="F54" i="5"/>
  <c r="F54" i="8" s="1"/>
  <c r="F167" i="5"/>
  <c r="F167" i="8" s="1"/>
  <c r="F167" i="6"/>
  <c r="F167" i="10"/>
  <c r="F338" i="5"/>
  <c r="F338" i="8" s="1"/>
  <c r="F336" i="6"/>
  <c r="L327" i="1"/>
  <c r="F338" i="10"/>
  <c r="F151" i="6"/>
  <c r="F151" i="10"/>
  <c r="F151" i="5"/>
  <c r="F151" i="8" s="1"/>
  <c r="L302" i="1"/>
  <c r="F311" i="10"/>
  <c r="F311" i="5"/>
  <c r="F311" i="8" s="1"/>
  <c r="F310" i="6"/>
  <c r="L92" i="1"/>
  <c r="F93" i="6"/>
  <c r="F93" i="10"/>
  <c r="F93" i="5"/>
  <c r="F93" i="8" s="1"/>
  <c r="F141" i="5"/>
  <c r="F141" i="8" s="1"/>
  <c r="F141" i="10"/>
  <c r="L137" i="1"/>
  <c r="F141" i="6"/>
  <c r="F131" i="10"/>
  <c r="F112" i="6"/>
  <c r="F328" i="10"/>
  <c r="O148" i="12"/>
  <c r="L186" i="1"/>
  <c r="F191" i="10"/>
  <c r="F191" i="6"/>
  <c r="F191" i="5"/>
  <c r="F191" i="8" s="1"/>
  <c r="F211" i="6"/>
  <c r="F211" i="10"/>
  <c r="L206" i="1"/>
  <c r="F211" i="5"/>
  <c r="F211" i="8" s="1"/>
  <c r="F263" i="10"/>
  <c r="F263" i="5"/>
  <c r="F263" i="8" s="1"/>
  <c r="F263" i="6"/>
  <c r="F30" i="6"/>
  <c r="F30" i="10"/>
  <c r="L30" i="1"/>
  <c r="F30" i="5"/>
  <c r="F30" i="8" s="1"/>
  <c r="L111" i="1"/>
  <c r="F114" i="10"/>
  <c r="F101" i="6"/>
  <c r="F101" i="10"/>
  <c r="F101" i="5"/>
  <c r="F101" i="8" s="1"/>
  <c r="L99" i="1"/>
  <c r="F170" i="5"/>
  <c r="F170" i="8" s="1"/>
  <c r="F170" i="10"/>
  <c r="L165" i="1"/>
  <c r="F170" i="6"/>
  <c r="F274" i="10"/>
  <c r="F274" i="6"/>
  <c r="L267" i="1"/>
  <c r="F274" i="5"/>
  <c r="F274" i="8" s="1"/>
  <c r="F234" i="6"/>
  <c r="F234" i="10"/>
  <c r="F234" i="5"/>
  <c r="F234" i="8" s="1"/>
  <c r="L230" i="1"/>
  <c r="L346" i="12"/>
  <c r="F353" i="5"/>
  <c r="F353" i="8" s="1"/>
  <c r="F351" i="6"/>
  <c r="F353" i="10"/>
  <c r="L64" i="1"/>
  <c r="F64" i="10"/>
  <c r="F8" i="5"/>
  <c r="F8" i="8" s="1"/>
  <c r="F8" i="6"/>
  <c r="F321" i="5"/>
  <c r="F321" i="8" s="1"/>
  <c r="L310" i="1"/>
  <c r="L238" i="1"/>
  <c r="F242" i="5"/>
  <c r="F242" i="8" s="1"/>
  <c r="L284" i="1"/>
  <c r="L319" i="12" s="1"/>
  <c r="F291" i="6"/>
  <c r="F291" i="5"/>
  <c r="F291" i="8" s="1"/>
  <c r="F291" i="10"/>
  <c r="L235" i="1"/>
  <c r="F239" i="6"/>
  <c r="F110" i="6"/>
  <c r="F110" i="5"/>
  <c r="F110" i="8" s="1"/>
  <c r="F110" i="10"/>
  <c r="L106" i="1"/>
  <c r="F53" i="5"/>
  <c r="F53" i="8" s="1"/>
  <c r="L53" i="1"/>
  <c r="F53" i="6"/>
  <c r="F53" i="10"/>
  <c r="L261" i="1"/>
  <c r="F267" i="10"/>
  <c r="F267" i="6"/>
  <c r="F267" i="5"/>
  <c r="F267" i="8" s="1"/>
  <c r="F69" i="10"/>
  <c r="F69" i="6"/>
  <c r="L69" i="1"/>
  <c r="F69" i="5"/>
  <c r="F69" i="8" s="1"/>
  <c r="F342" i="10"/>
  <c r="L331" i="1"/>
  <c r="F220" i="5"/>
  <c r="F220" i="8" s="1"/>
  <c r="F220" i="6"/>
  <c r="F220" i="10"/>
  <c r="L215" i="1"/>
  <c r="F174" i="5"/>
  <c r="F174" i="8" s="1"/>
  <c r="F174" i="10"/>
  <c r="F174" i="6"/>
  <c r="L169" i="1"/>
  <c r="L191" i="1"/>
  <c r="F196" i="6"/>
  <c r="F196" i="10"/>
  <c r="F196" i="5"/>
  <c r="F196" i="8" s="1"/>
  <c r="F354" i="10"/>
  <c r="F352" i="6"/>
  <c r="L342" i="1"/>
  <c r="F354" i="5"/>
  <c r="F354" i="8" s="1"/>
  <c r="F275" i="5"/>
  <c r="F275" i="8" s="1"/>
  <c r="F275" i="10"/>
  <c r="F275" i="6"/>
  <c r="L268" i="1"/>
  <c r="F142" i="10"/>
  <c r="F142" i="6"/>
  <c r="F28" i="6"/>
  <c r="L28" i="1"/>
  <c r="F28" i="10"/>
  <c r="F28" i="5"/>
  <c r="F28" i="8" s="1"/>
  <c r="F172" i="5"/>
  <c r="F172" i="8" s="1"/>
  <c r="F172" i="6"/>
  <c r="L167" i="1"/>
  <c r="F172" i="10"/>
  <c r="F123" i="6"/>
  <c r="L119" i="1"/>
  <c r="F25" i="6"/>
  <c r="F150" i="10"/>
  <c r="F150" i="6"/>
  <c r="L146" i="1"/>
  <c r="F67" i="6"/>
  <c r="L67" i="1"/>
  <c r="F67" i="10"/>
  <c r="F7" i="10"/>
  <c r="F7" i="5"/>
  <c r="F7" i="8" s="1"/>
  <c r="F7" i="6"/>
  <c r="F42" i="5"/>
  <c r="F42" i="8" s="1"/>
  <c r="L42" i="1"/>
  <c r="F42" i="6"/>
  <c r="F42" i="10"/>
  <c r="F179" i="10"/>
  <c r="F179" i="6"/>
  <c r="F179" i="5"/>
  <c r="F179" i="8" s="1"/>
  <c r="L174" i="1"/>
  <c r="F229" i="10"/>
  <c r="F229" i="6"/>
  <c r="L161" i="1"/>
  <c r="F166" i="10"/>
  <c r="F166" i="6"/>
  <c r="F166" i="5"/>
  <c r="F166" i="8" s="1"/>
  <c r="F331" i="10"/>
  <c r="L320" i="1"/>
  <c r="F329" i="6"/>
  <c r="F331" i="5"/>
  <c r="F331" i="8" s="1"/>
  <c r="G326" i="5"/>
  <c r="G326" i="8" s="1"/>
  <c r="G326" i="10"/>
  <c r="G324" i="6"/>
  <c r="F132" i="10"/>
  <c r="L127" i="1"/>
  <c r="F118" i="10"/>
  <c r="L114" i="1"/>
  <c r="F118" i="5"/>
  <c r="F118" i="8" s="1"/>
  <c r="F118" i="6"/>
  <c r="F90" i="6"/>
  <c r="L89" i="1"/>
  <c r="F90" i="10"/>
  <c r="F90" i="5"/>
  <c r="F90" i="8" s="1"/>
  <c r="L297" i="1"/>
  <c r="F306" i="5"/>
  <c r="F306" i="8" s="1"/>
  <c r="F306" i="10"/>
  <c r="F305" i="6"/>
  <c r="F194" i="5"/>
  <c r="F194" i="8" s="1"/>
  <c r="L189" i="1"/>
  <c r="L193" i="1"/>
  <c r="F198" i="10"/>
  <c r="F198" i="5"/>
  <c r="F198" i="8" s="1"/>
  <c r="F198" i="6"/>
  <c r="F39" i="6"/>
  <c r="L39" i="1"/>
  <c r="F39" i="10"/>
  <c r="F39" i="5"/>
  <c r="F39" i="8" s="1"/>
  <c r="F260" i="10"/>
  <c r="F260" i="5"/>
  <c r="F260" i="8" s="1"/>
  <c r="F341" i="6"/>
  <c r="F343" i="10"/>
  <c r="F343" i="5"/>
  <c r="F343" i="8" s="1"/>
  <c r="L332" i="1"/>
  <c r="F323" i="5"/>
  <c r="F323" i="8" s="1"/>
  <c r="F323" i="10"/>
  <c r="F321" i="6"/>
  <c r="L312" i="1"/>
  <c r="F81" i="6"/>
  <c r="F81" i="5"/>
  <c r="F81" i="8" s="1"/>
  <c r="F161" i="5"/>
  <c r="F161" i="8" s="1"/>
  <c r="F161" i="10"/>
  <c r="L102" i="1"/>
  <c r="F104" i="5"/>
  <c r="F104" i="8" s="1"/>
  <c r="F104" i="6"/>
  <c r="F104" i="10"/>
  <c r="F55" i="5"/>
  <c r="F55" i="8" s="1"/>
  <c r="F55" i="6"/>
  <c r="L177" i="1"/>
  <c r="F182" i="6"/>
  <c r="F182" i="5"/>
  <c r="F182" i="8" s="1"/>
  <c r="F182" i="10"/>
  <c r="F307" i="5"/>
  <c r="F307" i="8" s="1"/>
  <c r="F306" i="6"/>
  <c r="L298" i="1"/>
  <c r="F307" i="10"/>
  <c r="F177" i="5"/>
  <c r="F177" i="8" s="1"/>
  <c r="F177" i="6"/>
  <c r="F177" i="10"/>
  <c r="F215" i="5"/>
  <c r="F215" i="8" s="1"/>
  <c r="L210" i="1"/>
  <c r="F215" i="6"/>
  <c r="L57" i="1"/>
  <c r="F215" i="10"/>
  <c r="L255" i="1"/>
  <c r="F153" i="5"/>
  <c r="F153" i="8" s="1"/>
  <c r="F67" i="5"/>
  <c r="F67" i="8" s="1"/>
  <c r="F340" i="6"/>
  <c r="L138" i="1"/>
  <c r="F324" i="6"/>
  <c r="F272" i="5"/>
  <c r="F272" i="8" s="1"/>
  <c r="F333" i="5"/>
  <c r="F333" i="8" s="1"/>
  <c r="F200" i="10"/>
  <c r="F282" i="10"/>
  <c r="F201" i="5"/>
  <c r="F201" i="8" s="1"/>
  <c r="F25" i="5"/>
  <c r="F25" i="8" s="1"/>
  <c r="F323" i="6"/>
  <c r="L314" i="1"/>
  <c r="F325" i="5"/>
  <c r="F325" i="8" s="1"/>
  <c r="F325" i="10"/>
  <c r="F187" i="10"/>
  <c r="L182" i="1"/>
  <c r="F187" i="5"/>
  <c r="F187" i="8" s="1"/>
  <c r="F187" i="6"/>
  <c r="F77" i="5"/>
  <c r="F77" i="8" s="1"/>
  <c r="L76" i="1"/>
  <c r="F77" i="10"/>
  <c r="F77" i="6"/>
  <c r="F97" i="6"/>
  <c r="L96" i="1"/>
  <c r="F97" i="5"/>
  <c r="F97" i="8" s="1"/>
  <c r="F97" i="10"/>
  <c r="F105" i="10"/>
  <c r="F105" i="6"/>
  <c r="F105" i="5"/>
  <c r="F105" i="8" s="1"/>
  <c r="L103" i="1"/>
  <c r="F66" i="6"/>
  <c r="F66" i="10"/>
  <c r="F66" i="5"/>
  <c r="F66" i="8" s="1"/>
  <c r="L66" i="1"/>
  <c r="L145" i="1"/>
  <c r="F149" i="10"/>
  <c r="F149" i="6"/>
  <c r="F149" i="5"/>
  <c r="F149" i="8" s="1"/>
  <c r="F20" i="5"/>
  <c r="F20" i="8" s="1"/>
  <c r="L21" i="1"/>
  <c r="F20" i="10"/>
  <c r="F154" i="5"/>
  <c r="F154" i="8" s="1"/>
  <c r="L150" i="1"/>
  <c r="F154" i="6"/>
  <c r="F154" i="10"/>
  <c r="L20" i="1"/>
  <c r="F19" i="10"/>
  <c r="F19" i="6"/>
  <c r="F19" i="5"/>
  <c r="F19" i="8" s="1"/>
  <c r="F85" i="10"/>
  <c r="F85" i="5"/>
  <c r="F85" i="8" s="1"/>
  <c r="F85" i="6"/>
  <c r="L181" i="1"/>
  <c r="F186" i="6"/>
  <c r="F186" i="5"/>
  <c r="F186" i="8" s="1"/>
  <c r="F186" i="10"/>
  <c r="F37" i="5"/>
  <c r="F37" i="8" s="1"/>
  <c r="F37" i="10"/>
  <c r="L37" i="1"/>
  <c r="F223" i="5"/>
  <c r="F223" i="8" s="1"/>
  <c r="L218" i="1"/>
  <c r="F223" i="6"/>
  <c r="F223" i="10"/>
  <c r="L306" i="1"/>
  <c r="F316" i="10"/>
  <c r="F314" i="6"/>
  <c r="F316" i="5"/>
  <c r="F316" i="8" s="1"/>
  <c r="L313" i="1"/>
  <c r="F322" i="6"/>
  <c r="F325" i="6"/>
  <c r="F327" i="10"/>
  <c r="L316" i="1"/>
  <c r="F327" i="5"/>
  <c r="F327" i="8" s="1"/>
  <c r="F227" i="6"/>
  <c r="F227" i="10"/>
  <c r="F356" i="10"/>
  <c r="F356" i="5"/>
  <c r="F356" i="8" s="1"/>
  <c r="F354" i="6"/>
  <c r="L344" i="1"/>
  <c r="F225" i="10"/>
  <c r="F225" i="5"/>
  <c r="F225" i="8" s="1"/>
  <c r="F225" i="6"/>
  <c r="L220" i="1"/>
  <c r="L48" i="1"/>
  <c r="F48" i="5"/>
  <c r="F48" i="8" s="1"/>
  <c r="F144" i="10"/>
  <c r="F144" i="6"/>
  <c r="F259" i="5"/>
  <c r="F259" i="8" s="1"/>
  <c r="L254" i="1"/>
  <c r="F259" i="6"/>
  <c r="F259" i="10"/>
  <c r="F50" i="10"/>
  <c r="L50" i="1"/>
  <c r="F50" i="5"/>
  <c r="F50" i="8" s="1"/>
  <c r="F50" i="6"/>
  <c r="F336" i="5"/>
  <c r="F336" i="8" s="1"/>
  <c r="L325" i="1"/>
  <c r="F334" i="6"/>
  <c r="F336" i="10"/>
  <c r="F169" i="10"/>
  <c r="F169" i="6"/>
  <c r="G296" i="6"/>
  <c r="G297" i="10"/>
  <c r="G297" i="5"/>
  <c r="G297" i="8" s="1"/>
  <c r="F145" i="6"/>
  <c r="F145" i="5"/>
  <c r="F145" i="8" s="1"/>
  <c r="F71" i="6"/>
  <c r="F71" i="10"/>
  <c r="F71" i="5"/>
  <c r="F71" i="8" s="1"/>
  <c r="L71" i="1"/>
  <c r="F130" i="6"/>
  <c r="F130" i="10"/>
  <c r="F130" i="5"/>
  <c r="F130" i="8" s="1"/>
  <c r="F300" i="6"/>
  <c r="F301" i="10"/>
  <c r="L293" i="1"/>
  <c r="F301" i="5"/>
  <c r="F301" i="8" s="1"/>
  <c r="F297" i="6"/>
  <c r="F298" i="10"/>
  <c r="L290" i="1"/>
  <c r="F298" i="5"/>
  <c r="F298" i="8" s="1"/>
  <c r="L139" i="1"/>
  <c r="F143" i="10"/>
  <c r="F143" i="5"/>
  <c r="F143" i="8" s="1"/>
  <c r="F143" i="6"/>
  <c r="L115" i="1"/>
  <c r="F119" i="10"/>
  <c r="F119" i="6"/>
  <c r="L168" i="1"/>
  <c r="F173" i="5"/>
  <c r="F173" i="8" s="1"/>
  <c r="F173" i="6"/>
  <c r="F173" i="10"/>
  <c r="L185" i="1"/>
  <c r="F190" i="10"/>
  <c r="F190" i="5"/>
  <c r="F190" i="8" s="1"/>
  <c r="F190" i="6"/>
  <c r="K348" i="1"/>
  <c r="L147" i="1"/>
  <c r="F153" i="6"/>
  <c r="F342" i="5"/>
  <c r="F342" i="8" s="1"/>
  <c r="F142" i="5"/>
  <c r="F142" i="8" s="1"/>
  <c r="F123" i="5"/>
  <c r="F123" i="8" s="1"/>
  <c r="F326" i="10"/>
  <c r="L141" i="1"/>
  <c r="F348" i="6"/>
  <c r="F331" i="6"/>
  <c r="L195" i="1"/>
  <c r="F282" i="5"/>
  <c r="F282" i="8" s="1"/>
  <c r="F17" i="5"/>
  <c r="F17" i="8" s="1"/>
  <c r="F201" i="6"/>
  <c r="F181" i="10"/>
  <c r="L176" i="1"/>
  <c r="F181" i="6"/>
  <c r="F181" i="5"/>
  <c r="F181" i="8" s="1"/>
  <c r="F184" i="6"/>
  <c r="F184" i="10"/>
  <c r="L226" i="1"/>
  <c r="F230" i="6"/>
  <c r="F127" i="6"/>
  <c r="F127" i="10"/>
  <c r="F127" i="5"/>
  <c r="F127" i="8" s="1"/>
  <c r="F210" i="10"/>
  <c r="F210" i="6"/>
  <c r="F210" i="5"/>
  <c r="F210" i="8" s="1"/>
  <c r="L205" i="1"/>
  <c r="F96" i="6"/>
  <c r="L95" i="1"/>
  <c r="F96" i="5"/>
  <c r="F96" i="8" s="1"/>
  <c r="F96" i="10"/>
  <c r="F160" i="5"/>
  <c r="F160" i="8" s="1"/>
  <c r="F160" i="6"/>
  <c r="F160" i="10"/>
  <c r="L156" i="1"/>
  <c r="F340" i="5"/>
  <c r="F340" i="8" s="1"/>
  <c r="F340" i="10"/>
  <c r="L329" i="1"/>
  <c r="G15" i="5" s="1"/>
  <c r="G15" i="8" s="1"/>
  <c r="F338" i="6"/>
  <c r="F51" i="5"/>
  <c r="F51" i="8" s="1"/>
  <c r="L51" i="1"/>
  <c r="F51" i="10"/>
  <c r="F51" i="6"/>
  <c r="L341" i="1"/>
  <c r="F352" i="5"/>
  <c r="F352" i="8" s="1"/>
  <c r="F352" i="10"/>
  <c r="F350" i="6"/>
  <c r="F222" i="6"/>
  <c r="F222" i="5"/>
  <c r="F222" i="8" s="1"/>
  <c r="L217" i="1"/>
  <c r="G35" i="5"/>
  <c r="G35" i="8" s="1"/>
  <c r="F318" i="10"/>
  <c r="F316" i="6"/>
  <c r="F318" i="5"/>
  <c r="F318" i="8" s="1"/>
  <c r="F188" i="5"/>
  <c r="F188" i="8" s="1"/>
  <c r="F188" i="6"/>
  <c r="L183" i="1"/>
  <c r="L158" i="1"/>
  <c r="G253" i="6" s="1"/>
  <c r="F162" i="6"/>
  <c r="F162" i="5"/>
  <c r="F162" i="8" s="1"/>
  <c r="F162" i="10"/>
  <c r="F100" i="6"/>
  <c r="F100" i="10"/>
  <c r="L98" i="1"/>
  <c r="F100" i="5"/>
  <c r="F100" i="8" s="1"/>
  <c r="F213" i="6"/>
  <c r="F213" i="5"/>
  <c r="F213" i="8" s="1"/>
  <c r="F213" i="10"/>
  <c r="L208" i="1"/>
  <c r="F246" i="6"/>
  <c r="L242" i="1"/>
  <c r="F216" i="10"/>
  <c r="F216" i="5"/>
  <c r="F216" i="8" s="1"/>
  <c r="L211" i="1"/>
  <c r="F216" i="6"/>
  <c r="L26" i="1"/>
  <c r="F26" i="5"/>
  <c r="F26" i="8" s="1"/>
  <c r="F116" i="5"/>
  <c r="F116" i="8" s="1"/>
  <c r="F241" i="10"/>
  <c r="F241" i="6"/>
  <c r="F241" i="5"/>
  <c r="F241" i="8" s="1"/>
  <c r="L237" i="1"/>
  <c r="F217" i="6"/>
  <c r="L212" i="1"/>
  <c r="F217" i="5"/>
  <c r="F217" i="8" s="1"/>
  <c r="F217" i="10"/>
  <c r="L197" i="1"/>
  <c r="F202" i="5"/>
  <c r="F202" i="8" s="1"/>
  <c r="F202" i="10"/>
  <c r="F202" i="6"/>
  <c r="F203" i="6"/>
  <c r="F203" i="5"/>
  <c r="F203" i="8" s="1"/>
  <c r="L198" i="1"/>
  <c r="F203" i="10"/>
  <c r="F59" i="5"/>
  <c r="F59" i="8" s="1"/>
  <c r="L59" i="1"/>
  <c r="F59" i="6"/>
  <c r="F59" i="10"/>
  <c r="F317" i="5"/>
  <c r="F317" i="8" s="1"/>
  <c r="L307" i="1"/>
  <c r="F315" i="6"/>
  <c r="F317" i="10"/>
  <c r="F153" i="10"/>
  <c r="L265" i="1"/>
  <c r="L162" i="1"/>
  <c r="F119" i="5"/>
  <c r="F119" i="8" s="1"/>
  <c r="F131" i="6"/>
  <c r="F161" i="6"/>
  <c r="F15" i="6"/>
  <c r="F132" i="6"/>
  <c r="F123" i="10"/>
  <c r="F145" i="10"/>
  <c r="F350" i="5"/>
  <c r="F350" i="8" s="1"/>
  <c r="F333" i="10"/>
  <c r="F17" i="6"/>
  <c r="F219" i="10"/>
  <c r="L214" i="1"/>
  <c r="F219" i="6"/>
  <c r="F219" i="5"/>
  <c r="F219" i="8" s="1"/>
  <c r="L209" i="1"/>
  <c r="F214" i="5"/>
  <c r="F214" i="8" s="1"/>
  <c r="F214" i="10"/>
  <c r="F214" i="6"/>
  <c r="F156" i="6"/>
  <c r="F156" i="10"/>
  <c r="F156" i="5"/>
  <c r="F156" i="8" s="1"/>
  <c r="L152" i="1"/>
  <c r="F146" i="5"/>
  <c r="F146" i="8" s="1"/>
  <c r="F146" i="6"/>
  <c r="F146" i="10"/>
  <c r="L142" i="1"/>
  <c r="L280" i="1"/>
  <c r="F286" i="10"/>
  <c r="F286" i="6"/>
  <c r="F286" i="5"/>
  <c r="F286" i="8" s="1"/>
  <c r="L31" i="1"/>
  <c r="F31" i="10"/>
  <c r="F31" i="5"/>
  <c r="F31" i="8" s="1"/>
  <c r="F31" i="6"/>
  <c r="F99" i="10"/>
  <c r="F99" i="5"/>
  <c r="F99" i="8" s="1"/>
  <c r="F99" i="6"/>
  <c r="F29" i="10"/>
  <c r="F29" i="5"/>
  <c r="F29" i="8" s="1"/>
  <c r="F29" i="6"/>
  <c r="F92" i="5"/>
  <c r="F92" i="8" s="1"/>
  <c r="F92" i="10"/>
  <c r="L91" i="1"/>
  <c r="F92" i="6"/>
  <c r="L154" i="1"/>
  <c r="F158" i="5"/>
  <c r="F158" i="8" s="1"/>
  <c r="F158" i="6"/>
  <c r="F158" i="10"/>
  <c r="F205" i="10"/>
  <c r="F205" i="5"/>
  <c r="F205" i="8" s="1"/>
  <c r="L200" i="1"/>
  <c r="F61" i="5"/>
  <c r="F61" i="8" s="1"/>
  <c r="F61" i="10"/>
  <c r="L61" i="1"/>
  <c r="F61" i="6"/>
  <c r="F294" i="10"/>
  <c r="L286" i="1"/>
  <c r="F293" i="6"/>
  <c r="F294" i="5"/>
  <c r="F294" i="8" s="1"/>
  <c r="L260" i="1"/>
  <c r="F266" i="5"/>
  <c r="F266" i="8" s="1"/>
  <c r="F266" i="10"/>
  <c r="F74" i="6"/>
  <c r="F74" i="5"/>
  <c r="F74" i="8" s="1"/>
  <c r="F74" i="10"/>
  <c r="L74" i="1"/>
  <c r="F283" i="6"/>
  <c r="L277" i="1"/>
  <c r="F283" i="5"/>
  <c r="F283" i="8" s="1"/>
  <c r="F283" i="10"/>
  <c r="F295" i="5"/>
  <c r="F295" i="8" s="1"/>
  <c r="L287" i="1"/>
  <c r="F294" i="6"/>
  <c r="F295" i="10"/>
  <c r="F256" i="6"/>
  <c r="L251" i="12"/>
  <c r="F256" i="5"/>
  <c r="F256" i="8" s="1"/>
  <c r="F256" i="10"/>
  <c r="F89" i="10"/>
  <c r="F89" i="6"/>
  <c r="F89" i="5"/>
  <c r="F89" i="8" s="1"/>
  <c r="L88" i="1"/>
  <c r="F87" i="5"/>
  <c r="F87" i="8" s="1"/>
  <c r="F87" i="6"/>
  <c r="F87" i="10"/>
  <c r="L86" i="1"/>
  <c r="F62" i="5"/>
  <c r="F62" i="8" s="1"/>
  <c r="F62" i="6"/>
  <c r="F62" i="10"/>
  <c r="L62" i="1"/>
  <c r="F23" i="6"/>
  <c r="F23" i="10"/>
  <c r="L24" i="1"/>
  <c r="F23" i="5"/>
  <c r="F23" i="8" s="1"/>
  <c r="F155" i="6"/>
  <c r="F155" i="5"/>
  <c r="F155" i="8" s="1"/>
  <c r="L151" i="1"/>
  <c r="F155" i="10"/>
  <c r="F65" i="10"/>
  <c r="F65" i="5"/>
  <c r="F65" i="8" s="1"/>
  <c r="R59" i="8"/>
  <c r="R59" i="6"/>
  <c r="F349" i="6"/>
  <c r="F351" i="5"/>
  <c r="F351" i="8" s="1"/>
  <c r="F351" i="10"/>
  <c r="L340" i="1"/>
  <c r="N369" i="6"/>
  <c r="N373" i="6"/>
  <c r="N371" i="6"/>
  <c r="N372" i="6"/>
  <c r="N370" i="6"/>
  <c r="N374" i="6"/>
  <c r="N373" i="8"/>
  <c r="N372" i="8"/>
  <c r="N369" i="8"/>
  <c r="N370" i="8"/>
  <c r="R265" i="8"/>
  <c r="R265" i="6"/>
  <c r="R38" i="8"/>
  <c r="R38" i="6"/>
  <c r="R180" i="6"/>
  <c r="R180" i="8"/>
  <c r="R356" i="8"/>
  <c r="R356" i="6"/>
  <c r="R168" i="6"/>
  <c r="R168" i="8"/>
  <c r="R130" i="6"/>
  <c r="R130" i="8"/>
  <c r="R184" i="8"/>
  <c r="R184" i="6"/>
  <c r="R283" i="8"/>
  <c r="R283" i="6"/>
  <c r="R177" i="6"/>
  <c r="R177" i="8"/>
  <c r="R251" i="6"/>
  <c r="R251" i="8"/>
  <c r="T5" i="10"/>
  <c r="AB21" i="10"/>
  <c r="S21" i="10" s="1"/>
  <c r="AB35" i="10"/>
  <c r="S35" i="10" s="1"/>
  <c r="AB51" i="10"/>
  <c r="S51" i="10" s="1"/>
  <c r="AB67" i="10"/>
  <c r="S67" i="10" s="1"/>
  <c r="AB97" i="10"/>
  <c r="S97" i="10" s="1"/>
  <c r="AB109" i="10"/>
  <c r="S109" i="10" s="1"/>
  <c r="AB123" i="10"/>
  <c r="S123" i="10" s="1"/>
  <c r="AB139" i="10"/>
  <c r="S139" i="10" s="1"/>
  <c r="AB169" i="10"/>
  <c r="S169" i="10" s="1"/>
  <c r="AB183" i="10"/>
  <c r="S183" i="10" s="1"/>
  <c r="AB353" i="10"/>
  <c r="S353" i="10" s="1"/>
  <c r="AB8" i="10"/>
  <c r="S8" i="10" s="1"/>
  <c r="AB11" i="10"/>
  <c r="S11" i="10" s="1"/>
  <c r="AB25" i="10"/>
  <c r="S25" i="10" s="1"/>
  <c r="AB43" i="10"/>
  <c r="S43" i="10" s="1"/>
  <c r="AB61" i="10"/>
  <c r="S61" i="10" s="1"/>
  <c r="AB79" i="10"/>
  <c r="S79" i="10" s="1"/>
  <c r="AB95" i="10"/>
  <c r="S95" i="10" s="1"/>
  <c r="AB111" i="10"/>
  <c r="S111" i="10" s="1"/>
  <c r="AB127" i="10"/>
  <c r="S127" i="10" s="1"/>
  <c r="AB145" i="10"/>
  <c r="S145" i="10" s="1"/>
  <c r="AB161" i="10"/>
  <c r="S161" i="10" s="1"/>
  <c r="AB359" i="10"/>
  <c r="S359" i="10" s="1"/>
  <c r="AB341" i="10"/>
  <c r="S341" i="10" s="1"/>
  <c r="AB327" i="10"/>
  <c r="S327" i="10" s="1"/>
  <c r="AB366" i="10"/>
  <c r="S366" i="10" s="1"/>
  <c r="AB352" i="10"/>
  <c r="S352" i="10" s="1"/>
  <c r="AB336" i="10"/>
  <c r="S336" i="10" s="1"/>
  <c r="AB320" i="10"/>
  <c r="S320" i="10" s="1"/>
  <c r="AB304" i="10"/>
  <c r="S304" i="10" s="1"/>
  <c r="AB313" i="10"/>
  <c r="S313" i="10" s="1"/>
  <c r="AB17" i="10"/>
  <c r="S17" i="10" s="1"/>
  <c r="AB33" i="10"/>
  <c r="S33" i="10" s="1"/>
  <c r="AB55" i="10"/>
  <c r="S55" i="10" s="1"/>
  <c r="AB75" i="10"/>
  <c r="S75" i="10" s="1"/>
  <c r="AB93" i="10"/>
  <c r="S93" i="10" s="1"/>
  <c r="AB113" i="10"/>
  <c r="S113" i="10" s="1"/>
  <c r="AB131" i="10"/>
  <c r="S131" i="10" s="1"/>
  <c r="AB151" i="10"/>
  <c r="S151" i="10" s="1"/>
  <c r="AB171" i="10"/>
  <c r="S171" i="10" s="1"/>
  <c r="AB365" i="10"/>
  <c r="S365" i="10" s="1"/>
  <c r="AB345" i="10"/>
  <c r="S345" i="10" s="1"/>
  <c r="AB329" i="10"/>
  <c r="S329" i="10" s="1"/>
  <c r="AB364" i="10"/>
  <c r="S364" i="10" s="1"/>
  <c r="AB348" i="10"/>
  <c r="S348" i="10" s="1"/>
  <c r="AB330" i="10"/>
  <c r="S330" i="10" s="1"/>
  <c r="AB312" i="10"/>
  <c r="S312" i="10" s="1"/>
  <c r="AB294" i="10"/>
  <c r="S294" i="10" s="1"/>
  <c r="AB301" i="10"/>
  <c r="S301" i="10" s="1"/>
  <c r="AB288" i="10"/>
  <c r="S288" i="10" s="1"/>
  <c r="AB274" i="10"/>
  <c r="S274" i="10" s="1"/>
  <c r="AB258" i="10"/>
  <c r="S258" i="10" s="1"/>
  <c r="AB244" i="10"/>
  <c r="S244" i="10" s="1"/>
  <c r="AB230" i="10"/>
  <c r="S230" i="10" s="1"/>
  <c r="AB214" i="10"/>
  <c r="S214" i="10" s="1"/>
  <c r="AB200" i="10"/>
  <c r="S200" i="10" s="1"/>
  <c r="AB283" i="10"/>
  <c r="S283" i="10" s="1"/>
  <c r="AB269" i="10"/>
  <c r="S269" i="10" s="1"/>
  <c r="AB253" i="10"/>
  <c r="S253" i="10" s="1"/>
  <c r="AB237" i="10"/>
  <c r="S237" i="10" s="1"/>
  <c r="AB223" i="10"/>
  <c r="S223" i="10" s="1"/>
  <c r="AB193" i="10"/>
  <c r="S193" i="10" s="1"/>
  <c r="AB178" i="10"/>
  <c r="S178" i="10" s="1"/>
  <c r="AB164" i="10"/>
  <c r="S164" i="10" s="1"/>
  <c r="AB148" i="10"/>
  <c r="S148" i="10" s="1"/>
  <c r="AB132" i="10"/>
  <c r="S132" i="10" s="1"/>
  <c r="AB116" i="10"/>
  <c r="S116" i="10" s="1"/>
  <c r="AB102" i="10"/>
  <c r="S102" i="10" s="1"/>
  <c r="AB88" i="10"/>
  <c r="S88" i="10" s="1"/>
  <c r="AB74" i="10"/>
  <c r="S74" i="10" s="1"/>
  <c r="AB58" i="10"/>
  <c r="S58" i="10" s="1"/>
  <c r="AB42" i="10"/>
  <c r="S42" i="10" s="1"/>
  <c r="AB28" i="10"/>
  <c r="S28" i="10" s="1"/>
  <c r="AB16" i="10"/>
  <c r="S16" i="10" s="1"/>
  <c r="AB23" i="10"/>
  <c r="S23" i="10" s="1"/>
  <c r="AB47" i="10"/>
  <c r="S47" i="10" s="1"/>
  <c r="AB71" i="10"/>
  <c r="S71" i="10" s="1"/>
  <c r="AB91" i="10"/>
  <c r="S91" i="10" s="1"/>
  <c r="AB115" i="10"/>
  <c r="S115" i="10" s="1"/>
  <c r="AB135" i="10"/>
  <c r="S135" i="10" s="1"/>
  <c r="AB157" i="10"/>
  <c r="S157" i="10" s="1"/>
  <c r="AB179" i="10"/>
  <c r="S179" i="10" s="1"/>
  <c r="AB351" i="10"/>
  <c r="S351" i="10" s="1"/>
  <c r="AB333" i="10"/>
  <c r="S333" i="10" s="1"/>
  <c r="AB315" i="10"/>
  <c r="S315" i="10" s="1"/>
  <c r="AB346" i="10"/>
  <c r="S346" i="10" s="1"/>
  <c r="AB326" i="10"/>
  <c r="S326" i="10" s="1"/>
  <c r="AB306" i="10"/>
  <c r="S306" i="10" s="1"/>
  <c r="AB309" i="10"/>
  <c r="S309" i="10" s="1"/>
  <c r="AB278" i="10"/>
  <c r="S278" i="10" s="1"/>
  <c r="AB260" i="10"/>
  <c r="S260" i="10" s="1"/>
  <c r="AB242" i="10"/>
  <c r="S242" i="10" s="1"/>
  <c r="AB226" i="10"/>
  <c r="S226" i="10" s="1"/>
  <c r="AB192" i="10"/>
  <c r="S192" i="10" s="1"/>
  <c r="AB273" i="10"/>
  <c r="S273" i="10" s="1"/>
  <c r="AB257" i="10"/>
  <c r="S257" i="10" s="1"/>
  <c r="AB239" i="10"/>
  <c r="S239" i="10" s="1"/>
  <c r="AB221" i="10"/>
  <c r="S221" i="10" s="1"/>
  <c r="AB205" i="10"/>
  <c r="S205" i="10" s="1"/>
  <c r="AB188" i="10"/>
  <c r="S188" i="10" s="1"/>
  <c r="AB170" i="10"/>
  <c r="S170" i="10" s="1"/>
  <c r="AB154" i="10"/>
  <c r="S154" i="10" s="1"/>
  <c r="AB136" i="10"/>
  <c r="S136" i="10" s="1"/>
  <c r="AB118" i="10"/>
  <c r="S118" i="10" s="1"/>
  <c r="AB100" i="10"/>
  <c r="S100" i="10" s="1"/>
  <c r="AB84" i="10"/>
  <c r="S84" i="10" s="1"/>
  <c r="AB68" i="10"/>
  <c r="S68" i="10" s="1"/>
  <c r="AB50" i="10"/>
  <c r="S50" i="10" s="1"/>
  <c r="AB34" i="10"/>
  <c r="S34" i="10" s="1"/>
  <c r="AB18" i="10"/>
  <c r="S18" i="10" s="1"/>
  <c r="AB27" i="10"/>
  <c r="S27" i="10" s="1"/>
  <c r="AB49" i="10"/>
  <c r="S49" i="10" s="1"/>
  <c r="AB73" i="10"/>
  <c r="S73" i="10" s="1"/>
  <c r="AB117" i="10"/>
  <c r="S117" i="10" s="1"/>
  <c r="AB137" i="10"/>
  <c r="S137" i="10" s="1"/>
  <c r="AB159" i="10"/>
  <c r="S159" i="10" s="1"/>
  <c r="AB181" i="10"/>
  <c r="S181" i="10" s="1"/>
  <c r="AB349" i="10"/>
  <c r="S349" i="10" s="1"/>
  <c r="AB331" i="10"/>
  <c r="S331" i="10" s="1"/>
  <c r="AB362" i="10"/>
  <c r="S362" i="10" s="1"/>
  <c r="AB344" i="10"/>
  <c r="S344" i="10" s="1"/>
  <c r="AB324" i="10"/>
  <c r="S324" i="10" s="1"/>
  <c r="AB302" i="10"/>
  <c r="S302" i="10" s="1"/>
  <c r="AB307" i="10"/>
  <c r="S307" i="10" s="1"/>
  <c r="AB291" i="10"/>
  <c r="S291" i="10" s="1"/>
  <c r="AB276" i="10"/>
  <c r="S276" i="10" s="1"/>
  <c r="AB224" i="10"/>
  <c r="S224" i="10" s="1"/>
  <c r="AB208" i="10"/>
  <c r="S208" i="10" s="1"/>
  <c r="AB190" i="10"/>
  <c r="S190" i="10" s="1"/>
  <c r="AB255" i="10"/>
  <c r="S255" i="10" s="1"/>
  <c r="AB235" i="10"/>
  <c r="S235" i="10" s="1"/>
  <c r="AB219" i="10"/>
  <c r="S219" i="10" s="1"/>
  <c r="AB203" i="10"/>
  <c r="S203" i="10" s="1"/>
  <c r="AB186" i="10"/>
  <c r="S186" i="10" s="1"/>
  <c r="AB152" i="10"/>
  <c r="S152" i="10" s="1"/>
  <c r="AB134" i="10"/>
  <c r="S134" i="10" s="1"/>
  <c r="AB114" i="10"/>
  <c r="S114" i="10" s="1"/>
  <c r="AB98" i="10"/>
  <c r="S98" i="10" s="1"/>
  <c r="AB82" i="10"/>
  <c r="S82" i="10" s="1"/>
  <c r="AB66" i="10"/>
  <c r="S66" i="10" s="1"/>
  <c r="AB48" i="10"/>
  <c r="S48" i="10" s="1"/>
  <c r="AB32" i="10"/>
  <c r="S32" i="10" s="1"/>
  <c r="AB9" i="10"/>
  <c r="S9" i="10" s="1"/>
  <c r="AB29" i="10"/>
  <c r="S29" i="10" s="1"/>
  <c r="AB53" i="10"/>
  <c r="S53" i="10" s="1"/>
  <c r="AB77" i="10"/>
  <c r="S77" i="10" s="1"/>
  <c r="AB99" i="10"/>
  <c r="S99" i="10" s="1"/>
  <c r="AB119" i="10"/>
  <c r="S119" i="10" s="1"/>
  <c r="AB141" i="10"/>
  <c r="S141" i="10" s="1"/>
  <c r="AB163" i="10"/>
  <c r="S163" i="10" s="1"/>
  <c r="AB185" i="10"/>
  <c r="S185" i="10" s="1"/>
  <c r="AB347" i="10"/>
  <c r="S347" i="10" s="1"/>
  <c r="AB342" i="10"/>
  <c r="S342" i="10" s="1"/>
  <c r="AB322" i="10"/>
  <c r="S322" i="10" s="1"/>
  <c r="AB300" i="10"/>
  <c r="S300" i="10" s="1"/>
  <c r="AB305" i="10"/>
  <c r="S305" i="10" s="1"/>
  <c r="AB289" i="10"/>
  <c r="S289" i="10" s="1"/>
  <c r="AB272" i="10"/>
  <c r="S272" i="10" s="1"/>
  <c r="AB256" i="10"/>
  <c r="S256" i="10" s="1"/>
  <c r="AB240" i="10"/>
  <c r="S240" i="10" s="1"/>
  <c r="AB222" i="10"/>
  <c r="S222" i="10" s="1"/>
  <c r="AB206" i="10"/>
  <c r="S206" i="10" s="1"/>
  <c r="AB287" i="10"/>
  <c r="S287" i="10" s="1"/>
  <c r="AB271" i="10"/>
  <c r="S271" i="10" s="1"/>
  <c r="AB251" i="10"/>
  <c r="S251" i="10" s="1"/>
  <c r="AB233" i="10"/>
  <c r="S233" i="10" s="1"/>
  <c r="AB217" i="10"/>
  <c r="S217" i="10" s="1"/>
  <c r="AB201" i="10"/>
  <c r="S201" i="10" s="1"/>
  <c r="AB184" i="10"/>
  <c r="S184" i="10" s="1"/>
  <c r="AB168" i="10"/>
  <c r="S168" i="10" s="1"/>
  <c r="AB150" i="10"/>
  <c r="S150" i="10" s="1"/>
  <c r="AB130" i="10"/>
  <c r="S130" i="10" s="1"/>
  <c r="AB112" i="10"/>
  <c r="S112" i="10" s="1"/>
  <c r="AB96" i="10"/>
  <c r="S96" i="10" s="1"/>
  <c r="AB64" i="10"/>
  <c r="S64" i="10" s="1"/>
  <c r="AB46" i="10"/>
  <c r="S46" i="10" s="1"/>
  <c r="AB30" i="10"/>
  <c r="S30" i="10" s="1"/>
  <c r="AB63" i="10"/>
  <c r="S63" i="10" s="1"/>
  <c r="AB101" i="10"/>
  <c r="S101" i="10" s="1"/>
  <c r="AB129" i="10"/>
  <c r="S129" i="10" s="1"/>
  <c r="AB167" i="10"/>
  <c r="S167" i="10" s="1"/>
  <c r="AB343" i="10"/>
  <c r="S343" i="10" s="1"/>
  <c r="AB319" i="10"/>
  <c r="S319" i="10" s="1"/>
  <c r="AB338" i="10"/>
  <c r="S338" i="10" s="1"/>
  <c r="AB308" i="10"/>
  <c r="S308" i="10" s="1"/>
  <c r="AB297" i="10"/>
  <c r="S297" i="10" s="1"/>
  <c r="AB270" i="10"/>
  <c r="S270" i="10" s="1"/>
  <c r="AB248" i="10"/>
  <c r="S248" i="10" s="1"/>
  <c r="AB218" i="10"/>
  <c r="S218" i="10" s="1"/>
  <c r="AB194" i="10"/>
  <c r="S194" i="10" s="1"/>
  <c r="AB263" i="10"/>
  <c r="S263" i="10" s="1"/>
  <c r="AB209" i="10"/>
  <c r="S209" i="10" s="1"/>
  <c r="AB180" i="10"/>
  <c r="S180" i="10" s="1"/>
  <c r="AB156" i="10"/>
  <c r="S156" i="10" s="1"/>
  <c r="AB124" i="10"/>
  <c r="S124" i="10" s="1"/>
  <c r="AB94" i="10"/>
  <c r="S94" i="10" s="1"/>
  <c r="AB72" i="10"/>
  <c r="S72" i="10" s="1"/>
  <c r="AB20" i="10"/>
  <c r="S20" i="10" s="1"/>
  <c r="AB189" i="10"/>
  <c r="S189" i="10" s="1"/>
  <c r="AB57" i="10"/>
  <c r="S57" i="10" s="1"/>
  <c r="AB87" i="10"/>
  <c r="S87" i="10" s="1"/>
  <c r="AB155" i="10"/>
  <c r="S155" i="10" s="1"/>
  <c r="AB357" i="10"/>
  <c r="S357" i="10" s="1"/>
  <c r="AB323" i="10"/>
  <c r="S323" i="10" s="1"/>
  <c r="AB350" i="10"/>
  <c r="S350" i="10" s="1"/>
  <c r="AB314" i="10"/>
  <c r="S314" i="10" s="1"/>
  <c r="AB303" i="10"/>
  <c r="S303" i="10" s="1"/>
  <c r="AB252" i="10"/>
  <c r="S252" i="10" s="1"/>
  <c r="AB228" i="10"/>
  <c r="S228" i="10" s="1"/>
  <c r="AB198" i="10"/>
  <c r="S198" i="10" s="1"/>
  <c r="AB267" i="10"/>
  <c r="S267" i="10" s="1"/>
  <c r="AB243" i="10"/>
  <c r="S243" i="10" s="1"/>
  <c r="AB213" i="10"/>
  <c r="S213" i="10" s="1"/>
  <c r="AB191" i="10"/>
  <c r="S191" i="10" s="1"/>
  <c r="AB160" i="10"/>
  <c r="S160" i="10" s="1"/>
  <c r="AB128" i="10"/>
  <c r="S128" i="10" s="1"/>
  <c r="AB78" i="10"/>
  <c r="S78" i="10" s="1"/>
  <c r="AB52" i="10"/>
  <c r="S52" i="10" s="1"/>
  <c r="AB24" i="10"/>
  <c r="S24" i="10" s="1"/>
  <c r="AB13" i="10"/>
  <c r="S13" i="10" s="1"/>
  <c r="AB59" i="10"/>
  <c r="S59" i="10" s="1"/>
  <c r="AB105" i="10"/>
  <c r="S105" i="10" s="1"/>
  <c r="AB149" i="10"/>
  <c r="S149" i="10" s="1"/>
  <c r="AB339" i="10"/>
  <c r="S339" i="10" s="1"/>
  <c r="AB358" i="10"/>
  <c r="S358" i="10" s="1"/>
  <c r="AB316" i="10"/>
  <c r="S316" i="10" s="1"/>
  <c r="AB295" i="10"/>
  <c r="S295" i="10" s="1"/>
  <c r="AB264" i="10"/>
  <c r="S264" i="10" s="1"/>
  <c r="AB232" i="10"/>
  <c r="S232" i="10" s="1"/>
  <c r="AB285" i="10"/>
  <c r="S285" i="10" s="1"/>
  <c r="AB249" i="10"/>
  <c r="S249" i="10" s="1"/>
  <c r="AB215" i="10"/>
  <c r="S215" i="10" s="1"/>
  <c r="AB176" i="10"/>
  <c r="S176" i="10" s="1"/>
  <c r="AB142" i="10"/>
  <c r="S142" i="10" s="1"/>
  <c r="AB106" i="10"/>
  <c r="S106" i="10" s="1"/>
  <c r="AB70" i="10"/>
  <c r="S70" i="10" s="1"/>
  <c r="AB36" i="10"/>
  <c r="S36" i="10" s="1"/>
  <c r="AB12" i="10"/>
  <c r="S12" i="10" s="1"/>
  <c r="AB41" i="10"/>
  <c r="S41" i="10" s="1"/>
  <c r="AB89" i="10"/>
  <c r="S89" i="10" s="1"/>
  <c r="AB143" i="10"/>
  <c r="S143" i="10" s="1"/>
  <c r="AB187" i="10"/>
  <c r="S187" i="10" s="1"/>
  <c r="AB361" i="10"/>
  <c r="S361" i="10" s="1"/>
  <c r="AB317" i="10"/>
  <c r="S317" i="10" s="1"/>
  <c r="AB328" i="10"/>
  <c r="S328" i="10" s="1"/>
  <c r="AB311" i="10"/>
  <c r="S311" i="10" s="1"/>
  <c r="AB268" i="10"/>
  <c r="S268" i="10" s="1"/>
  <c r="AB236" i="10"/>
  <c r="S236" i="10" s="1"/>
  <c r="AB202" i="10"/>
  <c r="S202" i="10" s="1"/>
  <c r="AB261" i="10"/>
  <c r="S261" i="10" s="1"/>
  <c r="AB227" i="10"/>
  <c r="S227" i="10" s="1"/>
  <c r="AB146" i="10"/>
  <c r="S146" i="10" s="1"/>
  <c r="AB110" i="10"/>
  <c r="S110" i="10" s="1"/>
  <c r="AB80" i="10"/>
  <c r="S80" i="10" s="1"/>
  <c r="AB40" i="10"/>
  <c r="S40" i="10" s="1"/>
  <c r="AB45" i="10"/>
  <c r="S45" i="10" s="1"/>
  <c r="AB107" i="10"/>
  <c r="S107" i="10" s="1"/>
  <c r="AB175" i="10"/>
  <c r="S175" i="10" s="1"/>
  <c r="AB363" i="10"/>
  <c r="S363" i="10" s="1"/>
  <c r="AB356" i="10"/>
  <c r="S356" i="10" s="1"/>
  <c r="AB296" i="10"/>
  <c r="S296" i="10" s="1"/>
  <c r="AB280" i="10"/>
  <c r="S280" i="10" s="1"/>
  <c r="AB220" i="10"/>
  <c r="S220" i="10" s="1"/>
  <c r="AB277" i="10"/>
  <c r="S277" i="10" s="1"/>
  <c r="AB229" i="10"/>
  <c r="S229" i="10" s="1"/>
  <c r="AB174" i="10"/>
  <c r="S174" i="10" s="1"/>
  <c r="AB126" i="10"/>
  <c r="S126" i="10" s="1"/>
  <c r="AB86" i="10"/>
  <c r="S86" i="10" s="1"/>
  <c r="AB26" i="10"/>
  <c r="S26" i="10" s="1"/>
  <c r="AB10" i="10"/>
  <c r="S10" i="10" s="1"/>
  <c r="AB65" i="10"/>
  <c r="S65" i="10" s="1"/>
  <c r="AB121" i="10"/>
  <c r="S121" i="10" s="1"/>
  <c r="AB177" i="10"/>
  <c r="S177" i="10" s="1"/>
  <c r="AB355" i="10"/>
  <c r="S355" i="10" s="1"/>
  <c r="AB354" i="10"/>
  <c r="S354" i="10" s="1"/>
  <c r="AB292" i="10"/>
  <c r="S292" i="10" s="1"/>
  <c r="AB266" i="10"/>
  <c r="S266" i="10" s="1"/>
  <c r="AB216" i="10"/>
  <c r="S216" i="10" s="1"/>
  <c r="AB275" i="10"/>
  <c r="S275" i="10" s="1"/>
  <c r="AB225" i="10"/>
  <c r="S225" i="10" s="1"/>
  <c r="AB172" i="10"/>
  <c r="S172" i="10" s="1"/>
  <c r="AB122" i="10"/>
  <c r="S122" i="10" s="1"/>
  <c r="AB76" i="10"/>
  <c r="S76" i="10" s="1"/>
  <c r="AB14" i="10"/>
  <c r="S14" i="10" s="1"/>
  <c r="AB69" i="10"/>
  <c r="S69" i="10" s="1"/>
  <c r="AB125" i="10"/>
  <c r="S125" i="10" s="1"/>
  <c r="AB337" i="10"/>
  <c r="S337" i="10" s="1"/>
  <c r="AB340" i="10"/>
  <c r="S340" i="10" s="1"/>
  <c r="AB290" i="10"/>
  <c r="S290" i="10" s="1"/>
  <c r="AB262" i="10"/>
  <c r="S262" i="10" s="1"/>
  <c r="AB212" i="10"/>
  <c r="S212" i="10" s="1"/>
  <c r="AB265" i="10"/>
  <c r="S265" i="10" s="1"/>
  <c r="AB211" i="10"/>
  <c r="S211" i="10" s="1"/>
  <c r="AB166" i="10"/>
  <c r="S166" i="10" s="1"/>
  <c r="AB120" i="10"/>
  <c r="S120" i="10" s="1"/>
  <c r="AB62" i="10"/>
  <c r="S62" i="10" s="1"/>
  <c r="AB22" i="10"/>
  <c r="S22" i="10" s="1"/>
  <c r="AB37" i="10"/>
  <c r="S37" i="10" s="1"/>
  <c r="AB103" i="10"/>
  <c r="S103" i="10" s="1"/>
  <c r="AB165" i="10"/>
  <c r="S165" i="10" s="1"/>
  <c r="AB321" i="10"/>
  <c r="S321" i="10" s="1"/>
  <c r="AB310" i="10"/>
  <c r="S310" i="10" s="1"/>
  <c r="AB284" i="10"/>
  <c r="S284" i="10" s="1"/>
  <c r="AB238" i="10"/>
  <c r="S238" i="10" s="1"/>
  <c r="AB281" i="10"/>
  <c r="S281" i="10" s="1"/>
  <c r="AB241" i="10"/>
  <c r="S241" i="10" s="1"/>
  <c r="AB195" i="10"/>
  <c r="S195" i="10" s="1"/>
  <c r="AB140" i="10"/>
  <c r="S140" i="10" s="1"/>
  <c r="AB90" i="10"/>
  <c r="S90" i="10" s="1"/>
  <c r="AB44" i="10"/>
  <c r="S44" i="10" s="1"/>
  <c r="AB85" i="10"/>
  <c r="S85" i="10" s="1"/>
  <c r="AB334" i="10"/>
  <c r="S334" i="10" s="1"/>
  <c r="AB254" i="10"/>
  <c r="S254" i="10" s="1"/>
  <c r="AB259" i="10"/>
  <c r="S259" i="10" s="1"/>
  <c r="AB162" i="10"/>
  <c r="S162" i="10" s="1"/>
  <c r="AB60" i="10"/>
  <c r="S60" i="10" s="1"/>
  <c r="AB332" i="10"/>
  <c r="S332" i="10" s="1"/>
  <c r="AB250" i="10"/>
  <c r="S250" i="10" s="1"/>
  <c r="AB247" i="10"/>
  <c r="S247" i="10" s="1"/>
  <c r="AB158" i="10"/>
  <c r="S158" i="10" s="1"/>
  <c r="AB56" i="10"/>
  <c r="S56" i="10" s="1"/>
  <c r="AB15" i="10"/>
  <c r="S15" i="10" s="1"/>
  <c r="AB133" i="10"/>
  <c r="S133" i="10" s="1"/>
  <c r="AB318" i="10"/>
  <c r="S318" i="10" s="1"/>
  <c r="AB246" i="10"/>
  <c r="S246" i="10" s="1"/>
  <c r="AB245" i="10"/>
  <c r="S245" i="10" s="1"/>
  <c r="AB144" i="10"/>
  <c r="S144" i="10" s="1"/>
  <c r="AB54" i="10"/>
  <c r="S54" i="10" s="1"/>
  <c r="AB81" i="10"/>
  <c r="S81" i="10" s="1"/>
  <c r="AB325" i="10"/>
  <c r="S325" i="10" s="1"/>
  <c r="AB286" i="10"/>
  <c r="S286" i="10" s="1"/>
  <c r="AB196" i="10"/>
  <c r="S196" i="10" s="1"/>
  <c r="AB197" i="10"/>
  <c r="S197" i="10" s="1"/>
  <c r="AB92" i="10"/>
  <c r="S92" i="10" s="1"/>
  <c r="AB39" i="10"/>
  <c r="S39" i="10" s="1"/>
  <c r="AB293" i="10"/>
  <c r="S293" i="10" s="1"/>
  <c r="AB199" i="10"/>
  <c r="S199" i="10" s="1"/>
  <c r="AB83" i="10"/>
  <c r="S83" i="10" s="1"/>
  <c r="AB282" i="10"/>
  <c r="S282" i="10" s="1"/>
  <c r="AB182" i="10"/>
  <c r="S182" i="10" s="1"/>
  <c r="AB147" i="10"/>
  <c r="S147" i="10" s="1"/>
  <c r="AB367" i="10"/>
  <c r="S367" i="10" s="1"/>
  <c r="AB234" i="10"/>
  <c r="S234" i="10" s="1"/>
  <c r="AB138" i="10"/>
  <c r="S138" i="10" s="1"/>
  <c r="AB7" i="10"/>
  <c r="AB31" i="10"/>
  <c r="S31" i="10" s="1"/>
  <c r="AB299" i="10"/>
  <c r="S299" i="10" s="1"/>
  <c r="AB207" i="10"/>
  <c r="S207" i="10" s="1"/>
  <c r="AB279" i="10"/>
  <c r="S279" i="10" s="1"/>
  <c r="AB231" i="10"/>
  <c r="S231" i="10" s="1"/>
  <c r="AB19" i="10"/>
  <c r="S19" i="10" s="1"/>
  <c r="AB335" i="10"/>
  <c r="S335" i="10" s="1"/>
  <c r="AB108" i="10"/>
  <c r="S108" i="10" s="1"/>
  <c r="AB210" i="10"/>
  <c r="S210" i="10" s="1"/>
  <c r="AB153" i="10"/>
  <c r="S153" i="10" s="1"/>
  <c r="AB360" i="10"/>
  <c r="S360" i="10" s="1"/>
  <c r="AB298" i="10"/>
  <c r="S298" i="10" s="1"/>
  <c r="AB204" i="10"/>
  <c r="S204" i="10" s="1"/>
  <c r="AB173" i="10"/>
  <c r="S173" i="10" s="1"/>
  <c r="AB104" i="10"/>
  <c r="S104" i="10" s="1"/>
  <c r="AB38" i="10"/>
  <c r="S38" i="10" s="1"/>
  <c r="R317" i="8"/>
  <c r="R317" i="6"/>
  <c r="R142" i="6"/>
  <c r="R142" i="8"/>
  <c r="R281" i="6"/>
  <c r="R281" i="8"/>
  <c r="R70" i="8"/>
  <c r="R70" i="6"/>
  <c r="R223" i="8"/>
  <c r="R223" i="6"/>
  <c r="R51" i="6"/>
  <c r="R51" i="8"/>
  <c r="R116" i="6"/>
  <c r="R116" i="8"/>
  <c r="R128" i="6"/>
  <c r="R128" i="8"/>
  <c r="R250" i="6"/>
  <c r="R250" i="8"/>
  <c r="R270" i="6"/>
  <c r="R270" i="8"/>
  <c r="R28" i="6"/>
  <c r="R28" i="8"/>
  <c r="F337" i="6"/>
  <c r="F339" i="5"/>
  <c r="F339" i="8" s="1"/>
  <c r="L328" i="1"/>
  <c r="F339" i="10"/>
  <c r="F254" i="5"/>
  <c r="F254" i="8" s="1"/>
  <c r="F254" i="10"/>
  <c r="L250" i="1"/>
  <c r="F254" i="6"/>
  <c r="F301" i="6"/>
  <c r="F302" i="10"/>
  <c r="F302" i="5"/>
  <c r="F302" i="8" s="1"/>
  <c r="F284" i="5"/>
  <c r="F284" i="8" s="1"/>
  <c r="F284" i="6"/>
  <c r="F284" i="10"/>
  <c r="L278" i="1"/>
  <c r="F290" i="6"/>
  <c r="F290" i="5"/>
  <c r="F290" i="8" s="1"/>
  <c r="F290" i="10"/>
  <c r="L135" i="1"/>
  <c r="F139" i="10"/>
  <c r="F139" i="6"/>
  <c r="F139" i="5"/>
  <c r="F139" i="8" s="1"/>
  <c r="F45" i="10"/>
  <c r="F45" i="5"/>
  <c r="F45" i="8" s="1"/>
  <c r="F45" i="6"/>
  <c r="L45" i="1"/>
  <c r="I371" i="4"/>
  <c r="G152" i="10"/>
  <c r="G152" i="5"/>
  <c r="G152" i="8" s="1"/>
  <c r="G152" i="6"/>
  <c r="O129" i="12"/>
  <c r="R199" i="6"/>
  <c r="R199" i="8"/>
  <c r="F27" i="7"/>
  <c r="F29" i="7" s="1"/>
  <c r="D27" i="7"/>
  <c r="O374" i="6"/>
  <c r="O371" i="6"/>
  <c r="O370" i="6"/>
  <c r="O369" i="6"/>
  <c r="O372" i="6"/>
  <c r="O373" i="6"/>
  <c r="R302" i="6"/>
  <c r="R302" i="8"/>
  <c r="R104" i="6"/>
  <c r="R104" i="8"/>
  <c r="R233" i="8"/>
  <c r="R233" i="6"/>
  <c r="R53" i="6"/>
  <c r="R53" i="8"/>
  <c r="Y374" i="5"/>
  <c r="Y372" i="5"/>
  <c r="Y373" i="5"/>
  <c r="Y371" i="5"/>
  <c r="Y369" i="5"/>
  <c r="Y370" i="5"/>
  <c r="R7" i="5"/>
  <c r="R262" i="8"/>
  <c r="R262" i="6"/>
  <c r="R108" i="6"/>
  <c r="R108" i="8"/>
  <c r="R151" i="8"/>
  <c r="R151" i="6"/>
  <c r="R159" i="6"/>
  <c r="R159" i="8"/>
  <c r="R138" i="8"/>
  <c r="R138" i="6"/>
  <c r="F305" i="10"/>
  <c r="L296" i="1"/>
  <c r="G332" i="5" s="1"/>
  <c r="G332" i="8" s="1"/>
  <c r="F304" i="6"/>
  <c r="F305" i="5"/>
  <c r="F305" i="8" s="1"/>
  <c r="F168" i="10"/>
  <c r="F168" i="6"/>
  <c r="F168" i="5"/>
  <c r="F168" i="8" s="1"/>
  <c r="L163" i="1"/>
  <c r="F204" i="6"/>
  <c r="F204" i="10"/>
  <c r="F204" i="5"/>
  <c r="F204" i="8" s="1"/>
  <c r="L199" i="1"/>
  <c r="F157" i="10"/>
  <c r="F157" i="6"/>
  <c r="L153" i="1"/>
  <c r="F157" i="5"/>
  <c r="F157" i="8" s="1"/>
  <c r="F337" i="10"/>
  <c r="F337" i="5"/>
  <c r="F337" i="8" s="1"/>
  <c r="F335" i="6"/>
  <c r="L326" i="1"/>
  <c r="F102" i="5"/>
  <c r="F102" i="8" s="1"/>
  <c r="F102" i="6"/>
  <c r="L100" i="1"/>
  <c r="F102" i="10"/>
  <c r="F313" i="10"/>
  <c r="L303" i="1"/>
  <c r="F311" i="6"/>
  <c r="F313" i="5"/>
  <c r="F313" i="8" s="1"/>
  <c r="L258" i="1"/>
  <c r="F264" i="10"/>
  <c r="F264" i="6"/>
  <c r="F264" i="5"/>
  <c r="F264" i="8" s="1"/>
  <c r="O373" i="8"/>
  <c r="R277" i="6"/>
  <c r="R277" i="8"/>
  <c r="R201" i="8"/>
  <c r="R201" i="6"/>
  <c r="R143" i="6"/>
  <c r="R143" i="8"/>
  <c r="F33" i="10"/>
  <c r="L33" i="1"/>
  <c r="F33" i="5"/>
  <c r="F33" i="8" s="1"/>
  <c r="F33" i="6"/>
  <c r="L116" i="1"/>
  <c r="F120" i="6"/>
  <c r="F120" i="5"/>
  <c r="F120" i="8" s="1"/>
  <c r="F120" i="10"/>
  <c r="F129" i="5"/>
  <c r="F129" i="8" s="1"/>
  <c r="F129" i="10"/>
  <c r="L124" i="1"/>
  <c r="F129" i="6"/>
  <c r="F60" i="6"/>
  <c r="F60" i="5"/>
  <c r="F60" i="8" s="1"/>
  <c r="F60" i="10"/>
  <c r="L60" i="1"/>
  <c r="R176" i="8"/>
  <c r="R176" i="6"/>
  <c r="F313" i="6"/>
  <c r="L305" i="1"/>
  <c r="F315" i="5"/>
  <c r="F315" i="8" s="1"/>
  <c r="F315" i="10"/>
  <c r="F329" i="10"/>
  <c r="L318" i="1"/>
  <c r="F329" i="5"/>
  <c r="F329" i="8" s="1"/>
  <c r="F327" i="6"/>
  <c r="F192" i="10"/>
  <c r="F192" i="5"/>
  <c r="F192" i="8" s="1"/>
  <c r="L187" i="1"/>
  <c r="F192" i="6"/>
  <c r="L143" i="1"/>
  <c r="F147" i="6"/>
  <c r="F147" i="5"/>
  <c r="F147" i="8" s="1"/>
  <c r="F147" i="10"/>
  <c r="G144" i="10"/>
  <c r="G144" i="5"/>
  <c r="G144" i="8" s="1"/>
  <c r="G144" i="6"/>
  <c r="O179" i="12"/>
  <c r="K350" i="1"/>
  <c r="G79" i="10"/>
  <c r="G79" i="6"/>
  <c r="G79" i="5"/>
  <c r="G79" i="8" s="1"/>
  <c r="R292" i="6"/>
  <c r="R292" i="8"/>
  <c r="R17" i="8"/>
  <c r="R17" i="6"/>
  <c r="R89" i="6"/>
  <c r="R89" i="8"/>
  <c r="R348" i="6"/>
  <c r="R348" i="8"/>
  <c r="R243" i="6"/>
  <c r="R243" i="8"/>
  <c r="R67" i="6"/>
  <c r="R67" i="8"/>
  <c r="R347" i="8"/>
  <c r="R347" i="6"/>
  <c r="L262" i="1"/>
  <c r="F268" i="10"/>
  <c r="F268" i="5"/>
  <c r="F268" i="8" s="1"/>
  <c r="F268" i="6"/>
  <c r="L159" i="1"/>
  <c r="F163" i="10"/>
  <c r="F163" i="6"/>
  <c r="F163" i="5"/>
  <c r="F163" i="8" s="1"/>
  <c r="F46" i="10"/>
  <c r="F46" i="5"/>
  <c r="F46" i="8" s="1"/>
  <c r="F46" i="6"/>
  <c r="L46" i="1"/>
  <c r="G13" i="6" s="1"/>
  <c r="F22" i="10"/>
  <c r="F22" i="5"/>
  <c r="F22" i="8" s="1"/>
  <c r="L23" i="1"/>
  <c r="F22" i="6"/>
  <c r="F240" i="10"/>
  <c r="L236" i="1"/>
  <c r="F240" i="6"/>
  <c r="F240" i="5"/>
  <c r="F240" i="8" s="1"/>
  <c r="F58" i="10"/>
  <c r="L58" i="1"/>
  <c r="F58" i="5"/>
  <c r="F58" i="8" s="1"/>
  <c r="F58" i="6"/>
  <c r="O222" i="12"/>
  <c r="R14" i="6"/>
  <c r="R14" i="8"/>
  <c r="K346" i="1"/>
  <c r="U374" i="4"/>
  <c r="U370" i="4"/>
  <c r="U369" i="4"/>
  <c r="U372" i="4"/>
  <c r="U371" i="4"/>
  <c r="E19" i="7"/>
  <c r="E20" i="7" s="1"/>
  <c r="D33" i="7"/>
  <c r="C18" i="7"/>
  <c r="E17" i="7"/>
  <c r="D25" i="7"/>
  <c r="E27" i="7"/>
  <c r="E29" i="7" s="1"/>
  <c r="E373" i="6"/>
  <c r="R202" i="6"/>
  <c r="R202" i="8"/>
  <c r="R343" i="8"/>
  <c r="R343" i="6"/>
  <c r="R136" i="8"/>
  <c r="R136" i="6"/>
  <c r="R332" i="6"/>
  <c r="R332" i="8"/>
  <c r="R222" i="6"/>
  <c r="R222" i="8"/>
  <c r="R291" i="8"/>
  <c r="R291" i="6"/>
  <c r="R52" i="6"/>
  <c r="R52" i="8"/>
  <c r="R43" i="6"/>
  <c r="R43" i="8"/>
  <c r="R100" i="6"/>
  <c r="R100" i="8"/>
  <c r="R44" i="8"/>
  <c r="R44" i="6"/>
  <c r="O369" i="8"/>
  <c r="L175" i="1"/>
  <c r="F180" i="5"/>
  <c r="F180" i="8" s="1"/>
  <c r="F180" i="10"/>
  <c r="F180" i="6"/>
  <c r="F292" i="10"/>
  <c r="F292" i="5"/>
  <c r="F292" i="8" s="1"/>
  <c r="L285" i="1"/>
  <c r="F292" i="6"/>
  <c r="F56" i="10"/>
  <c r="F56" i="6"/>
  <c r="F56" i="5"/>
  <c r="F56" i="8" s="1"/>
  <c r="L56" i="1"/>
  <c r="F251" i="10"/>
  <c r="F251" i="6"/>
  <c r="L247" i="1"/>
  <c r="F251" i="5"/>
  <c r="F251" i="8" s="1"/>
  <c r="F235" i="10"/>
  <c r="F235" i="5"/>
  <c r="F235" i="8" s="1"/>
  <c r="L231" i="1"/>
  <c r="F235" i="6"/>
  <c r="F63" i="6"/>
  <c r="L63" i="1"/>
  <c r="F63" i="5"/>
  <c r="F63" i="8" s="1"/>
  <c r="F63" i="10"/>
  <c r="L257" i="1"/>
  <c r="F262" i="10"/>
  <c r="F262" i="6"/>
  <c r="F262" i="5"/>
  <c r="F262" i="8" s="1"/>
  <c r="L223" i="1"/>
  <c r="F228" i="5"/>
  <c r="F228" i="8" s="1"/>
  <c r="F228" i="10"/>
  <c r="F228" i="6"/>
  <c r="O60" i="12"/>
  <c r="R228" i="8"/>
  <c r="R228" i="6"/>
  <c r="G130" i="5"/>
  <c r="G130" i="8" s="1"/>
  <c r="O125" i="12"/>
  <c r="G130" i="10"/>
  <c r="G130" i="6"/>
  <c r="K349" i="1"/>
  <c r="I374" i="4"/>
  <c r="R340" i="6"/>
  <c r="R340" i="8"/>
  <c r="Y369" i="10"/>
  <c r="Y373" i="10"/>
  <c r="Y370" i="10"/>
  <c r="Y371" i="10"/>
  <c r="Y374" i="10"/>
  <c r="Y372" i="10"/>
  <c r="R7" i="10"/>
  <c r="R86" i="6"/>
  <c r="R86" i="8"/>
  <c r="R33" i="8"/>
  <c r="R33" i="6"/>
  <c r="R323" i="8"/>
  <c r="R323" i="6"/>
  <c r="R198" i="8"/>
  <c r="R198" i="6"/>
  <c r="R206" i="6"/>
  <c r="R206" i="8"/>
  <c r="R300" i="8"/>
  <c r="R300" i="6"/>
  <c r="F206" i="5"/>
  <c r="F206" i="8" s="1"/>
  <c r="F206" i="10"/>
  <c r="L201" i="1"/>
  <c r="F206" i="6"/>
  <c r="L309" i="1"/>
  <c r="F320" i="10"/>
  <c r="F320" i="5"/>
  <c r="F320" i="8" s="1"/>
  <c r="F318" i="6"/>
  <c r="F109" i="6"/>
  <c r="F109" i="10"/>
  <c r="F109" i="5"/>
  <c r="F109" i="8" s="1"/>
  <c r="L105" i="1"/>
  <c r="R32" i="8"/>
  <c r="R32" i="6"/>
  <c r="G18" i="6"/>
  <c r="G18" i="10"/>
  <c r="G18" i="5"/>
  <c r="G18" i="8" s="1"/>
  <c r="O13" i="12"/>
  <c r="O196" i="12"/>
  <c r="R207" i="8"/>
  <c r="R207" i="6"/>
  <c r="R229" i="8"/>
  <c r="R229" i="6"/>
  <c r="R156" i="6"/>
  <c r="R156" i="8"/>
  <c r="AB165" i="5"/>
  <c r="S165" i="5" s="1"/>
  <c r="AB219" i="5"/>
  <c r="S219" i="5" s="1"/>
  <c r="AB216" i="5"/>
  <c r="S216" i="5" s="1"/>
  <c r="AB115" i="5"/>
  <c r="S115" i="5" s="1"/>
  <c r="AB284" i="5"/>
  <c r="S284" i="5" s="1"/>
  <c r="AB283" i="5"/>
  <c r="S283" i="5" s="1"/>
  <c r="AB321" i="5"/>
  <c r="S321" i="5" s="1"/>
  <c r="AB94" i="5"/>
  <c r="S94" i="5" s="1"/>
  <c r="AB312" i="5"/>
  <c r="S312" i="5" s="1"/>
  <c r="AB323" i="5"/>
  <c r="S323" i="5" s="1"/>
  <c r="AB29" i="5"/>
  <c r="S29" i="5" s="1"/>
  <c r="AB64" i="5"/>
  <c r="S64" i="5" s="1"/>
  <c r="AB352" i="5"/>
  <c r="S352" i="5" s="1"/>
  <c r="AB15" i="5"/>
  <c r="S15" i="5" s="1"/>
  <c r="AB259" i="5"/>
  <c r="S259" i="5" s="1"/>
  <c r="AB220" i="5"/>
  <c r="S220" i="5" s="1"/>
  <c r="AB330" i="5"/>
  <c r="S330" i="5" s="1"/>
  <c r="AB309" i="5"/>
  <c r="S309" i="5" s="1"/>
  <c r="AB141" i="5"/>
  <c r="S141" i="5" s="1"/>
  <c r="AB190" i="5"/>
  <c r="S190" i="5" s="1"/>
  <c r="AB10" i="5"/>
  <c r="S10" i="5" s="1"/>
  <c r="AB179" i="5"/>
  <c r="S179" i="5" s="1"/>
  <c r="AB23" i="5"/>
  <c r="S23" i="5" s="1"/>
  <c r="AB172" i="5"/>
  <c r="S172" i="5" s="1"/>
  <c r="AB303" i="5"/>
  <c r="S303" i="5" s="1"/>
  <c r="AB37" i="5"/>
  <c r="S37" i="5" s="1"/>
  <c r="AB228" i="5"/>
  <c r="S228" i="5" s="1"/>
  <c r="AB349" i="5"/>
  <c r="S349" i="5" s="1"/>
  <c r="AB182" i="5"/>
  <c r="S182" i="5" s="1"/>
  <c r="AB339" i="5"/>
  <c r="S339" i="5" s="1"/>
  <c r="AB225" i="5"/>
  <c r="S225" i="5" s="1"/>
  <c r="AB161" i="5"/>
  <c r="S161" i="5" s="1"/>
  <c r="AB326" i="5"/>
  <c r="S326" i="5" s="1"/>
  <c r="AB218" i="5"/>
  <c r="S218" i="5" s="1"/>
  <c r="AB130" i="5"/>
  <c r="S130" i="5" s="1"/>
  <c r="AB46" i="5"/>
  <c r="S46" i="5" s="1"/>
  <c r="AB285" i="5"/>
  <c r="S285" i="5" s="1"/>
  <c r="AB207" i="5"/>
  <c r="S207" i="5" s="1"/>
  <c r="AB127" i="5"/>
  <c r="S127" i="5" s="1"/>
  <c r="AB51" i="5"/>
  <c r="S51" i="5" s="1"/>
  <c r="AB328" i="5"/>
  <c r="S328" i="5" s="1"/>
  <c r="AB200" i="5"/>
  <c r="S200" i="5" s="1"/>
  <c r="AB56" i="5"/>
  <c r="S56" i="5" s="1"/>
  <c r="AB299" i="5"/>
  <c r="S299" i="5" s="1"/>
  <c r="AB97" i="5"/>
  <c r="S97" i="5" s="1"/>
  <c r="AB33" i="5"/>
  <c r="S33" i="5" s="1"/>
  <c r="AB288" i="5"/>
  <c r="S288" i="5" s="1"/>
  <c r="AB160" i="5"/>
  <c r="S160" i="5" s="1"/>
  <c r="AB40" i="5"/>
  <c r="S40" i="5" s="1"/>
  <c r="AB263" i="5"/>
  <c r="S263" i="5" s="1"/>
  <c r="AB360" i="5"/>
  <c r="S360" i="5" s="1"/>
  <c r="S360" i="8" s="1"/>
  <c r="AB222" i="5"/>
  <c r="S222" i="5" s="1"/>
  <c r="AB93" i="5"/>
  <c r="S93" i="5" s="1"/>
  <c r="AB156" i="5"/>
  <c r="S156" i="5" s="1"/>
  <c r="AB298" i="5"/>
  <c r="S298" i="5" s="1"/>
  <c r="AB269" i="5"/>
  <c r="S269" i="5" s="1"/>
  <c r="AB125" i="5"/>
  <c r="S125" i="5" s="1"/>
  <c r="AB170" i="5"/>
  <c r="S170" i="5" s="1"/>
  <c r="AB343" i="5"/>
  <c r="S343" i="5" s="1"/>
  <c r="AB163" i="5"/>
  <c r="S163" i="5" s="1"/>
  <c r="AB366" i="5"/>
  <c r="S366" i="5" s="1"/>
  <c r="S366" i="8" s="1"/>
  <c r="AB140" i="5"/>
  <c r="S140" i="5" s="1"/>
  <c r="AB271" i="5"/>
  <c r="S271" i="5" s="1"/>
  <c r="AB196" i="5"/>
  <c r="S196" i="5" s="1"/>
  <c r="AB307" i="5"/>
  <c r="S307" i="5" s="1"/>
  <c r="AB356" i="5"/>
  <c r="S356" i="5" s="1"/>
  <c r="AB150" i="5"/>
  <c r="S150" i="5" s="1"/>
  <c r="AB325" i="5"/>
  <c r="S325" i="5" s="1"/>
  <c r="AB217" i="5"/>
  <c r="S217" i="5" s="1"/>
  <c r="AB153" i="5"/>
  <c r="S153" i="5" s="1"/>
  <c r="AB294" i="5"/>
  <c r="S294" i="5" s="1"/>
  <c r="AB206" i="5"/>
  <c r="S206" i="5" s="1"/>
  <c r="AB122" i="5"/>
  <c r="S122" i="5" s="1"/>
  <c r="AB34" i="5"/>
  <c r="S34" i="5" s="1"/>
  <c r="AB273" i="5"/>
  <c r="S273" i="5" s="1"/>
  <c r="AB199" i="5"/>
  <c r="S199" i="5" s="1"/>
  <c r="AB111" i="5"/>
  <c r="S111" i="5" s="1"/>
  <c r="AB43" i="5"/>
  <c r="S43" i="5" s="1"/>
  <c r="AB308" i="5"/>
  <c r="S308" i="5" s="1"/>
  <c r="AB180" i="5"/>
  <c r="S180" i="5" s="1"/>
  <c r="AB44" i="5"/>
  <c r="S44" i="5" s="1"/>
  <c r="AB287" i="5"/>
  <c r="S287" i="5" s="1"/>
  <c r="AB89" i="5"/>
  <c r="S89" i="5" s="1"/>
  <c r="AB25" i="5"/>
  <c r="S25" i="5" s="1"/>
  <c r="AB272" i="5"/>
  <c r="S272" i="5" s="1"/>
  <c r="AB144" i="5"/>
  <c r="S144" i="5" s="1"/>
  <c r="AB32" i="5"/>
  <c r="S32" i="5" s="1"/>
  <c r="AB247" i="5"/>
  <c r="S247" i="5" s="1"/>
  <c r="AB198" i="5"/>
  <c r="S198" i="5" s="1"/>
  <c r="AB138" i="5"/>
  <c r="S138" i="5" s="1"/>
  <c r="AB248" i="5"/>
  <c r="S248" i="5" s="1"/>
  <c r="AB77" i="5"/>
  <c r="S77" i="5" s="1"/>
  <c r="AB124" i="5"/>
  <c r="S124" i="5" s="1"/>
  <c r="AB230" i="5"/>
  <c r="S230" i="5" s="1"/>
  <c r="AB237" i="5"/>
  <c r="S237" i="5" s="1"/>
  <c r="AB109" i="5"/>
  <c r="S109" i="5" s="1"/>
  <c r="AB146" i="5"/>
  <c r="S146" i="5" s="1"/>
  <c r="AB297" i="5"/>
  <c r="S297" i="5" s="1"/>
  <c r="AB135" i="5"/>
  <c r="S135" i="5" s="1"/>
  <c r="AB104" i="5"/>
  <c r="S104" i="5" s="1"/>
  <c r="AB239" i="5"/>
  <c r="S239" i="5" s="1"/>
  <c r="AB164" i="5"/>
  <c r="S164" i="5" s="1"/>
  <c r="AB275" i="5"/>
  <c r="S275" i="5" s="1"/>
  <c r="AB334" i="5"/>
  <c r="S334" i="5" s="1"/>
  <c r="AB118" i="5"/>
  <c r="S118" i="5" s="1"/>
  <c r="AB313" i="5"/>
  <c r="S313" i="5" s="1"/>
  <c r="AB209" i="5"/>
  <c r="S209" i="5" s="1"/>
  <c r="AB145" i="5"/>
  <c r="S145" i="5" s="1"/>
  <c r="AB282" i="5"/>
  <c r="S282" i="5" s="1"/>
  <c r="AB194" i="5"/>
  <c r="S194" i="5" s="1"/>
  <c r="AB110" i="5"/>
  <c r="S110" i="5" s="1"/>
  <c r="AB26" i="5"/>
  <c r="S26" i="5" s="1"/>
  <c r="AB191" i="5"/>
  <c r="S191" i="5" s="1"/>
  <c r="AB99" i="5"/>
  <c r="S99" i="5" s="1"/>
  <c r="AB35" i="5"/>
  <c r="S35" i="5" s="1"/>
  <c r="AB296" i="5"/>
  <c r="S296" i="5" s="1"/>
  <c r="AB168" i="5"/>
  <c r="S168" i="5" s="1"/>
  <c r="AB24" i="5"/>
  <c r="S24" i="5" s="1"/>
  <c r="AB267" i="5"/>
  <c r="S267" i="5" s="1"/>
  <c r="AB81" i="5"/>
  <c r="S81" i="5" s="1"/>
  <c r="AB17" i="5"/>
  <c r="S17" i="5" s="1"/>
  <c r="AB256" i="5"/>
  <c r="S256" i="5" s="1"/>
  <c r="AB128" i="5"/>
  <c r="S128" i="5" s="1"/>
  <c r="AB12" i="5"/>
  <c r="S12" i="5" s="1"/>
  <c r="AB7" i="5"/>
  <c r="AB197" i="5"/>
  <c r="S197" i="5" s="1"/>
  <c r="AB119" i="5"/>
  <c r="S119" i="5" s="1"/>
  <c r="AB345" i="5"/>
  <c r="S345" i="5" s="1"/>
  <c r="AB342" i="5"/>
  <c r="S342" i="5" s="1"/>
  <c r="AB344" i="5"/>
  <c r="S344" i="5" s="1"/>
  <c r="AB367" i="5"/>
  <c r="S367" i="5" s="1"/>
  <c r="S367" i="8" s="1"/>
  <c r="AB173" i="5"/>
  <c r="S173" i="5" s="1"/>
  <c r="AB234" i="5"/>
  <c r="S234" i="5" s="1"/>
  <c r="AB62" i="5"/>
  <c r="S62" i="5" s="1"/>
  <c r="AB211" i="5"/>
  <c r="S211" i="5" s="1"/>
  <c r="AB55" i="5"/>
  <c r="S55" i="5" s="1"/>
  <c r="AB236" i="5"/>
  <c r="S236" i="5" s="1"/>
  <c r="AB69" i="5"/>
  <c r="S69" i="5" s="1"/>
  <c r="AB292" i="5"/>
  <c r="S292" i="5" s="1"/>
  <c r="AB52" i="5"/>
  <c r="S52" i="5" s="1"/>
  <c r="AB306" i="5"/>
  <c r="S306" i="5" s="1"/>
  <c r="AB242" i="5"/>
  <c r="S242" i="5" s="1"/>
  <c r="AB14" i="5"/>
  <c r="S14" i="5" s="1"/>
  <c r="AB241" i="5"/>
  <c r="S241" i="5" s="1"/>
  <c r="AB177" i="5"/>
  <c r="S177" i="5" s="1"/>
  <c r="AB113" i="5"/>
  <c r="S113" i="5" s="1"/>
  <c r="AB238" i="5"/>
  <c r="S238" i="5" s="1"/>
  <c r="AB154" i="5"/>
  <c r="S154" i="5" s="1"/>
  <c r="AB66" i="5"/>
  <c r="S66" i="5" s="1"/>
  <c r="AB317" i="5"/>
  <c r="S317" i="5" s="1"/>
  <c r="AB223" i="5"/>
  <c r="S223" i="5" s="1"/>
  <c r="AB159" i="5"/>
  <c r="S159" i="5" s="1"/>
  <c r="AB67" i="5"/>
  <c r="S67" i="5" s="1"/>
  <c r="AB362" i="5"/>
  <c r="S362" i="5" s="1"/>
  <c r="S362" i="8" s="1"/>
  <c r="AB232" i="5"/>
  <c r="S232" i="5" s="1"/>
  <c r="AB92" i="5"/>
  <c r="S92" i="5" s="1"/>
  <c r="AB331" i="5"/>
  <c r="S331" i="5" s="1"/>
  <c r="AB123" i="5"/>
  <c r="S123" i="5" s="1"/>
  <c r="AB49" i="5"/>
  <c r="S49" i="5" s="1"/>
  <c r="AB320" i="5"/>
  <c r="S320" i="5" s="1"/>
  <c r="AB192" i="5"/>
  <c r="S192" i="5" s="1"/>
  <c r="AB68" i="5"/>
  <c r="S68" i="5" s="1"/>
  <c r="AB295" i="5"/>
  <c r="S295" i="5" s="1"/>
  <c r="AB50" i="5"/>
  <c r="S50" i="5" s="1"/>
  <c r="AB61" i="5"/>
  <c r="S61" i="5" s="1"/>
  <c r="AB166" i="5"/>
  <c r="S166" i="5" s="1"/>
  <c r="AB310" i="5"/>
  <c r="S310" i="5" s="1"/>
  <c r="AB281" i="5"/>
  <c r="S281" i="5" s="1"/>
  <c r="AB332" i="5"/>
  <c r="S332" i="5" s="1"/>
  <c r="AB131" i="5"/>
  <c r="S131" i="5" s="1"/>
  <c r="AB132" i="5"/>
  <c r="S132" i="5" s="1"/>
  <c r="AB318" i="5"/>
  <c r="S318" i="5" s="1"/>
  <c r="AB305" i="5"/>
  <c r="S305" i="5" s="1"/>
  <c r="AB137" i="5"/>
  <c r="S137" i="5" s="1"/>
  <c r="AB186" i="5"/>
  <c r="S186" i="5" s="1"/>
  <c r="AB359" i="5"/>
  <c r="S359" i="5" s="1"/>
  <c r="AB183" i="5"/>
  <c r="S183" i="5" s="1"/>
  <c r="AB27" i="5"/>
  <c r="S27" i="5" s="1"/>
  <c r="AB148" i="5"/>
  <c r="S148" i="5" s="1"/>
  <c r="D34" i="7" s="1"/>
  <c r="AB255" i="5"/>
  <c r="S255" i="5" s="1"/>
  <c r="AB9" i="5"/>
  <c r="S9" i="5" s="1"/>
  <c r="AB112" i="5"/>
  <c r="S112" i="5" s="1"/>
  <c r="AB333" i="5"/>
  <c r="S333" i="5" s="1"/>
  <c r="AB45" i="5"/>
  <c r="S45" i="5" s="1"/>
  <c r="AB102" i="5"/>
  <c r="S102" i="5" s="1"/>
  <c r="AB278" i="5"/>
  <c r="S278" i="5" s="1"/>
  <c r="AB253" i="5"/>
  <c r="S253" i="5" s="1"/>
  <c r="AB300" i="5"/>
  <c r="S300" i="5" s="1"/>
  <c r="AB101" i="5"/>
  <c r="S101" i="5" s="1"/>
  <c r="AB108" i="5"/>
  <c r="S108" i="5" s="1"/>
  <c r="AB302" i="5"/>
  <c r="S302" i="5" s="1"/>
  <c r="AB277" i="5"/>
  <c r="S277" i="5" s="1"/>
  <c r="AB129" i="5"/>
  <c r="S129" i="5" s="1"/>
  <c r="AB174" i="5"/>
  <c r="S174" i="5" s="1"/>
  <c r="AB347" i="5"/>
  <c r="S347" i="5" s="1"/>
  <c r="AB175" i="5"/>
  <c r="S175" i="5" s="1"/>
  <c r="AB19" i="5"/>
  <c r="S19" i="5" s="1"/>
  <c r="AB136" i="5"/>
  <c r="S136" i="5" s="1"/>
  <c r="AB155" i="5"/>
  <c r="S155" i="5" s="1"/>
  <c r="AB346" i="5"/>
  <c r="S346" i="5" s="1"/>
  <c r="AB100" i="5"/>
  <c r="S100" i="5" s="1"/>
  <c r="AB171" i="5"/>
  <c r="S171" i="5" s="1"/>
  <c r="AB13" i="5"/>
  <c r="S13" i="5" s="1"/>
  <c r="AB38" i="5"/>
  <c r="S38" i="5" s="1"/>
  <c r="AB254" i="5"/>
  <c r="S254" i="5" s="1"/>
  <c r="AB227" i="5"/>
  <c r="S227" i="5" s="1"/>
  <c r="AB268" i="5"/>
  <c r="S268" i="5" s="1"/>
  <c r="AB85" i="5"/>
  <c r="S85" i="5" s="1"/>
  <c r="AB76" i="5"/>
  <c r="S76" i="5" s="1"/>
  <c r="AB274" i="5"/>
  <c r="S274" i="5" s="1"/>
  <c r="AB265" i="5"/>
  <c r="S265" i="5" s="1"/>
  <c r="AB121" i="5"/>
  <c r="S121" i="5" s="1"/>
  <c r="AB162" i="5"/>
  <c r="S162" i="5" s="1"/>
  <c r="AB337" i="5"/>
  <c r="S337" i="5" s="1"/>
  <c r="AB167" i="5"/>
  <c r="S167" i="5" s="1"/>
  <c r="AB11" i="5"/>
  <c r="S11" i="5" s="1"/>
  <c r="AB116" i="5"/>
  <c r="S116" i="5" s="1"/>
  <c r="AB139" i="5"/>
  <c r="S139" i="5" s="1"/>
  <c r="AB336" i="5"/>
  <c r="S336" i="5" s="1"/>
  <c r="AB80" i="5"/>
  <c r="S80" i="5" s="1"/>
  <c r="AB229" i="5"/>
  <c r="S229" i="5" s="1"/>
  <c r="AB20" i="5"/>
  <c r="S20" i="5" s="1"/>
  <c r="AB251" i="5"/>
  <c r="S251" i="5" s="1"/>
  <c r="T5" i="5"/>
  <c r="AB189" i="5"/>
  <c r="S189" i="5" s="1"/>
  <c r="AB82" i="5"/>
  <c r="S82" i="5" s="1"/>
  <c r="AB71" i="5"/>
  <c r="S71" i="5" s="1"/>
  <c r="AB365" i="5"/>
  <c r="S365" i="5" s="1"/>
  <c r="S365" i="8" s="1"/>
  <c r="AB324" i="5"/>
  <c r="S324" i="5" s="1"/>
  <c r="AB338" i="5"/>
  <c r="S338" i="5" s="1"/>
  <c r="AB22" i="5"/>
  <c r="S22" i="5" s="1"/>
  <c r="AB185" i="5"/>
  <c r="S185" i="5" s="1"/>
  <c r="AB250" i="5"/>
  <c r="S250" i="5" s="1"/>
  <c r="AB78" i="5"/>
  <c r="S78" i="5" s="1"/>
  <c r="AB231" i="5"/>
  <c r="S231" i="5" s="1"/>
  <c r="AB75" i="5"/>
  <c r="S75" i="5" s="1"/>
  <c r="AB244" i="5"/>
  <c r="S244" i="5" s="1"/>
  <c r="AB341" i="5"/>
  <c r="S341" i="5" s="1"/>
  <c r="AB57" i="5"/>
  <c r="S57" i="5" s="1"/>
  <c r="AB208" i="5"/>
  <c r="S208" i="5" s="1"/>
  <c r="AB311" i="5"/>
  <c r="S311" i="5" s="1"/>
  <c r="AB291" i="5"/>
  <c r="S291" i="5" s="1"/>
  <c r="AB210" i="5"/>
  <c r="S210" i="5" s="1"/>
  <c r="AB204" i="5"/>
  <c r="S204" i="5" s="1"/>
  <c r="AB16" i="5"/>
  <c r="S16" i="5" s="1"/>
  <c r="AB233" i="5"/>
  <c r="S233" i="5" s="1"/>
  <c r="AB142" i="5"/>
  <c r="S142" i="5" s="1"/>
  <c r="AB143" i="5"/>
  <c r="S143" i="5" s="1"/>
  <c r="AB84" i="5"/>
  <c r="S84" i="5" s="1"/>
  <c r="AB304" i="5"/>
  <c r="S304" i="5" s="1"/>
  <c r="AB252" i="5"/>
  <c r="S252" i="5" s="1"/>
  <c r="AB126" i="5"/>
  <c r="S126" i="5" s="1"/>
  <c r="AB72" i="5"/>
  <c r="S72" i="5" s="1"/>
  <c r="AB243" i="5"/>
  <c r="S243" i="5" s="1"/>
  <c r="AB364" i="5"/>
  <c r="S364" i="5" s="1"/>
  <c r="S364" i="8" s="1"/>
  <c r="AB201" i="5"/>
  <c r="S201" i="5" s="1"/>
  <c r="AB98" i="5"/>
  <c r="S98" i="5" s="1"/>
  <c r="AB91" i="5"/>
  <c r="S91" i="5" s="1"/>
  <c r="AB8" i="5"/>
  <c r="S8" i="5" s="1"/>
  <c r="AB240" i="5"/>
  <c r="S240" i="5" s="1"/>
  <c r="AB36" i="5"/>
  <c r="S36" i="5" s="1"/>
  <c r="AB195" i="5"/>
  <c r="S195" i="5" s="1"/>
  <c r="AB358" i="5"/>
  <c r="S358" i="5" s="1"/>
  <c r="S358" i="8" s="1"/>
  <c r="AB169" i="5"/>
  <c r="S169" i="5" s="1"/>
  <c r="AB257" i="5"/>
  <c r="S257" i="5" s="1"/>
  <c r="AB212" i="5"/>
  <c r="S212" i="5" s="1"/>
  <c r="AB176" i="5"/>
  <c r="S176" i="5" s="1"/>
  <c r="AB315" i="5"/>
  <c r="S315" i="5" s="1"/>
  <c r="AB290" i="5"/>
  <c r="S290" i="5" s="1"/>
  <c r="AB103" i="5"/>
  <c r="S103" i="5" s="1"/>
  <c r="AB260" i="5"/>
  <c r="S260" i="5" s="1"/>
  <c r="AB348" i="5"/>
  <c r="S348" i="5" s="1"/>
  <c r="AB105" i="5"/>
  <c r="S105" i="5" s="1"/>
  <c r="AB245" i="5"/>
  <c r="S245" i="5" s="1"/>
  <c r="AB361" i="5"/>
  <c r="S361" i="5" s="1"/>
  <c r="S361" i="8" s="1"/>
  <c r="AB60" i="5"/>
  <c r="S60" i="5" s="1"/>
  <c r="AB258" i="5"/>
  <c r="S258" i="5" s="1"/>
  <c r="AB178" i="5"/>
  <c r="S178" i="5" s="1"/>
  <c r="AB63" i="5"/>
  <c r="S63" i="5" s="1"/>
  <c r="AB96" i="5"/>
  <c r="S96" i="5" s="1"/>
  <c r="AB286" i="5"/>
  <c r="S286" i="5" s="1"/>
  <c r="AB266" i="5"/>
  <c r="S266" i="5" s="1"/>
  <c r="AB70" i="5"/>
  <c r="S70" i="5" s="1"/>
  <c r="AB329" i="5"/>
  <c r="S329" i="5" s="1"/>
  <c r="AB87" i="5"/>
  <c r="S87" i="5" s="1"/>
  <c r="AB270" i="5"/>
  <c r="S270" i="5" s="1"/>
  <c r="AB215" i="5"/>
  <c r="S215" i="5" s="1"/>
  <c r="AB319" i="5"/>
  <c r="S319" i="5" s="1"/>
  <c r="AB353" i="5"/>
  <c r="S353" i="5" s="1"/>
  <c r="AB79" i="5"/>
  <c r="S79" i="5" s="1"/>
  <c r="AB157" i="5"/>
  <c r="S157" i="5" s="1"/>
  <c r="AB335" i="5"/>
  <c r="S335" i="5" s="1"/>
  <c r="AB54" i="5"/>
  <c r="S54" i="5" s="1"/>
  <c r="AB90" i="5"/>
  <c r="S90" i="5" s="1"/>
  <c r="AB350" i="5"/>
  <c r="S350" i="5" s="1"/>
  <c r="AB65" i="5"/>
  <c r="S65" i="5" s="1"/>
  <c r="AB48" i="5"/>
  <c r="S48" i="5" s="1"/>
  <c r="AB221" i="5"/>
  <c r="S221" i="5" s="1"/>
  <c r="AB86" i="5"/>
  <c r="S86" i="5" s="1"/>
  <c r="AB59" i="5"/>
  <c r="S59" i="5" s="1"/>
  <c r="AB279" i="5"/>
  <c r="S279" i="5" s="1"/>
  <c r="AB213" i="5"/>
  <c r="S213" i="5" s="1"/>
  <c r="AB289" i="5"/>
  <c r="S289" i="5" s="1"/>
  <c r="AB147" i="5"/>
  <c r="S147" i="5" s="1"/>
  <c r="AB249" i="5"/>
  <c r="S249" i="5" s="1"/>
  <c r="AB205" i="5"/>
  <c r="S205" i="5" s="1"/>
  <c r="AB363" i="5"/>
  <c r="S363" i="5" s="1"/>
  <c r="S363" i="8" s="1"/>
  <c r="AB276" i="5"/>
  <c r="S276" i="5" s="1"/>
  <c r="AB106" i="5"/>
  <c r="S106" i="5" s="1"/>
  <c r="AB193" i="5"/>
  <c r="S193" i="5" s="1"/>
  <c r="AB264" i="5"/>
  <c r="S264" i="5" s="1"/>
  <c r="AB117" i="5"/>
  <c r="S117" i="5" s="1"/>
  <c r="AB53" i="5"/>
  <c r="S53" i="5" s="1"/>
  <c r="AB293" i="5"/>
  <c r="S293" i="5" s="1"/>
  <c r="AB224" i="5"/>
  <c r="S224" i="5" s="1"/>
  <c r="AB134" i="5"/>
  <c r="S134" i="5" s="1"/>
  <c r="AB74" i="5"/>
  <c r="S74" i="5" s="1"/>
  <c r="AB184" i="5"/>
  <c r="S184" i="5" s="1"/>
  <c r="AB351" i="5"/>
  <c r="S351" i="5" s="1"/>
  <c r="AB95" i="5"/>
  <c r="S95" i="5" s="1"/>
  <c r="AB261" i="5"/>
  <c r="S261" i="5" s="1"/>
  <c r="AB28" i="5"/>
  <c r="S28" i="5" s="1"/>
  <c r="AB41" i="5"/>
  <c r="S41" i="5" s="1"/>
  <c r="AB21" i="5"/>
  <c r="S21" i="5" s="1"/>
  <c r="AB214" i="5"/>
  <c r="S214" i="5" s="1"/>
  <c r="AB327" i="5"/>
  <c r="S327" i="5" s="1"/>
  <c r="AB262" i="5"/>
  <c r="S262" i="5" s="1"/>
  <c r="AB39" i="5"/>
  <c r="S39" i="5" s="1"/>
  <c r="AB73" i="5"/>
  <c r="S73" i="5" s="1"/>
  <c r="AB83" i="5"/>
  <c r="S83" i="5" s="1"/>
  <c r="AB340" i="5"/>
  <c r="S340" i="5" s="1"/>
  <c r="AB235" i="5"/>
  <c r="S235" i="5" s="1"/>
  <c r="AB357" i="5"/>
  <c r="S357" i="5" s="1"/>
  <c r="AB355" i="5"/>
  <c r="S355" i="5" s="1"/>
  <c r="AB107" i="5"/>
  <c r="S107" i="5" s="1"/>
  <c r="AB301" i="5"/>
  <c r="S301" i="5" s="1"/>
  <c r="AB203" i="5"/>
  <c r="S203" i="5" s="1"/>
  <c r="AB31" i="5"/>
  <c r="S31" i="5" s="1"/>
  <c r="AB314" i="5"/>
  <c r="S314" i="5" s="1"/>
  <c r="AB151" i="5"/>
  <c r="S151" i="5" s="1"/>
  <c r="AB322" i="5"/>
  <c r="S322" i="5" s="1"/>
  <c r="AB152" i="5"/>
  <c r="S152" i="5" s="1"/>
  <c r="AB42" i="5"/>
  <c r="S42" i="5" s="1"/>
  <c r="AB226" i="5"/>
  <c r="S226" i="5" s="1"/>
  <c r="AB114" i="5"/>
  <c r="S114" i="5" s="1"/>
  <c r="AB316" i="5"/>
  <c r="S316" i="5" s="1"/>
  <c r="AB202" i="5"/>
  <c r="S202" i="5" s="1"/>
  <c r="AB187" i="5"/>
  <c r="S187" i="5" s="1"/>
  <c r="AB354" i="5"/>
  <c r="S354" i="5" s="1"/>
  <c r="AB280" i="5"/>
  <c r="S280" i="5" s="1"/>
  <c r="AB88" i="5"/>
  <c r="S88" i="5" s="1"/>
  <c r="AB120" i="5"/>
  <c r="S120" i="5" s="1"/>
  <c r="AB47" i="5"/>
  <c r="S47" i="5" s="1"/>
  <c r="AB246" i="5"/>
  <c r="S246" i="5" s="1"/>
  <c r="AB149" i="5"/>
  <c r="S149" i="5" s="1"/>
  <c r="AB158" i="5"/>
  <c r="S158" i="5" s="1"/>
  <c r="AB188" i="5"/>
  <c r="S188" i="5" s="1"/>
  <c r="AB181" i="5"/>
  <c r="S181" i="5" s="1"/>
  <c r="AB133" i="5"/>
  <c r="S133" i="5" s="1"/>
  <c r="AB30" i="5"/>
  <c r="S30" i="5" s="1"/>
  <c r="AB58" i="5"/>
  <c r="S58" i="5" s="1"/>
  <c r="AB18" i="5"/>
  <c r="S18" i="5" s="1"/>
  <c r="I373" i="4"/>
  <c r="F248" i="10"/>
  <c r="F248" i="5"/>
  <c r="F248" i="8" s="1"/>
  <c r="L244" i="1"/>
  <c r="F248" i="6"/>
  <c r="F94" i="5"/>
  <c r="F94" i="8" s="1"/>
  <c r="F94" i="10"/>
  <c r="L93" i="1"/>
  <c r="F94" i="6"/>
  <c r="O79" i="12"/>
  <c r="R30" i="8"/>
  <c r="R30" i="6"/>
  <c r="R220" i="8"/>
  <c r="R220" i="6"/>
  <c r="C10" i="7"/>
  <c r="C11" i="7"/>
  <c r="C12" i="7" s="1"/>
  <c r="F18" i="7"/>
  <c r="C33" i="7"/>
  <c r="E25" i="7"/>
  <c r="E18" i="7"/>
  <c r="C9" i="7"/>
  <c r="R174" i="8"/>
  <c r="R174" i="6"/>
  <c r="R321" i="8"/>
  <c r="R321" i="6"/>
  <c r="R117" i="6"/>
  <c r="R117" i="8"/>
  <c r="R35" i="8"/>
  <c r="R35" i="6"/>
  <c r="R316" i="8"/>
  <c r="R316" i="6"/>
  <c r="R76" i="6"/>
  <c r="R76" i="8"/>
  <c r="R191" i="6"/>
  <c r="R191" i="8"/>
  <c r="R20" i="6"/>
  <c r="R20" i="8"/>
  <c r="R123" i="8"/>
  <c r="R123" i="6"/>
  <c r="R73" i="6"/>
  <c r="R73" i="8"/>
  <c r="R110" i="8"/>
  <c r="R110" i="6"/>
  <c r="O371" i="8"/>
  <c r="F252" i="5"/>
  <c r="F252" i="8" s="1"/>
  <c r="L248" i="1"/>
  <c r="F252" i="10"/>
  <c r="F252" i="6"/>
  <c r="F195" i="5"/>
  <c r="F195" i="8" s="1"/>
  <c r="F195" i="6"/>
  <c r="L190" i="1"/>
  <c r="F195" i="10"/>
  <c r="L112" i="1"/>
  <c r="F115" i="6"/>
  <c r="F115" i="10"/>
  <c r="F115" i="5"/>
  <c r="F115" i="8" s="1"/>
  <c r="F309" i="6"/>
  <c r="F310" i="10"/>
  <c r="F310" i="5"/>
  <c r="F310" i="8" s="1"/>
  <c r="L301" i="1"/>
  <c r="L326" i="12" s="1"/>
  <c r="F159" i="6"/>
  <c r="F159" i="10"/>
  <c r="L155" i="1"/>
  <c r="F159" i="5"/>
  <c r="F159" i="8" s="1"/>
  <c r="L122" i="1"/>
  <c r="F126" i="6"/>
  <c r="F126" i="5"/>
  <c r="F126" i="8" s="1"/>
  <c r="F126" i="10"/>
  <c r="F122" i="5"/>
  <c r="F122" i="8" s="1"/>
  <c r="F122" i="6"/>
  <c r="F122" i="10"/>
  <c r="L118" i="1"/>
  <c r="G177" i="10"/>
  <c r="O172" i="12"/>
  <c r="G177" i="6"/>
  <c r="G177" i="5"/>
  <c r="G177" i="8" s="1"/>
  <c r="G318" i="5"/>
  <c r="G318" i="8" s="1"/>
  <c r="G318" i="10"/>
  <c r="G316" i="6"/>
  <c r="O224" i="12"/>
  <c r="K347" i="1"/>
  <c r="I372" i="4"/>
  <c r="R334" i="6"/>
  <c r="R334" i="8"/>
  <c r="R263" i="6"/>
  <c r="R263" i="8"/>
  <c r="R236" i="8"/>
  <c r="R236" i="6"/>
  <c r="N371" i="8"/>
  <c r="F224" i="6"/>
  <c r="F224" i="10"/>
  <c r="L219" i="1"/>
  <c r="F224" i="5"/>
  <c r="F224" i="8" s="1"/>
  <c r="F330" i="5"/>
  <c r="F330" i="8" s="1"/>
  <c r="F330" i="10"/>
  <c r="F328" i="6"/>
  <c r="L319" i="1"/>
  <c r="F226" i="6"/>
  <c r="F226" i="10"/>
  <c r="F226" i="5"/>
  <c r="F226" i="8" s="1"/>
  <c r="L221" i="1"/>
  <c r="F209" i="10"/>
  <c r="F209" i="6"/>
  <c r="F209" i="5"/>
  <c r="F209" i="8" s="1"/>
  <c r="L204" i="1"/>
  <c r="L277" i="12" s="1"/>
  <c r="O370" i="8"/>
  <c r="U373" i="4"/>
  <c r="R335" i="8"/>
  <c r="R335" i="6"/>
  <c r="R155" i="6"/>
  <c r="R155" i="8"/>
  <c r="R297" i="8"/>
  <c r="R297" i="6"/>
  <c r="R96" i="6"/>
  <c r="R96" i="8"/>
  <c r="R193" i="6"/>
  <c r="R193" i="8"/>
  <c r="R60" i="8"/>
  <c r="R60" i="6"/>
  <c r="R240" i="8"/>
  <c r="R240" i="6"/>
  <c r="R12" i="6"/>
  <c r="R12" i="8"/>
  <c r="R75" i="8"/>
  <c r="R75" i="6"/>
  <c r="R331" i="6"/>
  <c r="R331" i="8"/>
  <c r="R106" i="8"/>
  <c r="R106" i="6"/>
  <c r="F236" i="6"/>
  <c r="F236" i="10"/>
  <c r="F236" i="5"/>
  <c r="F236" i="8" s="1"/>
  <c r="L232" i="1"/>
  <c r="L134" i="1"/>
  <c r="F164" i="10"/>
  <c r="F164" i="5"/>
  <c r="F164" i="8" s="1"/>
  <c r="F164" i="6"/>
  <c r="F273" i="6"/>
  <c r="F273" i="5"/>
  <c r="F273" i="8" s="1"/>
  <c r="L266" i="1"/>
  <c r="F273" i="10"/>
  <c r="F175" i="5"/>
  <c r="F175" i="8" s="1"/>
  <c r="L170" i="1"/>
  <c r="F175" i="6"/>
  <c r="F175" i="10"/>
  <c r="F16" i="6"/>
  <c r="F16" i="10"/>
  <c r="L17" i="1"/>
  <c r="F16" i="5"/>
  <c r="F16" i="8" s="1"/>
  <c r="F322" i="10"/>
  <c r="L311" i="1"/>
  <c r="F322" i="5"/>
  <c r="F322" i="8" s="1"/>
  <c r="F320" i="6"/>
  <c r="F117" i="6"/>
  <c r="F117" i="10"/>
  <c r="L113" i="1"/>
  <c r="F117" i="5"/>
  <c r="F117" i="8" s="1"/>
  <c r="G161" i="10"/>
  <c r="G161" i="6"/>
  <c r="G161" i="5"/>
  <c r="G161" i="8" s="1"/>
  <c r="I370" i="4"/>
  <c r="B1" i="9"/>
  <c r="D7" i="9" s="1"/>
  <c r="G10" i="9"/>
  <c r="G27" i="9" s="1"/>
  <c r="F10" i="9"/>
  <c r="E372" i="8"/>
  <c r="E371" i="8"/>
  <c r="E369" i="8"/>
  <c r="E370" i="8"/>
  <c r="E373" i="8"/>
  <c r="G17" i="6" l="1"/>
  <c r="G243" i="10"/>
  <c r="G332" i="10"/>
  <c r="L260" i="12"/>
  <c r="G253" i="5"/>
  <c r="G253" i="8" s="1"/>
  <c r="L8" i="12"/>
  <c r="G333" i="5"/>
  <c r="G333" i="8" s="1"/>
  <c r="N266" i="1"/>
  <c r="G13" i="5"/>
  <c r="G13" i="8" s="1"/>
  <c r="G333" i="10"/>
  <c r="G13" i="10"/>
  <c r="G153" i="6"/>
  <c r="G253" i="10"/>
  <c r="N274" i="1"/>
  <c r="G153" i="10"/>
  <c r="L325" i="12"/>
  <c r="L156" i="12"/>
  <c r="G282" i="10"/>
  <c r="N185" i="1"/>
  <c r="G15" i="10"/>
  <c r="G330" i="6"/>
  <c r="L10" i="12"/>
  <c r="L139" i="12"/>
  <c r="L125" i="12"/>
  <c r="G282" i="6"/>
  <c r="G243" i="5"/>
  <c r="G243" i="8" s="1"/>
  <c r="G17" i="5"/>
  <c r="G17" i="8" s="1"/>
  <c r="G15" i="6"/>
  <c r="L12" i="12"/>
  <c r="G282" i="5"/>
  <c r="G282" i="8" s="1"/>
  <c r="G331" i="6"/>
  <c r="G243" i="6"/>
  <c r="N337" i="1"/>
  <c r="G17" i="10"/>
  <c r="G153" i="5"/>
  <c r="G153" i="8" s="1"/>
  <c r="L248" i="12"/>
  <c r="M183" i="1"/>
  <c r="N183" i="1" s="1"/>
  <c r="M150" i="1"/>
  <c r="N150" i="1" s="1"/>
  <c r="M210" i="1"/>
  <c r="N210" i="1" s="1"/>
  <c r="M28" i="1"/>
  <c r="N28" i="1" s="1"/>
  <c r="M331" i="1"/>
  <c r="N331" i="1" s="1"/>
  <c r="M15" i="1"/>
  <c r="N15" i="1" s="1"/>
  <c r="M337" i="1"/>
  <c r="M47" i="1"/>
  <c r="N47" i="1" s="1"/>
  <c r="M202" i="1"/>
  <c r="N202" i="1" s="1"/>
  <c r="M32" i="1"/>
  <c r="N32" i="1" s="1"/>
  <c r="M216" i="1"/>
  <c r="N216" i="1" s="1"/>
  <c r="M234" i="1"/>
  <c r="N234" i="1" s="1"/>
  <c r="M117" i="1"/>
  <c r="N117" i="1" s="1"/>
  <c r="M22" i="1"/>
  <c r="N22" i="1" s="1"/>
  <c r="M160" i="1"/>
  <c r="N160" i="1" s="1"/>
  <c r="M232" i="1"/>
  <c r="N232" i="1" s="1"/>
  <c r="M221" i="1"/>
  <c r="N221" i="1" s="1"/>
  <c r="M112" i="1"/>
  <c r="N112" i="1" s="1"/>
  <c r="M257" i="1"/>
  <c r="N257" i="1" s="1"/>
  <c r="M175" i="1"/>
  <c r="N175" i="1" s="1"/>
  <c r="M58" i="1"/>
  <c r="N58" i="1" s="1"/>
  <c r="M258" i="1"/>
  <c r="N258" i="1" s="1"/>
  <c r="M278" i="1"/>
  <c r="N278" i="1" s="1"/>
  <c r="M250" i="1"/>
  <c r="N250" i="1" s="1"/>
  <c r="M31" i="1"/>
  <c r="N31" i="1" s="1"/>
  <c r="M209" i="1"/>
  <c r="N209" i="1" s="1"/>
  <c r="M265" i="1"/>
  <c r="N265" i="1" s="1"/>
  <c r="M59" i="1"/>
  <c r="N59" i="1" s="1"/>
  <c r="M98" i="1"/>
  <c r="N98" i="1" s="1"/>
  <c r="M147" i="1"/>
  <c r="N147" i="1" s="1"/>
  <c r="M139" i="1"/>
  <c r="N139" i="1" s="1"/>
  <c r="M66" i="1"/>
  <c r="N66" i="1" s="1"/>
  <c r="M189" i="1"/>
  <c r="N189" i="1" s="1"/>
  <c r="M89" i="1"/>
  <c r="N89" i="1" s="1"/>
  <c r="M342" i="1"/>
  <c r="N342" i="1" s="1"/>
  <c r="M261" i="1"/>
  <c r="N261" i="1" s="1"/>
  <c r="M238" i="1"/>
  <c r="N238" i="1" s="1"/>
  <c r="M206" i="1"/>
  <c r="N206" i="1" s="1"/>
  <c r="M92" i="1"/>
  <c r="N92" i="1" s="1"/>
  <c r="M282" i="1"/>
  <c r="N282" i="1" s="1"/>
  <c r="M263" i="1"/>
  <c r="N263" i="1" s="1"/>
  <c r="M81" i="1"/>
  <c r="N81" i="1" s="1"/>
  <c r="M240" i="1"/>
  <c r="N240" i="1" s="1"/>
  <c r="M245" i="1"/>
  <c r="N245" i="1" s="1"/>
  <c r="M82" i="1"/>
  <c r="N82" i="1" s="1"/>
  <c r="M339" i="1"/>
  <c r="N339" i="1" s="1"/>
  <c r="M243" i="1"/>
  <c r="N243" i="1" s="1"/>
  <c r="M13" i="1"/>
  <c r="N13" i="1" s="1"/>
  <c r="M228" i="1"/>
  <c r="N228" i="1" s="1"/>
  <c r="M184" i="1"/>
  <c r="N184" i="1" s="1"/>
  <c r="M49" i="1"/>
  <c r="N49" i="1" s="1"/>
  <c r="M164" i="1"/>
  <c r="N164" i="1" s="1"/>
  <c r="M195" i="1"/>
  <c r="N195" i="1" s="1"/>
  <c r="M138" i="1"/>
  <c r="N138" i="1" s="1"/>
  <c r="M131" i="1"/>
  <c r="N131" i="1" s="1"/>
  <c r="M159" i="1"/>
  <c r="N159" i="1" s="1"/>
  <c r="M187" i="1"/>
  <c r="N187" i="1" s="1"/>
  <c r="M116" i="1"/>
  <c r="N116" i="1" s="1"/>
  <c r="M326" i="1"/>
  <c r="N326" i="1" s="1"/>
  <c r="M199" i="1"/>
  <c r="N199" i="1" s="1"/>
  <c r="M86" i="1"/>
  <c r="N86" i="1" s="1"/>
  <c r="M61" i="1"/>
  <c r="N61" i="1" s="1"/>
  <c r="M152" i="1"/>
  <c r="N152" i="1" s="1"/>
  <c r="M197" i="1"/>
  <c r="N197" i="1" s="1"/>
  <c r="M242" i="1"/>
  <c r="N242" i="1" s="1"/>
  <c r="M168" i="1"/>
  <c r="N168" i="1" s="1"/>
  <c r="M325" i="1"/>
  <c r="N325" i="1" s="1"/>
  <c r="M254" i="1"/>
  <c r="N254" i="1" s="1"/>
  <c r="M102" i="1"/>
  <c r="N102" i="1" s="1"/>
  <c r="M67" i="1"/>
  <c r="N67" i="1" s="1"/>
  <c r="M64" i="1"/>
  <c r="N64" i="1" s="1"/>
  <c r="M30" i="1"/>
  <c r="N30" i="1" s="1"/>
  <c r="M327" i="1"/>
  <c r="N327" i="1" s="1"/>
  <c r="M54" i="1"/>
  <c r="N54" i="1" s="1"/>
  <c r="M227" i="1"/>
  <c r="N227" i="1" s="1"/>
  <c r="M107" i="1"/>
  <c r="N107" i="1" s="1"/>
  <c r="M323" i="1"/>
  <c r="N323" i="1" s="1"/>
  <c r="M264" i="1"/>
  <c r="N264" i="1" s="1"/>
  <c r="M77" i="1"/>
  <c r="N77" i="1" s="1"/>
  <c r="M101" i="1"/>
  <c r="N101" i="1" s="1"/>
  <c r="M246" i="1"/>
  <c r="N246" i="1" s="1"/>
  <c r="M324" i="1"/>
  <c r="N324" i="1" s="1"/>
  <c r="M253" i="1"/>
  <c r="N253" i="1" s="1"/>
  <c r="M203" i="1"/>
  <c r="N203" i="1" s="1"/>
  <c r="M144" i="1"/>
  <c r="N144" i="1" s="1"/>
  <c r="M192" i="1"/>
  <c r="N192" i="1" s="1"/>
  <c r="M130" i="1"/>
  <c r="N130" i="1" s="1"/>
  <c r="M279" i="1"/>
  <c r="N279" i="1" s="1"/>
  <c r="M10" i="1"/>
  <c r="N10" i="1" s="1"/>
  <c r="M225" i="1"/>
  <c r="N225" i="1" s="1"/>
  <c r="M134" i="1"/>
  <c r="N134" i="1" s="1"/>
  <c r="M51" i="1"/>
  <c r="N51" i="1" s="1"/>
  <c r="M165" i="1"/>
  <c r="N165" i="1" s="1"/>
  <c r="M46" i="1"/>
  <c r="N46" i="1" s="1"/>
  <c r="M305" i="1"/>
  <c r="N305" i="1" s="1"/>
  <c r="M24" i="1"/>
  <c r="N24" i="1" s="1"/>
  <c r="M154" i="1"/>
  <c r="N154" i="1" s="1"/>
  <c r="M329" i="1"/>
  <c r="N329" i="1" s="1"/>
  <c r="M176" i="1"/>
  <c r="N176" i="1" s="1"/>
  <c r="M141" i="1"/>
  <c r="N141" i="1" s="1"/>
  <c r="M290" i="1"/>
  <c r="N290" i="1" s="1"/>
  <c r="M316" i="1"/>
  <c r="N316" i="1" s="1"/>
  <c r="M306" i="1"/>
  <c r="N306" i="1" s="1"/>
  <c r="M21" i="1"/>
  <c r="N21" i="1" s="1"/>
  <c r="M96" i="1"/>
  <c r="N96" i="1" s="1"/>
  <c r="M182" i="1"/>
  <c r="N182" i="1" s="1"/>
  <c r="M332" i="1"/>
  <c r="N332" i="1" s="1"/>
  <c r="M39" i="1"/>
  <c r="N39" i="1" s="1"/>
  <c r="M161" i="1"/>
  <c r="N161" i="1" s="1"/>
  <c r="M167" i="1"/>
  <c r="N167" i="1" s="1"/>
  <c r="M69" i="1"/>
  <c r="N69" i="1" s="1"/>
  <c r="M235" i="1"/>
  <c r="N235" i="1" s="1"/>
  <c r="M99" i="1"/>
  <c r="N99" i="1" s="1"/>
  <c r="M137" i="1"/>
  <c r="N137" i="1" s="1"/>
  <c r="M308" i="1"/>
  <c r="N308" i="1" s="1"/>
  <c r="M132" i="1"/>
  <c r="N132" i="1" s="1"/>
  <c r="M304" i="1"/>
  <c r="N304" i="1" s="1"/>
  <c r="M94" i="1"/>
  <c r="N94" i="1" s="1"/>
  <c r="M85" i="1"/>
  <c r="N85" i="1" s="1"/>
  <c r="M291" i="1"/>
  <c r="N291" i="1" s="1"/>
  <c r="M299" i="1"/>
  <c r="N299" i="1" s="1"/>
  <c r="M109" i="1"/>
  <c r="N109" i="1" s="1"/>
  <c r="M128" i="1"/>
  <c r="N128" i="1" s="1"/>
  <c r="M110" i="1"/>
  <c r="N110" i="1" s="1"/>
  <c r="M145" i="1"/>
  <c r="N145" i="1" s="1"/>
  <c r="M113" i="1"/>
  <c r="N113" i="1" s="1"/>
  <c r="M266" i="1"/>
  <c r="M301" i="1"/>
  <c r="N301" i="1" s="1"/>
  <c r="M244" i="1"/>
  <c r="N244" i="1" s="1"/>
  <c r="M190" i="1"/>
  <c r="N190" i="1" s="1"/>
  <c r="M247" i="1"/>
  <c r="N247" i="1" s="1"/>
  <c r="M285" i="1"/>
  <c r="N285" i="1" s="1"/>
  <c r="M309" i="1"/>
  <c r="N309" i="1" s="1"/>
  <c r="M63" i="1"/>
  <c r="N63" i="1" s="1"/>
  <c r="M124" i="1"/>
  <c r="N124" i="1" s="1"/>
  <c r="M303" i="1"/>
  <c r="N303" i="1" s="1"/>
  <c r="M296" i="1"/>
  <c r="N296" i="1" s="1"/>
  <c r="M277" i="1"/>
  <c r="N277" i="1" s="1"/>
  <c r="M260" i="1"/>
  <c r="N260" i="1" s="1"/>
  <c r="M214" i="1"/>
  <c r="N214" i="1" s="1"/>
  <c r="M198" i="1"/>
  <c r="N198" i="1" s="1"/>
  <c r="M208" i="1"/>
  <c r="N208" i="1" s="1"/>
  <c r="M95" i="1"/>
  <c r="N95" i="1" s="1"/>
  <c r="M344" i="1"/>
  <c r="N344" i="1" s="1"/>
  <c r="M255" i="1"/>
  <c r="N255" i="1" s="1"/>
  <c r="M177" i="1"/>
  <c r="N177" i="1" s="1"/>
  <c r="M42" i="1"/>
  <c r="N42" i="1" s="1"/>
  <c r="M146" i="1"/>
  <c r="N146" i="1" s="1"/>
  <c r="M268" i="1"/>
  <c r="N268" i="1" s="1"/>
  <c r="M215" i="1"/>
  <c r="N215" i="1" s="1"/>
  <c r="M53" i="1"/>
  <c r="N53" i="1" s="1"/>
  <c r="M267" i="1"/>
  <c r="N267" i="1" s="1"/>
  <c r="M27" i="1"/>
  <c r="N27" i="1" s="1"/>
  <c r="M272" i="1"/>
  <c r="N272" i="1" s="1"/>
  <c r="M87" i="1"/>
  <c r="N87" i="1" s="1"/>
  <c r="M123" i="1"/>
  <c r="N123" i="1" s="1"/>
  <c r="M273" i="1"/>
  <c r="N273" i="1" s="1"/>
  <c r="M292" i="1"/>
  <c r="N292" i="1" s="1"/>
  <c r="M38" i="1"/>
  <c r="N38" i="1" s="1"/>
  <c r="M295" i="1"/>
  <c r="N295" i="1" s="1"/>
  <c r="M34" i="1"/>
  <c r="N34" i="1" s="1"/>
  <c r="M252" i="1"/>
  <c r="N252" i="1" s="1"/>
  <c r="M283" i="1"/>
  <c r="N283" i="1" s="1"/>
  <c r="M171" i="1"/>
  <c r="N171" i="1" s="1"/>
  <c r="M23" i="1"/>
  <c r="N23" i="1" s="1"/>
  <c r="M143" i="1"/>
  <c r="N143" i="1" s="1"/>
  <c r="M220" i="1"/>
  <c r="N220" i="1" s="1"/>
  <c r="M193" i="1"/>
  <c r="N193" i="1" s="1"/>
  <c r="M12" i="1"/>
  <c r="N12" i="1" s="1"/>
  <c r="M241" i="1"/>
  <c r="N241" i="1" s="1"/>
  <c r="M300" i="1"/>
  <c r="N300" i="1" s="1"/>
  <c r="M122" i="1"/>
  <c r="N122" i="1" s="1"/>
  <c r="M223" i="1"/>
  <c r="N223" i="1" s="1"/>
  <c r="M236" i="1"/>
  <c r="N236" i="1" s="1"/>
  <c r="M33" i="1"/>
  <c r="N33" i="1" s="1"/>
  <c r="M135" i="1"/>
  <c r="N135" i="1" s="1"/>
  <c r="M328" i="1"/>
  <c r="N328" i="1" s="1"/>
  <c r="M200" i="1"/>
  <c r="N200" i="1" s="1"/>
  <c r="M91" i="1"/>
  <c r="N91" i="1" s="1"/>
  <c r="M280" i="1"/>
  <c r="N280" i="1" s="1"/>
  <c r="M307" i="1"/>
  <c r="N307" i="1" s="1"/>
  <c r="M212" i="1"/>
  <c r="N212" i="1" s="1"/>
  <c r="M26" i="1"/>
  <c r="N26" i="1" s="1"/>
  <c r="M341" i="1"/>
  <c r="N341" i="1" s="1"/>
  <c r="M115" i="1"/>
  <c r="N115" i="1" s="1"/>
  <c r="M71" i="1"/>
  <c r="N71" i="1" s="1"/>
  <c r="M20" i="1"/>
  <c r="N20" i="1" s="1"/>
  <c r="M103" i="1"/>
  <c r="N103" i="1" s="1"/>
  <c r="M114" i="1"/>
  <c r="N114" i="1" s="1"/>
  <c r="M310" i="1"/>
  <c r="N310" i="1" s="1"/>
  <c r="M302" i="1"/>
  <c r="N302" i="1" s="1"/>
  <c r="M108" i="1"/>
  <c r="N108" i="1" s="1"/>
  <c r="M274" i="1"/>
  <c r="M213" i="1"/>
  <c r="N213" i="1" s="1"/>
  <c r="M229" i="1"/>
  <c r="N229" i="1" s="1"/>
  <c r="M11" i="1"/>
  <c r="N11" i="1" s="1"/>
  <c r="M207" i="1"/>
  <c r="N207" i="1" s="1"/>
  <c r="M180" i="1"/>
  <c r="N180" i="1" s="1"/>
  <c r="M334" i="1"/>
  <c r="N334" i="1" s="1"/>
  <c r="M70" i="1"/>
  <c r="N70" i="1" s="1"/>
  <c r="M333" i="1"/>
  <c r="N333" i="1" s="1"/>
  <c r="M294" i="1"/>
  <c r="N294" i="1" s="1"/>
  <c r="M80" i="1"/>
  <c r="N80" i="1" s="1"/>
  <c r="M120" i="1"/>
  <c r="N120" i="1" s="1"/>
  <c r="M248" i="1"/>
  <c r="N248" i="1" s="1"/>
  <c r="M287" i="1"/>
  <c r="N287" i="1" s="1"/>
  <c r="M162" i="1"/>
  <c r="N162" i="1" s="1"/>
  <c r="M119" i="1"/>
  <c r="N119" i="1" s="1"/>
  <c r="M133" i="1"/>
  <c r="N133" i="1" s="1"/>
  <c r="M17" i="1"/>
  <c r="N17" i="1" s="1"/>
  <c r="M219" i="1"/>
  <c r="N219" i="1" s="1"/>
  <c r="M204" i="1"/>
  <c r="N204" i="1" s="1"/>
  <c r="M319" i="1"/>
  <c r="N319" i="1" s="1"/>
  <c r="M118" i="1"/>
  <c r="N118" i="1" s="1"/>
  <c r="M201" i="1"/>
  <c r="N201" i="1" s="1"/>
  <c r="M56" i="1"/>
  <c r="N56" i="1" s="1"/>
  <c r="M262" i="1"/>
  <c r="N262" i="1" s="1"/>
  <c r="M163" i="1"/>
  <c r="N163" i="1" s="1"/>
  <c r="M45" i="1"/>
  <c r="N45" i="1" s="1"/>
  <c r="M340" i="1"/>
  <c r="N340" i="1" s="1"/>
  <c r="M62" i="1"/>
  <c r="N62" i="1" s="1"/>
  <c r="M88" i="1"/>
  <c r="N88" i="1" s="1"/>
  <c r="M74" i="1"/>
  <c r="N74" i="1" s="1"/>
  <c r="M142" i="1"/>
  <c r="N142" i="1" s="1"/>
  <c r="M156" i="1"/>
  <c r="N156" i="1" s="1"/>
  <c r="M205" i="1"/>
  <c r="N205" i="1" s="1"/>
  <c r="M226" i="1"/>
  <c r="N226" i="1" s="1"/>
  <c r="M185" i="1"/>
  <c r="M50" i="1"/>
  <c r="N50" i="1" s="1"/>
  <c r="M218" i="1"/>
  <c r="N218" i="1" s="1"/>
  <c r="M181" i="1"/>
  <c r="N181" i="1" s="1"/>
  <c r="M57" i="1"/>
  <c r="N57" i="1" s="1"/>
  <c r="M298" i="1"/>
  <c r="N298" i="1" s="1"/>
  <c r="M297" i="1"/>
  <c r="N297" i="1" s="1"/>
  <c r="M320" i="1"/>
  <c r="N320" i="1" s="1"/>
  <c r="M174" i="1"/>
  <c r="N174" i="1" s="1"/>
  <c r="M106" i="1"/>
  <c r="N106" i="1" s="1"/>
  <c r="M256" i="1"/>
  <c r="N256" i="1" s="1"/>
  <c r="M281" i="1"/>
  <c r="N281" i="1" s="1"/>
  <c r="M343" i="1"/>
  <c r="N343" i="1" s="1"/>
  <c r="M72" i="1"/>
  <c r="N72" i="1" s="1"/>
  <c r="M338" i="1"/>
  <c r="N338" i="1" s="1"/>
  <c r="M194" i="1"/>
  <c r="N194" i="1" s="1"/>
  <c r="M178" i="1"/>
  <c r="N178" i="1" s="1"/>
  <c r="M336" i="1"/>
  <c r="N336" i="1" s="1"/>
  <c r="M41" i="1"/>
  <c r="N41" i="1" s="1"/>
  <c r="M9" i="1"/>
  <c r="N9" i="1" s="1"/>
  <c r="M288" i="1"/>
  <c r="N288" i="1" s="1"/>
  <c r="M188" i="1"/>
  <c r="N188" i="1" s="1"/>
  <c r="M44" i="1"/>
  <c r="N44" i="1" s="1"/>
  <c r="M37" i="1"/>
  <c r="N37" i="1" s="1"/>
  <c r="M169" i="1"/>
  <c r="N169" i="1" s="1"/>
  <c r="M111" i="1"/>
  <c r="N111" i="1" s="1"/>
  <c r="M93" i="1"/>
  <c r="N93" i="1" s="1"/>
  <c r="M311" i="1"/>
  <c r="N311" i="1" s="1"/>
  <c r="M170" i="1"/>
  <c r="N170" i="1" s="1"/>
  <c r="M155" i="1"/>
  <c r="N155" i="1" s="1"/>
  <c r="M231" i="1"/>
  <c r="N231" i="1" s="1"/>
  <c r="M318" i="1"/>
  <c r="N318" i="1" s="1"/>
  <c r="M60" i="1"/>
  <c r="N60" i="1" s="1"/>
  <c r="M100" i="1"/>
  <c r="N100" i="1" s="1"/>
  <c r="M153" i="1"/>
  <c r="N153" i="1" s="1"/>
  <c r="M151" i="1"/>
  <c r="N151" i="1" s="1"/>
  <c r="M286" i="1"/>
  <c r="N286" i="1" s="1"/>
  <c r="M237" i="1"/>
  <c r="N237" i="1" s="1"/>
  <c r="M211" i="1"/>
  <c r="N211" i="1" s="1"/>
  <c r="M158" i="1"/>
  <c r="N158" i="1" s="1"/>
  <c r="M217" i="1"/>
  <c r="N217" i="1" s="1"/>
  <c r="M293" i="1"/>
  <c r="N293" i="1" s="1"/>
  <c r="M48" i="1"/>
  <c r="N48" i="1" s="1"/>
  <c r="M313" i="1"/>
  <c r="N313" i="1" s="1"/>
  <c r="M76" i="1"/>
  <c r="N76" i="1" s="1"/>
  <c r="M314" i="1"/>
  <c r="N314" i="1" s="1"/>
  <c r="M312" i="1"/>
  <c r="N312" i="1" s="1"/>
  <c r="M127" i="1"/>
  <c r="N127" i="1" s="1"/>
  <c r="M191" i="1"/>
  <c r="N191" i="1" s="1"/>
  <c r="M284" i="1"/>
  <c r="N284" i="1" s="1"/>
  <c r="M230" i="1"/>
  <c r="N230" i="1" s="1"/>
  <c r="M186" i="1"/>
  <c r="N186" i="1" s="1"/>
  <c r="M271" i="1"/>
  <c r="N271" i="1" s="1"/>
  <c r="M136" i="1"/>
  <c r="N136" i="1" s="1"/>
  <c r="M270" i="1"/>
  <c r="N270" i="1" s="1"/>
  <c r="M233" i="1"/>
  <c r="N233" i="1" s="1"/>
  <c r="M121" i="1"/>
  <c r="N121" i="1" s="1"/>
  <c r="M75" i="1"/>
  <c r="N75" i="1" s="1"/>
  <c r="M90" i="1"/>
  <c r="N90" i="1" s="1"/>
  <c r="M317" i="1"/>
  <c r="N317" i="1" s="1"/>
  <c r="M251" i="1"/>
  <c r="N251" i="1" s="1"/>
  <c r="M335" i="1"/>
  <c r="N335" i="1" s="1"/>
  <c r="G229" i="6"/>
  <c r="G229" i="10"/>
  <c r="G29" i="6"/>
  <c r="G29" i="10"/>
  <c r="G201" i="5"/>
  <c r="G201" i="8" s="1"/>
  <c r="G25" i="10"/>
  <c r="G25" i="6"/>
  <c r="G25" i="5"/>
  <c r="G25" i="8" s="1"/>
  <c r="G40" i="5"/>
  <c r="G40" i="8" s="1"/>
  <c r="G80" i="6"/>
  <c r="G184" i="5"/>
  <c r="G184" i="8" s="1"/>
  <c r="G184" i="10"/>
  <c r="G184" i="6"/>
  <c r="G65" i="6"/>
  <c r="G43" i="6"/>
  <c r="G201" i="6"/>
  <c r="G43" i="10"/>
  <c r="G40" i="10"/>
  <c r="G201" i="10"/>
  <c r="G40" i="6"/>
  <c r="G84" i="5"/>
  <c r="G84" i="8" s="1"/>
  <c r="G65" i="5"/>
  <c r="G65" i="8" s="1"/>
  <c r="G43" i="5"/>
  <c r="G43" i="8" s="1"/>
  <c r="G52" i="10"/>
  <c r="G52" i="6"/>
  <c r="G52" i="5"/>
  <c r="G52" i="8" s="1"/>
  <c r="G80" i="10"/>
  <c r="G276" i="10"/>
  <c r="G68" i="5"/>
  <c r="G68" i="8" s="1"/>
  <c r="G68" i="10"/>
  <c r="G68" i="6"/>
  <c r="G171" i="5"/>
  <c r="G171" i="8" s="1"/>
  <c r="G227" i="6"/>
  <c r="G73" i="6"/>
  <c r="G171" i="10"/>
  <c r="G171" i="6"/>
  <c r="L31" i="12"/>
  <c r="G131" i="10"/>
  <c r="L68" i="12"/>
  <c r="L38" i="12"/>
  <c r="L179" i="12"/>
  <c r="L24" i="12"/>
  <c r="L196" i="12"/>
  <c r="G227" i="5"/>
  <c r="G227" i="8" s="1"/>
  <c r="G98" i="10"/>
  <c r="L271" i="12"/>
  <c r="G98" i="5"/>
  <c r="G98" i="8" s="1"/>
  <c r="G134" i="5"/>
  <c r="G134" i="8" s="1"/>
  <c r="G73" i="10"/>
  <c r="L79" i="12"/>
  <c r="G55" i="10"/>
  <c r="G84" i="6"/>
  <c r="G65" i="10"/>
  <c r="G227" i="10"/>
  <c r="G80" i="5"/>
  <c r="G80" i="8" s="1"/>
  <c r="G134" i="6"/>
  <c r="G98" i="6"/>
  <c r="G73" i="5"/>
  <c r="G73" i="8" s="1"/>
  <c r="L173" i="12"/>
  <c r="L129" i="12"/>
  <c r="L224" i="12"/>
  <c r="L60" i="12"/>
  <c r="L63" i="12"/>
  <c r="L50" i="12"/>
  <c r="G55" i="6"/>
  <c r="G84" i="10"/>
  <c r="G276" i="5"/>
  <c r="G276" i="8" s="1"/>
  <c r="G131" i="6"/>
  <c r="G36" i="6"/>
  <c r="L20" i="12"/>
  <c r="L93" i="12"/>
  <c r="L222" i="12"/>
  <c r="L35" i="12"/>
  <c r="G55" i="5"/>
  <c r="G55" i="8" s="1"/>
  <c r="G178" i="6"/>
  <c r="G178" i="5"/>
  <c r="G178" i="8" s="1"/>
  <c r="G229" i="5"/>
  <c r="G229" i="8" s="1"/>
  <c r="G131" i="5"/>
  <c r="G131" i="8" s="1"/>
  <c r="G36" i="10"/>
  <c r="G178" i="10"/>
  <c r="G276" i="6"/>
  <c r="G134" i="10"/>
  <c r="G29" i="5"/>
  <c r="G29" i="8" s="1"/>
  <c r="G36" i="5"/>
  <c r="G36" i="8" s="1"/>
  <c r="L126" i="12"/>
  <c r="L47" i="12"/>
  <c r="L166" i="12"/>
  <c r="L75" i="12"/>
  <c r="G341" i="10"/>
  <c r="M330" i="1"/>
  <c r="N330" i="1" s="1"/>
  <c r="G108" i="5"/>
  <c r="G108" i="8" s="1"/>
  <c r="M105" i="1"/>
  <c r="N105" i="1" s="1"/>
  <c r="L2" i="12"/>
  <c r="L278" i="12"/>
  <c r="O278" i="12"/>
  <c r="N278" i="12"/>
  <c r="L269" i="12"/>
  <c r="O269" i="12"/>
  <c r="N269" i="12"/>
  <c r="L327" i="12"/>
  <c r="O327" i="12"/>
  <c r="N327" i="12"/>
  <c r="L245" i="12"/>
  <c r="N245" i="12"/>
  <c r="O245" i="12"/>
  <c r="N184" i="12"/>
  <c r="O184" i="12"/>
  <c r="L170" i="12"/>
  <c r="N170" i="12"/>
  <c r="L263" i="12"/>
  <c r="O263" i="12"/>
  <c r="N263" i="12"/>
  <c r="L87" i="12"/>
  <c r="O87" i="12"/>
  <c r="N87" i="12"/>
  <c r="L154" i="12"/>
  <c r="N154" i="12"/>
  <c r="O154" i="12"/>
  <c r="L104" i="12"/>
  <c r="N103" i="12"/>
  <c r="L223" i="12"/>
  <c r="N223" i="12"/>
  <c r="L247" i="12"/>
  <c r="O247" i="12"/>
  <c r="N247" i="12"/>
  <c r="L201" i="12"/>
  <c r="N201" i="12"/>
  <c r="O201" i="12"/>
  <c r="L51" i="12"/>
  <c r="N51" i="12"/>
  <c r="O51" i="12"/>
  <c r="L41" i="12"/>
  <c r="N41" i="12"/>
  <c r="L134" i="12"/>
  <c r="O134" i="12"/>
  <c r="N134" i="12"/>
  <c r="L82" i="12"/>
  <c r="N82" i="12"/>
  <c r="L56" i="12"/>
  <c r="N56" i="12"/>
  <c r="O56" i="12"/>
  <c r="L26" i="12"/>
  <c r="N26" i="12"/>
  <c r="O26" i="12"/>
  <c r="L209" i="12"/>
  <c r="N209" i="12"/>
  <c r="O209" i="12"/>
  <c r="N267" i="12"/>
  <c r="O267" i="12"/>
  <c r="L54" i="12"/>
  <c r="N54" i="12"/>
  <c r="L183" i="12"/>
  <c r="O183" i="12"/>
  <c r="N183" i="12"/>
  <c r="L46" i="12"/>
  <c r="O46" i="12"/>
  <c r="N46" i="12"/>
  <c r="L168" i="12"/>
  <c r="N168" i="12"/>
  <c r="L149" i="12"/>
  <c r="O149" i="12"/>
  <c r="N149" i="12"/>
  <c r="L144" i="12"/>
  <c r="N144" i="12"/>
  <c r="N52" i="12"/>
  <c r="L99" i="12"/>
  <c r="N99" i="12"/>
  <c r="O99" i="12"/>
  <c r="L167" i="12"/>
  <c r="O167" i="12"/>
  <c r="N167" i="12"/>
  <c r="L64" i="12"/>
  <c r="N64" i="12"/>
  <c r="O64" i="12"/>
  <c r="L234" i="12"/>
  <c r="N234" i="12"/>
  <c r="O234" i="12"/>
  <c r="L59" i="12"/>
  <c r="N59" i="12"/>
  <c r="O59" i="12"/>
  <c r="L25" i="12"/>
  <c r="O25" i="12"/>
  <c r="N25" i="12"/>
  <c r="L206" i="12"/>
  <c r="N206" i="12"/>
  <c r="L131" i="12"/>
  <c r="N131" i="12"/>
  <c r="O131" i="12"/>
  <c r="L6" i="12"/>
  <c r="O6" i="12"/>
  <c r="N6" i="12"/>
  <c r="N240" i="12"/>
  <c r="O240" i="12"/>
  <c r="L133" i="12"/>
  <c r="N133" i="12"/>
  <c r="N303" i="12"/>
  <c r="O303" i="12"/>
  <c r="L9" i="12"/>
  <c r="O9" i="12"/>
  <c r="N9" i="12"/>
  <c r="L341" i="12"/>
  <c r="N341" i="12"/>
  <c r="N294" i="12"/>
  <c r="O294" i="12"/>
  <c r="O293" i="12"/>
  <c r="N293" i="12"/>
  <c r="O7" i="12"/>
  <c r="N7" i="12"/>
  <c r="N227" i="12"/>
  <c r="N265" i="12"/>
  <c r="G255" i="10"/>
  <c r="N250" i="12"/>
  <c r="N339" i="12"/>
  <c r="L235" i="12"/>
  <c r="N235" i="12"/>
  <c r="O235" i="12"/>
  <c r="L152" i="12"/>
  <c r="N152" i="12"/>
  <c r="O152" i="12"/>
  <c r="L94" i="12"/>
  <c r="N94" i="12"/>
  <c r="L309" i="12"/>
  <c r="O309" i="12"/>
  <c r="N309" i="12"/>
  <c r="L177" i="12"/>
  <c r="O177" i="12"/>
  <c r="N177" i="12"/>
  <c r="L106" i="12"/>
  <c r="N105" i="12"/>
  <c r="O105" i="12"/>
  <c r="L253" i="12"/>
  <c r="O253" i="12"/>
  <c r="N253" i="12"/>
  <c r="N337" i="12"/>
  <c r="L175" i="12"/>
  <c r="N175" i="12"/>
  <c r="L200" i="12"/>
  <c r="N200" i="12"/>
  <c r="O200" i="12"/>
  <c r="L333" i="12"/>
  <c r="N333" i="12"/>
  <c r="L66" i="12"/>
  <c r="N66" i="12"/>
  <c r="O66" i="12"/>
  <c r="L92" i="12"/>
  <c r="O92" i="12"/>
  <c r="N92" i="12"/>
  <c r="L113" i="12"/>
  <c r="O113" i="12"/>
  <c r="N113" i="12"/>
  <c r="N104" i="12"/>
  <c r="L314" i="12"/>
  <c r="N314" i="12"/>
  <c r="O314" i="12"/>
  <c r="L312" i="12"/>
  <c r="N312" i="12"/>
  <c r="L132" i="12"/>
  <c r="N132" i="12"/>
  <c r="L307" i="12"/>
  <c r="N307" i="12"/>
  <c r="L158" i="12"/>
  <c r="O158" i="12"/>
  <c r="N158" i="12"/>
  <c r="L28" i="12"/>
  <c r="O28" i="12"/>
  <c r="N28" i="12"/>
  <c r="L306" i="12"/>
  <c r="N306" i="12"/>
  <c r="L299" i="12"/>
  <c r="N299" i="12"/>
  <c r="O299" i="12"/>
  <c r="N162" i="12"/>
  <c r="O162" i="12"/>
  <c r="L211" i="12"/>
  <c r="N211" i="12"/>
  <c r="O211" i="12"/>
  <c r="L157" i="12"/>
  <c r="N157" i="12"/>
  <c r="O157" i="12"/>
  <c r="L217" i="12"/>
  <c r="N217" i="12"/>
  <c r="L225" i="12"/>
  <c r="N225" i="12"/>
  <c r="L146" i="12"/>
  <c r="N146" i="12"/>
  <c r="L138" i="12"/>
  <c r="N138" i="12"/>
  <c r="L220" i="12"/>
  <c r="O220" i="12"/>
  <c r="N220" i="12"/>
  <c r="L32" i="12"/>
  <c r="N32" i="12"/>
  <c r="O32" i="12"/>
  <c r="L72" i="12"/>
  <c r="N72" i="12"/>
  <c r="L318" i="12"/>
  <c r="O318" i="12"/>
  <c r="N318" i="12"/>
  <c r="L189" i="12"/>
  <c r="O189" i="12"/>
  <c r="N189" i="12"/>
  <c r="L85" i="12"/>
  <c r="O85" i="12"/>
  <c r="N85" i="12"/>
  <c r="L273" i="12"/>
  <c r="N273" i="12"/>
  <c r="O273" i="12"/>
  <c r="L135" i="12"/>
  <c r="O135" i="12"/>
  <c r="N135" i="12"/>
  <c r="L272" i="12"/>
  <c r="N272" i="12"/>
  <c r="O272" i="12"/>
  <c r="L232" i="12"/>
  <c r="N232" i="12"/>
  <c r="L120" i="12"/>
  <c r="N120" i="12"/>
  <c r="O120" i="12"/>
  <c r="L275" i="12"/>
  <c r="N275" i="12"/>
  <c r="O275" i="12"/>
  <c r="N90" i="12"/>
  <c r="N81" i="12"/>
  <c r="N203" i="12"/>
  <c r="L143" i="12"/>
  <c r="O143" i="12"/>
  <c r="N143" i="12"/>
  <c r="N192" i="12"/>
  <c r="O192" i="12"/>
  <c r="N130" i="12"/>
  <c r="O130" i="12"/>
  <c r="N280" i="12"/>
  <c r="N242" i="12"/>
  <c r="N16" i="12"/>
  <c r="O16" i="12"/>
  <c r="G76" i="5"/>
  <c r="G76" i="8" s="1"/>
  <c r="N71" i="12"/>
  <c r="G193" i="10"/>
  <c r="N188" i="12"/>
  <c r="O39" i="12"/>
  <c r="N39" i="12"/>
  <c r="L204" i="12"/>
  <c r="O204" i="12"/>
  <c r="N204" i="12"/>
  <c r="L323" i="12"/>
  <c r="N323" i="12"/>
  <c r="O323" i="12"/>
  <c r="L110" i="12"/>
  <c r="O110" i="12"/>
  <c r="N110" i="12"/>
  <c r="L243" i="12"/>
  <c r="N243" i="12"/>
  <c r="O243" i="12"/>
  <c r="L230" i="12"/>
  <c r="O230" i="12"/>
  <c r="N230" i="12"/>
  <c r="L322" i="12"/>
  <c r="N322" i="12"/>
  <c r="O322" i="12"/>
  <c r="L55" i="12"/>
  <c r="O55" i="12"/>
  <c r="N55" i="12"/>
  <c r="L163" i="12"/>
  <c r="N163" i="12"/>
  <c r="O163" i="12"/>
  <c r="L40" i="12"/>
  <c r="N40" i="12"/>
  <c r="L18" i="12"/>
  <c r="N18" i="12"/>
  <c r="O18" i="12"/>
  <c r="L153" i="12"/>
  <c r="O153" i="12"/>
  <c r="N153" i="12"/>
  <c r="L151" i="12"/>
  <c r="N151" i="12"/>
  <c r="L197" i="12"/>
  <c r="N197" i="12"/>
  <c r="O197" i="12"/>
  <c r="L95" i="12"/>
  <c r="N95" i="12"/>
  <c r="N140" i="12"/>
  <c r="L292" i="12"/>
  <c r="N292" i="12"/>
  <c r="O292" i="12"/>
  <c r="L329" i="12"/>
  <c r="N329" i="12"/>
  <c r="L254" i="12"/>
  <c r="O254" i="12"/>
  <c r="N254" i="12"/>
  <c r="L80" i="12"/>
  <c r="N80" i="12"/>
  <c r="O80" i="12"/>
  <c r="L61" i="12"/>
  <c r="N61" i="12"/>
  <c r="N137" i="12"/>
  <c r="L336" i="12"/>
  <c r="O336" i="12"/>
  <c r="N336" i="12"/>
  <c r="L34" i="12"/>
  <c r="N34" i="12"/>
  <c r="O34" i="12"/>
  <c r="L270" i="12"/>
  <c r="O270" i="12"/>
  <c r="N270" i="12"/>
  <c r="L215" i="12"/>
  <c r="O215" i="12"/>
  <c r="N215" i="12"/>
  <c r="L48" i="12"/>
  <c r="N48" i="12"/>
  <c r="O48" i="12"/>
  <c r="L96" i="12"/>
  <c r="N96" i="12"/>
  <c r="O96" i="12"/>
  <c r="L88" i="12"/>
  <c r="N88" i="12"/>
  <c r="O88" i="12"/>
  <c r="L283" i="12"/>
  <c r="N283" i="12"/>
  <c r="O283" i="12"/>
  <c r="L264" i="12"/>
  <c r="N264" i="12"/>
  <c r="L77" i="12"/>
  <c r="N77" i="12"/>
  <c r="N33" i="12"/>
  <c r="N298" i="12"/>
  <c r="O298" i="12"/>
  <c r="O302" i="12"/>
  <c r="N302" i="12"/>
  <c r="N334" i="12"/>
  <c r="L142" i="12"/>
  <c r="O142" i="12"/>
  <c r="N142" i="12"/>
  <c r="L97" i="12"/>
  <c r="O97" i="12"/>
  <c r="N97" i="12"/>
  <c r="L111" i="12"/>
  <c r="O111" i="12"/>
  <c r="N111" i="12"/>
  <c r="L320" i="12"/>
  <c r="O320" i="12"/>
  <c r="N320" i="12"/>
  <c r="L62" i="12"/>
  <c r="N62" i="12"/>
  <c r="L49" i="12"/>
  <c r="O49" i="12"/>
  <c r="N49" i="12"/>
  <c r="N266" i="12"/>
  <c r="O266" i="12"/>
  <c r="L98" i="12"/>
  <c r="N98" i="12"/>
  <c r="O98" i="12"/>
  <c r="N44" i="12"/>
  <c r="N160" i="12"/>
  <c r="L257" i="12"/>
  <c r="N257" i="12"/>
  <c r="L344" i="12"/>
  <c r="O344" i="12"/>
  <c r="N344" i="12"/>
  <c r="L214" i="12"/>
  <c r="O214" i="12"/>
  <c r="N214" i="12"/>
  <c r="L198" i="12"/>
  <c r="N198" i="12"/>
  <c r="L114" i="12"/>
  <c r="N114" i="12"/>
  <c r="O114" i="12"/>
  <c r="L349" i="12"/>
  <c r="N349" i="12"/>
  <c r="O349" i="12"/>
  <c r="L182" i="12"/>
  <c r="O182" i="12"/>
  <c r="N182" i="12"/>
  <c r="L102" i="12"/>
  <c r="N101" i="12"/>
  <c r="L37" i="12"/>
  <c r="O37" i="12"/>
  <c r="N37" i="12"/>
  <c r="L136" i="12"/>
  <c r="N136" i="12"/>
  <c r="O136" i="12"/>
  <c r="L70" i="12"/>
  <c r="N70" i="12"/>
  <c r="N76" i="12"/>
  <c r="N29" i="12"/>
  <c r="L259" i="12"/>
  <c r="N259" i="12"/>
  <c r="O259" i="12"/>
  <c r="L57" i="12"/>
  <c r="N57" i="12"/>
  <c r="L84" i="12"/>
  <c r="O84" i="12"/>
  <c r="N84" i="12"/>
  <c r="L208" i="12"/>
  <c r="N208" i="12"/>
  <c r="O208" i="12"/>
  <c r="L91" i="12"/>
  <c r="N91" i="12"/>
  <c r="L185" i="12"/>
  <c r="N185" i="12"/>
  <c r="O185" i="12"/>
  <c r="L301" i="12"/>
  <c r="O301" i="12"/>
  <c r="N301" i="12"/>
  <c r="L145" i="12"/>
  <c r="N145" i="12"/>
  <c r="L191" i="12"/>
  <c r="N191" i="12"/>
  <c r="L258" i="12"/>
  <c r="N258" i="12"/>
  <c r="L22" i="12"/>
  <c r="O22" i="12"/>
  <c r="N22" i="12"/>
  <c r="L274" i="12"/>
  <c r="N274" i="12"/>
  <c r="O274" i="12"/>
  <c r="N123" i="12"/>
  <c r="N42" i="12"/>
  <c r="O42" i="12"/>
  <c r="L202" i="12"/>
  <c r="N202" i="12"/>
  <c r="O202" i="12"/>
  <c r="O86" i="12"/>
  <c r="N86" i="12"/>
  <c r="N119" i="12"/>
  <c r="N128" i="12"/>
  <c r="L231" i="12"/>
  <c r="N231" i="12"/>
  <c r="O231" i="12"/>
  <c r="L221" i="12"/>
  <c r="N221" i="12"/>
  <c r="L121" i="12"/>
  <c r="N121" i="12"/>
  <c r="O121" i="12"/>
  <c r="L89" i="12"/>
  <c r="O89" i="12"/>
  <c r="N89" i="12"/>
  <c r="L246" i="12"/>
  <c r="N246" i="12"/>
  <c r="L287" i="12"/>
  <c r="O287" i="12"/>
  <c r="N287" i="12"/>
  <c r="L17" i="12"/>
  <c r="N17" i="12"/>
  <c r="L308" i="12"/>
  <c r="N308" i="12"/>
  <c r="L330" i="12"/>
  <c r="N330" i="12"/>
  <c r="O330" i="12"/>
  <c r="L199" i="12"/>
  <c r="N199" i="12"/>
  <c r="L279" i="12"/>
  <c r="O279" i="12"/>
  <c r="N279" i="12"/>
  <c r="L150" i="12"/>
  <c r="N150" i="12"/>
  <c r="L288" i="12"/>
  <c r="N288" i="12"/>
  <c r="L141" i="12"/>
  <c r="O141" i="12"/>
  <c r="N141" i="12"/>
  <c r="L21" i="12"/>
  <c r="N21" i="12"/>
  <c r="L345" i="12"/>
  <c r="N345" i="12"/>
  <c r="O345" i="12"/>
  <c r="L295" i="12"/>
  <c r="N295" i="12"/>
  <c r="O295" i="12"/>
  <c r="L45" i="12"/>
  <c r="N45" i="12"/>
  <c r="O45" i="12"/>
  <c r="L218" i="12"/>
  <c r="N218" i="12"/>
  <c r="O218" i="12"/>
  <c r="L181" i="12"/>
  <c r="N181" i="12"/>
  <c r="O181" i="12"/>
  <c r="L14" i="12"/>
  <c r="O14" i="12"/>
  <c r="N14" i="12"/>
  <c r="L100" i="12"/>
  <c r="O100" i="12"/>
  <c r="N100" i="12"/>
  <c r="L316" i="12"/>
  <c r="N316" i="12"/>
  <c r="L127" i="12"/>
  <c r="N127" i="12"/>
  <c r="L324" i="12"/>
  <c r="N324" i="12"/>
  <c r="O324" i="12"/>
  <c r="L174" i="12"/>
  <c r="N174" i="12"/>
  <c r="L118" i="12"/>
  <c r="O118" i="12"/>
  <c r="N118" i="12"/>
  <c r="L23" i="12"/>
  <c r="O23" i="12"/>
  <c r="N23" i="12"/>
  <c r="L169" i="12"/>
  <c r="N169" i="12"/>
  <c r="L335" i="12"/>
  <c r="N335" i="12"/>
  <c r="O335" i="12"/>
  <c r="L229" i="12"/>
  <c r="O229" i="12"/>
  <c r="N229" i="12"/>
  <c r="L305" i="12"/>
  <c r="N305" i="12"/>
  <c r="L107" i="12"/>
  <c r="N106" i="12"/>
  <c r="L276" i="12"/>
  <c r="N276" i="12"/>
  <c r="L213" i="12"/>
  <c r="O213" i="12"/>
  <c r="N213" i="12"/>
  <c r="L228" i="12"/>
  <c r="O228" i="12"/>
  <c r="N228" i="12"/>
  <c r="N5" i="12"/>
  <c r="O5" i="12"/>
  <c r="N207" i="12"/>
  <c r="O207" i="12"/>
  <c r="L180" i="12"/>
  <c r="O180" i="12"/>
  <c r="N180" i="12"/>
  <c r="L338" i="12"/>
  <c r="N338" i="12"/>
  <c r="N65" i="12"/>
  <c r="N27" i="12"/>
  <c r="O27" i="12"/>
  <c r="N216" i="12"/>
  <c r="O216" i="12"/>
  <c r="L36" i="12"/>
  <c r="N36" i="12"/>
  <c r="N3" i="12"/>
  <c r="L252" i="12"/>
  <c r="N252" i="12"/>
  <c r="N284" i="12"/>
  <c r="N171" i="12"/>
  <c r="L304" i="12"/>
  <c r="O304" i="12"/>
  <c r="N304" i="12"/>
  <c r="L296" i="12"/>
  <c r="N296" i="12"/>
  <c r="L332" i="12"/>
  <c r="N332" i="12"/>
  <c r="O332" i="12"/>
  <c r="L261" i="12"/>
  <c r="O261" i="12"/>
  <c r="N261" i="12"/>
  <c r="L241" i="12"/>
  <c r="N241" i="12"/>
  <c r="L122" i="12"/>
  <c r="N122" i="12"/>
  <c r="L161" i="12"/>
  <c r="O161" i="12"/>
  <c r="N161" i="12"/>
  <c r="L331" i="12"/>
  <c r="N331" i="12"/>
  <c r="O331" i="12"/>
  <c r="L226" i="12"/>
  <c r="N226" i="12"/>
  <c r="O226" i="12"/>
  <c r="L73" i="12"/>
  <c r="N73" i="12"/>
  <c r="O328" i="12"/>
  <c r="N328" i="12"/>
  <c r="L315" i="12"/>
  <c r="N315" i="12"/>
  <c r="O315" i="12"/>
  <c r="L190" i="12"/>
  <c r="N190" i="12"/>
  <c r="L15" i="12"/>
  <c r="N15" i="12"/>
  <c r="N178" i="12"/>
  <c r="O178" i="12"/>
  <c r="N297" i="12"/>
  <c r="N4" i="12"/>
  <c r="N19" i="12"/>
  <c r="O19" i="12"/>
  <c r="N164" i="12"/>
  <c r="L159" i="12"/>
  <c r="N159" i="12"/>
  <c r="L187" i="12"/>
  <c r="N187" i="12"/>
  <c r="O187" i="12"/>
  <c r="L115" i="12"/>
  <c r="N115" i="12"/>
  <c r="O115" i="12"/>
  <c r="L285" i="12"/>
  <c r="N285" i="12"/>
  <c r="L69" i="12"/>
  <c r="N69" i="12"/>
  <c r="O69" i="12"/>
  <c r="L281" i="12"/>
  <c r="N281" i="12"/>
  <c r="L310" i="12"/>
  <c r="N310" i="12"/>
  <c r="O310" i="12"/>
  <c r="L212" i="12"/>
  <c r="O212" i="12"/>
  <c r="N212" i="12"/>
  <c r="L176" i="12"/>
  <c r="N176" i="12"/>
  <c r="O176" i="12"/>
  <c r="L300" i="12"/>
  <c r="N300" i="12"/>
  <c r="O300" i="12"/>
  <c r="L286" i="12"/>
  <c r="N286" i="12"/>
  <c r="O286" i="12"/>
  <c r="L83" i="12"/>
  <c r="N83" i="12"/>
  <c r="O83" i="12"/>
  <c r="N340" i="12"/>
  <c r="N107" i="12"/>
  <c r="N108" i="12"/>
  <c r="L112" i="12"/>
  <c r="N112" i="12"/>
  <c r="O112" i="12"/>
  <c r="L11" i="12"/>
  <c r="N11" i="12"/>
  <c r="O11" i="12"/>
  <c r="L268" i="12"/>
  <c r="N268" i="12"/>
  <c r="O268" i="12"/>
  <c r="L219" i="12"/>
  <c r="N219" i="12"/>
  <c r="O219" i="12"/>
  <c r="L117" i="12"/>
  <c r="N117" i="12"/>
  <c r="O117" i="12"/>
  <c r="L313" i="12"/>
  <c r="N313" i="12"/>
  <c r="L58" i="12"/>
  <c r="N58" i="12"/>
  <c r="O58" i="12"/>
  <c r="L53" i="12"/>
  <c r="N53" i="12"/>
  <c r="L124" i="12"/>
  <c r="N124" i="12"/>
  <c r="L249" i="12"/>
  <c r="O249" i="12"/>
  <c r="N249" i="12"/>
  <c r="L289" i="12"/>
  <c r="N289" i="12"/>
  <c r="O289" i="12"/>
  <c r="L236" i="12"/>
  <c r="O236" i="12"/>
  <c r="N236" i="12"/>
  <c r="L155" i="12"/>
  <c r="N155" i="12"/>
  <c r="O155" i="12"/>
  <c r="L205" i="12"/>
  <c r="N205" i="12"/>
  <c r="L195" i="12"/>
  <c r="N195" i="12"/>
  <c r="L43" i="12"/>
  <c r="N43" i="12"/>
  <c r="L317" i="12"/>
  <c r="N317" i="12"/>
  <c r="O255" i="12"/>
  <c r="N255" i="12"/>
  <c r="L210" i="12"/>
  <c r="N210" i="12"/>
  <c r="L193" i="12"/>
  <c r="N193" i="12"/>
  <c r="O193" i="12"/>
  <c r="L347" i="12"/>
  <c r="O347" i="12"/>
  <c r="N347" i="12"/>
  <c r="L262" i="12"/>
  <c r="N262" i="12"/>
  <c r="L237" i="12"/>
  <c r="O237" i="12"/>
  <c r="N237" i="12"/>
  <c r="L165" i="12"/>
  <c r="O165" i="12"/>
  <c r="N165" i="12"/>
  <c r="L109" i="12"/>
  <c r="N109" i="12"/>
  <c r="O109" i="12"/>
  <c r="L186" i="12"/>
  <c r="N186" i="12"/>
  <c r="O186" i="12"/>
  <c r="L256" i="12"/>
  <c r="N256" i="12"/>
  <c r="L282" i="12"/>
  <c r="N282" i="12"/>
  <c r="L348" i="12"/>
  <c r="N348" i="12"/>
  <c r="L67" i="12"/>
  <c r="N67" i="12"/>
  <c r="O67" i="12"/>
  <c r="L342" i="12"/>
  <c r="N342" i="12"/>
  <c r="O342" i="12"/>
  <c r="L194" i="12"/>
  <c r="N194" i="12"/>
  <c r="O194" i="12"/>
  <c r="N239" i="12"/>
  <c r="N244" i="12"/>
  <c r="N78" i="12"/>
  <c r="O343" i="12"/>
  <c r="N343" i="12"/>
  <c r="N233" i="12"/>
  <c r="N116" i="12"/>
  <c r="L321" i="12"/>
  <c r="N321" i="12"/>
  <c r="N290" i="12"/>
  <c r="G108" i="6"/>
  <c r="L105" i="12"/>
  <c r="G108" i="10"/>
  <c r="L103" i="12"/>
  <c r="C21" i="7"/>
  <c r="C36" i="7"/>
  <c r="C29" i="7"/>
  <c r="F21" i="7"/>
  <c r="G347" i="10"/>
  <c r="L340" i="12"/>
  <c r="O119" i="12"/>
  <c r="L119" i="12"/>
  <c r="G106" i="5"/>
  <c r="G106" i="8" s="1"/>
  <c r="L101" i="12"/>
  <c r="O128" i="12"/>
  <c r="L128" i="12"/>
  <c r="G113" i="6"/>
  <c r="L108" i="12"/>
  <c r="P30" i="12"/>
  <c r="O30" i="12"/>
  <c r="G183" i="6"/>
  <c r="L178" i="12"/>
  <c r="G189" i="10"/>
  <c r="L184" i="12"/>
  <c r="G49" i="10"/>
  <c r="L44" i="12"/>
  <c r="G165" i="10"/>
  <c r="L160" i="12"/>
  <c r="G167" i="6"/>
  <c r="L162" i="12"/>
  <c r="G128" i="6"/>
  <c r="L123" i="12"/>
  <c r="G47" i="10"/>
  <c r="L42" i="12"/>
  <c r="G303" i="5"/>
  <c r="G303" i="8" s="1"/>
  <c r="L297" i="12"/>
  <c r="G81" i="5"/>
  <c r="G81" i="8" s="1"/>
  <c r="L76" i="12"/>
  <c r="G34" i="5"/>
  <c r="G34" i="8" s="1"/>
  <c r="L29" i="12"/>
  <c r="G9" i="10"/>
  <c r="L4" i="12"/>
  <c r="G24" i="5"/>
  <c r="G24" i="8" s="1"/>
  <c r="L19" i="12"/>
  <c r="G169" i="10"/>
  <c r="L164" i="12"/>
  <c r="G95" i="6"/>
  <c r="L90" i="12"/>
  <c r="G86" i="5"/>
  <c r="G86" i="8" s="1"/>
  <c r="L81" i="12"/>
  <c r="G208" i="5"/>
  <c r="G208" i="8" s="1"/>
  <c r="L203" i="12"/>
  <c r="G197" i="5"/>
  <c r="G197" i="8" s="1"/>
  <c r="L192" i="12"/>
  <c r="G249" i="10"/>
  <c r="L244" i="12"/>
  <c r="G83" i="10"/>
  <c r="L78" i="12"/>
  <c r="L343" i="12"/>
  <c r="G238" i="5"/>
  <c r="G238" i="8" s="1"/>
  <c r="L233" i="12"/>
  <c r="G121" i="6"/>
  <c r="L116" i="12"/>
  <c r="G295" i="6"/>
  <c r="L290" i="12"/>
  <c r="P326" i="12"/>
  <c r="O326" i="12"/>
  <c r="G145" i="6"/>
  <c r="L140" i="12"/>
  <c r="G142" i="5"/>
  <c r="G142" i="8" s="1"/>
  <c r="L137" i="12"/>
  <c r="L240" i="12"/>
  <c r="G309" i="10"/>
  <c r="L303" i="12"/>
  <c r="L294" i="12"/>
  <c r="G135" i="5"/>
  <c r="G135" i="8" s="1"/>
  <c r="L130" i="12"/>
  <c r="G285" i="6"/>
  <c r="L280" i="12"/>
  <c r="G247" i="5"/>
  <c r="G247" i="8" s="1"/>
  <c r="L242" i="12"/>
  <c r="G21" i="5"/>
  <c r="G21" i="8" s="1"/>
  <c r="L16" i="12"/>
  <c r="G76" i="10"/>
  <c r="L71" i="12"/>
  <c r="G193" i="5"/>
  <c r="G193" i="8" s="1"/>
  <c r="L188" i="12"/>
  <c r="G44" i="5"/>
  <c r="G44" i="8" s="1"/>
  <c r="L39" i="12"/>
  <c r="L255" i="12"/>
  <c r="G10" i="6"/>
  <c r="L5" i="12"/>
  <c r="G70" i="6"/>
  <c r="L65" i="12"/>
  <c r="G244" i="6"/>
  <c r="L239" i="12"/>
  <c r="G32" i="10"/>
  <c r="L27" i="12"/>
  <c r="G289" i="10"/>
  <c r="L284" i="12"/>
  <c r="O171" i="12"/>
  <c r="L171" i="12"/>
  <c r="G38" i="6"/>
  <c r="L33" i="12"/>
  <c r="P12" i="12"/>
  <c r="O12" i="12"/>
  <c r="G299" i="5"/>
  <c r="G299" i="8" s="1"/>
  <c r="L293" i="12"/>
  <c r="G12" i="6"/>
  <c r="L7" i="12"/>
  <c r="G232" i="6"/>
  <c r="L227" i="12"/>
  <c r="G270" i="6"/>
  <c r="L265" i="12"/>
  <c r="G255" i="5"/>
  <c r="G255" i="8" s="1"/>
  <c r="L250" i="12"/>
  <c r="G344" i="6"/>
  <c r="L339" i="12"/>
  <c r="O68" i="12"/>
  <c r="L267" i="12"/>
  <c r="G212" i="10"/>
  <c r="L207" i="12"/>
  <c r="L86" i="12"/>
  <c r="G221" i="10"/>
  <c r="L216" i="12"/>
  <c r="G8" i="10"/>
  <c r="L3" i="12"/>
  <c r="O52" i="12"/>
  <c r="L52" i="12"/>
  <c r="L266" i="12"/>
  <c r="G335" i="10"/>
  <c r="L328" i="12"/>
  <c r="G344" i="5"/>
  <c r="G344" i="8" s="1"/>
  <c r="L337" i="12"/>
  <c r="G303" i="6"/>
  <c r="L298" i="12"/>
  <c r="G308" i="5"/>
  <c r="G308" i="8" s="1"/>
  <c r="L302" i="12"/>
  <c r="G339" i="6"/>
  <c r="L334" i="12"/>
  <c r="G296" i="5"/>
  <c r="G296" i="8" s="1"/>
  <c r="G165" i="6"/>
  <c r="G303" i="10"/>
  <c r="G106" i="10"/>
  <c r="G106" i="6"/>
  <c r="D21" i="7"/>
  <c r="G124" i="10"/>
  <c r="G142" i="6"/>
  <c r="G145" i="5"/>
  <c r="G145" i="8" s="1"/>
  <c r="G296" i="10"/>
  <c r="G255" i="6"/>
  <c r="G165" i="5"/>
  <c r="G165" i="8" s="1"/>
  <c r="G346" i="10"/>
  <c r="G135" i="10"/>
  <c r="G346" i="5"/>
  <c r="G346" i="8" s="1"/>
  <c r="G8" i="6"/>
  <c r="G169" i="6"/>
  <c r="G341" i="5"/>
  <c r="G341" i="8" s="1"/>
  <c r="G44" i="6"/>
  <c r="G169" i="5"/>
  <c r="G169" i="8" s="1"/>
  <c r="G193" i="6"/>
  <c r="G44" i="10"/>
  <c r="G76" i="6"/>
  <c r="G176" i="10"/>
  <c r="G176" i="5"/>
  <c r="G176" i="8" s="1"/>
  <c r="G270" i="5"/>
  <c r="G270" i="8" s="1"/>
  <c r="G345" i="6"/>
  <c r="G176" i="6"/>
  <c r="G133" i="5"/>
  <c r="G133" i="8" s="1"/>
  <c r="G270" i="10"/>
  <c r="G289" i="6"/>
  <c r="G232" i="10"/>
  <c r="C13" i="7"/>
  <c r="G49" i="5"/>
  <c r="G49" i="8" s="1"/>
  <c r="G24" i="10"/>
  <c r="G189" i="6"/>
  <c r="G113" i="5"/>
  <c r="G113" i="8" s="1"/>
  <c r="G9" i="5"/>
  <c r="G9" i="8" s="1"/>
  <c r="G12" i="10"/>
  <c r="G24" i="6"/>
  <c r="G113" i="10"/>
  <c r="G257" i="6"/>
  <c r="G8" i="5"/>
  <c r="G8" i="8" s="1"/>
  <c r="G49" i="6"/>
  <c r="O297" i="12"/>
  <c r="G21" i="10"/>
  <c r="G285" i="10"/>
  <c r="G221" i="6"/>
  <c r="G86" i="10"/>
  <c r="G257" i="5"/>
  <c r="G257" i="8" s="1"/>
  <c r="G133" i="10"/>
  <c r="G347" i="5"/>
  <c r="G347" i="8" s="1"/>
  <c r="G232" i="5"/>
  <c r="G232" i="8" s="1"/>
  <c r="G9" i="6"/>
  <c r="G32" i="5"/>
  <c r="G32" i="8" s="1"/>
  <c r="G238" i="6"/>
  <c r="G21" i="6"/>
  <c r="G257" i="10"/>
  <c r="G133" i="6"/>
  <c r="G91" i="5"/>
  <c r="G91" i="8" s="1"/>
  <c r="G208" i="6"/>
  <c r="G289" i="5"/>
  <c r="G289" i="8" s="1"/>
  <c r="G208" i="10"/>
  <c r="G124" i="5"/>
  <c r="G124" i="8" s="1"/>
  <c r="O203" i="12"/>
  <c r="G189" i="5"/>
  <c r="G189" i="8" s="1"/>
  <c r="G41" i="5"/>
  <c r="G41" i="8" s="1"/>
  <c r="G81" i="6"/>
  <c r="G83" i="5"/>
  <c r="G83" i="8" s="1"/>
  <c r="G91" i="10"/>
  <c r="G302" i="6"/>
  <c r="G350" i="5"/>
  <c r="G350" i="8" s="1"/>
  <c r="G81" i="10"/>
  <c r="G41" i="10"/>
  <c r="G348" i="6"/>
  <c r="G41" i="6"/>
  <c r="G249" i="5"/>
  <c r="G249" i="8" s="1"/>
  <c r="G151" i="10"/>
  <c r="G34" i="6"/>
  <c r="G285" i="5"/>
  <c r="G285" i="8" s="1"/>
  <c r="O81" i="12"/>
  <c r="G124" i="6"/>
  <c r="G328" i="10"/>
  <c r="G121" i="10"/>
  <c r="G299" i="6"/>
  <c r="G326" i="6"/>
  <c r="G107" i="6"/>
  <c r="G335" i="5"/>
  <c r="G335" i="8" s="1"/>
  <c r="G299" i="10"/>
  <c r="G269" i="10"/>
  <c r="G307" i="6"/>
  <c r="G91" i="6"/>
  <c r="G111" i="10"/>
  <c r="O76" i="12"/>
  <c r="G151" i="6"/>
  <c r="G83" i="6"/>
  <c r="G12" i="5"/>
  <c r="G12" i="8" s="1"/>
  <c r="G221" i="5"/>
  <c r="G221" i="8" s="1"/>
  <c r="G111" i="6"/>
  <c r="G249" i="6"/>
  <c r="O29" i="12"/>
  <c r="G111" i="5"/>
  <c r="G111" i="8" s="1"/>
  <c r="G34" i="10"/>
  <c r="G304" i="5"/>
  <c r="G304" i="8" s="1"/>
  <c r="G197" i="10"/>
  <c r="G245" i="10"/>
  <c r="G328" i="5"/>
  <c r="G328" i="8" s="1"/>
  <c r="G247" i="10"/>
  <c r="G350" i="10"/>
  <c r="G247" i="6"/>
  <c r="G304" i="10"/>
  <c r="O242" i="12"/>
  <c r="G197" i="6"/>
  <c r="G145" i="10"/>
  <c r="G200" i="10"/>
  <c r="G107" i="10"/>
  <c r="G137" i="6"/>
  <c r="G128" i="10"/>
  <c r="G10" i="5"/>
  <c r="G10" i="8" s="1"/>
  <c r="G137" i="5"/>
  <c r="G137" i="8" s="1"/>
  <c r="G200" i="5"/>
  <c r="G200" i="8" s="1"/>
  <c r="G107" i="5"/>
  <c r="G107" i="8" s="1"/>
  <c r="G70" i="10"/>
  <c r="G10" i="10"/>
  <c r="O33" i="12"/>
  <c r="G342" i="6"/>
  <c r="G151" i="5"/>
  <c r="G151" i="8" s="1"/>
  <c r="G271" i="6"/>
  <c r="G38" i="5"/>
  <c r="G38" i="8" s="1"/>
  <c r="G47" i="5"/>
  <c r="G47" i="8" s="1"/>
  <c r="G200" i="6"/>
  <c r="G183" i="10"/>
  <c r="G38" i="10"/>
  <c r="G128" i="5"/>
  <c r="G128" i="8" s="1"/>
  <c r="G32" i="6"/>
  <c r="G238" i="10"/>
  <c r="G344" i="10"/>
  <c r="G137" i="10"/>
  <c r="O280" i="12"/>
  <c r="G308" i="10"/>
  <c r="O123" i="12"/>
  <c r="G75" i="6"/>
  <c r="O337" i="12"/>
  <c r="G298" i="6"/>
  <c r="G167" i="10"/>
  <c r="G212" i="5"/>
  <c r="G212" i="8" s="1"/>
  <c r="G121" i="5"/>
  <c r="G121" i="8" s="1"/>
  <c r="G271" i="10"/>
  <c r="G75" i="5"/>
  <c r="G75" i="8" s="1"/>
  <c r="G212" i="6"/>
  <c r="G70" i="5"/>
  <c r="G70" i="8" s="1"/>
  <c r="G47" i="6"/>
  <c r="F28" i="7"/>
  <c r="O73" i="1"/>
  <c r="G95" i="10"/>
  <c r="G300" i="5"/>
  <c r="G300" i="8" s="1"/>
  <c r="O244" i="12"/>
  <c r="G138" i="6"/>
  <c r="O239" i="12"/>
  <c r="G280" i="10"/>
  <c r="G280" i="6"/>
  <c r="G280" i="5"/>
  <c r="G280" i="8" s="1"/>
  <c r="G135" i="6"/>
  <c r="G142" i="10"/>
  <c r="O65" i="12"/>
  <c r="F148" i="8"/>
  <c r="F370" i="8" s="1"/>
  <c r="D10" i="7"/>
  <c r="G75" i="10"/>
  <c r="G167" i="5"/>
  <c r="G167" i="8" s="1"/>
  <c r="G183" i="5"/>
  <c r="G183" i="8" s="1"/>
  <c r="G244" i="5"/>
  <c r="G244" i="8" s="1"/>
  <c r="G148" i="10"/>
  <c r="G148" i="6"/>
  <c r="E11" i="7" s="1"/>
  <c r="E12" i="7" s="1"/>
  <c r="G148" i="5"/>
  <c r="G57" i="10"/>
  <c r="O90" i="12"/>
  <c r="G95" i="5"/>
  <c r="G95" i="8" s="1"/>
  <c r="G260" i="5"/>
  <c r="G260" i="8" s="1"/>
  <c r="G300" i="10"/>
  <c r="G86" i="6"/>
  <c r="G244" i="10"/>
  <c r="G57" i="6"/>
  <c r="G138" i="5"/>
  <c r="G138" i="8" s="1"/>
  <c r="G207" i="10"/>
  <c r="G207" i="5"/>
  <c r="G207" i="8" s="1"/>
  <c r="G207" i="6"/>
  <c r="G59" i="10"/>
  <c r="G59" i="5"/>
  <c r="G59" i="8" s="1"/>
  <c r="G59" i="6"/>
  <c r="O54" i="12"/>
  <c r="G162" i="6"/>
  <c r="G162" i="5"/>
  <c r="G162" i="8" s="1"/>
  <c r="G162" i="10"/>
  <c r="G210" i="6"/>
  <c r="G210" i="5"/>
  <c r="G210" i="8" s="1"/>
  <c r="O205" i="12"/>
  <c r="G210" i="10"/>
  <c r="G307" i="5"/>
  <c r="G307" i="8" s="1"/>
  <c r="G306" i="6"/>
  <c r="G307" i="10"/>
  <c r="G305" i="6"/>
  <c r="G306" i="10"/>
  <c r="G306" i="5"/>
  <c r="G306" i="8" s="1"/>
  <c r="G42" i="6"/>
  <c r="G42" i="5"/>
  <c r="G42" i="8" s="1"/>
  <c r="G42" i="10"/>
  <c r="G48" i="5"/>
  <c r="G48" i="8" s="1"/>
  <c r="O43" i="12"/>
  <c r="G48" i="10"/>
  <c r="G48" i="6"/>
  <c r="G324" i="10"/>
  <c r="G322" i="6"/>
  <c r="O317" i="12"/>
  <c r="G324" i="5"/>
  <c r="G324" i="8" s="1"/>
  <c r="G338" i="10"/>
  <c r="G338" i="5"/>
  <c r="G338" i="8" s="1"/>
  <c r="G336" i="6"/>
  <c r="G54" i="6"/>
  <c r="G54" i="10"/>
  <c r="G54" i="5"/>
  <c r="G54" i="8" s="1"/>
  <c r="G272" i="10"/>
  <c r="G272" i="6"/>
  <c r="G272" i="5"/>
  <c r="G272" i="8" s="1"/>
  <c r="G216" i="5"/>
  <c r="G216" i="8" s="1"/>
  <c r="G216" i="6"/>
  <c r="G216" i="10"/>
  <c r="G160" i="10"/>
  <c r="G160" i="5"/>
  <c r="G160" i="8" s="1"/>
  <c r="G160" i="6"/>
  <c r="G62" i="5"/>
  <c r="G62" i="8" s="1"/>
  <c r="O57" i="12"/>
  <c r="G62" i="10"/>
  <c r="G62" i="6"/>
  <c r="G89" i="6"/>
  <c r="G89" i="10"/>
  <c r="G89" i="5"/>
  <c r="G89" i="8" s="1"/>
  <c r="G74" i="6"/>
  <c r="G74" i="10"/>
  <c r="G74" i="5"/>
  <c r="G74" i="8" s="1"/>
  <c r="G286" i="6"/>
  <c r="O281" i="12"/>
  <c r="G286" i="5"/>
  <c r="G286" i="8" s="1"/>
  <c r="G286" i="10"/>
  <c r="G125" i="10"/>
  <c r="G125" i="5"/>
  <c r="G125" i="8" s="1"/>
  <c r="G125" i="6"/>
  <c r="G64" i="10"/>
  <c r="G64" i="5"/>
  <c r="G64" i="8" s="1"/>
  <c r="G64" i="6"/>
  <c r="G30" i="5"/>
  <c r="G30" i="8" s="1"/>
  <c r="G30" i="6"/>
  <c r="G30" i="10"/>
  <c r="G211" i="5"/>
  <c r="G211" i="8" s="1"/>
  <c r="G211" i="10"/>
  <c r="O206" i="12"/>
  <c r="G211" i="6"/>
  <c r="F370" i="5"/>
  <c r="G196" i="10"/>
  <c r="G196" i="6"/>
  <c r="G196" i="5"/>
  <c r="G196" i="8" s="1"/>
  <c r="O191" i="12"/>
  <c r="G155" i="6"/>
  <c r="G155" i="5"/>
  <c r="G155" i="8" s="1"/>
  <c r="O150" i="12"/>
  <c r="G155" i="10"/>
  <c r="G294" i="5"/>
  <c r="G294" i="8" s="1"/>
  <c r="G293" i="6"/>
  <c r="O288" i="12"/>
  <c r="G294" i="10"/>
  <c r="G230" i="5"/>
  <c r="G230" i="8" s="1"/>
  <c r="G230" i="10"/>
  <c r="O225" i="12"/>
  <c r="G230" i="6"/>
  <c r="G246" i="5"/>
  <c r="G246" i="8" s="1"/>
  <c r="G246" i="6"/>
  <c r="G246" i="10"/>
  <c r="O241" i="12"/>
  <c r="O329" i="12"/>
  <c r="G334" i="6"/>
  <c r="G336" i="5"/>
  <c r="G336" i="8" s="1"/>
  <c r="G336" i="10"/>
  <c r="G311" i="5"/>
  <c r="G311" i="8" s="1"/>
  <c r="G310" i="6"/>
  <c r="G311" i="10"/>
  <c r="O305" i="12"/>
  <c r="E21" i="7"/>
  <c r="F371" i="6"/>
  <c r="G245" i="6"/>
  <c r="G269" i="6"/>
  <c r="G271" i="5"/>
  <c r="G271" i="8" s="1"/>
  <c r="G57" i="5"/>
  <c r="G57" i="8" s="1"/>
  <c r="G205" i="10"/>
  <c r="G205" i="5"/>
  <c r="G205" i="8" s="1"/>
  <c r="G205" i="6"/>
  <c r="G92" i="6"/>
  <c r="G92" i="5"/>
  <c r="G92" i="8" s="1"/>
  <c r="G92" i="10"/>
  <c r="G219" i="5"/>
  <c r="G219" i="8" s="1"/>
  <c r="G219" i="10"/>
  <c r="G219" i="6"/>
  <c r="G241" i="10"/>
  <c r="G241" i="6"/>
  <c r="G241" i="5"/>
  <c r="G241" i="8" s="1"/>
  <c r="G352" i="10"/>
  <c r="G350" i="6"/>
  <c r="G352" i="5"/>
  <c r="G352" i="8" s="1"/>
  <c r="G298" i="10"/>
  <c r="G298" i="5"/>
  <c r="G298" i="8" s="1"/>
  <c r="G297" i="6"/>
  <c r="G50" i="5"/>
  <c r="G50" i="8" s="1"/>
  <c r="G50" i="10"/>
  <c r="G50" i="6"/>
  <c r="G223" i="5"/>
  <c r="G223" i="8" s="1"/>
  <c r="G223" i="6"/>
  <c r="G223" i="10"/>
  <c r="G186" i="10"/>
  <c r="G186" i="5"/>
  <c r="G186" i="8" s="1"/>
  <c r="G186" i="6"/>
  <c r="G19" i="6"/>
  <c r="G19" i="10"/>
  <c r="G19" i="5"/>
  <c r="G19" i="8" s="1"/>
  <c r="G105" i="6"/>
  <c r="G105" i="5"/>
  <c r="G105" i="8" s="1"/>
  <c r="G105" i="10"/>
  <c r="G118" i="10"/>
  <c r="G118" i="6"/>
  <c r="G118" i="5"/>
  <c r="G118" i="8" s="1"/>
  <c r="G166" i="10"/>
  <c r="G166" i="6"/>
  <c r="G166" i="5"/>
  <c r="G166" i="8" s="1"/>
  <c r="G67" i="10"/>
  <c r="G67" i="5"/>
  <c r="G67" i="8" s="1"/>
  <c r="O62" i="12"/>
  <c r="G67" i="6"/>
  <c r="G53" i="5"/>
  <c r="G53" i="8" s="1"/>
  <c r="G53" i="6"/>
  <c r="G53" i="10"/>
  <c r="G93" i="10"/>
  <c r="G93" i="5"/>
  <c r="G93" i="8" s="1"/>
  <c r="G93" i="6"/>
  <c r="G288" i="5"/>
  <c r="G288" i="8" s="1"/>
  <c r="G288" i="6"/>
  <c r="G288" i="10"/>
  <c r="G72" i="5"/>
  <c r="G72" i="8" s="1"/>
  <c r="G72" i="10"/>
  <c r="G72" i="6"/>
  <c r="G347" i="6"/>
  <c r="G349" i="5"/>
  <c r="G349" i="8" s="1"/>
  <c r="G349" i="10"/>
  <c r="G199" i="5"/>
  <c r="G199" i="8" s="1"/>
  <c r="G199" i="10"/>
  <c r="G199" i="6"/>
  <c r="G146" i="5"/>
  <c r="G146" i="8" s="1"/>
  <c r="G146" i="6"/>
  <c r="G146" i="10"/>
  <c r="G202" i="10"/>
  <c r="G202" i="6"/>
  <c r="G202" i="5"/>
  <c r="G202" i="8" s="1"/>
  <c r="G188" i="6"/>
  <c r="G188" i="10"/>
  <c r="G188" i="5"/>
  <c r="G188" i="8" s="1"/>
  <c r="G119" i="6"/>
  <c r="G119" i="5"/>
  <c r="G119" i="8" s="1"/>
  <c r="G119" i="10"/>
  <c r="G225" i="10"/>
  <c r="G225" i="5"/>
  <c r="G225" i="8" s="1"/>
  <c r="G225" i="6"/>
  <c r="G123" i="6"/>
  <c r="G123" i="5"/>
  <c r="G123" i="8" s="1"/>
  <c r="G123" i="10"/>
  <c r="G101" i="5"/>
  <c r="G101" i="8" s="1"/>
  <c r="G101" i="6"/>
  <c r="G101" i="10"/>
  <c r="G319" i="5"/>
  <c r="G319" i="8" s="1"/>
  <c r="G317" i="6"/>
  <c r="G319" i="10"/>
  <c r="O312" i="12"/>
  <c r="G277" i="5"/>
  <c r="G277" i="8" s="1"/>
  <c r="G277" i="6"/>
  <c r="G277" i="10"/>
  <c r="G348" i="5"/>
  <c r="G348" i="8" s="1"/>
  <c r="G346" i="6"/>
  <c r="G348" i="10"/>
  <c r="O341" i="12"/>
  <c r="G308" i="6"/>
  <c r="G294" i="6"/>
  <c r="G295" i="10"/>
  <c r="G295" i="5"/>
  <c r="G295" i="8" s="1"/>
  <c r="G190" i="5"/>
  <c r="G190" i="8" s="1"/>
  <c r="G190" i="6"/>
  <c r="G190" i="10"/>
  <c r="G198" i="5"/>
  <c r="G198" i="8" s="1"/>
  <c r="G198" i="10"/>
  <c r="G198" i="6"/>
  <c r="G7" i="10"/>
  <c r="O2" i="12"/>
  <c r="G7" i="6"/>
  <c r="G7" i="5"/>
  <c r="G7" i="8" s="1"/>
  <c r="G354" i="5"/>
  <c r="G354" i="8" s="1"/>
  <c r="G354" i="10"/>
  <c r="G352" i="6"/>
  <c r="G291" i="6"/>
  <c r="G291" i="5"/>
  <c r="G291" i="8" s="1"/>
  <c r="G291" i="10"/>
  <c r="G260" i="10"/>
  <c r="F370" i="6"/>
  <c r="P291" i="12"/>
  <c r="G85" i="5"/>
  <c r="G85" i="8" s="1"/>
  <c r="G85" i="10"/>
  <c r="G85" i="6"/>
  <c r="G194" i="5"/>
  <c r="G194" i="8" s="1"/>
  <c r="G194" i="6"/>
  <c r="G194" i="10"/>
  <c r="G321" i="10"/>
  <c r="G319" i="6"/>
  <c r="G321" i="5"/>
  <c r="G321" i="8" s="1"/>
  <c r="G112" i="10"/>
  <c r="G112" i="6"/>
  <c r="G112" i="5"/>
  <c r="G112" i="8" s="1"/>
  <c r="D13" i="7"/>
  <c r="G245" i="5"/>
  <c r="G245" i="8" s="1"/>
  <c r="G309" i="5"/>
  <c r="G309" i="8" s="1"/>
  <c r="F373" i="10"/>
  <c r="G333" i="6"/>
  <c r="G87" i="10"/>
  <c r="O82" i="12"/>
  <c r="G87" i="5"/>
  <c r="G87" i="8" s="1"/>
  <c r="G87" i="6"/>
  <c r="G61" i="5"/>
  <c r="G61" i="8" s="1"/>
  <c r="G61" i="10"/>
  <c r="G61" i="6"/>
  <c r="G31" i="5"/>
  <c r="G31" i="8" s="1"/>
  <c r="G31" i="6"/>
  <c r="G31" i="10"/>
  <c r="G214" i="6"/>
  <c r="G214" i="10"/>
  <c r="G214" i="5"/>
  <c r="G214" i="8" s="1"/>
  <c r="G315" i="6"/>
  <c r="G317" i="10"/>
  <c r="G317" i="5"/>
  <c r="G317" i="8" s="1"/>
  <c r="G217" i="10"/>
  <c r="G217" i="5"/>
  <c r="G217" i="8" s="1"/>
  <c r="G217" i="6"/>
  <c r="O122" i="12"/>
  <c r="G127" i="10"/>
  <c r="G127" i="5"/>
  <c r="G127" i="8" s="1"/>
  <c r="G127" i="6"/>
  <c r="G325" i="6"/>
  <c r="G327" i="10"/>
  <c r="G327" i="5"/>
  <c r="G327" i="8" s="1"/>
  <c r="G316" i="5"/>
  <c r="G316" i="8" s="1"/>
  <c r="G314" i="6"/>
  <c r="G316" i="10"/>
  <c r="G104" i="6"/>
  <c r="G104" i="10"/>
  <c r="G104" i="5"/>
  <c r="G104" i="8" s="1"/>
  <c r="G172" i="5"/>
  <c r="G172" i="8" s="1"/>
  <c r="G172" i="6"/>
  <c r="G172" i="10"/>
  <c r="G69" i="5"/>
  <c r="G69" i="8" s="1"/>
  <c r="G69" i="6"/>
  <c r="G69" i="10"/>
  <c r="G267" i="6"/>
  <c r="G267" i="5"/>
  <c r="G267" i="8" s="1"/>
  <c r="O262" i="12"/>
  <c r="G267" i="10"/>
  <c r="G242" i="10"/>
  <c r="G242" i="6"/>
  <c r="G242" i="5"/>
  <c r="G242" i="8" s="1"/>
  <c r="G351" i="6"/>
  <c r="G353" i="5"/>
  <c r="G353" i="8" s="1"/>
  <c r="G353" i="10"/>
  <c r="O346" i="12"/>
  <c r="G263" i="5"/>
  <c r="G263" i="8" s="1"/>
  <c r="G263" i="10"/>
  <c r="O258" i="12"/>
  <c r="G263" i="6"/>
  <c r="P238" i="12"/>
  <c r="G261" i="5"/>
  <c r="G261" i="8" s="1"/>
  <c r="G261" i="10"/>
  <c r="G261" i="6"/>
  <c r="O256" i="12"/>
  <c r="G287" i="6"/>
  <c r="G287" i="5"/>
  <c r="G287" i="8" s="1"/>
  <c r="O282" i="12"/>
  <c r="G287" i="10"/>
  <c r="G353" i="6"/>
  <c r="O348" i="12"/>
  <c r="G355" i="5"/>
  <c r="G355" i="8" s="1"/>
  <c r="G355" i="10"/>
  <c r="G231" i="5"/>
  <c r="G231" i="8" s="1"/>
  <c r="G231" i="10"/>
  <c r="G231" i="6"/>
  <c r="O307" i="12"/>
  <c r="G314" i="10"/>
  <c r="G314" i="5"/>
  <c r="G314" i="8" s="1"/>
  <c r="G312" i="6"/>
  <c r="P31" i="12"/>
  <c r="G71" i="5"/>
  <c r="G71" i="8" s="1"/>
  <c r="G71" i="6"/>
  <c r="G71" i="10"/>
  <c r="G37" i="5"/>
  <c r="G37" i="8" s="1"/>
  <c r="G37" i="10"/>
  <c r="G37" i="6"/>
  <c r="G77" i="5"/>
  <c r="G77" i="8" s="1"/>
  <c r="G77" i="6"/>
  <c r="O72" i="12"/>
  <c r="G77" i="10"/>
  <c r="O127" i="12"/>
  <c r="G132" i="6"/>
  <c r="G132" i="10"/>
  <c r="G132" i="5"/>
  <c r="G132" i="8" s="1"/>
  <c r="O145" i="12"/>
  <c r="G150" i="5"/>
  <c r="G150" i="8" s="1"/>
  <c r="G150" i="10"/>
  <c r="G150" i="6"/>
  <c r="G340" i="6"/>
  <c r="G342" i="5"/>
  <c r="G342" i="8" s="1"/>
  <c r="G342" i="10"/>
  <c r="G237" i="10"/>
  <c r="G237" i="5"/>
  <c r="G237" i="8" s="1"/>
  <c r="G237" i="6"/>
  <c r="O232" i="12"/>
  <c r="G138" i="10"/>
  <c r="G100" i="10"/>
  <c r="O95" i="12"/>
  <c r="G100" i="5"/>
  <c r="G100" i="8" s="1"/>
  <c r="G100" i="6"/>
  <c r="G51" i="10"/>
  <c r="G51" i="6"/>
  <c r="G51" i="5"/>
  <c r="G51" i="8" s="1"/>
  <c r="G154" i="10"/>
  <c r="G154" i="6"/>
  <c r="G154" i="5"/>
  <c r="G154" i="8" s="1"/>
  <c r="G329" i="6"/>
  <c r="G331" i="5"/>
  <c r="G331" i="8" s="1"/>
  <c r="G331" i="10"/>
  <c r="G27" i="6"/>
  <c r="G27" i="10"/>
  <c r="G27" i="5"/>
  <c r="G27" i="8" s="1"/>
  <c r="G279" i="10"/>
  <c r="G279" i="5"/>
  <c r="G279" i="8" s="1"/>
  <c r="G279" i="6"/>
  <c r="G203" i="10"/>
  <c r="O198" i="12"/>
  <c r="G203" i="6"/>
  <c r="G203" i="5"/>
  <c r="G203" i="8" s="1"/>
  <c r="G116" i="5"/>
  <c r="G116" i="8" s="1"/>
  <c r="G116" i="10"/>
  <c r="G116" i="6"/>
  <c r="G301" i="10"/>
  <c r="G300" i="6"/>
  <c r="G301" i="5"/>
  <c r="G301" i="8" s="1"/>
  <c r="G259" i="10"/>
  <c r="G259" i="5"/>
  <c r="G259" i="8" s="1"/>
  <c r="G259" i="6"/>
  <c r="G90" i="10"/>
  <c r="G90" i="6"/>
  <c r="G90" i="5"/>
  <c r="G90" i="8" s="1"/>
  <c r="G281" i="5"/>
  <c r="G281" i="8" s="1"/>
  <c r="G281" i="10"/>
  <c r="O276" i="12"/>
  <c r="G281" i="6"/>
  <c r="G218" i="5"/>
  <c r="G218" i="8" s="1"/>
  <c r="G218" i="10"/>
  <c r="G218" i="6"/>
  <c r="G233" i="5"/>
  <c r="G233" i="8" s="1"/>
  <c r="G233" i="10"/>
  <c r="G233" i="6"/>
  <c r="G334" i="5"/>
  <c r="G334" i="8" s="1"/>
  <c r="G332" i="6"/>
  <c r="G334" i="10"/>
  <c r="G78" i="10"/>
  <c r="O73" i="12"/>
  <c r="G78" i="5"/>
  <c r="G78" i="8" s="1"/>
  <c r="G78" i="6"/>
  <c r="G103" i="6"/>
  <c r="G103" i="5"/>
  <c r="G103" i="8" s="1"/>
  <c r="G103" i="10"/>
  <c r="G250" i="5"/>
  <c r="G250" i="8" s="1"/>
  <c r="G250" i="6"/>
  <c r="G250" i="10"/>
  <c r="F372" i="6"/>
  <c r="G260" i="6"/>
  <c r="G269" i="5"/>
  <c r="G269" i="8" s="1"/>
  <c r="G23" i="10"/>
  <c r="G23" i="6"/>
  <c r="G23" i="5"/>
  <c r="G23" i="8" s="1"/>
  <c r="G158" i="5"/>
  <c r="G158" i="8" s="1"/>
  <c r="G158" i="10"/>
  <c r="G158" i="6"/>
  <c r="G156" i="10"/>
  <c r="G156" i="5"/>
  <c r="G156" i="8" s="1"/>
  <c r="O151" i="12"/>
  <c r="G156" i="6"/>
  <c r="G213" i="5"/>
  <c r="G213" i="8" s="1"/>
  <c r="G213" i="6"/>
  <c r="G213" i="10"/>
  <c r="G340" i="5"/>
  <c r="G340" i="8" s="1"/>
  <c r="O333" i="12"/>
  <c r="G338" i="6"/>
  <c r="G340" i="10"/>
  <c r="O138" i="12"/>
  <c r="G143" i="10"/>
  <c r="G143" i="6"/>
  <c r="G143" i="5"/>
  <c r="G143" i="8" s="1"/>
  <c r="G356" i="5"/>
  <c r="G356" i="8" s="1"/>
  <c r="G356" i="10"/>
  <c r="G354" i="6"/>
  <c r="G20" i="10"/>
  <c r="G20" i="6"/>
  <c r="G20" i="5"/>
  <c r="G20" i="8" s="1"/>
  <c r="G97" i="6"/>
  <c r="G97" i="10"/>
  <c r="G97" i="5"/>
  <c r="G97" i="8" s="1"/>
  <c r="G187" i="5"/>
  <c r="G187" i="8" s="1"/>
  <c r="G187" i="6"/>
  <c r="G187" i="10"/>
  <c r="G341" i="6"/>
  <c r="G343" i="10"/>
  <c r="G343" i="5"/>
  <c r="G343" i="8" s="1"/>
  <c r="G39" i="5"/>
  <c r="G39" i="8" s="1"/>
  <c r="G39" i="10"/>
  <c r="G39" i="6"/>
  <c r="G275" i="5"/>
  <c r="G275" i="8" s="1"/>
  <c r="G275" i="6"/>
  <c r="G275" i="10"/>
  <c r="G220" i="6"/>
  <c r="G220" i="10"/>
  <c r="G220" i="5"/>
  <c r="G220" i="8" s="1"/>
  <c r="P8" i="12"/>
  <c r="G234" i="10"/>
  <c r="G234" i="5"/>
  <c r="G234" i="8" s="1"/>
  <c r="G234" i="6"/>
  <c r="G278" i="10"/>
  <c r="G278" i="6"/>
  <c r="G278" i="5"/>
  <c r="G278" i="8" s="1"/>
  <c r="G140" i="6"/>
  <c r="G140" i="5"/>
  <c r="G140" i="8" s="1"/>
  <c r="G140" i="10"/>
  <c r="G88" i="5"/>
  <c r="G88" i="8" s="1"/>
  <c r="G88" i="10"/>
  <c r="G88" i="6"/>
  <c r="G222" i="6"/>
  <c r="G222" i="10"/>
  <c r="G222" i="5"/>
  <c r="G222" i="8" s="1"/>
  <c r="O217" i="12"/>
  <c r="G325" i="10"/>
  <c r="G325" i="5"/>
  <c r="G325" i="8" s="1"/>
  <c r="G323" i="6"/>
  <c r="G323" i="5"/>
  <c r="G323" i="8" s="1"/>
  <c r="O316" i="12"/>
  <c r="G323" i="10"/>
  <c r="G321" i="6"/>
  <c r="G28" i="10"/>
  <c r="G28" i="6"/>
  <c r="G28" i="5"/>
  <c r="G28" i="8" s="1"/>
  <c r="G174" i="6"/>
  <c r="G174" i="10"/>
  <c r="G174" i="5"/>
  <c r="G174" i="8" s="1"/>
  <c r="O169" i="12"/>
  <c r="G110" i="5"/>
  <c r="G110" i="8" s="1"/>
  <c r="G110" i="10"/>
  <c r="G110" i="6"/>
  <c r="G141" i="5"/>
  <c r="G141" i="8" s="1"/>
  <c r="G141" i="10"/>
  <c r="G141" i="6"/>
  <c r="G14" i="10"/>
  <c r="G14" i="5"/>
  <c r="G14" i="8" s="1"/>
  <c r="G14" i="6"/>
  <c r="G149" i="5"/>
  <c r="G149" i="8" s="1"/>
  <c r="G149" i="6"/>
  <c r="G149" i="10"/>
  <c r="O144" i="12"/>
  <c r="G215" i="6"/>
  <c r="O210" i="12"/>
  <c r="G215" i="5"/>
  <c r="G215" i="8" s="1"/>
  <c r="G215" i="10"/>
  <c r="G179" i="10"/>
  <c r="O174" i="12"/>
  <c r="G179" i="5"/>
  <c r="G179" i="8" s="1"/>
  <c r="G179" i="6"/>
  <c r="G274" i="10"/>
  <c r="G274" i="5"/>
  <c r="G274" i="8" s="1"/>
  <c r="G274" i="6"/>
  <c r="G82" i="6"/>
  <c r="G82" i="10"/>
  <c r="O77" i="12"/>
  <c r="G82" i="5"/>
  <c r="G82" i="8" s="1"/>
  <c r="L351" i="1"/>
  <c r="O61" i="12"/>
  <c r="G66" i="5"/>
  <c r="G66" i="8" s="1"/>
  <c r="G66" i="10"/>
  <c r="G66" i="6"/>
  <c r="G258" i="6"/>
  <c r="G258" i="10"/>
  <c r="G258" i="5"/>
  <c r="G258" i="8" s="1"/>
  <c r="F372" i="10"/>
  <c r="O251" i="12"/>
  <c r="G256" i="5"/>
  <c r="G256" i="8" s="1"/>
  <c r="G256" i="6"/>
  <c r="G256" i="10"/>
  <c r="G283" i="6"/>
  <c r="G283" i="10"/>
  <c r="G283" i="5"/>
  <c r="G283" i="8" s="1"/>
  <c r="G266" i="10"/>
  <c r="G266" i="5"/>
  <c r="G266" i="8" s="1"/>
  <c r="G266" i="6"/>
  <c r="G99" i="10"/>
  <c r="G99" i="6"/>
  <c r="G99" i="5"/>
  <c r="G99" i="8" s="1"/>
  <c r="O94" i="12"/>
  <c r="G26" i="10"/>
  <c r="G26" i="5"/>
  <c r="G26" i="8" s="1"/>
  <c r="G26" i="6"/>
  <c r="O21" i="12"/>
  <c r="G96" i="10"/>
  <c r="G96" i="6"/>
  <c r="G96" i="5"/>
  <c r="G96" i="8" s="1"/>
  <c r="O91" i="12"/>
  <c r="G181" i="10"/>
  <c r="G181" i="5"/>
  <c r="G181" i="8" s="1"/>
  <c r="G181" i="6"/>
  <c r="G173" i="6"/>
  <c r="G173" i="5"/>
  <c r="G173" i="8" s="1"/>
  <c r="O168" i="12"/>
  <c r="G173" i="10"/>
  <c r="P93" i="12"/>
  <c r="G182" i="6"/>
  <c r="G182" i="10"/>
  <c r="G182" i="5"/>
  <c r="G182" i="8" s="1"/>
  <c r="G239" i="5"/>
  <c r="G239" i="8" s="1"/>
  <c r="G239" i="6"/>
  <c r="G239" i="10"/>
  <c r="G170" i="10"/>
  <c r="G170" i="6"/>
  <c r="G170" i="5"/>
  <c r="G170" i="8" s="1"/>
  <c r="G114" i="6"/>
  <c r="G114" i="5"/>
  <c r="G114" i="8" s="1"/>
  <c r="G114" i="10"/>
  <c r="G191" i="5"/>
  <c r="G191" i="8" s="1"/>
  <c r="G191" i="10"/>
  <c r="G191" i="6"/>
  <c r="G136" i="5"/>
  <c r="G136" i="8" s="1"/>
  <c r="G136" i="6"/>
  <c r="G136" i="10"/>
  <c r="G11" i="5"/>
  <c r="G11" i="8" s="1"/>
  <c r="G11" i="10"/>
  <c r="G11" i="6"/>
  <c r="G185" i="6"/>
  <c r="G185" i="10"/>
  <c r="G185" i="5"/>
  <c r="G185" i="8" s="1"/>
  <c r="G343" i="6"/>
  <c r="O338" i="12"/>
  <c r="G345" i="5"/>
  <c r="G345" i="8" s="1"/>
  <c r="G345" i="10"/>
  <c r="G117" i="5"/>
  <c r="G117" i="8" s="1"/>
  <c r="G117" i="10"/>
  <c r="G117" i="6"/>
  <c r="G94" i="6"/>
  <c r="G94" i="10"/>
  <c r="G94" i="5"/>
  <c r="G94" i="8" s="1"/>
  <c r="S31" i="8"/>
  <c r="S31" i="6"/>
  <c r="S205" i="6"/>
  <c r="S205" i="8"/>
  <c r="S245" i="8"/>
  <c r="S245" i="6"/>
  <c r="S139" i="6"/>
  <c r="S139" i="8"/>
  <c r="S99" i="6"/>
  <c r="S99" i="8"/>
  <c r="S287" i="8"/>
  <c r="S287" i="6"/>
  <c r="S263" i="8"/>
  <c r="S263" i="6"/>
  <c r="S309" i="6"/>
  <c r="S309" i="8"/>
  <c r="G204" i="10"/>
  <c r="G204" i="6"/>
  <c r="G204" i="5"/>
  <c r="G204" i="8" s="1"/>
  <c r="O199" i="12"/>
  <c r="G115" i="10"/>
  <c r="G115" i="5"/>
  <c r="G115" i="8" s="1"/>
  <c r="G115" i="6"/>
  <c r="S58" i="8"/>
  <c r="S58" i="6"/>
  <c r="S73" i="6"/>
  <c r="S73" i="8"/>
  <c r="S353" i="8"/>
  <c r="S353" i="6"/>
  <c r="S98" i="6"/>
  <c r="S98" i="8"/>
  <c r="S189" i="6"/>
  <c r="S189" i="8"/>
  <c r="S100" i="6"/>
  <c r="S100" i="8"/>
  <c r="S332" i="6"/>
  <c r="S332" i="8"/>
  <c r="S236" i="6"/>
  <c r="S236" i="8"/>
  <c r="S118" i="6"/>
  <c r="S118" i="8"/>
  <c r="S122" i="8"/>
  <c r="S122" i="6"/>
  <c r="S328" i="6"/>
  <c r="S328" i="8"/>
  <c r="S312" i="6"/>
  <c r="S312" i="8"/>
  <c r="G33" i="10"/>
  <c r="G33" i="5"/>
  <c r="G33" i="8" s="1"/>
  <c r="G33" i="6"/>
  <c r="G284" i="6"/>
  <c r="G284" i="5"/>
  <c r="G284" i="8" s="1"/>
  <c r="G284" i="10"/>
  <c r="G310" i="5"/>
  <c r="G310" i="8" s="1"/>
  <c r="G310" i="10"/>
  <c r="G309" i="6"/>
  <c r="S120" i="8"/>
  <c r="S120" i="6"/>
  <c r="S39" i="6"/>
  <c r="S39" i="8"/>
  <c r="S117" i="6"/>
  <c r="S117" i="8"/>
  <c r="S319" i="6"/>
  <c r="S319" i="8"/>
  <c r="S169" i="8"/>
  <c r="S169" i="6"/>
  <c r="S208" i="8"/>
  <c r="S208" i="6"/>
  <c r="AE297" i="5"/>
  <c r="T297" i="5" s="1"/>
  <c r="AE303" i="5"/>
  <c r="T303" i="5" s="1"/>
  <c r="AE271" i="5"/>
  <c r="T271" i="5" s="1"/>
  <c r="AE97" i="5"/>
  <c r="T97" i="5" s="1"/>
  <c r="AE219" i="5"/>
  <c r="T219" i="5" s="1"/>
  <c r="AE157" i="5"/>
  <c r="T157" i="5" s="1"/>
  <c r="AE218" i="5"/>
  <c r="T218" i="5" s="1"/>
  <c r="AE220" i="5"/>
  <c r="T220" i="5" s="1"/>
  <c r="AE185" i="5"/>
  <c r="T185" i="5" s="1"/>
  <c r="AE37" i="5"/>
  <c r="T37" i="5" s="1"/>
  <c r="AE39" i="5"/>
  <c r="T39" i="5" s="1"/>
  <c r="AE311" i="5"/>
  <c r="T311" i="5" s="1"/>
  <c r="AE13" i="5"/>
  <c r="T13" i="5" s="1"/>
  <c r="AE187" i="5"/>
  <c r="T187" i="5" s="1"/>
  <c r="AE351" i="5"/>
  <c r="T351" i="5" s="1"/>
  <c r="AE154" i="5"/>
  <c r="T154" i="5" s="1"/>
  <c r="AE192" i="5"/>
  <c r="T192" i="5" s="1"/>
  <c r="AE41" i="5"/>
  <c r="T41" i="5" s="1"/>
  <c r="AE129" i="5"/>
  <c r="T129" i="5" s="1"/>
  <c r="AE199" i="5"/>
  <c r="T199" i="5" s="1"/>
  <c r="AE175" i="5"/>
  <c r="T175" i="5" s="1"/>
  <c r="AE208" i="5"/>
  <c r="T208" i="5" s="1"/>
  <c r="AE277" i="5"/>
  <c r="T277" i="5" s="1"/>
  <c r="AE90" i="5"/>
  <c r="T90" i="5" s="1"/>
  <c r="AE128" i="5"/>
  <c r="T128" i="5" s="1"/>
  <c r="AE272" i="5"/>
  <c r="T272" i="5" s="1"/>
  <c r="AE200" i="5"/>
  <c r="T200" i="5" s="1"/>
  <c r="AE110" i="5"/>
  <c r="T110" i="5" s="1"/>
  <c r="AE68" i="5"/>
  <c r="T68" i="5" s="1"/>
  <c r="AE226" i="5"/>
  <c r="T226" i="5" s="1"/>
  <c r="AE32" i="5"/>
  <c r="T32" i="5" s="1"/>
  <c r="AE350" i="5"/>
  <c r="T350" i="5" s="1"/>
  <c r="AE235" i="5"/>
  <c r="T235" i="5" s="1"/>
  <c r="AE17" i="5"/>
  <c r="T17" i="5" s="1"/>
  <c r="AE261" i="5"/>
  <c r="T261" i="5" s="1"/>
  <c r="AE290" i="5"/>
  <c r="T290" i="5" s="1"/>
  <c r="AE144" i="5"/>
  <c r="T144" i="5" s="1"/>
  <c r="AE74" i="5"/>
  <c r="T74" i="5" s="1"/>
  <c r="AE325" i="5"/>
  <c r="T325" i="5" s="1"/>
  <c r="AE14" i="5"/>
  <c r="T14" i="5" s="1"/>
  <c r="AE116" i="5"/>
  <c r="T116" i="5" s="1"/>
  <c r="AE26" i="5"/>
  <c r="T26" i="5" s="1"/>
  <c r="AE117" i="5"/>
  <c r="T117" i="5" s="1"/>
  <c r="AE62" i="5"/>
  <c r="T62" i="5" s="1"/>
  <c r="AE64" i="5"/>
  <c r="T64" i="5" s="1"/>
  <c r="AE270" i="5"/>
  <c r="T270" i="5" s="1"/>
  <c r="AE136" i="5"/>
  <c r="T136" i="5" s="1"/>
  <c r="AE132" i="5"/>
  <c r="T132" i="5" s="1"/>
  <c r="AE335" i="5"/>
  <c r="T335" i="5" s="1"/>
  <c r="AE253" i="5"/>
  <c r="T253" i="5" s="1"/>
  <c r="AE45" i="5"/>
  <c r="T45" i="5" s="1"/>
  <c r="AE245" i="5"/>
  <c r="T245" i="5" s="1"/>
  <c r="AE35" i="5"/>
  <c r="T35" i="5" s="1"/>
  <c r="AE137" i="5"/>
  <c r="T137" i="5" s="1"/>
  <c r="AE8" i="5"/>
  <c r="T8" i="5" s="1"/>
  <c r="AE318" i="5"/>
  <c r="T318" i="5" s="1"/>
  <c r="AE240" i="5"/>
  <c r="T240" i="5" s="1"/>
  <c r="AE278" i="5"/>
  <c r="T278" i="5" s="1"/>
  <c r="AE233" i="5"/>
  <c r="T233" i="5" s="1"/>
  <c r="AE217" i="5"/>
  <c r="T217" i="5" s="1"/>
  <c r="AE81" i="5"/>
  <c r="T81" i="5" s="1"/>
  <c r="AE312" i="5"/>
  <c r="T312" i="5" s="1"/>
  <c r="AE119" i="5"/>
  <c r="T119" i="5" s="1"/>
  <c r="AE166" i="5"/>
  <c r="T166" i="5" s="1"/>
  <c r="AE310" i="5"/>
  <c r="T310" i="5" s="1"/>
  <c r="AE85" i="5"/>
  <c r="T85" i="5" s="1"/>
  <c r="AE195" i="5"/>
  <c r="T195" i="5" s="1"/>
  <c r="AE342" i="5"/>
  <c r="T342" i="5" s="1"/>
  <c r="AE177" i="5"/>
  <c r="T177" i="5" s="1"/>
  <c r="AE10" i="5"/>
  <c r="T10" i="5" s="1"/>
  <c r="AE103" i="5"/>
  <c r="T103" i="5" s="1"/>
  <c r="AE182" i="5"/>
  <c r="T182" i="5" s="1"/>
  <c r="AE111" i="5"/>
  <c r="T111" i="5" s="1"/>
  <c r="AE44" i="5"/>
  <c r="T44" i="5" s="1"/>
  <c r="AE337" i="5"/>
  <c r="T337" i="5" s="1"/>
  <c r="AE153" i="5"/>
  <c r="T153" i="5" s="1"/>
  <c r="AE167" i="5"/>
  <c r="T167" i="5" s="1"/>
  <c r="AE143" i="5"/>
  <c r="T143" i="5" s="1"/>
  <c r="AE133" i="5"/>
  <c r="T133" i="5" s="1"/>
  <c r="AE82" i="5"/>
  <c r="T82" i="5" s="1"/>
  <c r="AE61" i="5"/>
  <c r="T61" i="5" s="1"/>
  <c r="AE302" i="5"/>
  <c r="T302" i="5" s="1"/>
  <c r="AE320" i="5"/>
  <c r="T320" i="5" s="1"/>
  <c r="AE53" i="5"/>
  <c r="T53" i="5" s="1"/>
  <c r="AE248" i="5"/>
  <c r="T248" i="5" s="1"/>
  <c r="AE239" i="5"/>
  <c r="T239" i="5" s="1"/>
  <c r="AE46" i="5"/>
  <c r="T46" i="5" s="1"/>
  <c r="AE262" i="5"/>
  <c r="T262" i="5" s="1"/>
  <c r="AE113" i="5"/>
  <c r="T113" i="5" s="1"/>
  <c r="AE151" i="5"/>
  <c r="T151" i="5" s="1"/>
  <c r="AE198" i="5"/>
  <c r="T198" i="5" s="1"/>
  <c r="AE354" i="5"/>
  <c r="T354" i="5" s="1"/>
  <c r="AE359" i="5"/>
  <c r="T359" i="5" s="1"/>
  <c r="T359" i="8" s="1"/>
  <c r="AE361" i="5"/>
  <c r="T361" i="5" s="1"/>
  <c r="T361" i="8" s="1"/>
  <c r="AE228" i="5"/>
  <c r="T228" i="5" s="1"/>
  <c r="AE9" i="5"/>
  <c r="T9" i="5" s="1"/>
  <c r="AE170" i="5"/>
  <c r="T170" i="5" s="1"/>
  <c r="AE145" i="5"/>
  <c r="T145" i="5" s="1"/>
  <c r="AE340" i="5"/>
  <c r="T340" i="5" s="1"/>
  <c r="AE215" i="5"/>
  <c r="T215" i="5" s="1"/>
  <c r="AE206" i="5"/>
  <c r="T206" i="5" s="1"/>
  <c r="AE191" i="5"/>
  <c r="T191" i="5" s="1"/>
  <c r="AE324" i="5"/>
  <c r="T324" i="5" s="1"/>
  <c r="AE289" i="5"/>
  <c r="T289" i="5" s="1"/>
  <c r="AE306" i="5"/>
  <c r="T306" i="5" s="1"/>
  <c r="AE346" i="5"/>
  <c r="T346" i="5" s="1"/>
  <c r="AE362" i="5"/>
  <c r="T362" i="5" s="1"/>
  <c r="T362" i="8" s="1"/>
  <c r="AE18" i="5"/>
  <c r="T18" i="5" s="1"/>
  <c r="AE264" i="5"/>
  <c r="T264" i="5" s="1"/>
  <c r="AE139" i="5"/>
  <c r="T139" i="5" s="1"/>
  <c r="AE169" i="5"/>
  <c r="T169" i="5" s="1"/>
  <c r="AE209" i="5"/>
  <c r="T209" i="5" s="1"/>
  <c r="AE292" i="5"/>
  <c r="T292" i="5" s="1"/>
  <c r="AE51" i="5"/>
  <c r="T51" i="5" s="1"/>
  <c r="AE142" i="5"/>
  <c r="T142" i="5" s="1"/>
  <c r="AE7" i="5"/>
  <c r="AE130" i="5"/>
  <c r="T130" i="5" s="1"/>
  <c r="AE286" i="5"/>
  <c r="T286" i="5" s="1"/>
  <c r="AE138" i="5"/>
  <c r="T138" i="5" s="1"/>
  <c r="AE201" i="5"/>
  <c r="T201" i="5" s="1"/>
  <c r="AE339" i="5"/>
  <c r="T339" i="5" s="1"/>
  <c r="AE134" i="5"/>
  <c r="T134" i="5" s="1"/>
  <c r="AE123" i="5"/>
  <c r="T123" i="5" s="1"/>
  <c r="AE108" i="5"/>
  <c r="T108" i="5" s="1"/>
  <c r="AE229" i="5"/>
  <c r="T229" i="5" s="1"/>
  <c r="AE317" i="5"/>
  <c r="T317" i="5" s="1"/>
  <c r="AE77" i="5"/>
  <c r="T77" i="5" s="1"/>
  <c r="AE36" i="5"/>
  <c r="T36" i="5" s="1"/>
  <c r="AE163" i="5"/>
  <c r="T163" i="5" s="1"/>
  <c r="AE88" i="5"/>
  <c r="T88" i="5" s="1"/>
  <c r="AE69" i="5"/>
  <c r="T69" i="5" s="1"/>
  <c r="AE89" i="5"/>
  <c r="T89" i="5" s="1"/>
  <c r="AE21" i="5"/>
  <c r="T21" i="5" s="1"/>
  <c r="AE104" i="5"/>
  <c r="T104" i="5" s="1"/>
  <c r="AE30" i="5"/>
  <c r="T30" i="5" s="1"/>
  <c r="AE223" i="5"/>
  <c r="T223" i="5" s="1"/>
  <c r="AE210" i="5"/>
  <c r="T210" i="5" s="1"/>
  <c r="AE115" i="5"/>
  <c r="T115" i="5" s="1"/>
  <c r="AE58" i="5"/>
  <c r="T58" i="5" s="1"/>
  <c r="AE237" i="5"/>
  <c r="T237" i="5" s="1"/>
  <c r="AE338" i="5"/>
  <c r="T338" i="5" s="1"/>
  <c r="AE11" i="5"/>
  <c r="T11" i="5" s="1"/>
  <c r="AE140" i="5"/>
  <c r="T140" i="5" s="1"/>
  <c r="AE120" i="5"/>
  <c r="T120" i="5" s="1"/>
  <c r="AE59" i="5"/>
  <c r="T59" i="5" s="1"/>
  <c r="AE99" i="5"/>
  <c r="T99" i="5" s="1"/>
  <c r="AE125" i="5"/>
  <c r="T125" i="5" s="1"/>
  <c r="AE122" i="5"/>
  <c r="T122" i="5" s="1"/>
  <c r="AE348" i="5"/>
  <c r="T348" i="5" s="1"/>
  <c r="AE363" i="5"/>
  <c r="T363" i="5" s="1"/>
  <c r="T363" i="8" s="1"/>
  <c r="AE216" i="5"/>
  <c r="T216" i="5" s="1"/>
  <c r="AE214" i="5"/>
  <c r="T214" i="5" s="1"/>
  <c r="AE305" i="5"/>
  <c r="T305" i="5" s="1"/>
  <c r="AE34" i="5"/>
  <c r="T34" i="5" s="1"/>
  <c r="AE319" i="5"/>
  <c r="T319" i="5" s="1"/>
  <c r="AE256" i="5"/>
  <c r="T256" i="5" s="1"/>
  <c r="AE29" i="5"/>
  <c r="T29" i="5" s="1"/>
  <c r="AE241" i="5"/>
  <c r="T241" i="5" s="1"/>
  <c r="AE100" i="5"/>
  <c r="T100" i="5" s="1"/>
  <c r="AE56" i="5"/>
  <c r="T56" i="5" s="1"/>
  <c r="AE150" i="5"/>
  <c r="T150" i="5" s="1"/>
  <c r="AE221" i="5"/>
  <c r="T221" i="5" s="1"/>
  <c r="AE92" i="5"/>
  <c r="T92" i="5" s="1"/>
  <c r="AE224" i="5"/>
  <c r="T224" i="5" s="1"/>
  <c r="AE174" i="5"/>
  <c r="T174" i="5" s="1"/>
  <c r="AE107" i="5"/>
  <c r="T107" i="5" s="1"/>
  <c r="AE260" i="5"/>
  <c r="T260" i="5" s="1"/>
  <c r="AE358" i="5"/>
  <c r="T358" i="5" s="1"/>
  <c r="T358" i="8" s="1"/>
  <c r="AE127" i="5"/>
  <c r="T127" i="5" s="1"/>
  <c r="AE269" i="5"/>
  <c r="T269" i="5" s="1"/>
  <c r="AE31" i="5"/>
  <c r="T31" i="5" s="1"/>
  <c r="AE300" i="5"/>
  <c r="T300" i="5" s="1"/>
  <c r="AE105" i="5"/>
  <c r="T105" i="5" s="1"/>
  <c r="AE71" i="5"/>
  <c r="T71" i="5" s="1"/>
  <c r="AE255" i="5"/>
  <c r="T255" i="5" s="1"/>
  <c r="AE326" i="5"/>
  <c r="T326" i="5" s="1"/>
  <c r="AE73" i="5"/>
  <c r="T73" i="5" s="1"/>
  <c r="AE126" i="5"/>
  <c r="T126" i="5" s="1"/>
  <c r="AE268" i="5"/>
  <c r="T268" i="5" s="1"/>
  <c r="AE243" i="5"/>
  <c r="T243" i="5" s="1"/>
  <c r="AE275" i="5"/>
  <c r="T275" i="5" s="1"/>
  <c r="AE20" i="5"/>
  <c r="T20" i="5" s="1"/>
  <c r="AE296" i="5"/>
  <c r="T296" i="5" s="1"/>
  <c r="AE152" i="5"/>
  <c r="T152" i="5" s="1"/>
  <c r="AE22" i="5"/>
  <c r="T22" i="5" s="1"/>
  <c r="AE33" i="5"/>
  <c r="T33" i="5" s="1"/>
  <c r="AE213" i="5"/>
  <c r="T213" i="5" s="1"/>
  <c r="AE48" i="5"/>
  <c r="T48" i="5" s="1"/>
  <c r="AE149" i="5"/>
  <c r="T149" i="5" s="1"/>
  <c r="AE322" i="5"/>
  <c r="T322" i="5" s="1"/>
  <c r="AE287" i="5"/>
  <c r="T287" i="5" s="1"/>
  <c r="AE309" i="5"/>
  <c r="T309" i="5" s="1"/>
  <c r="AE84" i="5"/>
  <c r="T84" i="5" s="1"/>
  <c r="AE171" i="5"/>
  <c r="T171" i="5" s="1"/>
  <c r="AE308" i="5"/>
  <c r="T308" i="5" s="1"/>
  <c r="AE304" i="5"/>
  <c r="T304" i="5" s="1"/>
  <c r="AE54" i="5"/>
  <c r="T54" i="5" s="1"/>
  <c r="AE60" i="5"/>
  <c r="T60" i="5" s="1"/>
  <c r="AE164" i="5"/>
  <c r="T164" i="5" s="1"/>
  <c r="AE202" i="5"/>
  <c r="T202" i="5" s="1"/>
  <c r="AE38" i="5"/>
  <c r="T38" i="5" s="1"/>
  <c r="AE246" i="5"/>
  <c r="T246" i="5" s="1"/>
  <c r="AE323" i="5"/>
  <c r="T323" i="5" s="1"/>
  <c r="AE52" i="5"/>
  <c r="T52" i="5" s="1"/>
  <c r="AE95" i="5"/>
  <c r="T95" i="5" s="1"/>
  <c r="AE15" i="5"/>
  <c r="T15" i="5" s="1"/>
  <c r="AE80" i="5"/>
  <c r="T80" i="5" s="1"/>
  <c r="AE295" i="5"/>
  <c r="T295" i="5" s="1"/>
  <c r="AE194" i="5"/>
  <c r="T194" i="5" s="1"/>
  <c r="AE93" i="5"/>
  <c r="T93" i="5" s="1"/>
  <c r="AE109" i="5"/>
  <c r="T109" i="5" s="1"/>
  <c r="AE280" i="5"/>
  <c r="T280" i="5" s="1"/>
  <c r="AE307" i="5"/>
  <c r="T307" i="5" s="1"/>
  <c r="AE112" i="5"/>
  <c r="T112" i="5" s="1"/>
  <c r="AE184" i="5"/>
  <c r="T184" i="5" s="1"/>
  <c r="AE341" i="5"/>
  <c r="T341" i="5" s="1"/>
  <c r="AE366" i="5"/>
  <c r="T366" i="5" s="1"/>
  <c r="T366" i="8" s="1"/>
  <c r="AE155" i="5"/>
  <c r="T155" i="5" s="1"/>
  <c r="AE259" i="5"/>
  <c r="T259" i="5" s="1"/>
  <c r="AE141" i="5"/>
  <c r="T141" i="5" s="1"/>
  <c r="AE118" i="5"/>
  <c r="T118" i="5" s="1"/>
  <c r="AE196" i="5"/>
  <c r="T196" i="5" s="1"/>
  <c r="AE347" i="5"/>
  <c r="T347" i="5" s="1"/>
  <c r="AE263" i="5"/>
  <c r="T263" i="5" s="1"/>
  <c r="AE146" i="5"/>
  <c r="T146" i="5" s="1"/>
  <c r="AE234" i="5"/>
  <c r="T234" i="5" s="1"/>
  <c r="AE135" i="5"/>
  <c r="T135" i="5" s="1"/>
  <c r="AE207" i="5"/>
  <c r="T207" i="5" s="1"/>
  <c r="AE279" i="5"/>
  <c r="T279" i="5" s="1"/>
  <c r="AE131" i="5"/>
  <c r="T131" i="5" s="1"/>
  <c r="AE247" i="5"/>
  <c r="T247" i="5" s="1"/>
  <c r="AE321" i="5"/>
  <c r="T321" i="5" s="1"/>
  <c r="AE327" i="5"/>
  <c r="T327" i="5" s="1"/>
  <c r="AE265" i="5"/>
  <c r="T265" i="5" s="1"/>
  <c r="AE291" i="5"/>
  <c r="T291" i="5" s="1"/>
  <c r="AE159" i="5"/>
  <c r="T159" i="5" s="1"/>
  <c r="AE315" i="5"/>
  <c r="T315" i="5" s="1"/>
  <c r="AE72" i="5"/>
  <c r="T72" i="5" s="1"/>
  <c r="AE158" i="5"/>
  <c r="T158" i="5" s="1"/>
  <c r="AE355" i="5"/>
  <c r="T355" i="5" s="1"/>
  <c r="AE204" i="5"/>
  <c r="T204" i="5" s="1"/>
  <c r="AE114" i="5"/>
  <c r="T114" i="5" s="1"/>
  <c r="AE299" i="5"/>
  <c r="T299" i="5" s="1"/>
  <c r="AE231" i="5"/>
  <c r="T231" i="5" s="1"/>
  <c r="AE197" i="5"/>
  <c r="T197" i="5" s="1"/>
  <c r="AE156" i="5"/>
  <c r="T156" i="5" s="1"/>
  <c r="AE328" i="5"/>
  <c r="T328" i="5" s="1"/>
  <c r="AE180" i="5"/>
  <c r="T180" i="5" s="1"/>
  <c r="AE365" i="5"/>
  <c r="T365" i="5" s="1"/>
  <c r="T365" i="8" s="1"/>
  <c r="AE63" i="5"/>
  <c r="T63" i="5" s="1"/>
  <c r="AE101" i="5"/>
  <c r="T101" i="5" s="1"/>
  <c r="AE121" i="5"/>
  <c r="T121" i="5" s="1"/>
  <c r="AE161" i="5"/>
  <c r="T161" i="5" s="1"/>
  <c r="AE345" i="5"/>
  <c r="T345" i="5" s="1"/>
  <c r="AE212" i="5"/>
  <c r="T212" i="5" s="1"/>
  <c r="AE298" i="5"/>
  <c r="T298" i="5" s="1"/>
  <c r="AE12" i="5"/>
  <c r="T12" i="5" s="1"/>
  <c r="AE96" i="5"/>
  <c r="T96" i="5" s="1"/>
  <c r="AE230" i="5"/>
  <c r="T230" i="5" s="1"/>
  <c r="AE281" i="5"/>
  <c r="T281" i="5" s="1"/>
  <c r="AE252" i="5"/>
  <c r="T252" i="5" s="1"/>
  <c r="AE124" i="5"/>
  <c r="T124" i="5" s="1"/>
  <c r="AE244" i="5"/>
  <c r="T244" i="5" s="1"/>
  <c r="AE236" i="5"/>
  <c r="T236" i="5" s="1"/>
  <c r="AE336" i="5"/>
  <c r="T336" i="5" s="1"/>
  <c r="AE274" i="5"/>
  <c r="T274" i="5" s="1"/>
  <c r="AE343" i="5"/>
  <c r="T343" i="5" s="1"/>
  <c r="AE349" i="5"/>
  <c r="T349" i="5" s="1"/>
  <c r="AE356" i="5"/>
  <c r="T356" i="5" s="1"/>
  <c r="AE24" i="5"/>
  <c r="T24" i="5" s="1"/>
  <c r="AE314" i="5"/>
  <c r="T314" i="5" s="1"/>
  <c r="AE344" i="5"/>
  <c r="T344" i="5" s="1"/>
  <c r="AE16" i="5"/>
  <c r="T16" i="5" s="1"/>
  <c r="AE222" i="5"/>
  <c r="T222" i="5" s="1"/>
  <c r="AE273" i="5"/>
  <c r="T273" i="5" s="1"/>
  <c r="AE179" i="5"/>
  <c r="T179" i="5" s="1"/>
  <c r="AE329" i="5"/>
  <c r="T329" i="5" s="1"/>
  <c r="AE258" i="5"/>
  <c r="T258" i="5" s="1"/>
  <c r="AE294" i="5"/>
  <c r="T294" i="5" s="1"/>
  <c r="AE78" i="5"/>
  <c r="T78" i="5" s="1"/>
  <c r="AE251" i="5"/>
  <c r="T251" i="5" s="1"/>
  <c r="AE211" i="5"/>
  <c r="T211" i="5" s="1"/>
  <c r="AE284" i="5"/>
  <c r="T284" i="5" s="1"/>
  <c r="AE40" i="5"/>
  <c r="T40" i="5" s="1"/>
  <c r="AE27" i="5"/>
  <c r="T27" i="5" s="1"/>
  <c r="AE334" i="5"/>
  <c r="T334" i="5" s="1"/>
  <c r="AE288" i="5"/>
  <c r="T288" i="5" s="1"/>
  <c r="AE333" i="5"/>
  <c r="T333" i="5" s="1"/>
  <c r="AE106" i="5"/>
  <c r="T106" i="5" s="1"/>
  <c r="AE193" i="5"/>
  <c r="T193" i="5" s="1"/>
  <c r="AE313" i="5"/>
  <c r="T313" i="5" s="1"/>
  <c r="AE364" i="5"/>
  <c r="T364" i="5" s="1"/>
  <c r="T364" i="8" s="1"/>
  <c r="AE19" i="5"/>
  <c r="T19" i="5" s="1"/>
  <c r="AE257" i="5"/>
  <c r="T257" i="5" s="1"/>
  <c r="AE227" i="5"/>
  <c r="T227" i="5" s="1"/>
  <c r="AE190" i="5"/>
  <c r="T190" i="5" s="1"/>
  <c r="AE357" i="5"/>
  <c r="T357" i="5" s="1"/>
  <c r="AE285" i="5"/>
  <c r="T285" i="5" s="1"/>
  <c r="AE160" i="5"/>
  <c r="T160" i="5" s="1"/>
  <c r="AE23" i="5"/>
  <c r="T23" i="5" s="1"/>
  <c r="AE70" i="5"/>
  <c r="T70" i="5" s="1"/>
  <c r="AE178" i="5"/>
  <c r="T178" i="5" s="1"/>
  <c r="AE293" i="5"/>
  <c r="T293" i="5" s="1"/>
  <c r="AE91" i="5"/>
  <c r="T91" i="5" s="1"/>
  <c r="AE75" i="5"/>
  <c r="T75" i="5" s="1"/>
  <c r="AE266" i="5"/>
  <c r="T266" i="5" s="1"/>
  <c r="AE49" i="5"/>
  <c r="T49" i="5" s="1"/>
  <c r="AE183" i="5"/>
  <c r="T183" i="5" s="1"/>
  <c r="AE267" i="5"/>
  <c r="T267" i="5" s="1"/>
  <c r="AE331" i="5"/>
  <c r="T331" i="5" s="1"/>
  <c r="AE173" i="5"/>
  <c r="T173" i="5" s="1"/>
  <c r="AE330" i="5"/>
  <c r="T330" i="5" s="1"/>
  <c r="AE249" i="5"/>
  <c r="T249" i="5" s="1"/>
  <c r="AE147" i="5"/>
  <c r="T147" i="5" s="1"/>
  <c r="AE332" i="5"/>
  <c r="T332" i="5" s="1"/>
  <c r="AE148" i="5"/>
  <c r="T148" i="5" s="1"/>
  <c r="AE276" i="5"/>
  <c r="T276" i="5" s="1"/>
  <c r="AE232" i="5"/>
  <c r="T232" i="5" s="1"/>
  <c r="AE165" i="5"/>
  <c r="T165" i="5" s="1"/>
  <c r="AE28" i="5"/>
  <c r="T28" i="5" s="1"/>
  <c r="AE172" i="5"/>
  <c r="T172" i="5" s="1"/>
  <c r="AE189" i="5"/>
  <c r="T189" i="5" s="1"/>
  <c r="AE168" i="5"/>
  <c r="T168" i="5" s="1"/>
  <c r="AE242" i="5"/>
  <c r="T242" i="5" s="1"/>
  <c r="AE162" i="5"/>
  <c r="T162" i="5" s="1"/>
  <c r="AE47" i="5"/>
  <c r="T47" i="5" s="1"/>
  <c r="AE67" i="5"/>
  <c r="T67" i="5" s="1"/>
  <c r="AE203" i="5"/>
  <c r="T203" i="5" s="1"/>
  <c r="AE181" i="5"/>
  <c r="T181" i="5" s="1"/>
  <c r="AE50" i="5"/>
  <c r="T50" i="5" s="1"/>
  <c r="AE79" i="5"/>
  <c r="T79" i="5" s="1"/>
  <c r="AE282" i="5"/>
  <c r="T282" i="5" s="1"/>
  <c r="AE98" i="5"/>
  <c r="T98" i="5" s="1"/>
  <c r="AE43" i="5"/>
  <c r="T43" i="5" s="1"/>
  <c r="AE360" i="5"/>
  <c r="T360" i="5" s="1"/>
  <c r="T360" i="8" s="1"/>
  <c r="AE254" i="5"/>
  <c r="T254" i="5" s="1"/>
  <c r="AE353" i="5"/>
  <c r="T353" i="5" s="1"/>
  <c r="AE66" i="5"/>
  <c r="T66" i="5" s="1"/>
  <c r="AE225" i="5"/>
  <c r="T225" i="5" s="1"/>
  <c r="AE367" i="5"/>
  <c r="T367" i="5" s="1"/>
  <c r="T367" i="8" s="1"/>
  <c r="AE283" i="5"/>
  <c r="T283" i="5" s="1"/>
  <c r="AE301" i="5"/>
  <c r="T301" i="5" s="1"/>
  <c r="AE188" i="5"/>
  <c r="T188" i="5" s="1"/>
  <c r="AE83" i="5"/>
  <c r="T83" i="5" s="1"/>
  <c r="AE86" i="5"/>
  <c r="T86" i="5" s="1"/>
  <c r="AE316" i="5"/>
  <c r="T316" i="5" s="1"/>
  <c r="AE238" i="5"/>
  <c r="T238" i="5" s="1"/>
  <c r="AE102" i="5"/>
  <c r="T102" i="5" s="1"/>
  <c r="AE57" i="5"/>
  <c r="T57" i="5" s="1"/>
  <c r="AE176" i="5"/>
  <c r="T176" i="5" s="1"/>
  <c r="AE42" i="5"/>
  <c r="T42" i="5" s="1"/>
  <c r="AE87" i="5"/>
  <c r="T87" i="5" s="1"/>
  <c r="AE186" i="5"/>
  <c r="T186" i="5" s="1"/>
  <c r="AE65" i="5"/>
  <c r="T65" i="5" s="1"/>
  <c r="AE250" i="5"/>
  <c r="T250" i="5" s="1"/>
  <c r="AE94" i="5"/>
  <c r="T94" i="5" s="1"/>
  <c r="AE205" i="5"/>
  <c r="T205" i="5" s="1"/>
  <c r="AE25" i="5"/>
  <c r="T25" i="5" s="1"/>
  <c r="AE352" i="5"/>
  <c r="T352" i="5" s="1"/>
  <c r="AE55" i="5"/>
  <c r="T55" i="5" s="1"/>
  <c r="AE76" i="5"/>
  <c r="T76" i="5" s="1"/>
  <c r="S85" i="8"/>
  <c r="S85" i="6"/>
  <c r="S45" i="6"/>
  <c r="S45" i="8"/>
  <c r="S320" i="6"/>
  <c r="S320" i="8"/>
  <c r="S55" i="8"/>
  <c r="S55" i="6"/>
  <c r="S26" i="8"/>
  <c r="S26" i="6"/>
  <c r="S247" i="8"/>
  <c r="S247" i="6"/>
  <c r="S196" i="6"/>
  <c r="S196" i="8"/>
  <c r="S51" i="8"/>
  <c r="S51" i="6"/>
  <c r="S220" i="6"/>
  <c r="S220" i="8"/>
  <c r="G109" i="5"/>
  <c r="G109" i="8" s="1"/>
  <c r="G109" i="10"/>
  <c r="G109" i="6"/>
  <c r="S42" i="6"/>
  <c r="S42" i="8"/>
  <c r="S351" i="6"/>
  <c r="S351" i="8"/>
  <c r="S350" i="6"/>
  <c r="S350" i="8"/>
  <c r="S63" i="6"/>
  <c r="S63" i="8"/>
  <c r="S142" i="8"/>
  <c r="S142" i="6"/>
  <c r="S251" i="8"/>
  <c r="S251" i="6"/>
  <c r="S302" i="8"/>
  <c r="S302" i="6"/>
  <c r="S310" i="8"/>
  <c r="S310" i="6"/>
  <c r="S14" i="6"/>
  <c r="S14" i="8"/>
  <c r="S110" i="6"/>
  <c r="S110" i="8"/>
  <c r="S32" i="8"/>
  <c r="S32" i="6"/>
  <c r="S271" i="8"/>
  <c r="S271" i="6"/>
  <c r="S127" i="8"/>
  <c r="S127" i="6"/>
  <c r="S23" i="6"/>
  <c r="S23" i="8"/>
  <c r="S321" i="8"/>
  <c r="S321" i="6"/>
  <c r="F373" i="6"/>
  <c r="G248" i="10"/>
  <c r="G248" i="6"/>
  <c r="G248" i="5"/>
  <c r="G248" i="8" s="1"/>
  <c r="S181" i="6"/>
  <c r="S181" i="8"/>
  <c r="S280" i="6"/>
  <c r="S280" i="8"/>
  <c r="S152" i="8"/>
  <c r="S152" i="6"/>
  <c r="S355" i="8"/>
  <c r="S355" i="6"/>
  <c r="S327" i="8"/>
  <c r="S327" i="6"/>
  <c r="S184" i="8"/>
  <c r="S184" i="6"/>
  <c r="S193" i="8"/>
  <c r="S193" i="6"/>
  <c r="S213" i="8"/>
  <c r="S213" i="6"/>
  <c r="S90" i="8"/>
  <c r="S90" i="6"/>
  <c r="S270" i="6"/>
  <c r="S270" i="8"/>
  <c r="S178" i="6"/>
  <c r="S178" i="8"/>
  <c r="S103" i="6"/>
  <c r="S103" i="8"/>
  <c r="S195" i="8"/>
  <c r="S195" i="6"/>
  <c r="S243" i="6"/>
  <c r="S243" i="8"/>
  <c r="S233" i="6"/>
  <c r="S233" i="8"/>
  <c r="S341" i="6"/>
  <c r="S341" i="8"/>
  <c r="S338" i="6"/>
  <c r="S338" i="8"/>
  <c r="S20" i="6"/>
  <c r="S20" i="8"/>
  <c r="S337" i="8"/>
  <c r="S337" i="6"/>
  <c r="S227" i="8"/>
  <c r="S227" i="6"/>
  <c r="S136" i="8"/>
  <c r="S136" i="6"/>
  <c r="S108" i="8"/>
  <c r="S108" i="6"/>
  <c r="S112" i="8"/>
  <c r="S112" i="6"/>
  <c r="S137" i="8"/>
  <c r="S137" i="6"/>
  <c r="S166" i="6"/>
  <c r="S166" i="8"/>
  <c r="S123" i="8"/>
  <c r="S123" i="6"/>
  <c r="S317" i="6"/>
  <c r="S317" i="8"/>
  <c r="S242" i="8"/>
  <c r="S242" i="6"/>
  <c r="S62" i="8"/>
  <c r="S62" i="6"/>
  <c r="S197" i="8"/>
  <c r="S197" i="6"/>
  <c r="S24" i="6"/>
  <c r="S24" i="8"/>
  <c r="S194" i="6"/>
  <c r="S194" i="8"/>
  <c r="S164" i="6"/>
  <c r="S164" i="8"/>
  <c r="S230" i="6"/>
  <c r="S230" i="8"/>
  <c r="S144" i="6"/>
  <c r="S144" i="8"/>
  <c r="S43" i="6"/>
  <c r="S43" i="8"/>
  <c r="S153" i="8"/>
  <c r="S153" i="6"/>
  <c r="S140" i="6"/>
  <c r="S140" i="8"/>
  <c r="S156" i="6"/>
  <c r="S156" i="8"/>
  <c r="S33" i="6"/>
  <c r="S33" i="8"/>
  <c r="S207" i="6"/>
  <c r="S207" i="8"/>
  <c r="S339" i="6"/>
  <c r="S339" i="8"/>
  <c r="S179" i="6"/>
  <c r="S179" i="8"/>
  <c r="S15" i="6"/>
  <c r="S15" i="8"/>
  <c r="S283" i="8"/>
  <c r="S283" i="6"/>
  <c r="L348" i="1"/>
  <c r="F369" i="10"/>
  <c r="G63" i="10"/>
  <c r="G63" i="5"/>
  <c r="G63" i="8" s="1"/>
  <c r="G63" i="6"/>
  <c r="G168" i="6"/>
  <c r="G168" i="5"/>
  <c r="G168" i="8" s="1"/>
  <c r="G168" i="10"/>
  <c r="G139" i="6"/>
  <c r="G139" i="5"/>
  <c r="G139" i="8" s="1"/>
  <c r="G139" i="10"/>
  <c r="G273" i="6"/>
  <c r="G273" i="5"/>
  <c r="G273" i="8" s="1"/>
  <c r="G273" i="10"/>
  <c r="S18" i="6"/>
  <c r="S18" i="8"/>
  <c r="S83" i="8"/>
  <c r="S83" i="6"/>
  <c r="S221" i="8"/>
  <c r="S221" i="6"/>
  <c r="S212" i="8"/>
  <c r="S212" i="6"/>
  <c r="S291" i="6"/>
  <c r="S291" i="8"/>
  <c r="S274" i="6"/>
  <c r="S274" i="8"/>
  <c r="S278" i="8"/>
  <c r="S278" i="6"/>
  <c r="S131" i="6"/>
  <c r="S131" i="8"/>
  <c r="S69" i="6"/>
  <c r="S69" i="8"/>
  <c r="S313" i="6"/>
  <c r="S313" i="8"/>
  <c r="S34" i="8"/>
  <c r="S34" i="6"/>
  <c r="S200" i="8"/>
  <c r="S200" i="6"/>
  <c r="S323" i="8"/>
  <c r="S323" i="6"/>
  <c r="F372" i="5"/>
  <c r="G330" i="5"/>
  <c r="G330" i="8" s="1"/>
  <c r="G328" i="6"/>
  <c r="G330" i="10"/>
  <c r="S114" i="8"/>
  <c r="S114" i="6"/>
  <c r="S53" i="6"/>
  <c r="S53" i="8"/>
  <c r="S286" i="6"/>
  <c r="S286" i="8"/>
  <c r="S84" i="8"/>
  <c r="S84" i="6"/>
  <c r="S116" i="6"/>
  <c r="S116" i="8"/>
  <c r="S102" i="6"/>
  <c r="S102" i="8"/>
  <c r="S67" i="8"/>
  <c r="S67" i="6"/>
  <c r="S17" i="8"/>
  <c r="S17" i="6"/>
  <c r="S198" i="6"/>
  <c r="S198" i="8"/>
  <c r="S125" i="6"/>
  <c r="S125" i="8"/>
  <c r="S303" i="6"/>
  <c r="S303" i="8"/>
  <c r="G58" i="5"/>
  <c r="G58" i="8" s="1"/>
  <c r="G58" i="6"/>
  <c r="O53" i="12"/>
  <c r="G58" i="10"/>
  <c r="S226" i="6"/>
  <c r="S226" i="8"/>
  <c r="S95" i="8"/>
  <c r="S95" i="6"/>
  <c r="S65" i="8"/>
  <c r="S65" i="6"/>
  <c r="S348" i="6"/>
  <c r="S348" i="8"/>
  <c r="S143" i="6"/>
  <c r="S143" i="8"/>
  <c r="S11" i="6"/>
  <c r="S11" i="8"/>
  <c r="S277" i="6"/>
  <c r="S277" i="8"/>
  <c r="S359" i="8"/>
  <c r="S159" i="8"/>
  <c r="S159" i="6"/>
  <c r="S345" i="6"/>
  <c r="S345" i="8"/>
  <c r="S334" i="8"/>
  <c r="S334" i="6"/>
  <c r="S180" i="8"/>
  <c r="S180" i="6"/>
  <c r="S269" i="8"/>
  <c r="S269" i="6"/>
  <c r="S161" i="6"/>
  <c r="S161" i="8"/>
  <c r="S94" i="6"/>
  <c r="S94" i="8"/>
  <c r="R370" i="10"/>
  <c r="R374" i="10"/>
  <c r="R371" i="10"/>
  <c r="R369" i="10"/>
  <c r="R372" i="10"/>
  <c r="R373" i="10"/>
  <c r="G163" i="10"/>
  <c r="G163" i="6"/>
  <c r="G163" i="5"/>
  <c r="G163" i="8" s="1"/>
  <c r="G311" i="6"/>
  <c r="G313" i="5"/>
  <c r="G313" i="8" s="1"/>
  <c r="O306" i="12"/>
  <c r="G313" i="10"/>
  <c r="G305" i="5"/>
  <c r="G305" i="8" s="1"/>
  <c r="G304" i="6"/>
  <c r="G305" i="10"/>
  <c r="S133" i="8"/>
  <c r="S133" i="6"/>
  <c r="S264" i="6"/>
  <c r="S264" i="8"/>
  <c r="S268" i="8"/>
  <c r="S268" i="6"/>
  <c r="S267" i="8"/>
  <c r="S267" i="6"/>
  <c r="D29" i="7"/>
  <c r="D28" i="7"/>
  <c r="G126" i="10"/>
  <c r="G126" i="6"/>
  <c r="G126" i="5"/>
  <c r="G126" i="8" s="1"/>
  <c r="S188" i="6"/>
  <c r="S188" i="8"/>
  <c r="S354" i="8"/>
  <c r="S354" i="6"/>
  <c r="S322" i="6"/>
  <c r="S322" i="8"/>
  <c r="S357" i="8"/>
  <c r="S357" i="6"/>
  <c r="S214" i="6"/>
  <c r="S214" i="8"/>
  <c r="S74" i="8"/>
  <c r="S74" i="6"/>
  <c r="S106" i="8"/>
  <c r="S106" i="6"/>
  <c r="S279" i="6"/>
  <c r="S279" i="8"/>
  <c r="S54" i="8"/>
  <c r="S54" i="6"/>
  <c r="S87" i="8"/>
  <c r="S87" i="6"/>
  <c r="S258" i="6"/>
  <c r="S258" i="8"/>
  <c r="S290" i="8"/>
  <c r="S290" i="6"/>
  <c r="S36" i="6"/>
  <c r="S36" i="8"/>
  <c r="S72" i="6"/>
  <c r="S72" i="8"/>
  <c r="S16" i="8"/>
  <c r="S16" i="6"/>
  <c r="S244" i="6"/>
  <c r="S244" i="8"/>
  <c r="S324" i="8"/>
  <c r="S324" i="6"/>
  <c r="S229" i="8"/>
  <c r="S229" i="6"/>
  <c r="S162" i="6"/>
  <c r="S162" i="8"/>
  <c r="S254" i="8"/>
  <c r="S254" i="6"/>
  <c r="S19" i="6"/>
  <c r="S19" i="8"/>
  <c r="S101" i="8"/>
  <c r="S101" i="6"/>
  <c r="S9" i="8"/>
  <c r="S9" i="6"/>
  <c r="S305" i="8"/>
  <c r="S305" i="6"/>
  <c r="S61" i="8"/>
  <c r="S61" i="6"/>
  <c r="S331" i="6"/>
  <c r="S331" i="8"/>
  <c r="S66" i="8"/>
  <c r="S66" i="6"/>
  <c r="S306" i="6"/>
  <c r="S306" i="8"/>
  <c r="S234" i="8"/>
  <c r="S234" i="6"/>
  <c r="AB373" i="5"/>
  <c r="AB374" i="5"/>
  <c r="AB371" i="5"/>
  <c r="AB369" i="5"/>
  <c r="AB370" i="5"/>
  <c r="AB372" i="5"/>
  <c r="S7" i="5"/>
  <c r="S168" i="6"/>
  <c r="S168" i="8"/>
  <c r="S282" i="6"/>
  <c r="S282" i="8"/>
  <c r="S239" i="8"/>
  <c r="S239" i="6"/>
  <c r="S124" i="6"/>
  <c r="S124" i="8"/>
  <c r="S272" i="6"/>
  <c r="S272" i="8"/>
  <c r="S111" i="6"/>
  <c r="S111" i="8"/>
  <c r="S217" i="8"/>
  <c r="S217" i="6"/>
  <c r="S93" i="8"/>
  <c r="S93" i="6"/>
  <c r="S97" i="8"/>
  <c r="S97" i="6"/>
  <c r="S285" i="8"/>
  <c r="S285" i="6"/>
  <c r="S182" i="8"/>
  <c r="S182" i="6"/>
  <c r="S10" i="8"/>
  <c r="S10" i="6"/>
  <c r="S352" i="8"/>
  <c r="S352" i="6"/>
  <c r="S284" i="6"/>
  <c r="S284" i="8"/>
  <c r="L350" i="1"/>
  <c r="F371" i="10"/>
  <c r="G228" i="5"/>
  <c r="G228" i="8" s="1"/>
  <c r="G228" i="6"/>
  <c r="O223" i="12"/>
  <c r="G228" i="10"/>
  <c r="G240" i="5"/>
  <c r="G240" i="8" s="1"/>
  <c r="G240" i="6"/>
  <c r="G240" i="10"/>
  <c r="H333" i="5"/>
  <c r="H333" i="8" s="1"/>
  <c r="H333" i="10"/>
  <c r="G102" i="5"/>
  <c r="G102" i="8" s="1"/>
  <c r="G102" i="6"/>
  <c r="G102" i="10"/>
  <c r="G157" i="6"/>
  <c r="G157" i="5"/>
  <c r="G157" i="8" s="1"/>
  <c r="G157" i="10"/>
  <c r="G45" i="5"/>
  <c r="G45" i="8" s="1"/>
  <c r="O40" i="12"/>
  <c r="G45" i="10"/>
  <c r="G45" i="6"/>
  <c r="G351" i="5"/>
  <c r="G351" i="8" s="1"/>
  <c r="G351" i="10"/>
  <c r="G349" i="6"/>
  <c r="G252" i="10"/>
  <c r="G252" i="6"/>
  <c r="G252" i="5"/>
  <c r="G252" i="8" s="1"/>
  <c r="S316" i="8"/>
  <c r="S316" i="6"/>
  <c r="S293" i="8"/>
  <c r="S293" i="6"/>
  <c r="S266" i="8"/>
  <c r="S266" i="6"/>
  <c r="S304" i="6"/>
  <c r="S304" i="8"/>
  <c r="S82" i="6"/>
  <c r="S82" i="8"/>
  <c r="S174" i="8"/>
  <c r="S174" i="6"/>
  <c r="S68" i="8"/>
  <c r="S68" i="6"/>
  <c r="S344" i="8"/>
  <c r="S344" i="6"/>
  <c r="S297" i="6"/>
  <c r="S297" i="8"/>
  <c r="S356" i="6"/>
  <c r="S356" i="8"/>
  <c r="S218" i="6"/>
  <c r="S218" i="8"/>
  <c r="S219" i="8"/>
  <c r="S219" i="6"/>
  <c r="G22" i="6"/>
  <c r="G22" i="10"/>
  <c r="O17" i="12"/>
  <c r="G22" i="5"/>
  <c r="G22" i="8" s="1"/>
  <c r="G290" i="5"/>
  <c r="G290" i="8" s="1"/>
  <c r="G290" i="6"/>
  <c r="G290" i="10"/>
  <c r="O285" i="12"/>
  <c r="S203" i="8"/>
  <c r="S203" i="6"/>
  <c r="S249" i="8"/>
  <c r="S249" i="6"/>
  <c r="S105" i="6"/>
  <c r="S105" i="8"/>
  <c r="S311" i="6"/>
  <c r="S311" i="8"/>
  <c r="S76" i="6"/>
  <c r="S76" i="8"/>
  <c r="S183" i="6"/>
  <c r="S183" i="8"/>
  <c r="S177" i="6"/>
  <c r="S177" i="8"/>
  <c r="S191" i="8"/>
  <c r="S191" i="6"/>
  <c r="S44" i="6"/>
  <c r="S44" i="8"/>
  <c r="S40" i="8"/>
  <c r="S40" i="6"/>
  <c r="S330" i="8"/>
  <c r="S330" i="6"/>
  <c r="G320" i="5"/>
  <c r="G320" i="8" s="1"/>
  <c r="O313" i="12"/>
  <c r="G318" i="6"/>
  <c r="G320" i="10"/>
  <c r="F369" i="6"/>
  <c r="G192" i="5"/>
  <c r="G192" i="8" s="1"/>
  <c r="G192" i="6"/>
  <c r="G192" i="10"/>
  <c r="U359" i="10"/>
  <c r="E28" i="7"/>
  <c r="S30" i="6"/>
  <c r="S30" i="8"/>
  <c r="S301" i="6"/>
  <c r="S301" i="8"/>
  <c r="S147" i="6"/>
  <c r="S147" i="8"/>
  <c r="S96" i="8"/>
  <c r="S96" i="6"/>
  <c r="S201" i="6"/>
  <c r="S201" i="8"/>
  <c r="S185" i="8"/>
  <c r="S185" i="6"/>
  <c r="S346" i="8"/>
  <c r="S346" i="6"/>
  <c r="S281" i="6"/>
  <c r="S281" i="8"/>
  <c r="S241" i="6"/>
  <c r="S241" i="8"/>
  <c r="S81" i="8"/>
  <c r="S81" i="6"/>
  <c r="S109" i="8"/>
  <c r="S109" i="6"/>
  <c r="S206" i="6"/>
  <c r="S206" i="8"/>
  <c r="S160" i="8"/>
  <c r="S160" i="6"/>
  <c r="S172" i="6"/>
  <c r="S172" i="8"/>
  <c r="L349" i="1"/>
  <c r="G315" i="10"/>
  <c r="G315" i="5"/>
  <c r="G315" i="8" s="1"/>
  <c r="G313" i="6"/>
  <c r="O308" i="12"/>
  <c r="G195" i="10"/>
  <c r="G195" i="6"/>
  <c r="G195" i="5"/>
  <c r="G195" i="8" s="1"/>
  <c r="O190" i="12"/>
  <c r="S107" i="6"/>
  <c r="S107" i="8"/>
  <c r="S289" i="8"/>
  <c r="S289" i="6"/>
  <c r="U358" i="5"/>
  <c r="U358" i="8" s="1"/>
  <c r="S22" i="8"/>
  <c r="S22" i="6"/>
  <c r="S155" i="8"/>
  <c r="S155" i="6"/>
  <c r="S186" i="8"/>
  <c r="S186" i="6"/>
  <c r="S223" i="6"/>
  <c r="S223" i="8"/>
  <c r="S119" i="8"/>
  <c r="S119" i="6"/>
  <c r="S237" i="8"/>
  <c r="S237" i="6"/>
  <c r="S294" i="6"/>
  <c r="S294" i="8"/>
  <c r="S298" i="6"/>
  <c r="S298" i="8"/>
  <c r="S225" i="6"/>
  <c r="S225" i="8"/>
  <c r="S259" i="6"/>
  <c r="S259" i="8"/>
  <c r="G206" i="10"/>
  <c r="G206" i="6"/>
  <c r="G206" i="5"/>
  <c r="G206" i="8" s="1"/>
  <c r="O246" i="12"/>
  <c r="G251" i="10"/>
  <c r="G251" i="6"/>
  <c r="G251" i="5"/>
  <c r="G251" i="8" s="1"/>
  <c r="G292" i="10"/>
  <c r="G292" i="5"/>
  <c r="G292" i="8" s="1"/>
  <c r="G292" i="6"/>
  <c r="G46" i="10"/>
  <c r="G46" i="6"/>
  <c r="O41" i="12"/>
  <c r="G46" i="5"/>
  <c r="G46" i="8" s="1"/>
  <c r="G60" i="5"/>
  <c r="G60" i="8" s="1"/>
  <c r="G60" i="10"/>
  <c r="G60" i="6"/>
  <c r="P171" i="12"/>
  <c r="G322" i="10"/>
  <c r="G320" i="6"/>
  <c r="G322" i="5"/>
  <c r="G322" i="8" s="1"/>
  <c r="G175" i="5"/>
  <c r="G175" i="8" s="1"/>
  <c r="O170" i="12"/>
  <c r="G175" i="6"/>
  <c r="G175" i="10"/>
  <c r="G226" i="10"/>
  <c r="G226" i="6"/>
  <c r="G226" i="5"/>
  <c r="G226" i="8" s="1"/>
  <c r="O221" i="12"/>
  <c r="F369" i="5"/>
  <c r="P156" i="12"/>
  <c r="G164" i="10"/>
  <c r="O159" i="12"/>
  <c r="G164" i="5"/>
  <c r="G164" i="8" s="1"/>
  <c r="G164" i="6"/>
  <c r="G224" i="5"/>
  <c r="G224" i="8" s="1"/>
  <c r="G224" i="10"/>
  <c r="G224" i="6"/>
  <c r="G122" i="10"/>
  <c r="G122" i="6"/>
  <c r="G122" i="5"/>
  <c r="G122" i="8" s="1"/>
  <c r="S158" i="8"/>
  <c r="S158" i="6"/>
  <c r="S187" i="6"/>
  <c r="S187" i="8"/>
  <c r="S151" i="6"/>
  <c r="S151" i="8"/>
  <c r="S235" i="6"/>
  <c r="S235" i="8"/>
  <c r="S21" i="6"/>
  <c r="S21" i="8"/>
  <c r="S134" i="8"/>
  <c r="S134" i="6"/>
  <c r="S276" i="8"/>
  <c r="S276" i="6"/>
  <c r="S59" i="8"/>
  <c r="S59" i="6"/>
  <c r="S335" i="6"/>
  <c r="S335" i="8"/>
  <c r="S329" i="6"/>
  <c r="S329" i="8"/>
  <c r="S60" i="6"/>
  <c r="S60" i="8"/>
  <c r="S315" i="6"/>
  <c r="S315" i="8"/>
  <c r="S240" i="8"/>
  <c r="S240" i="6"/>
  <c r="S126" i="6"/>
  <c r="S126" i="8"/>
  <c r="S204" i="6"/>
  <c r="S204" i="8"/>
  <c r="S75" i="6"/>
  <c r="S75" i="8"/>
  <c r="S80" i="6"/>
  <c r="S80" i="8"/>
  <c r="S121" i="6"/>
  <c r="S121" i="8"/>
  <c r="S38" i="8"/>
  <c r="S38" i="6"/>
  <c r="S175" i="6"/>
  <c r="S175" i="8"/>
  <c r="S300" i="6"/>
  <c r="S300" i="8"/>
  <c r="S255" i="6"/>
  <c r="S255" i="8"/>
  <c r="S318" i="8"/>
  <c r="S318" i="6"/>
  <c r="S50" i="6"/>
  <c r="S50" i="8"/>
  <c r="S92" i="6"/>
  <c r="S92" i="8"/>
  <c r="S154" i="8"/>
  <c r="S154" i="6"/>
  <c r="S52" i="8"/>
  <c r="S52" i="6"/>
  <c r="S173" i="8"/>
  <c r="S173" i="6"/>
  <c r="S12" i="8"/>
  <c r="S12" i="6"/>
  <c r="S296" i="6"/>
  <c r="S296" i="8"/>
  <c r="S145" i="6"/>
  <c r="S145" i="8"/>
  <c r="S104" i="8"/>
  <c r="S104" i="6"/>
  <c r="S77" i="6"/>
  <c r="S77" i="8"/>
  <c r="S25" i="6"/>
  <c r="S25" i="8"/>
  <c r="S199" i="6"/>
  <c r="S199" i="8"/>
  <c r="S325" i="8"/>
  <c r="S325" i="6"/>
  <c r="S163" i="6"/>
  <c r="S163" i="8"/>
  <c r="S222" i="8"/>
  <c r="S222" i="6"/>
  <c r="S299" i="6"/>
  <c r="S299" i="8"/>
  <c r="S46" i="8"/>
  <c r="S46" i="6"/>
  <c r="S349" i="6"/>
  <c r="S349" i="8"/>
  <c r="S190" i="6"/>
  <c r="S190" i="8"/>
  <c r="S64" i="6"/>
  <c r="S64" i="8"/>
  <c r="S115" i="8"/>
  <c r="S115" i="6"/>
  <c r="F370" i="10"/>
  <c r="G56" i="10"/>
  <c r="G56" i="5"/>
  <c r="G56" i="8" s="1"/>
  <c r="G56" i="6"/>
  <c r="G268" i="6"/>
  <c r="G268" i="10"/>
  <c r="G268" i="5"/>
  <c r="G268" i="8" s="1"/>
  <c r="G329" i="5"/>
  <c r="G329" i="8" s="1"/>
  <c r="G327" i="6"/>
  <c r="G329" i="10"/>
  <c r="G120" i="10"/>
  <c r="G120" i="6"/>
  <c r="G120" i="5"/>
  <c r="G120" i="8" s="1"/>
  <c r="R374" i="5"/>
  <c r="R7" i="6"/>
  <c r="R371" i="5"/>
  <c r="R7" i="8"/>
  <c r="R370" i="5"/>
  <c r="R369" i="5"/>
  <c r="R372" i="5"/>
  <c r="R373" i="5"/>
  <c r="P147" i="12"/>
  <c r="G302" i="10"/>
  <c r="O296" i="12"/>
  <c r="G301" i="6"/>
  <c r="G302" i="5"/>
  <c r="G302" i="8" s="1"/>
  <c r="G339" i="10"/>
  <c r="G339" i="5"/>
  <c r="G339" i="8" s="1"/>
  <c r="G337" i="6"/>
  <c r="G16" i="5"/>
  <c r="G16" i="8" s="1"/>
  <c r="G16" i="10"/>
  <c r="G16" i="6"/>
  <c r="S246" i="6"/>
  <c r="S246" i="8"/>
  <c r="S28" i="8"/>
  <c r="S28" i="6"/>
  <c r="S79" i="8"/>
  <c r="S79" i="6"/>
  <c r="S91" i="6"/>
  <c r="S91" i="8"/>
  <c r="S78" i="8"/>
  <c r="S78" i="6"/>
  <c r="S171" i="8"/>
  <c r="S171" i="6"/>
  <c r="S27" i="8"/>
  <c r="S27" i="6"/>
  <c r="S113" i="6"/>
  <c r="S113" i="8"/>
  <c r="S256" i="6"/>
  <c r="S256" i="8"/>
  <c r="S138" i="8"/>
  <c r="S138" i="6"/>
  <c r="S170" i="8"/>
  <c r="S170" i="6"/>
  <c r="S37" i="6"/>
  <c r="S37" i="8"/>
  <c r="L346" i="1"/>
  <c r="G129" i="6"/>
  <c r="G129" i="10"/>
  <c r="G129" i="5"/>
  <c r="G129" i="8" s="1"/>
  <c r="O124" i="12"/>
  <c r="G337" i="5"/>
  <c r="G337" i="8" s="1"/>
  <c r="G335" i="6"/>
  <c r="G337" i="10"/>
  <c r="F373" i="5"/>
  <c r="AE348" i="10"/>
  <c r="T348" i="10" s="1"/>
  <c r="AE320" i="10"/>
  <c r="T320" i="10" s="1"/>
  <c r="AE257" i="10"/>
  <c r="T257" i="10" s="1"/>
  <c r="AE217" i="10"/>
  <c r="T217" i="10" s="1"/>
  <c r="AE203" i="10"/>
  <c r="T203" i="10" s="1"/>
  <c r="AE363" i="10"/>
  <c r="T363" i="10" s="1"/>
  <c r="AE361" i="10"/>
  <c r="T361" i="10" s="1"/>
  <c r="AE317" i="10"/>
  <c r="T317" i="10" s="1"/>
  <c r="AE183" i="10"/>
  <c r="T183" i="10" s="1"/>
  <c r="AE151" i="10"/>
  <c r="T151" i="10" s="1"/>
  <c r="AE135" i="10"/>
  <c r="T135" i="10" s="1"/>
  <c r="AE121" i="10"/>
  <c r="T121" i="10" s="1"/>
  <c r="AE109" i="10"/>
  <c r="T109" i="10" s="1"/>
  <c r="AE85" i="10"/>
  <c r="T85" i="10" s="1"/>
  <c r="AE71" i="10"/>
  <c r="T71" i="10" s="1"/>
  <c r="AE55" i="10"/>
  <c r="T55" i="10" s="1"/>
  <c r="AE43" i="10"/>
  <c r="T43" i="10" s="1"/>
  <c r="AE27" i="10"/>
  <c r="T27" i="10" s="1"/>
  <c r="AE331" i="10"/>
  <c r="T331" i="10" s="1"/>
  <c r="AE184" i="10"/>
  <c r="T184" i="10" s="1"/>
  <c r="AE156" i="10"/>
  <c r="T156" i="10" s="1"/>
  <c r="AE140" i="10"/>
  <c r="T140" i="10" s="1"/>
  <c r="AE122" i="10"/>
  <c r="T122" i="10" s="1"/>
  <c r="AE96" i="10"/>
  <c r="T96" i="10" s="1"/>
  <c r="AE54" i="10"/>
  <c r="T54" i="10" s="1"/>
  <c r="AE30" i="10"/>
  <c r="T30" i="10" s="1"/>
  <c r="AE278" i="10"/>
  <c r="T278" i="10" s="1"/>
  <c r="AE262" i="10"/>
  <c r="T262" i="10" s="1"/>
  <c r="AE248" i="10"/>
  <c r="T248" i="10" s="1"/>
  <c r="AE224" i="10"/>
  <c r="T224" i="10" s="1"/>
  <c r="AE196" i="10"/>
  <c r="T196" i="10" s="1"/>
  <c r="AE10" i="10"/>
  <c r="T10" i="10" s="1"/>
  <c r="AE100" i="10"/>
  <c r="T100" i="10" s="1"/>
  <c r="AE72" i="10"/>
  <c r="T72" i="10" s="1"/>
  <c r="AE34" i="10"/>
  <c r="T34" i="10" s="1"/>
  <c r="AE11" i="10"/>
  <c r="T11" i="10" s="1"/>
  <c r="AE324" i="10"/>
  <c r="T324" i="10" s="1"/>
  <c r="AE289" i="10"/>
  <c r="T289" i="10" s="1"/>
  <c r="AE269" i="10"/>
  <c r="T269" i="10" s="1"/>
  <c r="AE253" i="10"/>
  <c r="T253" i="10" s="1"/>
  <c r="AE225" i="10"/>
  <c r="T225" i="10" s="1"/>
  <c r="AE365" i="10"/>
  <c r="T365" i="10" s="1"/>
  <c r="AE310" i="10"/>
  <c r="T310" i="10" s="1"/>
  <c r="AE175" i="10"/>
  <c r="T175" i="10" s="1"/>
  <c r="AE145" i="10"/>
  <c r="T145" i="10" s="1"/>
  <c r="AE127" i="10"/>
  <c r="T127" i="10" s="1"/>
  <c r="AE113" i="10"/>
  <c r="T113" i="10" s="1"/>
  <c r="AE99" i="10"/>
  <c r="T99" i="10" s="1"/>
  <c r="AE87" i="10"/>
  <c r="T87" i="10" s="1"/>
  <c r="AE69" i="10"/>
  <c r="T69" i="10" s="1"/>
  <c r="AE37" i="10"/>
  <c r="T37" i="10" s="1"/>
  <c r="AE315" i="10"/>
  <c r="T315" i="10" s="1"/>
  <c r="AE172" i="10"/>
  <c r="T172" i="10" s="1"/>
  <c r="AE158" i="10"/>
  <c r="T158" i="10" s="1"/>
  <c r="AE138" i="10"/>
  <c r="T138" i="10" s="1"/>
  <c r="AE120" i="10"/>
  <c r="T120" i="10" s="1"/>
  <c r="AE80" i="10"/>
  <c r="T80" i="10" s="1"/>
  <c r="AE42" i="10"/>
  <c r="T42" i="10" s="1"/>
  <c r="AE284" i="10"/>
  <c r="T284" i="10" s="1"/>
  <c r="AE266" i="10"/>
  <c r="T266" i="10" s="1"/>
  <c r="AE250" i="10"/>
  <c r="T250" i="10" s="1"/>
  <c r="AE220" i="10"/>
  <c r="T220" i="10" s="1"/>
  <c r="AE192" i="10"/>
  <c r="T192" i="10" s="1"/>
  <c r="AE114" i="10"/>
  <c r="T114" i="10" s="1"/>
  <c r="AE84" i="10"/>
  <c r="T84" i="10" s="1"/>
  <c r="AE60" i="10"/>
  <c r="T60" i="10" s="1"/>
  <c r="AE15" i="10"/>
  <c r="T15" i="10" s="1"/>
  <c r="AE342" i="10"/>
  <c r="T342" i="10" s="1"/>
  <c r="AE311" i="10"/>
  <c r="T311" i="10" s="1"/>
  <c r="AE281" i="10"/>
  <c r="T281" i="10" s="1"/>
  <c r="AE337" i="10"/>
  <c r="T337" i="10" s="1"/>
  <c r="AE296" i="10"/>
  <c r="T296" i="10" s="1"/>
  <c r="AE169" i="10"/>
  <c r="T169" i="10" s="1"/>
  <c r="AE36" i="10"/>
  <c r="T36" i="10" s="1"/>
  <c r="AE230" i="10"/>
  <c r="T230" i="10" s="1"/>
  <c r="AE202" i="10"/>
  <c r="T202" i="10" s="1"/>
  <c r="AE352" i="10"/>
  <c r="T352" i="10" s="1"/>
  <c r="AE316" i="10"/>
  <c r="T316" i="10" s="1"/>
  <c r="AE287" i="10"/>
  <c r="T287" i="10" s="1"/>
  <c r="AE267" i="10"/>
  <c r="T267" i="10" s="1"/>
  <c r="AE249" i="10"/>
  <c r="T249" i="10" s="1"/>
  <c r="AE223" i="10"/>
  <c r="T223" i="10" s="1"/>
  <c r="AE207" i="10"/>
  <c r="T207" i="10" s="1"/>
  <c r="AE191" i="10"/>
  <c r="T191" i="10" s="1"/>
  <c r="AE357" i="10"/>
  <c r="T357" i="10" s="1"/>
  <c r="U357" i="10" s="1"/>
  <c r="AE306" i="10"/>
  <c r="T306" i="10" s="1"/>
  <c r="AE171" i="10"/>
  <c r="T171" i="10" s="1"/>
  <c r="AE143" i="10"/>
  <c r="T143" i="10" s="1"/>
  <c r="AE125" i="10"/>
  <c r="T125" i="10" s="1"/>
  <c r="AE97" i="10"/>
  <c r="T97" i="10" s="1"/>
  <c r="AE83" i="10"/>
  <c r="T83" i="10" s="1"/>
  <c r="AE67" i="10"/>
  <c r="T67" i="10" s="1"/>
  <c r="AE51" i="10"/>
  <c r="T51" i="10" s="1"/>
  <c r="AE35" i="10"/>
  <c r="T35" i="10" s="1"/>
  <c r="AE19" i="10"/>
  <c r="T19" i="10" s="1"/>
  <c r="AE188" i="10"/>
  <c r="T188" i="10" s="1"/>
  <c r="AE170" i="10"/>
  <c r="T170" i="10" s="1"/>
  <c r="AE154" i="10"/>
  <c r="T154" i="10" s="1"/>
  <c r="AE136" i="10"/>
  <c r="T136" i="10" s="1"/>
  <c r="AE118" i="10"/>
  <c r="T118" i="10" s="1"/>
  <c r="AE62" i="10"/>
  <c r="T62" i="10" s="1"/>
  <c r="AE282" i="10"/>
  <c r="T282" i="10" s="1"/>
  <c r="AE264" i="10"/>
  <c r="T264" i="10" s="1"/>
  <c r="AE246" i="10"/>
  <c r="T246" i="10" s="1"/>
  <c r="AE216" i="10"/>
  <c r="T216" i="10" s="1"/>
  <c r="AE190" i="10"/>
  <c r="T190" i="10" s="1"/>
  <c r="AE112" i="10"/>
  <c r="T112" i="10" s="1"/>
  <c r="AE82" i="10"/>
  <c r="T82" i="10" s="1"/>
  <c r="AE52" i="10"/>
  <c r="T52" i="10" s="1"/>
  <c r="AE13" i="10"/>
  <c r="T13" i="10" s="1"/>
  <c r="AE362" i="10"/>
  <c r="T362" i="10" s="1"/>
  <c r="AE338" i="10"/>
  <c r="T338" i="10" s="1"/>
  <c r="AE307" i="10"/>
  <c r="T307" i="10" s="1"/>
  <c r="AE251" i="10"/>
  <c r="T251" i="10" s="1"/>
  <c r="AE329" i="10"/>
  <c r="T329" i="10" s="1"/>
  <c r="AE292" i="10"/>
  <c r="T292" i="10" s="1"/>
  <c r="AE165" i="10"/>
  <c r="T165" i="10" s="1"/>
  <c r="AE226" i="10"/>
  <c r="T226" i="10" s="1"/>
  <c r="AE305" i="10"/>
  <c r="T305" i="10" s="1"/>
  <c r="AE273" i="10"/>
  <c r="T273" i="10" s="1"/>
  <c r="AE245" i="10"/>
  <c r="T245" i="10" s="1"/>
  <c r="AE215" i="10"/>
  <c r="T215" i="10" s="1"/>
  <c r="AE195" i="10"/>
  <c r="T195" i="10" s="1"/>
  <c r="AE353" i="10"/>
  <c r="T353" i="10" s="1"/>
  <c r="AE294" i="10"/>
  <c r="T294" i="10" s="1"/>
  <c r="AE149" i="10"/>
  <c r="T149" i="10" s="1"/>
  <c r="AE105" i="10"/>
  <c r="T105" i="10" s="1"/>
  <c r="AE89" i="10"/>
  <c r="T89" i="10" s="1"/>
  <c r="AE65" i="10"/>
  <c r="T65" i="10" s="1"/>
  <c r="AE45" i="10"/>
  <c r="T45" i="10" s="1"/>
  <c r="AE23" i="10"/>
  <c r="T23" i="10" s="1"/>
  <c r="AE186" i="10"/>
  <c r="T186" i="10" s="1"/>
  <c r="AE164" i="10"/>
  <c r="T164" i="10" s="1"/>
  <c r="AE144" i="10"/>
  <c r="T144" i="10" s="1"/>
  <c r="AE116" i="10"/>
  <c r="T116" i="10" s="1"/>
  <c r="AE56" i="10"/>
  <c r="T56" i="10" s="1"/>
  <c r="AE288" i="10"/>
  <c r="T288" i="10" s="1"/>
  <c r="AE260" i="10"/>
  <c r="T260" i="10" s="1"/>
  <c r="AE240" i="10"/>
  <c r="T240" i="10" s="1"/>
  <c r="AE198" i="10"/>
  <c r="T198" i="10" s="1"/>
  <c r="AE110" i="10"/>
  <c r="T110" i="10" s="1"/>
  <c r="AE70" i="10"/>
  <c r="T70" i="10" s="1"/>
  <c r="AE24" i="10"/>
  <c r="T24" i="10" s="1"/>
  <c r="AE366" i="10"/>
  <c r="T366" i="10" s="1"/>
  <c r="AE330" i="10"/>
  <c r="T330" i="10" s="1"/>
  <c r="AE291" i="10"/>
  <c r="T291" i="10" s="1"/>
  <c r="AE345" i="10"/>
  <c r="T345" i="10" s="1"/>
  <c r="AE234" i="10"/>
  <c r="T234" i="10" s="1"/>
  <c r="AE313" i="10"/>
  <c r="T313" i="10" s="1"/>
  <c r="AE277" i="10"/>
  <c r="T277" i="10" s="1"/>
  <c r="AE221" i="10"/>
  <c r="T221" i="10" s="1"/>
  <c r="AE199" i="10"/>
  <c r="T199" i="10" s="1"/>
  <c r="AE343" i="10"/>
  <c r="T343" i="10" s="1"/>
  <c r="AE302" i="10"/>
  <c r="T302" i="10" s="1"/>
  <c r="AE159" i="10"/>
  <c r="T159" i="10" s="1"/>
  <c r="AE131" i="10"/>
  <c r="T131" i="10" s="1"/>
  <c r="AE111" i="10"/>
  <c r="T111" i="10" s="1"/>
  <c r="AE91" i="10"/>
  <c r="T91" i="10" s="1"/>
  <c r="AE75" i="10"/>
  <c r="T75" i="10" s="1"/>
  <c r="AE49" i="10"/>
  <c r="T49" i="10" s="1"/>
  <c r="AE29" i="10"/>
  <c r="T29" i="10" s="1"/>
  <c r="AE323" i="10"/>
  <c r="T323" i="10" s="1"/>
  <c r="AE168" i="10"/>
  <c r="T168" i="10" s="1"/>
  <c r="AE148" i="10"/>
  <c r="T148" i="10" s="1"/>
  <c r="AE126" i="10"/>
  <c r="T126" i="10" s="1"/>
  <c r="AE58" i="10"/>
  <c r="T58" i="10" s="1"/>
  <c r="AE20" i="10"/>
  <c r="T20" i="10" s="1"/>
  <c r="AE270" i="10"/>
  <c r="T270" i="10" s="1"/>
  <c r="AE244" i="10"/>
  <c r="T244" i="10" s="1"/>
  <c r="AE204" i="10"/>
  <c r="T204" i="10" s="1"/>
  <c r="AE8" i="10"/>
  <c r="T8" i="10" s="1"/>
  <c r="AE78" i="10"/>
  <c r="T78" i="10" s="1"/>
  <c r="AE26" i="10"/>
  <c r="T26" i="10" s="1"/>
  <c r="AE346" i="10"/>
  <c r="T346" i="10" s="1"/>
  <c r="AE299" i="10"/>
  <c r="T299" i="10" s="1"/>
  <c r="AE235" i="10"/>
  <c r="T235" i="10" s="1"/>
  <c r="AE300" i="10"/>
  <c r="T300" i="10" s="1"/>
  <c r="AE157" i="10"/>
  <c r="T157" i="10" s="1"/>
  <c r="AE7" i="10"/>
  <c r="AE206" i="10"/>
  <c r="T206" i="10" s="1"/>
  <c r="AE344" i="10"/>
  <c r="T344" i="10" s="1"/>
  <c r="AE293" i="10"/>
  <c r="T293" i="10" s="1"/>
  <c r="AE259" i="10"/>
  <c r="T259" i="10" s="1"/>
  <c r="AE213" i="10"/>
  <c r="T213" i="10" s="1"/>
  <c r="AE355" i="10"/>
  <c r="T355" i="10" s="1"/>
  <c r="AE325" i="10"/>
  <c r="T325" i="10" s="1"/>
  <c r="AE147" i="10"/>
  <c r="T147" i="10" s="1"/>
  <c r="AE117" i="10"/>
  <c r="T117" i="10" s="1"/>
  <c r="AE93" i="10"/>
  <c r="T93" i="10" s="1"/>
  <c r="AE63" i="10"/>
  <c r="T63" i="10" s="1"/>
  <c r="AE39" i="10"/>
  <c r="T39" i="10" s="1"/>
  <c r="AE162" i="10"/>
  <c r="T162" i="10" s="1"/>
  <c r="AE132" i="10"/>
  <c r="T132" i="10" s="1"/>
  <c r="AE92" i="10"/>
  <c r="T92" i="10" s="1"/>
  <c r="AE286" i="10"/>
  <c r="T286" i="10" s="1"/>
  <c r="AE256" i="10"/>
  <c r="T256" i="10" s="1"/>
  <c r="AE208" i="10"/>
  <c r="T208" i="10" s="1"/>
  <c r="AE106" i="10"/>
  <c r="T106" i="10" s="1"/>
  <c r="AE64" i="10"/>
  <c r="T64" i="10" s="1"/>
  <c r="AE326" i="10"/>
  <c r="T326" i="10" s="1"/>
  <c r="AE247" i="10"/>
  <c r="T247" i="10" s="1"/>
  <c r="AE304" i="10"/>
  <c r="T304" i="10" s="1"/>
  <c r="AE88" i="10"/>
  <c r="T88" i="10" s="1"/>
  <c r="AE214" i="10"/>
  <c r="T214" i="10" s="1"/>
  <c r="AE328" i="10"/>
  <c r="T328" i="10" s="1"/>
  <c r="AE265" i="10"/>
  <c r="T265" i="10" s="1"/>
  <c r="AE227" i="10"/>
  <c r="T227" i="10" s="1"/>
  <c r="AE359" i="10"/>
  <c r="T359" i="10" s="1"/>
  <c r="AE298" i="10"/>
  <c r="T298" i="10" s="1"/>
  <c r="AE139" i="10"/>
  <c r="T139" i="10" s="1"/>
  <c r="AE107" i="10"/>
  <c r="T107" i="10" s="1"/>
  <c r="AE47" i="10"/>
  <c r="T47" i="10" s="1"/>
  <c r="AE166" i="10"/>
  <c r="T166" i="10" s="1"/>
  <c r="AE130" i="10"/>
  <c r="T130" i="10" s="1"/>
  <c r="AE50" i="10"/>
  <c r="T50" i="10" s="1"/>
  <c r="AE274" i="10"/>
  <c r="T274" i="10" s="1"/>
  <c r="AE236" i="10"/>
  <c r="T236" i="10" s="1"/>
  <c r="AE14" i="10"/>
  <c r="T14" i="10" s="1"/>
  <c r="AE68" i="10"/>
  <c r="T68" i="10" s="1"/>
  <c r="AE314" i="10"/>
  <c r="T314" i="10" s="1"/>
  <c r="AE321" i="10"/>
  <c r="T321" i="10" s="1"/>
  <c r="AE173" i="10"/>
  <c r="T173" i="10" s="1"/>
  <c r="AE222" i="10"/>
  <c r="T222" i="10" s="1"/>
  <c r="AE364" i="10"/>
  <c r="T364" i="10" s="1"/>
  <c r="AE309" i="10"/>
  <c r="T309" i="10" s="1"/>
  <c r="AE263" i="10"/>
  <c r="T263" i="10" s="1"/>
  <c r="AE219" i="10"/>
  <c r="T219" i="10" s="1"/>
  <c r="AE351" i="10"/>
  <c r="T351" i="10" s="1"/>
  <c r="AE290" i="10"/>
  <c r="T290" i="10" s="1"/>
  <c r="AE137" i="10"/>
  <c r="T137" i="10" s="1"/>
  <c r="AE79" i="10"/>
  <c r="T79" i="10" s="1"/>
  <c r="AE327" i="10"/>
  <c r="T327" i="10" s="1"/>
  <c r="AE128" i="10"/>
  <c r="T128" i="10" s="1"/>
  <c r="AE48" i="10"/>
  <c r="T48" i="10" s="1"/>
  <c r="AE272" i="10"/>
  <c r="T272" i="10" s="1"/>
  <c r="AE232" i="10"/>
  <c r="T232" i="10" s="1"/>
  <c r="AE12" i="10"/>
  <c r="T12" i="10" s="1"/>
  <c r="AE66" i="10"/>
  <c r="T66" i="10" s="1"/>
  <c r="AE358" i="10"/>
  <c r="T358" i="10" s="1"/>
  <c r="AE303" i="10"/>
  <c r="T303" i="10" s="1"/>
  <c r="AE312" i="10"/>
  <c r="T312" i="10" s="1"/>
  <c r="AE161" i="10"/>
  <c r="T161" i="10" s="1"/>
  <c r="AE218" i="10"/>
  <c r="T218" i="10" s="1"/>
  <c r="AE301" i="10"/>
  <c r="T301" i="10" s="1"/>
  <c r="AE261" i="10"/>
  <c r="T261" i="10" s="1"/>
  <c r="AE211" i="10"/>
  <c r="T211" i="10" s="1"/>
  <c r="AE347" i="10"/>
  <c r="T347" i="10" s="1"/>
  <c r="AE187" i="10"/>
  <c r="T187" i="10" s="1"/>
  <c r="AE133" i="10"/>
  <c r="T133" i="10" s="1"/>
  <c r="AE103" i="10"/>
  <c r="T103" i="10" s="1"/>
  <c r="AE77" i="10"/>
  <c r="T77" i="10" s="1"/>
  <c r="AE41" i="10"/>
  <c r="T41" i="10" s="1"/>
  <c r="AE319" i="10"/>
  <c r="T319" i="10" s="1"/>
  <c r="AE160" i="10"/>
  <c r="T160" i="10" s="1"/>
  <c r="AE44" i="10"/>
  <c r="T44" i="10" s="1"/>
  <c r="AE268" i="10"/>
  <c r="T268" i="10" s="1"/>
  <c r="AE228" i="10"/>
  <c r="T228" i="10" s="1"/>
  <c r="AE124" i="10"/>
  <c r="T124" i="10" s="1"/>
  <c r="AE46" i="10"/>
  <c r="T46" i="10" s="1"/>
  <c r="AE295" i="10"/>
  <c r="T295" i="10" s="1"/>
  <c r="AE153" i="10"/>
  <c r="T153" i="10" s="1"/>
  <c r="AE210" i="10"/>
  <c r="T210" i="10" s="1"/>
  <c r="AE336" i="10"/>
  <c r="T336" i="10" s="1"/>
  <c r="AE275" i="10"/>
  <c r="T275" i="10" s="1"/>
  <c r="AE233" i="10"/>
  <c r="T233" i="10" s="1"/>
  <c r="AE197" i="10"/>
  <c r="T197" i="10" s="1"/>
  <c r="AE155" i="10"/>
  <c r="T155" i="10" s="1"/>
  <c r="AE57" i="10"/>
  <c r="T57" i="10" s="1"/>
  <c r="AE21" i="10"/>
  <c r="T21" i="10" s="1"/>
  <c r="AE176" i="10"/>
  <c r="T176" i="10" s="1"/>
  <c r="AE142" i="10"/>
  <c r="T142" i="10" s="1"/>
  <c r="AE94" i="10"/>
  <c r="T94" i="10" s="1"/>
  <c r="AE280" i="10"/>
  <c r="T280" i="10" s="1"/>
  <c r="AE252" i="10"/>
  <c r="T252" i="10" s="1"/>
  <c r="AE18" i="10"/>
  <c r="T18" i="10" s="1"/>
  <c r="AE86" i="10"/>
  <c r="T86" i="10" s="1"/>
  <c r="AE322" i="10"/>
  <c r="T322" i="10" s="1"/>
  <c r="AE239" i="10"/>
  <c r="T239" i="10" s="1"/>
  <c r="AE181" i="10"/>
  <c r="T181" i="10" s="1"/>
  <c r="AE356" i="10"/>
  <c r="T356" i="10" s="1"/>
  <c r="AE241" i="10"/>
  <c r="T241" i="10" s="1"/>
  <c r="AE349" i="10"/>
  <c r="T349" i="10" s="1"/>
  <c r="AE123" i="10"/>
  <c r="T123" i="10" s="1"/>
  <c r="AE61" i="10"/>
  <c r="T61" i="10" s="1"/>
  <c r="AE180" i="10"/>
  <c r="T180" i="10" s="1"/>
  <c r="AE104" i="10"/>
  <c r="T104" i="10" s="1"/>
  <c r="AE98" i="10"/>
  <c r="T98" i="10" s="1"/>
  <c r="AE243" i="10"/>
  <c r="T243" i="10" s="1"/>
  <c r="AE17" i="10"/>
  <c r="T17" i="10" s="1"/>
  <c r="AE340" i="10"/>
  <c r="T340" i="10" s="1"/>
  <c r="AE237" i="10"/>
  <c r="T237" i="10" s="1"/>
  <c r="AE341" i="10"/>
  <c r="T341" i="10" s="1"/>
  <c r="AE119" i="10"/>
  <c r="T119" i="10" s="1"/>
  <c r="AE59" i="10"/>
  <c r="T59" i="10" s="1"/>
  <c r="AE178" i="10"/>
  <c r="T178" i="10" s="1"/>
  <c r="AE102" i="10"/>
  <c r="T102" i="10" s="1"/>
  <c r="AE254" i="10"/>
  <c r="T254" i="10" s="1"/>
  <c r="AE90" i="10"/>
  <c r="T90" i="10" s="1"/>
  <c r="AE231" i="10"/>
  <c r="T231" i="10" s="1"/>
  <c r="AE238" i="10"/>
  <c r="T238" i="10" s="1"/>
  <c r="AE332" i="10"/>
  <c r="T332" i="10" s="1"/>
  <c r="AE229" i="10"/>
  <c r="T229" i="10" s="1"/>
  <c r="AE333" i="10"/>
  <c r="T333" i="10" s="1"/>
  <c r="AE115" i="10"/>
  <c r="T115" i="10" s="1"/>
  <c r="AE53" i="10"/>
  <c r="T53" i="10" s="1"/>
  <c r="AE174" i="10"/>
  <c r="T174" i="10" s="1"/>
  <c r="AE242" i="10"/>
  <c r="T242" i="10" s="1"/>
  <c r="AE76" i="10"/>
  <c r="T76" i="10" s="1"/>
  <c r="AE354" i="10"/>
  <c r="T354" i="10" s="1"/>
  <c r="AE308" i="10"/>
  <c r="T308" i="10" s="1"/>
  <c r="AE271" i="10"/>
  <c r="T271" i="10" s="1"/>
  <c r="AE193" i="10"/>
  <c r="T193" i="10" s="1"/>
  <c r="AE141" i="10"/>
  <c r="T141" i="10" s="1"/>
  <c r="AE81" i="10"/>
  <c r="T81" i="10" s="1"/>
  <c r="AE335" i="10"/>
  <c r="T335" i="10" s="1"/>
  <c r="AE134" i="10"/>
  <c r="T134" i="10" s="1"/>
  <c r="AE276" i="10"/>
  <c r="T276" i="10" s="1"/>
  <c r="AE16" i="10"/>
  <c r="T16" i="10" s="1"/>
  <c r="AE367" i="10"/>
  <c r="T367" i="10" s="1"/>
  <c r="AE74" i="10"/>
  <c r="T74" i="10" s="1"/>
  <c r="AE360" i="10"/>
  <c r="T360" i="10" s="1"/>
  <c r="AE339" i="10"/>
  <c r="T339" i="10" s="1"/>
  <c r="AE73" i="10"/>
  <c r="T73" i="10" s="1"/>
  <c r="AE108" i="10"/>
  <c r="T108" i="10" s="1"/>
  <c r="AE177" i="10"/>
  <c r="T177" i="10" s="1"/>
  <c r="AE297" i="10"/>
  <c r="T297" i="10" s="1"/>
  <c r="AE179" i="10"/>
  <c r="T179" i="10" s="1"/>
  <c r="AE33" i="10"/>
  <c r="T33" i="10" s="1"/>
  <c r="AE40" i="10"/>
  <c r="T40" i="10" s="1"/>
  <c r="AE32" i="10"/>
  <c r="T32" i="10" s="1"/>
  <c r="AE28" i="10"/>
  <c r="T28" i="10" s="1"/>
  <c r="AE283" i="10"/>
  <c r="T283" i="10" s="1"/>
  <c r="AE167" i="10"/>
  <c r="T167" i="10" s="1"/>
  <c r="AE31" i="10"/>
  <c r="T31" i="10" s="1"/>
  <c r="AE38" i="10"/>
  <c r="T38" i="10" s="1"/>
  <c r="AE350" i="10"/>
  <c r="T350" i="10" s="1"/>
  <c r="AE201" i="10"/>
  <c r="T201" i="10" s="1"/>
  <c r="AE146" i="10"/>
  <c r="T146" i="10" s="1"/>
  <c r="AE194" i="10"/>
  <c r="T194" i="10" s="1"/>
  <c r="AE185" i="10"/>
  <c r="T185" i="10" s="1"/>
  <c r="AE255" i="10"/>
  <c r="T255" i="10" s="1"/>
  <c r="AE182" i="10"/>
  <c r="T182" i="10" s="1"/>
  <c r="AE189" i="10"/>
  <c r="T189" i="10" s="1"/>
  <c r="AE209" i="10"/>
  <c r="T209" i="10" s="1"/>
  <c r="AE152" i="10"/>
  <c r="T152" i="10" s="1"/>
  <c r="AE205" i="10"/>
  <c r="T205" i="10" s="1"/>
  <c r="AE150" i="10"/>
  <c r="T150" i="10" s="1"/>
  <c r="AE95" i="10"/>
  <c r="T95" i="10" s="1"/>
  <c r="AE200" i="10"/>
  <c r="T200" i="10" s="1"/>
  <c r="AE318" i="10"/>
  <c r="T318" i="10" s="1"/>
  <c r="AE212" i="10"/>
  <c r="T212" i="10" s="1"/>
  <c r="AE285" i="10"/>
  <c r="T285" i="10" s="1"/>
  <c r="AE279" i="10"/>
  <c r="T279" i="10" s="1"/>
  <c r="AE22" i="10"/>
  <c r="T22" i="10" s="1"/>
  <c r="AE163" i="10"/>
  <c r="T163" i="10" s="1"/>
  <c r="AE9" i="10"/>
  <c r="T9" i="10" s="1"/>
  <c r="AE258" i="10"/>
  <c r="T258" i="10" s="1"/>
  <c r="AE101" i="10"/>
  <c r="T101" i="10" s="1"/>
  <c r="AE334" i="10"/>
  <c r="T334" i="10" s="1"/>
  <c r="AE25" i="10"/>
  <c r="T25" i="10" s="1"/>
  <c r="AE129" i="10"/>
  <c r="T129" i="10" s="1"/>
  <c r="G209" i="10"/>
  <c r="G209" i="6"/>
  <c r="G209" i="5"/>
  <c r="G209" i="8" s="1"/>
  <c r="S47" i="6"/>
  <c r="S47" i="8"/>
  <c r="S261" i="8"/>
  <c r="S261" i="6"/>
  <c r="S48" i="6"/>
  <c r="S48" i="8"/>
  <c r="S257" i="8"/>
  <c r="S257" i="6"/>
  <c r="S250" i="8"/>
  <c r="S250" i="6"/>
  <c r="S129" i="6"/>
  <c r="S129" i="8"/>
  <c r="S192" i="6"/>
  <c r="S192" i="8"/>
  <c r="S342" i="6"/>
  <c r="S342" i="8"/>
  <c r="S146" i="8"/>
  <c r="S146" i="6"/>
  <c r="S307" i="8"/>
  <c r="S307" i="6"/>
  <c r="S326" i="6"/>
  <c r="S326" i="8"/>
  <c r="S165" i="6"/>
  <c r="S165" i="8"/>
  <c r="G262" i="10"/>
  <c r="G262" i="6"/>
  <c r="O257" i="12"/>
  <c r="G262" i="5"/>
  <c r="G262" i="8" s="1"/>
  <c r="G180" i="5"/>
  <c r="G180" i="8" s="1"/>
  <c r="G180" i="10"/>
  <c r="O175" i="12"/>
  <c r="G180" i="6"/>
  <c r="G254" i="6"/>
  <c r="G254" i="10"/>
  <c r="G254" i="5"/>
  <c r="G254" i="8" s="1"/>
  <c r="S88" i="8"/>
  <c r="S88" i="6"/>
  <c r="S262" i="6"/>
  <c r="S262" i="8"/>
  <c r="S215" i="8"/>
  <c r="S215" i="6"/>
  <c r="S260" i="8"/>
  <c r="S260" i="6"/>
  <c r="S57" i="6"/>
  <c r="S57" i="8"/>
  <c r="S167" i="6"/>
  <c r="S167" i="8"/>
  <c r="S333" i="6"/>
  <c r="S333" i="8"/>
  <c r="S49" i="6"/>
  <c r="S49" i="8"/>
  <c r="S211" i="8"/>
  <c r="S211" i="6"/>
  <c r="S275" i="8"/>
  <c r="S275" i="6"/>
  <c r="S308" i="6"/>
  <c r="S308" i="8"/>
  <c r="S288" i="6"/>
  <c r="S288" i="8"/>
  <c r="F371" i="5"/>
  <c r="G236" i="6"/>
  <c r="G236" i="5"/>
  <c r="G236" i="8" s="1"/>
  <c r="G236" i="10"/>
  <c r="G159" i="10"/>
  <c r="G159" i="6"/>
  <c r="G159" i="5"/>
  <c r="G159" i="8" s="1"/>
  <c r="S149" i="8"/>
  <c r="S149" i="6"/>
  <c r="S202" i="8"/>
  <c r="S202" i="6"/>
  <c r="S314" i="6"/>
  <c r="S314" i="8"/>
  <c r="S340" i="6"/>
  <c r="S340" i="8"/>
  <c r="S41" i="8"/>
  <c r="S41" i="6"/>
  <c r="S224" i="6"/>
  <c r="S224" i="8"/>
  <c r="S86" i="8"/>
  <c r="S86" i="6"/>
  <c r="S157" i="6"/>
  <c r="S157" i="8"/>
  <c r="S70" i="8"/>
  <c r="S70" i="6"/>
  <c r="S176" i="8"/>
  <c r="S176" i="6"/>
  <c r="S8" i="8"/>
  <c r="S8" i="6"/>
  <c r="S252" i="8"/>
  <c r="S252" i="6"/>
  <c r="S210" i="6"/>
  <c r="S210" i="8"/>
  <c r="S231" i="6"/>
  <c r="S231" i="8"/>
  <c r="S71" i="6"/>
  <c r="S71" i="8"/>
  <c r="S336" i="8"/>
  <c r="S336" i="6"/>
  <c r="S265" i="8"/>
  <c r="S265" i="6"/>
  <c r="S13" i="6"/>
  <c r="S13" i="8"/>
  <c r="S347" i="6"/>
  <c r="S347" i="8"/>
  <c r="S253" i="6"/>
  <c r="S253" i="8"/>
  <c r="S148" i="8"/>
  <c r="S148" i="6"/>
  <c r="D35" i="7" s="1"/>
  <c r="S132" i="6"/>
  <c r="S132" i="8"/>
  <c r="S295" i="6"/>
  <c r="S295" i="8"/>
  <c r="S232" i="8"/>
  <c r="S232" i="6"/>
  <c r="S238" i="6"/>
  <c r="S238" i="8"/>
  <c r="S292" i="8"/>
  <c r="S292" i="6"/>
  <c r="S128" i="6"/>
  <c r="S128" i="8"/>
  <c r="S35" i="6"/>
  <c r="S35" i="8"/>
  <c r="S209" i="6"/>
  <c r="S209" i="8"/>
  <c r="S135" i="8"/>
  <c r="S135" i="6"/>
  <c r="S248" i="6"/>
  <c r="S248" i="8"/>
  <c r="S89" i="6"/>
  <c r="S89" i="8"/>
  <c r="S273" i="8"/>
  <c r="S273" i="6"/>
  <c r="S150" i="8"/>
  <c r="S150" i="6"/>
  <c r="S343" i="6"/>
  <c r="S343" i="8"/>
  <c r="S56" i="8"/>
  <c r="S56" i="6"/>
  <c r="S130" i="8"/>
  <c r="S130" i="6"/>
  <c r="S228" i="6"/>
  <c r="S228" i="8"/>
  <c r="S141" i="8"/>
  <c r="S141" i="6"/>
  <c r="S29" i="8"/>
  <c r="S29" i="6"/>
  <c r="S216" i="8"/>
  <c r="S216" i="6"/>
  <c r="L347" i="1"/>
  <c r="P277" i="12"/>
  <c r="G235" i="6"/>
  <c r="G235" i="10"/>
  <c r="G235" i="5"/>
  <c r="G235" i="8" s="1"/>
  <c r="G147" i="6"/>
  <c r="G147" i="10"/>
  <c r="G147" i="5"/>
  <c r="G147" i="8" s="1"/>
  <c r="G264" i="5"/>
  <c r="G264" i="8" s="1"/>
  <c r="G264" i="10"/>
  <c r="G264" i="6"/>
  <c r="AB373" i="10"/>
  <c r="AB374" i="10"/>
  <c r="AB369" i="10"/>
  <c r="AB372" i="10"/>
  <c r="AB370" i="10"/>
  <c r="AB371" i="10"/>
  <c r="S7" i="10"/>
  <c r="U358" i="10"/>
  <c r="F27" i="9"/>
  <c r="H10" i="9"/>
  <c r="H27" i="9" s="1"/>
  <c r="P75" i="12" l="1"/>
  <c r="P50" i="12"/>
  <c r="P63" i="12"/>
  <c r="H73" i="10"/>
  <c r="P20" i="12"/>
  <c r="P68" i="12"/>
  <c r="P103" i="12"/>
  <c r="P166" i="12"/>
  <c r="P240" i="12"/>
  <c r="P38" i="12"/>
  <c r="P24" i="12"/>
  <c r="P60" i="12"/>
  <c r="P196" i="12"/>
  <c r="O104" i="12"/>
  <c r="O107" i="12"/>
  <c r="O103" i="12"/>
  <c r="H35" i="6"/>
  <c r="H331" i="6"/>
  <c r="O35" i="1"/>
  <c r="H35" i="10"/>
  <c r="O264" i="1"/>
  <c r="H35" i="5"/>
  <c r="H35" i="8" s="1"/>
  <c r="H124" i="6"/>
  <c r="H73" i="6"/>
  <c r="H73" i="5"/>
  <c r="H73" i="8" s="1"/>
  <c r="H350" i="5"/>
  <c r="H350" i="8" s="1"/>
  <c r="H272" i="10"/>
  <c r="H17" i="6"/>
  <c r="P39" i="12"/>
  <c r="H17" i="10"/>
  <c r="H326" i="5"/>
  <c r="H326" i="8" s="1"/>
  <c r="P319" i="12"/>
  <c r="O129" i="1"/>
  <c r="P129" i="12"/>
  <c r="P101" i="12"/>
  <c r="O101" i="12"/>
  <c r="P116" i="12"/>
  <c r="O116" i="12"/>
  <c r="O195" i="1"/>
  <c r="O195" i="12"/>
  <c r="P340" i="12"/>
  <c r="O340" i="12"/>
  <c r="P78" i="12"/>
  <c r="O78" i="12"/>
  <c r="P227" i="12"/>
  <c r="O227" i="12"/>
  <c r="H270" i="10"/>
  <c r="O265" i="12"/>
  <c r="P3" i="12"/>
  <c r="O3" i="12"/>
  <c r="P137" i="12"/>
  <c r="O137" i="12"/>
  <c r="H238" i="6"/>
  <c r="O233" i="12"/>
  <c r="P311" i="12"/>
  <c r="H177" i="10"/>
  <c r="P172" i="12"/>
  <c r="O75" i="1"/>
  <c r="O70" i="12"/>
  <c r="H326" i="6"/>
  <c r="O321" i="12"/>
  <c r="H131" i="5"/>
  <c r="H131" i="8" s="1"/>
  <c r="P126" i="12"/>
  <c r="P290" i="12"/>
  <c r="O290" i="12"/>
  <c r="P44" i="12"/>
  <c r="O44" i="12"/>
  <c r="P140" i="12"/>
  <c r="O140" i="12"/>
  <c r="P164" i="12"/>
  <c r="O164" i="12"/>
  <c r="P188" i="12"/>
  <c r="O188" i="12"/>
  <c r="H341" i="10"/>
  <c r="O334" i="12"/>
  <c r="P52" i="12"/>
  <c r="H178" i="6"/>
  <c r="P173" i="12"/>
  <c r="P133" i="12"/>
  <c r="O133" i="12"/>
  <c r="O83" i="1"/>
  <c r="P79" i="12"/>
  <c r="P119" i="12"/>
  <c r="H17" i="5"/>
  <c r="H17" i="8" s="1"/>
  <c r="O90" i="1"/>
  <c r="P86" i="12"/>
  <c r="O125" i="1"/>
  <c r="P125" i="12"/>
  <c r="P264" i="12"/>
  <c r="O264" i="12"/>
  <c r="O18" i="1"/>
  <c r="P252" i="12"/>
  <c r="O252" i="12"/>
  <c r="P4" i="12"/>
  <c r="O4" i="12"/>
  <c r="H255" i="10"/>
  <c r="O250" i="12"/>
  <c r="H111" i="5"/>
  <c r="H111" i="8" s="1"/>
  <c r="O106" i="12"/>
  <c r="O16" i="1"/>
  <c r="P10" i="12"/>
  <c r="H76" i="6"/>
  <c r="O71" i="12"/>
  <c r="H153" i="6"/>
  <c r="P148" i="12"/>
  <c r="P15" i="12"/>
  <c r="O15" i="12"/>
  <c r="O52" i="1"/>
  <c r="P47" i="12"/>
  <c r="H260" i="10"/>
  <c r="O78" i="1"/>
  <c r="P74" i="12"/>
  <c r="O224" i="1"/>
  <c r="P224" i="12"/>
  <c r="P294" i="12"/>
  <c r="O269" i="1"/>
  <c r="P271" i="12"/>
  <c r="P179" i="12"/>
  <c r="H40" i="6"/>
  <c r="P35" i="12"/>
  <c r="O36" i="12"/>
  <c r="H253" i="5"/>
  <c r="H253" i="8" s="1"/>
  <c r="P248" i="12"/>
  <c r="P108" i="12"/>
  <c r="O108" i="12"/>
  <c r="H165" i="10"/>
  <c r="O160" i="12"/>
  <c r="H137" i="5"/>
  <c r="H137" i="8" s="1"/>
  <c r="O132" i="12"/>
  <c r="H227" i="6"/>
  <c r="P222" i="12"/>
  <c r="H265" i="6"/>
  <c r="P260" i="12"/>
  <c r="P146" i="12"/>
  <c r="O146" i="12"/>
  <c r="H346" i="5"/>
  <c r="H346" i="8" s="1"/>
  <c r="O339" i="12"/>
  <c r="P284" i="12"/>
  <c r="O284" i="12"/>
  <c r="P102" i="12"/>
  <c r="O102" i="12"/>
  <c r="O321" i="1"/>
  <c r="P325" i="12"/>
  <c r="H18" i="5"/>
  <c r="H18" i="8" s="1"/>
  <c r="P13" i="12"/>
  <c r="O140" i="1"/>
  <c r="P139" i="12"/>
  <c r="H133" i="10"/>
  <c r="H131" i="10"/>
  <c r="H276" i="10"/>
  <c r="H18" i="10"/>
  <c r="H15" i="5"/>
  <c r="H15" i="8" s="1"/>
  <c r="H178" i="5"/>
  <c r="H178" i="8" s="1"/>
  <c r="H15" i="6"/>
  <c r="H189" i="10"/>
  <c r="H15" i="10"/>
  <c r="O126" i="1"/>
  <c r="H131" i="6"/>
  <c r="H178" i="10"/>
  <c r="H326" i="10"/>
  <c r="O173" i="1"/>
  <c r="H89" i="5"/>
  <c r="H89" i="8" s="1"/>
  <c r="H253" i="6"/>
  <c r="H276" i="5"/>
  <c r="H276" i="8" s="1"/>
  <c r="H298" i="6"/>
  <c r="H304" i="10"/>
  <c r="H253" i="10"/>
  <c r="O249" i="1"/>
  <c r="O176" i="1"/>
  <c r="O259" i="1"/>
  <c r="H265" i="10"/>
  <c r="H144" i="6"/>
  <c r="H265" i="5"/>
  <c r="H265" i="8" s="1"/>
  <c r="O19" i="1"/>
  <c r="H133" i="5"/>
  <c r="H133" i="8" s="1"/>
  <c r="H324" i="6"/>
  <c r="H18" i="6"/>
  <c r="H144" i="10"/>
  <c r="H332" i="5"/>
  <c r="H332" i="8" s="1"/>
  <c r="H144" i="5"/>
  <c r="H144" i="8" s="1"/>
  <c r="O128" i="1"/>
  <c r="H276" i="6"/>
  <c r="H184" i="10"/>
  <c r="H52" i="10"/>
  <c r="H91" i="10"/>
  <c r="H114" i="6"/>
  <c r="H332" i="10"/>
  <c r="H107" i="10"/>
  <c r="F373" i="8"/>
  <c r="H184" i="6"/>
  <c r="H184" i="5"/>
  <c r="H184" i="8" s="1"/>
  <c r="P303" i="12"/>
  <c r="H79" i="6"/>
  <c r="H316" i="6"/>
  <c r="H330" i="6"/>
  <c r="H84" i="5"/>
  <c r="H84" i="8" s="1"/>
  <c r="H52" i="5"/>
  <c r="H52" i="8" s="1"/>
  <c r="H318" i="5"/>
  <c r="H318" i="8" s="1"/>
  <c r="H124" i="5"/>
  <c r="H124" i="8" s="1"/>
  <c r="H40" i="10"/>
  <c r="H79" i="5"/>
  <c r="H79" i="8" s="1"/>
  <c r="H177" i="6"/>
  <c r="H91" i="6"/>
  <c r="H134" i="5"/>
  <c r="H134" i="8" s="1"/>
  <c r="H229" i="5"/>
  <c r="H229" i="8" s="1"/>
  <c r="H227" i="5"/>
  <c r="H227" i="8" s="1"/>
  <c r="H40" i="5"/>
  <c r="H40" i="8" s="1"/>
  <c r="H229" i="6"/>
  <c r="H318" i="10"/>
  <c r="O40" i="1"/>
  <c r="H134" i="6"/>
  <c r="H130" i="10"/>
  <c r="H134" i="10"/>
  <c r="H130" i="6"/>
  <c r="O149" i="1"/>
  <c r="H229" i="10"/>
  <c r="O26" i="1"/>
  <c r="P178" i="12"/>
  <c r="H130" i="5"/>
  <c r="H130" i="8" s="1"/>
  <c r="H91" i="5"/>
  <c r="H91" i="8" s="1"/>
  <c r="E13" i="7"/>
  <c r="O222" i="1"/>
  <c r="F369" i="8"/>
  <c r="F372" i="8"/>
  <c r="H153" i="5"/>
  <c r="H153" i="8" s="1"/>
  <c r="H84" i="10"/>
  <c r="H52" i="6"/>
  <c r="H227" i="10"/>
  <c r="O315" i="1"/>
  <c r="P202" i="12"/>
  <c r="P244" i="12"/>
  <c r="P275" i="12"/>
  <c r="G371" i="5"/>
  <c r="H79" i="10"/>
  <c r="G148" i="8"/>
  <c r="G372" i="8" s="1"/>
  <c r="E10" i="7"/>
  <c r="O172" i="1"/>
  <c r="H153" i="10"/>
  <c r="H177" i="5"/>
  <c r="H177" i="8" s="1"/>
  <c r="P205" i="12"/>
  <c r="F371" i="8"/>
  <c r="H84" i="6"/>
  <c r="H348" i="6"/>
  <c r="G373" i="6"/>
  <c r="P168" i="12"/>
  <c r="H137" i="10"/>
  <c r="O10" i="1"/>
  <c r="H9" i="10"/>
  <c r="P333" i="12"/>
  <c r="P155" i="12"/>
  <c r="P234" i="12"/>
  <c r="P2" i="12"/>
  <c r="P118" i="12"/>
  <c r="G371" i="6"/>
  <c r="P289" i="12"/>
  <c r="P301" i="12"/>
  <c r="G374" i="10"/>
  <c r="P278" i="12"/>
  <c r="P14" i="12"/>
  <c r="O252" i="1"/>
  <c r="P83" i="12"/>
  <c r="P327" i="12"/>
  <c r="H98" i="6"/>
  <c r="H98" i="10"/>
  <c r="H98" i="5"/>
  <c r="H98" i="8" s="1"/>
  <c r="O97" i="1"/>
  <c r="P91" i="12"/>
  <c r="P182" i="12"/>
  <c r="H243" i="10"/>
  <c r="H243" i="5"/>
  <c r="H243" i="8" s="1"/>
  <c r="O239" i="1"/>
  <c r="H243" i="6"/>
  <c r="P99" i="12"/>
  <c r="P56" i="12"/>
  <c r="P241" i="12"/>
  <c r="P211" i="12"/>
  <c r="G369" i="10"/>
  <c r="P165" i="12"/>
  <c r="P261" i="12"/>
  <c r="P174" i="12"/>
  <c r="P210" i="12"/>
  <c r="P136" i="12"/>
  <c r="H13" i="10"/>
  <c r="H13" i="6"/>
  <c r="H13" i="5"/>
  <c r="H13" i="8" s="1"/>
  <c r="O14" i="1"/>
  <c r="P270" i="12"/>
  <c r="P336" i="12"/>
  <c r="P153" i="12"/>
  <c r="P276" i="12"/>
  <c r="P22" i="12"/>
  <c r="P72" i="12"/>
  <c r="P282" i="12"/>
  <c r="P237" i="12"/>
  <c r="P314" i="12"/>
  <c r="H297" i="10"/>
  <c r="H297" i="5"/>
  <c r="H297" i="8" s="1"/>
  <c r="H296" i="6"/>
  <c r="O289" i="1"/>
  <c r="P197" i="12"/>
  <c r="P88" i="12"/>
  <c r="P59" i="12"/>
  <c r="P317" i="12"/>
  <c r="P32" i="12"/>
  <c r="P258" i="12"/>
  <c r="P107" i="12"/>
  <c r="P185" i="12"/>
  <c r="P150" i="12"/>
  <c r="P6" i="12"/>
  <c r="P94" i="12"/>
  <c r="P144" i="12"/>
  <c r="P169" i="12"/>
  <c r="P318" i="12"/>
  <c r="P273" i="12"/>
  <c r="P229" i="12"/>
  <c r="P34" i="12"/>
  <c r="P151" i="12"/>
  <c r="P228" i="12"/>
  <c r="P85" i="12"/>
  <c r="P198" i="12"/>
  <c r="H36" i="10"/>
  <c r="H36" i="6"/>
  <c r="H36" i="5"/>
  <c r="H36" i="8" s="1"/>
  <c r="O36" i="1"/>
  <c r="P167" i="12"/>
  <c r="P310" i="12"/>
  <c r="P220" i="12"/>
  <c r="P141" i="12"/>
  <c r="P67" i="12"/>
  <c r="P100" i="12"/>
  <c r="P37" i="12"/>
  <c r="H82" i="6"/>
  <c r="P213" i="12"/>
  <c r="P295" i="12"/>
  <c r="H171" i="10"/>
  <c r="H171" i="5"/>
  <c r="H171" i="8" s="1"/>
  <c r="H171" i="6"/>
  <c r="O166" i="1"/>
  <c r="P25" i="12"/>
  <c r="P300" i="12"/>
  <c r="G372" i="10"/>
  <c r="G370" i="6"/>
  <c r="P180" i="12"/>
  <c r="P92" i="12"/>
  <c r="P349" i="12"/>
  <c r="P18" i="12"/>
  <c r="P149" i="12"/>
  <c r="P212" i="12"/>
  <c r="P189" i="12"/>
  <c r="P286" i="12"/>
  <c r="P347" i="12"/>
  <c r="P48" i="12"/>
  <c r="P292" i="12"/>
  <c r="P288" i="12"/>
  <c r="P206" i="12"/>
  <c r="P69" i="12"/>
  <c r="H89" i="6"/>
  <c r="T283" i="8"/>
  <c r="T283" i="6"/>
  <c r="T267" i="6"/>
  <c r="T267" i="8"/>
  <c r="T329" i="6"/>
  <c r="T329" i="8"/>
  <c r="T197" i="6"/>
  <c r="T197" i="8"/>
  <c r="T307" i="8"/>
  <c r="T307" i="6"/>
  <c r="T275" i="8"/>
  <c r="T275" i="6"/>
  <c r="T348" i="8"/>
  <c r="T348" i="6"/>
  <c r="T130" i="6"/>
  <c r="T130" i="8"/>
  <c r="T248" i="6"/>
  <c r="T248" i="8"/>
  <c r="T35" i="8"/>
  <c r="T35" i="6"/>
  <c r="T175" i="6"/>
  <c r="T175" i="8"/>
  <c r="R370" i="6"/>
  <c r="R372" i="6"/>
  <c r="R371" i="6"/>
  <c r="R373" i="6"/>
  <c r="R369" i="6"/>
  <c r="R374" i="6"/>
  <c r="G370" i="10"/>
  <c r="S372" i="5"/>
  <c r="S369" i="5"/>
  <c r="S374" i="5"/>
  <c r="S371" i="5"/>
  <c r="S370" i="5"/>
  <c r="S7" i="8"/>
  <c r="S7" i="6"/>
  <c r="S373" i="5"/>
  <c r="T282" i="8"/>
  <c r="T282" i="6"/>
  <c r="G373" i="5"/>
  <c r="P134" i="12"/>
  <c r="T352" i="6"/>
  <c r="T352" i="8"/>
  <c r="T42" i="8"/>
  <c r="T42" i="6"/>
  <c r="T188" i="8"/>
  <c r="T188" i="6"/>
  <c r="T67" i="8"/>
  <c r="T67" i="6"/>
  <c r="T165" i="8"/>
  <c r="T165" i="6"/>
  <c r="T173" i="6"/>
  <c r="T173" i="8"/>
  <c r="T293" i="8"/>
  <c r="T293" i="6"/>
  <c r="T227" i="6"/>
  <c r="T227" i="8"/>
  <c r="T288" i="8"/>
  <c r="T288" i="6"/>
  <c r="T294" i="6"/>
  <c r="T294" i="8"/>
  <c r="T314" i="6"/>
  <c r="T314" i="8"/>
  <c r="T244" i="6"/>
  <c r="T244" i="8"/>
  <c r="T212" i="6"/>
  <c r="T212" i="8"/>
  <c r="T328" i="6"/>
  <c r="T328" i="8"/>
  <c r="T158" i="6"/>
  <c r="T158" i="8"/>
  <c r="T247" i="8"/>
  <c r="T247" i="6"/>
  <c r="T347" i="6"/>
  <c r="T347" i="8"/>
  <c r="T184" i="8"/>
  <c r="T184" i="6"/>
  <c r="T80" i="6"/>
  <c r="T80" i="8"/>
  <c r="T164" i="8"/>
  <c r="T164" i="6"/>
  <c r="T287" i="6"/>
  <c r="T287" i="8"/>
  <c r="T296" i="6"/>
  <c r="T296" i="8"/>
  <c r="T255" i="6"/>
  <c r="T255" i="8"/>
  <c r="T260" i="8"/>
  <c r="T260" i="6"/>
  <c r="T100" i="6"/>
  <c r="T100" i="8"/>
  <c r="T216" i="6"/>
  <c r="T216" i="8"/>
  <c r="T140" i="6"/>
  <c r="T140" i="8"/>
  <c r="T30" i="6"/>
  <c r="T30" i="8"/>
  <c r="T77" i="8"/>
  <c r="T77" i="6"/>
  <c r="T138" i="8"/>
  <c r="T138" i="6"/>
  <c r="T169" i="6"/>
  <c r="T169" i="8"/>
  <c r="T324" i="8"/>
  <c r="T324" i="6"/>
  <c r="T228" i="6"/>
  <c r="T228" i="8"/>
  <c r="T46" i="8"/>
  <c r="T46" i="6"/>
  <c r="T133" i="6"/>
  <c r="T133" i="8"/>
  <c r="T103" i="6"/>
  <c r="T103" i="8"/>
  <c r="T119" i="6"/>
  <c r="T119" i="8"/>
  <c r="T8" i="6"/>
  <c r="T8" i="8"/>
  <c r="T136" i="6"/>
  <c r="T136" i="8"/>
  <c r="T325" i="8"/>
  <c r="T325" i="6"/>
  <c r="T32" i="8"/>
  <c r="T32" i="6"/>
  <c r="T277" i="8"/>
  <c r="T277" i="6"/>
  <c r="T351" i="8"/>
  <c r="T351" i="6"/>
  <c r="T218" i="6"/>
  <c r="T218" i="8"/>
  <c r="P142" i="12"/>
  <c r="P230" i="12"/>
  <c r="G370" i="5"/>
  <c r="R370" i="8"/>
  <c r="R369" i="8"/>
  <c r="R371" i="8"/>
  <c r="R372" i="8"/>
  <c r="R373" i="8"/>
  <c r="H80" i="5"/>
  <c r="H80" i="8" s="1"/>
  <c r="H80" i="10"/>
  <c r="H80" i="6"/>
  <c r="O79" i="1"/>
  <c r="H300" i="10"/>
  <c r="O292" i="1"/>
  <c r="H176" i="5"/>
  <c r="H176" i="8" s="1"/>
  <c r="H176" i="10"/>
  <c r="H176" i="6"/>
  <c r="O171" i="1"/>
  <c r="P55" i="12"/>
  <c r="G371" i="10"/>
  <c r="G374" i="6"/>
  <c r="P58" i="12"/>
  <c r="T25" i="8"/>
  <c r="T25" i="6"/>
  <c r="T176" i="6"/>
  <c r="T176" i="8"/>
  <c r="T301" i="6"/>
  <c r="T301" i="8"/>
  <c r="T43" i="6"/>
  <c r="T43" i="8"/>
  <c r="T47" i="6"/>
  <c r="T47" i="8"/>
  <c r="T232" i="8"/>
  <c r="T232" i="6"/>
  <c r="T331" i="8"/>
  <c r="T331" i="6"/>
  <c r="T178" i="8"/>
  <c r="T178" i="6"/>
  <c r="T257" i="6"/>
  <c r="T257" i="8"/>
  <c r="T334" i="8"/>
  <c r="T334" i="6"/>
  <c r="T258" i="8"/>
  <c r="T258" i="6"/>
  <c r="T24" i="8"/>
  <c r="T24" i="6"/>
  <c r="T124" i="8"/>
  <c r="T124" i="6"/>
  <c r="T345" i="6"/>
  <c r="T345" i="8"/>
  <c r="T156" i="6"/>
  <c r="T156" i="8"/>
  <c r="T72" i="8"/>
  <c r="T72" i="6"/>
  <c r="T131" i="8"/>
  <c r="T131" i="6"/>
  <c r="T196" i="8"/>
  <c r="T196" i="6"/>
  <c r="T112" i="8"/>
  <c r="T112" i="6"/>
  <c r="T15" i="6"/>
  <c r="T15" i="8"/>
  <c r="T60" i="8"/>
  <c r="T60" i="6"/>
  <c r="T322" i="8"/>
  <c r="T322" i="6"/>
  <c r="T20" i="8"/>
  <c r="T20" i="6"/>
  <c r="T71" i="6"/>
  <c r="T71" i="8"/>
  <c r="T107" i="6"/>
  <c r="T107" i="8"/>
  <c r="T241" i="6"/>
  <c r="T241" i="8"/>
  <c r="T11" i="8"/>
  <c r="T11" i="6"/>
  <c r="T104" i="8"/>
  <c r="T104" i="6"/>
  <c r="T317" i="6"/>
  <c r="T317" i="8"/>
  <c r="T286" i="8"/>
  <c r="T286" i="6"/>
  <c r="T139" i="8"/>
  <c r="T139" i="6"/>
  <c r="T191" i="6"/>
  <c r="T191" i="8"/>
  <c r="T239" i="8"/>
  <c r="T239" i="6"/>
  <c r="T143" i="6"/>
  <c r="T143" i="8"/>
  <c r="T10" i="8"/>
  <c r="T10" i="6"/>
  <c r="T312" i="8"/>
  <c r="T312" i="6"/>
  <c r="T137" i="6"/>
  <c r="T137" i="8"/>
  <c r="T270" i="6"/>
  <c r="T270" i="8"/>
  <c r="T74" i="8"/>
  <c r="T74" i="6"/>
  <c r="T226" i="8"/>
  <c r="T226" i="6"/>
  <c r="T208" i="6"/>
  <c r="T208" i="8"/>
  <c r="T187" i="8"/>
  <c r="T187" i="6"/>
  <c r="T157" i="6"/>
  <c r="T157" i="8"/>
  <c r="H152" i="6"/>
  <c r="H152" i="5"/>
  <c r="H152" i="8" s="1"/>
  <c r="H152" i="10"/>
  <c r="O148" i="1"/>
  <c r="H161" i="5"/>
  <c r="H161" i="8" s="1"/>
  <c r="H161" i="10"/>
  <c r="H161" i="6"/>
  <c r="O157" i="1"/>
  <c r="T57" i="8"/>
  <c r="T57" i="6"/>
  <c r="T276" i="8"/>
  <c r="T276" i="6"/>
  <c r="T27" i="8"/>
  <c r="T27" i="6"/>
  <c r="T161" i="8"/>
  <c r="T161" i="6"/>
  <c r="T118" i="8"/>
  <c r="T118" i="6"/>
  <c r="T149" i="6"/>
  <c r="T149" i="8"/>
  <c r="T29" i="8"/>
  <c r="T29" i="6"/>
  <c r="T21" i="6"/>
  <c r="T21" i="8"/>
  <c r="T264" i="8"/>
  <c r="T264" i="6"/>
  <c r="T167" i="6"/>
  <c r="T167" i="8"/>
  <c r="T64" i="8"/>
  <c r="T64" i="6"/>
  <c r="T13" i="8"/>
  <c r="T13" i="6"/>
  <c r="S370" i="10"/>
  <c r="S372" i="10"/>
  <c r="S369" i="10"/>
  <c r="S374" i="10"/>
  <c r="S371" i="10"/>
  <c r="H55" i="10"/>
  <c r="H55" i="5"/>
  <c r="H55" i="8" s="1"/>
  <c r="H55" i="6"/>
  <c r="O55" i="1"/>
  <c r="H347" i="10"/>
  <c r="H347" i="5"/>
  <c r="H347" i="8" s="1"/>
  <c r="H345" i="6"/>
  <c r="O336" i="1"/>
  <c r="H113" i="6"/>
  <c r="H113" i="5"/>
  <c r="H113" i="8" s="1"/>
  <c r="O110" i="1"/>
  <c r="T102" i="6"/>
  <c r="T102" i="8"/>
  <c r="T349" i="6"/>
  <c r="T349" i="8"/>
  <c r="T231" i="6"/>
  <c r="T231" i="8"/>
  <c r="T141" i="8"/>
  <c r="T141" i="6"/>
  <c r="T304" i="6"/>
  <c r="T304" i="8"/>
  <c r="T300" i="8"/>
  <c r="T300" i="6"/>
  <c r="T122" i="8"/>
  <c r="T122" i="6"/>
  <c r="T108" i="6"/>
  <c r="T108" i="8"/>
  <c r="T215" i="8"/>
  <c r="T215" i="6"/>
  <c r="T153" i="6"/>
  <c r="T153" i="8"/>
  <c r="T245" i="6"/>
  <c r="T245" i="8"/>
  <c r="T110" i="8"/>
  <c r="T110" i="6"/>
  <c r="T97" i="6"/>
  <c r="T97" i="8"/>
  <c r="P199" i="12"/>
  <c r="G374" i="5"/>
  <c r="P306" i="12"/>
  <c r="G369" i="6"/>
  <c r="T250" i="8"/>
  <c r="T250" i="6"/>
  <c r="T225" i="8"/>
  <c r="T225" i="6"/>
  <c r="T168" i="8"/>
  <c r="T168" i="6"/>
  <c r="T49" i="6"/>
  <c r="T49" i="8"/>
  <c r="T160" i="8"/>
  <c r="T160" i="6"/>
  <c r="T284" i="8"/>
  <c r="T284" i="6"/>
  <c r="T343" i="6"/>
  <c r="T343" i="8"/>
  <c r="T101" i="8"/>
  <c r="T101" i="6"/>
  <c r="T299" i="6"/>
  <c r="T299" i="8"/>
  <c r="T135" i="8"/>
  <c r="T135" i="6"/>
  <c r="T259" i="6"/>
  <c r="T259" i="8"/>
  <c r="T109" i="6"/>
  <c r="T109" i="8"/>
  <c r="T323" i="6"/>
  <c r="T323" i="8"/>
  <c r="T308" i="6"/>
  <c r="T308" i="8"/>
  <c r="T213" i="6"/>
  <c r="T213" i="8"/>
  <c r="T268" i="6"/>
  <c r="T268" i="8"/>
  <c r="T31" i="8"/>
  <c r="T31" i="6"/>
  <c r="T92" i="6"/>
  <c r="T92" i="8"/>
  <c r="T319" i="8"/>
  <c r="T319" i="6"/>
  <c r="T125" i="8"/>
  <c r="T125" i="6"/>
  <c r="T58" i="8"/>
  <c r="T58" i="6"/>
  <c r="T69" i="6"/>
  <c r="T69" i="8"/>
  <c r="T123" i="6"/>
  <c r="T123" i="8"/>
  <c r="T142" i="6"/>
  <c r="T142" i="8"/>
  <c r="T340" i="6"/>
  <c r="T340" i="8"/>
  <c r="T198" i="6"/>
  <c r="T198" i="8"/>
  <c r="T320" i="6"/>
  <c r="T320" i="8"/>
  <c r="T337" i="6"/>
  <c r="T337" i="8"/>
  <c r="T195" i="6"/>
  <c r="T195" i="8"/>
  <c r="T233" i="8"/>
  <c r="T233" i="6"/>
  <c r="T117" i="6"/>
  <c r="T117" i="8"/>
  <c r="T261" i="6"/>
  <c r="T261" i="8"/>
  <c r="T200" i="6"/>
  <c r="T200" i="8"/>
  <c r="T129" i="8"/>
  <c r="T129" i="6"/>
  <c r="T39" i="6"/>
  <c r="T39" i="8"/>
  <c r="T271" i="8"/>
  <c r="T271" i="6"/>
  <c r="P231" i="12"/>
  <c r="G369" i="5"/>
  <c r="AE369" i="10"/>
  <c r="AE373" i="10"/>
  <c r="AE371" i="10"/>
  <c r="AE374" i="10"/>
  <c r="AE372" i="10"/>
  <c r="AE370" i="10"/>
  <c r="T7" i="10"/>
  <c r="P41" i="12"/>
  <c r="P287" i="12"/>
  <c r="P187" i="12"/>
  <c r="P313" i="12"/>
  <c r="P17" i="12"/>
  <c r="P40" i="12"/>
  <c r="G372" i="6"/>
  <c r="H201" i="5"/>
  <c r="H201" i="8" s="1"/>
  <c r="H201" i="10"/>
  <c r="H201" i="6"/>
  <c r="O196" i="1"/>
  <c r="T65" i="6"/>
  <c r="T65" i="8"/>
  <c r="T316" i="6"/>
  <c r="T316" i="8"/>
  <c r="T66" i="6"/>
  <c r="T66" i="8"/>
  <c r="T50" i="6"/>
  <c r="T50" i="8"/>
  <c r="T189" i="6"/>
  <c r="T189" i="8"/>
  <c r="T147" i="6"/>
  <c r="T147" i="8"/>
  <c r="T266" i="8"/>
  <c r="T266" i="6"/>
  <c r="T285" i="8"/>
  <c r="T285" i="6"/>
  <c r="T193" i="8"/>
  <c r="T193" i="6"/>
  <c r="T211" i="6"/>
  <c r="T211" i="8"/>
  <c r="T222" i="6"/>
  <c r="T222" i="8"/>
  <c r="T274" i="8"/>
  <c r="T274" i="6"/>
  <c r="T96" i="6"/>
  <c r="T96" i="8"/>
  <c r="T63" i="6"/>
  <c r="T63" i="8"/>
  <c r="T114" i="6"/>
  <c r="T114" i="8"/>
  <c r="T265" i="8"/>
  <c r="T265" i="6"/>
  <c r="T234" i="8"/>
  <c r="T234" i="6"/>
  <c r="T155" i="6"/>
  <c r="T155" i="8"/>
  <c r="T93" i="6"/>
  <c r="T93" i="8"/>
  <c r="T246" i="6"/>
  <c r="T246" i="8"/>
  <c r="T171" i="6"/>
  <c r="T171" i="8"/>
  <c r="T33" i="6"/>
  <c r="T33" i="8"/>
  <c r="T126" i="6"/>
  <c r="T126" i="8"/>
  <c r="T269" i="6"/>
  <c r="T269" i="8"/>
  <c r="T221" i="6"/>
  <c r="T221" i="8"/>
  <c r="T34" i="8"/>
  <c r="T34" i="6"/>
  <c r="T99" i="6"/>
  <c r="T99" i="8"/>
  <c r="T115" i="8"/>
  <c r="T115" i="6"/>
  <c r="T88" i="6"/>
  <c r="T88" i="8"/>
  <c r="T134" i="6"/>
  <c r="T134" i="8"/>
  <c r="T51" i="6"/>
  <c r="T51" i="8"/>
  <c r="T346" i="6"/>
  <c r="T346" i="8"/>
  <c r="T145" i="6"/>
  <c r="T145" i="8"/>
  <c r="T151" i="6"/>
  <c r="T151" i="8"/>
  <c r="T302" i="6"/>
  <c r="T302" i="8"/>
  <c r="T44" i="6"/>
  <c r="T44" i="8"/>
  <c r="T85" i="6"/>
  <c r="T85" i="8"/>
  <c r="T278" i="8"/>
  <c r="T278" i="6"/>
  <c r="T253" i="8"/>
  <c r="T253" i="6"/>
  <c r="T26" i="8"/>
  <c r="T26" i="6"/>
  <c r="T17" i="8"/>
  <c r="T17" i="6"/>
  <c r="T272" i="8"/>
  <c r="T272" i="6"/>
  <c r="T41" i="8"/>
  <c r="T41" i="6"/>
  <c r="T37" i="8"/>
  <c r="T37" i="6"/>
  <c r="T303" i="8"/>
  <c r="T303" i="6"/>
  <c r="H245" i="6"/>
  <c r="H245" i="10"/>
  <c r="H245" i="5"/>
  <c r="H245" i="8" s="1"/>
  <c r="O241" i="1"/>
  <c r="H29" i="10"/>
  <c r="H29" i="5"/>
  <c r="H29" i="8" s="1"/>
  <c r="H29" i="6"/>
  <c r="O29" i="1"/>
  <c r="T205" i="6"/>
  <c r="T205" i="8"/>
  <c r="T162" i="6"/>
  <c r="T162" i="8"/>
  <c r="T19" i="6"/>
  <c r="T19" i="8"/>
  <c r="T252" i="8"/>
  <c r="T252" i="6"/>
  <c r="T279" i="6"/>
  <c r="T279" i="8"/>
  <c r="T54" i="8"/>
  <c r="T54" i="6"/>
  <c r="T174" i="6"/>
  <c r="T174" i="8"/>
  <c r="T229" i="8"/>
  <c r="T229" i="6"/>
  <c r="T206" i="8"/>
  <c r="T206" i="6"/>
  <c r="T177" i="6"/>
  <c r="T177" i="8"/>
  <c r="T144" i="8"/>
  <c r="T144" i="6"/>
  <c r="T219" i="6"/>
  <c r="T219" i="8"/>
  <c r="S373" i="10"/>
  <c r="T94" i="8"/>
  <c r="T94" i="6"/>
  <c r="T242" i="6"/>
  <c r="T242" i="8"/>
  <c r="T183" i="6"/>
  <c r="T183" i="8"/>
  <c r="T40" i="6"/>
  <c r="T40" i="8"/>
  <c r="T281" i="8"/>
  <c r="T281" i="6"/>
  <c r="T159" i="8"/>
  <c r="T159" i="6"/>
  <c r="T52" i="8"/>
  <c r="T52" i="6"/>
  <c r="T243" i="8"/>
  <c r="T243" i="6"/>
  <c r="T256" i="8"/>
  <c r="T256" i="6"/>
  <c r="T89" i="6"/>
  <c r="T89" i="8"/>
  <c r="AE371" i="5"/>
  <c r="AE372" i="5"/>
  <c r="AE370" i="5"/>
  <c r="AE373" i="5"/>
  <c r="AE374" i="5"/>
  <c r="AE369" i="5"/>
  <c r="T7" i="5"/>
  <c r="T354" i="8"/>
  <c r="T354" i="6"/>
  <c r="T217" i="8"/>
  <c r="T217" i="6"/>
  <c r="T290" i="6"/>
  <c r="T290" i="8"/>
  <c r="T311" i="6"/>
  <c r="T311" i="8"/>
  <c r="P259" i="12"/>
  <c r="P322" i="12"/>
  <c r="P315" i="12"/>
  <c r="P308" i="12"/>
  <c r="D36" i="7"/>
  <c r="D37" i="7"/>
  <c r="P154" i="12"/>
  <c r="P175" i="12"/>
  <c r="H108" i="10"/>
  <c r="H108" i="5"/>
  <c r="H108" i="8" s="1"/>
  <c r="H108" i="6"/>
  <c r="O104" i="1"/>
  <c r="P115" i="12"/>
  <c r="P51" i="12"/>
  <c r="H68" i="5"/>
  <c r="H68" i="8" s="1"/>
  <c r="H68" i="6"/>
  <c r="H68" i="10"/>
  <c r="O68" i="1"/>
  <c r="P159" i="12"/>
  <c r="G373" i="10"/>
  <c r="P299" i="12"/>
  <c r="U359" i="5"/>
  <c r="U359" i="8" s="1"/>
  <c r="H25" i="5"/>
  <c r="H25" i="8" s="1"/>
  <c r="H25" i="6"/>
  <c r="H25" i="10"/>
  <c r="O25" i="1"/>
  <c r="T76" i="6"/>
  <c r="T76" i="8"/>
  <c r="T186" i="8"/>
  <c r="T186" i="6"/>
  <c r="T86" i="8"/>
  <c r="T86" i="6"/>
  <c r="T353" i="8"/>
  <c r="T353" i="6"/>
  <c r="T181" i="8"/>
  <c r="T181" i="6"/>
  <c r="T172" i="8"/>
  <c r="T172" i="6"/>
  <c r="T249" i="8"/>
  <c r="T249" i="6"/>
  <c r="T75" i="6"/>
  <c r="T75" i="8"/>
  <c r="T357" i="8"/>
  <c r="T357" i="6"/>
  <c r="U357" i="5"/>
  <c r="T106" i="6"/>
  <c r="T106" i="8"/>
  <c r="T251" i="6"/>
  <c r="T251" i="8"/>
  <c r="T16" i="6"/>
  <c r="T16" i="8"/>
  <c r="T336" i="8"/>
  <c r="T336" i="6"/>
  <c r="T12" i="8"/>
  <c r="T12" i="6"/>
  <c r="T204" i="8"/>
  <c r="T204" i="6"/>
  <c r="T327" i="8"/>
  <c r="T327" i="6"/>
  <c r="T146" i="6"/>
  <c r="T146" i="8"/>
  <c r="T194" i="6"/>
  <c r="T194" i="8"/>
  <c r="T38" i="8"/>
  <c r="T38" i="6"/>
  <c r="T84" i="6"/>
  <c r="T84" i="8"/>
  <c r="T22" i="6"/>
  <c r="T22" i="8"/>
  <c r="T73" i="6"/>
  <c r="T73" i="8"/>
  <c r="T127" i="8"/>
  <c r="T127" i="6"/>
  <c r="T150" i="8"/>
  <c r="T150" i="6"/>
  <c r="T305" i="8"/>
  <c r="T305" i="6"/>
  <c r="T59" i="8"/>
  <c r="T59" i="6"/>
  <c r="T210" i="8"/>
  <c r="T210" i="6"/>
  <c r="T163" i="6"/>
  <c r="T163" i="8"/>
  <c r="T339" i="8"/>
  <c r="T339" i="6"/>
  <c r="T292" i="6"/>
  <c r="T292" i="8"/>
  <c r="T306" i="6"/>
  <c r="T306" i="8"/>
  <c r="T170" i="8"/>
  <c r="T170" i="6"/>
  <c r="T113" i="6"/>
  <c r="T113" i="8"/>
  <c r="T61" i="8"/>
  <c r="T61" i="6"/>
  <c r="T111" i="8"/>
  <c r="T111" i="6"/>
  <c r="T310" i="6"/>
  <c r="T310" i="8"/>
  <c r="T240" i="8"/>
  <c r="T240" i="6"/>
  <c r="T335" i="6"/>
  <c r="T335" i="8"/>
  <c r="T116" i="8"/>
  <c r="T116" i="6"/>
  <c r="T235" i="8"/>
  <c r="T235" i="6"/>
  <c r="T128" i="8"/>
  <c r="T128" i="6"/>
  <c r="T192" i="6"/>
  <c r="T192" i="8"/>
  <c r="T185" i="8"/>
  <c r="T185" i="6"/>
  <c r="T297" i="8"/>
  <c r="T297" i="6"/>
  <c r="P304" i="12"/>
  <c r="P279" i="12"/>
  <c r="O295" i="1"/>
  <c r="T98" i="6"/>
  <c r="T98" i="8"/>
  <c r="T70" i="8"/>
  <c r="T70" i="6"/>
  <c r="T356" i="8"/>
  <c r="T356" i="6"/>
  <c r="T315" i="6"/>
  <c r="T315" i="8"/>
  <c r="T95" i="6"/>
  <c r="T95" i="8"/>
  <c r="T105" i="8"/>
  <c r="T105" i="6"/>
  <c r="T338" i="8"/>
  <c r="T338" i="6"/>
  <c r="T81" i="6"/>
  <c r="T81" i="8"/>
  <c r="T68" i="8"/>
  <c r="T68" i="6"/>
  <c r="G372" i="5"/>
  <c r="T148" i="6"/>
  <c r="E35" i="7" s="1"/>
  <c r="T148" i="8"/>
  <c r="E34" i="7"/>
  <c r="T23" i="8"/>
  <c r="T23" i="6"/>
  <c r="T179" i="6"/>
  <c r="T179" i="8"/>
  <c r="T121" i="8"/>
  <c r="T121" i="6"/>
  <c r="T207" i="6"/>
  <c r="T207" i="8"/>
  <c r="T280" i="6"/>
  <c r="T280" i="8"/>
  <c r="T48" i="8"/>
  <c r="T48" i="6"/>
  <c r="T224" i="6"/>
  <c r="T224" i="8"/>
  <c r="T237" i="6"/>
  <c r="T237" i="8"/>
  <c r="T18" i="8"/>
  <c r="T18" i="6"/>
  <c r="T53" i="6"/>
  <c r="T53" i="8"/>
  <c r="T342" i="6"/>
  <c r="T342" i="8"/>
  <c r="T62" i="8"/>
  <c r="T62" i="6"/>
  <c r="T199" i="8"/>
  <c r="T199" i="6"/>
  <c r="P263" i="12"/>
  <c r="H65" i="10"/>
  <c r="H65" i="5"/>
  <c r="H65" i="8" s="1"/>
  <c r="H65" i="6"/>
  <c r="O65" i="1"/>
  <c r="P285" i="12"/>
  <c r="T238" i="8"/>
  <c r="T238" i="6"/>
  <c r="T79" i="8"/>
  <c r="T79" i="6"/>
  <c r="T332" i="8"/>
  <c r="T332" i="6"/>
  <c r="T313" i="8"/>
  <c r="T313" i="6"/>
  <c r="T273" i="6"/>
  <c r="T273" i="8"/>
  <c r="T230" i="6"/>
  <c r="T230" i="8"/>
  <c r="T291" i="6"/>
  <c r="T291" i="8"/>
  <c r="T45" i="6"/>
  <c r="T45" i="8"/>
  <c r="H282" i="6"/>
  <c r="H282" i="5"/>
  <c r="H282" i="8" s="1"/>
  <c r="H282" i="10"/>
  <c r="O276" i="1"/>
  <c r="P257" i="12"/>
  <c r="P11" i="12"/>
  <c r="P332" i="12"/>
  <c r="H43" i="6"/>
  <c r="H43" i="5"/>
  <c r="H43" i="8" s="1"/>
  <c r="H43" i="10"/>
  <c r="O43" i="1"/>
  <c r="P190" i="12"/>
  <c r="P323" i="12"/>
  <c r="T55" i="6"/>
  <c r="T55" i="8"/>
  <c r="T87" i="6"/>
  <c r="T87" i="8"/>
  <c r="T83" i="6"/>
  <c r="T83" i="8"/>
  <c r="T254" i="6"/>
  <c r="T254" i="8"/>
  <c r="T203" i="8"/>
  <c r="T203" i="6"/>
  <c r="T28" i="6"/>
  <c r="T28" i="8"/>
  <c r="T330" i="6"/>
  <c r="T330" i="8"/>
  <c r="T91" i="6"/>
  <c r="T91" i="8"/>
  <c r="T190" i="8"/>
  <c r="T190" i="6"/>
  <c r="T333" i="6"/>
  <c r="T333" i="8"/>
  <c r="T78" i="6"/>
  <c r="T78" i="8"/>
  <c r="T344" i="8"/>
  <c r="T344" i="6"/>
  <c r="T236" i="6"/>
  <c r="T236" i="8"/>
  <c r="T298" i="8"/>
  <c r="T298" i="6"/>
  <c r="T180" i="6"/>
  <c r="T180" i="8"/>
  <c r="T355" i="6"/>
  <c r="T355" i="8"/>
  <c r="T321" i="6"/>
  <c r="T321" i="8"/>
  <c r="T263" i="6"/>
  <c r="T263" i="8"/>
  <c r="T341" i="8"/>
  <c r="T341" i="6"/>
  <c r="T295" i="6"/>
  <c r="T295" i="8"/>
  <c r="T202" i="6"/>
  <c r="T202" i="8"/>
  <c r="T309" i="6"/>
  <c r="T309" i="8"/>
  <c r="T152" i="8"/>
  <c r="T152" i="6"/>
  <c r="T326" i="6"/>
  <c r="T326" i="8"/>
  <c r="T56" i="8"/>
  <c r="T56" i="6"/>
  <c r="T214" i="8"/>
  <c r="T214" i="6"/>
  <c r="T120" i="6"/>
  <c r="T120" i="8"/>
  <c r="T223" i="8"/>
  <c r="T223" i="6"/>
  <c r="T36" i="8"/>
  <c r="T36" i="6"/>
  <c r="T201" i="8"/>
  <c r="T201" i="6"/>
  <c r="T209" i="8"/>
  <c r="T209" i="6"/>
  <c r="T289" i="8"/>
  <c r="T289" i="6"/>
  <c r="T9" i="8"/>
  <c r="T9" i="6"/>
  <c r="T262" i="8"/>
  <c r="T262" i="6"/>
  <c r="T82" i="8"/>
  <c r="T82" i="6"/>
  <c r="T182" i="8"/>
  <c r="T182" i="6"/>
  <c r="T166" i="8"/>
  <c r="T166" i="6"/>
  <c r="T318" i="8"/>
  <c r="T318" i="6"/>
  <c r="T132" i="8"/>
  <c r="T132" i="6"/>
  <c r="T14" i="6"/>
  <c r="T14" i="8"/>
  <c r="T350" i="8"/>
  <c r="T350" i="6"/>
  <c r="T90" i="6"/>
  <c r="T90" i="8"/>
  <c r="T154" i="8"/>
  <c r="T154" i="6"/>
  <c r="T220" i="6"/>
  <c r="T220" i="8"/>
  <c r="I331" i="6" l="1"/>
  <c r="O322" i="1"/>
  <c r="P322" i="1" s="1"/>
  <c r="I316" i="6"/>
  <c r="R311" i="12"/>
  <c r="O179" i="1"/>
  <c r="I333" i="10"/>
  <c r="U333" i="10" s="1"/>
  <c r="I333" i="5"/>
  <c r="I333" i="8" s="1"/>
  <c r="I15" i="6"/>
  <c r="Q240" i="12"/>
  <c r="Q147" i="12"/>
  <c r="Q8" i="12"/>
  <c r="I144" i="10"/>
  <c r="U144" i="10" s="1"/>
  <c r="Q252" i="12"/>
  <c r="Q156" i="12"/>
  <c r="Q248" i="12"/>
  <c r="I17" i="10"/>
  <c r="U17" i="10" s="1"/>
  <c r="I35" i="6"/>
  <c r="P35" i="1"/>
  <c r="Q20" i="12"/>
  <c r="Q325" i="12"/>
  <c r="P321" i="1"/>
  <c r="Q340" i="12"/>
  <c r="P129" i="1"/>
  <c r="Q311" i="12"/>
  <c r="Q195" i="12"/>
  <c r="Q298" i="12"/>
  <c r="Q4" i="12"/>
  <c r="Q294" i="12"/>
  <c r="Q291" i="12"/>
  <c r="Q277" i="12"/>
  <c r="Q171" i="12"/>
  <c r="Q238" i="12"/>
  <c r="I79" i="10"/>
  <c r="U79" i="10" s="1"/>
  <c r="I130" i="5"/>
  <c r="U130" i="5" s="1"/>
  <c r="U130" i="6" s="1"/>
  <c r="R125" i="12"/>
  <c r="Q326" i="12"/>
  <c r="I318" i="5"/>
  <c r="I318" i="8" s="1"/>
  <c r="I318" i="10"/>
  <c r="U318" i="10" s="1"/>
  <c r="I35" i="5"/>
  <c r="I35" i="8" s="1"/>
  <c r="I35" i="10"/>
  <c r="U35" i="10" s="1"/>
  <c r="P266" i="12"/>
  <c r="H49" i="6"/>
  <c r="H124" i="10"/>
  <c r="H271" i="6"/>
  <c r="O120" i="1"/>
  <c r="H339" i="6"/>
  <c r="O263" i="1"/>
  <c r="H271" i="5"/>
  <c r="H271" i="8" s="1"/>
  <c r="H269" i="5"/>
  <c r="H269" i="8" s="1"/>
  <c r="H271" i="10"/>
  <c r="H341" i="5"/>
  <c r="H341" i="8" s="1"/>
  <c r="Q30" i="12"/>
  <c r="I79" i="5"/>
  <c r="U79" i="5" s="1"/>
  <c r="U79" i="6" s="1"/>
  <c r="H269" i="10"/>
  <c r="H269" i="6"/>
  <c r="H295" i="6"/>
  <c r="P343" i="12"/>
  <c r="H169" i="5"/>
  <c r="H169" i="8" s="1"/>
  <c r="H44" i="10"/>
  <c r="H142" i="5"/>
  <c r="H142" i="8" s="1"/>
  <c r="H169" i="10"/>
  <c r="H350" i="10"/>
  <c r="H138" i="10"/>
  <c r="H49" i="10"/>
  <c r="H232" i="10"/>
  <c r="O49" i="1"/>
  <c r="H89" i="10"/>
  <c r="O339" i="1"/>
  <c r="H328" i="10"/>
  <c r="I144" i="5"/>
  <c r="I144" i="8" s="1"/>
  <c r="O188" i="1"/>
  <c r="H272" i="6"/>
  <c r="H193" i="10"/>
  <c r="H272" i="5"/>
  <c r="H272" i="8" s="1"/>
  <c r="H289" i="6"/>
  <c r="I79" i="6"/>
  <c r="H296" i="10"/>
  <c r="H138" i="5"/>
  <c r="H138" i="8" s="1"/>
  <c r="H75" i="5"/>
  <c r="H75" i="8" s="1"/>
  <c r="P267" i="12"/>
  <c r="H106" i="10"/>
  <c r="H9" i="6"/>
  <c r="O265" i="1"/>
  <c r="H328" i="5"/>
  <c r="H328" i="8" s="1"/>
  <c r="O283" i="1"/>
  <c r="H193" i="5"/>
  <c r="H193" i="8" s="1"/>
  <c r="H49" i="5"/>
  <c r="H49" i="8" s="1"/>
  <c r="O138" i="1"/>
  <c r="H299" i="6"/>
  <c r="H169" i="6"/>
  <c r="H238" i="5"/>
  <c r="H238" i="8" s="1"/>
  <c r="H255" i="6"/>
  <c r="I130" i="10"/>
  <c r="U130" i="10" s="1"/>
  <c r="H76" i="5"/>
  <c r="H76" i="8" s="1"/>
  <c r="I17" i="5"/>
  <c r="U17" i="5" s="1"/>
  <c r="U17" i="8" s="1"/>
  <c r="H142" i="10"/>
  <c r="H121" i="10"/>
  <c r="H142" i="6"/>
  <c r="O44" i="1"/>
  <c r="H200" i="10"/>
  <c r="H121" i="5"/>
  <c r="H121" i="8" s="1"/>
  <c r="H75" i="6"/>
  <c r="H238" i="10"/>
  <c r="H200" i="6"/>
  <c r="H145" i="10"/>
  <c r="O255" i="1"/>
  <c r="H44" i="5"/>
  <c r="H44" i="8" s="1"/>
  <c r="H145" i="6"/>
  <c r="O117" i="1"/>
  <c r="H145" i="5"/>
  <c r="H145" i="8" s="1"/>
  <c r="H76" i="10"/>
  <c r="H255" i="5"/>
  <c r="H255" i="8" s="1"/>
  <c r="H193" i="6"/>
  <c r="H300" i="5"/>
  <c r="H300" i="8" s="1"/>
  <c r="H44" i="6"/>
  <c r="H232" i="6"/>
  <c r="H232" i="5"/>
  <c r="H232" i="8" s="1"/>
  <c r="O147" i="1"/>
  <c r="H260" i="6"/>
  <c r="H289" i="10"/>
  <c r="H121" i="6"/>
  <c r="O141" i="1"/>
  <c r="P224" i="1"/>
  <c r="O256" i="1"/>
  <c r="P256" i="12"/>
  <c r="H336" i="6"/>
  <c r="P331" i="12"/>
  <c r="H205" i="6"/>
  <c r="P200" i="12"/>
  <c r="O201" i="1"/>
  <c r="P201" i="12"/>
  <c r="H303" i="10"/>
  <c r="P297" i="12"/>
  <c r="P104" i="12"/>
  <c r="H257" i="10"/>
  <c r="H199" i="10"/>
  <c r="P194" i="12"/>
  <c r="O163" i="1"/>
  <c r="P163" i="12"/>
  <c r="O183" i="1"/>
  <c r="P183" i="12"/>
  <c r="H348" i="10"/>
  <c r="P341" i="12"/>
  <c r="H83" i="10"/>
  <c r="H8" i="5"/>
  <c r="H8" i="8" s="1"/>
  <c r="H57" i="6"/>
  <c r="O118" i="1"/>
  <c r="P117" i="12"/>
  <c r="O58" i="1"/>
  <c r="P53" i="12"/>
  <c r="H106" i="5"/>
  <c r="H106" i="8" s="1"/>
  <c r="H20" i="6"/>
  <c r="H336" i="10"/>
  <c r="P329" i="12"/>
  <c r="O28" i="1"/>
  <c r="P23" i="12"/>
  <c r="O247" i="1"/>
  <c r="P246" i="12"/>
  <c r="O131" i="1"/>
  <c r="P131" i="12"/>
  <c r="H191" i="5"/>
  <c r="H191" i="8" s="1"/>
  <c r="P186" i="12"/>
  <c r="O77" i="1"/>
  <c r="P73" i="12"/>
  <c r="H116" i="6"/>
  <c r="P111" i="12"/>
  <c r="H148" i="10"/>
  <c r="P143" i="12"/>
  <c r="H258" i="10"/>
  <c r="P253" i="12"/>
  <c r="O99" i="1"/>
  <c r="P96" i="12"/>
  <c r="O280" i="1"/>
  <c r="P281" i="12"/>
  <c r="H38" i="6"/>
  <c r="P33" i="12"/>
  <c r="O112" i="1"/>
  <c r="P110" i="12"/>
  <c r="O341" i="1"/>
  <c r="P345" i="12"/>
  <c r="H331" i="10"/>
  <c r="P324" i="12"/>
  <c r="O107" i="1"/>
  <c r="H230" i="6"/>
  <c r="P225" i="12"/>
  <c r="O279" i="1"/>
  <c r="P280" i="12"/>
  <c r="H344" i="6"/>
  <c r="P339" i="12"/>
  <c r="O132" i="1"/>
  <c r="P132" i="12"/>
  <c r="H41" i="6"/>
  <c r="P36" i="12"/>
  <c r="Q10" i="12"/>
  <c r="O288" i="1"/>
  <c r="H57" i="5"/>
  <c r="H57" i="8" s="1"/>
  <c r="O340" i="1"/>
  <c r="P344" i="12"/>
  <c r="H106" i="6"/>
  <c r="H257" i="5"/>
  <c r="H257" i="8" s="1"/>
  <c r="H9" i="5"/>
  <c r="H9" i="8" s="1"/>
  <c r="I330" i="6"/>
  <c r="O181" i="1"/>
  <c r="P181" i="12"/>
  <c r="H110" i="6"/>
  <c r="P105" i="12"/>
  <c r="H302" i="10"/>
  <c r="P296" i="12"/>
  <c r="H288" i="5"/>
  <c r="H288" i="8" s="1"/>
  <c r="P283" i="12"/>
  <c r="H126" i="6"/>
  <c r="P121" i="12"/>
  <c r="H289" i="5"/>
  <c r="H289" i="8" s="1"/>
  <c r="H103" i="5"/>
  <c r="H103" i="8" s="1"/>
  <c r="P98" i="12"/>
  <c r="O215" i="1"/>
  <c r="P215" i="12"/>
  <c r="H166" i="10"/>
  <c r="P161" i="12"/>
  <c r="H26" i="6"/>
  <c r="P21" i="12"/>
  <c r="H127" i="10"/>
  <c r="P122" i="12"/>
  <c r="O59" i="1"/>
  <c r="P54" i="12"/>
  <c r="H41" i="5"/>
  <c r="H41" i="8" s="1"/>
  <c r="O266" i="1"/>
  <c r="P268" i="12"/>
  <c r="H346" i="10"/>
  <c r="H107" i="5"/>
  <c r="H107" i="8" s="1"/>
  <c r="H114" i="5"/>
  <c r="H114" i="8" s="1"/>
  <c r="P109" i="12"/>
  <c r="H41" i="10"/>
  <c r="H270" i="5"/>
  <c r="H270" i="8" s="1"/>
  <c r="H81" i="10"/>
  <c r="P76" i="12"/>
  <c r="H181" i="6"/>
  <c r="P176" i="12"/>
  <c r="H304" i="5"/>
  <c r="H304" i="8" s="1"/>
  <c r="P298" i="12"/>
  <c r="O88" i="1"/>
  <c r="P84" i="12"/>
  <c r="H189" i="5"/>
  <c r="H189" i="8" s="1"/>
  <c r="P184" i="12"/>
  <c r="I15" i="10"/>
  <c r="U15" i="10" s="1"/>
  <c r="H75" i="10"/>
  <c r="P70" i="12"/>
  <c r="O221" i="1"/>
  <c r="P221" i="12"/>
  <c r="O67" i="1"/>
  <c r="P62" i="12"/>
  <c r="I326" i="5"/>
  <c r="I326" i="8" s="1"/>
  <c r="Q319" i="12"/>
  <c r="H355" i="10"/>
  <c r="P348" i="12"/>
  <c r="H165" i="6"/>
  <c r="P160" i="12"/>
  <c r="H151" i="5"/>
  <c r="H151" i="8" s="1"/>
  <c r="H31" i="10"/>
  <c r="P26" i="12"/>
  <c r="O146" i="1"/>
  <c r="P145" i="12"/>
  <c r="O243" i="1"/>
  <c r="P242" i="12"/>
  <c r="O160" i="1"/>
  <c r="H323" i="10"/>
  <c r="P316" i="12"/>
  <c r="O32" i="1"/>
  <c r="P27" i="12"/>
  <c r="H151" i="10"/>
  <c r="H257" i="6"/>
  <c r="I332" i="10"/>
  <c r="U332" i="10" s="1"/>
  <c r="O308" i="1"/>
  <c r="P312" i="12"/>
  <c r="O248" i="1"/>
  <c r="P247" i="12"/>
  <c r="H100" i="6"/>
  <c r="P95" i="12"/>
  <c r="I177" i="6"/>
  <c r="Q172" i="12"/>
  <c r="O114" i="1"/>
  <c r="P113" i="12"/>
  <c r="O69" i="1"/>
  <c r="P64" i="12"/>
  <c r="P73" i="1"/>
  <c r="O306" i="1"/>
  <c r="P309" i="12"/>
  <c r="I271" i="6"/>
  <c r="Q266" i="12"/>
  <c r="H209" i="6"/>
  <c r="P204" i="12"/>
  <c r="H135" i="5"/>
  <c r="H135" i="8" s="1"/>
  <c r="P130" i="12"/>
  <c r="O192" i="1"/>
  <c r="P192" i="12"/>
  <c r="O124" i="1"/>
  <c r="P124" i="12"/>
  <c r="I133" i="6"/>
  <c r="Q128" i="12"/>
  <c r="O11" i="1"/>
  <c r="P5" i="12"/>
  <c r="H12" i="5"/>
  <c r="H12" i="8" s="1"/>
  <c r="P7" i="12"/>
  <c r="H333" i="6"/>
  <c r="P328" i="12"/>
  <c r="H244" i="5"/>
  <c r="H244" i="8" s="1"/>
  <c r="P239" i="12"/>
  <c r="O333" i="1"/>
  <c r="P337" i="12"/>
  <c r="H95" i="5"/>
  <c r="H95" i="8" s="1"/>
  <c r="P90" i="12"/>
  <c r="H133" i="6"/>
  <c r="P128" i="12"/>
  <c r="O82" i="1"/>
  <c r="H151" i="6"/>
  <c r="H113" i="10"/>
  <c r="O9" i="1"/>
  <c r="R139" i="12" s="1"/>
  <c r="H157" i="6"/>
  <c r="P152" i="12"/>
  <c r="O21" i="1"/>
  <c r="H138" i="6"/>
  <c r="H137" i="6"/>
  <c r="O326" i="1"/>
  <c r="P330" i="12"/>
  <c r="H125" i="10"/>
  <c r="P120" i="12"/>
  <c r="O219" i="1"/>
  <c r="P219" i="12"/>
  <c r="H71" i="10"/>
  <c r="P66" i="12"/>
  <c r="O139" i="1"/>
  <c r="P138" i="12"/>
  <c r="O50" i="1"/>
  <c r="P45" i="12"/>
  <c r="H140" i="10"/>
  <c r="P135" i="12"/>
  <c r="H54" i="6"/>
  <c r="P49" i="12"/>
  <c r="O177" i="1"/>
  <c r="P177" i="12"/>
  <c r="O66" i="1"/>
  <c r="P61" i="12"/>
  <c r="H196" i="6"/>
  <c r="P191" i="12"/>
  <c r="O335" i="1"/>
  <c r="H47" i="10"/>
  <c r="P42" i="12"/>
  <c r="H87" i="5"/>
  <c r="H87" i="8" s="1"/>
  <c r="P82" i="12"/>
  <c r="H212" i="6"/>
  <c r="P207" i="12"/>
  <c r="O261" i="1"/>
  <c r="P262" i="12"/>
  <c r="O246" i="1"/>
  <c r="P245" i="12"/>
  <c r="Q13" i="12"/>
  <c r="I265" i="5"/>
  <c r="I265" i="8" s="1"/>
  <c r="Q260" i="12"/>
  <c r="P293" i="12"/>
  <c r="H223" i="6"/>
  <c r="P218" i="12"/>
  <c r="I15" i="5"/>
  <c r="U15" i="5" s="1"/>
  <c r="U15" i="8" s="1"/>
  <c r="Q74" i="12"/>
  <c r="O330" i="1"/>
  <c r="P334" i="12"/>
  <c r="O267" i="1"/>
  <c r="P269" i="12"/>
  <c r="I332" i="5"/>
  <c r="I332" i="8" s="1"/>
  <c r="P112" i="12"/>
  <c r="H237" i="10"/>
  <c r="P232" i="12"/>
  <c r="O159" i="1"/>
  <c r="P158" i="12"/>
  <c r="H256" i="5"/>
  <c r="H256" i="8" s="1"/>
  <c r="P251" i="12"/>
  <c r="H228" i="5"/>
  <c r="H228" i="8" s="1"/>
  <c r="P223" i="12"/>
  <c r="H241" i="5"/>
  <c r="H241" i="8" s="1"/>
  <c r="P236" i="12"/>
  <c r="H219" i="10"/>
  <c r="P214" i="12"/>
  <c r="H167" i="5"/>
  <c r="H167" i="8" s="1"/>
  <c r="P162" i="12"/>
  <c r="P114" i="12"/>
  <c r="H221" i="6"/>
  <c r="P216" i="12"/>
  <c r="H21" i="10"/>
  <c r="P16" i="12"/>
  <c r="H8" i="6"/>
  <c r="O57" i="1"/>
  <c r="H198" i="5"/>
  <c r="H198" i="8" s="1"/>
  <c r="P193" i="12"/>
  <c r="P46" i="12"/>
  <c r="H85" i="6"/>
  <c r="P80" i="12"/>
  <c r="H277" i="10"/>
  <c r="P272" i="12"/>
  <c r="H94" i="5"/>
  <c r="H94" i="8" s="1"/>
  <c r="P89" i="12"/>
  <c r="H345" i="10"/>
  <c r="P338" i="12"/>
  <c r="O227" i="1"/>
  <c r="P226" i="12"/>
  <c r="H353" i="10"/>
  <c r="P346" i="12"/>
  <c r="O209" i="1"/>
  <c r="P209" i="12"/>
  <c r="O48" i="1"/>
  <c r="P43" i="12"/>
  <c r="H34" i="10"/>
  <c r="P29" i="12"/>
  <c r="O41" i="1"/>
  <c r="H24" i="6"/>
  <c r="P19" i="12"/>
  <c r="I144" i="6"/>
  <c r="Q139" i="12"/>
  <c r="H260" i="5"/>
  <c r="H260" i="8" s="1"/>
  <c r="P255" i="12"/>
  <c r="P71" i="12"/>
  <c r="O251" i="1"/>
  <c r="P250" i="12"/>
  <c r="H349" i="5"/>
  <c r="H349" i="8" s="1"/>
  <c r="P342" i="12"/>
  <c r="H311" i="5"/>
  <c r="H311" i="8" s="1"/>
  <c r="P305" i="12"/>
  <c r="H308" i="10"/>
  <c r="P302" i="12"/>
  <c r="H111" i="6"/>
  <c r="P106" i="12"/>
  <c r="H111" i="10"/>
  <c r="H222" i="6"/>
  <c r="P217" i="12"/>
  <c r="I17" i="6"/>
  <c r="Q12" i="12"/>
  <c r="H296" i="5"/>
  <c r="H296" i="8" s="1"/>
  <c r="H83" i="5"/>
  <c r="H83" i="8" s="1"/>
  <c r="O33" i="1"/>
  <c r="P28" i="12"/>
  <c r="H20" i="5"/>
  <c r="H20" i="8" s="1"/>
  <c r="O236" i="1"/>
  <c r="P235" i="12"/>
  <c r="O331" i="1"/>
  <c r="P335" i="12"/>
  <c r="H83" i="6"/>
  <c r="H8" i="10"/>
  <c r="H57" i="10"/>
  <c r="O250" i="1"/>
  <c r="P249" i="12"/>
  <c r="O244" i="1"/>
  <c r="P243" i="12"/>
  <c r="O109" i="1"/>
  <c r="H20" i="10"/>
  <c r="H102" i="5"/>
  <c r="H102" i="8" s="1"/>
  <c r="P97" i="12"/>
  <c r="O62" i="1"/>
  <c r="P57" i="12"/>
  <c r="O208" i="1"/>
  <c r="P208" i="12"/>
  <c r="O158" i="1"/>
  <c r="P157" i="12"/>
  <c r="O316" i="1"/>
  <c r="P320" i="12"/>
  <c r="O254" i="1"/>
  <c r="P254" i="12"/>
  <c r="H314" i="5"/>
  <c r="H314" i="8" s="1"/>
  <c r="P307" i="12"/>
  <c r="O15" i="1"/>
  <c r="P9" i="12"/>
  <c r="H132" i="10"/>
  <c r="P127" i="12"/>
  <c r="I153" i="5"/>
  <c r="I153" i="8" s="1"/>
  <c r="Q148" i="12"/>
  <c r="O170" i="1"/>
  <c r="P170" i="12"/>
  <c r="O272" i="1"/>
  <c r="P274" i="12"/>
  <c r="H92" i="6"/>
  <c r="P87" i="12"/>
  <c r="H107" i="6"/>
  <c r="H82" i="10"/>
  <c r="P77" i="12"/>
  <c r="P90" i="1"/>
  <c r="H165" i="5"/>
  <c r="H165" i="8" s="1"/>
  <c r="H70" i="10"/>
  <c r="P65" i="12"/>
  <c r="O203" i="1"/>
  <c r="P203" i="12"/>
  <c r="H128" i="5"/>
  <c r="H128" i="8" s="1"/>
  <c r="P123" i="12"/>
  <c r="H86" i="10"/>
  <c r="P81" i="12"/>
  <c r="I130" i="6"/>
  <c r="Q125" i="12"/>
  <c r="O317" i="1"/>
  <c r="P321" i="12"/>
  <c r="O234" i="1"/>
  <c r="P233" i="12"/>
  <c r="H270" i="6"/>
  <c r="P265" i="12"/>
  <c r="H200" i="5"/>
  <c r="H200" i="8" s="1"/>
  <c r="P195" i="12"/>
  <c r="H94" i="6"/>
  <c r="H223" i="5"/>
  <c r="H223" i="8" s="1"/>
  <c r="O218" i="1"/>
  <c r="O81" i="1"/>
  <c r="H223" i="10"/>
  <c r="O94" i="1"/>
  <c r="H230" i="10"/>
  <c r="H143" i="10"/>
  <c r="H308" i="5"/>
  <c r="H308" i="8" s="1"/>
  <c r="H206" i="5"/>
  <c r="H206" i="8" s="1"/>
  <c r="H116" i="5"/>
  <c r="H116" i="8" s="1"/>
  <c r="O225" i="1"/>
  <c r="H224" i="10"/>
  <c r="H24" i="10"/>
  <c r="H220" i="5"/>
  <c r="H220" i="8" s="1"/>
  <c r="H188" i="5"/>
  <c r="H188" i="8" s="1"/>
  <c r="H273" i="5"/>
  <c r="H273" i="8" s="1"/>
  <c r="H208" i="10"/>
  <c r="O85" i="1"/>
  <c r="H86" i="5"/>
  <c r="H86" i="8" s="1"/>
  <c r="H24" i="5"/>
  <c r="H24" i="8" s="1"/>
  <c r="H302" i="6"/>
  <c r="O13" i="1"/>
  <c r="O22" i="1"/>
  <c r="O312" i="1"/>
  <c r="I265" i="10"/>
  <c r="U265" i="10" s="1"/>
  <c r="O216" i="1"/>
  <c r="O253" i="1"/>
  <c r="H181" i="10"/>
  <c r="H279" i="6"/>
  <c r="H321" i="6"/>
  <c r="H344" i="5"/>
  <c r="H344" i="8" s="1"/>
  <c r="H299" i="5"/>
  <c r="H299" i="8" s="1"/>
  <c r="H342" i="6"/>
  <c r="H86" i="6"/>
  <c r="H189" i="6"/>
  <c r="O184" i="1"/>
  <c r="H224" i="5"/>
  <c r="H224" i="8" s="1"/>
  <c r="H81" i="6"/>
  <c r="H303" i="6"/>
  <c r="H252" i="10"/>
  <c r="H10" i="5"/>
  <c r="H10" i="8" s="1"/>
  <c r="H247" i="10"/>
  <c r="H95" i="6"/>
  <c r="O294" i="1"/>
  <c r="O324" i="1"/>
  <c r="H244" i="6"/>
  <c r="I326" i="10"/>
  <c r="U326" i="10" s="1"/>
  <c r="H26" i="5"/>
  <c r="H26" i="8" s="1"/>
  <c r="H32" i="10"/>
  <c r="H32" i="6"/>
  <c r="H81" i="5"/>
  <c r="H81" i="8" s="1"/>
  <c r="H10" i="6"/>
  <c r="H95" i="10"/>
  <c r="H303" i="5"/>
  <c r="H303" i="8" s="1"/>
  <c r="H335" i="5"/>
  <c r="H335" i="8" s="1"/>
  <c r="H258" i="6"/>
  <c r="H26" i="10"/>
  <c r="H32" i="5"/>
  <c r="H32" i="8" s="1"/>
  <c r="H323" i="5"/>
  <c r="H323" i="8" s="1"/>
  <c r="H273" i="6"/>
  <c r="H10" i="10"/>
  <c r="H335" i="10"/>
  <c r="H12" i="10"/>
  <c r="H21" i="6"/>
  <c r="H299" i="10"/>
  <c r="H344" i="10"/>
  <c r="H21" i="5"/>
  <c r="H21" i="8" s="1"/>
  <c r="H34" i="6"/>
  <c r="H38" i="5"/>
  <c r="H38" i="8" s="1"/>
  <c r="H38" i="10"/>
  <c r="H258" i="5"/>
  <c r="H258" i="8" s="1"/>
  <c r="O111" i="1"/>
  <c r="H285" i="10"/>
  <c r="H208" i="6"/>
  <c r="O34" i="1"/>
  <c r="H70" i="6"/>
  <c r="H128" i="6"/>
  <c r="I153" i="10"/>
  <c r="U153" i="10" s="1"/>
  <c r="O240" i="1"/>
  <c r="H12" i="6"/>
  <c r="H329" i="6"/>
  <c r="H34" i="5"/>
  <c r="H34" i="8" s="1"/>
  <c r="H128" i="10"/>
  <c r="I153" i="6"/>
  <c r="O302" i="1"/>
  <c r="H244" i="10"/>
  <c r="H311" i="10"/>
  <c r="H331" i="5"/>
  <c r="H331" i="8" s="1"/>
  <c r="H196" i="10"/>
  <c r="H70" i="5"/>
  <c r="H70" i="8" s="1"/>
  <c r="O123" i="1"/>
  <c r="H208" i="5"/>
  <c r="H208" i="8" s="1"/>
  <c r="O38" i="1"/>
  <c r="I18" i="5"/>
  <c r="I18" i="8" s="1"/>
  <c r="H222" i="5"/>
  <c r="H222" i="8" s="1"/>
  <c r="H119" i="10"/>
  <c r="H355" i="5"/>
  <c r="H355" i="8" s="1"/>
  <c r="H206" i="10"/>
  <c r="O320" i="1"/>
  <c r="H67" i="5"/>
  <c r="H67" i="8" s="1"/>
  <c r="H310" i="6"/>
  <c r="H196" i="5"/>
  <c r="H196" i="8" s="1"/>
  <c r="H214" i="5"/>
  <c r="H214" i="8" s="1"/>
  <c r="H353" i="6"/>
  <c r="O334" i="1"/>
  <c r="H69" i="6"/>
  <c r="H115" i="6"/>
  <c r="I18" i="10"/>
  <c r="U18" i="10" s="1"/>
  <c r="H221" i="5"/>
  <c r="H221" i="8" s="1"/>
  <c r="H162" i="5"/>
  <c r="H162" i="8" s="1"/>
  <c r="H82" i="5"/>
  <c r="H82" i="8" s="1"/>
  <c r="H230" i="5"/>
  <c r="H230" i="8" s="1"/>
  <c r="H69" i="10"/>
  <c r="H250" i="6"/>
  <c r="O71" i="1"/>
  <c r="H222" i="10"/>
  <c r="O217" i="1"/>
  <c r="I253" i="10"/>
  <c r="U253" i="10" s="1"/>
  <c r="I253" i="6"/>
  <c r="I253" i="5"/>
  <c r="H206" i="6"/>
  <c r="H221" i="10"/>
  <c r="H250" i="10"/>
  <c r="H115" i="5"/>
  <c r="H115" i="8" s="1"/>
  <c r="I18" i="6"/>
  <c r="I177" i="10"/>
  <c r="U177" i="10" s="1"/>
  <c r="H250" i="5"/>
  <c r="H250" i="8" s="1"/>
  <c r="O191" i="1"/>
  <c r="H71" i="5"/>
  <c r="H71" i="8" s="1"/>
  <c r="O343" i="1"/>
  <c r="H167" i="6"/>
  <c r="I271" i="5"/>
  <c r="U271" i="5" s="1"/>
  <c r="H285" i="6"/>
  <c r="H285" i="5"/>
  <c r="H285" i="8" s="1"/>
  <c r="H94" i="10"/>
  <c r="O70" i="1"/>
  <c r="H247" i="5"/>
  <c r="H247" i="8" s="1"/>
  <c r="H87" i="10"/>
  <c r="O226" i="1"/>
  <c r="H47" i="5"/>
  <c r="H47" i="8" s="1"/>
  <c r="H327" i="5"/>
  <c r="H327" i="8" s="1"/>
  <c r="O93" i="1"/>
  <c r="O80" i="1"/>
  <c r="H273" i="10"/>
  <c r="H247" i="6"/>
  <c r="I265" i="6"/>
  <c r="H102" i="6"/>
  <c r="H167" i="10"/>
  <c r="H47" i="6"/>
  <c r="H115" i="10"/>
  <c r="H129" i="5"/>
  <c r="H129" i="8" s="1"/>
  <c r="H274" i="6"/>
  <c r="H181" i="5"/>
  <c r="H181" i="8" s="1"/>
  <c r="H199" i="5"/>
  <c r="H199" i="8" s="1"/>
  <c r="O47" i="1"/>
  <c r="H92" i="10"/>
  <c r="H166" i="5"/>
  <c r="H166" i="8" s="1"/>
  <c r="H327" i="10"/>
  <c r="O223" i="1"/>
  <c r="O162" i="1"/>
  <c r="O91" i="1"/>
  <c r="R86" i="12" s="1"/>
  <c r="I133" i="10"/>
  <c r="U133" i="10" s="1"/>
  <c r="H103" i="6"/>
  <c r="O100" i="1"/>
  <c r="H319" i="5"/>
  <c r="H319" i="8" s="1"/>
  <c r="H92" i="5"/>
  <c r="H92" i="8" s="1"/>
  <c r="H116" i="10"/>
  <c r="H101" i="5"/>
  <c r="H101" i="8" s="1"/>
  <c r="O54" i="1"/>
  <c r="H277" i="5"/>
  <c r="H277" i="8" s="1"/>
  <c r="H188" i="10"/>
  <c r="O127" i="1"/>
  <c r="H214" i="6"/>
  <c r="H114" i="10"/>
  <c r="H66" i="6"/>
  <c r="I133" i="5"/>
  <c r="I133" i="8" s="1"/>
  <c r="H343" i="6"/>
  <c r="O299" i="1"/>
  <c r="H240" i="10"/>
  <c r="H175" i="10"/>
  <c r="H48" i="6"/>
  <c r="H66" i="5"/>
  <c r="H66" i="8" s="1"/>
  <c r="H140" i="6"/>
  <c r="H119" i="5"/>
  <c r="H119" i="8" s="1"/>
  <c r="H118" i="6"/>
  <c r="O214" i="1"/>
  <c r="H267" i="10"/>
  <c r="H54" i="5"/>
  <c r="H54" i="8" s="1"/>
  <c r="H345" i="5"/>
  <c r="H345" i="8" s="1"/>
  <c r="H66" i="10"/>
  <c r="H87" i="6"/>
  <c r="H307" i="6"/>
  <c r="H125" i="6"/>
  <c r="H102" i="10"/>
  <c r="H48" i="5"/>
  <c r="H48" i="8" s="1"/>
  <c r="H140" i="5"/>
  <c r="H140" i="8" s="1"/>
  <c r="H352" i="10"/>
  <c r="H267" i="5"/>
  <c r="H267" i="8" s="1"/>
  <c r="H163" i="10"/>
  <c r="H168" i="10"/>
  <c r="H48" i="10"/>
  <c r="H267" i="6"/>
  <c r="H228" i="10"/>
  <c r="H353" i="5"/>
  <c r="H353" i="8" s="1"/>
  <c r="H148" i="6"/>
  <c r="F11" i="7" s="1"/>
  <c r="L43" i="7" s="1"/>
  <c r="M43" i="7" s="1"/>
  <c r="H135" i="6"/>
  <c r="H212" i="10"/>
  <c r="H197" i="6"/>
  <c r="H175" i="5"/>
  <c r="H175" i="8" s="1"/>
  <c r="I271" i="10"/>
  <c r="U271" i="10" s="1"/>
  <c r="I177" i="5"/>
  <c r="I177" i="8" s="1"/>
  <c r="H162" i="10"/>
  <c r="H274" i="5"/>
  <c r="H274" i="8" s="1"/>
  <c r="H51" i="6"/>
  <c r="H166" i="6"/>
  <c r="H279" i="10"/>
  <c r="H219" i="6"/>
  <c r="H214" i="10"/>
  <c r="H54" i="10"/>
  <c r="H148" i="5"/>
  <c r="H148" i="8" s="1"/>
  <c r="O130" i="1"/>
  <c r="H197" i="5"/>
  <c r="H197" i="8" s="1"/>
  <c r="H129" i="6"/>
  <c r="H254" i="6"/>
  <c r="H129" i="10"/>
  <c r="O86" i="1"/>
  <c r="H14" i="5"/>
  <c r="H14" i="8" s="1"/>
  <c r="H256" i="10"/>
  <c r="O327" i="1"/>
  <c r="H85" i="10"/>
  <c r="H352" i="5"/>
  <c r="H352" i="8" s="1"/>
  <c r="H231" i="6"/>
  <c r="H71" i="6"/>
  <c r="H325" i="6"/>
  <c r="H314" i="10"/>
  <c r="H118" i="5"/>
  <c r="H118" i="8" s="1"/>
  <c r="H58" i="10"/>
  <c r="H251" i="6"/>
  <c r="H14" i="10"/>
  <c r="H85" i="5"/>
  <c r="H85" i="8" s="1"/>
  <c r="H182" i="5"/>
  <c r="H182" i="8" s="1"/>
  <c r="H212" i="5"/>
  <c r="H212" i="8" s="1"/>
  <c r="H312" i="6"/>
  <c r="H135" i="10"/>
  <c r="H197" i="10"/>
  <c r="H252" i="5"/>
  <c r="H252" i="8" s="1"/>
  <c r="H14" i="6"/>
  <c r="O304" i="1"/>
  <c r="H58" i="6"/>
  <c r="H228" i="6"/>
  <c r="H251" i="10"/>
  <c r="H274" i="10"/>
  <c r="H143" i="5"/>
  <c r="H143" i="8" s="1"/>
  <c r="H256" i="6"/>
  <c r="O161" i="1"/>
  <c r="H351" i="6"/>
  <c r="H182" i="10"/>
  <c r="O207" i="1"/>
  <c r="H205" i="5"/>
  <c r="H205" i="8" s="1"/>
  <c r="H338" i="5"/>
  <c r="H338" i="8" s="1"/>
  <c r="H168" i="6"/>
  <c r="H163" i="5"/>
  <c r="H163" i="8" s="1"/>
  <c r="H209" i="10"/>
  <c r="O338" i="1"/>
  <c r="H150" i="5"/>
  <c r="H150" i="8" s="1"/>
  <c r="H28" i="5"/>
  <c r="H28" i="8" s="1"/>
  <c r="H334" i="6"/>
  <c r="H231" i="10"/>
  <c r="H205" i="10"/>
  <c r="H237" i="5"/>
  <c r="H237" i="8" s="1"/>
  <c r="H58" i="5"/>
  <c r="H58" i="8" s="1"/>
  <c r="H248" i="5"/>
  <c r="H248" i="8" s="1"/>
  <c r="H163" i="6"/>
  <c r="H168" i="5"/>
  <c r="H168" i="8" s="1"/>
  <c r="H150" i="6"/>
  <c r="H119" i="6"/>
  <c r="H28" i="10"/>
  <c r="H277" i="6"/>
  <c r="H350" i="6"/>
  <c r="H279" i="5"/>
  <c r="H279" i="8" s="1"/>
  <c r="H231" i="5"/>
  <c r="H231" i="8" s="1"/>
  <c r="O200" i="1"/>
  <c r="H237" i="6"/>
  <c r="O300" i="1"/>
  <c r="H309" i="10"/>
  <c r="H308" i="6"/>
  <c r="H309" i="5"/>
  <c r="H309" i="8" s="1"/>
  <c r="H252" i="6"/>
  <c r="H175" i="6"/>
  <c r="O204" i="1"/>
  <c r="O121" i="1"/>
  <c r="H349" i="10"/>
  <c r="H69" i="5"/>
  <c r="H69" i="8" s="1"/>
  <c r="H127" i="6"/>
  <c r="H182" i="6"/>
  <c r="H219" i="5"/>
  <c r="H219" i="8" s="1"/>
  <c r="H59" i="5"/>
  <c r="H59" i="8" s="1"/>
  <c r="H51" i="5"/>
  <c r="H51" i="8" s="1"/>
  <c r="H347" i="6"/>
  <c r="H288" i="6"/>
  <c r="H59" i="6"/>
  <c r="H51" i="10"/>
  <c r="H286" i="10"/>
  <c r="H261" i="5"/>
  <c r="H261" i="8" s="1"/>
  <c r="H59" i="10"/>
  <c r="H125" i="5"/>
  <c r="H125" i="8" s="1"/>
  <c r="H209" i="5"/>
  <c r="H209" i="8" s="1"/>
  <c r="H251" i="5"/>
  <c r="H251" i="8" s="1"/>
  <c r="H67" i="10"/>
  <c r="H101" i="6"/>
  <c r="O31" i="1"/>
  <c r="O233" i="1"/>
  <c r="H254" i="10"/>
  <c r="H226" i="10"/>
  <c r="H67" i="6"/>
  <c r="H150" i="10"/>
  <c r="H101" i="10"/>
  <c r="O136" i="1"/>
  <c r="O337" i="1"/>
  <c r="O325" i="1"/>
  <c r="O144" i="1"/>
  <c r="H117" i="10"/>
  <c r="H301" i="6"/>
  <c r="H319" i="10"/>
  <c r="H259" i="5"/>
  <c r="H259" i="8" s="1"/>
  <c r="O270" i="1"/>
  <c r="H286" i="6"/>
  <c r="H241" i="6"/>
  <c r="O194" i="1"/>
  <c r="H117" i="5"/>
  <c r="H117" i="8" s="1"/>
  <c r="H224" i="6"/>
  <c r="H240" i="6"/>
  <c r="H302" i="5"/>
  <c r="H302" i="8" s="1"/>
  <c r="H317" i="6"/>
  <c r="I324" i="6"/>
  <c r="H143" i="6"/>
  <c r="H188" i="6"/>
  <c r="H286" i="5"/>
  <c r="H286" i="8" s="1"/>
  <c r="H199" i="6"/>
  <c r="H103" i="10"/>
  <c r="H261" i="10"/>
  <c r="O178" i="1"/>
  <c r="H183" i="10"/>
  <c r="H183" i="6"/>
  <c r="H183" i="5"/>
  <c r="H183" i="8" s="1"/>
  <c r="H122" i="5"/>
  <c r="H122" i="8" s="1"/>
  <c r="H127" i="5"/>
  <c r="H127" i="8" s="1"/>
  <c r="H348" i="5"/>
  <c r="H348" i="8" s="1"/>
  <c r="H50" i="10"/>
  <c r="H351" i="5"/>
  <c r="H351" i="8" s="1"/>
  <c r="H337" i="10"/>
  <c r="H248" i="10"/>
  <c r="H226" i="5"/>
  <c r="H226" i="8" s="1"/>
  <c r="H316" i="10"/>
  <c r="H346" i="6"/>
  <c r="H50" i="5"/>
  <c r="H50" i="8" s="1"/>
  <c r="H31" i="5"/>
  <c r="H31" i="8" s="1"/>
  <c r="H136" i="5"/>
  <c r="H136" i="8" s="1"/>
  <c r="H118" i="10"/>
  <c r="O237" i="1"/>
  <c r="H132" i="5"/>
  <c r="H132" i="8" s="1"/>
  <c r="H191" i="6"/>
  <c r="H31" i="6"/>
  <c r="I40" i="5"/>
  <c r="O122" i="1"/>
  <c r="H349" i="6"/>
  <c r="H254" i="5"/>
  <c r="H254" i="8" s="1"/>
  <c r="H248" i="6"/>
  <c r="H337" i="5"/>
  <c r="H337" i="8" s="1"/>
  <c r="H316" i="5"/>
  <c r="H316" i="8" s="1"/>
  <c r="H50" i="6"/>
  <c r="H136" i="10"/>
  <c r="H241" i="10"/>
  <c r="H132" i="6"/>
  <c r="O186" i="1"/>
  <c r="H261" i="6"/>
  <c r="H122" i="6"/>
  <c r="H191" i="10"/>
  <c r="H117" i="6"/>
  <c r="H335" i="6"/>
  <c r="H240" i="5"/>
  <c r="H240" i="8" s="1"/>
  <c r="H186" i="6"/>
  <c r="H314" i="6"/>
  <c r="H136" i="6"/>
  <c r="H198" i="6"/>
  <c r="O101" i="1"/>
  <c r="H338" i="10"/>
  <c r="O98" i="1"/>
  <c r="G369" i="8"/>
  <c r="H213" i="10"/>
  <c r="H126" i="5"/>
  <c r="H126" i="8" s="1"/>
  <c r="H157" i="10"/>
  <c r="H226" i="6"/>
  <c r="H162" i="6"/>
  <c r="H259" i="10"/>
  <c r="H28" i="6"/>
  <c r="H220" i="10"/>
  <c r="H110" i="5"/>
  <c r="H110" i="8" s="1"/>
  <c r="H198" i="10"/>
  <c r="H78" i="5"/>
  <c r="H78" i="8" s="1"/>
  <c r="H100" i="10"/>
  <c r="H280" i="6"/>
  <c r="H280" i="10"/>
  <c r="H280" i="5"/>
  <c r="H280" i="8" s="1"/>
  <c r="O273" i="1"/>
  <c r="H220" i="6"/>
  <c r="H100" i="5"/>
  <c r="H100" i="8" s="1"/>
  <c r="G373" i="8"/>
  <c r="H336" i="5"/>
  <c r="H336" i="8" s="1"/>
  <c r="G370" i="8"/>
  <c r="H33" i="6"/>
  <c r="O153" i="1"/>
  <c r="H213" i="6"/>
  <c r="H342" i="10"/>
  <c r="H186" i="10"/>
  <c r="O106" i="1"/>
  <c r="H62" i="6"/>
  <c r="H210" i="6"/>
  <c r="H210" i="10"/>
  <c r="H210" i="5"/>
  <c r="H210" i="8" s="1"/>
  <c r="O205" i="1"/>
  <c r="H259" i="6"/>
  <c r="O245" i="1"/>
  <c r="H249" i="5"/>
  <c r="H249" i="8" s="1"/>
  <c r="H249" i="6"/>
  <c r="H249" i="10"/>
  <c r="H207" i="5"/>
  <c r="H207" i="8" s="1"/>
  <c r="O202" i="1"/>
  <c r="H207" i="6"/>
  <c r="H207" i="10"/>
  <c r="G371" i="8"/>
  <c r="H126" i="10"/>
  <c r="H33" i="10"/>
  <c r="H157" i="5"/>
  <c r="H157" i="8" s="1"/>
  <c r="H213" i="5"/>
  <c r="H213" i="8" s="1"/>
  <c r="H340" i="6"/>
  <c r="H186" i="5"/>
  <c r="H186" i="8" s="1"/>
  <c r="H110" i="10"/>
  <c r="O193" i="1"/>
  <c r="H62" i="5"/>
  <c r="H62" i="8" s="1"/>
  <c r="H78" i="10"/>
  <c r="H288" i="10"/>
  <c r="O282" i="1"/>
  <c r="H342" i="5"/>
  <c r="H342" i="8" s="1"/>
  <c r="H62" i="10"/>
  <c r="H78" i="6"/>
  <c r="I13" i="5"/>
  <c r="I13" i="10"/>
  <c r="U13" i="10" s="1"/>
  <c r="I13" i="6"/>
  <c r="H19" i="10"/>
  <c r="H19" i="5"/>
  <c r="H19" i="8" s="1"/>
  <c r="O20" i="1"/>
  <c r="H19" i="6"/>
  <c r="I200" i="6"/>
  <c r="I200" i="5"/>
  <c r="I200" i="10"/>
  <c r="U200" i="10" s="1"/>
  <c r="H109" i="5"/>
  <c r="H109" i="8" s="1"/>
  <c r="H154" i="6"/>
  <c r="H154" i="10"/>
  <c r="H154" i="5"/>
  <c r="H154" i="8" s="1"/>
  <c r="O150" i="1"/>
  <c r="H39" i="10"/>
  <c r="H39" i="5"/>
  <c r="H39" i="8" s="1"/>
  <c r="H39" i="6"/>
  <c r="O39" i="1"/>
  <c r="H11" i="5"/>
  <c r="H11" i="8" s="1"/>
  <c r="O12" i="1"/>
  <c r="H11" i="6"/>
  <c r="H11" i="10"/>
  <c r="H202" i="6"/>
  <c r="H202" i="10"/>
  <c r="H202" i="5"/>
  <c r="H202" i="8" s="1"/>
  <c r="O197" i="1"/>
  <c r="O332" i="1"/>
  <c r="H341" i="6"/>
  <c r="H343" i="10"/>
  <c r="H343" i="5"/>
  <c r="H343" i="8" s="1"/>
  <c r="H179" i="6"/>
  <c r="H179" i="5"/>
  <c r="H179" i="8" s="1"/>
  <c r="H179" i="10"/>
  <c r="O174" i="1"/>
  <c r="I243" i="6"/>
  <c r="I243" i="10"/>
  <c r="U243" i="10" s="1"/>
  <c r="I243" i="5"/>
  <c r="H88" i="5"/>
  <c r="H88" i="8" s="1"/>
  <c r="H88" i="10"/>
  <c r="H88" i="6"/>
  <c r="O87" i="1"/>
  <c r="I257" i="6"/>
  <c r="I257" i="5"/>
  <c r="I257" i="10"/>
  <c r="U257" i="10" s="1"/>
  <c r="H7" i="10"/>
  <c r="H7" i="5"/>
  <c r="H7" i="8" s="1"/>
  <c r="H7" i="6"/>
  <c r="H173" i="6"/>
  <c r="H173" i="5"/>
  <c r="H173" i="8" s="1"/>
  <c r="H173" i="10"/>
  <c r="O168" i="1"/>
  <c r="H351" i="10"/>
  <c r="M347" i="1"/>
  <c r="H122" i="10"/>
  <c r="H33" i="5"/>
  <c r="H33" i="8" s="1"/>
  <c r="O344" i="1"/>
  <c r="H356" i="5"/>
  <c r="H356" i="8" s="1"/>
  <c r="H354" i="6"/>
  <c r="H356" i="10"/>
  <c r="H185" i="5"/>
  <c r="H185" i="8" s="1"/>
  <c r="O180" i="1"/>
  <c r="H185" i="10"/>
  <c r="H185" i="6"/>
  <c r="H301" i="10"/>
  <c r="H300" i="6"/>
  <c r="H301" i="5"/>
  <c r="H301" i="8" s="1"/>
  <c r="O293" i="1"/>
  <c r="O103" i="1"/>
  <c r="H105" i="5"/>
  <c r="H105" i="8" s="1"/>
  <c r="H105" i="10"/>
  <c r="H105" i="6"/>
  <c r="H172" i="6"/>
  <c r="H172" i="5"/>
  <c r="H172" i="8" s="1"/>
  <c r="H172" i="10"/>
  <c r="O167" i="1"/>
  <c r="H234" i="6"/>
  <c r="H234" i="5"/>
  <c r="H234" i="8" s="1"/>
  <c r="H234" i="10"/>
  <c r="O230" i="1"/>
  <c r="I296" i="6"/>
  <c r="I297" i="10"/>
  <c r="U297" i="10" s="1"/>
  <c r="I297" i="5"/>
  <c r="O268" i="1"/>
  <c r="H275" i="6"/>
  <c r="H275" i="5"/>
  <c r="H275" i="8" s="1"/>
  <c r="H275" i="10"/>
  <c r="H295" i="10"/>
  <c r="H294" i="6"/>
  <c r="H295" i="5"/>
  <c r="H295" i="8" s="1"/>
  <c r="O287" i="1"/>
  <c r="H146" i="5"/>
  <c r="H146" i="8" s="1"/>
  <c r="H146" i="10"/>
  <c r="H146" i="6"/>
  <c r="O142" i="1"/>
  <c r="H293" i="6"/>
  <c r="H294" i="10"/>
  <c r="H294" i="5"/>
  <c r="H294" i="8" s="1"/>
  <c r="O286" i="1"/>
  <c r="H77" i="5"/>
  <c r="H77" i="8" s="1"/>
  <c r="H77" i="6"/>
  <c r="H77" i="10"/>
  <c r="O76" i="1"/>
  <c r="H187" i="6"/>
  <c r="H187" i="10"/>
  <c r="H187" i="5"/>
  <c r="H187" i="8" s="1"/>
  <c r="O182" i="1"/>
  <c r="I9" i="6"/>
  <c r="I9" i="5"/>
  <c r="I9" i="10"/>
  <c r="U9" i="10" s="1"/>
  <c r="H291" i="10"/>
  <c r="H291" i="6"/>
  <c r="H291" i="5"/>
  <c r="H291" i="8" s="1"/>
  <c r="O284" i="1"/>
  <c r="H30" i="10"/>
  <c r="H30" i="5"/>
  <c r="H30" i="8" s="1"/>
  <c r="H30" i="6"/>
  <c r="O30" i="1"/>
  <c r="H315" i="6"/>
  <c r="H317" i="5"/>
  <c r="H317" i="8" s="1"/>
  <c r="H317" i="10"/>
  <c r="O307" i="1"/>
  <c r="H233" i="5"/>
  <c r="H233" i="8" s="1"/>
  <c r="H233" i="6"/>
  <c r="H233" i="10"/>
  <c r="O229" i="1"/>
  <c r="H149" i="10"/>
  <c r="H149" i="5"/>
  <c r="H149" i="8" s="1"/>
  <c r="H149" i="6"/>
  <c r="O145" i="1"/>
  <c r="H112" i="10"/>
  <c r="H112" i="5"/>
  <c r="H112" i="8" s="1"/>
  <c r="H112" i="6"/>
  <c r="O108" i="1"/>
  <c r="H324" i="5"/>
  <c r="H324" i="8" s="1"/>
  <c r="H324" i="10"/>
  <c r="H322" i="6"/>
  <c r="O313" i="1"/>
  <c r="O310" i="1"/>
  <c r="H319" i="6"/>
  <c r="H321" i="5"/>
  <c r="H321" i="8" s="1"/>
  <c r="H321" i="10"/>
  <c r="H27" i="5"/>
  <c r="H27" i="8" s="1"/>
  <c r="H27" i="10"/>
  <c r="H27" i="6"/>
  <c r="O27" i="1"/>
  <c r="O260" i="1"/>
  <c r="H266" i="5"/>
  <c r="H266" i="8" s="1"/>
  <c r="H266" i="6"/>
  <c r="H266" i="10"/>
  <c r="H239" i="6"/>
  <c r="H239" i="5"/>
  <c r="H239" i="8" s="1"/>
  <c r="H239" i="10"/>
  <c r="O235" i="1"/>
  <c r="H74" i="5"/>
  <c r="H74" i="8" s="1"/>
  <c r="H74" i="10"/>
  <c r="H74" i="6"/>
  <c r="H97" i="5"/>
  <c r="H97" i="8" s="1"/>
  <c r="H97" i="6"/>
  <c r="H97" i="10"/>
  <c r="O96" i="1"/>
  <c r="O213" i="1"/>
  <c r="H218" i="6"/>
  <c r="H218" i="10"/>
  <c r="H218" i="5"/>
  <c r="H218" i="8" s="1"/>
  <c r="H72" i="6"/>
  <c r="H72" i="10"/>
  <c r="H72" i="5"/>
  <c r="H72" i="8" s="1"/>
  <c r="O72" i="1"/>
  <c r="H278" i="6"/>
  <c r="H278" i="10"/>
  <c r="H278" i="5"/>
  <c r="H278" i="8" s="1"/>
  <c r="O271" i="1"/>
  <c r="H242" i="5"/>
  <c r="H242" i="8" s="1"/>
  <c r="H242" i="6"/>
  <c r="H242" i="10"/>
  <c r="O238" i="1"/>
  <c r="H170" i="6"/>
  <c r="H170" i="10"/>
  <c r="H170" i="5"/>
  <c r="H170" i="8" s="1"/>
  <c r="O165" i="1"/>
  <c r="H211" i="5"/>
  <c r="H211" i="8" s="1"/>
  <c r="H211" i="10"/>
  <c r="H211" i="6"/>
  <c r="O206" i="1"/>
  <c r="H42" i="5"/>
  <c r="H42" i="8" s="1"/>
  <c r="H42" i="10"/>
  <c r="H42" i="6"/>
  <c r="O42" i="1"/>
  <c r="H323" i="6"/>
  <c r="H325" i="5"/>
  <c r="H325" i="8" s="1"/>
  <c r="H325" i="10"/>
  <c r="O314" i="1"/>
  <c r="H287" i="5"/>
  <c r="H287" i="8" s="1"/>
  <c r="H287" i="6"/>
  <c r="H287" i="10"/>
  <c r="O281" i="1"/>
  <c r="H104" i="10"/>
  <c r="H104" i="6"/>
  <c r="H104" i="5"/>
  <c r="H104" i="8" s="1"/>
  <c r="O102" i="1"/>
  <c r="H283" i="10"/>
  <c r="H283" i="6"/>
  <c r="H283" i="5"/>
  <c r="H283" i="8" s="1"/>
  <c r="O277" i="1"/>
  <c r="H160" i="6"/>
  <c r="H160" i="10"/>
  <c r="H160" i="5"/>
  <c r="H160" i="8" s="1"/>
  <c r="O156" i="1"/>
  <c r="H352" i="6"/>
  <c r="H354" i="5"/>
  <c r="H354" i="8" s="1"/>
  <c r="H354" i="10"/>
  <c r="O342" i="1"/>
  <c r="H90" i="5"/>
  <c r="H90" i="8" s="1"/>
  <c r="H90" i="10"/>
  <c r="H90" i="6"/>
  <c r="O89" i="1"/>
  <c r="H190" i="10"/>
  <c r="H190" i="5"/>
  <c r="H190" i="8" s="1"/>
  <c r="O185" i="1"/>
  <c r="H190" i="6"/>
  <c r="H246" i="5"/>
  <c r="H246" i="8" s="1"/>
  <c r="H246" i="6"/>
  <c r="H246" i="10"/>
  <c r="O242" i="1"/>
  <c r="H96" i="10"/>
  <c r="H96" i="5"/>
  <c r="H96" i="8" s="1"/>
  <c r="O95" i="1"/>
  <c r="H96" i="6"/>
  <c r="O329" i="1"/>
  <c r="H340" i="10"/>
  <c r="H338" i="6"/>
  <c r="H340" i="5"/>
  <c r="H340" i="8" s="1"/>
  <c r="H109" i="10"/>
  <c r="O290" i="1"/>
  <c r="H298" i="10"/>
  <c r="H298" i="5"/>
  <c r="H298" i="8" s="1"/>
  <c r="H297" i="6"/>
  <c r="H194" i="10"/>
  <c r="H194" i="6"/>
  <c r="H194" i="5"/>
  <c r="H194" i="8" s="1"/>
  <c r="O189" i="1"/>
  <c r="H263" i="6"/>
  <c r="H263" i="5"/>
  <c r="H263" i="8" s="1"/>
  <c r="H263" i="10"/>
  <c r="O64" i="1"/>
  <c r="H64" i="6"/>
  <c r="H64" i="5"/>
  <c r="H64" i="8" s="1"/>
  <c r="H64" i="10"/>
  <c r="H281" i="6"/>
  <c r="H281" i="5"/>
  <c r="H281" i="8" s="1"/>
  <c r="O274" i="1"/>
  <c r="H281" i="10"/>
  <c r="H141" i="10"/>
  <c r="H141" i="6"/>
  <c r="H141" i="5"/>
  <c r="H141" i="8" s="1"/>
  <c r="O137" i="1"/>
  <c r="H61" i="10"/>
  <c r="H61" i="5"/>
  <c r="H61" i="8" s="1"/>
  <c r="H61" i="6"/>
  <c r="O61" i="1"/>
  <c r="H123" i="10"/>
  <c r="H123" i="5"/>
  <c r="H123" i="8" s="1"/>
  <c r="H123" i="6"/>
  <c r="O119" i="1"/>
  <c r="H23" i="10"/>
  <c r="H23" i="5"/>
  <c r="H23" i="8" s="1"/>
  <c r="H23" i="6"/>
  <c r="O24" i="1"/>
  <c r="H306" i="10"/>
  <c r="H305" i="6"/>
  <c r="H306" i="5"/>
  <c r="H306" i="8" s="1"/>
  <c r="O297" i="1"/>
  <c r="H225" i="6"/>
  <c r="H225" i="10"/>
  <c r="H225" i="5"/>
  <c r="H225" i="8" s="1"/>
  <c r="O220" i="1"/>
  <c r="H174" i="5"/>
  <c r="H174" i="8" s="1"/>
  <c r="H174" i="10"/>
  <c r="H174" i="6"/>
  <c r="O169" i="1"/>
  <c r="H155" i="10"/>
  <c r="H155" i="5"/>
  <c r="H155" i="8" s="1"/>
  <c r="H155" i="6"/>
  <c r="O151" i="1"/>
  <c r="H216" i="5"/>
  <c r="H216" i="8" s="1"/>
  <c r="H216" i="6"/>
  <c r="H216" i="10"/>
  <c r="O211" i="1"/>
  <c r="H109" i="6"/>
  <c r="O53" i="1"/>
  <c r="H53" i="5"/>
  <c r="H53" i="8" s="1"/>
  <c r="H53" i="10"/>
  <c r="H53" i="6"/>
  <c r="H217" i="10"/>
  <c r="O212" i="1"/>
  <c r="H217" i="6"/>
  <c r="H217" i="5"/>
  <c r="H217" i="8" s="1"/>
  <c r="H203" i="5"/>
  <c r="H203" i="8" s="1"/>
  <c r="H203" i="10"/>
  <c r="H203" i="6"/>
  <c r="O198" i="1"/>
  <c r="H156" i="6"/>
  <c r="H156" i="10"/>
  <c r="H156" i="5"/>
  <c r="H156" i="8" s="1"/>
  <c r="O152" i="1"/>
  <c r="H99" i="5"/>
  <c r="H99" i="8" s="1"/>
  <c r="H99" i="10"/>
  <c r="H99" i="6"/>
  <c r="H37" i="10"/>
  <c r="O37" i="1"/>
  <c r="H37" i="6"/>
  <c r="H37" i="5"/>
  <c r="H37" i="8" s="1"/>
  <c r="H93" i="5"/>
  <c r="H93" i="8" s="1"/>
  <c r="H93" i="10"/>
  <c r="H93" i="6"/>
  <c r="O92" i="1"/>
  <c r="O154" i="1"/>
  <c r="H158" i="6"/>
  <c r="H158" i="10"/>
  <c r="H158" i="5"/>
  <c r="H158" i="8" s="1"/>
  <c r="H215" i="5"/>
  <c r="H215" i="8" s="1"/>
  <c r="H215" i="10"/>
  <c r="O210" i="1"/>
  <c r="H215" i="6"/>
  <c r="H334" i="5"/>
  <c r="H334" i="8" s="1"/>
  <c r="H332" i="6"/>
  <c r="H334" i="10"/>
  <c r="O323" i="1"/>
  <c r="H306" i="6"/>
  <c r="H307" i="5"/>
  <c r="H307" i="8" s="1"/>
  <c r="H307" i="10"/>
  <c r="O298" i="1"/>
  <c r="H120" i="6"/>
  <c r="H120" i="10"/>
  <c r="H120" i="5"/>
  <c r="H120" i="8" s="1"/>
  <c r="O116" i="1"/>
  <c r="H180" i="5"/>
  <c r="H180" i="8" s="1"/>
  <c r="H180" i="10"/>
  <c r="H180" i="6"/>
  <c r="O175" i="1"/>
  <c r="H46" i="5"/>
  <c r="H46" i="8" s="1"/>
  <c r="H46" i="6"/>
  <c r="H46" i="10"/>
  <c r="O46" i="1"/>
  <c r="T373" i="10"/>
  <c r="T374" i="10"/>
  <c r="T370" i="10"/>
  <c r="T372" i="10"/>
  <c r="T371" i="10"/>
  <c r="T369" i="10"/>
  <c r="H236" i="5"/>
  <c r="H236" i="8" s="1"/>
  <c r="H236" i="6"/>
  <c r="H236" i="10"/>
  <c r="O232" i="1"/>
  <c r="H60" i="6"/>
  <c r="H60" i="10"/>
  <c r="H60" i="5"/>
  <c r="H60" i="8" s="1"/>
  <c r="O60" i="1"/>
  <c r="I300" i="5"/>
  <c r="I300" i="10"/>
  <c r="U300" i="10" s="1"/>
  <c r="I299" i="6"/>
  <c r="H337" i="6"/>
  <c r="H339" i="5"/>
  <c r="H339" i="8" s="1"/>
  <c r="H339" i="10"/>
  <c r="O328" i="1"/>
  <c r="H262" i="6"/>
  <c r="H262" i="10"/>
  <c r="H262" i="5"/>
  <c r="H262" i="8" s="1"/>
  <c r="O257" i="1"/>
  <c r="E36" i="7"/>
  <c r="E37" i="7"/>
  <c r="I25" i="6"/>
  <c r="I25" i="5"/>
  <c r="I25" i="10"/>
  <c r="U25" i="10" s="1"/>
  <c r="H304" i="6"/>
  <c r="H305" i="10"/>
  <c r="H305" i="5"/>
  <c r="H305" i="8" s="1"/>
  <c r="O296" i="1"/>
  <c r="H315" i="10"/>
  <c r="H315" i="5"/>
  <c r="H315" i="8" s="1"/>
  <c r="H313" i="6"/>
  <c r="O305" i="1"/>
  <c r="H63" i="5"/>
  <c r="H63" i="8" s="1"/>
  <c r="H63" i="6"/>
  <c r="H63" i="10"/>
  <c r="O63" i="1"/>
  <c r="H309" i="6"/>
  <c r="H310" i="5"/>
  <c r="H310" i="8" s="1"/>
  <c r="H310" i="10"/>
  <c r="O301" i="1"/>
  <c r="U357" i="6"/>
  <c r="U357" i="8"/>
  <c r="H327" i="6"/>
  <c r="H329" i="10"/>
  <c r="H329" i="5"/>
  <c r="H329" i="8" s="1"/>
  <c r="O318" i="1"/>
  <c r="H204" i="10"/>
  <c r="H204" i="6"/>
  <c r="H204" i="5"/>
  <c r="H204" i="8" s="1"/>
  <c r="O199" i="1"/>
  <c r="I176" i="6"/>
  <c r="I176" i="10"/>
  <c r="U176" i="10" s="1"/>
  <c r="I176" i="5"/>
  <c r="H195" i="10"/>
  <c r="H195" i="5"/>
  <c r="H195" i="8" s="1"/>
  <c r="H195" i="6"/>
  <c r="O190" i="1"/>
  <c r="H16" i="10"/>
  <c r="H16" i="6"/>
  <c r="H16" i="5"/>
  <c r="H16" i="8" s="1"/>
  <c r="O17" i="1"/>
  <c r="H268" i="6"/>
  <c r="H268" i="10"/>
  <c r="H268" i="5"/>
  <c r="H268" i="8" s="1"/>
  <c r="O262" i="1"/>
  <c r="H330" i="5"/>
  <c r="H330" i="8" s="1"/>
  <c r="H330" i="10"/>
  <c r="H328" i="6"/>
  <c r="O319" i="1"/>
  <c r="H290" i="5"/>
  <c r="H290" i="8" s="1"/>
  <c r="H290" i="6"/>
  <c r="H290" i="10"/>
  <c r="H164" i="5"/>
  <c r="H164" i="8" s="1"/>
  <c r="H164" i="10"/>
  <c r="H164" i="6"/>
  <c r="O134" i="1"/>
  <c r="H264" i="6"/>
  <c r="H264" i="10"/>
  <c r="H264" i="5"/>
  <c r="H264" i="8" s="1"/>
  <c r="O258" i="1"/>
  <c r="H320" i="10"/>
  <c r="H320" i="5"/>
  <c r="H320" i="8" s="1"/>
  <c r="H318" i="6"/>
  <c r="O309" i="1"/>
  <c r="H147" i="5"/>
  <c r="H147" i="8" s="1"/>
  <c r="H147" i="10"/>
  <c r="H147" i="6"/>
  <c r="O143" i="1"/>
  <c r="H22" i="5"/>
  <c r="H22" i="8" s="1"/>
  <c r="H22" i="6"/>
  <c r="H22" i="10"/>
  <c r="O23" i="1"/>
  <c r="I347" i="10"/>
  <c r="U347" i="10" s="1"/>
  <c r="I347" i="5"/>
  <c r="I345" i="6"/>
  <c r="M349" i="1"/>
  <c r="M346" i="1"/>
  <c r="H56" i="10"/>
  <c r="H56" i="5"/>
  <c r="H56" i="8" s="1"/>
  <c r="H56" i="6"/>
  <c r="O56" i="1"/>
  <c r="R79" i="12" s="1"/>
  <c r="H159" i="6"/>
  <c r="H159" i="5"/>
  <c r="H159" i="8" s="1"/>
  <c r="H159" i="10"/>
  <c r="O155" i="1"/>
  <c r="H320" i="6"/>
  <c r="H322" i="10"/>
  <c r="H322" i="5"/>
  <c r="H322" i="8" s="1"/>
  <c r="O311" i="1"/>
  <c r="T7" i="6"/>
  <c r="T374" i="5"/>
  <c r="T369" i="5"/>
  <c r="T7" i="8"/>
  <c r="T370" i="5"/>
  <c r="T371" i="5"/>
  <c r="T372" i="5"/>
  <c r="T373" i="5"/>
  <c r="I201" i="6"/>
  <c r="I201" i="5"/>
  <c r="H192" i="6"/>
  <c r="H192" i="5"/>
  <c r="H192" i="8" s="1"/>
  <c r="H192" i="10"/>
  <c r="O187" i="1"/>
  <c r="H313" i="5"/>
  <c r="H313" i="8" s="1"/>
  <c r="H313" i="10"/>
  <c r="H311" i="6"/>
  <c r="O303" i="1"/>
  <c r="M348" i="1"/>
  <c r="S371" i="6"/>
  <c r="S374" i="6"/>
  <c r="S370" i="6"/>
  <c r="S373" i="6"/>
  <c r="S369" i="6"/>
  <c r="S372" i="6"/>
  <c r="M350" i="1"/>
  <c r="I282" i="5"/>
  <c r="I282" i="6"/>
  <c r="I282" i="10"/>
  <c r="U282" i="10" s="1"/>
  <c r="I303" i="6"/>
  <c r="I304" i="10"/>
  <c r="U304" i="10" s="1"/>
  <c r="I304" i="5"/>
  <c r="I245" i="5"/>
  <c r="I245" i="10"/>
  <c r="U245" i="10" s="1"/>
  <c r="I245" i="6"/>
  <c r="I161" i="10"/>
  <c r="U161" i="10" s="1"/>
  <c r="I161" i="5"/>
  <c r="I161" i="6"/>
  <c r="H235" i="10"/>
  <c r="H235" i="6"/>
  <c r="H235" i="5"/>
  <c r="H235" i="8" s="1"/>
  <c r="O231" i="1"/>
  <c r="I65" i="5"/>
  <c r="I65" i="6"/>
  <c r="H284" i="5"/>
  <c r="H284" i="8" s="1"/>
  <c r="H284" i="6"/>
  <c r="H284" i="10"/>
  <c r="O278" i="1"/>
  <c r="H45" i="5"/>
  <c r="H45" i="8" s="1"/>
  <c r="H45" i="10"/>
  <c r="H45" i="6"/>
  <c r="O45" i="1"/>
  <c r="H292" i="10"/>
  <c r="H292" i="5"/>
  <c r="H292" i="8" s="1"/>
  <c r="H292" i="6"/>
  <c r="O285" i="1"/>
  <c r="I152" i="10"/>
  <c r="U152" i="10" s="1"/>
  <c r="I152" i="6"/>
  <c r="I152" i="5"/>
  <c r="H139" i="10"/>
  <c r="H139" i="5"/>
  <c r="H139" i="8" s="1"/>
  <c r="H139" i="6"/>
  <c r="O135" i="1"/>
  <c r="M351" i="1"/>
  <c r="S370" i="8"/>
  <c r="S372" i="8"/>
  <c r="S373" i="8"/>
  <c r="S369" i="8"/>
  <c r="S371" i="8"/>
  <c r="R224" i="12" l="1"/>
  <c r="I201" i="10"/>
  <c r="U201" i="10" s="1"/>
  <c r="I113" i="10"/>
  <c r="U113" i="10" s="1"/>
  <c r="I40" i="10"/>
  <c r="U40" i="10" s="1"/>
  <c r="I55" i="6"/>
  <c r="I55" i="5"/>
  <c r="U55" i="5" s="1"/>
  <c r="I98" i="10"/>
  <c r="U98" i="10" s="1"/>
  <c r="I40" i="6"/>
  <c r="I80" i="5"/>
  <c r="I80" i="8" s="1"/>
  <c r="I98" i="6"/>
  <c r="I68" i="10"/>
  <c r="U68" i="10" s="1"/>
  <c r="I68" i="6"/>
  <c r="I181" i="10"/>
  <c r="U181" i="10" s="1"/>
  <c r="I55" i="10"/>
  <c r="U55" i="10" s="1"/>
  <c r="I68" i="5"/>
  <c r="I68" i="8" s="1"/>
  <c r="I181" i="5"/>
  <c r="U181" i="5" s="1"/>
  <c r="I296" i="10"/>
  <c r="U296" i="10" s="1"/>
  <c r="I181" i="6"/>
  <c r="I178" i="5"/>
  <c r="I178" i="8" s="1"/>
  <c r="Q50" i="12"/>
  <c r="I26" i="5"/>
  <c r="I26" i="8" s="1"/>
  <c r="Q70" i="12"/>
  <c r="I26" i="10"/>
  <c r="U26" i="10" s="1"/>
  <c r="I29" i="6"/>
  <c r="Q126" i="12"/>
  <c r="I184" i="5"/>
  <c r="I184" i="8" s="1"/>
  <c r="I29" i="10"/>
  <c r="U29" i="10" s="1"/>
  <c r="I131" i="10"/>
  <c r="U131" i="10" s="1"/>
  <c r="I276" i="5"/>
  <c r="U276" i="5" s="1"/>
  <c r="U276" i="8" s="1"/>
  <c r="Q24" i="12"/>
  <c r="Q224" i="12"/>
  <c r="I43" i="5"/>
  <c r="U43" i="5" s="1"/>
  <c r="I29" i="5"/>
  <c r="I29" i="8" s="1"/>
  <c r="I131" i="6"/>
  <c r="Q179" i="12"/>
  <c r="Q60" i="12"/>
  <c r="Q21" i="12"/>
  <c r="I184" i="6"/>
  <c r="I227" i="10"/>
  <c r="U227" i="10" s="1"/>
  <c r="I43" i="10"/>
  <c r="U43" i="10" s="1"/>
  <c r="I43" i="6"/>
  <c r="I178" i="10"/>
  <c r="U178" i="10" s="1"/>
  <c r="I276" i="10"/>
  <c r="U276" i="10" s="1"/>
  <c r="Q63" i="12"/>
  <c r="I26" i="6"/>
  <c r="I98" i="5"/>
  <c r="I98" i="8" s="1"/>
  <c r="I84" i="10"/>
  <c r="U84" i="10" s="1"/>
  <c r="I276" i="6"/>
  <c r="Q47" i="12"/>
  <c r="Q166" i="12"/>
  <c r="Q31" i="12"/>
  <c r="I171" i="10"/>
  <c r="U171" i="10" s="1"/>
  <c r="I227" i="6"/>
  <c r="I229" i="5"/>
  <c r="U229" i="5" s="1"/>
  <c r="U229" i="6" s="1"/>
  <c r="I229" i="6"/>
  <c r="I84" i="6"/>
  <c r="I113" i="6"/>
  <c r="I171" i="6"/>
  <c r="I75" i="10"/>
  <c r="U75" i="10" s="1"/>
  <c r="I131" i="5"/>
  <c r="I131" i="8" s="1"/>
  <c r="I75" i="5"/>
  <c r="U75" i="5" s="1"/>
  <c r="U75" i="6" s="1"/>
  <c r="Q129" i="12"/>
  <c r="Q86" i="12"/>
  <c r="I52" i="5"/>
  <c r="I52" i="8" s="1"/>
  <c r="I52" i="6"/>
  <c r="O74" i="1"/>
  <c r="R68" i="12" s="1"/>
  <c r="Q68" i="12"/>
  <c r="I73" i="10"/>
  <c r="U73" i="10" s="1"/>
  <c r="I73" i="6"/>
  <c r="I73" i="5"/>
  <c r="I169" i="10"/>
  <c r="U169" i="10" s="1"/>
  <c r="O164" i="1"/>
  <c r="I113" i="5"/>
  <c r="U113" i="5" s="1"/>
  <c r="I171" i="5"/>
  <c r="U171" i="5" s="1"/>
  <c r="I178" i="6"/>
  <c r="I134" i="6"/>
  <c r="I299" i="10"/>
  <c r="U299" i="10" s="1"/>
  <c r="O291" i="1"/>
  <c r="P291" i="1" s="1"/>
  <c r="I91" i="10"/>
  <c r="U91" i="10" s="1"/>
  <c r="I138" i="5"/>
  <c r="U138" i="5" s="1"/>
  <c r="O133" i="1"/>
  <c r="P133" i="1" s="1"/>
  <c r="I134" i="10"/>
  <c r="U134" i="10" s="1"/>
  <c r="Q108" i="12"/>
  <c r="I134" i="5"/>
  <c r="U134" i="5" s="1"/>
  <c r="U134" i="6" s="1"/>
  <c r="I51" i="6"/>
  <c r="O51" i="1"/>
  <c r="R196" i="12" s="1"/>
  <c r="I65" i="10"/>
  <c r="U65" i="10" s="1"/>
  <c r="I80" i="10"/>
  <c r="U80" i="10" s="1"/>
  <c r="I36" i="5"/>
  <c r="I36" i="8" s="1"/>
  <c r="I75" i="6"/>
  <c r="I184" i="10"/>
  <c r="U184" i="10" s="1"/>
  <c r="Q271" i="12"/>
  <c r="I119" i="10"/>
  <c r="U119" i="10" s="1"/>
  <c r="O115" i="1"/>
  <c r="I117" i="6"/>
  <c r="O113" i="1"/>
  <c r="P113" i="1" s="1"/>
  <c r="Q35" i="12"/>
  <c r="I229" i="10"/>
  <c r="U229" i="10" s="1"/>
  <c r="I91" i="6"/>
  <c r="Q38" i="12"/>
  <c r="Q176" i="12"/>
  <c r="I232" i="6"/>
  <c r="O228" i="1"/>
  <c r="R227" i="12" s="1"/>
  <c r="I80" i="6"/>
  <c r="I36" i="6"/>
  <c r="Q75" i="12"/>
  <c r="I52" i="10"/>
  <c r="U52" i="10" s="1"/>
  <c r="U333" i="5"/>
  <c r="U333" i="6" s="1"/>
  <c r="I36" i="10"/>
  <c r="U36" i="10" s="1"/>
  <c r="I227" i="5"/>
  <c r="U227" i="5" s="1"/>
  <c r="U227" i="8" s="1"/>
  <c r="Q173" i="12"/>
  <c r="Q79" i="12"/>
  <c r="Q222" i="12"/>
  <c r="Q103" i="12"/>
  <c r="O105" i="1"/>
  <c r="P105" i="1" s="1"/>
  <c r="I84" i="5"/>
  <c r="U84" i="5" s="1"/>
  <c r="U84" i="8" s="1"/>
  <c r="I91" i="5"/>
  <c r="I91" i="8" s="1"/>
  <c r="Q93" i="12"/>
  <c r="Q196" i="12"/>
  <c r="I108" i="5"/>
  <c r="U108" i="5" s="1"/>
  <c r="U318" i="5"/>
  <c r="U318" i="8" s="1"/>
  <c r="I58" i="5"/>
  <c r="I58" i="8" s="1"/>
  <c r="I108" i="10"/>
  <c r="U108" i="10" s="1"/>
  <c r="I108" i="6"/>
  <c r="I240" i="10"/>
  <c r="U240" i="10" s="1"/>
  <c r="I267" i="10"/>
  <c r="U267" i="10" s="1"/>
  <c r="U130" i="8"/>
  <c r="P83" i="1"/>
  <c r="P125" i="1"/>
  <c r="I138" i="10"/>
  <c r="U138" i="10" s="1"/>
  <c r="Q2" i="12"/>
  <c r="I138" i="6"/>
  <c r="Q197" i="12"/>
  <c r="Q124" i="12"/>
  <c r="I69" i="5"/>
  <c r="I69" i="8" s="1"/>
  <c r="R64" i="12"/>
  <c r="I252" i="10"/>
  <c r="U252" i="10" s="1"/>
  <c r="P248" i="1"/>
  <c r="I150" i="5"/>
  <c r="U150" i="5" s="1"/>
  <c r="U150" i="6" s="1"/>
  <c r="P146" i="1"/>
  <c r="I220" i="6"/>
  <c r="R215" i="12"/>
  <c r="I115" i="5"/>
  <c r="I115" i="8" s="1"/>
  <c r="I145" i="6"/>
  <c r="P141" i="1"/>
  <c r="Q267" i="12"/>
  <c r="Q188" i="12"/>
  <c r="P188" i="1"/>
  <c r="Q313" i="12"/>
  <c r="Q332" i="12"/>
  <c r="Q48" i="12"/>
  <c r="Q107" i="12"/>
  <c r="R106" i="12"/>
  <c r="Q228" i="12"/>
  <c r="Q25" i="12"/>
  <c r="Q349" i="12"/>
  <c r="Q83" i="12"/>
  <c r="Q244" i="12"/>
  <c r="I41" i="6"/>
  <c r="I175" i="10"/>
  <c r="U175" i="10" s="1"/>
  <c r="R170" i="12"/>
  <c r="Q208" i="12"/>
  <c r="P208" i="1"/>
  <c r="I248" i="6"/>
  <c r="I340" i="6"/>
  <c r="R335" i="12"/>
  <c r="I119" i="5"/>
  <c r="I119" i="8" s="1"/>
  <c r="I117" i="5"/>
  <c r="U117" i="5" s="1"/>
  <c r="U117" i="8" s="1"/>
  <c r="I66" i="10"/>
  <c r="U66" i="10" s="1"/>
  <c r="I50" i="5"/>
  <c r="I50" i="8" s="1"/>
  <c r="Q3" i="12"/>
  <c r="R3" i="12"/>
  <c r="I32" i="5"/>
  <c r="I32" i="8" s="1"/>
  <c r="I101" i="5"/>
  <c r="I101" i="8" s="1"/>
  <c r="P99" i="1"/>
  <c r="I78" i="6"/>
  <c r="P77" i="1"/>
  <c r="Q23" i="12"/>
  <c r="P28" i="1"/>
  <c r="I122" i="5"/>
  <c r="U122" i="5" s="1"/>
  <c r="U122" i="8" s="1"/>
  <c r="P118" i="1"/>
  <c r="Q227" i="12"/>
  <c r="I121" i="5"/>
  <c r="I121" i="8" s="1"/>
  <c r="P117" i="1"/>
  <c r="Q137" i="12"/>
  <c r="P138" i="1"/>
  <c r="Q264" i="12"/>
  <c r="R264" i="12"/>
  <c r="Q287" i="12"/>
  <c r="Q55" i="12"/>
  <c r="Q327" i="12"/>
  <c r="Q151" i="12"/>
  <c r="Q292" i="12"/>
  <c r="Q333" i="12"/>
  <c r="Q92" i="12"/>
  <c r="Q234" i="12"/>
  <c r="Q229" i="12"/>
  <c r="Q203" i="12"/>
  <c r="Q52" i="12"/>
  <c r="P57" i="1"/>
  <c r="S311" i="12"/>
  <c r="Q192" i="12"/>
  <c r="P192" i="1"/>
  <c r="I316" i="5"/>
  <c r="I316" i="8" s="1"/>
  <c r="P306" i="1"/>
  <c r="Q113" i="12"/>
  <c r="P114" i="1"/>
  <c r="I319" i="5"/>
  <c r="I319" i="8" s="1"/>
  <c r="R312" i="12"/>
  <c r="Q183" i="12"/>
  <c r="I109" i="5"/>
  <c r="I109" i="8" s="1"/>
  <c r="Q133" i="12"/>
  <c r="Q315" i="12"/>
  <c r="Q322" i="12"/>
  <c r="Q300" i="12"/>
  <c r="Q118" i="12"/>
  <c r="Q282" i="12"/>
  <c r="Q165" i="12"/>
  <c r="Q205" i="12"/>
  <c r="I259" i="5"/>
  <c r="I259" i="8" s="1"/>
  <c r="Q11" i="12"/>
  <c r="U17" i="6"/>
  <c r="I130" i="8"/>
  <c r="I274" i="6"/>
  <c r="P267" i="1"/>
  <c r="Q5" i="12"/>
  <c r="P11" i="1"/>
  <c r="I165" i="10"/>
  <c r="U165" i="10" s="1"/>
  <c r="P160" i="1"/>
  <c r="R326" i="12"/>
  <c r="Q256" i="12"/>
  <c r="R256" i="12"/>
  <c r="I260" i="10"/>
  <c r="U260" i="10" s="1"/>
  <c r="R255" i="12"/>
  <c r="I193" i="6"/>
  <c r="Q142" i="12"/>
  <c r="Q308" i="12"/>
  <c r="Q257" i="12"/>
  <c r="Q153" i="12"/>
  <c r="Q22" i="12"/>
  <c r="Q317" i="12"/>
  <c r="Q144" i="12"/>
  <c r="Q310" i="12"/>
  <c r="Q286" i="12"/>
  <c r="Q100" i="12"/>
  <c r="Q184" i="12"/>
  <c r="I327" i="10"/>
  <c r="U327" i="10" s="1"/>
  <c r="P316" i="1"/>
  <c r="I163" i="6"/>
  <c r="I346" i="10"/>
  <c r="U346" i="10" s="1"/>
  <c r="Q78" i="12"/>
  <c r="Q268" i="12"/>
  <c r="P266" i="1"/>
  <c r="Q181" i="12"/>
  <c r="P181" i="1"/>
  <c r="Q290" i="12"/>
  <c r="R290" i="12"/>
  <c r="Q164" i="12"/>
  <c r="R164" i="12"/>
  <c r="Q44" i="12"/>
  <c r="P49" i="1"/>
  <c r="Q134" i="12"/>
  <c r="Q306" i="12"/>
  <c r="Q259" i="12"/>
  <c r="Q263" i="12"/>
  <c r="Q41" i="12"/>
  <c r="Q276" i="12"/>
  <c r="Q72" i="12"/>
  <c r="Q174" i="12"/>
  <c r="Q34" i="12"/>
  <c r="Q14" i="12"/>
  <c r="Q230" i="12"/>
  <c r="Q169" i="12"/>
  <c r="Q189" i="12"/>
  <c r="Q278" i="12"/>
  <c r="Q273" i="12"/>
  <c r="I12" i="10"/>
  <c r="U12" i="10" s="1"/>
  <c r="I62" i="10"/>
  <c r="U62" i="10" s="1"/>
  <c r="Q226" i="12"/>
  <c r="I337" i="5"/>
  <c r="U337" i="5" s="1"/>
  <c r="U337" i="8" s="1"/>
  <c r="Q212" i="12"/>
  <c r="Q185" i="12"/>
  <c r="Q314" i="12"/>
  <c r="Q288" i="12"/>
  <c r="Q180" i="12"/>
  <c r="Q149" i="12"/>
  <c r="Q283" i="12"/>
  <c r="Q202" i="12"/>
  <c r="Q231" i="12"/>
  <c r="Q94" i="12"/>
  <c r="Q69" i="12"/>
  <c r="Q270" i="12"/>
  <c r="Q295" i="12"/>
  <c r="Q168" i="12"/>
  <c r="Q6" i="12"/>
  <c r="I145" i="5"/>
  <c r="I145" i="8" s="1"/>
  <c r="Q303" i="12"/>
  <c r="I342" i="5"/>
  <c r="I342" i="8" s="1"/>
  <c r="I41" i="5"/>
  <c r="I41" i="8" s="1"/>
  <c r="I82" i="10"/>
  <c r="U82" i="10" s="1"/>
  <c r="I33" i="6"/>
  <c r="I214" i="6"/>
  <c r="R209" i="12"/>
  <c r="Q15" i="12"/>
  <c r="Q242" i="12"/>
  <c r="P243" i="1"/>
  <c r="S242" i="12" s="1"/>
  <c r="I226" i="10"/>
  <c r="U226" i="10" s="1"/>
  <c r="Q345" i="12"/>
  <c r="R129" i="12"/>
  <c r="I206" i="6"/>
  <c r="R201" i="12"/>
  <c r="Q146" i="12"/>
  <c r="P147" i="1"/>
  <c r="Q284" i="12"/>
  <c r="R284" i="12"/>
  <c r="Q285" i="12"/>
  <c r="Q190" i="12"/>
  <c r="Q58" i="12"/>
  <c r="Q115" i="12"/>
  <c r="Q141" i="12"/>
  <c r="Q51" i="12"/>
  <c r="Q211" i="12"/>
  <c r="Q136" i="12"/>
  <c r="Q347" i="12"/>
  <c r="Q37" i="12"/>
  <c r="Q275" i="12"/>
  <c r="I143" i="6"/>
  <c r="P139" i="1"/>
  <c r="I349" i="6"/>
  <c r="Q39" i="12"/>
  <c r="P44" i="1"/>
  <c r="I350" i="5"/>
  <c r="I350" i="8" s="1"/>
  <c r="P339" i="1"/>
  <c r="I124" i="5"/>
  <c r="U124" i="5" s="1"/>
  <c r="U124" i="8" s="1"/>
  <c r="R119" i="12"/>
  <c r="Q279" i="12"/>
  <c r="Q187" i="12"/>
  <c r="Q159" i="12"/>
  <c r="Q323" i="12"/>
  <c r="Q304" i="12"/>
  <c r="Q299" i="12"/>
  <c r="Q175" i="12"/>
  <c r="Q32" i="12"/>
  <c r="Q91" i="12"/>
  <c r="Q261" i="12"/>
  <c r="Q182" i="12"/>
  <c r="Q289" i="12"/>
  <c r="I48" i="5"/>
  <c r="I48" i="8" s="1"/>
  <c r="R43" i="12"/>
  <c r="Q245" i="12"/>
  <c r="P246" i="1"/>
  <c r="Q337" i="12"/>
  <c r="P333" i="1"/>
  <c r="I67" i="10"/>
  <c r="U67" i="10" s="1"/>
  <c r="Q281" i="12"/>
  <c r="Q40" i="12"/>
  <c r="I193" i="5"/>
  <c r="U193" i="5" s="1"/>
  <c r="Q301" i="12"/>
  <c r="Q88" i="12"/>
  <c r="Q198" i="12"/>
  <c r="Q59" i="12"/>
  <c r="Q213" i="12"/>
  <c r="Q167" i="12"/>
  <c r="Q154" i="12"/>
  <c r="Q17" i="12"/>
  <c r="Q199" i="12"/>
  <c r="Q210" i="12"/>
  <c r="Q150" i="12"/>
  <c r="Q220" i="12"/>
  <c r="Q18" i="12"/>
  <c r="Q56" i="12"/>
  <c r="Q258" i="12"/>
  <c r="Q241" i="12"/>
  <c r="Q85" i="12"/>
  <c r="Q155" i="12"/>
  <c r="Q99" i="12"/>
  <c r="Q318" i="12"/>
  <c r="Q206" i="12"/>
  <c r="Q237" i="12"/>
  <c r="Q67" i="12"/>
  <c r="Q336" i="12"/>
  <c r="Q178" i="12"/>
  <c r="I125" i="6"/>
  <c r="I182" i="6"/>
  <c r="I267" i="6"/>
  <c r="Q274" i="12"/>
  <c r="R274" i="12"/>
  <c r="I14" i="6"/>
  <c r="P15" i="1"/>
  <c r="I162" i="6"/>
  <c r="P158" i="1"/>
  <c r="Q101" i="12"/>
  <c r="P109" i="1"/>
  <c r="I107" i="10"/>
  <c r="U107" i="10" s="1"/>
  <c r="I51" i="5"/>
  <c r="I51" i="8" s="1"/>
  <c r="R46" i="12"/>
  <c r="I272" i="10"/>
  <c r="U272" i="10" s="1"/>
  <c r="I299" i="5"/>
  <c r="I299" i="8" s="1"/>
  <c r="I285" i="10"/>
  <c r="U285" i="10" s="1"/>
  <c r="R280" i="12"/>
  <c r="Q246" i="12"/>
  <c r="R246" i="12"/>
  <c r="Q265" i="12"/>
  <c r="S265" i="12"/>
  <c r="U35" i="5"/>
  <c r="U35" i="8" s="1"/>
  <c r="I17" i="8"/>
  <c r="I182" i="5"/>
  <c r="I182" i="8" s="1"/>
  <c r="I169" i="6"/>
  <c r="I49" i="5"/>
  <c r="I49" i="8" s="1"/>
  <c r="I226" i="6"/>
  <c r="I79" i="8"/>
  <c r="I269" i="5"/>
  <c r="I269" i="8" s="1"/>
  <c r="Q119" i="12"/>
  <c r="I143" i="10"/>
  <c r="U143" i="10" s="1"/>
  <c r="I49" i="6"/>
  <c r="I247" i="5"/>
  <c r="I247" i="8" s="1"/>
  <c r="U332" i="5"/>
  <c r="U332" i="8" s="1"/>
  <c r="R325" i="12"/>
  <c r="I57" i="5"/>
  <c r="I57" i="8" s="1"/>
  <c r="I254" i="6"/>
  <c r="I101" i="6"/>
  <c r="I118" i="5"/>
  <c r="I118" i="8" s="1"/>
  <c r="I151" i="10"/>
  <c r="U151" i="10" s="1"/>
  <c r="I351" i="10"/>
  <c r="U351" i="10" s="1"/>
  <c r="I240" i="5"/>
  <c r="I240" i="8" s="1"/>
  <c r="I28" i="5"/>
  <c r="I28" i="8" s="1"/>
  <c r="I193" i="10"/>
  <c r="U193" i="10" s="1"/>
  <c r="I273" i="10"/>
  <c r="U273" i="10" s="1"/>
  <c r="I10" i="10"/>
  <c r="U10" i="10" s="1"/>
  <c r="I10" i="6"/>
  <c r="I115" i="6"/>
  <c r="U144" i="5"/>
  <c r="U144" i="6" s="1"/>
  <c r="I124" i="6"/>
  <c r="R30" i="12"/>
  <c r="I251" i="10"/>
  <c r="U251" i="10" s="1"/>
  <c r="I169" i="5"/>
  <c r="I169" i="8" s="1"/>
  <c r="I273" i="5"/>
  <c r="I273" i="8" s="1"/>
  <c r="I269" i="10"/>
  <c r="U269" i="10" s="1"/>
  <c r="I186" i="10"/>
  <c r="U186" i="10" s="1"/>
  <c r="I325" i="6"/>
  <c r="U79" i="8"/>
  <c r="I254" i="5"/>
  <c r="U254" i="5" s="1"/>
  <c r="U254" i="6" s="1"/>
  <c r="Q255" i="12"/>
  <c r="I279" i="5"/>
  <c r="I279" i="8" s="1"/>
  <c r="I269" i="6"/>
  <c r="I296" i="5"/>
  <c r="U296" i="5" s="1"/>
  <c r="I57" i="6"/>
  <c r="I279" i="6"/>
  <c r="I316" i="10"/>
  <c r="U316" i="10" s="1"/>
  <c r="I260" i="5"/>
  <c r="I260" i="8" s="1"/>
  <c r="I124" i="10"/>
  <c r="U124" i="10" s="1"/>
  <c r="I49" i="10"/>
  <c r="U49" i="10" s="1"/>
  <c r="I57" i="10"/>
  <c r="U57" i="10" s="1"/>
  <c r="I232" i="10"/>
  <c r="U232" i="10" s="1"/>
  <c r="I142" i="5"/>
  <c r="I142" i="8" s="1"/>
  <c r="I251" i="5"/>
  <c r="I251" i="8" s="1"/>
  <c r="I273" i="6"/>
  <c r="I142" i="6"/>
  <c r="I261" i="10"/>
  <c r="U261" i="10" s="1"/>
  <c r="I279" i="10"/>
  <c r="U279" i="10" s="1"/>
  <c r="I33" i="5"/>
  <c r="U33" i="5" s="1"/>
  <c r="U33" i="8" s="1"/>
  <c r="Q343" i="12"/>
  <c r="I232" i="5"/>
  <c r="U232" i="5" s="1"/>
  <c r="I247" i="10"/>
  <c r="U247" i="10" s="1"/>
  <c r="I335" i="6"/>
  <c r="I260" i="6"/>
  <c r="I348" i="6"/>
  <c r="I208" i="6"/>
  <c r="I289" i="6"/>
  <c r="I337" i="10"/>
  <c r="U337" i="10" s="1"/>
  <c r="I226" i="5"/>
  <c r="U226" i="5" s="1"/>
  <c r="U226" i="8" s="1"/>
  <c r="I285" i="6"/>
  <c r="I197" i="6"/>
  <c r="I121" i="10"/>
  <c r="U121" i="10" s="1"/>
  <c r="I8" i="10"/>
  <c r="U8" i="10" s="1"/>
  <c r="I142" i="10"/>
  <c r="U142" i="10" s="1"/>
  <c r="I247" i="6"/>
  <c r="I252" i="6"/>
  <c r="I350" i="10"/>
  <c r="U350" i="10" s="1"/>
  <c r="I151" i="6"/>
  <c r="Q116" i="12"/>
  <c r="I28" i="10"/>
  <c r="U28" i="10" s="1"/>
  <c r="I289" i="5"/>
  <c r="I289" i="8" s="1"/>
  <c r="I69" i="10"/>
  <c r="U69" i="10" s="1"/>
  <c r="I150" i="10"/>
  <c r="U150" i="10" s="1"/>
  <c r="I197" i="10"/>
  <c r="U197" i="10" s="1"/>
  <c r="I67" i="6"/>
  <c r="I251" i="6"/>
  <c r="I151" i="5"/>
  <c r="I151" i="8" s="1"/>
  <c r="I10" i="5"/>
  <c r="U10" i="5" s="1"/>
  <c r="I295" i="6"/>
  <c r="I44" i="6"/>
  <c r="I186" i="5"/>
  <c r="I186" i="8" s="1"/>
  <c r="I28" i="6"/>
  <c r="I289" i="10"/>
  <c r="U289" i="10" s="1"/>
  <c r="I274" i="5"/>
  <c r="I274" i="8" s="1"/>
  <c r="I58" i="6"/>
  <c r="I119" i="6"/>
  <c r="I197" i="5"/>
  <c r="I197" i="8" s="1"/>
  <c r="I121" i="6"/>
  <c r="I206" i="5"/>
  <c r="U206" i="5" s="1"/>
  <c r="U206" i="6" s="1"/>
  <c r="I319" i="10"/>
  <c r="U319" i="10" s="1"/>
  <c r="I44" i="10"/>
  <c r="U44" i="10" s="1"/>
  <c r="I8" i="5"/>
  <c r="U8" i="5" s="1"/>
  <c r="I106" i="5"/>
  <c r="I106" i="8" s="1"/>
  <c r="I186" i="6"/>
  <c r="I14" i="10"/>
  <c r="U14" i="10" s="1"/>
  <c r="P140" i="1"/>
  <c r="I272" i="6"/>
  <c r="I272" i="5"/>
  <c r="I111" i="5"/>
  <c r="I111" i="8" s="1"/>
  <c r="I67" i="5"/>
  <c r="I67" i="8" s="1"/>
  <c r="I106" i="10"/>
  <c r="U106" i="10" s="1"/>
  <c r="I20" i="5"/>
  <c r="U20" i="5" s="1"/>
  <c r="I50" i="6"/>
  <c r="I342" i="6"/>
  <c r="I344" i="5"/>
  <c r="U344" i="5" s="1"/>
  <c r="U344" i="6" s="1"/>
  <c r="I122" i="6"/>
  <c r="I50" i="10"/>
  <c r="U50" i="10" s="1"/>
  <c r="I129" i="10"/>
  <c r="U129" i="10" s="1"/>
  <c r="I8" i="6"/>
  <c r="I213" i="5"/>
  <c r="U213" i="5" s="1"/>
  <c r="I78" i="10"/>
  <c r="U78" i="10" s="1"/>
  <c r="I162" i="5"/>
  <c r="I162" i="8" s="1"/>
  <c r="I344" i="10"/>
  <c r="U344" i="10" s="1"/>
  <c r="I231" i="10"/>
  <c r="U231" i="10" s="1"/>
  <c r="I118" i="6"/>
  <c r="I188" i="6"/>
  <c r="I175" i="5"/>
  <c r="U175" i="5" s="1"/>
  <c r="U175" i="6" s="1"/>
  <c r="I270" i="6"/>
  <c r="I48" i="6"/>
  <c r="I286" i="5"/>
  <c r="I286" i="8" s="1"/>
  <c r="I129" i="5"/>
  <c r="I129" i="8" s="1"/>
  <c r="I118" i="10"/>
  <c r="U118" i="10" s="1"/>
  <c r="I286" i="6"/>
  <c r="I352" i="10"/>
  <c r="U352" i="10" s="1"/>
  <c r="I109" i="6"/>
  <c r="I270" i="5"/>
  <c r="I270" i="8" s="1"/>
  <c r="I270" i="10"/>
  <c r="U270" i="10" s="1"/>
  <c r="I145" i="10"/>
  <c r="U145" i="10" s="1"/>
  <c r="Q140" i="12"/>
  <c r="I250" i="6"/>
  <c r="I286" i="10"/>
  <c r="U286" i="10" s="1"/>
  <c r="I213" i="6"/>
  <c r="I111" i="10"/>
  <c r="U111" i="10" s="1"/>
  <c r="I224" i="6"/>
  <c r="U265" i="5"/>
  <c r="U265" i="6" s="1"/>
  <c r="I250" i="10"/>
  <c r="U250" i="10" s="1"/>
  <c r="I106" i="6"/>
  <c r="I44" i="5"/>
  <c r="U44" i="5" s="1"/>
  <c r="I213" i="10"/>
  <c r="U213" i="10" s="1"/>
  <c r="I165" i="6"/>
  <c r="P219" i="1"/>
  <c r="R219" i="12"/>
  <c r="P131" i="1"/>
  <c r="R131" i="12"/>
  <c r="P107" i="1"/>
  <c r="Q346" i="12"/>
  <c r="I167" i="10"/>
  <c r="U167" i="10" s="1"/>
  <c r="Q162" i="12"/>
  <c r="I168" i="10"/>
  <c r="U168" i="10" s="1"/>
  <c r="Q163" i="12"/>
  <c r="Q194" i="12"/>
  <c r="U153" i="5"/>
  <c r="U153" i="8" s="1"/>
  <c r="P55" i="1"/>
  <c r="R50" i="12"/>
  <c r="P295" i="1"/>
  <c r="S298" i="12" s="1"/>
  <c r="R298" i="12"/>
  <c r="I83" i="10"/>
  <c r="U83" i="10" s="1"/>
  <c r="P292" i="1"/>
  <c r="R294" i="12"/>
  <c r="P252" i="1"/>
  <c r="R252" i="12"/>
  <c r="I259" i="6"/>
  <c r="I248" i="10"/>
  <c r="U248" i="10" s="1"/>
  <c r="I127" i="6"/>
  <c r="Q122" i="12"/>
  <c r="I168" i="6"/>
  <c r="Q82" i="12"/>
  <c r="I214" i="5"/>
  <c r="I214" i="8" s="1"/>
  <c r="I132" i="5"/>
  <c r="U132" i="5" s="1"/>
  <c r="Q127" i="12"/>
  <c r="I355" i="5"/>
  <c r="U355" i="5" s="1"/>
  <c r="Q348" i="12"/>
  <c r="I323" i="10"/>
  <c r="U323" i="10" s="1"/>
  <c r="Q316" i="12"/>
  <c r="I223" i="10"/>
  <c r="U223" i="10" s="1"/>
  <c r="Q218" i="12"/>
  <c r="I326" i="6"/>
  <c r="Q321" i="12"/>
  <c r="I328" i="10"/>
  <c r="U328" i="10" s="1"/>
  <c r="I328" i="5"/>
  <c r="Q28" i="12"/>
  <c r="I344" i="6"/>
  <c r="Q339" i="12"/>
  <c r="Q27" i="12"/>
  <c r="I59" i="6"/>
  <c r="Q54" i="12"/>
  <c r="I220" i="10"/>
  <c r="U220" i="10" s="1"/>
  <c r="Q215" i="12"/>
  <c r="I83" i="6"/>
  <c r="P29" i="1"/>
  <c r="R24" i="12"/>
  <c r="I20" i="6"/>
  <c r="I261" i="5"/>
  <c r="I261" i="8" s="1"/>
  <c r="I198" i="10"/>
  <c r="U198" i="10" s="1"/>
  <c r="Q193" i="12"/>
  <c r="I103" i="5"/>
  <c r="U103" i="5" s="1"/>
  <c r="Q98" i="12"/>
  <c r="I126" i="6"/>
  <c r="Q121" i="12"/>
  <c r="I241" i="10"/>
  <c r="U241" i="10" s="1"/>
  <c r="Q236" i="12"/>
  <c r="I148" i="5"/>
  <c r="G10" i="7" s="1"/>
  <c r="Q143" i="12"/>
  <c r="P177" i="1"/>
  <c r="R177" i="12"/>
  <c r="I209" i="10"/>
  <c r="U209" i="10" s="1"/>
  <c r="Q204" i="12"/>
  <c r="P58" i="1"/>
  <c r="R53" i="12"/>
  <c r="I163" i="5"/>
  <c r="I163" i="8" s="1"/>
  <c r="I307" i="6"/>
  <c r="Q302" i="12"/>
  <c r="I92" i="10"/>
  <c r="U92" i="10" s="1"/>
  <c r="Q87" i="12"/>
  <c r="I70" i="5"/>
  <c r="I70" i="8" s="1"/>
  <c r="Q65" i="12"/>
  <c r="I208" i="5"/>
  <c r="I208" i="8" s="1"/>
  <c r="P41" i="1"/>
  <c r="R36" i="12"/>
  <c r="Q328" i="12"/>
  <c r="Q16" i="12"/>
  <c r="I86" i="6"/>
  <c r="Q81" i="12"/>
  <c r="Q19" i="12"/>
  <c r="I175" i="6"/>
  <c r="Q170" i="12"/>
  <c r="Q71" i="12"/>
  <c r="I76" i="6"/>
  <c r="I76" i="10"/>
  <c r="U76" i="10" s="1"/>
  <c r="I76" i="5"/>
  <c r="I48" i="10"/>
  <c r="U48" i="10" s="1"/>
  <c r="Q43" i="12"/>
  <c r="I274" i="10"/>
  <c r="U274" i="10" s="1"/>
  <c r="Q269" i="12"/>
  <c r="P78" i="1"/>
  <c r="R74" i="12"/>
  <c r="P40" i="1"/>
  <c r="R35" i="12"/>
  <c r="I317" i="6"/>
  <c r="Q312" i="12"/>
  <c r="P52" i="1"/>
  <c r="R47" i="12"/>
  <c r="I285" i="5"/>
  <c r="Q280" i="12"/>
  <c r="I109" i="10"/>
  <c r="U109" i="10" s="1"/>
  <c r="Q104" i="12"/>
  <c r="P239" i="1"/>
  <c r="R238" i="12"/>
  <c r="I20" i="10"/>
  <c r="U20" i="10" s="1"/>
  <c r="P59" i="1"/>
  <c r="R54" i="12"/>
  <c r="I62" i="5"/>
  <c r="Q57" i="12"/>
  <c r="I342" i="10"/>
  <c r="U342" i="10" s="1"/>
  <c r="Q335" i="12"/>
  <c r="I351" i="5"/>
  <c r="Q344" i="12"/>
  <c r="P25" i="1"/>
  <c r="R20" i="12"/>
  <c r="I261" i="6"/>
  <c r="P14" i="1"/>
  <c r="R8" i="12"/>
  <c r="I334" i="6"/>
  <c r="Q329" i="12"/>
  <c r="I81" i="5"/>
  <c r="I81" i="8" s="1"/>
  <c r="Q76" i="12"/>
  <c r="I230" i="6"/>
  <c r="Q225" i="12"/>
  <c r="I51" i="10"/>
  <c r="U51" i="10" s="1"/>
  <c r="Q46" i="12"/>
  <c r="I66" i="6"/>
  <c r="Q61" i="12"/>
  <c r="Q62" i="12"/>
  <c r="I111" i="6"/>
  <c r="Q106" i="12"/>
  <c r="I129" i="6"/>
  <c r="P336" i="1"/>
  <c r="R340" i="12"/>
  <c r="P171" i="1"/>
  <c r="R171" i="12"/>
  <c r="U15" i="6"/>
  <c r="I188" i="5"/>
  <c r="I188" i="8" s="1"/>
  <c r="U326" i="5"/>
  <c r="U326" i="6" s="1"/>
  <c r="I250" i="5"/>
  <c r="I250" i="8" s="1"/>
  <c r="I231" i="6"/>
  <c r="I33" i="10"/>
  <c r="U33" i="10" s="1"/>
  <c r="P195" i="1"/>
  <c r="R195" i="12"/>
  <c r="I110" i="10"/>
  <c r="U110" i="10" s="1"/>
  <c r="Q105" i="12"/>
  <c r="P236" i="1"/>
  <c r="R235" i="12"/>
  <c r="I224" i="5"/>
  <c r="U224" i="5" s="1"/>
  <c r="U224" i="6" s="1"/>
  <c r="I348" i="5"/>
  <c r="I348" i="8" s="1"/>
  <c r="Q341" i="12"/>
  <c r="I346" i="5"/>
  <c r="I346" i="8" s="1"/>
  <c r="I59" i="5"/>
  <c r="U59" i="5" s="1"/>
  <c r="I338" i="5"/>
  <c r="U338" i="5" s="1"/>
  <c r="Q331" i="12"/>
  <c r="I66" i="5"/>
  <c r="I66" i="8" s="1"/>
  <c r="I54" i="6"/>
  <c r="Q49" i="12"/>
  <c r="I102" i="6"/>
  <c r="Q97" i="12"/>
  <c r="I47" i="5"/>
  <c r="I47" i="8" s="1"/>
  <c r="Q42" i="12"/>
  <c r="I244" i="10"/>
  <c r="U244" i="10" s="1"/>
  <c r="Q239" i="12"/>
  <c r="I32" i="6"/>
  <c r="I258" i="6"/>
  <c r="Q253" i="12"/>
  <c r="I95" i="6"/>
  <c r="Q90" i="12"/>
  <c r="I327" i="5"/>
  <c r="Q320" i="12"/>
  <c r="I254" i="10"/>
  <c r="U254" i="10" s="1"/>
  <c r="Q249" i="12"/>
  <c r="I240" i="6"/>
  <c r="Q235" i="12"/>
  <c r="P269" i="1"/>
  <c r="R271" i="12"/>
  <c r="I41" i="10"/>
  <c r="U41" i="10" s="1"/>
  <c r="Q36" i="12"/>
  <c r="Q45" i="12"/>
  <c r="Q132" i="12"/>
  <c r="I137" i="5"/>
  <c r="I137" i="10"/>
  <c r="U137" i="10" s="1"/>
  <c r="I137" i="6"/>
  <c r="I101" i="10"/>
  <c r="U101" i="10" s="1"/>
  <c r="Q96" i="12"/>
  <c r="I58" i="10"/>
  <c r="U58" i="10" s="1"/>
  <c r="Q53" i="12"/>
  <c r="I206" i="10"/>
  <c r="U206" i="10" s="1"/>
  <c r="Q201" i="12"/>
  <c r="P79" i="1"/>
  <c r="R75" i="12"/>
  <c r="P97" i="1"/>
  <c r="R93" i="12"/>
  <c r="Q152" i="12"/>
  <c r="I312" i="6"/>
  <c r="Q307" i="12"/>
  <c r="I34" i="5"/>
  <c r="U34" i="5" s="1"/>
  <c r="Q29" i="12"/>
  <c r="I303" i="10"/>
  <c r="U303" i="10" s="1"/>
  <c r="Q297" i="12"/>
  <c r="I12" i="6"/>
  <c r="Q7" i="12"/>
  <c r="P259" i="1"/>
  <c r="R260" i="12"/>
  <c r="P250" i="1"/>
  <c r="S249" i="12" s="1"/>
  <c r="R249" i="12"/>
  <c r="I168" i="5"/>
  <c r="U168" i="5" s="1"/>
  <c r="U168" i="8" s="1"/>
  <c r="P128" i="1"/>
  <c r="R128" i="12"/>
  <c r="Q254" i="12"/>
  <c r="I165" i="5"/>
  <c r="Q160" i="12"/>
  <c r="I136" i="5"/>
  <c r="Q131" i="12"/>
  <c r="P68" i="1"/>
  <c r="R63" i="12"/>
  <c r="P176" i="1"/>
  <c r="R176" i="12"/>
  <c r="P289" i="1"/>
  <c r="R291" i="12"/>
  <c r="I347" i="6"/>
  <c r="Q342" i="12"/>
  <c r="I212" i="10"/>
  <c r="U212" i="10" s="1"/>
  <c r="Q207" i="12"/>
  <c r="I256" i="5"/>
  <c r="U256" i="5" s="1"/>
  <c r="Q251" i="12"/>
  <c r="P261" i="1"/>
  <c r="R262" i="12"/>
  <c r="I345" i="10"/>
  <c r="U345" i="10" s="1"/>
  <c r="Q338" i="12"/>
  <c r="I107" i="6"/>
  <c r="Q102" i="12"/>
  <c r="P104" i="1"/>
  <c r="I350" i="6"/>
  <c r="P166" i="1"/>
  <c r="R166" i="12"/>
  <c r="P10" i="1"/>
  <c r="R4" i="12"/>
  <c r="I231" i="5"/>
  <c r="U231" i="5" s="1"/>
  <c r="I259" i="10"/>
  <c r="U259" i="10" s="1"/>
  <c r="P222" i="1"/>
  <c r="R222" i="12"/>
  <c r="I136" i="10"/>
  <c r="U136" i="10" s="1"/>
  <c r="I136" i="6"/>
  <c r="I140" i="10"/>
  <c r="U140" i="10" s="1"/>
  <c r="Q135" i="12"/>
  <c r="I31" i="10"/>
  <c r="U31" i="10" s="1"/>
  <c r="Q26" i="12"/>
  <c r="Q200" i="12"/>
  <c r="P172" i="1"/>
  <c r="R172" i="12"/>
  <c r="I135" i="10"/>
  <c r="U135" i="10" s="1"/>
  <c r="Q130" i="12"/>
  <c r="I219" i="5"/>
  <c r="U219" i="5" s="1"/>
  <c r="Q214" i="12"/>
  <c r="I94" i="6"/>
  <c r="Q89" i="12"/>
  <c r="I71" i="10"/>
  <c r="U71" i="10" s="1"/>
  <c r="Q66" i="12"/>
  <c r="P149" i="1"/>
  <c r="S148" i="12" s="1"/>
  <c r="R148" i="12"/>
  <c r="I221" i="6"/>
  <c r="Q216" i="12"/>
  <c r="I15" i="8"/>
  <c r="P126" i="1"/>
  <c r="R126" i="12"/>
  <c r="Q233" i="12"/>
  <c r="I238" i="6"/>
  <c r="I238" i="10"/>
  <c r="U238" i="10" s="1"/>
  <c r="I238" i="5"/>
  <c r="Q114" i="12"/>
  <c r="I117" i="10"/>
  <c r="U117" i="10" s="1"/>
  <c r="Q112" i="12"/>
  <c r="I298" i="6"/>
  <c r="Q293" i="12"/>
  <c r="I267" i="5"/>
  <c r="Q262" i="12"/>
  <c r="I182" i="10"/>
  <c r="U182" i="10" s="1"/>
  <c r="Q177" i="12"/>
  <c r="P179" i="1"/>
  <c r="R179" i="12"/>
  <c r="Q221" i="12"/>
  <c r="P157" i="1"/>
  <c r="R156" i="12"/>
  <c r="I237" i="10"/>
  <c r="U237" i="10" s="1"/>
  <c r="Q232" i="12"/>
  <c r="I196" i="10"/>
  <c r="U196" i="10" s="1"/>
  <c r="Q191" i="12"/>
  <c r="I331" i="10"/>
  <c r="U331" i="10" s="1"/>
  <c r="Q324" i="12"/>
  <c r="P173" i="1"/>
  <c r="R173" i="12"/>
  <c r="I163" i="10"/>
  <c r="U163" i="10" s="1"/>
  <c r="Q158" i="12"/>
  <c r="P19" i="1"/>
  <c r="S13" i="12" s="1"/>
  <c r="R13" i="12"/>
  <c r="I115" i="10"/>
  <c r="U115" i="10" s="1"/>
  <c r="Q110" i="12"/>
  <c r="P148" i="1"/>
  <c r="S147" i="12" s="1"/>
  <c r="R147" i="12"/>
  <c r="P65" i="1"/>
  <c r="R60" i="12"/>
  <c r="P276" i="1"/>
  <c r="R277" i="12"/>
  <c r="P110" i="1"/>
  <c r="R108" i="12"/>
  <c r="I228" i="5"/>
  <c r="U228" i="5" s="1"/>
  <c r="Q223" i="12"/>
  <c r="I222" i="10"/>
  <c r="U222" i="10" s="1"/>
  <c r="Q217" i="12"/>
  <c r="I38" i="6"/>
  <c r="Q33" i="12"/>
  <c r="I248" i="5"/>
  <c r="Q243" i="12"/>
  <c r="I214" i="10"/>
  <c r="U214" i="10" s="1"/>
  <c r="Q209" i="12"/>
  <c r="I224" i="10"/>
  <c r="U224" i="10" s="1"/>
  <c r="Q219" i="12"/>
  <c r="P196" i="1"/>
  <c r="P26" i="1"/>
  <c r="R21" i="12"/>
  <c r="P241" i="1"/>
  <c r="S240" i="12" s="1"/>
  <c r="R240" i="12"/>
  <c r="P43" i="1"/>
  <c r="R38" i="12"/>
  <c r="I83" i="5"/>
  <c r="I83" i="8" s="1"/>
  <c r="I188" i="10"/>
  <c r="U188" i="10" s="1"/>
  <c r="I352" i="5"/>
  <c r="U352" i="5" s="1"/>
  <c r="P36" i="1"/>
  <c r="S30" i="12" s="1"/>
  <c r="R31" i="12"/>
  <c r="I62" i="6"/>
  <c r="I100" i="5"/>
  <c r="U100" i="5" s="1"/>
  <c r="Q95" i="12"/>
  <c r="I302" i="10"/>
  <c r="U302" i="10" s="1"/>
  <c r="Q296" i="12"/>
  <c r="I191" i="10"/>
  <c r="U191" i="10" s="1"/>
  <c r="Q186" i="12"/>
  <c r="I277" i="10"/>
  <c r="U277" i="10" s="1"/>
  <c r="Q272" i="12"/>
  <c r="Q80" i="12"/>
  <c r="I59" i="10"/>
  <c r="U59" i="10" s="1"/>
  <c r="Q120" i="12"/>
  <c r="Q161" i="12"/>
  <c r="I107" i="5"/>
  <c r="I107" i="8" s="1"/>
  <c r="P264" i="1"/>
  <c r="R266" i="12"/>
  <c r="P315" i="1"/>
  <c r="R319" i="12"/>
  <c r="I220" i="5"/>
  <c r="I220" i="8" s="1"/>
  <c r="P249" i="1"/>
  <c r="S248" i="12" s="1"/>
  <c r="R248" i="12"/>
  <c r="I208" i="10"/>
  <c r="U208" i="10" s="1"/>
  <c r="I128" i="10"/>
  <c r="U128" i="10" s="1"/>
  <c r="Q123" i="12"/>
  <c r="I310" i="6"/>
  <c r="Q305" i="12"/>
  <c r="I114" i="6"/>
  <c r="Q109" i="12"/>
  <c r="I32" i="10"/>
  <c r="U32" i="10" s="1"/>
  <c r="I116" i="10"/>
  <c r="U116" i="10" s="1"/>
  <c r="Q111" i="12"/>
  <c r="I82" i="5"/>
  <c r="I82" i="8" s="1"/>
  <c r="Q77" i="12"/>
  <c r="I14" i="5"/>
  <c r="Q9" i="12"/>
  <c r="I162" i="10"/>
  <c r="U162" i="10" s="1"/>
  <c r="Q157" i="12"/>
  <c r="I255" i="10"/>
  <c r="U255" i="10" s="1"/>
  <c r="Q250" i="12"/>
  <c r="I255" i="6"/>
  <c r="I255" i="5"/>
  <c r="Q334" i="12"/>
  <c r="I339" i="6"/>
  <c r="I341" i="10"/>
  <c r="U341" i="10" s="1"/>
  <c r="I341" i="5"/>
  <c r="I143" i="5"/>
  <c r="Q138" i="12"/>
  <c r="Q330" i="12"/>
  <c r="P18" i="1"/>
  <c r="R12" i="12"/>
  <c r="I314" i="6"/>
  <c r="Q309" i="12"/>
  <c r="I69" i="6"/>
  <c r="Q64" i="12"/>
  <c r="I252" i="5"/>
  <c r="Q247" i="12"/>
  <c r="I150" i="6"/>
  <c r="Q145" i="12"/>
  <c r="Q84" i="12"/>
  <c r="I89" i="5"/>
  <c r="I89" i="6"/>
  <c r="I89" i="10"/>
  <c r="U89" i="10" s="1"/>
  <c r="P16" i="1"/>
  <c r="R10" i="12"/>
  <c r="I78" i="5"/>
  <c r="Q73" i="12"/>
  <c r="I122" i="10"/>
  <c r="U122" i="10" s="1"/>
  <c r="Q117" i="12"/>
  <c r="P75" i="1"/>
  <c r="R70" i="12"/>
  <c r="I54" i="10"/>
  <c r="U54" i="10" s="1"/>
  <c r="I81" i="10"/>
  <c r="U81" i="10" s="1"/>
  <c r="I102" i="5"/>
  <c r="I102" i="8" s="1"/>
  <c r="I302" i="6"/>
  <c r="I228" i="6"/>
  <c r="I38" i="5"/>
  <c r="I38" i="8" s="1"/>
  <c r="I81" i="6"/>
  <c r="I230" i="5"/>
  <c r="I230" i="8" s="1"/>
  <c r="I345" i="5"/>
  <c r="I345" i="8" s="1"/>
  <c r="I343" i="6"/>
  <c r="U133" i="5"/>
  <c r="U133" i="8" s="1"/>
  <c r="I222" i="5"/>
  <c r="I222" i="8" s="1"/>
  <c r="I223" i="6"/>
  <c r="I21" i="10"/>
  <c r="U21" i="10" s="1"/>
  <c r="I223" i="5"/>
  <c r="I223" i="8" s="1"/>
  <c r="I21" i="6"/>
  <c r="I95" i="5"/>
  <c r="I95" i="8" s="1"/>
  <c r="I95" i="10"/>
  <c r="U95" i="10" s="1"/>
  <c r="I244" i="6"/>
  <c r="I47" i="10"/>
  <c r="U47" i="10" s="1"/>
  <c r="I82" i="6"/>
  <c r="I54" i="5"/>
  <c r="U54" i="5" s="1"/>
  <c r="I47" i="6"/>
  <c r="I222" i="6"/>
  <c r="I38" i="10"/>
  <c r="U38" i="10" s="1"/>
  <c r="I258" i="5"/>
  <c r="U258" i="5" s="1"/>
  <c r="U18" i="5"/>
  <c r="U18" i="8" s="1"/>
  <c r="I21" i="5"/>
  <c r="I21" i="8" s="1"/>
  <c r="I303" i="5"/>
  <c r="I303" i="8" s="1"/>
  <c r="I333" i="6"/>
  <c r="I331" i="5"/>
  <c r="I331" i="8" s="1"/>
  <c r="I86" i="5"/>
  <c r="U86" i="5" s="1"/>
  <c r="U86" i="8" s="1"/>
  <c r="I86" i="10"/>
  <c r="U86" i="10" s="1"/>
  <c r="I335" i="5"/>
  <c r="I335" i="8" s="1"/>
  <c r="I12" i="5"/>
  <c r="I12" i="8" s="1"/>
  <c r="I335" i="10"/>
  <c r="U335" i="10" s="1"/>
  <c r="I196" i="6"/>
  <c r="I102" i="10"/>
  <c r="U102" i="10" s="1"/>
  <c r="I221" i="10"/>
  <c r="U221" i="10" s="1"/>
  <c r="I230" i="10"/>
  <c r="U230" i="10" s="1"/>
  <c r="I116" i="5"/>
  <c r="I116" i="8" s="1"/>
  <c r="I221" i="5"/>
  <c r="U221" i="5" s="1"/>
  <c r="I116" i="6"/>
  <c r="I353" i="10"/>
  <c r="U353" i="10" s="1"/>
  <c r="I71" i="5"/>
  <c r="U71" i="5" s="1"/>
  <c r="I24" i="6"/>
  <c r="I148" i="10"/>
  <c r="U148" i="10" s="1"/>
  <c r="I87" i="6"/>
  <c r="I353" i="5"/>
  <c r="I353" i="8" s="1"/>
  <c r="I24" i="5"/>
  <c r="U24" i="5" s="1"/>
  <c r="I24" i="10"/>
  <c r="U24" i="10" s="1"/>
  <c r="I199" i="10"/>
  <c r="U199" i="10" s="1"/>
  <c r="I157" i="6"/>
  <c r="I70" i="10"/>
  <c r="U70" i="10" s="1"/>
  <c r="I219" i="6"/>
  <c r="I321" i="6"/>
  <c r="I189" i="5"/>
  <c r="I189" i="6"/>
  <c r="I189" i="10"/>
  <c r="U189" i="10" s="1"/>
  <c r="I323" i="5"/>
  <c r="I323" i="8" s="1"/>
  <c r="I219" i="10"/>
  <c r="U219" i="10" s="1"/>
  <c r="I258" i="10"/>
  <c r="U258" i="10" s="1"/>
  <c r="I244" i="5"/>
  <c r="U244" i="5" s="1"/>
  <c r="I311" i="10"/>
  <c r="U311" i="10" s="1"/>
  <c r="I355" i="10"/>
  <c r="U355" i="10" s="1"/>
  <c r="I128" i="6"/>
  <c r="I167" i="5"/>
  <c r="U167" i="5" s="1"/>
  <c r="I311" i="5"/>
  <c r="U311" i="5" s="1"/>
  <c r="I70" i="6"/>
  <c r="I34" i="10"/>
  <c r="U34" i="10" s="1"/>
  <c r="I353" i="6"/>
  <c r="I196" i="5"/>
  <c r="U196" i="5" s="1"/>
  <c r="I336" i="6"/>
  <c r="I148" i="6"/>
  <c r="G11" i="7" s="1"/>
  <c r="G13" i="7" s="1"/>
  <c r="I114" i="5"/>
  <c r="I338" i="10"/>
  <c r="U338" i="10" s="1"/>
  <c r="I128" i="5"/>
  <c r="I128" i="8" s="1"/>
  <c r="U177" i="5"/>
  <c r="U177" i="6" s="1"/>
  <c r="I228" i="10"/>
  <c r="U228" i="10" s="1"/>
  <c r="I34" i="6"/>
  <c r="I114" i="10"/>
  <c r="U114" i="10" s="1"/>
  <c r="I92" i="5"/>
  <c r="I92" i="8" s="1"/>
  <c r="I103" i="6"/>
  <c r="I271" i="8"/>
  <c r="I71" i="6"/>
  <c r="I205" i="10"/>
  <c r="U205" i="10" s="1"/>
  <c r="I140" i="6"/>
  <c r="I94" i="5"/>
  <c r="U94" i="5" s="1"/>
  <c r="I191" i="6"/>
  <c r="I329" i="6"/>
  <c r="U253" i="5"/>
  <c r="I253" i="8"/>
  <c r="I349" i="10"/>
  <c r="U349" i="10" s="1"/>
  <c r="I166" i="10"/>
  <c r="U166" i="10" s="1"/>
  <c r="I314" i="5"/>
  <c r="U314" i="5" s="1"/>
  <c r="I349" i="5"/>
  <c r="I349" i="8" s="1"/>
  <c r="I125" i="5"/>
  <c r="I125" i="8" s="1"/>
  <c r="I94" i="10"/>
  <c r="U94" i="10" s="1"/>
  <c r="I140" i="5"/>
  <c r="I140" i="8" s="1"/>
  <c r="I167" i="6"/>
  <c r="I31" i="6"/>
  <c r="I132" i="6"/>
  <c r="I256" i="10"/>
  <c r="U256" i="10" s="1"/>
  <c r="I87" i="5"/>
  <c r="I87" i="8" s="1"/>
  <c r="I336" i="10"/>
  <c r="U336" i="10" s="1"/>
  <c r="I314" i="10"/>
  <c r="U314" i="10" s="1"/>
  <c r="I85" i="6"/>
  <c r="I132" i="10"/>
  <c r="U132" i="10" s="1"/>
  <c r="I256" i="6"/>
  <c r="I87" i="10"/>
  <c r="U87" i="10" s="1"/>
  <c r="I125" i="10"/>
  <c r="U125" i="10" s="1"/>
  <c r="I302" i="5"/>
  <c r="I302" i="8" s="1"/>
  <c r="I92" i="6"/>
  <c r="I85" i="10"/>
  <c r="U85" i="10" s="1"/>
  <c r="I85" i="5"/>
  <c r="U85" i="5" s="1"/>
  <c r="I205" i="6"/>
  <c r="I241" i="5"/>
  <c r="I241" i="8" s="1"/>
  <c r="I212" i="5"/>
  <c r="U212" i="5" s="1"/>
  <c r="I308" i="5"/>
  <c r="I308" i="8" s="1"/>
  <c r="I277" i="5"/>
  <c r="U277" i="5" s="1"/>
  <c r="I127" i="10"/>
  <c r="U127" i="10" s="1"/>
  <c r="I205" i="5"/>
  <c r="I205" i="8" s="1"/>
  <c r="I241" i="6"/>
  <c r="I308" i="10"/>
  <c r="U308" i="10" s="1"/>
  <c r="I212" i="6"/>
  <c r="I277" i="6"/>
  <c r="I127" i="5"/>
  <c r="I127" i="8" s="1"/>
  <c r="I191" i="5"/>
  <c r="I191" i="8" s="1"/>
  <c r="I348" i="10"/>
  <c r="U348" i="10" s="1"/>
  <c r="F13" i="7"/>
  <c r="F12" i="7"/>
  <c r="I166" i="5"/>
  <c r="U166" i="5" s="1"/>
  <c r="I351" i="6"/>
  <c r="I166" i="6"/>
  <c r="I103" i="10"/>
  <c r="U103" i="10" s="1"/>
  <c r="I199" i="6"/>
  <c r="I237" i="5"/>
  <c r="I237" i="8" s="1"/>
  <c r="I135" i="6"/>
  <c r="I237" i="6"/>
  <c r="I209" i="5"/>
  <c r="U209" i="5" s="1"/>
  <c r="I157" i="10"/>
  <c r="U157" i="10" s="1"/>
  <c r="F10" i="7"/>
  <c r="L42" i="7" s="1"/>
  <c r="C44" i="7" s="1"/>
  <c r="I135" i="5"/>
  <c r="I135" i="8" s="1"/>
  <c r="I157" i="5"/>
  <c r="I157" i="8" s="1"/>
  <c r="I308" i="6"/>
  <c r="I309" i="5"/>
  <c r="I309" i="10"/>
  <c r="U309" i="10" s="1"/>
  <c r="I301" i="6"/>
  <c r="I209" i="6"/>
  <c r="I336" i="5"/>
  <c r="U336" i="5" s="1"/>
  <c r="I198" i="6"/>
  <c r="I126" i="10"/>
  <c r="U126" i="10" s="1"/>
  <c r="I126" i="5"/>
  <c r="U126" i="5" s="1"/>
  <c r="I110" i="5"/>
  <c r="I110" i="8" s="1"/>
  <c r="I346" i="6"/>
  <c r="I31" i="5"/>
  <c r="I31" i="8" s="1"/>
  <c r="I110" i="6"/>
  <c r="I100" i="6"/>
  <c r="U40" i="5"/>
  <c r="I40" i="8"/>
  <c r="I199" i="5"/>
  <c r="I199" i="8" s="1"/>
  <c r="I100" i="10"/>
  <c r="U100" i="10" s="1"/>
  <c r="I183" i="10"/>
  <c r="U183" i="10" s="1"/>
  <c r="I183" i="5"/>
  <c r="I183" i="6"/>
  <c r="I249" i="5"/>
  <c r="I249" i="10"/>
  <c r="U249" i="10" s="1"/>
  <c r="I249" i="6"/>
  <c r="I198" i="5"/>
  <c r="I198" i="8" s="1"/>
  <c r="I207" i="5"/>
  <c r="I207" i="6"/>
  <c r="I207" i="10"/>
  <c r="U207" i="10" s="1"/>
  <c r="I210" i="6"/>
  <c r="I210" i="10"/>
  <c r="U210" i="10" s="1"/>
  <c r="I210" i="5"/>
  <c r="I280" i="5"/>
  <c r="I280" i="6"/>
  <c r="I280" i="10"/>
  <c r="U280" i="10" s="1"/>
  <c r="I288" i="6"/>
  <c r="I288" i="10"/>
  <c r="U288" i="10" s="1"/>
  <c r="I288" i="5"/>
  <c r="I215" i="6"/>
  <c r="I215" i="5"/>
  <c r="I215" i="10"/>
  <c r="U215" i="10" s="1"/>
  <c r="I23" i="5"/>
  <c r="I23" i="6"/>
  <c r="I23" i="10"/>
  <c r="U23" i="10" s="1"/>
  <c r="I334" i="5"/>
  <c r="I334" i="10"/>
  <c r="U334" i="10" s="1"/>
  <c r="I332" i="6"/>
  <c r="I217" i="10"/>
  <c r="U217" i="10" s="1"/>
  <c r="I217" i="5"/>
  <c r="I217" i="6"/>
  <c r="I96" i="10"/>
  <c r="U96" i="10" s="1"/>
  <c r="I96" i="6"/>
  <c r="I96" i="5"/>
  <c r="I190" i="10"/>
  <c r="U190" i="10" s="1"/>
  <c r="I190" i="6"/>
  <c r="I190" i="5"/>
  <c r="I266" i="10"/>
  <c r="U266" i="10" s="1"/>
  <c r="I266" i="6"/>
  <c r="I266" i="5"/>
  <c r="I321" i="10"/>
  <c r="U321" i="10" s="1"/>
  <c r="I319" i="6"/>
  <c r="I321" i="5"/>
  <c r="I234" i="10"/>
  <c r="U234" i="10" s="1"/>
  <c r="I234" i="5"/>
  <c r="I234" i="6"/>
  <c r="I257" i="8"/>
  <c r="U257" i="5"/>
  <c r="I39" i="10"/>
  <c r="U39" i="10" s="1"/>
  <c r="I39" i="5"/>
  <c r="I39" i="6"/>
  <c r="H371" i="6"/>
  <c r="I141" i="5"/>
  <c r="I141" i="10"/>
  <c r="U141" i="10" s="1"/>
  <c r="I141" i="6"/>
  <c r="I283" i="10"/>
  <c r="U283" i="10" s="1"/>
  <c r="I283" i="6"/>
  <c r="I283" i="5"/>
  <c r="I325" i="5"/>
  <c r="I325" i="10"/>
  <c r="U325" i="10" s="1"/>
  <c r="I323" i="6"/>
  <c r="I170" i="6"/>
  <c r="I170" i="10"/>
  <c r="U170" i="10" s="1"/>
  <c r="I170" i="5"/>
  <c r="I278" i="6"/>
  <c r="I278" i="10"/>
  <c r="U278" i="10" s="1"/>
  <c r="I278" i="5"/>
  <c r="I97" i="5"/>
  <c r="I97" i="10"/>
  <c r="U97" i="10" s="1"/>
  <c r="I97" i="6"/>
  <c r="I27" i="10"/>
  <c r="U27" i="10" s="1"/>
  <c r="I27" i="5"/>
  <c r="I27" i="6"/>
  <c r="I322" i="6"/>
  <c r="I324" i="5"/>
  <c r="I324" i="10"/>
  <c r="U324" i="10" s="1"/>
  <c r="I149" i="5"/>
  <c r="I149" i="10"/>
  <c r="U149" i="10" s="1"/>
  <c r="I149" i="6"/>
  <c r="I315" i="6"/>
  <c r="I317" i="10"/>
  <c r="U317" i="10" s="1"/>
  <c r="I317" i="5"/>
  <c r="I30" i="5"/>
  <c r="I30" i="6"/>
  <c r="I30" i="10"/>
  <c r="U30" i="10" s="1"/>
  <c r="I9" i="8"/>
  <c r="U9" i="5"/>
  <c r="I343" i="10"/>
  <c r="U343" i="10" s="1"/>
  <c r="I341" i="6"/>
  <c r="I343" i="5"/>
  <c r="I216" i="5"/>
  <c r="I216" i="6"/>
  <c r="I216" i="10"/>
  <c r="U216" i="10" s="1"/>
  <c r="I174" i="6"/>
  <c r="I174" i="5"/>
  <c r="I174" i="10"/>
  <c r="U174" i="10" s="1"/>
  <c r="I306" i="5"/>
  <c r="I306" i="10"/>
  <c r="U306" i="10" s="1"/>
  <c r="I305" i="6"/>
  <c r="I123" i="10"/>
  <c r="U123" i="10" s="1"/>
  <c r="I123" i="5"/>
  <c r="I123" i="6"/>
  <c r="I194" i="6"/>
  <c r="I194" i="5"/>
  <c r="I194" i="10"/>
  <c r="U194" i="10" s="1"/>
  <c r="I246" i="6"/>
  <c r="I246" i="5"/>
  <c r="I246" i="10"/>
  <c r="U246" i="10" s="1"/>
  <c r="I90" i="6"/>
  <c r="I90" i="10"/>
  <c r="U90" i="10" s="1"/>
  <c r="I90" i="5"/>
  <c r="I352" i="6"/>
  <c r="I354" i="5"/>
  <c r="I354" i="10"/>
  <c r="U354" i="10" s="1"/>
  <c r="I160" i="5"/>
  <c r="I160" i="10"/>
  <c r="U160" i="10" s="1"/>
  <c r="I160" i="6"/>
  <c r="I77" i="6"/>
  <c r="I77" i="5"/>
  <c r="I77" i="10"/>
  <c r="U77" i="10" s="1"/>
  <c r="I275" i="6"/>
  <c r="I275" i="5"/>
  <c r="I275" i="10"/>
  <c r="U275" i="10" s="1"/>
  <c r="I105" i="5"/>
  <c r="I105" i="10"/>
  <c r="U105" i="10" s="1"/>
  <c r="I105" i="6"/>
  <c r="I354" i="6"/>
  <c r="I356" i="5"/>
  <c r="I356" i="10"/>
  <c r="U356" i="10" s="1"/>
  <c r="I225" i="10"/>
  <c r="U225" i="10" s="1"/>
  <c r="I225" i="5"/>
  <c r="I225" i="6"/>
  <c r="I263" i="5"/>
  <c r="I263" i="6"/>
  <c r="I263" i="10"/>
  <c r="U263" i="10" s="1"/>
  <c r="I239" i="10"/>
  <c r="U239" i="10" s="1"/>
  <c r="I239" i="5"/>
  <c r="I239" i="6"/>
  <c r="U200" i="5"/>
  <c r="I200" i="8"/>
  <c r="I297" i="6"/>
  <c r="I298" i="10"/>
  <c r="U298" i="10" s="1"/>
  <c r="I298" i="5"/>
  <c r="I340" i="5"/>
  <c r="I340" i="10"/>
  <c r="U340" i="10" s="1"/>
  <c r="I338" i="6"/>
  <c r="I7" i="10"/>
  <c r="U7" i="10" s="1"/>
  <c r="I7" i="6"/>
  <c r="I7" i="5"/>
  <c r="I179" i="10"/>
  <c r="U179" i="10" s="1"/>
  <c r="I179" i="5"/>
  <c r="I179" i="6"/>
  <c r="I306" i="6"/>
  <c r="I307" i="10"/>
  <c r="U307" i="10" s="1"/>
  <c r="I307" i="5"/>
  <c r="I37" i="6"/>
  <c r="I37" i="5"/>
  <c r="I37" i="10"/>
  <c r="U37" i="10" s="1"/>
  <c r="I64" i="10"/>
  <c r="U64" i="10" s="1"/>
  <c r="I64" i="6"/>
  <c r="I64" i="5"/>
  <c r="I218" i="10"/>
  <c r="U218" i="10" s="1"/>
  <c r="I218" i="5"/>
  <c r="I218" i="6"/>
  <c r="I146" i="5"/>
  <c r="I146" i="10"/>
  <c r="U146" i="10" s="1"/>
  <c r="I146" i="6"/>
  <c r="I295" i="10"/>
  <c r="U295" i="10" s="1"/>
  <c r="I295" i="5"/>
  <c r="I294" i="6"/>
  <c r="I297" i="8"/>
  <c r="U297" i="5"/>
  <c r="I172" i="6"/>
  <c r="I172" i="10"/>
  <c r="U172" i="10" s="1"/>
  <c r="I172" i="5"/>
  <c r="I301" i="10"/>
  <c r="U301" i="10" s="1"/>
  <c r="I301" i="5"/>
  <c r="I300" i="6"/>
  <c r="I154" i="6"/>
  <c r="I154" i="5"/>
  <c r="I154" i="10"/>
  <c r="U154" i="10" s="1"/>
  <c r="I19" i="10"/>
  <c r="U19" i="10" s="1"/>
  <c r="I19" i="5"/>
  <c r="I19" i="6"/>
  <c r="I155" i="6"/>
  <c r="I155" i="5"/>
  <c r="I155" i="10"/>
  <c r="U155" i="10" s="1"/>
  <c r="I187" i="5"/>
  <c r="I187" i="6"/>
  <c r="I187" i="10"/>
  <c r="U187" i="10" s="1"/>
  <c r="I294" i="5"/>
  <c r="I294" i="10"/>
  <c r="U294" i="10" s="1"/>
  <c r="I293" i="6"/>
  <c r="H374" i="10"/>
  <c r="I156" i="5"/>
  <c r="I156" i="10"/>
  <c r="U156" i="10" s="1"/>
  <c r="I156" i="6"/>
  <c r="I158" i="5"/>
  <c r="I158" i="6"/>
  <c r="I158" i="10"/>
  <c r="U158" i="10" s="1"/>
  <c r="I53" i="10"/>
  <c r="U53" i="10" s="1"/>
  <c r="I53" i="6"/>
  <c r="I53" i="5"/>
  <c r="I61" i="6"/>
  <c r="I61" i="5"/>
  <c r="I61" i="10"/>
  <c r="U61" i="10" s="1"/>
  <c r="I104" i="6"/>
  <c r="I104" i="10"/>
  <c r="U104" i="10" s="1"/>
  <c r="I104" i="5"/>
  <c r="I287" i="6"/>
  <c r="I287" i="5"/>
  <c r="I287" i="10"/>
  <c r="U287" i="10" s="1"/>
  <c r="I42" i="10"/>
  <c r="U42" i="10" s="1"/>
  <c r="I42" i="5"/>
  <c r="I42" i="6"/>
  <c r="I211" i="5"/>
  <c r="I211" i="6"/>
  <c r="I211" i="10"/>
  <c r="U211" i="10" s="1"/>
  <c r="I242" i="10"/>
  <c r="U242" i="10" s="1"/>
  <c r="I242" i="6"/>
  <c r="I242" i="5"/>
  <c r="I72" i="6"/>
  <c r="I72" i="5"/>
  <c r="I72" i="10"/>
  <c r="U72" i="10" s="1"/>
  <c r="I74" i="5"/>
  <c r="I74" i="10"/>
  <c r="U74" i="10" s="1"/>
  <c r="I74" i="6"/>
  <c r="I112" i="5"/>
  <c r="I112" i="10"/>
  <c r="U112" i="10" s="1"/>
  <c r="I112" i="6"/>
  <c r="I233" i="10"/>
  <c r="U233" i="10" s="1"/>
  <c r="I233" i="5"/>
  <c r="I233" i="6"/>
  <c r="I291" i="10"/>
  <c r="U291" i="10" s="1"/>
  <c r="I291" i="5"/>
  <c r="I291" i="6"/>
  <c r="I13" i="8"/>
  <c r="U13" i="5"/>
  <c r="N347" i="1"/>
  <c r="H371" i="10"/>
  <c r="I93" i="6"/>
  <c r="I93" i="10"/>
  <c r="U93" i="10" s="1"/>
  <c r="I93" i="5"/>
  <c r="I99" i="6"/>
  <c r="I99" i="5"/>
  <c r="I99" i="10"/>
  <c r="U99" i="10" s="1"/>
  <c r="I203" i="5"/>
  <c r="I203" i="10"/>
  <c r="U203" i="10" s="1"/>
  <c r="I203" i="6"/>
  <c r="I281" i="10"/>
  <c r="U281" i="10" s="1"/>
  <c r="I281" i="5"/>
  <c r="I281" i="6"/>
  <c r="I185" i="6"/>
  <c r="I185" i="10"/>
  <c r="U185" i="10" s="1"/>
  <c r="I185" i="5"/>
  <c r="I173" i="5"/>
  <c r="I173" i="10"/>
  <c r="U173" i="10" s="1"/>
  <c r="I173" i="6"/>
  <c r="I88" i="5"/>
  <c r="I88" i="6"/>
  <c r="I88" i="10"/>
  <c r="U88" i="10" s="1"/>
  <c r="U243" i="5"/>
  <c r="I243" i="8"/>
  <c r="I202" i="10"/>
  <c r="U202" i="10" s="1"/>
  <c r="I202" i="5"/>
  <c r="I202" i="6"/>
  <c r="I11" i="10"/>
  <c r="U11" i="10" s="1"/>
  <c r="I11" i="5"/>
  <c r="I11" i="6"/>
  <c r="I330" i="10"/>
  <c r="U330" i="10" s="1"/>
  <c r="I330" i="5"/>
  <c r="I328" i="6"/>
  <c r="I304" i="6"/>
  <c r="I305" i="5"/>
  <c r="I305" i="10"/>
  <c r="U305" i="10" s="1"/>
  <c r="H373" i="5"/>
  <c r="I284" i="10"/>
  <c r="U284" i="10" s="1"/>
  <c r="I284" i="6"/>
  <c r="I284" i="5"/>
  <c r="H371" i="5"/>
  <c r="H370" i="5"/>
  <c r="U271" i="8"/>
  <c r="U271" i="6"/>
  <c r="N346" i="1"/>
  <c r="I16" i="10"/>
  <c r="U16" i="10" s="1"/>
  <c r="I16" i="6"/>
  <c r="I16" i="5"/>
  <c r="H372" i="10"/>
  <c r="I204" i="5"/>
  <c r="I204" i="10"/>
  <c r="U204" i="10" s="1"/>
  <c r="I204" i="6"/>
  <c r="I63" i="6"/>
  <c r="I63" i="5"/>
  <c r="I63" i="10"/>
  <c r="U63" i="10" s="1"/>
  <c r="U25" i="5"/>
  <c r="I25" i="8"/>
  <c r="H374" i="6"/>
  <c r="I300" i="8"/>
  <c r="U300" i="5"/>
  <c r="I120" i="6"/>
  <c r="I120" i="5"/>
  <c r="I120" i="10"/>
  <c r="U120" i="10" s="1"/>
  <c r="I262" i="5"/>
  <c r="I262" i="6"/>
  <c r="I262" i="10"/>
  <c r="U262" i="10" s="1"/>
  <c r="I60" i="10"/>
  <c r="U60" i="10" s="1"/>
  <c r="I60" i="6"/>
  <c r="I60" i="5"/>
  <c r="I46" i="10"/>
  <c r="U46" i="10" s="1"/>
  <c r="I46" i="5"/>
  <c r="I46" i="6"/>
  <c r="T369" i="6"/>
  <c r="T372" i="6"/>
  <c r="T370" i="6"/>
  <c r="T374" i="6"/>
  <c r="T371" i="6"/>
  <c r="I268" i="5"/>
  <c r="I268" i="6"/>
  <c r="I268" i="10"/>
  <c r="U268" i="10" s="1"/>
  <c r="I195" i="6"/>
  <c r="I195" i="5"/>
  <c r="I195" i="10"/>
  <c r="U195" i="10" s="1"/>
  <c r="H369" i="10"/>
  <c r="I176" i="8"/>
  <c r="U176" i="5"/>
  <c r="I309" i="6"/>
  <c r="I310" i="5"/>
  <c r="I310" i="10"/>
  <c r="U310" i="10" s="1"/>
  <c r="I315" i="10"/>
  <c r="U315" i="10" s="1"/>
  <c r="I315" i="5"/>
  <c r="I313" i="6"/>
  <c r="T373" i="6"/>
  <c r="H370" i="6"/>
  <c r="I180" i="5"/>
  <c r="I180" i="6"/>
  <c r="I180" i="10"/>
  <c r="U180" i="10" s="1"/>
  <c r="U152" i="5"/>
  <c r="I152" i="8"/>
  <c r="I45" i="10"/>
  <c r="U45" i="10" s="1"/>
  <c r="I45" i="5"/>
  <c r="I45" i="6"/>
  <c r="I159" i="6"/>
  <c r="I159" i="10"/>
  <c r="U159" i="10" s="1"/>
  <c r="I159" i="5"/>
  <c r="I22" i="5"/>
  <c r="I22" i="6"/>
  <c r="I22" i="10"/>
  <c r="U22" i="10" s="1"/>
  <c r="H372" i="5"/>
  <c r="I292" i="10"/>
  <c r="U292" i="10" s="1"/>
  <c r="I292" i="6"/>
  <c r="I292" i="5"/>
  <c r="U161" i="5"/>
  <c r="I161" i="8"/>
  <c r="H369" i="5"/>
  <c r="I313" i="5"/>
  <c r="I311" i="6"/>
  <c r="I313" i="10"/>
  <c r="U313" i="10" s="1"/>
  <c r="I192" i="6"/>
  <c r="I192" i="10"/>
  <c r="U192" i="10" s="1"/>
  <c r="I192" i="5"/>
  <c r="I322" i="5"/>
  <c r="I320" i="6"/>
  <c r="I322" i="10"/>
  <c r="U322" i="10" s="1"/>
  <c r="I56" i="5"/>
  <c r="I56" i="10"/>
  <c r="U56" i="10" s="1"/>
  <c r="I56" i="6"/>
  <c r="N351" i="1"/>
  <c r="I264" i="5"/>
  <c r="I264" i="6"/>
  <c r="I264" i="10"/>
  <c r="U264" i="10" s="1"/>
  <c r="H373" i="10"/>
  <c r="I339" i="5"/>
  <c r="I339" i="10"/>
  <c r="U339" i="10" s="1"/>
  <c r="I337" i="6"/>
  <c r="H372" i="6"/>
  <c r="I245" i="8"/>
  <c r="U245" i="5"/>
  <c r="I329" i="5"/>
  <c r="I327" i="6"/>
  <c r="I329" i="10"/>
  <c r="U329" i="10" s="1"/>
  <c r="I139" i="5"/>
  <c r="I139" i="10"/>
  <c r="U139" i="10" s="1"/>
  <c r="I139" i="6"/>
  <c r="N350" i="1"/>
  <c r="I318" i="6"/>
  <c r="I320" i="10"/>
  <c r="U320" i="10" s="1"/>
  <c r="I320" i="5"/>
  <c r="H369" i="6"/>
  <c r="I55" i="8"/>
  <c r="U65" i="5"/>
  <c r="I65" i="8"/>
  <c r="I282" i="8"/>
  <c r="U282" i="5"/>
  <c r="H374" i="5"/>
  <c r="I201" i="8"/>
  <c r="U201" i="5"/>
  <c r="N348" i="1"/>
  <c r="H370" i="10"/>
  <c r="H373" i="6"/>
  <c r="H369" i="8"/>
  <c r="H373" i="8"/>
  <c r="H370" i="8"/>
  <c r="H371" i="8"/>
  <c r="H372" i="8"/>
  <c r="T369" i="8"/>
  <c r="T371" i="8"/>
  <c r="T373" i="8"/>
  <c r="T372" i="8"/>
  <c r="T370" i="8"/>
  <c r="I235" i="10"/>
  <c r="U235" i="10" s="1"/>
  <c r="I235" i="6"/>
  <c r="I235" i="5"/>
  <c r="U304" i="5"/>
  <c r="I304" i="8"/>
  <c r="U347" i="5"/>
  <c r="I347" i="8"/>
  <c r="N349" i="1"/>
  <c r="I147" i="5"/>
  <c r="I147" i="10"/>
  <c r="U147" i="10" s="1"/>
  <c r="I147" i="6"/>
  <c r="I164" i="5"/>
  <c r="I164" i="10"/>
  <c r="U164" i="10" s="1"/>
  <c r="I164" i="6"/>
  <c r="I290" i="5"/>
  <c r="I290" i="10"/>
  <c r="U290" i="10" s="1"/>
  <c r="I290" i="6"/>
  <c r="I236" i="5"/>
  <c r="I236" i="10"/>
  <c r="U236" i="10" s="1"/>
  <c r="I236" i="6"/>
  <c r="S309" i="12" l="1"/>
  <c r="S252" i="12"/>
  <c r="S294" i="12"/>
  <c r="S247" i="12"/>
  <c r="U227" i="6"/>
  <c r="S269" i="12"/>
  <c r="S260" i="12"/>
  <c r="S10" i="12"/>
  <c r="S266" i="12"/>
  <c r="S235" i="12"/>
  <c r="S157" i="12"/>
  <c r="U68" i="5"/>
  <c r="I75" i="8"/>
  <c r="U80" i="5"/>
  <c r="U29" i="5"/>
  <c r="U29" i="8" s="1"/>
  <c r="I113" i="8"/>
  <c r="U36" i="5"/>
  <c r="U36" i="6" s="1"/>
  <c r="U75" i="8"/>
  <c r="U26" i="5"/>
  <c r="U26" i="8" s="1"/>
  <c r="I276" i="8"/>
  <c r="U91" i="5"/>
  <c r="U91" i="8" s="1"/>
  <c r="U178" i="5"/>
  <c r="U178" i="8" s="1"/>
  <c r="U84" i="6"/>
  <c r="I181" i="8"/>
  <c r="U98" i="5"/>
  <c r="U98" i="6" s="1"/>
  <c r="I229" i="8"/>
  <c r="U229" i="8"/>
  <c r="U134" i="8"/>
  <c r="U276" i="6"/>
  <c r="I171" i="8"/>
  <c r="I108" i="8"/>
  <c r="U184" i="5"/>
  <c r="U184" i="6" s="1"/>
  <c r="I43" i="8"/>
  <c r="S125" i="12"/>
  <c r="I227" i="8"/>
  <c r="U333" i="8"/>
  <c r="S172" i="12"/>
  <c r="I84" i="8"/>
  <c r="I73" i="8"/>
  <c r="U73" i="5"/>
  <c r="S74" i="12"/>
  <c r="S73" i="12"/>
  <c r="I134" i="8"/>
  <c r="S112" i="12"/>
  <c r="I138" i="8"/>
  <c r="U131" i="5"/>
  <c r="U131" i="6" s="1"/>
  <c r="U52" i="5"/>
  <c r="U52" i="8" s="1"/>
  <c r="U318" i="6"/>
  <c r="U58" i="5"/>
  <c r="U58" i="6" s="1"/>
  <c r="I193" i="8"/>
  <c r="U35" i="6"/>
  <c r="R103" i="12"/>
  <c r="R140" i="12"/>
  <c r="P9" i="1"/>
  <c r="I337" i="8"/>
  <c r="R112" i="12"/>
  <c r="R137" i="12"/>
  <c r="P272" i="1"/>
  <c r="U101" i="5"/>
  <c r="U101" i="8" s="1"/>
  <c r="R337" i="12"/>
  <c r="U350" i="5"/>
  <c r="U350" i="8" s="1"/>
  <c r="P215" i="1"/>
  <c r="P228" i="1"/>
  <c r="S227" i="12" s="1"/>
  <c r="P288" i="1"/>
  <c r="U316" i="5"/>
  <c r="U316" i="6" s="1"/>
  <c r="P279" i="1"/>
  <c r="R188" i="12"/>
  <c r="P69" i="1"/>
  <c r="U150" i="8"/>
  <c r="U69" i="5"/>
  <c r="U69" i="8" s="1"/>
  <c r="U115" i="5"/>
  <c r="U115" i="8" s="1"/>
  <c r="P247" i="1"/>
  <c r="R138" i="12"/>
  <c r="I232" i="8"/>
  <c r="U342" i="5"/>
  <c r="U342" i="6" s="1"/>
  <c r="U41" i="5"/>
  <c r="U41" i="8" s="1"/>
  <c r="I150" i="8"/>
  <c r="R44" i="12"/>
  <c r="P256" i="1"/>
  <c r="U50" i="5"/>
  <c r="U50" i="6" s="1"/>
  <c r="U122" i="6"/>
  <c r="I117" i="8"/>
  <c r="P308" i="1"/>
  <c r="R181" i="12"/>
  <c r="R145" i="12"/>
  <c r="U182" i="5"/>
  <c r="U182" i="8" s="1"/>
  <c r="U319" i="5"/>
  <c r="U319" i="6" s="1"/>
  <c r="R160" i="12"/>
  <c r="P283" i="1"/>
  <c r="U32" i="5"/>
  <c r="U32" i="6" s="1"/>
  <c r="P201" i="1"/>
  <c r="R245" i="12"/>
  <c r="U117" i="6"/>
  <c r="I122" i="8"/>
  <c r="R293" i="12"/>
  <c r="U145" i="5"/>
  <c r="U145" i="8" s="1"/>
  <c r="U48" i="5"/>
  <c r="U48" i="6" s="1"/>
  <c r="U144" i="8"/>
  <c r="R133" i="12"/>
  <c r="P164" i="1"/>
  <c r="P120" i="1"/>
  <c r="U121" i="5"/>
  <c r="U121" i="6" s="1"/>
  <c r="I20" i="8"/>
  <c r="U259" i="5"/>
  <c r="U259" i="8" s="1"/>
  <c r="U119" i="5"/>
  <c r="U119" i="6" s="1"/>
  <c r="U51" i="5"/>
  <c r="U51" i="8" s="1"/>
  <c r="U299" i="5"/>
  <c r="U299" i="6" s="1"/>
  <c r="R113" i="12"/>
  <c r="U57" i="5"/>
  <c r="U57" i="8" s="1"/>
  <c r="I338" i="8"/>
  <c r="I296" i="8"/>
  <c r="U337" i="6"/>
  <c r="U269" i="5"/>
  <c r="U269" i="6" s="1"/>
  <c r="U240" i="5"/>
  <c r="U240" i="8" s="1"/>
  <c r="R116" i="12"/>
  <c r="R96" i="12"/>
  <c r="U109" i="5"/>
  <c r="U109" i="6" s="1"/>
  <c r="I124" i="8"/>
  <c r="U124" i="6"/>
  <c r="U151" i="5"/>
  <c r="U151" i="8" s="1"/>
  <c r="I206" i="8"/>
  <c r="U254" i="8"/>
  <c r="U142" i="5"/>
  <c r="U142" i="8" s="1"/>
  <c r="U206" i="8"/>
  <c r="U332" i="6"/>
  <c r="U111" i="5"/>
  <c r="U111" i="8" s="1"/>
  <c r="R309" i="12"/>
  <c r="R117" i="12"/>
  <c r="U49" i="5"/>
  <c r="U49" i="8" s="1"/>
  <c r="U28" i="5"/>
  <c r="U28" i="8" s="1"/>
  <c r="I254" i="8"/>
  <c r="U344" i="8"/>
  <c r="U247" i="5"/>
  <c r="U247" i="8" s="1"/>
  <c r="U118" i="5"/>
  <c r="U118" i="8" s="1"/>
  <c r="I344" i="8"/>
  <c r="R73" i="12"/>
  <c r="U33" i="6"/>
  <c r="P263" i="1"/>
  <c r="S264" i="12" s="1"/>
  <c r="R242" i="12"/>
  <c r="R247" i="12"/>
  <c r="U251" i="5"/>
  <c r="U251" i="8" s="1"/>
  <c r="R52" i="12"/>
  <c r="R320" i="12"/>
  <c r="U148" i="5"/>
  <c r="U148" i="8" s="1"/>
  <c r="I33" i="8"/>
  <c r="R9" i="12"/>
  <c r="R269" i="12"/>
  <c r="U260" i="5"/>
  <c r="U260" i="6" s="1"/>
  <c r="I228" i="8"/>
  <c r="I148" i="8"/>
  <c r="U273" i="5"/>
  <c r="U273" i="8" s="1"/>
  <c r="U226" i="6"/>
  <c r="U47" i="5"/>
  <c r="U47" i="6" s="1"/>
  <c r="U289" i="5"/>
  <c r="U289" i="6" s="1"/>
  <c r="I226" i="8"/>
  <c r="U208" i="5"/>
  <c r="U208" i="6" s="1"/>
  <c r="P331" i="1"/>
  <c r="S335" i="12" s="1"/>
  <c r="U279" i="5"/>
  <c r="U279" i="6" s="1"/>
  <c r="R157" i="12"/>
  <c r="U169" i="5"/>
  <c r="U169" i="6" s="1"/>
  <c r="U186" i="5"/>
  <c r="U186" i="6" s="1"/>
  <c r="P48" i="1"/>
  <c r="R208" i="12"/>
  <c r="R192" i="12"/>
  <c r="U106" i="5"/>
  <c r="U106" i="6" s="1"/>
  <c r="R343" i="12"/>
  <c r="P170" i="1"/>
  <c r="S170" i="12" s="1"/>
  <c r="R146" i="12"/>
  <c r="U175" i="8"/>
  <c r="I213" i="8"/>
  <c r="U66" i="5"/>
  <c r="U66" i="8" s="1"/>
  <c r="R5" i="12"/>
  <c r="P255" i="1"/>
  <c r="S255" i="12" s="1"/>
  <c r="R265" i="12"/>
  <c r="P51" i="1"/>
  <c r="S46" i="12" s="1"/>
  <c r="U188" i="5"/>
  <c r="U188" i="8" s="1"/>
  <c r="I132" i="8"/>
  <c r="P265" i="1"/>
  <c r="R267" i="12"/>
  <c r="U197" i="5"/>
  <c r="U197" i="8" s="1"/>
  <c r="R268" i="12"/>
  <c r="I355" i="8"/>
  <c r="I352" i="8"/>
  <c r="U270" i="5"/>
  <c r="U270" i="6" s="1"/>
  <c r="U67" i="5"/>
  <c r="U67" i="6" s="1"/>
  <c r="I10" i="8"/>
  <c r="I8" i="8"/>
  <c r="U348" i="5"/>
  <c r="U348" i="8" s="1"/>
  <c r="U38" i="5"/>
  <c r="U38" i="6" s="1"/>
  <c r="U162" i="5"/>
  <c r="U162" i="8" s="1"/>
  <c r="U274" i="5"/>
  <c r="U274" i="6" s="1"/>
  <c r="R104" i="12"/>
  <c r="U129" i="5"/>
  <c r="U129" i="6" s="1"/>
  <c r="U133" i="6"/>
  <c r="U168" i="6"/>
  <c r="I44" i="8"/>
  <c r="R23" i="12"/>
  <c r="U272" i="5"/>
  <c r="I272" i="8"/>
  <c r="U265" i="8"/>
  <c r="U326" i="8"/>
  <c r="U286" i="5"/>
  <c r="U286" i="6" s="1"/>
  <c r="I168" i="8"/>
  <c r="U83" i="5"/>
  <c r="U83" i="6" s="1"/>
  <c r="I231" i="8"/>
  <c r="U250" i="5"/>
  <c r="U250" i="6" s="1"/>
  <c r="I103" i="8"/>
  <c r="I256" i="8"/>
  <c r="R39" i="12"/>
  <c r="U95" i="5"/>
  <c r="U95" i="6" s="1"/>
  <c r="U153" i="6"/>
  <c r="I34" i="8"/>
  <c r="U224" i="8"/>
  <c r="I219" i="8"/>
  <c r="I59" i="8"/>
  <c r="U107" i="5"/>
  <c r="U107" i="6" s="1"/>
  <c r="I224" i="8"/>
  <c r="I175" i="8"/>
  <c r="P209" i="1"/>
  <c r="R101" i="12"/>
  <c r="I100" i="8"/>
  <c r="U214" i="5"/>
  <c r="U214" i="6" s="1"/>
  <c r="P278" i="1"/>
  <c r="R279" i="12"/>
  <c r="S296" i="12"/>
  <c r="R296" i="12"/>
  <c r="P223" i="1"/>
  <c r="R223" i="12"/>
  <c r="P251" i="1"/>
  <c r="S250" i="12" s="1"/>
  <c r="R250" i="12"/>
  <c r="P124" i="1"/>
  <c r="R124" i="12"/>
  <c r="P159" i="1"/>
  <c r="R158" i="12"/>
  <c r="I137" i="8"/>
  <c r="U137" i="5"/>
  <c r="P232" i="1"/>
  <c r="S231" i="12" s="1"/>
  <c r="R231" i="12"/>
  <c r="P155" i="1"/>
  <c r="R154" i="12"/>
  <c r="P60" i="1"/>
  <c r="R55" i="12"/>
  <c r="P213" i="1"/>
  <c r="R213" i="12"/>
  <c r="P298" i="1"/>
  <c r="S301" i="12" s="1"/>
  <c r="R301" i="12"/>
  <c r="S258" i="12"/>
  <c r="R258" i="12"/>
  <c r="P119" i="1"/>
  <c r="R118" i="12"/>
  <c r="P56" i="1"/>
  <c r="R51" i="12"/>
  <c r="P262" i="1"/>
  <c r="S263" i="12" s="1"/>
  <c r="R263" i="12"/>
  <c r="P257" i="1"/>
  <c r="R257" i="12"/>
  <c r="P154" i="1"/>
  <c r="S153" i="12" s="1"/>
  <c r="R153" i="12"/>
  <c r="U82" i="5"/>
  <c r="U82" i="6" s="1"/>
  <c r="P30" i="1"/>
  <c r="R25" i="12"/>
  <c r="P277" i="1"/>
  <c r="R278" i="12"/>
  <c r="P260" i="1"/>
  <c r="S261" i="12" s="1"/>
  <c r="R261" i="12"/>
  <c r="P282" i="1"/>
  <c r="R283" i="12"/>
  <c r="P338" i="1"/>
  <c r="R342" i="12"/>
  <c r="P302" i="1"/>
  <c r="S305" i="12" s="1"/>
  <c r="R305" i="12"/>
  <c r="P320" i="1"/>
  <c r="R324" i="12"/>
  <c r="P253" i="1"/>
  <c r="S138" i="12" s="1"/>
  <c r="R253" i="12"/>
  <c r="P100" i="1"/>
  <c r="R97" i="12"/>
  <c r="I252" i="8"/>
  <c r="U252" i="5"/>
  <c r="P326" i="1"/>
  <c r="S330" i="12" s="1"/>
  <c r="R330" i="12"/>
  <c r="I255" i="8"/>
  <c r="U255" i="5"/>
  <c r="I14" i="8"/>
  <c r="U14" i="5"/>
  <c r="P161" i="1"/>
  <c r="S160" i="12" s="1"/>
  <c r="R161" i="12"/>
  <c r="P221" i="1"/>
  <c r="S221" i="12" s="1"/>
  <c r="R221" i="12"/>
  <c r="R102" i="12"/>
  <c r="P254" i="1"/>
  <c r="S254" i="12" s="1"/>
  <c r="R254" i="12"/>
  <c r="U327" i="5"/>
  <c r="I327" i="8"/>
  <c r="P317" i="1"/>
  <c r="S321" i="12" s="1"/>
  <c r="R321" i="12"/>
  <c r="P135" i="1"/>
  <c r="R134" i="12"/>
  <c r="P92" i="1"/>
  <c r="R88" i="12"/>
  <c r="P238" i="1"/>
  <c r="R237" i="12"/>
  <c r="P42" i="1"/>
  <c r="R37" i="12"/>
  <c r="P20" i="1"/>
  <c r="R14" i="12"/>
  <c r="P167" i="1"/>
  <c r="R167" i="12"/>
  <c r="P174" i="1"/>
  <c r="S262" i="12" s="1"/>
  <c r="R174" i="12"/>
  <c r="P344" i="1"/>
  <c r="S349" i="12" s="1"/>
  <c r="R349" i="12"/>
  <c r="P76" i="1"/>
  <c r="R72" i="12"/>
  <c r="P342" i="1"/>
  <c r="S347" i="12" s="1"/>
  <c r="R347" i="12"/>
  <c r="P27" i="1"/>
  <c r="R22" i="12"/>
  <c r="P39" i="1"/>
  <c r="R34" i="12"/>
  <c r="P230" i="1"/>
  <c r="R229" i="12"/>
  <c r="P185" i="1"/>
  <c r="R185" i="12"/>
  <c r="P212" i="1"/>
  <c r="R212" i="12"/>
  <c r="P24" i="1"/>
  <c r="S18" i="12" s="1"/>
  <c r="R18" i="12"/>
  <c r="P193" i="1"/>
  <c r="R193" i="12"/>
  <c r="P202" i="1"/>
  <c r="R202" i="12"/>
  <c r="P178" i="1"/>
  <c r="S178" i="12" s="1"/>
  <c r="R178" i="12"/>
  <c r="P101" i="1"/>
  <c r="R98" i="12"/>
  <c r="P93" i="1"/>
  <c r="R89" i="12"/>
  <c r="P111" i="1"/>
  <c r="R109" i="12"/>
  <c r="P13" i="1"/>
  <c r="S52" i="12" s="1"/>
  <c r="R7" i="12"/>
  <c r="P334" i="1"/>
  <c r="S338" i="12" s="1"/>
  <c r="R338" i="12"/>
  <c r="P66" i="1"/>
  <c r="R61" i="12"/>
  <c r="P62" i="1"/>
  <c r="R57" i="12"/>
  <c r="P82" i="1"/>
  <c r="S78" i="12" s="1"/>
  <c r="R78" i="12"/>
  <c r="P340" i="1"/>
  <c r="S344" i="12" s="1"/>
  <c r="R344" i="12"/>
  <c r="I285" i="8"/>
  <c r="U285" i="5"/>
  <c r="P32" i="1"/>
  <c r="S53" i="12" s="1"/>
  <c r="R27" i="12"/>
  <c r="P86" i="1"/>
  <c r="R82" i="12"/>
  <c r="P305" i="1"/>
  <c r="S308" i="12" s="1"/>
  <c r="R308" i="12"/>
  <c r="P329" i="1"/>
  <c r="R333" i="12"/>
  <c r="S251" i="12"/>
  <c r="R251" i="12"/>
  <c r="P186" i="1"/>
  <c r="R186" i="12"/>
  <c r="P312" i="1"/>
  <c r="R316" i="12"/>
  <c r="I143" i="8"/>
  <c r="U143" i="5"/>
  <c r="P12" i="1"/>
  <c r="S6" i="12" s="1"/>
  <c r="R6" i="12"/>
  <c r="P169" i="1"/>
  <c r="R169" i="12"/>
  <c r="P207" i="1"/>
  <c r="R207" i="12"/>
  <c r="P162" i="1"/>
  <c r="R162" i="12"/>
  <c r="P163" i="1"/>
  <c r="R163" i="12"/>
  <c r="P280" i="1"/>
  <c r="S281" i="12" s="1"/>
  <c r="R281" i="12"/>
  <c r="S285" i="12"/>
  <c r="R285" i="12"/>
  <c r="P274" i="1"/>
  <c r="S276" i="12" s="1"/>
  <c r="R276" i="12"/>
  <c r="P108" i="1"/>
  <c r="S107" i="12" s="1"/>
  <c r="R107" i="12"/>
  <c r="U261" i="5"/>
  <c r="U261" i="6" s="1"/>
  <c r="P313" i="1"/>
  <c r="R317" i="12"/>
  <c r="P137" i="1"/>
  <c r="S136" i="12" s="1"/>
  <c r="R136" i="12"/>
  <c r="P323" i="1"/>
  <c r="R327" i="12"/>
  <c r="P205" i="1"/>
  <c r="R205" i="12"/>
  <c r="P106" i="1"/>
  <c r="R105" i="12"/>
  <c r="P300" i="1"/>
  <c r="S303" i="12" s="1"/>
  <c r="R303" i="12"/>
  <c r="P184" i="1"/>
  <c r="R184" i="12"/>
  <c r="P85" i="1"/>
  <c r="R81" i="12"/>
  <c r="U70" i="5"/>
  <c r="U70" i="6" s="1"/>
  <c r="P318" i="1"/>
  <c r="R322" i="12"/>
  <c r="P285" i="1"/>
  <c r="S287" i="12" s="1"/>
  <c r="R287" i="12"/>
  <c r="U81" i="5"/>
  <c r="U81" i="8" s="1"/>
  <c r="P175" i="1"/>
  <c r="S175" i="12" s="1"/>
  <c r="R175" i="12"/>
  <c r="P17" i="1"/>
  <c r="S11" i="12" s="1"/>
  <c r="R11" i="12"/>
  <c r="P87" i="1"/>
  <c r="R83" i="12"/>
  <c r="P180" i="1"/>
  <c r="S180" i="12" s="1"/>
  <c r="R180" i="12"/>
  <c r="P284" i="1"/>
  <c r="S286" i="12" s="1"/>
  <c r="R286" i="12"/>
  <c r="P72" i="1"/>
  <c r="R67" i="12"/>
  <c r="P281" i="1"/>
  <c r="R282" i="12"/>
  <c r="P61" i="1"/>
  <c r="R56" i="12"/>
  <c r="P152" i="1"/>
  <c r="S151" i="12" s="1"/>
  <c r="R151" i="12"/>
  <c r="P150" i="1"/>
  <c r="S149" i="12" s="1"/>
  <c r="R149" i="12"/>
  <c r="P293" i="1"/>
  <c r="R295" i="12"/>
  <c r="P103" i="1"/>
  <c r="R100" i="12"/>
  <c r="P156" i="1"/>
  <c r="S155" i="12" s="1"/>
  <c r="R155" i="12"/>
  <c r="P89" i="1"/>
  <c r="S85" i="12" s="1"/>
  <c r="R85" i="12"/>
  <c r="P189" i="1"/>
  <c r="R189" i="12"/>
  <c r="P332" i="1"/>
  <c r="S336" i="12" s="1"/>
  <c r="R336" i="12"/>
  <c r="P271" i="1"/>
  <c r="R273" i="12"/>
  <c r="P310" i="1"/>
  <c r="S23" i="12" s="1"/>
  <c r="R314" i="12"/>
  <c r="P95" i="1"/>
  <c r="R91" i="12"/>
  <c r="P337" i="1"/>
  <c r="R341" i="12"/>
  <c r="P325" i="1"/>
  <c r="S329" i="12" s="1"/>
  <c r="R329" i="12"/>
  <c r="P136" i="1"/>
  <c r="S135" i="12" s="1"/>
  <c r="R135" i="12"/>
  <c r="U163" i="5"/>
  <c r="U163" i="8" s="1"/>
  <c r="P34" i="1"/>
  <c r="S29" i="12" s="1"/>
  <c r="R29" i="12"/>
  <c r="P123" i="1"/>
  <c r="R123" i="12"/>
  <c r="P216" i="1"/>
  <c r="R216" i="12"/>
  <c r="P54" i="1"/>
  <c r="S49" i="12" s="1"/>
  <c r="R49" i="12"/>
  <c r="P217" i="1"/>
  <c r="R217" i="12"/>
  <c r="I78" i="8"/>
  <c r="U78" i="5"/>
  <c r="S79" i="12"/>
  <c r="R80" i="12"/>
  <c r="P227" i="1"/>
  <c r="S226" i="12" s="1"/>
  <c r="R226" i="12"/>
  <c r="U238" i="5"/>
  <c r="I238" i="8"/>
  <c r="P183" i="1"/>
  <c r="S268" i="12" s="1"/>
  <c r="R183" i="12"/>
  <c r="P67" i="1"/>
  <c r="R62" i="12"/>
  <c r="P324" i="1"/>
  <c r="R328" i="12"/>
  <c r="P33" i="1"/>
  <c r="S28" i="12" s="1"/>
  <c r="R28" i="12"/>
  <c r="P194" i="1"/>
  <c r="S194" i="12" s="1"/>
  <c r="R194" i="12"/>
  <c r="S346" i="12"/>
  <c r="R346" i="12"/>
  <c r="P286" i="1"/>
  <c r="S288" i="12" s="1"/>
  <c r="R288" i="12"/>
  <c r="S122" i="12"/>
  <c r="R122" i="12"/>
  <c r="P47" i="1"/>
  <c r="R42" i="12"/>
  <c r="P327" i="1"/>
  <c r="R331" i="12"/>
  <c r="I89" i="8"/>
  <c r="U89" i="5"/>
  <c r="P64" i="1"/>
  <c r="S59" i="12" s="1"/>
  <c r="R59" i="12"/>
  <c r="P145" i="1"/>
  <c r="S144" i="12" s="1"/>
  <c r="R144" i="12"/>
  <c r="P31" i="1"/>
  <c r="R26" i="12"/>
  <c r="P233" i="1"/>
  <c r="S291" i="12" s="1"/>
  <c r="R232" i="12"/>
  <c r="P214" i="1"/>
  <c r="R214" i="12"/>
  <c r="P153" i="1"/>
  <c r="S152" i="12" s="1"/>
  <c r="R152" i="12"/>
  <c r="P190" i="1"/>
  <c r="R190" i="12"/>
  <c r="P116" i="1"/>
  <c r="S115" i="12" s="1"/>
  <c r="R115" i="12"/>
  <c r="P63" i="1"/>
  <c r="R58" i="12"/>
  <c r="P198" i="1"/>
  <c r="R198" i="12"/>
  <c r="P182" i="1"/>
  <c r="S181" i="12" s="1"/>
  <c r="R182" i="12"/>
  <c r="P220" i="1"/>
  <c r="R220" i="12"/>
  <c r="P297" i="1"/>
  <c r="S300" i="12" s="1"/>
  <c r="R300" i="12"/>
  <c r="P314" i="1"/>
  <c r="S318" i="12" s="1"/>
  <c r="R318" i="12"/>
  <c r="P299" i="1"/>
  <c r="S302" i="12" s="1"/>
  <c r="R302" i="12"/>
  <c r="P127" i="1"/>
  <c r="R127" i="12"/>
  <c r="P204" i="1"/>
  <c r="S277" i="12" s="1"/>
  <c r="R204" i="12"/>
  <c r="P226" i="1"/>
  <c r="S225" i="12" s="1"/>
  <c r="R225" i="12"/>
  <c r="P94" i="1"/>
  <c r="R90" i="12"/>
  <c r="P88" i="1"/>
  <c r="R84" i="12"/>
  <c r="U248" i="5"/>
  <c r="I248" i="8"/>
  <c r="P115" i="1"/>
  <c r="R114" i="12"/>
  <c r="U136" i="5"/>
  <c r="I136" i="8"/>
  <c r="P341" i="1"/>
  <c r="S345" i="12" s="1"/>
  <c r="R345" i="12"/>
  <c r="P112" i="1"/>
  <c r="S110" i="12" s="1"/>
  <c r="R110" i="12"/>
  <c r="P328" i="1"/>
  <c r="R332" i="12"/>
  <c r="P303" i="1"/>
  <c r="S306" i="12" s="1"/>
  <c r="R306" i="12"/>
  <c r="P301" i="1"/>
  <c r="R304" i="12"/>
  <c r="P296" i="1"/>
  <c r="R299" i="12"/>
  <c r="P197" i="1"/>
  <c r="S197" i="12" s="1"/>
  <c r="R197" i="12"/>
  <c r="P206" i="1"/>
  <c r="R206" i="12"/>
  <c r="P211" i="1"/>
  <c r="R211" i="12"/>
  <c r="P307" i="1"/>
  <c r="S310" i="12" s="1"/>
  <c r="R310" i="12"/>
  <c r="P210" i="1"/>
  <c r="R210" i="12"/>
  <c r="P273" i="1"/>
  <c r="R275" i="12"/>
  <c r="U346" i="5"/>
  <c r="U346" i="8" s="1"/>
  <c r="P237" i="1"/>
  <c r="S236" i="12" s="1"/>
  <c r="R236" i="12"/>
  <c r="U220" i="5"/>
  <c r="U220" i="6" s="1"/>
  <c r="P71" i="1"/>
  <c r="R66" i="12"/>
  <c r="P343" i="1"/>
  <c r="S348" i="12" s="1"/>
  <c r="R348" i="12"/>
  <c r="P144" i="1"/>
  <c r="R143" i="12"/>
  <c r="S111" i="12"/>
  <c r="R111" i="12"/>
  <c r="P294" i="1"/>
  <c r="R297" i="12"/>
  <c r="P38" i="1"/>
  <c r="R33" i="12"/>
  <c r="I267" i="8"/>
  <c r="U267" i="5"/>
  <c r="P234" i="1"/>
  <c r="S233" i="12" s="1"/>
  <c r="R233" i="12"/>
  <c r="I165" i="8"/>
  <c r="U165" i="5"/>
  <c r="P50" i="1"/>
  <c r="S195" i="12" s="1"/>
  <c r="R45" i="12"/>
  <c r="I351" i="8"/>
  <c r="U351" i="5"/>
  <c r="S71" i="12"/>
  <c r="R71" i="12"/>
  <c r="I328" i="8"/>
  <c r="U328" i="5"/>
  <c r="P45" i="1"/>
  <c r="R40" i="12"/>
  <c r="P53" i="1"/>
  <c r="R48" i="12"/>
  <c r="P151" i="1"/>
  <c r="R150" i="12"/>
  <c r="P287" i="1"/>
  <c r="S289" i="12" s="1"/>
  <c r="R289" i="12"/>
  <c r="P268" i="1"/>
  <c r="S270" i="12" s="1"/>
  <c r="R270" i="12"/>
  <c r="P121" i="1"/>
  <c r="R120" i="12"/>
  <c r="P200" i="1"/>
  <c r="R200" i="12"/>
  <c r="I62" i="8"/>
  <c r="U62" i="5"/>
  <c r="P270" i="1"/>
  <c r="S271" i="12" s="1"/>
  <c r="R272" i="12"/>
  <c r="P304" i="1"/>
  <c r="S307" i="12" s="1"/>
  <c r="R307" i="12"/>
  <c r="I341" i="8"/>
  <c r="U341" i="5"/>
  <c r="P132" i="1"/>
  <c r="R132" i="12"/>
  <c r="P244" i="1"/>
  <c r="S243" i="12" s="1"/>
  <c r="R243" i="12"/>
  <c r="P22" i="1"/>
  <c r="S16" i="12" s="1"/>
  <c r="R16" i="12"/>
  <c r="P143" i="1"/>
  <c r="S142" i="12" s="1"/>
  <c r="R142" i="12"/>
  <c r="P231" i="1"/>
  <c r="S230" i="12" s="1"/>
  <c r="R230" i="12"/>
  <c r="P309" i="1"/>
  <c r="S313" i="12" s="1"/>
  <c r="R313" i="12"/>
  <c r="P311" i="1"/>
  <c r="S315" i="12" s="1"/>
  <c r="R315" i="12"/>
  <c r="P23" i="1"/>
  <c r="S17" i="12" s="1"/>
  <c r="R17" i="12"/>
  <c r="P134" i="1"/>
  <c r="R159" i="12"/>
  <c r="P258" i="1"/>
  <c r="S259" i="12" s="1"/>
  <c r="R259" i="12"/>
  <c r="P187" i="1"/>
  <c r="S187" i="12" s="1"/>
  <c r="R187" i="12"/>
  <c r="P46" i="1"/>
  <c r="S8" i="12" s="1"/>
  <c r="R41" i="12"/>
  <c r="P199" i="1"/>
  <c r="R199" i="12"/>
  <c r="P319" i="1"/>
  <c r="S323" i="12" s="1"/>
  <c r="R323" i="12"/>
  <c r="P168" i="1"/>
  <c r="R168" i="12"/>
  <c r="S94" i="12"/>
  <c r="R94" i="12"/>
  <c r="P229" i="1"/>
  <c r="S228" i="12" s="1"/>
  <c r="R228" i="12"/>
  <c r="P74" i="1"/>
  <c r="R69" i="12"/>
  <c r="P102" i="1"/>
  <c r="R99" i="12"/>
  <c r="P142" i="1"/>
  <c r="S141" i="12" s="1"/>
  <c r="R141" i="12"/>
  <c r="P37" i="1"/>
  <c r="R32" i="12"/>
  <c r="S2" i="12"/>
  <c r="R2" i="12"/>
  <c r="P290" i="1"/>
  <c r="S292" i="12" s="1"/>
  <c r="R292" i="12"/>
  <c r="P235" i="1"/>
  <c r="S234" i="12" s="1"/>
  <c r="R234" i="12"/>
  <c r="P242" i="1"/>
  <c r="S241" i="12" s="1"/>
  <c r="R241" i="12"/>
  <c r="P96" i="1"/>
  <c r="S92" i="12" s="1"/>
  <c r="R92" i="12"/>
  <c r="P165" i="1"/>
  <c r="R165" i="12"/>
  <c r="P245" i="1"/>
  <c r="S244" i="12" s="1"/>
  <c r="R244" i="12"/>
  <c r="P122" i="1"/>
  <c r="S121" i="12" s="1"/>
  <c r="R121" i="12"/>
  <c r="P130" i="1"/>
  <c r="R130" i="12"/>
  <c r="P91" i="1"/>
  <c r="R87" i="12"/>
  <c r="P98" i="1"/>
  <c r="S95" i="12" s="1"/>
  <c r="R95" i="12"/>
  <c r="P191" i="1"/>
  <c r="S191" i="12" s="1"/>
  <c r="R191" i="12"/>
  <c r="P70" i="1"/>
  <c r="R65" i="12"/>
  <c r="P240" i="1"/>
  <c r="S239" i="12" s="1"/>
  <c r="R239" i="12"/>
  <c r="P80" i="1"/>
  <c r="R76" i="12"/>
  <c r="P81" i="1"/>
  <c r="R77" i="12"/>
  <c r="P218" i="1"/>
  <c r="S218" i="12" s="1"/>
  <c r="R218" i="12"/>
  <c r="P330" i="1"/>
  <c r="S334" i="12" s="1"/>
  <c r="R334" i="12"/>
  <c r="P203" i="1"/>
  <c r="R203" i="12"/>
  <c r="P335" i="1"/>
  <c r="S339" i="12" s="1"/>
  <c r="R339" i="12"/>
  <c r="I76" i="8"/>
  <c r="U76" i="5"/>
  <c r="P225" i="1"/>
  <c r="R19" i="12"/>
  <c r="P21" i="1"/>
  <c r="S15" i="12" s="1"/>
  <c r="R15" i="12"/>
  <c r="U102" i="5"/>
  <c r="U102" i="8" s="1"/>
  <c r="U345" i="5"/>
  <c r="U345" i="6" s="1"/>
  <c r="I71" i="8"/>
  <c r="I258" i="8"/>
  <c r="I167" i="8"/>
  <c r="U21" i="5"/>
  <c r="U21" i="6" s="1"/>
  <c r="I311" i="8"/>
  <c r="U353" i="5"/>
  <c r="U353" i="8" s="1"/>
  <c r="U223" i="5"/>
  <c r="U223" i="6" s="1"/>
  <c r="U335" i="5"/>
  <c r="U335" i="6" s="1"/>
  <c r="U230" i="5"/>
  <c r="U230" i="8" s="1"/>
  <c r="U222" i="5"/>
  <c r="U222" i="6" s="1"/>
  <c r="I54" i="8"/>
  <c r="I221" i="8"/>
  <c r="U18" i="6"/>
  <c r="I86" i="8"/>
  <c r="U331" i="5"/>
  <c r="U331" i="8" s="1"/>
  <c r="U86" i="6"/>
  <c r="I24" i="8"/>
  <c r="I94" i="8"/>
  <c r="I196" i="8"/>
  <c r="U303" i="5"/>
  <c r="U303" i="8" s="1"/>
  <c r="U12" i="5"/>
  <c r="U12" i="8" s="1"/>
  <c r="U323" i="5"/>
  <c r="U323" i="6" s="1"/>
  <c r="U116" i="5"/>
  <c r="U116" i="6" s="1"/>
  <c r="U110" i="5"/>
  <c r="U110" i="6" s="1"/>
  <c r="U177" i="8"/>
  <c r="U237" i="5"/>
  <c r="U237" i="8" s="1"/>
  <c r="G12" i="7"/>
  <c r="D42" i="7" s="1"/>
  <c r="I244" i="8"/>
  <c r="U92" i="5"/>
  <c r="U92" i="6" s="1"/>
  <c r="U135" i="5"/>
  <c r="U135" i="8" s="1"/>
  <c r="U127" i="5"/>
  <c r="U127" i="8" s="1"/>
  <c r="U128" i="5"/>
  <c r="U128" i="8" s="1"/>
  <c r="I314" i="8"/>
  <c r="C42" i="7"/>
  <c r="I166" i="8"/>
  <c r="I189" i="8"/>
  <c r="U189" i="5"/>
  <c r="U87" i="5"/>
  <c r="U87" i="8" s="1"/>
  <c r="U31" i="5"/>
  <c r="U31" i="8" s="1"/>
  <c r="I114" i="8"/>
  <c r="U114" i="5"/>
  <c r="U308" i="5"/>
  <c r="U308" i="8" s="1"/>
  <c r="U140" i="5"/>
  <c r="U140" i="8" s="1"/>
  <c r="U125" i="5"/>
  <c r="U125" i="8" s="1"/>
  <c r="I277" i="8"/>
  <c r="U253" i="8"/>
  <c r="U253" i="6"/>
  <c r="U157" i="5"/>
  <c r="U157" i="6" s="1"/>
  <c r="I212" i="8"/>
  <c r="U191" i="5"/>
  <c r="U191" i="6" s="1"/>
  <c r="I209" i="8"/>
  <c r="U302" i="5"/>
  <c r="U302" i="8" s="1"/>
  <c r="U349" i="5"/>
  <c r="U349" i="6" s="1"/>
  <c r="U205" i="5"/>
  <c r="U205" i="6" s="1"/>
  <c r="U241" i="5"/>
  <c r="U241" i="8" s="1"/>
  <c r="I85" i="8"/>
  <c r="U198" i="5"/>
  <c r="U198" i="6" s="1"/>
  <c r="I126" i="8"/>
  <c r="I336" i="8"/>
  <c r="U199" i="5"/>
  <c r="U199" i="8" s="1"/>
  <c r="U59" i="6"/>
  <c r="U59" i="8"/>
  <c r="I309" i="8"/>
  <c r="U309" i="5"/>
  <c r="U40" i="6"/>
  <c r="U40" i="8"/>
  <c r="I183" i="8"/>
  <c r="U183" i="5"/>
  <c r="I371" i="6"/>
  <c r="I210" i="8"/>
  <c r="U210" i="5"/>
  <c r="I249" i="8"/>
  <c r="U249" i="5"/>
  <c r="U288" i="5"/>
  <c r="I288" i="8"/>
  <c r="U372" i="10"/>
  <c r="I280" i="8"/>
  <c r="U280" i="5"/>
  <c r="I207" i="8"/>
  <c r="U207" i="5"/>
  <c r="I173" i="8"/>
  <c r="U173" i="5"/>
  <c r="I340" i="8"/>
  <c r="U340" i="5"/>
  <c r="I374" i="6"/>
  <c r="I372" i="6"/>
  <c r="U11" i="5"/>
  <c r="I11" i="8"/>
  <c r="U243" i="8"/>
  <c r="U243" i="6"/>
  <c r="I99" i="8"/>
  <c r="U99" i="5"/>
  <c r="I112" i="8"/>
  <c r="U112" i="5"/>
  <c r="I72" i="8"/>
  <c r="U72" i="5"/>
  <c r="U54" i="8"/>
  <c r="U54" i="6"/>
  <c r="I61" i="8"/>
  <c r="U61" i="5"/>
  <c r="U336" i="6"/>
  <c r="U336" i="8"/>
  <c r="I218" i="8"/>
  <c r="U218" i="5"/>
  <c r="I37" i="8"/>
  <c r="U37" i="5"/>
  <c r="U200" i="8"/>
  <c r="U200" i="6"/>
  <c r="U103" i="8"/>
  <c r="U103" i="6"/>
  <c r="U123" i="5"/>
  <c r="I123" i="8"/>
  <c r="I174" i="8"/>
  <c r="U174" i="5"/>
  <c r="I97" i="8"/>
  <c r="U97" i="5"/>
  <c r="I141" i="8"/>
  <c r="U141" i="5"/>
  <c r="U257" i="8"/>
  <c r="U257" i="6"/>
  <c r="I370" i="5"/>
  <c r="U13" i="6"/>
  <c r="U13" i="8"/>
  <c r="U166" i="6"/>
  <c r="U166" i="8"/>
  <c r="I187" i="8"/>
  <c r="U187" i="5"/>
  <c r="I172" i="8"/>
  <c r="U172" i="5"/>
  <c r="U146" i="5"/>
  <c r="I146" i="8"/>
  <c r="I64" i="8"/>
  <c r="U64" i="5"/>
  <c r="U212" i="6"/>
  <c r="U212" i="8"/>
  <c r="U263" i="5"/>
  <c r="I263" i="8"/>
  <c r="I149" i="8"/>
  <c r="U149" i="5"/>
  <c r="I27" i="8"/>
  <c r="U27" i="5"/>
  <c r="I278" i="8"/>
  <c r="U278" i="5"/>
  <c r="I287" i="8"/>
  <c r="U287" i="5"/>
  <c r="U239" i="5"/>
  <c r="I239" i="8"/>
  <c r="I96" i="8"/>
  <c r="U96" i="5"/>
  <c r="I88" i="8"/>
  <c r="U88" i="5"/>
  <c r="I93" i="8"/>
  <c r="U93" i="5"/>
  <c r="U352" i="6"/>
  <c r="U352" i="8"/>
  <c r="U297" i="6"/>
  <c r="U297" i="8"/>
  <c r="I295" i="8"/>
  <c r="U295" i="5"/>
  <c r="U311" i="6"/>
  <c r="U311" i="8"/>
  <c r="U196" i="8"/>
  <c r="U196" i="6"/>
  <c r="I275" i="8"/>
  <c r="U275" i="5"/>
  <c r="U71" i="8"/>
  <c r="U71" i="6"/>
  <c r="I373" i="6"/>
  <c r="I185" i="8"/>
  <c r="U185" i="5"/>
  <c r="U132" i="8"/>
  <c r="U132" i="6"/>
  <c r="I211" i="8"/>
  <c r="U211" i="5"/>
  <c r="U171" i="6"/>
  <c r="U171" i="8"/>
  <c r="U19" i="5"/>
  <c r="I19" i="8"/>
  <c r="U100" i="8"/>
  <c r="U100" i="6"/>
  <c r="U181" i="6"/>
  <c r="U181" i="8"/>
  <c r="I298" i="8"/>
  <c r="U298" i="5"/>
  <c r="U258" i="6"/>
  <c r="U258" i="8"/>
  <c r="I317" i="8"/>
  <c r="U317" i="5"/>
  <c r="I23" i="8"/>
  <c r="U23" i="5"/>
  <c r="U370" i="10"/>
  <c r="U202" i="5"/>
  <c r="I202" i="8"/>
  <c r="I203" i="8"/>
  <c r="U203" i="5"/>
  <c r="U314" i="6"/>
  <c r="U314" i="8"/>
  <c r="U355" i="6"/>
  <c r="U355" i="8"/>
  <c r="U158" i="5"/>
  <c r="I158" i="8"/>
  <c r="I294" i="8"/>
  <c r="U294" i="5"/>
  <c r="U155" i="5"/>
  <c r="I155" i="8"/>
  <c r="I307" i="8"/>
  <c r="U307" i="5"/>
  <c r="U277" i="8"/>
  <c r="U277" i="6"/>
  <c r="I225" i="8"/>
  <c r="U225" i="5"/>
  <c r="U356" i="5"/>
  <c r="I356" i="8"/>
  <c r="I90" i="8"/>
  <c r="U90" i="5"/>
  <c r="U20" i="8"/>
  <c r="U20" i="6"/>
  <c r="U9" i="6"/>
  <c r="U9" i="8"/>
  <c r="I324" i="8"/>
  <c r="U324" i="5"/>
  <c r="I170" i="8"/>
  <c r="U170" i="5"/>
  <c r="I234" i="8"/>
  <c r="U234" i="5"/>
  <c r="U217" i="5"/>
  <c r="I217" i="8"/>
  <c r="U215" i="5"/>
  <c r="I215" i="8"/>
  <c r="U44" i="8"/>
  <c r="U44" i="6"/>
  <c r="U24" i="8"/>
  <c r="U24" i="6"/>
  <c r="U219" i="8"/>
  <c r="U219" i="6"/>
  <c r="I105" i="8"/>
  <c r="U105" i="5"/>
  <c r="I77" i="8"/>
  <c r="U77" i="5"/>
  <c r="I354" i="8"/>
  <c r="U354" i="5"/>
  <c r="U30" i="5"/>
  <c r="I30" i="8"/>
  <c r="I321" i="8"/>
  <c r="U321" i="5"/>
  <c r="U373" i="10"/>
  <c r="I233" i="8"/>
  <c r="U233" i="5"/>
  <c r="I242" i="8"/>
  <c r="U242" i="5"/>
  <c r="U7" i="5"/>
  <c r="I7" i="8"/>
  <c r="U213" i="6"/>
  <c r="U213" i="8"/>
  <c r="I246" i="8"/>
  <c r="U246" i="5"/>
  <c r="U334" i="5"/>
  <c r="I334" i="8"/>
  <c r="I373" i="5"/>
  <c r="U138" i="6"/>
  <c r="U138" i="8"/>
  <c r="I291" i="8"/>
  <c r="U291" i="5"/>
  <c r="U74" i="5"/>
  <c r="I74" i="8"/>
  <c r="I42" i="8"/>
  <c r="U42" i="5"/>
  <c r="I104" i="8"/>
  <c r="U104" i="5"/>
  <c r="U156" i="5"/>
  <c r="I156" i="8"/>
  <c r="I301" i="8"/>
  <c r="U301" i="5"/>
  <c r="U85" i="6"/>
  <c r="U85" i="8"/>
  <c r="U194" i="5"/>
  <c r="I194" i="8"/>
  <c r="I306" i="8"/>
  <c r="U306" i="5"/>
  <c r="I216" i="8"/>
  <c r="U216" i="5"/>
  <c r="U256" i="6"/>
  <c r="U256" i="8"/>
  <c r="U325" i="5"/>
  <c r="I325" i="8"/>
  <c r="I39" i="8"/>
  <c r="U39" i="5"/>
  <c r="I266" i="8"/>
  <c r="U266" i="5"/>
  <c r="I190" i="8"/>
  <c r="U190" i="5"/>
  <c r="U374" i="10"/>
  <c r="I281" i="8"/>
  <c r="U281" i="5"/>
  <c r="U53" i="5"/>
  <c r="I53" i="8"/>
  <c r="I154" i="8"/>
  <c r="U154" i="5"/>
  <c r="U231" i="6"/>
  <c r="U231" i="8"/>
  <c r="I179" i="8"/>
  <c r="U179" i="5"/>
  <c r="I160" i="8"/>
  <c r="U160" i="5"/>
  <c r="U343" i="5"/>
  <c r="I343" i="8"/>
  <c r="U338" i="6"/>
  <c r="U338" i="8"/>
  <c r="I283" i="8"/>
  <c r="U283" i="5"/>
  <c r="U244" i="6"/>
  <c r="U244" i="8"/>
  <c r="U304" i="8"/>
  <c r="U304" i="6"/>
  <c r="U371" i="10"/>
  <c r="U232" i="6"/>
  <c r="U232" i="8"/>
  <c r="U126" i="8"/>
  <c r="U126" i="6"/>
  <c r="I315" i="8"/>
  <c r="U315" i="5"/>
  <c r="I268" i="8"/>
  <c r="U268" i="5"/>
  <c r="U221" i="8"/>
  <c r="U221" i="6"/>
  <c r="O351" i="1"/>
  <c r="U330" i="5"/>
  <c r="I330" i="8"/>
  <c r="I372" i="5"/>
  <c r="U235" i="5"/>
  <c r="I235" i="8"/>
  <c r="U329" i="5"/>
  <c r="I329" i="8"/>
  <c r="I264" i="8"/>
  <c r="U264" i="5"/>
  <c r="U152" i="8"/>
  <c r="U152" i="6"/>
  <c r="U94" i="6"/>
  <c r="U94" i="8"/>
  <c r="I63" i="8"/>
  <c r="U63" i="5"/>
  <c r="U204" i="5"/>
  <c r="I204" i="8"/>
  <c r="I305" i="8"/>
  <c r="U305" i="5"/>
  <c r="U195" i="5"/>
  <c r="I195" i="8"/>
  <c r="I373" i="10"/>
  <c r="U167" i="8"/>
  <c r="U167" i="6"/>
  <c r="U369" i="10"/>
  <c r="U65" i="8"/>
  <c r="U65" i="6"/>
  <c r="I320" i="8"/>
  <c r="U320" i="5"/>
  <c r="U43" i="8"/>
  <c r="U43" i="6"/>
  <c r="U322" i="5"/>
  <c r="I322" i="8"/>
  <c r="I292" i="8"/>
  <c r="U292" i="5"/>
  <c r="U55" i="6"/>
  <c r="U55" i="8"/>
  <c r="U310" i="5"/>
  <c r="I310" i="8"/>
  <c r="U176" i="6"/>
  <c r="U176" i="8"/>
  <c r="U29" i="6"/>
  <c r="I371" i="10"/>
  <c r="U284" i="5"/>
  <c r="I284" i="8"/>
  <c r="O348" i="1"/>
  <c r="U113" i="8"/>
  <c r="U113" i="6"/>
  <c r="U245" i="8"/>
  <c r="U245" i="6"/>
  <c r="U339" i="5"/>
  <c r="I339" i="8"/>
  <c r="U313" i="5"/>
  <c r="I313" i="8"/>
  <c r="U161" i="8"/>
  <c r="U161" i="6"/>
  <c r="I369" i="6"/>
  <c r="I22" i="8"/>
  <c r="U22" i="5"/>
  <c r="U68" i="6"/>
  <c r="U68" i="8"/>
  <c r="U347" i="8"/>
  <c r="U347" i="6"/>
  <c r="U209" i="8"/>
  <c r="U209" i="6"/>
  <c r="U201" i="8"/>
  <c r="U201" i="6"/>
  <c r="U139" i="5"/>
  <c r="I139" i="8"/>
  <c r="U296" i="6"/>
  <c r="U296" i="8"/>
  <c r="I192" i="8"/>
  <c r="U192" i="5"/>
  <c r="I370" i="6"/>
  <c r="U159" i="5"/>
  <c r="I159" i="8"/>
  <c r="I369" i="10"/>
  <c r="I60" i="8"/>
  <c r="U60" i="5"/>
  <c r="U300" i="8"/>
  <c r="U300" i="6"/>
  <c r="U16" i="5"/>
  <c r="I16" i="8"/>
  <c r="U10" i="8"/>
  <c r="U10" i="6"/>
  <c r="O347" i="1"/>
  <c r="I371" i="5"/>
  <c r="I164" i="8"/>
  <c r="U164" i="5"/>
  <c r="U180" i="5"/>
  <c r="I180" i="8"/>
  <c r="I372" i="10"/>
  <c r="U46" i="5"/>
  <c r="I46" i="8"/>
  <c r="U120" i="5"/>
  <c r="I120" i="8"/>
  <c r="U25" i="8"/>
  <c r="U25" i="6"/>
  <c r="O349" i="1"/>
  <c r="U8" i="6"/>
  <c r="U8" i="8"/>
  <c r="I236" i="8"/>
  <c r="U236" i="5"/>
  <c r="U290" i="5"/>
  <c r="I290" i="8"/>
  <c r="U147" i="5"/>
  <c r="I147" i="8"/>
  <c r="U282" i="8"/>
  <c r="U282" i="6"/>
  <c r="U80" i="6"/>
  <c r="U80" i="8"/>
  <c r="U45" i="5"/>
  <c r="I45" i="8"/>
  <c r="I374" i="10"/>
  <c r="U34" i="8"/>
  <c r="U34" i="6"/>
  <c r="U262" i="5"/>
  <c r="I262" i="8"/>
  <c r="O346" i="1"/>
  <c r="I369" i="5"/>
  <c r="I56" i="8"/>
  <c r="U56" i="5"/>
  <c r="U108" i="6"/>
  <c r="U108" i="8"/>
  <c r="I370" i="10"/>
  <c r="U228" i="8"/>
  <c r="U228" i="6"/>
  <c r="U193" i="6"/>
  <c r="U193" i="8"/>
  <c r="O350" i="1"/>
  <c r="I374" i="5"/>
  <c r="S159" i="12" l="1"/>
  <c r="S132" i="12"/>
  <c r="S297" i="12"/>
  <c r="S332" i="12"/>
  <c r="S342" i="12"/>
  <c r="S35" i="12"/>
  <c r="S320" i="12"/>
  <c r="S146" i="12"/>
  <c r="S137" i="12"/>
  <c r="S341" i="12"/>
  <c r="S100" i="12"/>
  <c r="S327" i="12"/>
  <c r="S51" i="12"/>
  <c r="S223" i="12"/>
  <c r="S208" i="12"/>
  <c r="S312" i="12"/>
  <c r="S171" i="12"/>
  <c r="S337" i="12"/>
  <c r="S150" i="12"/>
  <c r="S299" i="12"/>
  <c r="S325" i="12"/>
  <c r="S333" i="12"/>
  <c r="S60" i="12"/>
  <c r="S229" i="12"/>
  <c r="S72" i="12"/>
  <c r="S14" i="12"/>
  <c r="S134" i="12"/>
  <c r="S102" i="12"/>
  <c r="S253" i="12"/>
  <c r="S283" i="12"/>
  <c r="S267" i="12"/>
  <c r="S43" i="12"/>
  <c r="S280" i="12"/>
  <c r="S4" i="12"/>
  <c r="S295" i="12"/>
  <c r="S282" i="12"/>
  <c r="S158" i="12"/>
  <c r="S284" i="12"/>
  <c r="S116" i="12"/>
  <c r="S38" i="12"/>
  <c r="S245" i="12"/>
  <c r="S340" i="12"/>
  <c r="S5" i="12"/>
  <c r="S343" i="12"/>
  <c r="S165" i="12"/>
  <c r="S143" i="12"/>
  <c r="S304" i="12"/>
  <c r="S326" i="12"/>
  <c r="S127" i="12"/>
  <c r="S220" i="12"/>
  <c r="S232" i="12"/>
  <c r="S328" i="12"/>
  <c r="S322" i="12"/>
  <c r="S207" i="12"/>
  <c r="S316" i="12"/>
  <c r="S34" i="12"/>
  <c r="S37" i="12"/>
  <c r="S324" i="12"/>
  <c r="S246" i="12"/>
  <c r="S290" i="12"/>
  <c r="S20" i="12"/>
  <c r="S319" i="12"/>
  <c r="S238" i="12"/>
  <c r="S9" i="12"/>
  <c r="S314" i="12"/>
  <c r="S67" i="12"/>
  <c r="S317" i="12"/>
  <c r="S257" i="12"/>
  <c r="S154" i="12"/>
  <c r="S124" i="12"/>
  <c r="S279" i="12"/>
  <c r="S256" i="12"/>
  <c r="S176" i="12"/>
  <c r="S156" i="12"/>
  <c r="S12" i="12"/>
  <c r="S145" i="12"/>
  <c r="S128" i="12"/>
  <c r="S331" i="12"/>
  <c r="S62" i="12"/>
  <c r="S7" i="12"/>
  <c r="S22" i="12"/>
  <c r="S237" i="12"/>
  <c r="S278" i="12"/>
  <c r="S3" i="12"/>
  <c r="S140" i="12"/>
  <c r="S139" i="12"/>
  <c r="S293" i="12"/>
  <c r="S45" i="12"/>
  <c r="U36" i="8"/>
  <c r="S203" i="12"/>
  <c r="S169" i="12"/>
  <c r="S99" i="12"/>
  <c r="S118" i="12"/>
  <c r="U178" i="6"/>
  <c r="S48" i="12"/>
  <c r="S58" i="12"/>
  <c r="U26" i="6"/>
  <c r="U184" i="8"/>
  <c r="U91" i="6"/>
  <c r="U98" i="8"/>
  <c r="S212" i="12"/>
  <c r="S214" i="12"/>
  <c r="S168" i="12"/>
  <c r="S211" i="12"/>
  <c r="S189" i="12"/>
  <c r="S83" i="12"/>
  <c r="S77" i="12"/>
  <c r="S66" i="12"/>
  <c r="S123" i="12"/>
  <c r="S273" i="12"/>
  <c r="S210" i="12"/>
  <c r="S114" i="12"/>
  <c r="S275" i="12"/>
  <c r="S216" i="12"/>
  <c r="S81" i="12"/>
  <c r="S205" i="12"/>
  <c r="S32" i="12"/>
  <c r="S199" i="12"/>
  <c r="S183" i="12"/>
  <c r="S88" i="12"/>
  <c r="S27" i="12"/>
  <c r="S57" i="12"/>
  <c r="S109" i="12"/>
  <c r="S202" i="12"/>
  <c r="S185" i="12"/>
  <c r="S167" i="12"/>
  <c r="S97" i="12"/>
  <c r="S25" i="12"/>
  <c r="U118" i="6"/>
  <c r="S50" i="12"/>
  <c r="S222" i="12"/>
  <c r="S164" i="12"/>
  <c r="S64" i="12"/>
  <c r="S113" i="12"/>
  <c r="S179" i="12"/>
  <c r="S91" i="12"/>
  <c r="S55" i="12"/>
  <c r="S70" i="12"/>
  <c r="S84" i="12"/>
  <c r="S36" i="12"/>
  <c r="S131" i="12"/>
  <c r="S87" i="12"/>
  <c r="S86" i="12"/>
  <c r="S105" i="12"/>
  <c r="S274" i="12"/>
  <c r="S96" i="12"/>
  <c r="S177" i="12"/>
  <c r="U73" i="6"/>
  <c r="U73" i="8"/>
  <c r="S117" i="12"/>
  <c r="S19" i="12"/>
  <c r="S224" i="12"/>
  <c r="S120" i="12"/>
  <c r="S98" i="12"/>
  <c r="S201" i="12"/>
  <c r="U131" i="8"/>
  <c r="S65" i="12"/>
  <c r="S130" i="12"/>
  <c r="S129" i="12"/>
  <c r="S69" i="12"/>
  <c r="S68" i="12"/>
  <c r="S272" i="12"/>
  <c r="S40" i="12"/>
  <c r="S33" i="12"/>
  <c r="S206" i="12"/>
  <c r="S90" i="12"/>
  <c r="S182" i="12"/>
  <c r="S190" i="12"/>
  <c r="S26" i="12"/>
  <c r="S80" i="12"/>
  <c r="S186" i="12"/>
  <c r="S82" i="12"/>
  <c r="S174" i="12"/>
  <c r="S161" i="12"/>
  <c r="S63" i="12"/>
  <c r="S133" i="12"/>
  <c r="S44" i="12"/>
  <c r="S188" i="12"/>
  <c r="S219" i="12"/>
  <c r="S198" i="12"/>
  <c r="S47" i="12"/>
  <c r="S126" i="12"/>
  <c r="S24" i="12"/>
  <c r="S31" i="12"/>
  <c r="S56" i="12"/>
  <c r="S184" i="12"/>
  <c r="S213" i="12"/>
  <c r="S209" i="12"/>
  <c r="S215" i="12"/>
  <c r="S103" i="12"/>
  <c r="S54" i="12"/>
  <c r="S93" i="12"/>
  <c r="S108" i="12"/>
  <c r="S166" i="12"/>
  <c r="U58" i="8"/>
  <c r="S42" i="12"/>
  <c r="S163" i="12"/>
  <c r="S76" i="12"/>
  <c r="S41" i="12"/>
  <c r="S200" i="12"/>
  <c r="S204" i="12"/>
  <c r="S217" i="12"/>
  <c r="S162" i="12"/>
  <c r="S61" i="12"/>
  <c r="S89" i="12"/>
  <c r="S193" i="12"/>
  <c r="U52" i="6"/>
  <c r="S119" i="12"/>
  <c r="S39" i="12"/>
  <c r="S75" i="12"/>
  <c r="S196" i="12"/>
  <c r="S21" i="12"/>
  <c r="S192" i="12"/>
  <c r="S173" i="12"/>
  <c r="S101" i="12"/>
  <c r="S104" i="12"/>
  <c r="U342" i="8"/>
  <c r="U299" i="8"/>
  <c r="U101" i="6"/>
  <c r="S106" i="12"/>
  <c r="U47" i="8"/>
  <c r="U350" i="6"/>
  <c r="U32" i="8"/>
  <c r="U240" i="6"/>
  <c r="U49" i="6"/>
  <c r="U182" i="6"/>
  <c r="U119" i="8"/>
  <c r="U115" i="6"/>
  <c r="F34" i="7"/>
  <c r="U51" i="6"/>
  <c r="U269" i="8"/>
  <c r="U273" i="6"/>
  <c r="U316" i="8"/>
  <c r="U259" i="6"/>
  <c r="U121" i="8"/>
  <c r="U69" i="6"/>
  <c r="U41" i="6"/>
  <c r="U50" i="8"/>
  <c r="U38" i="8"/>
  <c r="U48" i="8"/>
  <c r="U319" i="8"/>
  <c r="U109" i="8"/>
  <c r="U57" i="6"/>
  <c r="U145" i="6"/>
  <c r="U151" i="6"/>
  <c r="U260" i="8"/>
  <c r="U111" i="6"/>
  <c r="U247" i="6"/>
  <c r="U142" i="6"/>
  <c r="U67" i="8"/>
  <c r="U289" i="8"/>
  <c r="U169" i="8"/>
  <c r="U148" i="6"/>
  <c r="F35" i="7" s="1"/>
  <c r="F37" i="7" s="1"/>
  <c r="U28" i="6"/>
  <c r="U186" i="8"/>
  <c r="U188" i="6"/>
  <c r="U279" i="8"/>
  <c r="U348" i="6"/>
  <c r="U106" i="8"/>
  <c r="U251" i="6"/>
  <c r="U197" i="6"/>
  <c r="U163" i="6"/>
  <c r="U286" i="8"/>
  <c r="U346" i="6"/>
  <c r="U66" i="6"/>
  <c r="U95" i="8"/>
  <c r="U208" i="8"/>
  <c r="U162" i="6"/>
  <c r="U129" i="8"/>
  <c r="U250" i="8"/>
  <c r="U107" i="8"/>
  <c r="U272" i="8"/>
  <c r="U272" i="6"/>
  <c r="U102" i="6"/>
  <c r="U274" i="8"/>
  <c r="U83" i="8"/>
  <c r="U270" i="8"/>
  <c r="U70" i="8"/>
  <c r="U261" i="8"/>
  <c r="U82" i="8"/>
  <c r="U214" i="8"/>
  <c r="U136" i="6"/>
  <c r="U136" i="8"/>
  <c r="U327" i="6"/>
  <c r="U327" i="8"/>
  <c r="U62" i="8"/>
  <c r="U62" i="6"/>
  <c r="U328" i="8"/>
  <c r="U328" i="6"/>
  <c r="U165" i="6"/>
  <c r="U165" i="8"/>
  <c r="U78" i="8"/>
  <c r="U78" i="6"/>
  <c r="U14" i="8"/>
  <c r="U14" i="6"/>
  <c r="P347" i="1"/>
  <c r="P350" i="1"/>
  <c r="U238" i="8"/>
  <c r="U238" i="6"/>
  <c r="P348" i="1"/>
  <c r="U323" i="8"/>
  <c r="U351" i="8"/>
  <c r="U351" i="6"/>
  <c r="U267" i="6"/>
  <c r="U267" i="8"/>
  <c r="U89" i="8"/>
  <c r="U89" i="6"/>
  <c r="U137" i="6"/>
  <c r="U137" i="8"/>
  <c r="U331" i="6"/>
  <c r="U143" i="6"/>
  <c r="U143" i="8"/>
  <c r="U285" i="8"/>
  <c r="U285" i="6"/>
  <c r="U255" i="8"/>
  <c r="U255" i="6"/>
  <c r="U248" i="8"/>
  <c r="U248" i="6"/>
  <c r="U81" i="6"/>
  <c r="P346" i="1"/>
  <c r="U353" i="6"/>
  <c r="U341" i="8"/>
  <c r="U341" i="6"/>
  <c r="P349" i="1"/>
  <c r="U220" i="8"/>
  <c r="U76" i="6"/>
  <c r="U76" i="8"/>
  <c r="U252" i="8"/>
  <c r="U252" i="6"/>
  <c r="U345" i="8"/>
  <c r="U223" i="8"/>
  <c r="U222" i="8"/>
  <c r="U21" i="8"/>
  <c r="U230" i="6"/>
  <c r="U303" i="6"/>
  <c r="U335" i="8"/>
  <c r="U125" i="6"/>
  <c r="U199" i="6"/>
  <c r="U191" i="8"/>
  <c r="U12" i="6"/>
  <c r="U87" i="6"/>
  <c r="U127" i="6"/>
  <c r="U128" i="6"/>
  <c r="U116" i="8"/>
  <c r="U92" i="8"/>
  <c r="U110" i="8"/>
  <c r="U237" i="6"/>
  <c r="U135" i="6"/>
  <c r="U31" i="6"/>
  <c r="U140" i="6"/>
  <c r="U189" i="6"/>
  <c r="U189" i="8"/>
  <c r="U114" i="8"/>
  <c r="U114" i="6"/>
  <c r="U308" i="6"/>
  <c r="U205" i="8"/>
  <c r="U157" i="8"/>
  <c r="U349" i="8"/>
  <c r="U241" i="6"/>
  <c r="U302" i="6"/>
  <c r="U198" i="8"/>
  <c r="U309" i="6"/>
  <c r="U309" i="8"/>
  <c r="U183" i="8"/>
  <c r="U183" i="6"/>
  <c r="U207" i="6"/>
  <c r="U207" i="8"/>
  <c r="U288" i="8"/>
  <c r="U288" i="6"/>
  <c r="U210" i="6"/>
  <c r="U210" i="8"/>
  <c r="U249" i="8"/>
  <c r="U249" i="6"/>
  <c r="I371" i="8"/>
  <c r="U280" i="6"/>
  <c r="U280" i="8"/>
  <c r="U39" i="6"/>
  <c r="U39" i="8"/>
  <c r="U306" i="6"/>
  <c r="U306" i="8"/>
  <c r="U104" i="8"/>
  <c r="U104" i="6"/>
  <c r="U321" i="8"/>
  <c r="U321" i="6"/>
  <c r="U324" i="6"/>
  <c r="U324" i="8"/>
  <c r="U23" i="6"/>
  <c r="U23" i="8"/>
  <c r="U146" i="8"/>
  <c r="U146" i="6"/>
  <c r="U218" i="8"/>
  <c r="U218" i="6"/>
  <c r="U61" i="8"/>
  <c r="U61" i="6"/>
  <c r="U99" i="6"/>
  <c r="U99" i="8"/>
  <c r="U340" i="6"/>
  <c r="U340" i="8"/>
  <c r="U374" i="5"/>
  <c r="U233" i="6"/>
  <c r="U233" i="8"/>
  <c r="U30" i="6"/>
  <c r="U30" i="8"/>
  <c r="U217" i="6"/>
  <c r="U217" i="8"/>
  <c r="U356" i="6"/>
  <c r="U356" i="8"/>
  <c r="U155" i="6"/>
  <c r="U155" i="8"/>
  <c r="U19" i="8"/>
  <c r="U19" i="6"/>
  <c r="U278" i="8"/>
  <c r="U278" i="6"/>
  <c r="U172" i="8"/>
  <c r="U172" i="6"/>
  <c r="U123" i="8"/>
  <c r="U123" i="6"/>
  <c r="U301" i="8"/>
  <c r="U301" i="6"/>
  <c r="U294" i="6"/>
  <c r="U294" i="8"/>
  <c r="U317" i="6"/>
  <c r="U317" i="8"/>
  <c r="U298" i="6"/>
  <c r="U298" i="8"/>
  <c r="U263" i="6"/>
  <c r="U263" i="8"/>
  <c r="U93" i="6"/>
  <c r="U93" i="8"/>
  <c r="U77" i="6"/>
  <c r="U77" i="8"/>
  <c r="U225" i="6"/>
  <c r="U225" i="8"/>
  <c r="U97" i="8"/>
  <c r="U97" i="6"/>
  <c r="U72" i="8"/>
  <c r="U72" i="6"/>
  <c r="U354" i="6"/>
  <c r="U354" i="8"/>
  <c r="U154" i="8"/>
  <c r="U154" i="6"/>
  <c r="U325" i="8"/>
  <c r="U325" i="6"/>
  <c r="U194" i="8"/>
  <c r="U194" i="6"/>
  <c r="U287" i="8"/>
  <c r="U287" i="6"/>
  <c r="U27" i="8"/>
  <c r="U27" i="6"/>
  <c r="U187" i="8"/>
  <c r="U187" i="6"/>
  <c r="U343" i="8"/>
  <c r="U343" i="6"/>
  <c r="U190" i="8"/>
  <c r="U190" i="6"/>
  <c r="U334" i="8"/>
  <c r="U334" i="6"/>
  <c r="U74" i="6"/>
  <c r="U74" i="8"/>
  <c r="U158" i="6"/>
  <c r="U158" i="8"/>
  <c r="U202" i="8"/>
  <c r="U202" i="6"/>
  <c r="U295" i="6"/>
  <c r="U295" i="8"/>
  <c r="U88" i="8"/>
  <c r="U88" i="6"/>
  <c r="U149" i="6"/>
  <c r="U149" i="8"/>
  <c r="U64" i="8"/>
  <c r="U64" i="6"/>
  <c r="U11" i="8"/>
  <c r="U11" i="6"/>
  <c r="I373" i="8"/>
  <c r="U53" i="6"/>
  <c r="U53" i="8"/>
  <c r="U266" i="8"/>
  <c r="U266" i="6"/>
  <c r="U216" i="8"/>
  <c r="U216" i="6"/>
  <c r="U291" i="8"/>
  <c r="U291" i="6"/>
  <c r="U7" i="6"/>
  <c r="U7" i="8"/>
  <c r="U105" i="6"/>
  <c r="U105" i="8"/>
  <c r="U170" i="8"/>
  <c r="U170" i="6"/>
  <c r="U90" i="6"/>
  <c r="U90" i="8"/>
  <c r="U211" i="6"/>
  <c r="U211" i="8"/>
  <c r="U174" i="6"/>
  <c r="U174" i="8"/>
  <c r="U37" i="8"/>
  <c r="U37" i="6"/>
  <c r="U112" i="6"/>
  <c r="U112" i="8"/>
  <c r="U173" i="8"/>
  <c r="U173" i="6"/>
  <c r="U42" i="6"/>
  <c r="U42" i="8"/>
  <c r="U234" i="6"/>
  <c r="U234" i="8"/>
  <c r="U307" i="8"/>
  <c r="U307" i="6"/>
  <c r="U203" i="8"/>
  <c r="U203" i="6"/>
  <c r="U185" i="8"/>
  <c r="U185" i="6"/>
  <c r="U239" i="6"/>
  <c r="U239" i="8"/>
  <c r="U141" i="8"/>
  <c r="U141" i="6"/>
  <c r="U283" i="6"/>
  <c r="U283" i="8"/>
  <c r="U160" i="6"/>
  <c r="U160" i="8"/>
  <c r="U179" i="8"/>
  <c r="U179" i="6"/>
  <c r="U281" i="8"/>
  <c r="U281" i="6"/>
  <c r="U156" i="8"/>
  <c r="U156" i="6"/>
  <c r="U246" i="8"/>
  <c r="U246" i="6"/>
  <c r="U242" i="8"/>
  <c r="U242" i="6"/>
  <c r="U215" i="6"/>
  <c r="U215" i="8"/>
  <c r="U275" i="8"/>
  <c r="U275" i="6"/>
  <c r="U96" i="6"/>
  <c r="U96" i="8"/>
  <c r="U192" i="8"/>
  <c r="U192" i="6"/>
  <c r="U310" i="6"/>
  <c r="U310" i="8"/>
  <c r="U322" i="6"/>
  <c r="U322" i="8"/>
  <c r="U284" i="6"/>
  <c r="U284" i="8"/>
  <c r="U305" i="8"/>
  <c r="U305" i="6"/>
  <c r="U330" i="8"/>
  <c r="U330" i="6"/>
  <c r="U120" i="6"/>
  <c r="U120" i="8"/>
  <c r="I369" i="8"/>
  <c r="U204" i="8"/>
  <c r="U204" i="6"/>
  <c r="U236" i="8"/>
  <c r="U236" i="6"/>
  <c r="U60" i="8"/>
  <c r="U60" i="6"/>
  <c r="U369" i="5"/>
  <c r="U180" i="8"/>
  <c r="U180" i="6"/>
  <c r="U320" i="6"/>
  <c r="U320" i="8"/>
  <c r="U372" i="5"/>
  <c r="U16" i="8"/>
  <c r="U16" i="6"/>
  <c r="U292" i="6"/>
  <c r="U292" i="8"/>
  <c r="I370" i="8"/>
  <c r="U63" i="8"/>
  <c r="U63" i="6"/>
  <c r="U268" i="8"/>
  <c r="U268" i="6"/>
  <c r="U313" i="8"/>
  <c r="U313" i="6"/>
  <c r="U329" i="6"/>
  <c r="U329" i="8"/>
  <c r="U56" i="6"/>
  <c r="U56" i="8"/>
  <c r="U45" i="8"/>
  <c r="U45" i="6"/>
  <c r="U147" i="6"/>
  <c r="U147" i="8"/>
  <c r="U262" i="8"/>
  <c r="U262" i="6"/>
  <c r="U371" i="5"/>
  <c r="U46" i="6"/>
  <c r="U46" i="8"/>
  <c r="U164" i="8"/>
  <c r="U164" i="6"/>
  <c r="U159" i="6"/>
  <c r="U159" i="8"/>
  <c r="I372" i="8"/>
  <c r="U235" i="8"/>
  <c r="U235" i="6"/>
  <c r="U370" i="5"/>
  <c r="U22" i="8"/>
  <c r="U22" i="6"/>
  <c r="U339" i="6"/>
  <c r="U339" i="8"/>
  <c r="U290" i="8"/>
  <c r="U290" i="6"/>
  <c r="U373" i="5"/>
  <c r="U139" i="6"/>
  <c r="U139" i="8"/>
  <c r="U195" i="6"/>
  <c r="U195" i="8"/>
  <c r="U264" i="8"/>
  <c r="U264" i="6"/>
  <c r="U315" i="8"/>
  <c r="U315" i="6"/>
  <c r="E42" i="7" l="1"/>
  <c r="G42" i="7" s="1"/>
  <c r="F36" i="7"/>
  <c r="F42" i="7" s="1"/>
  <c r="U372" i="6"/>
  <c r="U374" i="6"/>
  <c r="U369" i="8"/>
  <c r="U369" i="6"/>
  <c r="U373" i="6"/>
  <c r="U370" i="6"/>
  <c r="U370" i="8"/>
  <c r="U371" i="8"/>
  <c r="U373" i="8"/>
  <c r="U372" i="8"/>
  <c r="U371" i="6"/>
</calcChain>
</file>

<file path=xl/sharedStrings.xml><?xml version="1.0" encoding="utf-8"?>
<sst xmlns="http://schemas.openxmlformats.org/spreadsheetml/2006/main" count="1347" uniqueCount="525">
  <si>
    <t>District</t>
  </si>
  <si>
    <t>ADEL-DESOTO-MINBURN</t>
  </si>
  <si>
    <t>AGWSR</t>
  </si>
  <si>
    <t>A-H-S-T</t>
  </si>
  <si>
    <t>ALBERT CITY-TRUESDALE</t>
  </si>
  <si>
    <t>ALGONA</t>
  </si>
  <si>
    <t>ALLISON-BRISTOW</t>
  </si>
  <si>
    <t>APLINGTON-PARKERSBURG</t>
  </si>
  <si>
    <t>ARMSTRONG-RINGSTED</t>
  </si>
  <si>
    <t>BATTLE CREEK-IDA GROVE</t>
  </si>
  <si>
    <t>BCL-UW</t>
  </si>
  <si>
    <t>BELMOND-KLEMME</t>
  </si>
  <si>
    <t>BENTON</t>
  </si>
  <si>
    <t>BOYER VALLEY</t>
  </si>
  <si>
    <t>BROOKLYN-GUERNSEY-MALCOM</t>
  </si>
  <si>
    <t>CENTER POINT-URBANA</t>
  </si>
  <si>
    <t>CENTRAL</t>
  </si>
  <si>
    <t>CLARION-GOLDFIELD</t>
  </si>
  <si>
    <t>CLAY CENTRAL-EVERLY</t>
  </si>
  <si>
    <t>CLAYTON RIDGE</t>
  </si>
  <si>
    <t>CLEAR CREEK-AMANA</t>
  </si>
  <si>
    <t>COLLINS-MAXWELL</t>
  </si>
  <si>
    <t>DIKE-NEW HARTFORD</t>
  </si>
  <si>
    <t>EAST MARSHAL</t>
  </si>
  <si>
    <t>EDDYVILLE-BLAKESBURG</t>
  </si>
  <si>
    <t>ESTHERVILLE-LINCOLN CENTRAL</t>
  </si>
  <si>
    <t>GEORGE - LITTLE ROCK</t>
  </si>
  <si>
    <t>GILMORE CITY-BRADGATE</t>
  </si>
  <si>
    <t>GLADBROOK-REINBECK</t>
  </si>
  <si>
    <t>GMG</t>
  </si>
  <si>
    <t>HAMPTON-DUMONT</t>
  </si>
  <si>
    <t>HARTLEY-MELVIN-SANBORN</t>
  </si>
  <si>
    <t>HUBBARD-RADCLIFFE</t>
  </si>
  <si>
    <t>IKM</t>
  </si>
  <si>
    <t>JEFFERSON-SCRANTON</t>
  </si>
  <si>
    <t>MANSON-NORTHWEST WEBSTER</t>
  </si>
  <si>
    <t>MARCUS-MERIDEN-CLEGHORN</t>
  </si>
  <si>
    <t>MARTENSDALE-ST MARYS</t>
  </si>
  <si>
    <t>MFL-MAR MAC</t>
  </si>
  <si>
    <t>MIDLAND</t>
  </si>
  <si>
    <t>MOC-FLOYD VALLEY</t>
  </si>
  <si>
    <t>NASHUA-PLAINFIELD</t>
  </si>
  <si>
    <t>NEWELL-FONDA</t>
  </si>
  <si>
    <t>NODAWAY VALLEY</t>
  </si>
  <si>
    <t>NORA SPRINGS-ROCK FALLS</t>
  </si>
  <si>
    <t>NORTH CEDAR</t>
  </si>
  <si>
    <t>NORTH IOWA</t>
  </si>
  <si>
    <t>NORTH KOSSUTH</t>
  </si>
  <si>
    <t>PANORAMA</t>
  </si>
  <si>
    <t>PCM</t>
  </si>
  <si>
    <t>POCAHONTAS</t>
  </si>
  <si>
    <t>POMEROY-PALMER</t>
  </si>
  <si>
    <t>PRAIRIE VALLEY</t>
  </si>
  <si>
    <t>RIVER VALLEY</t>
  </si>
  <si>
    <t>RIVERSIDE</t>
  </si>
  <si>
    <t>ROCKWELL CITY-LYTTON</t>
  </si>
  <si>
    <t>RUDD-ROCKFORD-MARBLE ROCK</t>
  </si>
  <si>
    <t>RUTHVEN-AYRSHIRE</t>
  </si>
  <si>
    <t>SCHALLER-CRESTLAND</t>
  </si>
  <si>
    <t>SERGEANT BLUFF-LUTON</t>
  </si>
  <si>
    <t>SIOUX CENTRAL</t>
  </si>
  <si>
    <t>SOUTH O BRIEN</t>
  </si>
  <si>
    <t>SOUTHEAST WEBSTER - GRAND</t>
  </si>
  <si>
    <t>SOUTHERN CAL</t>
  </si>
  <si>
    <t>UNION</t>
  </si>
  <si>
    <t xml:space="preserve">VAN BUREN </t>
  </si>
  <si>
    <t>VINTON-SHELLSBURG</t>
  </si>
  <si>
    <t>WALL LAKE VIEW AUBURN</t>
  </si>
  <si>
    <t>WEST BEND-MALLARD</t>
  </si>
  <si>
    <t>WEST CENTRAL VALLEY</t>
  </si>
  <si>
    <t>WEST HANCOCK</t>
  </si>
  <si>
    <t>WESTERN DUBUQUE</t>
  </si>
  <si>
    <t>Budget Enrollment</t>
  </si>
  <si>
    <t>District Cost Per Pupil</t>
  </si>
  <si>
    <t>Budget Guarantee</t>
  </si>
  <si>
    <t>Regular Program District Cost w/Adjustment</t>
  </si>
  <si>
    <t>Regular Program District Cost</t>
  </si>
  <si>
    <t>Percent Change in RPDC</t>
  </si>
  <si>
    <t>Minimum</t>
  </si>
  <si>
    <t>Maximum</t>
  </si>
  <si>
    <t>Average (Mean)</t>
  </si>
  <si>
    <t>Median</t>
  </si>
  <si>
    <t>Count &gt; 0</t>
  </si>
  <si>
    <t>Total</t>
  </si>
  <si>
    <t>FY 2011</t>
  </si>
  <si>
    <t>per pupil</t>
  </si>
  <si>
    <t>Open Out Impact</t>
  </si>
  <si>
    <t>Tuition Out Impact</t>
  </si>
  <si>
    <t>Open In Impact</t>
  </si>
  <si>
    <t>Tuition In Impact</t>
  </si>
  <si>
    <t>Supp. Wt. Teachers/Pupils</t>
  </si>
  <si>
    <t>Supp. Wt. Operational Efficiency</t>
  </si>
  <si>
    <t>ELL</t>
  </si>
  <si>
    <t>Voluntary Preschool</t>
  </si>
  <si>
    <t>Teacher Salary Supplement</t>
  </si>
  <si>
    <t>Enrollment</t>
  </si>
  <si>
    <t>Professional Development</t>
  </si>
  <si>
    <t>Early Interv. Block Grant (Class Size)</t>
  </si>
  <si>
    <t>TSS AG</t>
  </si>
  <si>
    <t>PD AG</t>
  </si>
  <si>
    <t>EIAG</t>
  </si>
  <si>
    <t>TSS Base PP</t>
  </si>
  <si>
    <t>PD Base PP</t>
  </si>
  <si>
    <t>EI Base PP</t>
  </si>
  <si>
    <t>EI w/AG</t>
  </si>
  <si>
    <t>TSS Per Pupil Calculations</t>
  </si>
  <si>
    <t>TSS Base Dist Cost</t>
  </si>
  <si>
    <t>TSS PP w/AG</t>
  </si>
  <si>
    <t>PD Base Dist Cost</t>
  </si>
  <si>
    <t>PD PP w/AG</t>
  </si>
  <si>
    <t>EI Base Dist Cost</t>
  </si>
  <si>
    <t>FY 2010 Spending Authority Report</t>
  </si>
  <si>
    <t>Supp. Wt. Teachers - Pupils</t>
  </si>
  <si>
    <t>FY 2011 Spending Authority Report</t>
  </si>
  <si>
    <t>Change</t>
  </si>
  <si>
    <t>Pct Change</t>
  </si>
  <si>
    <t>Lookup</t>
  </si>
  <si>
    <t>FY10</t>
  </si>
  <si>
    <t>FY11</t>
  </si>
  <si>
    <t>Spending Authority Indicators - FY 2010 and FY 2011</t>
  </si>
  <si>
    <t>Big Picture</t>
  </si>
  <si>
    <t>When We really have this:</t>
  </si>
  <si>
    <t>Regular Program District Cost Says we have this amount of new money:</t>
  </si>
  <si>
    <t>A difference of:</t>
  </si>
  <si>
    <t>Open Enrollment Out Impact</t>
  </si>
  <si>
    <t>Open  Enrollment In Impact</t>
  </si>
  <si>
    <t>English Language Learner</t>
  </si>
  <si>
    <t>Regular Program District Cost w/ Adjustment</t>
  </si>
  <si>
    <t>Based on 4% Allowable Growth compared to FY 2009</t>
  </si>
  <si>
    <t>Set Allowable Growth Rate Here:</t>
  </si>
  <si>
    <t>1/1/08 Valuations for FY 2010 School Budgets</t>
  </si>
  <si>
    <t>Net Taxable</t>
  </si>
  <si>
    <t>TIF</t>
  </si>
  <si>
    <t>Final Data April 13, 2009</t>
  </si>
  <si>
    <t>Valuation</t>
  </si>
  <si>
    <t>Without Gas&amp;El</t>
  </si>
  <si>
    <t>Gas&amp;Elec</t>
  </si>
  <si>
    <t>G&amp;E % of total</t>
  </si>
  <si>
    <t>ADAIR-CASEY</t>
  </si>
  <si>
    <t xml:space="preserve">ADEL-DESOTO-MINBURN </t>
  </si>
  <si>
    <t>AKRON-WESTFIELD</t>
  </si>
  <si>
    <t>ALBIA</t>
  </si>
  <si>
    <t>ALBURNETT</t>
  </si>
  <si>
    <t>ALDEN</t>
  </si>
  <si>
    <t>ALLAMAKEE</t>
  </si>
  <si>
    <t>ALTA</t>
  </si>
  <si>
    <t>AMES</t>
  </si>
  <si>
    <t>ANAMOSA</t>
  </si>
  <si>
    <t>ANDREW</t>
  </si>
  <si>
    <t>ANITA</t>
  </si>
  <si>
    <t>ANKENY</t>
  </si>
  <si>
    <t>ANTHON-OTO</t>
  </si>
  <si>
    <t>AR-WE-VA</t>
  </si>
  <si>
    <t>ATLANTIC</t>
  </si>
  <si>
    <t>AUDUBON</t>
  </si>
  <si>
    <t>AURELIA</t>
  </si>
  <si>
    <t>BALLARD</t>
  </si>
  <si>
    <t>BAXTER</t>
  </si>
  <si>
    <t>BCLUW</t>
  </si>
  <si>
    <t>BEDFORD</t>
  </si>
  <si>
    <t>BELLE PLAINE</t>
  </si>
  <si>
    <t>BELLEVUE</t>
  </si>
  <si>
    <t>BENNETT</t>
  </si>
  <si>
    <t>BETTENDORF</t>
  </si>
  <si>
    <t>BONDURANT-FARRAR</t>
  </si>
  <si>
    <t>BOONE</t>
  </si>
  <si>
    <t>BOYDEN-HULL</t>
  </si>
  <si>
    <t>BURLINGTON</t>
  </si>
  <si>
    <t>C AND M</t>
  </si>
  <si>
    <t>CAL</t>
  </si>
  <si>
    <t>CALAMUS/WHEATLAND</t>
  </si>
  <si>
    <t>CAMANCHE</t>
  </si>
  <si>
    <t>CARDINAL</t>
  </si>
  <si>
    <t>CARLISLE</t>
  </si>
  <si>
    <t>CARROLL</t>
  </si>
  <si>
    <t>CEDAR FALLS</t>
  </si>
  <si>
    <t>CEDAR RAPIDS</t>
  </si>
  <si>
    <t>CENTERVILLE</t>
  </si>
  <si>
    <t>CENTRAL LEE</t>
  </si>
  <si>
    <t>CENTRAL CLAYTON</t>
  </si>
  <si>
    <t>CENTRAL CLINTON</t>
  </si>
  <si>
    <t>CENTRAL CITY</t>
  </si>
  <si>
    <t>CENTRAL DECATUR</t>
  </si>
  <si>
    <t>CENTRAL LYON</t>
  </si>
  <si>
    <t>CHARITON</t>
  </si>
  <si>
    <t>CHARLES CITY</t>
  </si>
  <si>
    <t>CHARTER OAK-UTE</t>
  </si>
  <si>
    <t>CHEROKEE</t>
  </si>
  <si>
    <t>CLARINDA</t>
  </si>
  <si>
    <t>CLARKE</t>
  </si>
  <si>
    <t>CLARKSVILLE</t>
  </si>
  <si>
    <t xml:space="preserve">CLEAR CREEK-AMANA </t>
  </si>
  <si>
    <t>CLEARFIELD</t>
  </si>
  <si>
    <t>CLEAR LAKE</t>
  </si>
  <si>
    <t>CLINTON</t>
  </si>
  <si>
    <t>COLFAX-MINGO</t>
  </si>
  <si>
    <t>COLLEGE</t>
  </si>
  <si>
    <t>COLO-NESCO</t>
  </si>
  <si>
    <t>COLUMBUS</t>
  </si>
  <si>
    <t>COON RAPIDS-BAYARD</t>
  </si>
  <si>
    <t>CORNING</t>
  </si>
  <si>
    <t>CORWITH-WESLEY</t>
  </si>
  <si>
    <t>COUNCIL BLUFFS</t>
  </si>
  <si>
    <t>CRESTON</t>
  </si>
  <si>
    <t>DALLAS CENTER-GRIMES</t>
  </si>
  <si>
    <t>DANVILLE</t>
  </si>
  <si>
    <t>DAVENPORT</t>
  </si>
  <si>
    <t>DAVIS COUNTY</t>
  </si>
  <si>
    <t>DECORAH</t>
  </si>
  <si>
    <t>DELWOOD</t>
  </si>
  <si>
    <t>DENISON</t>
  </si>
  <si>
    <t>DENVER</t>
  </si>
  <si>
    <t>DES MOINES</t>
  </si>
  <si>
    <t>DIAGONAL</t>
  </si>
  <si>
    <t xml:space="preserve">DIKE-NEW HARTFORD </t>
  </si>
  <si>
    <t>DOWS</t>
  </si>
  <si>
    <t>DUBUQUE</t>
  </si>
  <si>
    <t>DUNKERTON</t>
  </si>
  <si>
    <t>DURANT</t>
  </si>
  <si>
    <t>EAGLE GROVE</t>
  </si>
  <si>
    <t>EARLHAM</t>
  </si>
  <si>
    <t>EAST BUCHANAN</t>
  </si>
  <si>
    <t>EAST CENTRAL</t>
  </si>
  <si>
    <t>EAST GREENE</t>
  </si>
  <si>
    <t>EAST UNION</t>
  </si>
  <si>
    <t>EASTERN ALLAMAKEE</t>
  </si>
  <si>
    <t>EDGEWOOD-COLESBURG</t>
  </si>
  <si>
    <t>ELDORA-NEW PROVIDENCE</t>
  </si>
  <si>
    <t>ELK HORN-KIMBALLTON</t>
  </si>
  <si>
    <t>EMMETSBURG</t>
  </si>
  <si>
    <t>ENGLISH VALLEYS</t>
  </si>
  <si>
    <t>ESSEX</t>
  </si>
  <si>
    <t>EXIRA</t>
  </si>
  <si>
    <t>FAIRFIELD</t>
  </si>
  <si>
    <t>FARRAGUT</t>
  </si>
  <si>
    <t>FOREST CITY</t>
  </si>
  <si>
    <t>FORT DODGE</t>
  </si>
  <si>
    <t>FORT MADISON</t>
  </si>
  <si>
    <t>FREDERICKSBURG</t>
  </si>
  <si>
    <t>FREMONT</t>
  </si>
  <si>
    <t>FREMONT-MILLS</t>
  </si>
  <si>
    <t>GALVA-HOLSTEIN</t>
  </si>
  <si>
    <t>GARNER-HAYFIELD</t>
  </si>
  <si>
    <t>GEORGE-LITTLE ROCK</t>
  </si>
  <si>
    <t>GILBERT</t>
  </si>
  <si>
    <t>GLENWOOD</t>
  </si>
  <si>
    <t>GLIDDEN-RALSTON</t>
  </si>
  <si>
    <t>GRAETTINGER</t>
  </si>
  <si>
    <t>GREENE</t>
  </si>
  <si>
    <t>GRINNELL-NEWBURG</t>
  </si>
  <si>
    <t>GRISWOLD</t>
  </si>
  <si>
    <t>GRUNDY CENTER</t>
  </si>
  <si>
    <t>GUTHRIE CENTER</t>
  </si>
  <si>
    <t>HLV</t>
  </si>
  <si>
    <t>HAMBURG</t>
  </si>
  <si>
    <t>HARLAN</t>
  </si>
  <si>
    <t>HARMONY</t>
  </si>
  <si>
    <t>HARRIS-LAKE PARK</t>
  </si>
  <si>
    <t>HIGHLAND</t>
  </si>
  <si>
    <t>HINTON</t>
  </si>
  <si>
    <t>HOWARD-WINNESHIEK</t>
  </si>
  <si>
    <t>HUDSON</t>
  </si>
  <si>
    <t>HUMBOLDT</t>
  </si>
  <si>
    <t>INDEPENDENCE</t>
  </si>
  <si>
    <t>INDIANOLA</t>
  </si>
  <si>
    <t>INTERSTATE 35</t>
  </si>
  <si>
    <t>IOWA CITY</t>
  </si>
  <si>
    <t>IOWA FALLS</t>
  </si>
  <si>
    <t>IOWA VALLEY</t>
  </si>
  <si>
    <t>JANESVILLE</t>
  </si>
  <si>
    <t>JESUP</t>
  </si>
  <si>
    <t>JOHNSTON</t>
  </si>
  <si>
    <t>KEOKUK</t>
  </si>
  <si>
    <t>KEOTA</t>
  </si>
  <si>
    <t>KINGSLEY-PIERSON</t>
  </si>
  <si>
    <t>KNOXVILLE</t>
  </si>
  <si>
    <t>LAKE MILLS</t>
  </si>
  <si>
    <t>LAMONI</t>
  </si>
  <si>
    <t>LAURENS-MARATHON</t>
  </si>
  <si>
    <t>LAWTON-BRONSON</t>
  </si>
  <si>
    <t>EAST MARSHALL</t>
  </si>
  <si>
    <t>LE MARS</t>
  </si>
  <si>
    <t>LENOX</t>
  </si>
  <si>
    <t>LEWIS CENTRAL</t>
  </si>
  <si>
    <t>LINEVILLE-CLIO</t>
  </si>
  <si>
    <t>LINN-MAR</t>
  </si>
  <si>
    <t>LISBON</t>
  </si>
  <si>
    <t>LOGAN-MAGNOLIA</t>
  </si>
  <si>
    <t>LONE TREE</t>
  </si>
  <si>
    <t>LOUISA-MUSCATINE</t>
  </si>
  <si>
    <t>LU VERNE</t>
  </si>
  <si>
    <t>LYNNVILLE-SULLY</t>
  </si>
  <si>
    <t>MADRID</t>
  </si>
  <si>
    <t>MALVERN</t>
  </si>
  <si>
    <t>MANNING</t>
  </si>
  <si>
    <t>MAPLE VALLEY</t>
  </si>
  <si>
    <t>MAQUOKETA</t>
  </si>
  <si>
    <t>MAQUOKETA VALLEY</t>
  </si>
  <si>
    <t>MARCUS-MERIDEN CLEGHORN</t>
  </si>
  <si>
    <t>MARION</t>
  </si>
  <si>
    <t>MARSHALLTOWN</t>
  </si>
  <si>
    <t>MASON CITY</t>
  </si>
  <si>
    <t>MEDIAPOLIS</t>
  </si>
  <si>
    <t>MELCHER-DALLAS</t>
  </si>
  <si>
    <t>MID-PRAIRIE</t>
  </si>
  <si>
    <t>MISSOURI VALLEY</t>
  </si>
  <si>
    <t>MFL MAR MAC</t>
  </si>
  <si>
    <t>MONTEZUMA</t>
  </si>
  <si>
    <t>MONTICELLO</t>
  </si>
  <si>
    <t>MORAVIA</t>
  </si>
  <si>
    <t>MORMON TRAIL</t>
  </si>
  <si>
    <t>MORNING SUN</t>
  </si>
  <si>
    <t>MOULTON-UDELL</t>
  </si>
  <si>
    <t>MOUNT AYR</t>
  </si>
  <si>
    <t>MOUNT PLEASANT</t>
  </si>
  <si>
    <t>MOUNT VERNON</t>
  </si>
  <si>
    <t>MURRAY</t>
  </si>
  <si>
    <t>MUSCATINE</t>
  </si>
  <si>
    <t>NEVADA</t>
  </si>
  <si>
    <t>NEW HAMPTON</t>
  </si>
  <si>
    <t>NEW LONDON</t>
  </si>
  <si>
    <t>NEWTON</t>
  </si>
  <si>
    <t>NISHNA VALLEY</t>
  </si>
  <si>
    <t>NORTH CENTRAL</t>
  </si>
  <si>
    <t>NORTHEAST</t>
  </si>
  <si>
    <t>NORTH FAYETTE</t>
  </si>
  <si>
    <t>NORTHEAST HAMILTON</t>
  </si>
  <si>
    <t>NORTH MAHASKA</t>
  </si>
  <si>
    <t>NORTH LINN</t>
  </si>
  <si>
    <t>NORTH POLK</t>
  </si>
  <si>
    <t>NORTH SCOTT</t>
  </si>
  <si>
    <t>NORTH TAMA</t>
  </si>
  <si>
    <t>NORTH WINNESHIEK</t>
  </si>
  <si>
    <t>NORTHWOOD-KENSETT</t>
  </si>
  <si>
    <t>NORWALK</t>
  </si>
  <si>
    <t>ODEBOLT-ARTHUR</t>
  </si>
  <si>
    <t>OELWEIN</t>
  </si>
  <si>
    <t>OGDEN</t>
  </si>
  <si>
    <t>OKOBOJI</t>
  </si>
  <si>
    <t>OLIN</t>
  </si>
  <si>
    <t>ORIENT-MACKSBURG</t>
  </si>
  <si>
    <t>OSAGE</t>
  </si>
  <si>
    <t>OSKALOOSA</t>
  </si>
  <si>
    <t>OTTUMWA</t>
  </si>
  <si>
    <t>PATON-CHURDAN</t>
  </si>
  <si>
    <t>SOUTH O'BRIEN</t>
  </si>
  <si>
    <t>PEKIN</t>
  </si>
  <si>
    <t>PELLA</t>
  </si>
  <si>
    <t>PERRY</t>
  </si>
  <si>
    <t>PLEASANT VALLEY</t>
  </si>
  <si>
    <t>PLEASANTVILLE</t>
  </si>
  <si>
    <t>POCAHONTAS AREA</t>
  </si>
  <si>
    <t>POSTVILLE</t>
  </si>
  <si>
    <t>PRESCOTT</t>
  </si>
  <si>
    <t>PRESTON</t>
  </si>
  <si>
    <t>RED OAK</t>
  </si>
  <si>
    <t>REMSEN-UNION</t>
  </si>
  <si>
    <t>RICEVILLE</t>
  </si>
  <si>
    <t>ROCK VALLEY</t>
  </si>
  <si>
    <t>ROCKWELL-SWALEDALE</t>
  </si>
  <si>
    <t>ROLAND-STORY</t>
  </si>
  <si>
    <t>SAC</t>
  </si>
  <si>
    <t>ST ANSGAR</t>
  </si>
  <si>
    <t>SAYDEL</t>
  </si>
  <si>
    <t>SCHLESWIG</t>
  </si>
  <si>
    <t>SENTRAL</t>
  </si>
  <si>
    <t>SEYMOUR</t>
  </si>
  <si>
    <t xml:space="preserve">S C M T </t>
  </si>
  <si>
    <t>SHELDON</t>
  </si>
  <si>
    <t>SHENANDOAH</t>
  </si>
  <si>
    <t>SIBLEY-OCHEYEDAN</t>
  </si>
  <si>
    <t>SIDNEY</t>
  </si>
  <si>
    <t>SIGOURNEY</t>
  </si>
  <si>
    <t>SIOUX CENTER</t>
  </si>
  <si>
    <t>SIOUX CITY</t>
  </si>
  <si>
    <t>SOUTH CLAY</t>
  </si>
  <si>
    <t>SOLON</t>
  </si>
  <si>
    <t>SOUTHEAST WARREN</t>
  </si>
  <si>
    <t>SOUTH HAMILTON</t>
  </si>
  <si>
    <t>SOUTHEAST WEBSTER-GRAND</t>
  </si>
  <si>
    <t>SOUTH PAGE</t>
  </si>
  <si>
    <t>SOUTH TAMA</t>
  </si>
  <si>
    <t>SOUTH WINNESHIEK</t>
  </si>
  <si>
    <t>SOUTHEAST POLK</t>
  </si>
  <si>
    <t>SPENCER</t>
  </si>
  <si>
    <t>SPIRIT LAKE</t>
  </si>
  <si>
    <t>SPRINGVILLE</t>
  </si>
  <si>
    <t>STANTON</t>
  </si>
  <si>
    <t>STARMONT</t>
  </si>
  <si>
    <t>STORM LAKE</t>
  </si>
  <si>
    <t>STRATFORD</t>
  </si>
  <si>
    <t>SUMNER</t>
  </si>
  <si>
    <t>TERRIL</t>
  </si>
  <si>
    <t>TIPTON</t>
  </si>
  <si>
    <t>TITONKA</t>
  </si>
  <si>
    <t>TREYNOR</t>
  </si>
  <si>
    <t>TRI-CENTER</t>
  </si>
  <si>
    <t>TRI-COUNTY</t>
  </si>
  <si>
    <t>TRIPOLI</t>
  </si>
  <si>
    <t>TURKEY VALLEY</t>
  </si>
  <si>
    <t>TWIN CEDARS</t>
  </si>
  <si>
    <t>TWIN RIVERS</t>
  </si>
  <si>
    <t>UNDERWOOD</t>
  </si>
  <si>
    <t>UNITED</t>
  </si>
  <si>
    <t>URBANDALE</t>
  </si>
  <si>
    <t>VALLEY</t>
  </si>
  <si>
    <t>VAN METER</t>
  </si>
  <si>
    <t>VENTURA</t>
  </si>
  <si>
    <t>VILLISCA</t>
  </si>
  <si>
    <t>WACO</t>
  </si>
  <si>
    <t>WALNUT</t>
  </si>
  <si>
    <t>WAPELLO</t>
  </si>
  <si>
    <t>WAPSIE VALLEY</t>
  </si>
  <si>
    <t>WASHINGTON</t>
  </si>
  <si>
    <t>WATERLOO</t>
  </si>
  <si>
    <t>WAUKEE</t>
  </si>
  <si>
    <t>WAVERLY-SHELL ROCK</t>
  </si>
  <si>
    <t>WAYNE</t>
  </si>
  <si>
    <t>WEBSTER CITY</t>
  </si>
  <si>
    <t>WEST BRANCH</t>
  </si>
  <si>
    <t>WEST BURLINGTON</t>
  </si>
  <si>
    <t>WEST CENTRAL</t>
  </si>
  <si>
    <t>WEST DELAWARE CO</t>
  </si>
  <si>
    <t>WEST DES MOINES</t>
  </si>
  <si>
    <t>WESTERN DUBUQUE CO</t>
  </si>
  <si>
    <t>WEST HARRISON</t>
  </si>
  <si>
    <t>WEST LIBERTY</t>
  </si>
  <si>
    <t>WEST LYON</t>
  </si>
  <si>
    <t>WEST MARSHALL</t>
  </si>
  <si>
    <t>WEST MONONA</t>
  </si>
  <si>
    <t>WEST SIOUX</t>
  </si>
  <si>
    <t>WESTWOOD</t>
  </si>
  <si>
    <t>WHITING</t>
  </si>
  <si>
    <t>WILLIAMSBURG</t>
  </si>
  <si>
    <t>WILTON</t>
  </si>
  <si>
    <t>WINFIELD-MT UNION</t>
  </si>
  <si>
    <t>WINTERSET</t>
  </si>
  <si>
    <t>WODEN-CRYSTAL LAKE</t>
  </si>
  <si>
    <t>WOODBINE</t>
  </si>
  <si>
    <t>WOODBURY CENTRAL</t>
  </si>
  <si>
    <t>WOODWARD-GRANGER</t>
  </si>
  <si>
    <t>TIF Valuation</t>
  </si>
  <si>
    <t>Net Taxable Valuation with Gas and Electric</t>
  </si>
  <si>
    <t>PPEL and Debt Service Valuation</t>
  </si>
  <si>
    <t>dom</t>
  </si>
  <si>
    <t>de</t>
  </si>
  <si>
    <t>FY 2010 Property Valuations</t>
  </si>
  <si>
    <t>County 1</t>
  </si>
  <si>
    <t>County 2</t>
  </si>
  <si>
    <t>County 3</t>
  </si>
  <si>
    <t>County 4</t>
  </si>
  <si>
    <t>Total District Valuation</t>
  </si>
  <si>
    <t>If you would like to update the valutions for the FY 2011 (Jan. 1, 2009) data</t>
  </si>
  <si>
    <t>enter it in the table below.  Siince many districts have land in multiple counties</t>
  </si>
  <si>
    <t xml:space="preserve">we've included a handy table to sum the valuation or you may just enter total </t>
  </si>
  <si>
    <t>district valuation in the green box below.</t>
  </si>
  <si>
    <t>Vals for Input Purposes</t>
  </si>
  <si>
    <t>Property Valuations</t>
  </si>
  <si>
    <t>Budget Guarantee Impact</t>
  </si>
  <si>
    <t>total</t>
  </si>
  <si>
    <t>FY 2011 v. FY 2010 Spending Authority Report (Reports Percent Change in Each Item)</t>
  </si>
  <si>
    <t>(also sets Cat. All. Growth Rate)</t>
  </si>
  <si>
    <t>CALAMUS-WHEATLAND</t>
  </si>
  <si>
    <t>CAM</t>
  </si>
  <si>
    <t>CENTRAL SPRINGS</t>
  </si>
  <si>
    <t>COLO (NESCO)</t>
  </si>
  <si>
    <t>EAST MILLS</t>
  </si>
  <si>
    <t>EAST SAC COUNTY</t>
  </si>
  <si>
    <t>GRAETTINGER - TERRIL</t>
  </si>
  <si>
    <t>H L V</t>
  </si>
  <si>
    <t>IKM - MANNING</t>
  </si>
  <si>
    <t>NORTH BUTLER</t>
  </si>
  <si>
    <t>SOUTH TAMA COUNTY</t>
  </si>
  <si>
    <t>VAN BUREN</t>
  </si>
  <si>
    <t>WEST DELAWARE</t>
  </si>
  <si>
    <t>WEST FORK</t>
  </si>
  <si>
    <t>FY 2013 v. FY 2012 Spending Authority Report (Reports Change in Each Item)</t>
  </si>
  <si>
    <t>EDDYVILLE-BLAKESBURG-FREMONT</t>
  </si>
  <si>
    <t>© 2013 ISFIS</t>
  </si>
  <si>
    <t>MAPLE VALLEY ANTHON OTO</t>
  </si>
  <si>
    <t/>
  </si>
  <si>
    <t>ChangeinRegularProgramDistrictCost</t>
  </si>
  <si>
    <t>PercentChangeinRPDC</t>
  </si>
  <si>
    <t>ID</t>
  </si>
  <si>
    <t>DOMID</t>
  </si>
  <si>
    <t>DEID</t>
  </si>
  <si>
    <t>BudgetEnrollmentFY13</t>
  </si>
  <si>
    <t>DistrictCostPerPupilFY13</t>
  </si>
  <si>
    <t>RegularProgramDistrictCostFY13</t>
  </si>
  <si>
    <t>BudgetGuaranteeFY13</t>
  </si>
  <si>
    <t>RegularProgramDistrictCostw/AdjustmentFY13</t>
  </si>
  <si>
    <t>BudgetEnrollmentFY14</t>
  </si>
  <si>
    <t>DistrictCostPerPupilFY14</t>
  </si>
  <si>
    <t>RegularProgramDistrictCostFY14</t>
  </si>
  <si>
    <t>BaseFY2004RPDCFY14</t>
  </si>
  <si>
    <t>ScaleDownFY14</t>
  </si>
  <si>
    <t>1.01FY14</t>
  </si>
  <si>
    <t>BudgetGuaranteeFY14</t>
  </si>
  <si>
    <t>RegularProgramDistrictCostw/AdjustmentFY14</t>
  </si>
  <si>
    <t>ChgEnroll</t>
  </si>
  <si>
    <t>ChgEnrollPct</t>
  </si>
  <si>
    <t>Difference</t>
  </si>
  <si>
    <t>FY 14 Regular Program District Cost 2% AG</t>
  </si>
  <si>
    <t>FY 14 Regular Program District Cost 4% AG</t>
  </si>
  <si>
    <t>Percent Difference</t>
  </si>
  <si>
    <t>Impact of 4 Percent Allowable Growth v 2 Percent FY 2014</t>
  </si>
  <si>
    <t>EASTON VALLEY</t>
  </si>
  <si>
    <t>Change in Total Regular Program District Cost</t>
  </si>
  <si>
    <t>NORTH UNION</t>
  </si>
  <si>
    <t>GREENE COUNTY</t>
  </si>
  <si>
    <t>SOUTH CENTRAL CALHOUN</t>
  </si>
  <si>
    <t>FY 2015</t>
  </si>
  <si>
    <t>CLARION-GOLDFIELD-DOWS</t>
  </si>
  <si>
    <t>EXIRA-ELK HORN-KIMBALLTON</t>
  </si>
  <si>
    <t>SUMNER-FREDERICKSBURG</t>
  </si>
  <si>
    <t>FY 2016</t>
  </si>
  <si>
    <t>GARNER-HAYFIELD-VENTURA</t>
  </si>
  <si>
    <t>© 2015 ISFIS</t>
  </si>
  <si>
    <t>Based on 1.25% percent State Percent of Growth (Including Governor's Vetoes 7/2/2015)</t>
  </si>
  <si>
    <t>Property Tax Relief</t>
  </si>
  <si>
    <t>Increased Cost per pupil</t>
  </si>
  <si>
    <t>Total Increased Spending Authority</t>
  </si>
  <si>
    <t>Dollars above the state cost per pupil</t>
  </si>
  <si>
    <t xml:space="preserve">Formula Equality: State and District Cost Per Pupil Impacts FY 2016 </t>
  </si>
  <si>
    <t>Formula Equity Impacts</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</si>
</sst>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quot;$&quot;* #,##0.00_);_(&quot;$&quot;* \(#,##0.00\);_(&quot;$&quot;* &quot;-&quot;??_);_(@_)"/>
    <numFmt numFmtId="43" formatCode="_(* #,##0.00_);_(* \(#,##0.00\);_(* &quot;-&quot;??_);_(@_)"/>
    <numFmt numFmtId="164" formatCode="_(* #,##0.0_);_(* \(#,##0.0\);_(* &quot;-&quot;??_);_(@_)"/>
    <numFmt numFmtId="165" formatCode="_(&quot;$&quot;* #,##0_);_(&quot;$&quot;* \(#,##0\);_(&quot;$&quot;* &quot;-&quot;??_);_(@_)"/>
    <numFmt numFmtId="166" formatCode="0.0%"/>
    <numFmt numFmtId="167" formatCode="_(* #,##0_);_(* \(#,##0\);_(* &quot;-&quot;??_);_(@_)"/>
    <numFmt numFmtId="168" formatCode="_(&quot;$&quot;* #,##0.0_);_(&quot;$&quot;* \(#,##0.0\);_(&quot;$&quot;* &quot;-&quot;??_);_(@_)"/>
    <numFmt numFmtId="169" formatCode="0000"/>
    <numFmt numFmtId="170" formatCode="_(* #,##0.000_);_(* \(#,##0.000\);_(* &quot;-&quot;??_);_(@_)"/>
    <numFmt numFmtId="171" formatCode="0.000%"/>
  </numFmts>
  <fonts count="20" x14ac:knownFonts="1">
    <font>
      <sz val="11"/>
      <color theme="1"/>
      <name val="Calibri"/>
      <family val="2"/>
      <scheme val="minor"/>
    </font>
    <font>
      <sz val="10"/>
      <name val="Verdana"/>
      <family val="2"/>
    </font>
    <font>
      <sz val="9"/>
      <name val="Verdana"/>
      <family val="2"/>
    </font>
    <font>
      <sz val="8"/>
      <name val="Verdana"/>
      <family val="2"/>
    </font>
    <font>
      <sz val="10"/>
      <name val="Arial"/>
      <family val="2"/>
    </font>
    <font>
      <sz val="11"/>
      <color theme="1"/>
      <name val="Calibri"/>
      <family val="2"/>
      <scheme val="minor"/>
    </font>
    <font>
      <sz val="11"/>
      <color theme="1"/>
      <name val="Verdana"/>
      <family val="2"/>
    </font>
    <font>
      <sz val="10"/>
      <color theme="1"/>
      <name val="Verdana"/>
      <family val="2"/>
    </font>
    <font>
      <sz val="14"/>
      <color theme="1"/>
      <name val="Verdana"/>
      <family val="2"/>
    </font>
    <font>
      <sz val="9"/>
      <color theme="1"/>
      <name val="Verdana"/>
      <family val="2"/>
    </font>
    <font>
      <b/>
      <sz val="10"/>
      <color theme="1"/>
      <name val="Verdana"/>
      <family val="2"/>
    </font>
    <font>
      <b/>
      <sz val="9"/>
      <color theme="1"/>
      <name val="Verdana"/>
      <family val="2"/>
    </font>
    <font>
      <sz val="12"/>
      <color theme="1"/>
      <name val="Verdana"/>
      <family val="2"/>
    </font>
    <font>
      <sz val="16"/>
      <color theme="1"/>
      <name val="Verdana"/>
      <family val="2"/>
    </font>
    <font>
      <sz val="22"/>
      <color theme="1"/>
      <name val="Verdana"/>
      <family val="2"/>
    </font>
    <font>
      <sz val="26"/>
      <color theme="1"/>
      <name val="Verdana"/>
      <family val="2"/>
    </font>
    <font>
      <sz val="11"/>
      <name val="Calibri"/>
      <family val="2"/>
      <scheme val="minor"/>
    </font>
    <font>
      <sz val="10"/>
      <color rgb="FFFF0000"/>
      <name val="Verdana"/>
      <family val="2"/>
    </font>
    <font>
      <sz val="22"/>
      <color rgb="FFFF0000"/>
      <name val="Verdana"/>
      <family val="2"/>
    </font>
    <font>
      <b/>
      <sz val="14"/>
      <color theme="1"/>
      <name val="Verdana"/>
      <family val="2"/>
    </font>
  </fonts>
  <fills count="10">
    <fill>
      <patternFill patternType="none"/>
    </fill>
    <fill>
      <patternFill patternType="gray125"/>
    </fill>
    <fill>
      <patternFill patternType="solid">
        <fgColor indexed="22"/>
        <bgColor indexed="64"/>
      </patternFill>
    </fill>
    <fill>
      <patternFill patternType="solid">
        <fgColor theme="0" tint="-0.14999847407452621"/>
        <bgColor indexed="64"/>
      </patternFill>
    </fill>
    <fill>
      <patternFill patternType="solid">
        <fgColor rgb="FF92D050"/>
        <bgColor indexed="64"/>
      </patternFill>
    </fill>
    <fill>
      <patternFill patternType="solid">
        <fgColor rgb="FFFFFF00"/>
        <bgColor indexed="64"/>
      </patternFill>
    </fill>
    <fill>
      <patternFill patternType="solid">
        <fgColor rgb="FF00B0F0"/>
        <bgColor indexed="64"/>
      </patternFill>
    </fill>
    <fill>
      <patternFill patternType="solid">
        <fgColor rgb="FFFFC000"/>
        <bgColor indexed="64"/>
      </patternFill>
    </fill>
    <fill>
      <patternFill patternType="darkVertical">
        <fgColor theme="0" tint="-0.14996795556505021"/>
        <bgColor theme="0"/>
      </patternFill>
    </fill>
    <fill>
      <patternFill patternType="solid">
        <fgColor theme="0" tint="-0.249977111117893"/>
        <bgColor indexed="64"/>
      </patternFill>
    </fill>
  </fills>
  <borders count="3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right style="thin">
        <color indexed="64"/>
      </right>
      <top/>
      <bottom style="thin">
        <color indexed="64"/>
      </bottom>
      <diagonal/>
    </border>
    <border>
      <left/>
      <right/>
      <top style="medium">
        <color indexed="64"/>
      </top>
      <bottom style="medium">
        <color indexed="64"/>
      </bottom>
      <diagonal/>
    </border>
  </borders>
  <cellStyleXfs count="4">
    <xf numFmtId="0" fontId="0"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cellStyleXfs>
  <cellXfs count="352">
    <xf numFmtId="0" fontId="0" fillId="0" borderId="0" xfId="0"/>
    <xf numFmtId="0" fontId="7" fillId="0" borderId="0" xfId="0" applyFont="1"/>
    <xf numFmtId="165" fontId="7" fillId="0" borderId="0" xfId="2" applyNumberFormat="1" applyFont="1"/>
    <xf numFmtId="164" fontId="7" fillId="0" borderId="0" xfId="1" applyNumberFormat="1" applyFont="1"/>
    <xf numFmtId="166" fontId="7" fillId="0" borderId="0" xfId="3" applyNumberFormat="1" applyFont="1"/>
    <xf numFmtId="0" fontId="7" fillId="0" borderId="0" xfId="0" applyFont="1" applyAlignment="1">
      <alignment horizontal="centerContinuous"/>
    </xf>
    <xf numFmtId="165" fontId="7" fillId="0" borderId="0" xfId="2" applyNumberFormat="1" applyFont="1" applyAlignment="1">
      <alignment horizontal="centerContinuous"/>
    </xf>
    <xf numFmtId="164" fontId="7" fillId="0" borderId="0" xfId="1" applyNumberFormat="1" applyFont="1" applyAlignment="1">
      <alignment horizontal="centerContinuous"/>
    </xf>
    <xf numFmtId="165" fontId="7" fillId="0" borderId="2" xfId="2" applyNumberFormat="1" applyFont="1" applyBorder="1" applyAlignment="1">
      <alignment horizontal="centerContinuous" wrapText="1"/>
    </xf>
    <xf numFmtId="165" fontId="7" fillId="0" borderId="3" xfId="2" applyNumberFormat="1" applyFont="1" applyBorder="1" applyAlignment="1">
      <alignment horizontal="centerContinuous" wrapText="1"/>
    </xf>
    <xf numFmtId="0" fontId="7" fillId="0" borderId="0" xfId="0" applyFont="1" applyAlignment="1">
      <alignment horizontal="center" wrapText="1"/>
    </xf>
    <xf numFmtId="0" fontId="7" fillId="0" borderId="4" xfId="0" applyFont="1" applyBorder="1"/>
    <xf numFmtId="165" fontId="7" fillId="0" borderId="2" xfId="2" applyNumberFormat="1" applyFont="1" applyBorder="1"/>
    <xf numFmtId="165" fontId="7" fillId="0" borderId="4" xfId="2" applyNumberFormat="1" applyFont="1" applyBorder="1"/>
    <xf numFmtId="0" fontId="7" fillId="0" borderId="5" xfId="0" applyFont="1" applyBorder="1"/>
    <xf numFmtId="165" fontId="7" fillId="0" borderId="0" xfId="2" applyNumberFormat="1" applyFont="1" applyBorder="1"/>
    <xf numFmtId="165" fontId="7" fillId="0" borderId="5" xfId="2" applyNumberFormat="1" applyFont="1" applyBorder="1"/>
    <xf numFmtId="0" fontId="7" fillId="0" borderId="6" xfId="0" applyFont="1" applyBorder="1"/>
    <xf numFmtId="165" fontId="7" fillId="0" borderId="7" xfId="2" applyNumberFormat="1" applyFont="1" applyBorder="1"/>
    <xf numFmtId="165" fontId="7" fillId="0" borderId="6" xfId="2" applyNumberFormat="1" applyFont="1" applyBorder="1"/>
    <xf numFmtId="164" fontId="7" fillId="0" borderId="4" xfId="1" applyNumberFormat="1" applyFont="1" applyBorder="1"/>
    <xf numFmtId="164" fontId="7" fillId="0" borderId="5" xfId="1" applyNumberFormat="1" applyFont="1" applyBorder="1"/>
    <xf numFmtId="164" fontId="7" fillId="0" borderId="6" xfId="1" applyNumberFormat="1" applyFont="1" applyBorder="1"/>
    <xf numFmtId="164" fontId="7" fillId="3" borderId="8" xfId="1" applyNumberFormat="1" applyFont="1" applyFill="1" applyBorder="1" applyAlignment="1">
      <alignment horizontal="centerContinuous"/>
    </xf>
    <xf numFmtId="0" fontId="7" fillId="3" borderId="9" xfId="0" applyFont="1" applyFill="1" applyBorder="1" applyAlignment="1">
      <alignment horizontal="centerContinuous"/>
    </xf>
    <xf numFmtId="0" fontId="7" fillId="3" borderId="10" xfId="0" applyFont="1" applyFill="1" applyBorder="1" applyAlignment="1">
      <alignment horizontal="centerContinuous"/>
    </xf>
    <xf numFmtId="165" fontId="7" fillId="0" borderId="4" xfId="2" applyNumberFormat="1" applyFont="1" applyFill="1" applyBorder="1"/>
    <xf numFmtId="165" fontId="7" fillId="0" borderId="2" xfId="0" applyNumberFormat="1" applyFont="1" applyFill="1" applyBorder="1"/>
    <xf numFmtId="165" fontId="7" fillId="0" borderId="0" xfId="2" applyNumberFormat="1" applyFont="1" applyFill="1" applyBorder="1"/>
    <xf numFmtId="165" fontId="7" fillId="0" borderId="5" xfId="2" applyNumberFormat="1" applyFont="1" applyFill="1" applyBorder="1"/>
    <xf numFmtId="165" fontId="7" fillId="0" borderId="0" xfId="0" applyNumberFormat="1" applyFont="1" applyFill="1" applyBorder="1"/>
    <xf numFmtId="165" fontId="7" fillId="0" borderId="7" xfId="2" applyNumberFormat="1" applyFont="1" applyFill="1" applyBorder="1"/>
    <xf numFmtId="165" fontId="7" fillId="0" borderId="6" xfId="2" applyNumberFormat="1" applyFont="1" applyFill="1" applyBorder="1"/>
    <xf numFmtId="165" fontId="7" fillId="0" borderId="7" xfId="0" applyNumberFormat="1" applyFont="1" applyFill="1" applyBorder="1"/>
    <xf numFmtId="165" fontId="7" fillId="2" borderId="0" xfId="2" applyNumberFormat="1" applyFont="1" applyFill="1" applyBorder="1"/>
    <xf numFmtId="165" fontId="7" fillId="2" borderId="5" xfId="2" applyNumberFormat="1" applyFont="1" applyFill="1" applyBorder="1"/>
    <xf numFmtId="165" fontId="7" fillId="2" borderId="0" xfId="0" applyNumberFormat="1" applyFont="1" applyFill="1" applyBorder="1"/>
    <xf numFmtId="166" fontId="7" fillId="0" borderId="4" xfId="3" applyNumberFormat="1" applyFont="1" applyBorder="1"/>
    <xf numFmtId="166" fontId="7" fillId="0" borderId="5" xfId="3" applyNumberFormat="1" applyFont="1" applyBorder="1"/>
    <xf numFmtId="166" fontId="7" fillId="0" borderId="6" xfId="3" applyNumberFormat="1" applyFont="1" applyBorder="1"/>
    <xf numFmtId="167" fontId="7" fillId="0" borderId="5" xfId="1" applyNumberFormat="1" applyFont="1" applyBorder="1"/>
    <xf numFmtId="167" fontId="7" fillId="0" borderId="0" xfId="1" applyNumberFormat="1" applyFont="1" applyBorder="1"/>
    <xf numFmtId="0" fontId="7" fillId="0" borderId="0" xfId="0" applyFont="1" applyAlignment="1">
      <alignment horizontal="centerContinuous" vertical="center"/>
    </xf>
    <xf numFmtId="165" fontId="7" fillId="0" borderId="0" xfId="2" applyNumberFormat="1" applyFont="1" applyAlignment="1">
      <alignment horizontal="centerContinuous" vertical="center"/>
    </xf>
    <xf numFmtId="166" fontId="7" fillId="0" borderId="0" xfId="3" applyNumberFormat="1" applyFont="1" applyAlignment="1">
      <alignment horizontal="centerContinuous" vertical="center"/>
    </xf>
    <xf numFmtId="165" fontId="7" fillId="0" borderId="0" xfId="2" applyNumberFormat="1" applyFont="1" applyAlignment="1">
      <alignment horizontal="center" vertical="center"/>
    </xf>
    <xf numFmtId="167" fontId="7" fillId="0" borderId="0" xfId="1" applyNumberFormat="1" applyFont="1" applyBorder="1" applyAlignment="1">
      <alignment horizontal="centerContinuous" wrapText="1"/>
    </xf>
    <xf numFmtId="167" fontId="7" fillId="0" borderId="0" xfId="1" applyNumberFormat="1" applyFont="1" applyBorder="1" applyAlignment="1">
      <alignment horizontal="center" wrapText="1"/>
    </xf>
    <xf numFmtId="0" fontId="9" fillId="0" borderId="0" xfId="0" applyFont="1" applyAlignment="1">
      <alignment horizontal="center" wrapText="1"/>
    </xf>
    <xf numFmtId="0" fontId="2" fillId="0" borderId="11" xfId="0" applyFont="1" applyBorder="1" applyAlignment="1">
      <alignment horizontal="center" wrapText="1"/>
    </xf>
    <xf numFmtId="165" fontId="9" fillId="0" borderId="11" xfId="2" applyNumberFormat="1" applyFont="1" applyBorder="1" applyAlignment="1">
      <alignment horizontal="center" wrapText="1"/>
    </xf>
    <xf numFmtId="0" fontId="9" fillId="0" borderId="0" xfId="0" applyFont="1"/>
    <xf numFmtId="0" fontId="9" fillId="0" borderId="1" xfId="0" applyFont="1" applyFill="1" applyBorder="1"/>
    <xf numFmtId="164" fontId="9" fillId="0" borderId="4" xfId="1" applyNumberFormat="1" applyFont="1" applyFill="1" applyBorder="1"/>
    <xf numFmtId="165" fontId="9" fillId="0" borderId="2" xfId="2" applyNumberFormat="1" applyFont="1" applyFill="1" applyBorder="1"/>
    <xf numFmtId="165" fontId="9" fillId="0" borderId="4" xfId="2" applyNumberFormat="1" applyFont="1" applyFill="1" applyBorder="1"/>
    <xf numFmtId="0" fontId="9" fillId="0" borderId="12" xfId="0" applyFont="1" applyFill="1" applyBorder="1"/>
    <xf numFmtId="0" fontId="9" fillId="0" borderId="5" xfId="0" applyFont="1" applyFill="1" applyBorder="1"/>
    <xf numFmtId="165" fontId="9" fillId="0" borderId="0" xfId="2" applyNumberFormat="1" applyFont="1" applyFill="1" applyBorder="1"/>
    <xf numFmtId="165" fontId="9" fillId="0" borderId="5" xfId="2" applyNumberFormat="1" applyFont="1" applyFill="1" applyBorder="1"/>
    <xf numFmtId="0" fontId="9" fillId="2" borderId="12" xfId="0" applyFont="1" applyFill="1" applyBorder="1"/>
    <xf numFmtId="0" fontId="9" fillId="2" borderId="5" xfId="0" applyFont="1" applyFill="1" applyBorder="1"/>
    <xf numFmtId="165" fontId="9" fillId="2" borderId="0" xfId="2" applyNumberFormat="1" applyFont="1" applyFill="1" applyBorder="1"/>
    <xf numFmtId="165" fontId="9" fillId="2" borderId="5" xfId="2" applyNumberFormat="1" applyFont="1" applyFill="1" applyBorder="1"/>
    <xf numFmtId="0" fontId="9" fillId="2" borderId="13" xfId="0" applyFont="1" applyFill="1" applyBorder="1"/>
    <xf numFmtId="0" fontId="9" fillId="0" borderId="13" xfId="0" applyFont="1" applyFill="1" applyBorder="1"/>
    <xf numFmtId="0" fontId="9" fillId="0" borderId="6" xfId="0" applyFont="1" applyFill="1" applyBorder="1"/>
    <xf numFmtId="165" fontId="9" fillId="0" borderId="7" xfId="2" applyNumberFormat="1" applyFont="1" applyFill="1" applyBorder="1"/>
    <xf numFmtId="165" fontId="9" fillId="0" borderId="6" xfId="2" applyNumberFormat="1" applyFont="1" applyFill="1" applyBorder="1"/>
    <xf numFmtId="165" fontId="9" fillId="0" borderId="0" xfId="2" applyNumberFormat="1" applyFont="1"/>
    <xf numFmtId="0" fontId="9" fillId="0" borderId="4" xfId="0" applyFont="1" applyBorder="1"/>
    <xf numFmtId="164" fontId="9" fillId="0" borderId="4" xfId="1" applyNumberFormat="1" applyFont="1" applyBorder="1"/>
    <xf numFmtId="165" fontId="9" fillId="0" borderId="2" xfId="2" applyNumberFormat="1" applyFont="1" applyBorder="1"/>
    <xf numFmtId="165" fontId="9" fillId="0" borderId="4" xfId="2" applyNumberFormat="1" applyFont="1" applyBorder="1"/>
    <xf numFmtId="0" fontId="9" fillId="0" borderId="5" xfId="0" applyFont="1" applyBorder="1"/>
    <xf numFmtId="164" fontId="9" fillId="0" borderId="5" xfId="1" applyNumberFormat="1" applyFont="1" applyBorder="1"/>
    <xf numFmtId="165" fontId="9" fillId="0" borderId="0" xfId="2" applyNumberFormat="1" applyFont="1" applyBorder="1"/>
    <xf numFmtId="165" fontId="9" fillId="0" borderId="5" xfId="2" applyNumberFormat="1" applyFont="1" applyBorder="1"/>
    <xf numFmtId="167" fontId="9" fillId="0" borderId="0" xfId="1" applyNumberFormat="1" applyFont="1" applyBorder="1"/>
    <xf numFmtId="167" fontId="9" fillId="0" borderId="5" xfId="1" applyNumberFormat="1" applyFont="1" applyBorder="1"/>
    <xf numFmtId="0" fontId="9" fillId="0" borderId="6" xfId="0" applyFont="1" applyBorder="1"/>
    <xf numFmtId="164" fontId="9" fillId="0" borderId="6" xfId="1" applyNumberFormat="1" applyFont="1" applyBorder="1"/>
    <xf numFmtId="165" fontId="9" fillId="0" borderId="7" xfId="2" applyNumberFormat="1" applyFont="1" applyBorder="1"/>
    <xf numFmtId="165" fontId="9" fillId="0" borderId="6" xfId="2" applyNumberFormat="1" applyFont="1" applyBorder="1"/>
    <xf numFmtId="0" fontId="9" fillId="0" borderId="11" xfId="0" applyFont="1" applyBorder="1" applyAlignment="1">
      <alignment horizontal="center" wrapText="1"/>
    </xf>
    <xf numFmtId="165" fontId="9" fillId="0" borderId="4" xfId="0" applyNumberFormat="1" applyFont="1" applyFill="1" applyBorder="1"/>
    <xf numFmtId="165" fontId="9" fillId="0" borderId="2" xfId="0" applyNumberFormat="1" applyFont="1" applyFill="1" applyBorder="1"/>
    <xf numFmtId="165" fontId="9" fillId="0" borderId="5" xfId="0" applyNumberFormat="1" applyFont="1" applyFill="1" applyBorder="1"/>
    <xf numFmtId="165" fontId="9" fillId="0" borderId="0" xfId="0" applyNumberFormat="1" applyFont="1" applyFill="1" applyBorder="1"/>
    <xf numFmtId="165" fontId="9" fillId="2" borderId="5" xfId="0" applyNumberFormat="1" applyFont="1" applyFill="1" applyBorder="1"/>
    <xf numFmtId="165" fontId="9" fillId="2" borderId="0" xfId="0" applyNumberFormat="1" applyFont="1" applyFill="1" applyBorder="1"/>
    <xf numFmtId="165" fontId="9" fillId="0" borderId="6" xfId="0" applyNumberFormat="1" applyFont="1" applyFill="1" applyBorder="1"/>
    <xf numFmtId="165" fontId="9" fillId="0" borderId="7" xfId="0" applyNumberFormat="1" applyFont="1" applyFill="1" applyBorder="1"/>
    <xf numFmtId="165" fontId="9" fillId="0" borderId="5" xfId="1" applyNumberFormat="1" applyFont="1" applyBorder="1"/>
    <xf numFmtId="165" fontId="7" fillId="0" borderId="0" xfId="2" applyNumberFormat="1" applyFont="1" applyFill="1" applyBorder="1" applyAlignment="1">
      <alignment horizontal="centerContinuous" wrapText="1"/>
    </xf>
    <xf numFmtId="0" fontId="7" fillId="0" borderId="0" xfId="0" applyFont="1" applyFill="1" applyBorder="1" applyAlignment="1">
      <alignment horizontal="centerContinuous"/>
    </xf>
    <xf numFmtId="168" fontId="9" fillId="0" borderId="5" xfId="2" applyNumberFormat="1" applyFont="1" applyFill="1" applyBorder="1"/>
    <xf numFmtId="164" fontId="9" fillId="0" borderId="5" xfId="1" applyNumberFormat="1" applyFont="1" applyFill="1" applyBorder="1"/>
    <xf numFmtId="164" fontId="9" fillId="0" borderId="6" xfId="1" applyNumberFormat="1" applyFont="1" applyFill="1" applyBorder="1"/>
    <xf numFmtId="164" fontId="9" fillId="0" borderId="0" xfId="1" applyNumberFormat="1" applyFont="1"/>
    <xf numFmtId="164" fontId="9" fillId="2" borderId="5" xfId="1" applyNumberFormat="1" applyFont="1" applyFill="1" applyBorder="1"/>
    <xf numFmtId="165" fontId="9" fillId="0" borderId="0" xfId="2" applyNumberFormat="1" applyFont="1" applyBorder="1" applyAlignment="1">
      <alignment horizontal="center" wrapText="1"/>
    </xf>
    <xf numFmtId="0" fontId="9" fillId="0" borderId="0" xfId="0" applyFont="1" applyBorder="1" applyAlignment="1">
      <alignment horizontal="center" wrapText="1"/>
    </xf>
    <xf numFmtId="167" fontId="9" fillId="0" borderId="0" xfId="1" applyNumberFormat="1" applyFont="1" applyBorder="1" applyAlignment="1">
      <alignment horizontal="center" wrapText="1"/>
    </xf>
    <xf numFmtId="164" fontId="9" fillId="0" borderId="11" xfId="1" applyNumberFormat="1" applyFont="1" applyBorder="1" applyAlignment="1">
      <alignment horizontal="center" wrapText="1"/>
    </xf>
    <xf numFmtId="166" fontId="9" fillId="0" borderId="11" xfId="3" applyNumberFormat="1" applyFont="1" applyBorder="1" applyAlignment="1">
      <alignment horizontal="right" wrapText="1"/>
    </xf>
    <xf numFmtId="165" fontId="9" fillId="0" borderId="14" xfId="2" applyNumberFormat="1" applyFont="1" applyBorder="1" applyAlignment="1">
      <alignment horizontal="center" wrapText="1"/>
    </xf>
    <xf numFmtId="0" fontId="6" fillId="0" borderId="15" xfId="0" applyFont="1" applyBorder="1"/>
    <xf numFmtId="0" fontId="6" fillId="0" borderId="16" xfId="0" applyFont="1" applyBorder="1"/>
    <xf numFmtId="0" fontId="6" fillId="0" borderId="17" xfId="0" applyFont="1" applyBorder="1"/>
    <xf numFmtId="0" fontId="6" fillId="0" borderId="0" xfId="0" applyFont="1"/>
    <xf numFmtId="0" fontId="6" fillId="0" borderId="18" xfId="0" applyFont="1" applyBorder="1"/>
    <xf numFmtId="0" fontId="6" fillId="0" borderId="19" xfId="0" applyFont="1" applyBorder="1"/>
    <xf numFmtId="0" fontId="6" fillId="0" borderId="0" xfId="0" applyFont="1" applyBorder="1"/>
    <xf numFmtId="0" fontId="6" fillId="0" borderId="11" xfId="0" applyFont="1" applyBorder="1"/>
    <xf numFmtId="166" fontId="6" fillId="0" borderId="11" xfId="3" applyNumberFormat="1" applyFont="1" applyBorder="1"/>
    <xf numFmtId="166" fontId="6" fillId="0" borderId="0" xfId="3" applyNumberFormat="1" applyFont="1" applyBorder="1"/>
    <xf numFmtId="0" fontId="6" fillId="0" borderId="20" xfId="0" applyFont="1" applyBorder="1"/>
    <xf numFmtId="0" fontId="6" fillId="0" borderId="14" xfId="0" applyFont="1" applyBorder="1"/>
    <xf numFmtId="166" fontId="6" fillId="0" borderId="14" xfId="3" applyNumberFormat="1" applyFont="1" applyBorder="1"/>
    <xf numFmtId="0" fontId="6" fillId="0" borderId="21" xfId="0" applyFont="1" applyBorder="1"/>
    <xf numFmtId="165" fontId="6" fillId="0" borderId="11" xfId="0" applyNumberFormat="1" applyFont="1" applyBorder="1"/>
    <xf numFmtId="165" fontId="6" fillId="0" borderId="6" xfId="0" applyNumberFormat="1" applyFont="1" applyBorder="1"/>
    <xf numFmtId="10" fontId="6" fillId="0" borderId="6" xfId="0" applyNumberFormat="1" applyFont="1" applyBorder="1"/>
    <xf numFmtId="166" fontId="6" fillId="0" borderId="6" xfId="0" applyNumberFormat="1" applyFont="1" applyBorder="1"/>
    <xf numFmtId="0" fontId="6" fillId="0" borderId="0" xfId="0" applyFont="1" applyBorder="1" applyAlignment="1">
      <alignment horizontal="center"/>
    </xf>
    <xf numFmtId="166" fontId="6" fillId="0" borderId="6" xfId="3" applyNumberFormat="1" applyFont="1" applyBorder="1"/>
    <xf numFmtId="0" fontId="6" fillId="0" borderId="22" xfId="0" applyFont="1" applyBorder="1"/>
    <xf numFmtId="166" fontId="7" fillId="0" borderId="11" xfId="3" applyNumberFormat="1" applyFont="1" applyBorder="1"/>
    <xf numFmtId="0" fontId="7" fillId="0" borderId="11" xfId="0" applyFont="1" applyBorder="1" applyAlignment="1">
      <alignment horizontal="center"/>
    </xf>
    <xf numFmtId="165" fontId="10" fillId="0" borderId="11" xfId="2" applyNumberFormat="1" applyFont="1" applyBorder="1" applyAlignment="1">
      <alignment horizontal="center" wrapText="1"/>
    </xf>
    <xf numFmtId="0" fontId="10" fillId="0" borderId="11" xfId="0" applyFont="1" applyBorder="1" applyAlignment="1">
      <alignment horizontal="center" wrapText="1"/>
    </xf>
    <xf numFmtId="165" fontId="10" fillId="0" borderId="22" xfId="2" applyNumberFormat="1" applyFont="1" applyBorder="1" applyAlignment="1">
      <alignment horizontal="center" wrapText="1"/>
    </xf>
    <xf numFmtId="165" fontId="11" fillId="0" borderId="11" xfId="2" applyNumberFormat="1" applyFont="1" applyBorder="1" applyAlignment="1">
      <alignment horizontal="center" wrapText="1"/>
    </xf>
    <xf numFmtId="0" fontId="11" fillId="0" borderId="11" xfId="0" applyFont="1" applyBorder="1" applyAlignment="1">
      <alignment horizontal="center" wrapText="1"/>
    </xf>
    <xf numFmtId="9" fontId="7" fillId="0" borderId="0" xfId="3" applyFont="1"/>
    <xf numFmtId="0" fontId="6" fillId="0" borderId="0" xfId="0" applyFont="1" applyBorder="1"/>
    <xf numFmtId="166" fontId="6" fillId="0" borderId="0" xfId="3" applyNumberFormat="1" applyFont="1"/>
    <xf numFmtId="0" fontId="6" fillId="0" borderId="0" xfId="0" applyFont="1" applyBorder="1" applyAlignment="1">
      <alignment horizontal="center"/>
    </xf>
    <xf numFmtId="166" fontId="9" fillId="0" borderId="4" xfId="3" applyNumberFormat="1" applyFont="1" applyFill="1" applyBorder="1"/>
    <xf numFmtId="166" fontId="9" fillId="0" borderId="4" xfId="3" applyNumberFormat="1" applyFont="1" applyBorder="1"/>
    <xf numFmtId="166" fontId="9" fillId="0" borderId="2" xfId="3" applyNumberFormat="1" applyFont="1" applyBorder="1"/>
    <xf numFmtId="166" fontId="9" fillId="0" borderId="5" xfId="3" applyNumberFormat="1" applyFont="1" applyBorder="1"/>
    <xf numFmtId="166" fontId="9" fillId="0" borderId="0" xfId="3" applyNumberFormat="1" applyFont="1" applyBorder="1"/>
    <xf numFmtId="43" fontId="1" fillId="0" borderId="0" xfId="1" applyFont="1"/>
    <xf numFmtId="0" fontId="6" fillId="0" borderId="0" xfId="0" applyFont="1"/>
    <xf numFmtId="0" fontId="6" fillId="0" borderId="23" xfId="0" applyFont="1" applyBorder="1" applyAlignment="1">
      <alignment horizontal="center" wrapText="1"/>
    </xf>
    <xf numFmtId="0" fontId="6" fillId="0" borderId="24" xfId="0" applyFont="1" applyBorder="1" applyAlignment="1">
      <alignment horizontal="center" wrapText="1"/>
    </xf>
    <xf numFmtId="0" fontId="6" fillId="0" borderId="25" xfId="0" applyFont="1" applyBorder="1" applyAlignment="1">
      <alignment horizontal="center" wrapText="1"/>
    </xf>
    <xf numFmtId="165" fontId="6" fillId="0" borderId="26" xfId="2" applyNumberFormat="1" applyFont="1" applyBorder="1"/>
    <xf numFmtId="43" fontId="3" fillId="0" borderId="0" xfId="1" applyFont="1" applyAlignment="1"/>
    <xf numFmtId="169" fontId="3" fillId="0" borderId="0" xfId="0" applyNumberFormat="1" applyFont="1" applyAlignment="1"/>
    <xf numFmtId="3" fontId="3" fillId="0" borderId="0" xfId="0" applyNumberFormat="1" applyFont="1" applyAlignment="1">
      <alignment horizontal="center"/>
    </xf>
    <xf numFmtId="43" fontId="3" fillId="0" borderId="0" xfId="1" applyFont="1"/>
    <xf numFmtId="0" fontId="3" fillId="0" borderId="0" xfId="0" applyFont="1"/>
    <xf numFmtId="3" fontId="3" fillId="0" borderId="0" xfId="0" applyNumberFormat="1" applyFont="1"/>
    <xf numFmtId="3" fontId="6" fillId="0" borderId="0" xfId="0" applyNumberFormat="1" applyFont="1"/>
    <xf numFmtId="166" fontId="6" fillId="0" borderId="0" xfId="3" applyNumberFormat="1" applyFont="1"/>
    <xf numFmtId="3" fontId="3" fillId="0" borderId="27" xfId="0" applyNumberFormat="1" applyFont="1" applyBorder="1"/>
    <xf numFmtId="0" fontId="6" fillId="0" borderId="26" xfId="0" applyFont="1" applyBorder="1"/>
    <xf numFmtId="0" fontId="6" fillId="0" borderId="28" xfId="0" applyFont="1" applyBorder="1"/>
    <xf numFmtId="0" fontId="6" fillId="0" borderId="29" xfId="0" applyFont="1" applyBorder="1"/>
    <xf numFmtId="0" fontId="6" fillId="0" borderId="0" xfId="0" applyFont="1" applyAlignment="1">
      <alignment horizontal="center"/>
    </xf>
    <xf numFmtId="165" fontId="6" fillId="0" borderId="0" xfId="2" applyNumberFormat="1" applyFont="1" applyBorder="1"/>
    <xf numFmtId="0" fontId="6" fillId="0" borderId="15" xfId="0" applyFont="1" applyBorder="1"/>
    <xf numFmtId="0" fontId="6" fillId="0" borderId="16" xfId="0" applyFont="1" applyBorder="1"/>
    <xf numFmtId="0" fontId="6" fillId="0" borderId="17" xfId="0" applyFont="1" applyBorder="1"/>
    <xf numFmtId="0" fontId="6" fillId="0" borderId="18" xfId="0" applyFont="1" applyBorder="1"/>
    <xf numFmtId="0" fontId="12" fillId="0" borderId="0" xfId="0" applyFont="1" applyBorder="1" applyAlignment="1"/>
    <xf numFmtId="0" fontId="6" fillId="0" borderId="19" xfId="0" applyFont="1" applyBorder="1"/>
    <xf numFmtId="0" fontId="6" fillId="0" borderId="20" xfId="0" applyFont="1" applyBorder="1"/>
    <xf numFmtId="0" fontId="6" fillId="0" borderId="14" xfId="0" applyFont="1" applyBorder="1"/>
    <xf numFmtId="165" fontId="6" fillId="0" borderId="14" xfId="2" applyNumberFormat="1" applyFont="1" applyBorder="1"/>
    <xf numFmtId="0" fontId="6" fillId="0" borderId="21" xfId="0" applyFont="1" applyBorder="1"/>
    <xf numFmtId="165" fontId="6" fillId="4" borderId="26" xfId="2" applyNumberFormat="1" applyFont="1" applyFill="1" applyBorder="1"/>
    <xf numFmtId="0" fontId="6" fillId="5" borderId="30" xfId="0" applyFont="1" applyFill="1" applyBorder="1"/>
    <xf numFmtId="0" fontId="6" fillId="5" borderId="26" xfId="0" applyFont="1" applyFill="1" applyBorder="1"/>
    <xf numFmtId="0" fontId="6" fillId="6" borderId="30" xfId="0" applyFont="1" applyFill="1" applyBorder="1"/>
    <xf numFmtId="0" fontId="6" fillId="6" borderId="26" xfId="0" applyFont="1" applyFill="1" applyBorder="1"/>
    <xf numFmtId="165" fontId="6" fillId="6" borderId="26" xfId="2" applyNumberFormat="1" applyFont="1" applyFill="1" applyBorder="1"/>
    <xf numFmtId="0" fontId="6" fillId="7" borderId="11" xfId="0" applyFont="1" applyFill="1" applyBorder="1"/>
    <xf numFmtId="165" fontId="6" fillId="7" borderId="11" xfId="2" applyNumberFormat="1" applyFont="1" applyFill="1" applyBorder="1"/>
    <xf numFmtId="0" fontId="6" fillId="0" borderId="1" xfId="0" applyFont="1" applyBorder="1"/>
    <xf numFmtId="165" fontId="6" fillId="0" borderId="2" xfId="2" applyNumberFormat="1" applyFont="1" applyBorder="1"/>
    <xf numFmtId="0" fontId="6" fillId="0" borderId="3" xfId="0" applyFont="1" applyBorder="1"/>
    <xf numFmtId="0" fontId="6" fillId="0" borderId="12" xfId="0" applyFont="1" applyBorder="1"/>
    <xf numFmtId="0" fontId="6" fillId="0" borderId="31" xfId="0" applyFont="1" applyBorder="1"/>
    <xf numFmtId="0" fontId="6" fillId="0" borderId="13" xfId="0" applyFont="1" applyBorder="1"/>
    <xf numFmtId="0" fontId="6" fillId="0" borderId="7" xfId="0" applyFont="1" applyBorder="1"/>
    <xf numFmtId="0" fontId="6" fillId="0" borderId="32" xfId="0" applyFont="1" applyBorder="1"/>
    <xf numFmtId="43" fontId="1" fillId="0" borderId="0" xfId="1" applyFont="1" applyAlignment="1">
      <alignment horizontal="center"/>
    </xf>
    <xf numFmtId="43" fontId="1" fillId="0" borderId="0" xfId="1" applyFont="1" applyBorder="1" applyAlignment="1">
      <alignment horizontal="center"/>
    </xf>
    <xf numFmtId="43" fontId="1" fillId="0" borderId="14" xfId="1" applyFont="1" applyBorder="1" applyAlignment="1">
      <alignment horizontal="center"/>
    </xf>
    <xf numFmtId="44" fontId="6" fillId="0" borderId="0" xfId="2" applyFont="1"/>
    <xf numFmtId="44" fontId="6" fillId="0" borderId="0" xfId="2" applyFont="1"/>
    <xf numFmtId="165" fontId="6" fillId="0" borderId="11" xfId="0" applyNumberFormat="1" applyFont="1" applyBorder="1"/>
    <xf numFmtId="165" fontId="6" fillId="0" borderId="0" xfId="0" applyNumberFormat="1" applyFont="1" applyBorder="1"/>
    <xf numFmtId="0" fontId="6" fillId="0" borderId="6" xfId="0" applyFont="1" applyBorder="1"/>
    <xf numFmtId="165" fontId="6" fillId="0" borderId="14" xfId="0" applyNumberFormat="1" applyFont="1" applyBorder="1"/>
    <xf numFmtId="0" fontId="6" fillId="0" borderId="14" xfId="0" applyFont="1" applyBorder="1" applyAlignment="1">
      <alignment horizontal="center"/>
    </xf>
    <xf numFmtId="165" fontId="10" fillId="8" borderId="22" xfId="2" applyNumberFormat="1" applyFont="1" applyFill="1" applyBorder="1" applyAlignment="1">
      <alignment horizontal="center" wrapText="1"/>
    </xf>
    <xf numFmtId="0" fontId="9" fillId="0" borderId="0" xfId="0" applyFont="1" applyFill="1" applyBorder="1"/>
    <xf numFmtId="0" fontId="9" fillId="0" borderId="7" xfId="0" applyFont="1" applyFill="1" applyBorder="1"/>
    <xf numFmtId="44" fontId="9" fillId="0" borderId="4" xfId="0" applyNumberFormat="1" applyFont="1" applyFill="1" applyBorder="1"/>
    <xf numFmtId="0" fontId="7" fillId="0" borderId="0" xfId="0" applyFont="1" applyFill="1"/>
    <xf numFmtId="165" fontId="10" fillId="5" borderId="22" xfId="2" applyNumberFormat="1" applyFont="1" applyFill="1" applyBorder="1" applyAlignment="1">
      <alignment horizontal="center" wrapText="1"/>
    </xf>
    <xf numFmtId="0" fontId="9" fillId="0" borderId="0" xfId="0" applyFont="1" applyFill="1"/>
    <xf numFmtId="44" fontId="9" fillId="0" borderId="1" xfId="2" applyFont="1" applyFill="1" applyBorder="1"/>
    <xf numFmtId="165" fontId="9" fillId="0" borderId="1" xfId="2" applyNumberFormat="1" applyFont="1" applyFill="1" applyBorder="1"/>
    <xf numFmtId="44" fontId="9" fillId="0" borderId="2" xfId="2" applyFont="1" applyFill="1" applyBorder="1"/>
    <xf numFmtId="44" fontId="9" fillId="0" borderId="12" xfId="2" applyFont="1" applyFill="1" applyBorder="1"/>
    <xf numFmtId="165" fontId="9" fillId="0" borderId="12" xfId="2" applyNumberFormat="1" applyFont="1" applyFill="1" applyBorder="1"/>
    <xf numFmtId="44" fontId="9" fillId="0" borderId="5" xfId="0" applyNumberFormat="1" applyFont="1" applyFill="1" applyBorder="1"/>
    <xf numFmtId="44" fontId="9" fillId="0" borderId="0" xfId="2" applyFont="1" applyFill="1" applyBorder="1"/>
    <xf numFmtId="44" fontId="9" fillId="0" borderId="5" xfId="2" applyFont="1" applyFill="1" applyBorder="1"/>
    <xf numFmtId="44" fontId="9" fillId="0" borderId="13" xfId="2" applyFont="1" applyFill="1" applyBorder="1"/>
    <xf numFmtId="165" fontId="9" fillId="0" borderId="13" xfId="2" applyNumberFormat="1" applyFont="1" applyFill="1" applyBorder="1"/>
    <xf numFmtId="44" fontId="9" fillId="0" borderId="6" xfId="0" applyNumberFormat="1" applyFont="1" applyFill="1" applyBorder="1"/>
    <xf numFmtId="44" fontId="9" fillId="0" borderId="7" xfId="2" applyFont="1" applyFill="1" applyBorder="1"/>
    <xf numFmtId="44" fontId="9" fillId="0" borderId="6" xfId="2" applyFont="1" applyFill="1" applyBorder="1"/>
    <xf numFmtId="0" fontId="9" fillId="2" borderId="0" xfId="0" applyFont="1" applyFill="1" applyBorder="1"/>
    <xf numFmtId="0" fontId="9" fillId="2" borderId="0" xfId="0" applyFont="1" applyFill="1"/>
    <xf numFmtId="44" fontId="9" fillId="2" borderId="12" xfId="2" applyFont="1" applyFill="1" applyBorder="1"/>
    <xf numFmtId="165" fontId="9" fillId="2" borderId="12" xfId="2" applyNumberFormat="1" applyFont="1" applyFill="1" applyBorder="1"/>
    <xf numFmtId="44" fontId="9" fillId="2" borderId="5" xfId="0" applyNumberFormat="1" applyFont="1" applyFill="1" applyBorder="1"/>
    <xf numFmtId="44" fontId="9" fillId="2" borderId="0" xfId="2" applyFont="1" applyFill="1" applyBorder="1"/>
    <xf numFmtId="44" fontId="9" fillId="2" borderId="5" xfId="2" applyFont="1" applyFill="1" applyBorder="1"/>
    <xf numFmtId="9" fontId="6" fillId="0" borderId="0" xfId="3" applyFont="1"/>
    <xf numFmtId="164" fontId="7" fillId="0" borderId="4" xfId="1" applyNumberFormat="1" applyFont="1" applyFill="1" applyBorder="1"/>
    <xf numFmtId="164" fontId="7" fillId="0" borderId="5" xfId="1" applyNumberFormat="1" applyFont="1" applyFill="1" applyBorder="1"/>
    <xf numFmtId="164" fontId="7" fillId="2" borderId="5" xfId="1" applyNumberFormat="1" applyFont="1" applyFill="1" applyBorder="1"/>
    <xf numFmtId="164" fontId="7" fillId="0" borderId="6" xfId="1" applyNumberFormat="1" applyFont="1" applyFill="1" applyBorder="1"/>
    <xf numFmtId="0" fontId="7" fillId="0" borderId="0" xfId="0" applyFont="1" applyAlignment="1">
      <alignment horizontal="centerContinuous" vertical="top"/>
    </xf>
    <xf numFmtId="0" fontId="0" fillId="0" borderId="0" xfId="0" applyFill="1"/>
    <xf numFmtId="0" fontId="7" fillId="0" borderId="0" xfId="0" applyFont="1" applyFill="1" applyAlignment="1">
      <alignment horizontal="center" wrapText="1"/>
    </xf>
    <xf numFmtId="0" fontId="0" fillId="0" borderId="5" xfId="0" applyFill="1" applyBorder="1"/>
    <xf numFmtId="0" fontId="0" fillId="2" borderId="5" xfId="0" applyFill="1" applyBorder="1"/>
    <xf numFmtId="0" fontId="0" fillId="0" borderId="6" xfId="0" applyFill="1" applyBorder="1"/>
    <xf numFmtId="166" fontId="7" fillId="0" borderId="4" xfId="3" applyNumberFormat="1" applyFont="1" applyFill="1" applyBorder="1"/>
    <xf numFmtId="166" fontId="7" fillId="0" borderId="5" xfId="3" applyNumberFormat="1" applyFont="1" applyFill="1" applyBorder="1"/>
    <xf numFmtId="166" fontId="7" fillId="2" borderId="5" xfId="3" applyNumberFormat="1" applyFont="1" applyFill="1" applyBorder="1"/>
    <xf numFmtId="166" fontId="7" fillId="0" borderId="6" xfId="3" applyNumberFormat="1" applyFont="1" applyFill="1" applyBorder="1"/>
    <xf numFmtId="0" fontId="1" fillId="0" borderId="11" xfId="0" applyFont="1" applyBorder="1" applyAlignment="1">
      <alignment horizontal="center" wrapText="1"/>
    </xf>
    <xf numFmtId="0" fontId="7" fillId="0" borderId="11" xfId="0" applyFont="1" applyBorder="1" applyAlignment="1">
      <alignment horizontal="center" wrapText="1"/>
    </xf>
    <xf numFmtId="165" fontId="7" fillId="0" borderId="11" xfId="2" applyNumberFormat="1" applyFont="1" applyBorder="1" applyAlignment="1">
      <alignment horizontal="center" wrapText="1"/>
    </xf>
    <xf numFmtId="164" fontId="7" fillId="0" borderId="11" xfId="1" applyNumberFormat="1" applyFont="1" applyBorder="1" applyAlignment="1">
      <alignment horizontal="center" wrapText="1"/>
    </xf>
    <xf numFmtId="9" fontId="0" fillId="0" borderId="0" xfId="0" applyNumberFormat="1"/>
    <xf numFmtId="0" fontId="4" fillId="0" borderId="5" xfId="0" applyFont="1" applyFill="1" applyBorder="1"/>
    <xf numFmtId="43" fontId="7" fillId="0" borderId="0" xfId="0" applyNumberFormat="1" applyFont="1"/>
    <xf numFmtId="165" fontId="0" fillId="0" borderId="0" xfId="2" applyNumberFormat="1" applyFont="1"/>
    <xf numFmtId="166" fontId="0" fillId="0" borderId="0" xfId="3" applyNumberFormat="1" applyFont="1"/>
    <xf numFmtId="0" fontId="0" fillId="0" borderId="0" xfId="0" applyAlignment="1">
      <alignment horizontal="center" wrapText="1"/>
    </xf>
    <xf numFmtId="0" fontId="16" fillId="0" borderId="5" xfId="0" applyFont="1" applyFill="1" applyBorder="1"/>
    <xf numFmtId="165" fontId="0" fillId="0" borderId="11" xfId="2" applyNumberFormat="1" applyFont="1" applyBorder="1" applyAlignment="1">
      <alignment horizontal="center" wrapText="1"/>
    </xf>
    <xf numFmtId="166" fontId="0" fillId="0" borderId="11" xfId="3" applyNumberFormat="1" applyFont="1" applyBorder="1" applyAlignment="1">
      <alignment horizontal="center" wrapText="1"/>
    </xf>
    <xf numFmtId="165" fontId="0" fillId="0" borderId="4" xfId="2" applyNumberFormat="1" applyFont="1" applyBorder="1"/>
    <xf numFmtId="165" fontId="0" fillId="0" borderId="5" xfId="2" applyNumberFormat="1" applyFont="1" applyBorder="1"/>
    <xf numFmtId="165" fontId="0" fillId="0" borderId="6" xfId="2" applyNumberFormat="1" applyFont="1" applyBorder="1"/>
    <xf numFmtId="165" fontId="0" fillId="0" borderId="4" xfId="2" applyNumberFormat="1" applyFont="1" applyFill="1" applyBorder="1"/>
    <xf numFmtId="165" fontId="0" fillId="0" borderId="2" xfId="2" applyNumberFormat="1" applyFont="1" applyFill="1" applyBorder="1"/>
    <xf numFmtId="166" fontId="0" fillId="0" borderId="3" xfId="3" applyNumberFormat="1" applyFont="1" applyFill="1" applyBorder="1"/>
    <xf numFmtId="165" fontId="0" fillId="0" borderId="5" xfId="2" applyNumberFormat="1" applyFont="1" applyFill="1" applyBorder="1"/>
    <xf numFmtId="165" fontId="0" fillId="0" borderId="0" xfId="2" applyNumberFormat="1" applyFont="1" applyFill="1" applyBorder="1"/>
    <xf numFmtId="166" fontId="0" fillId="0" borderId="31" xfId="3" applyNumberFormat="1" applyFont="1" applyFill="1" applyBorder="1"/>
    <xf numFmtId="165" fontId="0" fillId="0" borderId="6" xfId="2" applyNumberFormat="1" applyFont="1" applyFill="1" applyBorder="1"/>
    <xf numFmtId="165" fontId="0" fillId="0" borderId="7" xfId="2" applyNumberFormat="1" applyFont="1" applyFill="1" applyBorder="1"/>
    <xf numFmtId="166" fontId="0" fillId="0" borderId="32" xfId="3" applyNumberFormat="1" applyFont="1" applyFill="1" applyBorder="1"/>
    <xf numFmtId="165" fontId="0" fillId="2" borderId="5" xfId="2" applyNumberFormat="1" applyFont="1" applyFill="1" applyBorder="1"/>
    <xf numFmtId="165" fontId="0" fillId="2" borderId="0" xfId="2" applyNumberFormat="1" applyFont="1" applyFill="1" applyBorder="1"/>
    <xf numFmtId="166" fontId="0" fillId="2" borderId="31" xfId="3" applyNumberFormat="1" applyFont="1" applyFill="1" applyBorder="1"/>
    <xf numFmtId="167" fontId="0" fillId="0" borderId="5" xfId="1" applyNumberFormat="1" applyFont="1" applyBorder="1"/>
    <xf numFmtId="166" fontId="0" fillId="0" borderId="4" xfId="3" applyNumberFormat="1" applyFont="1" applyBorder="1"/>
    <xf numFmtId="166" fontId="0" fillId="0" borderId="5" xfId="3" applyNumberFormat="1" applyFont="1" applyBorder="1"/>
    <xf numFmtId="165" fontId="7" fillId="0" borderId="0" xfId="0" applyNumberFormat="1" applyFont="1"/>
    <xf numFmtId="165" fontId="7" fillId="0" borderId="1" xfId="0" applyNumberFormat="1" applyFont="1" applyFill="1" applyBorder="1"/>
    <xf numFmtId="165" fontId="7" fillId="0" borderId="12" xfId="0" applyNumberFormat="1" applyFont="1" applyFill="1" applyBorder="1"/>
    <xf numFmtId="165" fontId="7" fillId="2" borderId="12" xfId="0" applyNumberFormat="1" applyFont="1" applyFill="1" applyBorder="1"/>
    <xf numFmtId="165" fontId="7" fillId="0" borderId="13" xfId="0" applyNumberFormat="1" applyFont="1" applyFill="1" applyBorder="1"/>
    <xf numFmtId="165" fontId="7" fillId="0" borderId="3" xfId="0" applyNumberFormat="1" applyFont="1" applyFill="1" applyBorder="1"/>
    <xf numFmtId="165" fontId="7" fillId="0" borderId="31" xfId="0" applyNumberFormat="1" applyFont="1" applyFill="1" applyBorder="1"/>
    <xf numFmtId="165" fontId="7" fillId="2" borderId="31" xfId="0" applyNumberFormat="1" applyFont="1" applyFill="1" applyBorder="1"/>
    <xf numFmtId="165" fontId="7" fillId="0" borderId="32" xfId="0" applyNumberFormat="1" applyFont="1" applyFill="1" applyBorder="1"/>
    <xf numFmtId="44" fontId="7" fillId="0" borderId="0" xfId="2" applyNumberFormat="1" applyFont="1" applyAlignment="1">
      <alignment horizontal="centerContinuous" vertical="center"/>
    </xf>
    <xf numFmtId="170" fontId="7" fillId="0" borderId="0" xfId="1" applyNumberFormat="1" applyFont="1" applyAlignment="1">
      <alignment horizontal="centerContinuous" vertical="center"/>
    </xf>
    <xf numFmtId="164" fontId="7" fillId="0" borderId="1" xfId="1" applyNumberFormat="1" applyFont="1" applyFill="1" applyBorder="1"/>
    <xf numFmtId="164" fontId="7" fillId="0" borderId="12" xfId="1" applyNumberFormat="1" applyFont="1" applyFill="1" applyBorder="1"/>
    <xf numFmtId="164" fontId="7" fillId="2" borderId="12" xfId="1" applyNumberFormat="1" applyFont="1" applyFill="1" applyBorder="1"/>
    <xf numFmtId="164" fontId="7" fillId="0" borderId="13" xfId="1" applyNumberFormat="1" applyFont="1" applyFill="1" applyBorder="1"/>
    <xf numFmtId="165" fontId="7" fillId="0" borderId="5" xfId="1" applyNumberFormat="1" applyFont="1" applyFill="1" applyBorder="1"/>
    <xf numFmtId="165" fontId="7" fillId="2" borderId="5" xfId="1" applyNumberFormat="1" applyFont="1" applyFill="1" applyBorder="1"/>
    <xf numFmtId="164" fontId="7" fillId="0" borderId="8" xfId="1" applyNumberFormat="1" applyFont="1" applyFill="1" applyBorder="1" applyAlignment="1">
      <alignment horizontal="centerContinuous"/>
    </xf>
    <xf numFmtId="165" fontId="7" fillId="0" borderId="1" xfId="2" applyNumberFormat="1" applyFont="1" applyFill="1" applyBorder="1"/>
    <xf numFmtId="165" fontId="12" fillId="0" borderId="0" xfId="2" applyNumberFormat="1" applyFont="1" applyAlignment="1"/>
    <xf numFmtId="165" fontId="7" fillId="0" borderId="0" xfId="2" applyNumberFormat="1" applyFont="1" applyAlignment="1"/>
    <xf numFmtId="10" fontId="0" fillId="0" borderId="0" xfId="0" applyNumberFormat="1"/>
    <xf numFmtId="171" fontId="0" fillId="0" borderId="0" xfId="0" applyNumberFormat="1"/>
    <xf numFmtId="0" fontId="17" fillId="0" borderId="0" xfId="0" applyFont="1" applyAlignment="1">
      <alignment horizontal="left"/>
    </xf>
    <xf numFmtId="0" fontId="18" fillId="0" borderId="0" xfId="0" applyFont="1" applyAlignment="1">
      <alignment horizontal="centerContinuous"/>
    </xf>
    <xf numFmtId="10" fontId="7" fillId="0" borderId="0" xfId="3" applyNumberFormat="1" applyFont="1" applyAlignment="1">
      <alignment horizontal="centerContinuous"/>
    </xf>
    <xf numFmtId="165" fontId="12" fillId="0" borderId="0" xfId="2" applyNumberFormat="1" applyFont="1" applyAlignment="1">
      <alignment horizontal="left"/>
    </xf>
    <xf numFmtId="0" fontId="8" fillId="0" borderId="0" xfId="0" applyFont="1" applyAlignment="1">
      <alignment horizontal="left"/>
    </xf>
    <xf numFmtId="166" fontId="19" fillId="0" borderId="0" xfId="3" applyNumberFormat="1" applyFont="1" applyAlignment="1">
      <alignment horizontal="centerContinuous"/>
    </xf>
    <xf numFmtId="0" fontId="7" fillId="0" borderId="7" xfId="0" applyFont="1" applyBorder="1" applyAlignment="1">
      <alignment horizontal="center" wrapText="1"/>
    </xf>
    <xf numFmtId="166" fontId="7" fillId="0" borderId="1" xfId="3" applyNumberFormat="1" applyFont="1" applyBorder="1"/>
    <xf numFmtId="166" fontId="7" fillId="0" borderId="12" xfId="3" applyNumberFormat="1" applyFont="1" applyBorder="1"/>
    <xf numFmtId="167" fontId="7" fillId="0" borderId="12" xfId="1" applyNumberFormat="1" applyFont="1" applyBorder="1"/>
    <xf numFmtId="166" fontId="7" fillId="0" borderId="13" xfId="3" applyNumberFormat="1" applyFont="1" applyBorder="1"/>
    <xf numFmtId="0" fontId="7" fillId="0" borderId="13" xfId="0" applyFont="1" applyBorder="1" applyAlignment="1">
      <alignment horizontal="center" wrapText="1"/>
    </xf>
    <xf numFmtId="165" fontId="7" fillId="0" borderId="12" xfId="0" applyNumberFormat="1" applyFont="1" applyBorder="1"/>
    <xf numFmtId="165" fontId="7" fillId="0" borderId="0" xfId="0" applyNumberFormat="1" applyFont="1" applyBorder="1"/>
    <xf numFmtId="0" fontId="7" fillId="0" borderId="12" xfId="0" applyFont="1" applyBorder="1"/>
    <xf numFmtId="0" fontId="7" fillId="0" borderId="0" xfId="0" applyFont="1" applyBorder="1"/>
    <xf numFmtId="165" fontId="7" fillId="0" borderId="1" xfId="2" applyNumberFormat="1" applyFont="1" applyBorder="1"/>
    <xf numFmtId="165" fontId="7" fillId="0" borderId="12" xfId="2" applyNumberFormat="1" applyFont="1" applyBorder="1"/>
    <xf numFmtId="165" fontId="7" fillId="0" borderId="13" xfId="2" applyNumberFormat="1" applyFont="1" applyBorder="1"/>
    <xf numFmtId="0" fontId="13" fillId="0" borderId="0" xfId="0" applyFont="1" applyBorder="1" applyAlignment="1">
      <alignment horizontal="center"/>
    </xf>
    <xf numFmtId="0" fontId="6" fillId="0" borderId="0" xfId="0" applyFont="1" applyBorder="1" applyAlignment="1">
      <alignment horizontal="center" wrapText="1"/>
    </xf>
    <xf numFmtId="0" fontId="14" fillId="0" borderId="15" xfId="0" applyFont="1" applyBorder="1" applyAlignment="1">
      <alignment horizontal="center"/>
    </xf>
    <xf numFmtId="0" fontId="14" fillId="0" borderId="16" xfId="0" applyFont="1" applyBorder="1" applyAlignment="1">
      <alignment horizontal="center"/>
    </xf>
    <xf numFmtId="0" fontId="14" fillId="0" borderId="17" xfId="0" applyFont="1" applyBorder="1" applyAlignment="1">
      <alignment horizontal="center"/>
    </xf>
    <xf numFmtId="0" fontId="12" fillId="0" borderId="20" xfId="0" applyFont="1" applyBorder="1" applyAlignment="1">
      <alignment horizontal="center"/>
    </xf>
    <xf numFmtId="0" fontId="12" fillId="0" borderId="14" xfId="0" applyFont="1" applyBorder="1" applyAlignment="1">
      <alignment horizontal="center"/>
    </xf>
    <xf numFmtId="0" fontId="12" fillId="0" borderId="21" xfId="0" applyFont="1" applyBorder="1" applyAlignment="1">
      <alignment horizontal="center"/>
    </xf>
    <xf numFmtId="0" fontId="6" fillId="0" borderId="13" xfId="0" applyFont="1" applyBorder="1" applyAlignment="1">
      <alignment horizontal="center" wrapText="1"/>
    </xf>
    <xf numFmtId="0" fontId="6" fillId="0" borderId="7" xfId="0" applyFont="1" applyBorder="1" applyAlignment="1">
      <alignment horizontal="center" wrapText="1"/>
    </xf>
    <xf numFmtId="0" fontId="6" fillId="0" borderId="13" xfId="0" applyFont="1" applyBorder="1" applyAlignment="1">
      <alignment horizontal="center"/>
    </xf>
    <xf numFmtId="0" fontId="6" fillId="0" borderId="32" xfId="0" applyFont="1" applyBorder="1" applyAlignment="1">
      <alignment horizontal="center"/>
    </xf>
    <xf numFmtId="0" fontId="8" fillId="0" borderId="0" xfId="0" applyFont="1" applyAlignment="1">
      <alignment horizontal="center"/>
    </xf>
    <xf numFmtId="0" fontId="7" fillId="0" borderId="8" xfId="0" applyFont="1" applyBorder="1" applyAlignment="1">
      <alignment horizontal="center"/>
    </xf>
    <xf numFmtId="0" fontId="7" fillId="0" borderId="9" xfId="0" applyFont="1" applyBorder="1" applyAlignment="1">
      <alignment horizontal="center"/>
    </xf>
    <xf numFmtId="0" fontId="7" fillId="0" borderId="10" xfId="0" applyFont="1" applyBorder="1" applyAlignment="1">
      <alignment horizontal="center"/>
    </xf>
    <xf numFmtId="0" fontId="15" fillId="0" borderId="28" xfId="0" applyFont="1" applyBorder="1" applyAlignment="1">
      <alignment horizontal="center"/>
    </xf>
    <xf numFmtId="0" fontId="15" fillId="0" borderId="33" xfId="0" applyFont="1" applyBorder="1" applyAlignment="1">
      <alignment horizontal="center"/>
    </xf>
    <xf numFmtId="0" fontId="15" fillId="0" borderId="29" xfId="0" applyFont="1" applyBorder="1" applyAlignment="1">
      <alignment horizontal="center"/>
    </xf>
    <xf numFmtId="0" fontId="13" fillId="0" borderId="8" xfId="0" applyFont="1" applyBorder="1" applyAlignment="1">
      <alignment horizontal="center"/>
    </xf>
    <xf numFmtId="0" fontId="13" fillId="0" borderId="9" xfId="0" applyFont="1" applyBorder="1" applyAlignment="1">
      <alignment horizontal="center"/>
    </xf>
    <xf numFmtId="0" fontId="13" fillId="0" borderId="10" xfId="0" applyFont="1" applyBorder="1" applyAlignment="1">
      <alignment horizontal="center"/>
    </xf>
    <xf numFmtId="0" fontId="16" fillId="0" borderId="4" xfId="0" applyFont="1" applyFill="1" applyBorder="1"/>
    <xf numFmtId="0" fontId="0" fillId="9" borderId="5" xfId="0" applyFill="1" applyBorder="1"/>
    <xf numFmtId="165" fontId="7" fillId="9" borderId="12" xfId="0" applyNumberFormat="1" applyFont="1" applyFill="1" applyBorder="1"/>
    <xf numFmtId="165" fontId="7" fillId="9" borderId="0" xfId="0" applyNumberFormat="1" applyFont="1" applyFill="1" applyBorder="1"/>
    <xf numFmtId="0" fontId="7" fillId="0" borderId="6" xfId="0" applyFont="1" applyBorder="1" applyAlignment="1">
      <alignment horizontal="center" wrapText="1"/>
    </xf>
    <xf numFmtId="165" fontId="7" fillId="0" borderId="5" xfId="0" applyNumberFormat="1" applyFont="1" applyBorder="1"/>
    <xf numFmtId="165" fontId="7" fillId="9" borderId="5" xfId="0" applyNumberFormat="1" applyFont="1" applyFill="1" applyBorder="1"/>
    <xf numFmtId="165" fontId="7" fillId="9" borderId="5" xfId="2" applyNumberFormat="1" applyFont="1" applyFill="1" applyBorder="1"/>
    <xf numFmtId="0" fontId="7" fillId="0" borderId="13" xfId="0" applyFont="1" applyBorder="1"/>
    <xf numFmtId="0" fontId="7" fillId="3" borderId="8" xfId="0" applyFont="1" applyFill="1" applyBorder="1" applyAlignment="1">
      <alignment horizontal="center"/>
    </xf>
    <xf numFmtId="0" fontId="7" fillId="3" borderId="9" xfId="0" applyFont="1" applyFill="1" applyBorder="1" applyAlignment="1">
      <alignment horizontal="center"/>
    </xf>
    <xf numFmtId="0" fontId="7" fillId="3" borderId="10" xfId="0" applyFont="1" applyFill="1" applyBorder="1" applyAlignment="1">
      <alignment horizontal="center"/>
    </xf>
    <xf numFmtId="165" fontId="7" fillId="0" borderId="13" xfId="0" applyNumberFormat="1" applyFont="1" applyBorder="1"/>
    <xf numFmtId="165" fontId="7" fillId="0" borderId="6" xfId="0" applyNumberFormat="1" applyFont="1" applyBorder="1"/>
    <xf numFmtId="165" fontId="7" fillId="0" borderId="7" xfId="0" applyNumberFormat="1" applyFont="1" applyBorder="1"/>
  </cellXfs>
  <cellStyles count="4">
    <cellStyle name="Comma" xfId="1" builtinId="3"/>
    <cellStyle name="Currency" xfId="2" builtinId="4"/>
    <cellStyle name="Normal" xfId="0" builtinId="0"/>
    <cellStyle name="Percent" xfId="3" builtinId="5"/>
  </cellStyles>
  <dxfs count="20">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theme="6" tint="0.39994506668294322"/>
      </font>
      <fill>
        <patternFill>
          <bgColor theme="6" tint="0.39994506668294322"/>
        </patternFill>
      </fill>
    </dxf>
    <dxf>
      <font>
        <color theme="5" tint="0.39994506668294322"/>
      </font>
      <fill>
        <patternFill>
          <bgColor theme="5" tint="0.39994506668294322"/>
        </patternFill>
      </fill>
    </dxf>
    <dxf>
      <font>
        <condense val="0"/>
        <extend val="0"/>
        <color rgb="FF9C0006"/>
      </font>
      <fill>
        <patternFill>
          <bgColor rgb="FFFFC7CE"/>
        </patternFill>
      </fill>
    </dxf>
    <dxf>
      <font>
        <color theme="0"/>
      </font>
    </dxf>
    <dxf>
      <font>
        <color theme="6" tint="-0.24994659260841701"/>
      </font>
      <fill>
        <patternFill>
          <bgColor theme="6" tint="-0.24994659260841701"/>
        </patternFill>
      </fill>
    </dxf>
    <dxf>
      <font>
        <color theme="5" tint="0.59996337778862885"/>
      </font>
      <fill>
        <patternFill>
          <bgColor theme="5" tint="0.59996337778862885"/>
        </patternFill>
      </fill>
    </dxf>
    <dxf>
      <font>
        <condense val="0"/>
        <extend val="0"/>
        <color rgb="FF006100"/>
      </font>
      <fill>
        <patternFill>
          <bgColor rgb="FF92D050"/>
        </patternFill>
      </fill>
    </dxf>
    <dxf>
      <font>
        <condense val="0"/>
        <extend val="0"/>
        <color rgb="FF9C0006"/>
      </font>
      <fill>
        <patternFill>
          <bgColor rgb="FFFFC7CE"/>
        </patternFill>
      </fill>
    </dxf>
    <dxf>
      <font>
        <color theme="6" tint="0.39994506668294322"/>
      </font>
      <fill>
        <patternFill>
          <bgColor theme="6" tint="0.39994506668294322"/>
        </patternFill>
      </fill>
    </dxf>
    <dxf>
      <font>
        <color theme="5" tint="0.39994506668294322"/>
      </font>
      <fill>
        <patternFill>
          <bgColor theme="5" tint="0.39994506668294322"/>
        </patternFill>
      </fill>
    </dxf>
    <dxf>
      <font>
        <color rgb="FF92D050"/>
      </font>
      <fill>
        <patternFill>
          <bgColor rgb="FF92D050"/>
        </patternFill>
      </fill>
    </dxf>
    <dxf>
      <font>
        <color theme="5" tint="0.59996337778862885"/>
      </font>
      <fill>
        <patternFill>
          <bgColor theme="5"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15919467326554"/>
          <c:y val="0.10841121495327107"/>
          <c:w val="0.68780300402683314"/>
          <c:h val="0.5335652588880937"/>
        </c:manualLayout>
      </c:layout>
      <c:areaChart>
        <c:grouping val="standard"/>
        <c:varyColors val="0"/>
        <c:ser>
          <c:idx val="0"/>
          <c:order val="0"/>
          <c:spPr>
            <a:solidFill>
              <a:sysClr val="windowText" lastClr="000000">
                <a:alpha val="61000"/>
              </a:sysClr>
            </a:solidFill>
          </c:spPr>
          <c:cat>
            <c:strRef>
              <c:f>InstrumentPanel!$B$9:$B$10</c:f>
              <c:strCache>
                <c:ptCount val="2"/>
                <c:pt idx="0">
                  <c:v>FY10</c:v>
                </c:pt>
                <c:pt idx="1">
                  <c:v>FY11</c:v>
                </c:pt>
              </c:strCache>
            </c:strRef>
          </c:cat>
          <c:val>
            <c:numRef>
              <c:f>InstrumentPanel!$C$9:$C$10</c:f>
              <c:numCache>
                <c:formatCode>_(* #,##0.0_);_(* \(#,##0.0\);_(* "-"??_);_(@_)</c:formatCode>
                <c:ptCount val="2"/>
                <c:pt idx="0">
                  <c:v>328</c:v>
                </c:pt>
                <c:pt idx="1">
                  <c:v>321.10000000000002</c:v>
                </c:pt>
              </c:numCache>
            </c:numRef>
          </c:val>
        </c:ser>
        <c:dLbls>
          <c:showLegendKey val="0"/>
          <c:showVal val="0"/>
          <c:showCatName val="0"/>
          <c:showSerName val="0"/>
          <c:showPercent val="0"/>
          <c:showBubbleSize val="0"/>
        </c:dLbls>
        <c:axId val="316150768"/>
        <c:axId val="316151160"/>
      </c:areaChart>
      <c:catAx>
        <c:axId val="31615076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6151160"/>
        <c:crosses val="autoZero"/>
        <c:auto val="1"/>
        <c:lblAlgn val="ctr"/>
        <c:lblOffset val="100"/>
        <c:noMultiLvlLbl val="0"/>
      </c:catAx>
      <c:valAx>
        <c:axId val="316151160"/>
        <c:scaling>
          <c:orientation val="minMax"/>
        </c:scaling>
        <c:delete val="1"/>
        <c:axPos val="l"/>
        <c:majorGridlines/>
        <c:numFmt formatCode="_(* #,##0.0_);_(* \(#,##0.0\);_(* &quot;-&quot;??_);_(@_)" sourceLinked="1"/>
        <c:majorTickMark val="out"/>
        <c:minorTickMark val="none"/>
        <c:tickLblPos val="nextTo"/>
        <c:crossAx val="316150768"/>
        <c:crosses val="autoZero"/>
        <c:crossBetween val="midCat"/>
      </c:valAx>
      <c:spPr>
        <a:noFill/>
        <a:ln w="25400">
          <a:noFill/>
        </a:ln>
      </c:spPr>
    </c:plotArea>
    <c:plotVisOnly val="1"/>
    <c:dispBlanksAs val="zero"/>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22" l="0.70000000000000018" r="0.70000000000000018" t="0.75000000000000022" header="0.3000000000000001" footer="0.30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15919467326554"/>
          <c:y val="0.10841121495327111"/>
          <c:w val="0.68780300402683314"/>
          <c:h val="0.5335652588880937"/>
        </c:manualLayout>
      </c:layout>
      <c:areaChart>
        <c:grouping val="standard"/>
        <c:varyColors val="0"/>
        <c:ser>
          <c:idx val="0"/>
          <c:order val="0"/>
          <c:spPr>
            <a:solidFill>
              <a:sysClr val="windowText" lastClr="000000">
                <a:alpha val="61000"/>
              </a:sysClr>
            </a:solidFill>
          </c:spPr>
          <c:cat>
            <c:strRef>
              <c:f>InstrumentPanel!$B$9:$B$10</c:f>
              <c:strCache>
                <c:ptCount val="2"/>
                <c:pt idx="0">
                  <c:v>FY10</c:v>
                </c:pt>
                <c:pt idx="1">
                  <c:v>FY11</c:v>
                </c:pt>
              </c:strCache>
            </c:strRef>
          </c:cat>
          <c:val>
            <c:numRef>
              <c:f>InstrumentPanel!$C$25:$C$26</c:f>
              <c:numCache>
                <c:formatCode>_("$"* #,##0_);_("$"* \(#,##0\);_("$"* "-"??_);_(@_)</c:formatCode>
                <c:ptCount val="2"/>
                <c:pt idx="0">
                  <c:v>87352.319999999992</c:v>
                </c:pt>
                <c:pt idx="1">
                  <c:v>87352.319999999992</c:v>
                </c:pt>
              </c:numCache>
            </c:numRef>
          </c:val>
        </c:ser>
        <c:dLbls>
          <c:showLegendKey val="0"/>
          <c:showVal val="0"/>
          <c:showCatName val="0"/>
          <c:showSerName val="0"/>
          <c:showPercent val="0"/>
          <c:showBubbleSize val="0"/>
        </c:dLbls>
        <c:axId val="318719960"/>
        <c:axId val="318723096"/>
      </c:areaChart>
      <c:catAx>
        <c:axId val="31871996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8723096"/>
        <c:crosses val="autoZero"/>
        <c:auto val="1"/>
        <c:lblAlgn val="ctr"/>
        <c:lblOffset val="100"/>
        <c:noMultiLvlLbl val="0"/>
      </c:catAx>
      <c:valAx>
        <c:axId val="318723096"/>
        <c:scaling>
          <c:orientation val="minMax"/>
        </c:scaling>
        <c:delete val="1"/>
        <c:axPos val="l"/>
        <c:majorGridlines/>
        <c:numFmt formatCode="_(&quot;$&quot;* #,##0_);_(&quot;$&quot;* \(#,##0\);_(&quot;$&quot;* &quot;-&quot;??_);_(@_)" sourceLinked="1"/>
        <c:majorTickMark val="out"/>
        <c:minorTickMark val="none"/>
        <c:tickLblPos val="nextTo"/>
        <c:crossAx val="318719960"/>
        <c:crosses val="autoZero"/>
        <c:crossBetween val="midCat"/>
      </c:valAx>
      <c:spPr>
        <a:noFill/>
        <a:ln w="25400">
          <a:noFill/>
        </a:ln>
      </c:spPr>
    </c:plotArea>
    <c:plotVisOnly val="1"/>
    <c:dispBlanksAs val="zero"/>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44" l="0.7000000000000004" r="0.7000000000000004" t="0.75000000000000044" header="0.30000000000000021" footer="0.3000000000000002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15919467326554"/>
          <c:y val="0.10841121495327115"/>
          <c:w val="0.68780300402683314"/>
          <c:h val="0.5335652588880937"/>
        </c:manualLayout>
      </c:layout>
      <c:areaChart>
        <c:grouping val="standard"/>
        <c:varyColors val="0"/>
        <c:ser>
          <c:idx val="0"/>
          <c:order val="0"/>
          <c:spPr>
            <a:solidFill>
              <a:sysClr val="windowText" lastClr="000000">
                <a:alpha val="61000"/>
              </a:sysClr>
            </a:solidFill>
          </c:spPr>
          <c:cat>
            <c:strRef>
              <c:f>InstrumentPanel!$B$9:$B$10</c:f>
              <c:strCache>
                <c:ptCount val="2"/>
                <c:pt idx="0">
                  <c:v>FY10</c:v>
                </c:pt>
                <c:pt idx="1">
                  <c:v>FY11</c:v>
                </c:pt>
              </c:strCache>
            </c:strRef>
          </c:cat>
          <c:val>
            <c:numRef>
              <c:f>InstrumentPanel!$D$25:$D$26</c:f>
              <c:numCache>
                <c:formatCode>_("$"* #,##0_);_("$"* \(#,##0\);_("$"* "-"??_);_(@_)</c:formatCode>
                <c:ptCount val="2"/>
                <c:pt idx="0">
                  <c:v>0</c:v>
                </c:pt>
                <c:pt idx="1">
                  <c:v>0</c:v>
                </c:pt>
              </c:numCache>
            </c:numRef>
          </c:val>
        </c:ser>
        <c:dLbls>
          <c:showLegendKey val="0"/>
          <c:showVal val="0"/>
          <c:showCatName val="0"/>
          <c:showSerName val="0"/>
          <c:showPercent val="0"/>
          <c:showBubbleSize val="0"/>
        </c:dLbls>
        <c:axId val="318721528"/>
        <c:axId val="318720744"/>
      </c:areaChart>
      <c:catAx>
        <c:axId val="31872152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8720744"/>
        <c:crosses val="autoZero"/>
        <c:auto val="1"/>
        <c:lblAlgn val="ctr"/>
        <c:lblOffset val="100"/>
        <c:noMultiLvlLbl val="0"/>
      </c:catAx>
      <c:valAx>
        <c:axId val="318720744"/>
        <c:scaling>
          <c:orientation val="minMax"/>
        </c:scaling>
        <c:delete val="1"/>
        <c:axPos val="l"/>
        <c:majorGridlines/>
        <c:numFmt formatCode="_(&quot;$&quot;* #,##0_);_(&quot;$&quot;* \(#,##0\);_(&quot;$&quot;* &quot;-&quot;??_);_(@_)" sourceLinked="1"/>
        <c:majorTickMark val="out"/>
        <c:minorTickMark val="none"/>
        <c:tickLblPos val="nextTo"/>
        <c:crossAx val="318721528"/>
        <c:crosses val="autoZero"/>
        <c:crossBetween val="midCat"/>
      </c:valAx>
      <c:spPr>
        <a:noFill/>
        <a:ln w="25400">
          <a:noFill/>
        </a:ln>
      </c:spPr>
    </c:plotArea>
    <c:plotVisOnly val="1"/>
    <c:dispBlanksAs val="zero"/>
    <c:showDLblsOverMax val="0"/>
  </c:chart>
  <c:spPr>
    <a:noFill/>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15919467326554"/>
          <c:y val="0.10841121495327115"/>
          <c:w val="0.68780300402683314"/>
          <c:h val="0.5335652588880937"/>
        </c:manualLayout>
      </c:layout>
      <c:areaChart>
        <c:grouping val="standard"/>
        <c:varyColors val="0"/>
        <c:ser>
          <c:idx val="0"/>
          <c:order val="0"/>
          <c:spPr>
            <a:solidFill>
              <a:sysClr val="windowText" lastClr="000000">
                <a:alpha val="61000"/>
              </a:sysClr>
            </a:solidFill>
          </c:spPr>
          <c:cat>
            <c:strRef>
              <c:f>InstrumentPanel!$B$9:$B$10</c:f>
              <c:strCache>
                <c:ptCount val="2"/>
                <c:pt idx="0">
                  <c:v>FY10</c:v>
                </c:pt>
                <c:pt idx="1">
                  <c:v>FY11</c:v>
                </c:pt>
              </c:strCache>
            </c:strRef>
          </c:cat>
          <c:val>
            <c:numRef>
              <c:f>InstrumentPanel!$E$25:$E$26</c:f>
              <c:numCache>
                <c:formatCode>_("$"* #,##0_);_("$"* \(#,##0\);_("$"* "-"??_);_(@_)</c:formatCode>
                <c:ptCount val="2"/>
                <c:pt idx="0">
                  <c:v>19166.399999999998</c:v>
                </c:pt>
                <c:pt idx="1">
                  <c:v>7818.3600000000006</c:v>
                </c:pt>
              </c:numCache>
            </c:numRef>
          </c:val>
        </c:ser>
        <c:dLbls>
          <c:showLegendKey val="0"/>
          <c:showVal val="0"/>
          <c:showCatName val="0"/>
          <c:showSerName val="0"/>
          <c:showPercent val="0"/>
          <c:showBubbleSize val="0"/>
        </c:dLbls>
        <c:axId val="318721920"/>
        <c:axId val="318718784"/>
      </c:areaChart>
      <c:catAx>
        <c:axId val="31872192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8718784"/>
        <c:crosses val="autoZero"/>
        <c:auto val="1"/>
        <c:lblAlgn val="ctr"/>
        <c:lblOffset val="100"/>
        <c:noMultiLvlLbl val="0"/>
      </c:catAx>
      <c:valAx>
        <c:axId val="318718784"/>
        <c:scaling>
          <c:orientation val="minMax"/>
        </c:scaling>
        <c:delete val="1"/>
        <c:axPos val="l"/>
        <c:majorGridlines/>
        <c:numFmt formatCode="_(&quot;$&quot;* #,##0_);_(&quot;$&quot;* \(#,##0\);_(&quot;$&quot;* &quot;-&quot;??_);_(@_)" sourceLinked="1"/>
        <c:majorTickMark val="out"/>
        <c:minorTickMark val="none"/>
        <c:tickLblPos val="nextTo"/>
        <c:crossAx val="318721920"/>
        <c:crosses val="autoZero"/>
        <c:crossBetween val="midCat"/>
      </c:valAx>
      <c:spPr>
        <a:noFill/>
        <a:ln w="25400">
          <a:noFill/>
        </a:ln>
      </c:spPr>
    </c:plotArea>
    <c:plotVisOnly val="1"/>
    <c:dispBlanksAs val="zero"/>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15919467326554"/>
          <c:y val="0.12087227414330216"/>
          <c:w val="0.68780300402683314"/>
          <c:h val="0.5335652588880937"/>
        </c:manualLayout>
      </c:layout>
      <c:areaChart>
        <c:grouping val="standard"/>
        <c:varyColors val="0"/>
        <c:ser>
          <c:idx val="0"/>
          <c:order val="0"/>
          <c:spPr>
            <a:solidFill>
              <a:sysClr val="windowText" lastClr="000000">
                <a:alpha val="61000"/>
              </a:sysClr>
            </a:solidFill>
          </c:spPr>
          <c:cat>
            <c:strRef>
              <c:f>InstrumentPanel!$B$25:$B$26</c:f>
              <c:strCache>
                <c:ptCount val="2"/>
                <c:pt idx="0">
                  <c:v>FY10</c:v>
                </c:pt>
                <c:pt idx="1">
                  <c:v>FY11</c:v>
                </c:pt>
              </c:strCache>
            </c:strRef>
          </c:cat>
          <c:val>
            <c:numRef>
              <c:f>InstrumentPanel!$F$25:$F$26</c:f>
              <c:numCache>
                <c:formatCode>_("$"* #,##0_);_("$"* \(#,##0\);_("$"* "-"??_);_(@_)</c:formatCode>
                <c:ptCount val="2"/>
                <c:pt idx="0">
                  <c:v>0</c:v>
                </c:pt>
                <c:pt idx="1">
                  <c:v>0</c:v>
                </c:pt>
              </c:numCache>
            </c:numRef>
          </c:val>
        </c:ser>
        <c:dLbls>
          <c:showLegendKey val="0"/>
          <c:showVal val="0"/>
          <c:showCatName val="0"/>
          <c:showSerName val="0"/>
          <c:showPercent val="0"/>
          <c:showBubbleSize val="0"/>
        </c:dLbls>
        <c:axId val="318724664"/>
        <c:axId val="318725448"/>
      </c:areaChart>
      <c:catAx>
        <c:axId val="31872466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8725448"/>
        <c:crosses val="autoZero"/>
        <c:auto val="1"/>
        <c:lblAlgn val="ctr"/>
        <c:lblOffset val="100"/>
        <c:noMultiLvlLbl val="0"/>
      </c:catAx>
      <c:valAx>
        <c:axId val="318725448"/>
        <c:scaling>
          <c:orientation val="minMax"/>
        </c:scaling>
        <c:delete val="1"/>
        <c:axPos val="l"/>
        <c:majorGridlines/>
        <c:numFmt formatCode="_(&quot;$&quot;* #,##0_);_(&quot;$&quot;* \(#,##0\);_(&quot;$&quot;* &quot;-&quot;??_);_(@_)" sourceLinked="1"/>
        <c:majorTickMark val="out"/>
        <c:minorTickMark val="none"/>
        <c:tickLblPos val="nextTo"/>
        <c:crossAx val="318724664"/>
        <c:crosses val="autoZero"/>
        <c:crossBetween val="midCat"/>
      </c:valAx>
      <c:spPr>
        <a:noFill/>
        <a:ln w="25400">
          <a:noFill/>
        </a:ln>
      </c:spPr>
    </c:plotArea>
    <c:plotVisOnly val="1"/>
    <c:dispBlanksAs val="zero"/>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15919467326554"/>
          <c:y val="0.10841121495327115"/>
          <c:w val="0.68780300402683314"/>
          <c:h val="0.5335652588880937"/>
        </c:manualLayout>
      </c:layout>
      <c:areaChart>
        <c:grouping val="standard"/>
        <c:varyColors val="0"/>
        <c:ser>
          <c:idx val="0"/>
          <c:order val="0"/>
          <c:spPr>
            <a:solidFill>
              <a:sysClr val="windowText" lastClr="000000">
                <a:alpha val="61000"/>
              </a:sysClr>
            </a:solidFill>
          </c:spPr>
          <c:cat>
            <c:strRef>
              <c:f>InstrumentPanel!$B$9:$B$10</c:f>
              <c:strCache>
                <c:ptCount val="2"/>
                <c:pt idx="0">
                  <c:v>FY10</c:v>
                </c:pt>
                <c:pt idx="1">
                  <c:v>FY11</c:v>
                </c:pt>
              </c:strCache>
            </c:strRef>
          </c:cat>
          <c:val>
            <c:numRef>
              <c:f>InstrumentPanel!$C$33:$C$34</c:f>
              <c:numCache>
                <c:formatCode>_("$"* #,##0_);_("$"* \(#,##0\);_("$"* "-"??_);_(@_)</c:formatCode>
                <c:ptCount val="2"/>
                <c:pt idx="0">
                  <c:v>779585.85600000003</c:v>
                </c:pt>
                <c:pt idx="1">
                  <c:v>779586</c:v>
                </c:pt>
              </c:numCache>
            </c:numRef>
          </c:val>
        </c:ser>
        <c:dLbls>
          <c:showLegendKey val="0"/>
          <c:showVal val="0"/>
          <c:showCatName val="0"/>
          <c:showSerName val="0"/>
          <c:showPercent val="0"/>
          <c:showBubbleSize val="0"/>
        </c:dLbls>
        <c:axId val="318718392"/>
        <c:axId val="318719176"/>
      </c:areaChart>
      <c:catAx>
        <c:axId val="31871839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8719176"/>
        <c:crosses val="autoZero"/>
        <c:auto val="1"/>
        <c:lblAlgn val="ctr"/>
        <c:lblOffset val="100"/>
        <c:noMultiLvlLbl val="0"/>
      </c:catAx>
      <c:valAx>
        <c:axId val="318719176"/>
        <c:scaling>
          <c:orientation val="minMax"/>
        </c:scaling>
        <c:delete val="1"/>
        <c:axPos val="l"/>
        <c:majorGridlines/>
        <c:numFmt formatCode="_(&quot;$&quot;* #,##0_);_(&quot;$&quot;* \(#,##0\);_(&quot;$&quot;* &quot;-&quot;??_);_(@_)" sourceLinked="1"/>
        <c:majorTickMark val="out"/>
        <c:minorTickMark val="none"/>
        <c:tickLblPos val="nextTo"/>
        <c:crossAx val="318718392"/>
        <c:crosses val="autoZero"/>
        <c:crossBetween val="midCat"/>
      </c:valAx>
      <c:spPr>
        <a:noFill/>
        <a:ln w="25400">
          <a:noFill/>
        </a:ln>
      </c:spPr>
    </c:plotArea>
    <c:plotVisOnly val="1"/>
    <c:dispBlanksAs val="zero"/>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15919467326554"/>
          <c:y val="0.1084112149532712"/>
          <c:w val="0.68780300402683314"/>
          <c:h val="0.5335652588880937"/>
        </c:manualLayout>
      </c:layout>
      <c:areaChart>
        <c:grouping val="standard"/>
        <c:varyColors val="0"/>
        <c:ser>
          <c:idx val="0"/>
          <c:order val="0"/>
          <c:spPr>
            <a:solidFill>
              <a:sysClr val="windowText" lastClr="000000">
                <a:alpha val="61000"/>
              </a:sysClr>
            </a:solidFill>
          </c:spPr>
          <c:cat>
            <c:strRef>
              <c:f>InstrumentPanel!$B$9:$B$10</c:f>
              <c:strCache>
                <c:ptCount val="2"/>
                <c:pt idx="0">
                  <c:v>FY10</c:v>
                </c:pt>
                <c:pt idx="1">
                  <c:v>FY11</c:v>
                </c:pt>
              </c:strCache>
            </c:strRef>
          </c:cat>
          <c:val>
            <c:numRef>
              <c:f>InstrumentPanel!$D$33:$D$34</c:f>
              <c:numCache>
                <c:formatCode>_("$"* #,##0_);_("$"* \(#,##0\);_("$"* "-"??_);_(@_)</c:formatCode>
                <c:ptCount val="2"/>
                <c:pt idx="0">
                  <c:v>92071.020999999993</c:v>
                </c:pt>
                <c:pt idx="1">
                  <c:v>92071</c:v>
                </c:pt>
              </c:numCache>
            </c:numRef>
          </c:val>
        </c:ser>
        <c:dLbls>
          <c:showLegendKey val="0"/>
          <c:showVal val="0"/>
          <c:showCatName val="0"/>
          <c:showSerName val="0"/>
          <c:showPercent val="0"/>
          <c:showBubbleSize val="0"/>
        </c:dLbls>
        <c:axId val="316028784"/>
        <c:axId val="316025256"/>
      </c:areaChart>
      <c:catAx>
        <c:axId val="31602878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6025256"/>
        <c:crosses val="autoZero"/>
        <c:auto val="1"/>
        <c:lblAlgn val="ctr"/>
        <c:lblOffset val="100"/>
        <c:noMultiLvlLbl val="0"/>
      </c:catAx>
      <c:valAx>
        <c:axId val="316025256"/>
        <c:scaling>
          <c:orientation val="minMax"/>
        </c:scaling>
        <c:delete val="1"/>
        <c:axPos val="l"/>
        <c:majorGridlines/>
        <c:numFmt formatCode="_(&quot;$&quot;* #,##0_);_(&quot;$&quot;* \(#,##0\);_(&quot;$&quot;* &quot;-&quot;??_);_(@_)" sourceLinked="1"/>
        <c:majorTickMark val="out"/>
        <c:minorTickMark val="none"/>
        <c:tickLblPos val="nextTo"/>
        <c:crossAx val="316028784"/>
        <c:crosses val="autoZero"/>
        <c:crossBetween val="midCat"/>
      </c:valAx>
      <c:spPr>
        <a:noFill/>
        <a:ln w="25400">
          <a:noFill/>
        </a:ln>
      </c:spPr>
    </c:plotArea>
    <c:plotVisOnly val="1"/>
    <c:dispBlanksAs val="zero"/>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 l="0.70000000000000062" r="0.70000000000000062" t="0.750000000000001"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15919467326554"/>
          <c:y val="0.1084112149532712"/>
          <c:w val="0.68780300402683314"/>
          <c:h val="0.5335652588880937"/>
        </c:manualLayout>
      </c:layout>
      <c:areaChart>
        <c:grouping val="standard"/>
        <c:varyColors val="0"/>
        <c:ser>
          <c:idx val="0"/>
          <c:order val="0"/>
          <c:spPr>
            <a:solidFill>
              <a:sysClr val="windowText" lastClr="000000">
                <a:alpha val="61000"/>
              </a:sysClr>
            </a:solidFill>
          </c:spPr>
          <c:cat>
            <c:strRef>
              <c:f>InstrumentPanel!$B$9:$B$10</c:f>
              <c:strCache>
                <c:ptCount val="2"/>
                <c:pt idx="0">
                  <c:v>FY10</c:v>
                </c:pt>
                <c:pt idx="1">
                  <c:v>FY11</c:v>
                </c:pt>
              </c:strCache>
            </c:strRef>
          </c:cat>
          <c:val>
            <c:numRef>
              <c:f>InstrumentPanel!$E$33:$E$34</c:f>
              <c:numCache>
                <c:formatCode>_("$"* #,##0_);_("$"* \(#,##0\);_("$"* "-"??_);_(@_)</c:formatCode>
                <c:ptCount val="2"/>
                <c:pt idx="0">
                  <c:v>89750.824999999997</c:v>
                </c:pt>
                <c:pt idx="1">
                  <c:v>89751</c:v>
                </c:pt>
              </c:numCache>
            </c:numRef>
          </c:val>
        </c:ser>
        <c:dLbls>
          <c:showLegendKey val="0"/>
          <c:showVal val="0"/>
          <c:showCatName val="0"/>
          <c:showSerName val="0"/>
          <c:showPercent val="0"/>
          <c:showBubbleSize val="0"/>
        </c:dLbls>
        <c:axId val="316026040"/>
        <c:axId val="345049480"/>
      </c:areaChart>
      <c:catAx>
        <c:axId val="31602604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45049480"/>
        <c:crosses val="autoZero"/>
        <c:auto val="1"/>
        <c:lblAlgn val="ctr"/>
        <c:lblOffset val="100"/>
        <c:noMultiLvlLbl val="0"/>
      </c:catAx>
      <c:valAx>
        <c:axId val="345049480"/>
        <c:scaling>
          <c:orientation val="minMax"/>
        </c:scaling>
        <c:delete val="1"/>
        <c:axPos val="l"/>
        <c:majorGridlines/>
        <c:numFmt formatCode="_(&quot;$&quot;* #,##0_);_(&quot;$&quot;* \(#,##0\);_(&quot;$&quot;* &quot;-&quot;??_);_(@_)" sourceLinked="1"/>
        <c:majorTickMark val="out"/>
        <c:minorTickMark val="none"/>
        <c:tickLblPos val="nextTo"/>
        <c:crossAx val="316026040"/>
        <c:crosses val="autoZero"/>
        <c:crossBetween val="midCat"/>
      </c:valAx>
      <c:spPr>
        <a:noFill/>
        <a:ln w="25400">
          <a:noFill/>
        </a:ln>
      </c:spPr>
    </c:plotArea>
    <c:plotVisOnly val="1"/>
    <c:dispBlanksAs val="zero"/>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 l="0.70000000000000062" r="0.70000000000000062" t="0.750000000000001" header="0.30000000000000032" footer="0.30000000000000032"/>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15919467326554"/>
          <c:y val="0.1084112149532712"/>
          <c:w val="0.68780300402683314"/>
          <c:h val="0.5335652588880937"/>
        </c:manualLayout>
      </c:layout>
      <c:areaChart>
        <c:grouping val="standard"/>
        <c:varyColors val="0"/>
        <c:ser>
          <c:idx val="0"/>
          <c:order val="0"/>
          <c:spPr>
            <a:solidFill>
              <a:sysClr val="windowText" lastClr="000000">
                <a:alpha val="61000"/>
              </a:sysClr>
            </a:solidFill>
          </c:spPr>
          <c:cat>
            <c:strRef>
              <c:f>InstrumentPanel!$B$9:$B$10</c:f>
              <c:strCache>
                <c:ptCount val="2"/>
                <c:pt idx="0">
                  <c:v>FY10</c:v>
                </c:pt>
                <c:pt idx="1">
                  <c:v>FY11</c:v>
                </c:pt>
              </c:strCache>
            </c:strRef>
          </c:cat>
          <c:val>
            <c:numRef>
              <c:f>InstrumentPanel!$F$33:$F$34</c:f>
              <c:numCache>
                <c:formatCode>_("$"* #,##0_);_("$"* \(#,##0\);_("$"* "-"??_);_(@_)</c:formatCode>
                <c:ptCount val="2"/>
                <c:pt idx="0">
                  <c:v>3813496.0220000003</c:v>
                </c:pt>
                <c:pt idx="1">
                  <c:v>3887942.0399999996</c:v>
                </c:pt>
              </c:numCache>
            </c:numRef>
          </c:val>
        </c:ser>
        <c:dLbls>
          <c:showLegendKey val="0"/>
          <c:showVal val="0"/>
          <c:showCatName val="0"/>
          <c:showSerName val="0"/>
          <c:showPercent val="0"/>
          <c:showBubbleSize val="0"/>
        </c:dLbls>
        <c:axId val="345049872"/>
        <c:axId val="345053008"/>
      </c:areaChart>
      <c:catAx>
        <c:axId val="34504987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45053008"/>
        <c:crosses val="autoZero"/>
        <c:auto val="1"/>
        <c:lblAlgn val="ctr"/>
        <c:lblOffset val="100"/>
        <c:noMultiLvlLbl val="0"/>
      </c:catAx>
      <c:valAx>
        <c:axId val="345053008"/>
        <c:scaling>
          <c:orientation val="minMax"/>
        </c:scaling>
        <c:delete val="1"/>
        <c:axPos val="l"/>
        <c:majorGridlines/>
        <c:numFmt formatCode="_(&quot;$&quot;* #,##0_);_(&quot;$&quot;* \(#,##0\);_(&quot;$&quot;* &quot;-&quot;??_);_(@_)" sourceLinked="1"/>
        <c:majorTickMark val="out"/>
        <c:minorTickMark val="none"/>
        <c:tickLblPos val="nextTo"/>
        <c:crossAx val="345049872"/>
        <c:crosses val="autoZero"/>
        <c:crossBetween val="midCat"/>
      </c:valAx>
      <c:spPr>
        <a:noFill/>
        <a:ln w="25400">
          <a:noFill/>
        </a:ln>
      </c:spPr>
    </c:plotArea>
    <c:plotVisOnly val="1"/>
    <c:dispBlanksAs val="zero"/>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15919467326554"/>
          <c:y val="0.10841121495327111"/>
          <c:w val="0.68780300402683314"/>
          <c:h val="0.5335652588880937"/>
        </c:manualLayout>
      </c:layout>
      <c:areaChart>
        <c:grouping val="standard"/>
        <c:varyColors val="0"/>
        <c:ser>
          <c:idx val="0"/>
          <c:order val="0"/>
          <c:spPr>
            <a:solidFill>
              <a:sysClr val="windowText" lastClr="000000">
                <a:alpha val="61000"/>
              </a:sysClr>
            </a:solidFill>
          </c:spPr>
          <c:cat>
            <c:strRef>
              <c:f>InstrumentPanel!$B$9:$B$10</c:f>
              <c:strCache>
                <c:ptCount val="2"/>
                <c:pt idx="0">
                  <c:v>FY10</c:v>
                </c:pt>
                <c:pt idx="1">
                  <c:v>FY11</c:v>
                </c:pt>
              </c:strCache>
            </c:strRef>
          </c:cat>
          <c:val>
            <c:numRef>
              <c:f>InstrumentPanel!$D$9:$D$10</c:f>
              <c:numCache>
                <c:formatCode>_("$"* #,##0_);_("$"* \(#,##0\);_("$"* "-"??_);_(@_)</c:formatCode>
                <c:ptCount val="2"/>
                <c:pt idx="0">
                  <c:v>6437</c:v>
                </c:pt>
                <c:pt idx="1">
                  <c:v>6517</c:v>
                </c:pt>
              </c:numCache>
            </c:numRef>
          </c:val>
        </c:ser>
        <c:dLbls>
          <c:showLegendKey val="0"/>
          <c:showVal val="0"/>
          <c:showCatName val="0"/>
          <c:showSerName val="0"/>
          <c:showPercent val="0"/>
          <c:showBubbleSize val="0"/>
        </c:dLbls>
        <c:axId val="316151944"/>
        <c:axId val="316153120"/>
      </c:areaChart>
      <c:catAx>
        <c:axId val="31615194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6153120"/>
        <c:crosses val="autoZero"/>
        <c:auto val="1"/>
        <c:lblAlgn val="ctr"/>
        <c:lblOffset val="100"/>
        <c:noMultiLvlLbl val="0"/>
      </c:catAx>
      <c:valAx>
        <c:axId val="316153120"/>
        <c:scaling>
          <c:orientation val="minMax"/>
        </c:scaling>
        <c:delete val="1"/>
        <c:axPos val="l"/>
        <c:majorGridlines/>
        <c:numFmt formatCode="_(&quot;$&quot;* #,##0_);_(&quot;$&quot;* \(#,##0\);_(&quot;$&quot;* &quot;-&quot;??_);_(@_)" sourceLinked="1"/>
        <c:majorTickMark val="out"/>
        <c:minorTickMark val="none"/>
        <c:tickLblPos val="nextTo"/>
        <c:crossAx val="316151944"/>
        <c:crosses val="autoZero"/>
        <c:crossBetween val="midCat"/>
      </c:valAx>
      <c:spPr>
        <a:noFill/>
        <a:ln w="25400">
          <a:noFill/>
        </a:ln>
      </c:spPr>
    </c:plotArea>
    <c:plotVisOnly val="1"/>
    <c:dispBlanksAs val="zero"/>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44" l="0.7000000000000004" r="0.7000000000000004" t="0.75000000000000044" header="0.30000000000000021" footer="0.3000000000000002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15919467326554"/>
          <c:y val="0.10841121495327111"/>
          <c:w val="0.68780300402683314"/>
          <c:h val="0.5335652588880937"/>
        </c:manualLayout>
      </c:layout>
      <c:areaChart>
        <c:grouping val="standard"/>
        <c:varyColors val="0"/>
        <c:ser>
          <c:idx val="0"/>
          <c:order val="0"/>
          <c:spPr>
            <a:solidFill>
              <a:sysClr val="windowText" lastClr="000000">
                <a:alpha val="61000"/>
              </a:sysClr>
            </a:solidFill>
          </c:spPr>
          <c:cat>
            <c:strRef>
              <c:f>InstrumentPanel!$B$9:$B$10</c:f>
              <c:strCache>
                <c:ptCount val="2"/>
                <c:pt idx="0">
                  <c:v>FY10</c:v>
                </c:pt>
                <c:pt idx="1">
                  <c:v>FY11</c:v>
                </c:pt>
              </c:strCache>
            </c:strRef>
          </c:cat>
          <c:val>
            <c:numRef>
              <c:f>InstrumentPanel!$E$9:$E$10</c:f>
              <c:numCache>
                <c:formatCode>_("$"* #,##0_);_("$"* \(#,##0\);_("$"* "-"??_);_(@_)</c:formatCode>
                <c:ptCount val="2"/>
                <c:pt idx="0">
                  <c:v>2111336</c:v>
                </c:pt>
                <c:pt idx="1">
                  <c:v>2092608.7000000002</c:v>
                </c:pt>
              </c:numCache>
            </c:numRef>
          </c:val>
        </c:ser>
        <c:dLbls>
          <c:showLegendKey val="0"/>
          <c:showVal val="0"/>
          <c:showCatName val="0"/>
          <c:showSerName val="0"/>
          <c:showPercent val="0"/>
          <c:showBubbleSize val="0"/>
        </c:dLbls>
        <c:axId val="316153512"/>
        <c:axId val="316029176"/>
      </c:areaChart>
      <c:catAx>
        <c:axId val="316153512"/>
        <c:scaling>
          <c:orientation val="minMax"/>
        </c:scaling>
        <c:delete val="0"/>
        <c:axPos val="b"/>
        <c:numFmt formatCode="General" sourceLinked="1"/>
        <c:majorTickMark val="out"/>
        <c:minorTickMark val="none"/>
        <c:tickLblPos val="nextTo"/>
        <c:spPr>
          <a:ln>
            <a:noFill/>
          </a:ln>
        </c:spPr>
        <c:txPr>
          <a:bodyPr rot="0" vert="horz"/>
          <a:lstStyle/>
          <a:p>
            <a:pPr>
              <a:defRPr sz="1000" b="0" i="0" u="none" strike="noStrike" baseline="0">
                <a:solidFill>
                  <a:srgbClr val="000000"/>
                </a:solidFill>
                <a:latin typeface="Calibri"/>
                <a:ea typeface="Calibri"/>
                <a:cs typeface="Calibri"/>
              </a:defRPr>
            </a:pPr>
            <a:endParaRPr lang="en-US"/>
          </a:p>
        </c:txPr>
        <c:crossAx val="316029176"/>
        <c:crosses val="autoZero"/>
        <c:auto val="1"/>
        <c:lblAlgn val="ctr"/>
        <c:lblOffset val="100"/>
        <c:noMultiLvlLbl val="0"/>
      </c:catAx>
      <c:valAx>
        <c:axId val="316029176"/>
        <c:scaling>
          <c:orientation val="minMax"/>
        </c:scaling>
        <c:delete val="1"/>
        <c:axPos val="l"/>
        <c:majorGridlines/>
        <c:numFmt formatCode="_(&quot;$&quot;* #,##0_);_(&quot;$&quot;* \(#,##0\);_(&quot;$&quot;* &quot;-&quot;??_);_(@_)" sourceLinked="1"/>
        <c:majorTickMark val="out"/>
        <c:minorTickMark val="none"/>
        <c:tickLblPos val="nextTo"/>
        <c:crossAx val="316153512"/>
        <c:crosses val="autoZero"/>
        <c:crossBetween val="midCat"/>
      </c:valAx>
      <c:spPr>
        <a:noFill/>
        <a:ln w="25400">
          <a:noFill/>
        </a:ln>
      </c:spPr>
    </c:plotArea>
    <c:plotVisOnly val="1"/>
    <c:dispBlanksAs val="zero"/>
    <c:showDLblsOverMax val="0"/>
  </c:chart>
  <c:spPr>
    <a:noFill/>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44" l="0.7000000000000004" r="0.7000000000000004" t="0.75000000000000044" header="0.30000000000000021" footer="0.3000000000000002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15919467326554"/>
          <c:y val="0.10841121495327111"/>
          <c:w val="0.68780300402683314"/>
          <c:h val="0.5335652588880937"/>
        </c:manualLayout>
      </c:layout>
      <c:areaChart>
        <c:grouping val="standard"/>
        <c:varyColors val="0"/>
        <c:ser>
          <c:idx val="0"/>
          <c:order val="0"/>
          <c:spPr>
            <a:solidFill>
              <a:sysClr val="windowText" lastClr="000000">
                <a:alpha val="61000"/>
              </a:sysClr>
            </a:solidFill>
          </c:spPr>
          <c:cat>
            <c:strRef>
              <c:f>InstrumentPanel!$B$9:$B$10</c:f>
              <c:strCache>
                <c:ptCount val="2"/>
                <c:pt idx="0">
                  <c:v>FY10</c:v>
                </c:pt>
                <c:pt idx="1">
                  <c:v>FY11</c:v>
                </c:pt>
              </c:strCache>
            </c:strRef>
          </c:cat>
          <c:val>
            <c:numRef>
              <c:f>InstrumentPanel!$F$9:$F$10</c:f>
              <c:numCache>
                <c:formatCode>_("$"* #,##0_);_("$"* \(#,##0\);_("$"* "-"??_);_(@_)</c:formatCode>
                <c:ptCount val="2"/>
                <c:pt idx="0">
                  <c:v>0</c:v>
                </c:pt>
                <c:pt idx="1">
                  <c:v>39840.659999999683</c:v>
                </c:pt>
              </c:numCache>
            </c:numRef>
          </c:val>
        </c:ser>
        <c:dLbls>
          <c:showLegendKey val="0"/>
          <c:showVal val="0"/>
          <c:showCatName val="0"/>
          <c:showSerName val="0"/>
          <c:showPercent val="0"/>
          <c:showBubbleSize val="0"/>
        </c:dLbls>
        <c:axId val="316026432"/>
        <c:axId val="316029568"/>
      </c:areaChart>
      <c:catAx>
        <c:axId val="31602643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6029568"/>
        <c:crosses val="autoZero"/>
        <c:auto val="1"/>
        <c:lblAlgn val="ctr"/>
        <c:lblOffset val="100"/>
        <c:noMultiLvlLbl val="0"/>
      </c:catAx>
      <c:valAx>
        <c:axId val="316029568"/>
        <c:scaling>
          <c:orientation val="minMax"/>
        </c:scaling>
        <c:delete val="1"/>
        <c:axPos val="l"/>
        <c:majorGridlines/>
        <c:numFmt formatCode="_(&quot;$&quot;* #,##0_);_(&quot;$&quot;* \(#,##0\);_(&quot;$&quot;* &quot;-&quot;??_);_(@_)" sourceLinked="1"/>
        <c:majorTickMark val="out"/>
        <c:minorTickMark val="none"/>
        <c:tickLblPos val="nextTo"/>
        <c:crossAx val="316026432"/>
        <c:crosses val="autoZero"/>
        <c:crossBetween val="midCat"/>
      </c:valAx>
      <c:spPr>
        <a:noFill/>
        <a:ln w="25400">
          <a:noFill/>
        </a:ln>
      </c:spPr>
    </c:plotArea>
    <c:plotVisOnly val="1"/>
    <c:dispBlanksAs val="zero"/>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44" l="0.7000000000000004" r="0.7000000000000004" t="0.75000000000000044" header="0.30000000000000021" footer="0.3000000000000002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15919467326554"/>
          <c:y val="0.10841121495327111"/>
          <c:w val="0.68780300402683314"/>
          <c:h val="0.5335652588880937"/>
        </c:manualLayout>
      </c:layout>
      <c:areaChart>
        <c:grouping val="standard"/>
        <c:varyColors val="0"/>
        <c:ser>
          <c:idx val="0"/>
          <c:order val="0"/>
          <c:spPr>
            <a:solidFill>
              <a:sysClr val="windowText" lastClr="000000">
                <a:alpha val="61000"/>
              </a:sysClr>
            </a:solidFill>
          </c:spPr>
          <c:cat>
            <c:strRef>
              <c:f>InstrumentPanel!$B$9:$B$10</c:f>
              <c:strCache>
                <c:ptCount val="2"/>
                <c:pt idx="0">
                  <c:v>FY10</c:v>
                </c:pt>
                <c:pt idx="1">
                  <c:v>FY11</c:v>
                </c:pt>
              </c:strCache>
            </c:strRef>
          </c:cat>
          <c:val>
            <c:numRef>
              <c:f>InstrumentPanel!$G$9:$G$10</c:f>
              <c:numCache>
                <c:formatCode>_("$"* #,##0_);_("$"* \(#,##0\);_("$"* "-"??_);_(@_)</c:formatCode>
                <c:ptCount val="2"/>
                <c:pt idx="0">
                  <c:v>2111336</c:v>
                </c:pt>
                <c:pt idx="1">
                  <c:v>2132449.36</c:v>
                </c:pt>
              </c:numCache>
            </c:numRef>
          </c:val>
        </c:ser>
        <c:dLbls>
          <c:showLegendKey val="0"/>
          <c:showVal val="0"/>
          <c:showCatName val="0"/>
          <c:showSerName val="0"/>
          <c:showPercent val="0"/>
          <c:showBubbleSize val="0"/>
        </c:dLbls>
        <c:axId val="316024864"/>
        <c:axId val="316030352"/>
      </c:areaChart>
      <c:catAx>
        <c:axId val="31602486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6030352"/>
        <c:crosses val="autoZero"/>
        <c:auto val="1"/>
        <c:lblAlgn val="ctr"/>
        <c:lblOffset val="100"/>
        <c:noMultiLvlLbl val="0"/>
      </c:catAx>
      <c:valAx>
        <c:axId val="316030352"/>
        <c:scaling>
          <c:orientation val="minMax"/>
        </c:scaling>
        <c:delete val="1"/>
        <c:axPos val="l"/>
        <c:majorGridlines/>
        <c:numFmt formatCode="_(&quot;$&quot;* #,##0_);_(&quot;$&quot;* \(#,##0\);_(&quot;$&quot;* &quot;-&quot;??_);_(@_)" sourceLinked="1"/>
        <c:majorTickMark val="out"/>
        <c:minorTickMark val="none"/>
        <c:tickLblPos val="nextTo"/>
        <c:crossAx val="316024864"/>
        <c:crosses val="autoZero"/>
        <c:crossBetween val="midCat"/>
      </c:valAx>
      <c:spPr>
        <a:noFill/>
        <a:ln w="25400">
          <a:noFill/>
        </a:ln>
      </c:spPr>
    </c:plotArea>
    <c:plotVisOnly val="1"/>
    <c:dispBlanksAs val="zero"/>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44" l="0.7000000000000004" r="0.7000000000000004" t="0.75000000000000044" header="0.30000000000000021" footer="0.3000000000000002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15919467326554"/>
          <c:y val="0.10841121495327111"/>
          <c:w val="0.68780300402683314"/>
          <c:h val="0.5335652588880937"/>
        </c:manualLayout>
      </c:layout>
      <c:areaChart>
        <c:grouping val="standard"/>
        <c:varyColors val="0"/>
        <c:ser>
          <c:idx val="0"/>
          <c:order val="0"/>
          <c:spPr>
            <a:solidFill>
              <a:sysClr val="windowText" lastClr="000000">
                <a:alpha val="61000"/>
              </a:sysClr>
            </a:solidFill>
          </c:spPr>
          <c:cat>
            <c:strRef>
              <c:f>InstrumentPanel!$B$9:$B$10</c:f>
              <c:strCache>
                <c:ptCount val="2"/>
                <c:pt idx="0">
                  <c:v>FY10</c:v>
                </c:pt>
                <c:pt idx="1">
                  <c:v>FY11</c:v>
                </c:pt>
              </c:strCache>
            </c:strRef>
          </c:cat>
          <c:val>
            <c:numRef>
              <c:f>InstrumentPanel!$C$17:$C$18</c:f>
              <c:numCache>
                <c:formatCode>_("$"* #,##0_);_("$"* \(#,##0\);_("$"* "-"??_);_(@_)</c:formatCode>
                <c:ptCount val="2"/>
                <c:pt idx="0">
                  <c:v>-242774.39999999999</c:v>
                </c:pt>
                <c:pt idx="1">
                  <c:v>-236920</c:v>
                </c:pt>
              </c:numCache>
            </c:numRef>
          </c:val>
        </c:ser>
        <c:dLbls>
          <c:showLegendKey val="0"/>
          <c:showVal val="0"/>
          <c:showCatName val="0"/>
          <c:showSerName val="0"/>
          <c:showPercent val="0"/>
          <c:showBubbleSize val="0"/>
        </c:dLbls>
        <c:axId val="316028392"/>
        <c:axId val="316031528"/>
      </c:areaChart>
      <c:catAx>
        <c:axId val="31602839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6031528"/>
        <c:crosses val="autoZero"/>
        <c:auto val="1"/>
        <c:lblAlgn val="ctr"/>
        <c:lblOffset val="100"/>
        <c:noMultiLvlLbl val="0"/>
      </c:catAx>
      <c:valAx>
        <c:axId val="316031528"/>
        <c:scaling>
          <c:orientation val="minMax"/>
        </c:scaling>
        <c:delete val="1"/>
        <c:axPos val="l"/>
        <c:majorGridlines/>
        <c:numFmt formatCode="_(&quot;$&quot;* #,##0_);_(&quot;$&quot;* \(#,##0\);_(&quot;$&quot;* &quot;-&quot;??_);_(@_)" sourceLinked="1"/>
        <c:majorTickMark val="out"/>
        <c:minorTickMark val="none"/>
        <c:tickLblPos val="nextTo"/>
        <c:crossAx val="316028392"/>
        <c:crosses val="autoZero"/>
        <c:crossBetween val="midCat"/>
      </c:valAx>
      <c:spPr>
        <a:noFill/>
        <a:ln w="25400">
          <a:noFill/>
        </a:ln>
      </c:spPr>
    </c:plotArea>
    <c:plotVisOnly val="1"/>
    <c:dispBlanksAs val="zero"/>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44" l="0.7000000000000004" r="0.7000000000000004" t="0.75000000000000044" header="0.30000000000000021" footer="0.3000000000000002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15919467326554"/>
          <c:y val="0.10841121495327115"/>
          <c:w val="0.68780300402683314"/>
          <c:h val="0.5335652588880937"/>
        </c:manualLayout>
      </c:layout>
      <c:areaChart>
        <c:grouping val="standard"/>
        <c:varyColors val="0"/>
        <c:ser>
          <c:idx val="0"/>
          <c:order val="0"/>
          <c:spPr>
            <a:solidFill>
              <a:sysClr val="windowText" lastClr="000000">
                <a:alpha val="61000"/>
              </a:sysClr>
            </a:solidFill>
          </c:spPr>
          <c:cat>
            <c:strRef>
              <c:f>InstrumentPanel!$B$9:$B$10</c:f>
              <c:strCache>
                <c:ptCount val="2"/>
                <c:pt idx="0">
                  <c:v>FY10</c:v>
                </c:pt>
                <c:pt idx="1">
                  <c:v>FY11</c:v>
                </c:pt>
              </c:strCache>
            </c:strRef>
          </c:cat>
          <c:val>
            <c:numRef>
              <c:f>InstrumentPanel!$D$17:$D$18</c:f>
              <c:numCache>
                <c:formatCode>_("$"* #,##0_);_("$"* \(#,##0\);_("$"* "-"??_);_(@_)</c:formatCode>
                <c:ptCount val="2"/>
                <c:pt idx="0">
                  <c:v>-58080</c:v>
                </c:pt>
                <c:pt idx="1">
                  <c:v>-53307</c:v>
                </c:pt>
              </c:numCache>
            </c:numRef>
          </c:val>
        </c:ser>
        <c:dLbls>
          <c:showLegendKey val="0"/>
          <c:showVal val="0"/>
          <c:showCatName val="0"/>
          <c:showSerName val="0"/>
          <c:showPercent val="0"/>
          <c:showBubbleSize val="0"/>
        </c:dLbls>
        <c:axId val="316027608"/>
        <c:axId val="316024472"/>
      </c:areaChart>
      <c:catAx>
        <c:axId val="31602760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6024472"/>
        <c:crosses val="autoZero"/>
        <c:auto val="1"/>
        <c:lblAlgn val="ctr"/>
        <c:lblOffset val="100"/>
        <c:noMultiLvlLbl val="0"/>
      </c:catAx>
      <c:valAx>
        <c:axId val="316024472"/>
        <c:scaling>
          <c:orientation val="minMax"/>
        </c:scaling>
        <c:delete val="1"/>
        <c:axPos val="l"/>
        <c:majorGridlines/>
        <c:numFmt formatCode="_(&quot;$&quot;* #,##0_);_(&quot;$&quot;* \(#,##0\);_(&quot;$&quot;* &quot;-&quot;??_);_(@_)" sourceLinked="1"/>
        <c:majorTickMark val="out"/>
        <c:minorTickMark val="none"/>
        <c:tickLblPos val="nextTo"/>
        <c:crossAx val="316027608"/>
        <c:crosses val="autoZero"/>
        <c:crossBetween val="midCat"/>
      </c:valAx>
      <c:spPr>
        <a:noFill/>
        <a:ln w="25400">
          <a:noFill/>
        </a:ln>
      </c:spPr>
    </c:plotArea>
    <c:plotVisOnly val="1"/>
    <c:dispBlanksAs val="zero"/>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15919467326554"/>
          <c:y val="0.10841121495327115"/>
          <c:w val="0.68780300402683314"/>
          <c:h val="0.5335652588880937"/>
        </c:manualLayout>
      </c:layout>
      <c:areaChart>
        <c:grouping val="standard"/>
        <c:varyColors val="0"/>
        <c:ser>
          <c:idx val="0"/>
          <c:order val="0"/>
          <c:spPr>
            <a:solidFill>
              <a:sysClr val="windowText" lastClr="000000">
                <a:alpha val="61000"/>
              </a:sysClr>
            </a:solidFill>
          </c:spPr>
          <c:cat>
            <c:strRef>
              <c:f>InstrumentPanel!$B$9:$B$10</c:f>
              <c:strCache>
                <c:ptCount val="2"/>
                <c:pt idx="0">
                  <c:v>FY10</c:v>
                </c:pt>
                <c:pt idx="1">
                  <c:v>FY11</c:v>
                </c:pt>
              </c:strCache>
            </c:strRef>
          </c:cat>
          <c:val>
            <c:numRef>
              <c:f>InstrumentPanel!$E$17:$E$18</c:f>
              <c:numCache>
                <c:formatCode>_("$"* #,##0_);_("$"* \(#,##0\);_("$"* "-"??_);_(@_)</c:formatCode>
                <c:ptCount val="2"/>
                <c:pt idx="0">
                  <c:v>917664</c:v>
                </c:pt>
                <c:pt idx="1">
                  <c:v>965449</c:v>
                </c:pt>
              </c:numCache>
            </c:numRef>
          </c:val>
        </c:ser>
        <c:dLbls>
          <c:showLegendKey val="0"/>
          <c:showVal val="0"/>
          <c:showCatName val="0"/>
          <c:showSerName val="0"/>
          <c:showPercent val="0"/>
          <c:showBubbleSize val="0"/>
        </c:dLbls>
        <c:axId val="316031136"/>
        <c:axId val="318722312"/>
      </c:areaChart>
      <c:catAx>
        <c:axId val="31603113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8722312"/>
        <c:crosses val="autoZero"/>
        <c:auto val="1"/>
        <c:lblAlgn val="ctr"/>
        <c:lblOffset val="100"/>
        <c:noMultiLvlLbl val="0"/>
      </c:catAx>
      <c:valAx>
        <c:axId val="318722312"/>
        <c:scaling>
          <c:orientation val="minMax"/>
        </c:scaling>
        <c:delete val="1"/>
        <c:axPos val="l"/>
        <c:majorGridlines/>
        <c:numFmt formatCode="_(&quot;$&quot;* #,##0_);_(&quot;$&quot;* \(#,##0\);_(&quot;$&quot;* &quot;-&quot;??_);_(@_)" sourceLinked="1"/>
        <c:majorTickMark val="out"/>
        <c:minorTickMark val="none"/>
        <c:tickLblPos val="nextTo"/>
        <c:crossAx val="316031136"/>
        <c:crosses val="autoZero"/>
        <c:crossBetween val="midCat"/>
      </c:valAx>
      <c:spPr>
        <a:noFill/>
        <a:ln w="25400">
          <a:noFill/>
        </a:ln>
      </c:spPr>
    </c:plotArea>
    <c:plotVisOnly val="1"/>
    <c:dispBlanksAs val="zero"/>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15919467326554"/>
          <c:y val="0.10841121495327107"/>
          <c:w val="0.68780300402683314"/>
          <c:h val="0.5335652588880937"/>
        </c:manualLayout>
      </c:layout>
      <c:areaChart>
        <c:grouping val="standard"/>
        <c:varyColors val="0"/>
        <c:ser>
          <c:idx val="0"/>
          <c:order val="0"/>
          <c:spPr>
            <a:solidFill>
              <a:sysClr val="windowText" lastClr="000000">
                <a:alpha val="61000"/>
              </a:sysClr>
            </a:solidFill>
          </c:spPr>
          <c:cat>
            <c:strRef>
              <c:f>InstrumentPanel!$B$9:$B$10</c:f>
              <c:strCache>
                <c:ptCount val="2"/>
                <c:pt idx="0">
                  <c:v>FY10</c:v>
                </c:pt>
                <c:pt idx="1">
                  <c:v>FY11</c:v>
                </c:pt>
              </c:strCache>
            </c:strRef>
          </c:cat>
          <c:val>
            <c:numRef>
              <c:f>InstrumentPanel!$F$17:$F$18</c:f>
              <c:numCache>
                <c:formatCode>_("$"* #,##0_);_("$"* \(#,##0\);_("$"* "-"??_);_(@_)</c:formatCode>
                <c:ptCount val="2"/>
                <c:pt idx="0">
                  <c:v>17424</c:v>
                </c:pt>
                <c:pt idx="1">
                  <c:v>23692</c:v>
                </c:pt>
              </c:numCache>
            </c:numRef>
          </c:val>
        </c:ser>
        <c:dLbls>
          <c:showLegendKey val="0"/>
          <c:showVal val="0"/>
          <c:showCatName val="0"/>
          <c:showSerName val="0"/>
          <c:showPercent val="0"/>
          <c:showBubbleSize val="0"/>
        </c:dLbls>
        <c:axId val="318725056"/>
        <c:axId val="318720352"/>
      </c:areaChart>
      <c:catAx>
        <c:axId val="31872505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8720352"/>
        <c:crosses val="autoZero"/>
        <c:auto val="1"/>
        <c:lblAlgn val="ctr"/>
        <c:lblOffset val="100"/>
        <c:noMultiLvlLbl val="0"/>
      </c:catAx>
      <c:valAx>
        <c:axId val="318720352"/>
        <c:scaling>
          <c:orientation val="minMax"/>
        </c:scaling>
        <c:delete val="1"/>
        <c:axPos val="l"/>
        <c:majorGridlines/>
        <c:numFmt formatCode="_(&quot;$&quot;* #,##0_);_(&quot;$&quot;* \(#,##0\);_(&quot;$&quot;* &quot;-&quot;??_);_(@_)" sourceLinked="1"/>
        <c:majorTickMark val="out"/>
        <c:minorTickMark val="none"/>
        <c:tickLblPos val="nextTo"/>
        <c:crossAx val="318725056"/>
        <c:crosses val="autoZero"/>
        <c:crossBetween val="midCat"/>
      </c:valAx>
      <c:spPr>
        <a:noFill/>
        <a:ln w="25400">
          <a:noFill/>
        </a:ln>
      </c:spPr>
    </c:plotArea>
    <c:plotVisOnly val="1"/>
    <c:dispBlanksAs val="zero"/>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c:printSettings>
</c:chartSpace>
</file>

<file path=xl/ctrlProps/ctrlProp1.xml><?xml version="1.0" encoding="utf-8"?>
<formControlPr xmlns="http://schemas.microsoft.com/office/spreadsheetml/2009/9/main" objectType="Drop" dropLines="25" dropStyle="combo" dx="16" fmlaLink="$B$4" fmlaRange="ChgAuthFY12toFY13!$D$7:$D$367" noThreeD="1" sel="142" val="125"/>
</file>

<file path=xl/ctrlProps/ctrlProp2.xml><?xml version="1.0" encoding="utf-8"?>
<formControlPr xmlns="http://schemas.microsoft.com/office/spreadsheetml/2009/9/main" objectType="Drop" dropLines="30" dropStyle="combo" dx="16" fmlaLink="$L$2" fmlaRange="$M$3:$M$28" noThreeD="1" sel="18" val="0"/>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18" Type="http://schemas.openxmlformats.org/officeDocument/2006/relationships/chart" Target="../charts/chart17.xml"/><Relationship Id="rId3" Type="http://schemas.openxmlformats.org/officeDocument/2006/relationships/chart" Target="../charts/chart2.xml"/><Relationship Id="rId7" Type="http://schemas.openxmlformats.org/officeDocument/2006/relationships/chart" Target="../charts/chart6.xml"/><Relationship Id="rId12" Type="http://schemas.openxmlformats.org/officeDocument/2006/relationships/chart" Target="../charts/chart11.xml"/><Relationship Id="rId17" Type="http://schemas.openxmlformats.org/officeDocument/2006/relationships/chart" Target="../charts/chart16.xml"/><Relationship Id="rId2" Type="http://schemas.openxmlformats.org/officeDocument/2006/relationships/chart" Target="../charts/chart1.xml"/><Relationship Id="rId16" Type="http://schemas.openxmlformats.org/officeDocument/2006/relationships/chart" Target="../charts/chart15.xml"/><Relationship Id="rId1" Type="http://schemas.openxmlformats.org/officeDocument/2006/relationships/image" Target="../media/image1.png"/><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5" Type="http://schemas.openxmlformats.org/officeDocument/2006/relationships/chart" Target="../charts/chart1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381000</xdr:colOff>
      <xdr:row>0</xdr:row>
      <xdr:rowOff>95250</xdr:rowOff>
    </xdr:from>
    <xdr:to>
      <xdr:col>7</xdr:col>
      <xdr:colOff>123825</xdr:colOff>
      <xdr:row>3</xdr:row>
      <xdr:rowOff>190500</xdr:rowOff>
    </xdr:to>
    <xdr:pic>
      <xdr:nvPicPr>
        <xdr:cNvPr id="6012" name="Picture 2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0" y="95250"/>
          <a:ext cx="9715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2</xdr:col>
      <xdr:colOff>28575</xdr:colOff>
      <xdr:row>12</xdr:row>
      <xdr:rowOff>28575</xdr:rowOff>
    </xdr:from>
    <xdr:to>
      <xdr:col>2</xdr:col>
      <xdr:colOff>1181100</xdr:colOff>
      <xdr:row>13</xdr:row>
      <xdr:rowOff>0</xdr:rowOff>
    </xdr:to>
    <xdr:graphicFrame macro="">
      <xdr:nvGraphicFramePr>
        <xdr:cNvPr id="60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12</xdr:row>
      <xdr:rowOff>0</xdr:rowOff>
    </xdr:from>
    <xdr:to>
      <xdr:col>3</xdr:col>
      <xdr:colOff>1152525</xdr:colOff>
      <xdr:row>12</xdr:row>
      <xdr:rowOff>1019175</xdr:rowOff>
    </xdr:to>
    <xdr:graphicFrame macro="">
      <xdr:nvGraphicFramePr>
        <xdr:cNvPr id="6014"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12</xdr:row>
      <xdr:rowOff>0</xdr:rowOff>
    </xdr:from>
    <xdr:to>
      <xdr:col>4</xdr:col>
      <xdr:colOff>1152525</xdr:colOff>
      <xdr:row>12</xdr:row>
      <xdr:rowOff>1019175</xdr:rowOff>
    </xdr:to>
    <xdr:graphicFrame macro="">
      <xdr:nvGraphicFramePr>
        <xdr:cNvPr id="6015"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0</xdr:colOff>
      <xdr:row>12</xdr:row>
      <xdr:rowOff>0</xdr:rowOff>
    </xdr:from>
    <xdr:to>
      <xdr:col>5</xdr:col>
      <xdr:colOff>1152525</xdr:colOff>
      <xdr:row>12</xdr:row>
      <xdr:rowOff>1019175</xdr:rowOff>
    </xdr:to>
    <xdr:graphicFrame macro="">
      <xdr:nvGraphicFramePr>
        <xdr:cNvPr id="6016"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9525</xdr:colOff>
      <xdr:row>12</xdr:row>
      <xdr:rowOff>19050</xdr:rowOff>
    </xdr:from>
    <xdr:to>
      <xdr:col>6</xdr:col>
      <xdr:colOff>1162050</xdr:colOff>
      <xdr:row>12</xdr:row>
      <xdr:rowOff>1038225</xdr:rowOff>
    </xdr:to>
    <xdr:graphicFrame macro="">
      <xdr:nvGraphicFramePr>
        <xdr:cNvPr id="601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20</xdr:row>
      <xdr:rowOff>0</xdr:rowOff>
    </xdr:from>
    <xdr:to>
      <xdr:col>2</xdr:col>
      <xdr:colOff>1152525</xdr:colOff>
      <xdr:row>20</xdr:row>
      <xdr:rowOff>1019175</xdr:rowOff>
    </xdr:to>
    <xdr:graphicFrame macro="">
      <xdr:nvGraphicFramePr>
        <xdr:cNvPr id="601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20</xdr:row>
      <xdr:rowOff>0</xdr:rowOff>
    </xdr:from>
    <xdr:to>
      <xdr:col>3</xdr:col>
      <xdr:colOff>1152525</xdr:colOff>
      <xdr:row>20</xdr:row>
      <xdr:rowOff>1019175</xdr:rowOff>
    </xdr:to>
    <xdr:graphicFrame macro="">
      <xdr:nvGraphicFramePr>
        <xdr:cNvPr id="601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0</xdr:colOff>
      <xdr:row>20</xdr:row>
      <xdr:rowOff>0</xdr:rowOff>
    </xdr:from>
    <xdr:to>
      <xdr:col>4</xdr:col>
      <xdr:colOff>1152525</xdr:colOff>
      <xdr:row>20</xdr:row>
      <xdr:rowOff>1019175</xdr:rowOff>
    </xdr:to>
    <xdr:graphicFrame macro="">
      <xdr:nvGraphicFramePr>
        <xdr:cNvPr id="602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1219200</xdr:colOff>
      <xdr:row>19</xdr:row>
      <xdr:rowOff>171450</xdr:rowOff>
    </xdr:from>
    <xdr:to>
      <xdr:col>5</xdr:col>
      <xdr:colOff>1143000</xdr:colOff>
      <xdr:row>20</xdr:row>
      <xdr:rowOff>1009650</xdr:rowOff>
    </xdr:to>
    <xdr:graphicFrame macro="">
      <xdr:nvGraphicFramePr>
        <xdr:cNvPr id="6021"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28575</xdr:colOff>
      <xdr:row>28</xdr:row>
      <xdr:rowOff>28575</xdr:rowOff>
    </xdr:from>
    <xdr:to>
      <xdr:col>2</xdr:col>
      <xdr:colOff>1181100</xdr:colOff>
      <xdr:row>29</xdr:row>
      <xdr:rowOff>0</xdr:rowOff>
    </xdr:to>
    <xdr:graphicFrame macro="">
      <xdr:nvGraphicFramePr>
        <xdr:cNvPr id="6022"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0</xdr:colOff>
      <xdr:row>28</xdr:row>
      <xdr:rowOff>0</xdr:rowOff>
    </xdr:from>
    <xdr:to>
      <xdr:col>3</xdr:col>
      <xdr:colOff>1152525</xdr:colOff>
      <xdr:row>29</xdr:row>
      <xdr:rowOff>0</xdr:rowOff>
    </xdr:to>
    <xdr:graphicFrame macro="">
      <xdr:nvGraphicFramePr>
        <xdr:cNvPr id="6023"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0</xdr:colOff>
      <xdr:row>28</xdr:row>
      <xdr:rowOff>0</xdr:rowOff>
    </xdr:from>
    <xdr:to>
      <xdr:col>4</xdr:col>
      <xdr:colOff>1152525</xdr:colOff>
      <xdr:row>28</xdr:row>
      <xdr:rowOff>1019175</xdr:rowOff>
    </xdr:to>
    <xdr:graphicFrame macro="">
      <xdr:nvGraphicFramePr>
        <xdr:cNvPr id="602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1209675</xdr:colOff>
      <xdr:row>28</xdr:row>
      <xdr:rowOff>19050</xdr:rowOff>
    </xdr:from>
    <xdr:to>
      <xdr:col>5</xdr:col>
      <xdr:colOff>1133475</xdr:colOff>
      <xdr:row>29</xdr:row>
      <xdr:rowOff>19050</xdr:rowOff>
    </xdr:to>
    <xdr:graphicFrame macro="">
      <xdr:nvGraphicFramePr>
        <xdr:cNvPr id="6025"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28575</xdr:colOff>
      <xdr:row>36</xdr:row>
      <xdr:rowOff>28575</xdr:rowOff>
    </xdr:from>
    <xdr:to>
      <xdr:col>2</xdr:col>
      <xdr:colOff>1181100</xdr:colOff>
      <xdr:row>37</xdr:row>
      <xdr:rowOff>0</xdr:rowOff>
    </xdr:to>
    <xdr:graphicFrame macro="">
      <xdr:nvGraphicFramePr>
        <xdr:cNvPr id="6026"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0</xdr:colOff>
      <xdr:row>36</xdr:row>
      <xdr:rowOff>0</xdr:rowOff>
    </xdr:from>
    <xdr:to>
      <xdr:col>3</xdr:col>
      <xdr:colOff>1152525</xdr:colOff>
      <xdr:row>36</xdr:row>
      <xdr:rowOff>1019175</xdr:rowOff>
    </xdr:to>
    <xdr:graphicFrame macro="">
      <xdr:nvGraphicFramePr>
        <xdr:cNvPr id="6027"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xdr:col>
      <xdr:colOff>0</xdr:colOff>
      <xdr:row>36</xdr:row>
      <xdr:rowOff>0</xdr:rowOff>
    </xdr:from>
    <xdr:to>
      <xdr:col>4</xdr:col>
      <xdr:colOff>1152525</xdr:colOff>
      <xdr:row>36</xdr:row>
      <xdr:rowOff>1019175</xdr:rowOff>
    </xdr:to>
    <xdr:graphicFrame macro="">
      <xdr:nvGraphicFramePr>
        <xdr:cNvPr id="6028"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38100</xdr:colOff>
      <xdr:row>36</xdr:row>
      <xdr:rowOff>9525</xdr:rowOff>
    </xdr:from>
    <xdr:to>
      <xdr:col>5</xdr:col>
      <xdr:colOff>1190625</xdr:colOff>
      <xdr:row>36</xdr:row>
      <xdr:rowOff>1028700</xdr:rowOff>
    </xdr:to>
    <xdr:graphicFrame macro="">
      <xdr:nvGraphicFramePr>
        <xdr:cNvPr id="6029"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0</xdr:colOff>
          <xdr:row>3</xdr:row>
          <xdr:rowOff>6350</xdr:rowOff>
        </xdr:from>
        <xdr:to>
          <xdr:col>2</xdr:col>
          <xdr:colOff>1206500</xdr:colOff>
          <xdr:row>4</xdr:row>
          <xdr:rowOff>0</xdr:rowOff>
        </xdr:to>
        <xdr:sp macro="" textlink="">
          <xdr:nvSpPr>
            <xdr:cNvPr id="5121" name="Drop Down 1" hidden="1">
              <a:extLst>
                <a:ext uri="{63B3BB69-23CF-44E3-9099-C40C66FF867C}">
                  <a14:compatExt spid="_x0000_s51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184150</xdr:colOff>
          <xdr:row>4</xdr:row>
          <xdr:rowOff>31750</xdr:rowOff>
        </xdr:from>
        <xdr:to>
          <xdr:col>4</xdr:col>
          <xdr:colOff>1028700</xdr:colOff>
          <xdr:row>5</xdr:row>
          <xdr:rowOff>82550</xdr:rowOff>
        </xdr:to>
        <xdr:sp macro="" textlink="">
          <xdr:nvSpPr>
            <xdr:cNvPr id="5122" name="Drop Down 2" hidden="1">
              <a:extLst>
                <a:ext uri="{63B3BB69-23CF-44E3-9099-C40C66FF867C}">
                  <a14:compatExt spid="_x0000_s51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3</xdr:col>
      <xdr:colOff>219075</xdr:colOff>
      <xdr:row>2</xdr:row>
      <xdr:rowOff>95250</xdr:rowOff>
    </xdr:from>
    <xdr:to>
      <xdr:col>3</xdr:col>
      <xdr:colOff>1590675</xdr:colOff>
      <xdr:row>2</xdr:row>
      <xdr:rowOff>95250</xdr:rowOff>
    </xdr:to>
    <xdr:pic>
      <xdr:nvPicPr>
        <xdr:cNvPr id="29796" name="Picture 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95250"/>
          <a:ext cx="1371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20</xdr:col>
      <xdr:colOff>738188</xdr:colOff>
      <xdr:row>0</xdr:row>
      <xdr:rowOff>0</xdr:rowOff>
    </xdr:from>
    <xdr:to>
      <xdr:col>21</xdr:col>
      <xdr:colOff>1119187</xdr:colOff>
      <xdr:row>4</xdr:row>
      <xdr:rowOff>230114</xdr:rowOff>
    </xdr:to>
    <xdr:pic>
      <xdr:nvPicPr>
        <xdr:cNvPr id="29797" name="Picture 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0063" y="0"/>
          <a:ext cx="1357312" cy="880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66675</xdr:colOff>
      <xdr:row>0</xdr:row>
      <xdr:rowOff>0</xdr:rowOff>
    </xdr:from>
    <xdr:to>
      <xdr:col>3</xdr:col>
      <xdr:colOff>1619250</xdr:colOff>
      <xdr:row>1</xdr:row>
      <xdr:rowOff>38100</xdr:rowOff>
    </xdr:to>
    <xdr:pic>
      <xdr:nvPicPr>
        <xdr:cNvPr id="26723" name="Picture 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525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257175</xdr:colOff>
      <xdr:row>1</xdr:row>
      <xdr:rowOff>19050</xdr:rowOff>
    </xdr:from>
    <xdr:to>
      <xdr:col>3</xdr:col>
      <xdr:colOff>1400175</xdr:colOff>
      <xdr:row>2</xdr:row>
      <xdr:rowOff>438150</xdr:rowOff>
    </xdr:to>
    <xdr:pic>
      <xdr:nvPicPr>
        <xdr:cNvPr id="26724" name="Picture 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19050"/>
          <a:ext cx="11430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66675</xdr:colOff>
      <xdr:row>0</xdr:row>
      <xdr:rowOff>0</xdr:rowOff>
    </xdr:from>
    <xdr:to>
      <xdr:col>3</xdr:col>
      <xdr:colOff>1619250</xdr:colOff>
      <xdr:row>1</xdr:row>
      <xdr:rowOff>38100</xdr:rowOff>
    </xdr:to>
    <xdr:pic>
      <xdr:nvPicPr>
        <xdr:cNvPr id="25699" name="Picture 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525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257175</xdr:colOff>
      <xdr:row>1</xdr:row>
      <xdr:rowOff>19050</xdr:rowOff>
    </xdr:from>
    <xdr:to>
      <xdr:col>3</xdr:col>
      <xdr:colOff>1400175</xdr:colOff>
      <xdr:row>2</xdr:row>
      <xdr:rowOff>438150</xdr:rowOff>
    </xdr:to>
    <xdr:pic>
      <xdr:nvPicPr>
        <xdr:cNvPr id="25700" name="Picture 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19050"/>
          <a:ext cx="11430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257175</xdr:colOff>
      <xdr:row>1</xdr:row>
      <xdr:rowOff>19050</xdr:rowOff>
    </xdr:from>
    <xdr:to>
      <xdr:col>3</xdr:col>
      <xdr:colOff>1504950</xdr:colOff>
      <xdr:row>3</xdr:row>
      <xdr:rowOff>66675</xdr:rowOff>
    </xdr:to>
    <xdr:pic>
      <xdr:nvPicPr>
        <xdr:cNvPr id="524310" name="Picture 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19050"/>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257175</xdr:colOff>
      <xdr:row>1</xdr:row>
      <xdr:rowOff>19050</xdr:rowOff>
    </xdr:from>
    <xdr:to>
      <xdr:col>3</xdr:col>
      <xdr:colOff>1504950</xdr:colOff>
      <xdr:row>3</xdr:row>
      <xdr:rowOff>66675</xdr:rowOff>
    </xdr:to>
    <xdr:pic>
      <xdr:nvPicPr>
        <xdr:cNvPr id="27698" name="Picture 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19050"/>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219075</xdr:colOff>
      <xdr:row>1</xdr:row>
      <xdr:rowOff>228600</xdr:rowOff>
    </xdr:from>
    <xdr:to>
      <xdr:col>3</xdr:col>
      <xdr:colOff>1476375</xdr:colOff>
      <xdr:row>3</xdr:row>
      <xdr:rowOff>276225</xdr:rowOff>
    </xdr:to>
    <xdr:pic>
      <xdr:nvPicPr>
        <xdr:cNvPr id="28722" name="Picture 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228600"/>
          <a:ext cx="12573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533400</xdr:colOff>
      <xdr:row>5</xdr:row>
      <xdr:rowOff>142875</xdr:rowOff>
    </xdr:to>
    <xdr:pic>
      <xdr:nvPicPr>
        <xdr:cNvPr id="24724" name="Picture 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9550"/>
          <a:ext cx="11430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2</xdr:col>
      <xdr:colOff>133350</xdr:colOff>
      <xdr:row>8</xdr:row>
      <xdr:rowOff>76200</xdr:rowOff>
    </xdr:from>
    <xdr:to>
      <xdr:col>4</xdr:col>
      <xdr:colOff>438150</xdr:colOff>
      <xdr:row>10</xdr:row>
      <xdr:rowOff>76199</xdr:rowOff>
    </xdr:to>
    <xdr:sp macro="" textlink="">
      <xdr:nvSpPr>
        <xdr:cNvPr id="3" name="TextBox 2"/>
        <xdr:cNvSpPr txBox="1"/>
      </xdr:nvSpPr>
      <xdr:spPr>
        <a:xfrm>
          <a:off x="1476375" y="1628775"/>
          <a:ext cx="1371600" cy="7429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School District is Set on the </a:t>
          </a:r>
          <a:r>
            <a:rPr lang="en-US" sz="1100" b="1"/>
            <a:t>Instrument Panel</a:t>
          </a:r>
          <a:r>
            <a:rPr lang="en-US" sz="1100"/>
            <a:t> (blue tab)</a:t>
          </a:r>
        </a:p>
      </xdr:txBody>
    </xdr:sp>
    <xdr:clientData/>
  </xdr:twoCellAnchor>
  <xdr:twoCellAnchor>
    <xdr:from>
      <xdr:col>0</xdr:col>
      <xdr:colOff>116417</xdr:colOff>
      <xdr:row>12</xdr:row>
      <xdr:rowOff>10582</xdr:rowOff>
    </xdr:from>
    <xdr:to>
      <xdr:col>3</xdr:col>
      <xdr:colOff>184150</xdr:colOff>
      <xdr:row>394</xdr:row>
      <xdr:rowOff>137583</xdr:rowOff>
    </xdr:to>
    <xdr:sp macro="" textlink="">
      <xdr:nvSpPr>
        <xdr:cNvPr id="4" name="TextBox 3"/>
        <xdr:cNvSpPr txBox="1"/>
      </xdr:nvSpPr>
      <xdr:spPr>
        <a:xfrm>
          <a:off x="116417" y="2518832"/>
          <a:ext cx="1750483" cy="2910418"/>
        </a:xfrm>
        <a:prstGeom prst="rect">
          <a:avLst/>
        </a:prstGeom>
        <a:solidFill>
          <a:schemeClr val="lt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This </a:t>
          </a:r>
          <a:r>
            <a:rPr lang="en-US" sz="1100" baseline="0"/>
            <a:t> sheet displays property valuation information about your district.  The valuations displayed here control calculations throughout the spreadsheet.  The base valuations preloaded are the  prior year's valuations (current valuations not yet available centrally) - you may overwrite the valuations in the model by entering valuation information in the yellow boxes.</a:t>
          </a:r>
        </a:p>
        <a:p>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219075</xdr:colOff>
      <xdr:row>2</xdr:row>
      <xdr:rowOff>0</xdr:rowOff>
    </xdr:from>
    <xdr:to>
      <xdr:col>3</xdr:col>
      <xdr:colOff>609600</xdr:colOff>
      <xdr:row>2</xdr:row>
      <xdr:rowOff>0</xdr:rowOff>
    </xdr:to>
    <xdr:pic>
      <xdr:nvPicPr>
        <xdr:cNvPr id="2" name="Picture 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95250"/>
          <a:ext cx="1371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arry/Desktop/Spreadsheets/FY%202015%20Data/FY%202015%20Big%20Fi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2015_SchlAid"/>
      <sheetName val="Sheet2"/>
      <sheetName val="Sheet3"/>
      <sheetName val="Sheet1"/>
    </sheetNames>
    <sheetDataSet>
      <sheetData sheetId="0">
        <row r="4">
          <cell r="C4">
            <v>9</v>
          </cell>
          <cell r="D4" t="str">
            <v>AGWSR</v>
          </cell>
          <cell r="E4">
            <v>0</v>
          </cell>
          <cell r="F4">
            <v>0</v>
          </cell>
          <cell r="G4">
            <v>0</v>
          </cell>
          <cell r="H4">
            <v>9</v>
          </cell>
          <cell r="I4">
            <v>3291721</v>
          </cell>
          <cell r="J4">
            <v>83093</v>
          </cell>
          <cell r="K4">
            <v>295475</v>
          </cell>
          <cell r="L4">
            <v>190000</v>
          </cell>
          <cell r="M4">
            <v>325040</v>
          </cell>
          <cell r="N4">
            <v>140000</v>
          </cell>
          <cell r="O4">
            <v>210000</v>
          </cell>
          <cell r="P4">
            <v>1048500</v>
          </cell>
          <cell r="Q4">
            <v>0</v>
          </cell>
          <cell r="R4">
            <v>2947386</v>
          </cell>
          <cell r="S4">
            <v>0</v>
          </cell>
          <cell r="T4">
            <v>21000</v>
          </cell>
          <cell r="U4">
            <v>11910</v>
          </cell>
          <cell r="V4">
            <v>70000</v>
          </cell>
          <cell r="W4">
            <v>255000</v>
          </cell>
          <cell r="X4">
            <v>8889125</v>
          </cell>
          <cell r="Y4">
            <v>0</v>
          </cell>
          <cell r="Z4">
            <v>508757</v>
          </cell>
          <cell r="AA4">
            <v>0</v>
          </cell>
          <cell r="AB4">
            <v>9397882</v>
          </cell>
          <cell r="AC4">
            <v>6506299</v>
          </cell>
          <cell r="AD4">
            <v>15904181</v>
          </cell>
          <cell r="AE4">
            <v>5465000</v>
          </cell>
          <cell r="AF4">
            <v>74000</v>
          </cell>
          <cell r="AG4">
            <v>272000</v>
          </cell>
          <cell r="AH4">
            <v>161000</v>
          </cell>
          <cell r="AI4">
            <v>400000</v>
          </cell>
          <cell r="AJ4">
            <v>98000</v>
          </cell>
          <cell r="AK4">
            <v>915000</v>
          </cell>
          <cell r="AL4">
            <v>697500</v>
          </cell>
          <cell r="AM4">
            <v>0</v>
          </cell>
          <cell r="AN4">
            <v>2617500</v>
          </cell>
          <cell r="AO4">
            <v>727000</v>
          </cell>
          <cell r="AP4">
            <v>2110000</v>
          </cell>
          <cell r="AQ4">
            <v>508757</v>
          </cell>
          <cell r="AR4">
            <v>290168</v>
          </cell>
          <cell r="AS4">
            <v>2908925</v>
          </cell>
          <cell r="AT4">
            <v>11718425</v>
          </cell>
          <cell r="AU4">
            <v>508757</v>
          </cell>
          <cell r="AV4">
            <v>12227182</v>
          </cell>
          <cell r="AW4">
            <v>3676999</v>
          </cell>
          <cell r="AX4">
            <v>15904181</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20</v>
          </cell>
          <cell r="BV4">
            <v>2012</v>
          </cell>
          <cell r="BW4">
            <v>2016</v>
          </cell>
          <cell r="BX4">
            <v>10</v>
          </cell>
          <cell r="BY4">
            <v>0</v>
          </cell>
          <cell r="BZ4">
            <v>0</v>
          </cell>
          <cell r="CA4">
            <v>0</v>
          </cell>
          <cell r="CB4">
            <v>0</v>
          </cell>
          <cell r="CC4">
            <v>0</v>
          </cell>
          <cell r="CD4">
            <v>0</v>
          </cell>
          <cell r="CE4">
            <v>0</v>
          </cell>
          <cell r="CF4">
            <v>0</v>
          </cell>
          <cell r="CG4">
            <v>0</v>
          </cell>
          <cell r="CH4">
            <v>0</v>
          </cell>
          <cell r="CI4">
            <v>0</v>
          </cell>
          <cell r="CJ4">
            <v>2014</v>
          </cell>
          <cell r="CK4">
            <v>2023</v>
          </cell>
          <cell r="CL4">
            <v>1340</v>
          </cell>
          <cell r="CM4">
            <v>0</v>
          </cell>
          <cell r="CN4">
            <v>0</v>
          </cell>
          <cell r="CO4">
            <v>0</v>
          </cell>
          <cell r="CP4">
            <v>0</v>
          </cell>
          <cell r="CQ4">
            <v>0</v>
          </cell>
          <cell r="CR4">
            <v>0</v>
          </cell>
          <cell r="CS4">
            <v>0</v>
          </cell>
          <cell r="CT4">
            <v>2700</v>
          </cell>
          <cell r="CU4">
            <v>0</v>
          </cell>
          <cell r="CV4">
            <v>0</v>
          </cell>
          <cell r="CW4">
            <v>388171</v>
          </cell>
          <cell r="CX4">
            <v>0</v>
          </cell>
          <cell r="CY4">
            <v>0</v>
          </cell>
          <cell r="CZ4">
            <v>0</v>
          </cell>
          <cell r="DA4">
            <v>0</v>
          </cell>
          <cell r="DB4">
            <v>0</v>
          </cell>
          <cell r="DC4">
            <v>0</v>
          </cell>
          <cell r="DD4">
            <v>8</v>
          </cell>
          <cell r="DE4">
            <v>445506</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2510741</v>
          </cell>
          <cell r="DU4">
            <v>333866</v>
          </cell>
          <cell r="DV4">
            <v>0</v>
          </cell>
          <cell r="DW4">
            <v>0</v>
          </cell>
          <cell r="DX4">
            <v>0</v>
          </cell>
          <cell r="DY4">
            <v>132000</v>
          </cell>
          <cell r="DZ4">
            <v>135000</v>
          </cell>
          <cell r="EA4">
            <v>0</v>
          </cell>
          <cell r="EB4">
            <v>3111607</v>
          </cell>
          <cell r="EC4">
            <v>100000</v>
          </cell>
          <cell r="ED4">
            <v>0</v>
          </cell>
          <cell r="EE4">
            <v>2777741</v>
          </cell>
          <cell r="EF4">
            <v>0</v>
          </cell>
          <cell r="EG4">
            <v>57619</v>
          </cell>
          <cell r="EH4">
            <v>57619</v>
          </cell>
          <cell r="EI4">
            <v>109714</v>
          </cell>
          <cell r="EJ4">
            <v>167333</v>
          </cell>
          <cell r="EK4">
            <v>0</v>
          </cell>
          <cell r="EL4">
            <v>0</v>
          </cell>
          <cell r="EM4">
            <v>0</v>
          </cell>
          <cell r="EN4">
            <v>0</v>
          </cell>
          <cell r="EO4">
            <v>0</v>
          </cell>
          <cell r="EP4">
            <v>0</v>
          </cell>
          <cell r="EQ4">
            <v>3378940</v>
          </cell>
          <cell r="ER4">
            <v>100285</v>
          </cell>
          <cell r="ES4">
            <v>968479</v>
          </cell>
          <cell r="ET4">
            <v>31255</v>
          </cell>
          <cell r="EU4">
            <v>0</v>
          </cell>
          <cell r="EV4">
            <v>0</v>
          </cell>
          <cell r="EW4">
            <v>17307</v>
          </cell>
          <cell r="EX4">
            <v>32955</v>
          </cell>
          <cell r="EY4">
            <v>0</v>
          </cell>
          <cell r="EZ4">
            <v>0</v>
          </cell>
          <cell r="FA4">
            <v>0</v>
          </cell>
          <cell r="FB4">
            <v>0</v>
          </cell>
          <cell r="FC4">
            <v>1049996</v>
          </cell>
          <cell r="FD4">
            <v>0</v>
          </cell>
          <cell r="FE4">
            <v>0</v>
          </cell>
          <cell r="FF4">
            <v>868194</v>
          </cell>
          <cell r="FG4">
            <v>100285</v>
          </cell>
          <cell r="FH4">
            <v>3030848</v>
          </cell>
          <cell r="FI4">
            <v>76633</v>
          </cell>
          <cell r="FJ4">
            <v>0</v>
          </cell>
          <cell r="FK4">
            <v>190000</v>
          </cell>
          <cell r="FL4">
            <v>8000</v>
          </cell>
          <cell r="FM4">
            <v>0</v>
          </cell>
          <cell r="FN4">
            <v>0</v>
          </cell>
          <cell r="FO4">
            <v>150000</v>
          </cell>
          <cell r="FP4">
            <v>0</v>
          </cell>
          <cell r="FQ4">
            <v>2947386</v>
          </cell>
          <cell r="FR4">
            <v>0</v>
          </cell>
          <cell r="FS4">
            <v>18000</v>
          </cell>
          <cell r="FT4">
            <v>10728</v>
          </cell>
          <cell r="FU4">
            <v>70000</v>
          </cell>
          <cell r="FV4">
            <v>90000</v>
          </cell>
          <cell r="FW4">
            <v>6591595</v>
          </cell>
          <cell r="FX4">
            <v>0</v>
          </cell>
          <cell r="FY4">
            <v>0</v>
          </cell>
          <cell r="FZ4">
            <v>0</v>
          </cell>
          <cell r="GA4">
            <v>6591595</v>
          </cell>
          <cell r="GB4">
            <v>892412</v>
          </cell>
          <cell r="GC4">
            <v>7484007</v>
          </cell>
          <cell r="GD4">
            <v>536728</v>
          </cell>
          <cell r="GE4">
            <v>0</v>
          </cell>
          <cell r="GF4">
            <v>5541392</v>
          </cell>
          <cell r="GG4">
            <v>6111</v>
          </cell>
          <cell r="GH4">
            <v>3903707</v>
          </cell>
          <cell r="GI4">
            <v>59151</v>
          </cell>
          <cell r="GJ4">
            <v>135817</v>
          </cell>
          <cell r="GK4">
            <v>623811</v>
          </cell>
          <cell r="GL4">
            <v>197948</v>
          </cell>
          <cell r="GM4">
            <v>10635</v>
          </cell>
          <cell r="GN4">
            <v>32364</v>
          </cell>
          <cell r="GO4">
            <v>36182</v>
          </cell>
          <cell r="GP4">
            <v>0</v>
          </cell>
          <cell r="GQ4">
            <v>146389</v>
          </cell>
          <cell r="GR4">
            <v>0</v>
          </cell>
          <cell r="GS4">
            <v>76479</v>
          </cell>
          <cell r="GT4">
            <v>62381</v>
          </cell>
          <cell r="GU4">
            <v>0</v>
          </cell>
          <cell r="GV4">
            <v>5680252</v>
          </cell>
          <cell r="GW4">
            <v>544920</v>
          </cell>
          <cell r="GX4">
            <v>1883038</v>
          </cell>
          <cell r="GY4">
            <v>0</v>
          </cell>
          <cell r="GZ4">
            <v>0</v>
          </cell>
          <cell r="HA4">
            <v>0</v>
          </cell>
          <cell r="HB4">
            <v>336130</v>
          </cell>
          <cell r="HC4">
            <v>0</v>
          </cell>
          <cell r="HD4">
            <v>50409</v>
          </cell>
          <cell r="HE4">
            <v>78013</v>
          </cell>
          <cell r="HF4">
            <v>8522353</v>
          </cell>
          <cell r="HG4">
            <v>6915313</v>
          </cell>
          <cell r="HH4">
            <v>0</v>
          </cell>
          <cell r="HI4">
            <v>1607040</v>
          </cell>
          <cell r="HJ4">
            <v>3843281</v>
          </cell>
          <cell r="HK4">
            <v>99463</v>
          </cell>
          <cell r="HL4">
            <v>124533</v>
          </cell>
          <cell r="HM4">
            <v>527890</v>
          </cell>
          <cell r="HN4">
            <v>191129</v>
          </cell>
          <cell r="HO4">
            <v>17454</v>
          </cell>
          <cell r="HP4">
            <v>31846</v>
          </cell>
          <cell r="HQ4">
            <v>35594</v>
          </cell>
          <cell r="HR4">
            <v>0</v>
          </cell>
          <cell r="HS4">
            <v>131437</v>
          </cell>
          <cell r="HT4">
            <v>0</v>
          </cell>
          <cell r="HU4">
            <v>78013</v>
          </cell>
          <cell r="HV4">
            <v>0</v>
          </cell>
          <cell r="HW4">
            <v>0</v>
          </cell>
          <cell r="HX4">
            <v>5485003</v>
          </cell>
          <cell r="HY4">
            <v>0</v>
          </cell>
          <cell r="HZ4">
            <v>1607040</v>
          </cell>
          <cell r="IA4">
            <v>0</v>
          </cell>
          <cell r="IB4">
            <v>0</v>
          </cell>
          <cell r="IC4">
            <v>0</v>
          </cell>
          <cell r="ID4">
            <v>337223</v>
          </cell>
          <cell r="IE4">
            <v>0</v>
          </cell>
          <cell r="IF4">
            <v>41289</v>
          </cell>
          <cell r="IG4">
            <v>82634</v>
          </cell>
          <cell r="IH4">
            <v>0</v>
          </cell>
          <cell r="II4">
            <v>0</v>
          </cell>
          <cell r="IJ4">
            <v>0</v>
          </cell>
          <cell r="IK4">
            <v>0</v>
          </cell>
          <cell r="IL4">
            <v>5406990</v>
          </cell>
          <cell r="IM4">
            <v>0</v>
          </cell>
          <cell r="IN4">
            <v>0.2</v>
          </cell>
          <cell r="IO4">
            <v>14.49</v>
          </cell>
          <cell r="IP4">
            <v>15</v>
          </cell>
          <cell r="IQ4">
            <v>3.0760000000000001</v>
          </cell>
          <cell r="IR4">
            <v>2.42</v>
          </cell>
          <cell r="IS4">
            <v>596.20000000000005</v>
          </cell>
          <cell r="IT4">
            <v>0</v>
          </cell>
          <cell r="IU4">
            <v>12.5</v>
          </cell>
          <cell r="IV4">
            <v>0</v>
          </cell>
          <cell r="IW4">
            <v>0</v>
          </cell>
          <cell r="IX4">
            <v>0</v>
          </cell>
          <cell r="IY4">
            <v>0</v>
          </cell>
          <cell r="IZ4">
            <v>0</v>
          </cell>
          <cell r="JA4">
            <v>0</v>
          </cell>
          <cell r="JB4">
            <v>0</v>
          </cell>
          <cell r="JC4">
            <v>0</v>
          </cell>
          <cell r="JD4">
            <v>84.72</v>
          </cell>
          <cell r="JE4">
            <v>21.92</v>
          </cell>
          <cell r="JF4">
            <v>33.28</v>
          </cell>
          <cell r="JG4">
            <v>29.52</v>
          </cell>
          <cell r="JH4">
            <v>19.18</v>
          </cell>
          <cell r="JI4">
            <v>29.04</v>
          </cell>
          <cell r="JJ4">
            <v>26.64</v>
          </cell>
          <cell r="JK4">
            <v>74.86</v>
          </cell>
          <cell r="JL4">
            <v>12.96</v>
          </cell>
          <cell r="JM4">
            <v>1.98</v>
          </cell>
          <cell r="JN4">
            <v>18</v>
          </cell>
          <cell r="JO4">
            <v>0.2</v>
          </cell>
          <cell r="JP4">
            <v>6231</v>
          </cell>
          <cell r="JQ4">
            <v>3.105</v>
          </cell>
          <cell r="JR4">
            <v>66490</v>
          </cell>
          <cell r="JS4">
            <v>616.79999999999995</v>
          </cell>
          <cell r="JT4">
            <v>-4.51</v>
          </cell>
          <cell r="JU4">
            <v>-9409</v>
          </cell>
          <cell r="JV4">
            <v>-24156</v>
          </cell>
          <cell r="JW4">
            <v>0</v>
          </cell>
          <cell r="JX4">
            <v>596.20000000000005</v>
          </cell>
          <cell r="JY4">
            <v>6476</v>
          </cell>
          <cell r="JZ4">
            <v>3860991</v>
          </cell>
          <cell r="KA4">
            <v>20723</v>
          </cell>
        </row>
        <row r="5">
          <cell r="C5">
            <v>18</v>
          </cell>
          <cell r="D5" t="str">
            <v>ADAIR-CASEY</v>
          </cell>
          <cell r="E5">
            <v>0</v>
          </cell>
          <cell r="F5">
            <v>0</v>
          </cell>
          <cell r="G5">
            <v>0</v>
          </cell>
          <cell r="H5">
            <v>18</v>
          </cell>
          <cell r="I5">
            <v>1532944</v>
          </cell>
          <cell r="J5">
            <v>203461</v>
          </cell>
          <cell r="K5">
            <v>153786</v>
          </cell>
          <cell r="L5">
            <v>47000</v>
          </cell>
          <cell r="M5">
            <v>9750</v>
          </cell>
          <cell r="N5">
            <v>102000</v>
          </cell>
          <cell r="O5">
            <v>153000</v>
          </cell>
          <cell r="P5">
            <v>472500</v>
          </cell>
          <cell r="Q5">
            <v>500</v>
          </cell>
          <cell r="R5">
            <v>1812919</v>
          </cell>
          <cell r="S5">
            <v>0</v>
          </cell>
          <cell r="T5">
            <v>43250</v>
          </cell>
          <cell r="U5">
            <v>18494</v>
          </cell>
          <cell r="V5">
            <v>90000</v>
          </cell>
          <cell r="W5">
            <v>167000</v>
          </cell>
          <cell r="X5">
            <v>4806604</v>
          </cell>
          <cell r="Y5">
            <v>0</v>
          </cell>
          <cell r="Z5">
            <v>116856</v>
          </cell>
          <cell r="AA5">
            <v>5000</v>
          </cell>
          <cell r="AB5">
            <v>4928460</v>
          </cell>
          <cell r="AC5">
            <v>1815531</v>
          </cell>
          <cell r="AD5">
            <v>6743991</v>
          </cell>
          <cell r="AE5">
            <v>2890000</v>
          </cell>
          <cell r="AF5">
            <v>53000</v>
          </cell>
          <cell r="AG5">
            <v>192200</v>
          </cell>
          <cell r="AH5">
            <v>78000</v>
          </cell>
          <cell r="AI5">
            <v>160000</v>
          </cell>
          <cell r="AJ5">
            <v>122500</v>
          </cell>
          <cell r="AK5">
            <v>435250</v>
          </cell>
          <cell r="AL5">
            <v>423500</v>
          </cell>
          <cell r="AM5">
            <v>0</v>
          </cell>
          <cell r="AN5">
            <v>1464450</v>
          </cell>
          <cell r="AO5">
            <v>209750</v>
          </cell>
          <cell r="AP5">
            <v>150000</v>
          </cell>
          <cell r="AQ5">
            <v>116856</v>
          </cell>
          <cell r="AR5">
            <v>146563</v>
          </cell>
          <cell r="AS5">
            <v>413419</v>
          </cell>
          <cell r="AT5">
            <v>4977619</v>
          </cell>
          <cell r="AU5">
            <v>116856</v>
          </cell>
          <cell r="AV5">
            <v>5094475</v>
          </cell>
          <cell r="AW5">
            <v>1649516</v>
          </cell>
          <cell r="AX5">
            <v>6743991</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20</v>
          </cell>
          <cell r="BV5">
            <v>2015</v>
          </cell>
          <cell r="BW5">
            <v>2019</v>
          </cell>
          <cell r="BX5">
            <v>10</v>
          </cell>
          <cell r="BY5">
            <v>0</v>
          </cell>
          <cell r="BZ5">
            <v>0</v>
          </cell>
          <cell r="CA5">
            <v>0</v>
          </cell>
          <cell r="CB5">
            <v>0</v>
          </cell>
          <cell r="CC5">
            <v>0</v>
          </cell>
          <cell r="CD5">
            <v>0</v>
          </cell>
          <cell r="CE5">
            <v>0</v>
          </cell>
          <cell r="CF5">
            <v>0</v>
          </cell>
          <cell r="CG5">
            <v>0</v>
          </cell>
          <cell r="CH5">
            <v>0</v>
          </cell>
          <cell r="CI5">
            <v>0</v>
          </cell>
          <cell r="CJ5">
            <v>2010</v>
          </cell>
          <cell r="CK5">
            <v>2019</v>
          </cell>
          <cell r="CL5">
            <v>1340</v>
          </cell>
          <cell r="CM5">
            <v>0</v>
          </cell>
          <cell r="CN5">
            <v>0</v>
          </cell>
          <cell r="CO5">
            <v>0</v>
          </cell>
          <cell r="CP5">
            <v>0</v>
          </cell>
          <cell r="CQ5">
            <v>0</v>
          </cell>
          <cell r="CR5">
            <v>0</v>
          </cell>
          <cell r="CS5">
            <v>0</v>
          </cell>
          <cell r="CT5">
            <v>2700</v>
          </cell>
          <cell r="CU5">
            <v>0</v>
          </cell>
          <cell r="CV5">
            <v>4</v>
          </cell>
          <cell r="CW5">
            <v>220890</v>
          </cell>
          <cell r="CX5">
            <v>0</v>
          </cell>
          <cell r="CY5">
            <v>0</v>
          </cell>
          <cell r="CZ5">
            <v>0</v>
          </cell>
          <cell r="DA5">
            <v>0</v>
          </cell>
          <cell r="DB5">
            <v>0</v>
          </cell>
          <cell r="DC5">
            <v>0</v>
          </cell>
          <cell r="DD5">
            <v>4</v>
          </cell>
          <cell r="DE5">
            <v>244918</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1301624</v>
          </cell>
          <cell r="DU5">
            <v>106578</v>
          </cell>
          <cell r="DV5">
            <v>0</v>
          </cell>
          <cell r="DW5">
            <v>0</v>
          </cell>
          <cell r="DX5">
            <v>0</v>
          </cell>
          <cell r="DY5">
            <v>0</v>
          </cell>
          <cell r="DZ5">
            <v>0</v>
          </cell>
          <cell r="EA5">
            <v>0</v>
          </cell>
          <cell r="EB5">
            <v>1408202</v>
          </cell>
          <cell r="EC5">
            <v>100000</v>
          </cell>
          <cell r="ED5">
            <v>0</v>
          </cell>
          <cell r="EE5">
            <v>1301624</v>
          </cell>
          <cell r="EF5">
            <v>0</v>
          </cell>
          <cell r="EG5">
            <v>168025</v>
          </cell>
          <cell r="EH5">
            <v>168025</v>
          </cell>
          <cell r="EI5">
            <v>60316</v>
          </cell>
          <cell r="EJ5">
            <v>228341</v>
          </cell>
          <cell r="EK5">
            <v>0</v>
          </cell>
          <cell r="EL5">
            <v>0</v>
          </cell>
          <cell r="EM5">
            <v>0</v>
          </cell>
          <cell r="EN5">
            <v>0</v>
          </cell>
          <cell r="EO5">
            <v>0</v>
          </cell>
          <cell r="EP5">
            <v>0</v>
          </cell>
          <cell r="EQ5">
            <v>1736543</v>
          </cell>
          <cell r="ER5">
            <v>58311</v>
          </cell>
          <cell r="ES5">
            <v>952588</v>
          </cell>
          <cell r="ET5">
            <v>68705</v>
          </cell>
          <cell r="EU5">
            <v>0</v>
          </cell>
          <cell r="EV5">
            <v>0</v>
          </cell>
          <cell r="EW5">
            <v>91930</v>
          </cell>
          <cell r="EX5">
            <v>33000</v>
          </cell>
          <cell r="EY5">
            <v>0</v>
          </cell>
          <cell r="EZ5">
            <v>0</v>
          </cell>
          <cell r="FA5">
            <v>0</v>
          </cell>
          <cell r="FB5">
            <v>0</v>
          </cell>
          <cell r="FC5">
            <v>1146223</v>
          </cell>
          <cell r="FD5">
            <v>0</v>
          </cell>
          <cell r="FE5">
            <v>0</v>
          </cell>
          <cell r="FF5">
            <v>894277</v>
          </cell>
          <cell r="FG5">
            <v>58311</v>
          </cell>
          <cell r="FH5">
            <v>1238974</v>
          </cell>
          <cell r="FI5">
            <v>169090</v>
          </cell>
          <cell r="FJ5">
            <v>76893</v>
          </cell>
          <cell r="FK5">
            <v>47000</v>
          </cell>
          <cell r="FL5">
            <v>4000</v>
          </cell>
          <cell r="FM5">
            <v>0</v>
          </cell>
          <cell r="FN5">
            <v>0</v>
          </cell>
          <cell r="FO5">
            <v>140000</v>
          </cell>
          <cell r="FP5">
            <v>500</v>
          </cell>
          <cell r="FQ5">
            <v>1812919</v>
          </cell>
          <cell r="FR5">
            <v>0</v>
          </cell>
          <cell r="FS5">
            <v>40000</v>
          </cell>
          <cell r="FT5">
            <v>13531</v>
          </cell>
          <cell r="FU5">
            <v>90000</v>
          </cell>
          <cell r="FV5">
            <v>63000</v>
          </cell>
          <cell r="FW5">
            <v>3695907</v>
          </cell>
          <cell r="FX5">
            <v>0</v>
          </cell>
          <cell r="FY5">
            <v>0</v>
          </cell>
          <cell r="FZ5">
            <v>5000</v>
          </cell>
          <cell r="GA5">
            <v>3700907</v>
          </cell>
          <cell r="GB5">
            <v>983202</v>
          </cell>
          <cell r="GC5">
            <v>4684109</v>
          </cell>
          <cell r="GD5">
            <v>479924</v>
          </cell>
          <cell r="GE5">
            <v>0</v>
          </cell>
          <cell r="GF5">
            <v>2905941</v>
          </cell>
          <cell r="GG5">
            <v>6001</v>
          </cell>
          <cell r="GH5">
            <v>2124354</v>
          </cell>
          <cell r="GI5">
            <v>0</v>
          </cell>
          <cell r="GJ5">
            <v>47366</v>
          </cell>
          <cell r="GK5">
            <v>337016</v>
          </cell>
          <cell r="GL5">
            <v>104919</v>
          </cell>
          <cell r="GM5">
            <v>0</v>
          </cell>
          <cell r="GN5">
            <v>17339</v>
          </cell>
          <cell r="GO5">
            <v>19024</v>
          </cell>
          <cell r="GP5">
            <v>0</v>
          </cell>
          <cell r="GQ5">
            <v>23654</v>
          </cell>
          <cell r="GR5">
            <v>0</v>
          </cell>
          <cell r="GS5">
            <v>35687</v>
          </cell>
          <cell r="GT5">
            <v>0</v>
          </cell>
          <cell r="GU5">
            <v>0</v>
          </cell>
          <cell r="GV5">
            <v>2890347</v>
          </cell>
          <cell r="GW5">
            <v>353539</v>
          </cell>
          <cell r="GX5">
            <v>616730</v>
          </cell>
          <cell r="GY5">
            <v>51281</v>
          </cell>
          <cell r="GZ5">
            <v>0</v>
          </cell>
          <cell r="HA5">
            <v>0</v>
          </cell>
          <cell r="HB5">
            <v>172115</v>
          </cell>
          <cell r="HC5">
            <v>0</v>
          </cell>
          <cell r="HD5">
            <v>20665</v>
          </cell>
          <cell r="HE5">
            <v>42007</v>
          </cell>
          <cell r="HF5">
            <v>4074738</v>
          </cell>
          <cell r="HG5">
            <v>3501577</v>
          </cell>
          <cell r="HH5">
            <v>0</v>
          </cell>
          <cell r="HI5">
            <v>573161</v>
          </cell>
          <cell r="HJ5">
            <v>2187033</v>
          </cell>
          <cell r="HK5">
            <v>0</v>
          </cell>
          <cell r="HL5">
            <v>35551</v>
          </cell>
          <cell r="HM5">
            <v>305805</v>
          </cell>
          <cell r="HN5">
            <v>106323</v>
          </cell>
          <cell r="HO5">
            <v>0</v>
          </cell>
          <cell r="HP5">
            <v>17836</v>
          </cell>
          <cell r="HQ5">
            <v>19571</v>
          </cell>
          <cell r="HR5">
            <v>0</v>
          </cell>
          <cell r="HS5">
            <v>41814</v>
          </cell>
          <cell r="HT5">
            <v>0</v>
          </cell>
          <cell r="HU5">
            <v>59410</v>
          </cell>
          <cell r="HV5">
            <v>0</v>
          </cell>
          <cell r="HW5">
            <v>-1080</v>
          </cell>
          <cell r="HX5">
            <v>3015285</v>
          </cell>
          <cell r="HY5">
            <v>0</v>
          </cell>
          <cell r="HZ5">
            <v>573161</v>
          </cell>
          <cell r="IA5">
            <v>0</v>
          </cell>
          <cell r="IB5">
            <v>0</v>
          </cell>
          <cell r="IC5">
            <v>0</v>
          </cell>
          <cell r="ID5">
            <v>178768</v>
          </cell>
          <cell r="IE5">
            <v>0</v>
          </cell>
          <cell r="IF5">
            <v>16927</v>
          </cell>
          <cell r="IG5">
            <v>67331</v>
          </cell>
          <cell r="IH5">
            <v>0</v>
          </cell>
          <cell r="II5">
            <v>0</v>
          </cell>
          <cell r="IJ5">
            <v>0</v>
          </cell>
          <cell r="IK5">
            <v>0</v>
          </cell>
          <cell r="IL5">
            <v>2955875</v>
          </cell>
          <cell r="IM5">
            <v>0</v>
          </cell>
          <cell r="IN5">
            <v>0</v>
          </cell>
          <cell r="IO5">
            <v>4.17</v>
          </cell>
          <cell r="IP5">
            <v>0</v>
          </cell>
          <cell r="IQ5">
            <v>1.6379999999999999</v>
          </cell>
          <cell r="IR5">
            <v>0</v>
          </cell>
          <cell r="IS5">
            <v>328.4</v>
          </cell>
          <cell r="IT5">
            <v>0</v>
          </cell>
          <cell r="IU5">
            <v>6</v>
          </cell>
          <cell r="IV5">
            <v>0</v>
          </cell>
          <cell r="IW5">
            <v>0</v>
          </cell>
          <cell r="IX5">
            <v>0</v>
          </cell>
          <cell r="IY5">
            <v>0</v>
          </cell>
          <cell r="IZ5">
            <v>0</v>
          </cell>
          <cell r="JA5">
            <v>0</v>
          </cell>
          <cell r="JB5">
            <v>0</v>
          </cell>
          <cell r="JC5">
            <v>0</v>
          </cell>
          <cell r="JD5">
            <v>49.96</v>
          </cell>
          <cell r="JE5">
            <v>8.2200000000000006</v>
          </cell>
          <cell r="JF5">
            <v>26.62</v>
          </cell>
          <cell r="JG5">
            <v>15.12</v>
          </cell>
          <cell r="JH5">
            <v>5.48</v>
          </cell>
          <cell r="JI5">
            <v>24.2</v>
          </cell>
          <cell r="JJ5">
            <v>15.84</v>
          </cell>
          <cell r="JK5">
            <v>45.52</v>
          </cell>
          <cell r="JL5">
            <v>19.690000000000001</v>
          </cell>
          <cell r="JM5">
            <v>0</v>
          </cell>
          <cell r="JN5">
            <v>0</v>
          </cell>
          <cell r="JO5">
            <v>0</v>
          </cell>
          <cell r="JP5">
            <v>6121</v>
          </cell>
          <cell r="JQ5">
            <v>1.4039999999999999</v>
          </cell>
          <cell r="JR5">
            <v>7344</v>
          </cell>
          <cell r="JS5">
            <v>357.3</v>
          </cell>
          <cell r="JT5">
            <v>-0.33</v>
          </cell>
          <cell r="JU5">
            <v>-2020</v>
          </cell>
          <cell r="JV5">
            <v>-1767</v>
          </cell>
          <cell r="JW5">
            <v>0</v>
          </cell>
          <cell r="JX5">
            <v>328.4</v>
          </cell>
          <cell r="JY5">
            <v>6366</v>
          </cell>
          <cell r="JZ5">
            <v>2090594</v>
          </cell>
          <cell r="KA5">
            <v>118309</v>
          </cell>
        </row>
        <row r="6">
          <cell r="C6">
            <v>27</v>
          </cell>
          <cell r="D6" t="str">
            <v>ADEL-DESOTO-MINBURN</v>
          </cell>
          <cell r="E6">
            <v>0</v>
          </cell>
          <cell r="F6">
            <v>0</v>
          </cell>
          <cell r="G6">
            <v>0</v>
          </cell>
          <cell r="H6">
            <v>27</v>
          </cell>
          <cell r="I6">
            <v>6614966</v>
          </cell>
          <cell r="J6">
            <v>259616</v>
          </cell>
          <cell r="K6">
            <v>0</v>
          </cell>
          <cell r="L6">
            <v>1450000</v>
          </cell>
          <cell r="M6">
            <v>54850</v>
          </cell>
          <cell r="N6">
            <v>561800</v>
          </cell>
          <cell r="O6">
            <v>269000</v>
          </cell>
          <cell r="P6">
            <v>526500</v>
          </cell>
          <cell r="Q6">
            <v>0</v>
          </cell>
          <cell r="R6">
            <v>8705724</v>
          </cell>
          <cell r="S6">
            <v>0</v>
          </cell>
          <cell r="T6">
            <v>1308854</v>
          </cell>
          <cell r="U6">
            <v>64269</v>
          </cell>
          <cell r="V6">
            <v>118364</v>
          </cell>
          <cell r="W6">
            <v>572000</v>
          </cell>
          <cell r="X6">
            <v>20505943</v>
          </cell>
          <cell r="Y6">
            <v>3500000</v>
          </cell>
          <cell r="Z6">
            <v>321480</v>
          </cell>
          <cell r="AA6">
            <v>0</v>
          </cell>
          <cell r="AB6">
            <v>24327423</v>
          </cell>
          <cell r="AC6">
            <v>17631157</v>
          </cell>
          <cell r="AD6">
            <v>41958580</v>
          </cell>
          <cell r="AE6">
            <v>11655000</v>
          </cell>
          <cell r="AF6">
            <v>435000</v>
          </cell>
          <cell r="AG6">
            <v>537950</v>
          </cell>
          <cell r="AH6">
            <v>489000</v>
          </cell>
          <cell r="AI6">
            <v>978000</v>
          </cell>
          <cell r="AJ6">
            <v>520000</v>
          </cell>
          <cell r="AK6">
            <v>1625000</v>
          </cell>
          <cell r="AL6">
            <v>842000</v>
          </cell>
          <cell r="AM6">
            <v>0</v>
          </cell>
          <cell r="AN6">
            <v>5426950</v>
          </cell>
          <cell r="AO6">
            <v>955000</v>
          </cell>
          <cell r="AP6">
            <v>10500000</v>
          </cell>
          <cell r="AQ6">
            <v>1777397</v>
          </cell>
          <cell r="AR6">
            <v>634527</v>
          </cell>
          <cell r="AS6">
            <v>12911924</v>
          </cell>
          <cell r="AT6">
            <v>30948874</v>
          </cell>
          <cell r="AU6">
            <v>321480</v>
          </cell>
          <cell r="AV6">
            <v>31270354</v>
          </cell>
          <cell r="AW6">
            <v>10688226</v>
          </cell>
          <cell r="AX6">
            <v>41958580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2010</v>
          </cell>
          <cell r="BW6">
            <v>2019</v>
          </cell>
          <cell r="BX6">
            <v>10</v>
          </cell>
          <cell r="BY6">
            <v>0</v>
          </cell>
          <cell r="BZ6">
            <v>0</v>
          </cell>
          <cell r="CA6">
            <v>0</v>
          </cell>
          <cell r="CB6">
            <v>0</v>
          </cell>
          <cell r="CC6">
            <v>0</v>
          </cell>
          <cell r="CD6">
            <v>0</v>
          </cell>
          <cell r="CE6">
            <v>0</v>
          </cell>
          <cell r="CF6">
            <v>0</v>
          </cell>
          <cell r="CG6">
            <v>0</v>
          </cell>
          <cell r="CH6">
            <v>0</v>
          </cell>
          <cell r="CI6">
            <v>0</v>
          </cell>
          <cell r="CJ6">
            <v>2013</v>
          </cell>
          <cell r="CK6">
            <v>2022</v>
          </cell>
          <cell r="CL6">
            <v>1000</v>
          </cell>
          <cell r="CM6">
            <v>0</v>
          </cell>
          <cell r="CN6">
            <v>0</v>
          </cell>
          <cell r="CO6">
            <v>0</v>
          </cell>
          <cell r="CP6">
            <v>0</v>
          </cell>
          <cell r="CQ6">
            <v>0</v>
          </cell>
          <cell r="CR6">
            <v>0</v>
          </cell>
          <cell r="CS6">
            <v>0</v>
          </cell>
          <cell r="CT6">
            <v>4050</v>
          </cell>
          <cell r="CU6">
            <v>0</v>
          </cell>
          <cell r="CV6">
            <v>0</v>
          </cell>
          <cell r="CW6">
            <v>945767</v>
          </cell>
          <cell r="CX6">
            <v>0</v>
          </cell>
          <cell r="CY6">
            <v>0</v>
          </cell>
          <cell r="CZ6">
            <v>0</v>
          </cell>
          <cell r="DA6">
            <v>0</v>
          </cell>
          <cell r="DB6">
            <v>0</v>
          </cell>
          <cell r="DC6">
            <v>0</v>
          </cell>
          <cell r="DD6">
            <v>0</v>
          </cell>
          <cell r="DE6">
            <v>408638</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3794329</v>
          </cell>
          <cell r="DU6">
            <v>669603</v>
          </cell>
          <cell r="DV6">
            <v>0</v>
          </cell>
          <cell r="DW6">
            <v>0</v>
          </cell>
          <cell r="DX6">
            <v>0</v>
          </cell>
          <cell r="DY6">
            <v>0</v>
          </cell>
          <cell r="DZ6">
            <v>0</v>
          </cell>
          <cell r="EA6">
            <v>0</v>
          </cell>
          <cell r="EB6">
            <v>4463932</v>
          </cell>
          <cell r="EC6">
            <v>400000</v>
          </cell>
          <cell r="ED6">
            <v>0</v>
          </cell>
          <cell r="EE6">
            <v>3794329</v>
          </cell>
          <cell r="EF6">
            <v>223480</v>
          </cell>
          <cell r="EG6">
            <v>185158</v>
          </cell>
          <cell r="EH6">
            <v>408638</v>
          </cell>
          <cell r="EI6">
            <v>134851</v>
          </cell>
          <cell r="EJ6">
            <v>543489</v>
          </cell>
          <cell r="EK6">
            <v>0</v>
          </cell>
          <cell r="EL6">
            <v>0</v>
          </cell>
          <cell r="EM6">
            <v>0</v>
          </cell>
          <cell r="EN6">
            <v>0</v>
          </cell>
          <cell r="EO6">
            <v>1481917</v>
          </cell>
          <cell r="EP6">
            <v>0</v>
          </cell>
          <cell r="EQ6">
            <v>6889338</v>
          </cell>
          <cell r="ER6">
            <v>163862</v>
          </cell>
          <cell r="ES6">
            <v>1160223</v>
          </cell>
          <cell r="ET6">
            <v>105037</v>
          </cell>
          <cell r="EU6">
            <v>0</v>
          </cell>
          <cell r="EV6">
            <v>0</v>
          </cell>
          <cell r="EW6">
            <v>100000</v>
          </cell>
          <cell r="EX6">
            <v>33000</v>
          </cell>
          <cell r="EY6">
            <v>0</v>
          </cell>
          <cell r="EZ6">
            <v>0</v>
          </cell>
          <cell r="FA6">
            <v>362648</v>
          </cell>
          <cell r="FB6">
            <v>0</v>
          </cell>
          <cell r="FC6">
            <v>1760908</v>
          </cell>
          <cell r="FD6">
            <v>0</v>
          </cell>
          <cell r="FE6">
            <v>0</v>
          </cell>
          <cell r="FF6">
            <v>996361</v>
          </cell>
          <cell r="FG6">
            <v>163862</v>
          </cell>
          <cell r="FH6">
            <v>4278311</v>
          </cell>
          <cell r="FI6">
            <v>170865</v>
          </cell>
          <cell r="FJ6">
            <v>0</v>
          </cell>
          <cell r="FK6">
            <v>1450000</v>
          </cell>
          <cell r="FL6">
            <v>15000</v>
          </cell>
          <cell r="FM6">
            <v>0</v>
          </cell>
          <cell r="FN6">
            <v>9000</v>
          </cell>
          <cell r="FO6">
            <v>300000</v>
          </cell>
          <cell r="FP6">
            <v>0</v>
          </cell>
          <cell r="FQ6">
            <v>8705724</v>
          </cell>
          <cell r="FR6">
            <v>0</v>
          </cell>
          <cell r="FS6">
            <v>50520</v>
          </cell>
          <cell r="FT6">
            <v>41819</v>
          </cell>
          <cell r="FU6">
            <v>118364</v>
          </cell>
          <cell r="FV6">
            <v>230000</v>
          </cell>
          <cell r="FW6">
            <v>15369603</v>
          </cell>
          <cell r="FX6">
            <v>0</v>
          </cell>
          <cell r="FY6">
            <v>26000</v>
          </cell>
          <cell r="FZ6">
            <v>0</v>
          </cell>
          <cell r="GA6">
            <v>15395603</v>
          </cell>
          <cell r="GB6">
            <v>4371318</v>
          </cell>
          <cell r="GC6">
            <v>19766921</v>
          </cell>
          <cell r="GD6">
            <v>2240703</v>
          </cell>
          <cell r="GE6">
            <v>0</v>
          </cell>
          <cell r="GF6">
            <v>11572491</v>
          </cell>
          <cell r="GG6">
            <v>6021</v>
          </cell>
          <cell r="GH6">
            <v>8641339</v>
          </cell>
          <cell r="GI6">
            <v>0</v>
          </cell>
          <cell r="GJ6">
            <v>71186</v>
          </cell>
          <cell r="GK6">
            <v>1037479</v>
          </cell>
          <cell r="GL6">
            <v>411201</v>
          </cell>
          <cell r="GM6">
            <v>0</v>
          </cell>
          <cell r="GN6">
            <v>71315</v>
          </cell>
          <cell r="GO6">
            <v>78245</v>
          </cell>
          <cell r="GP6">
            <v>0</v>
          </cell>
          <cell r="GQ6">
            <v>370129</v>
          </cell>
          <cell r="GR6">
            <v>0</v>
          </cell>
          <cell r="GS6">
            <v>147515</v>
          </cell>
          <cell r="GT6">
            <v>269926</v>
          </cell>
          <cell r="GU6">
            <v>6729</v>
          </cell>
          <cell r="GV6">
            <v>11989932</v>
          </cell>
          <cell r="GW6">
            <v>1929081</v>
          </cell>
          <cell r="GX6">
            <v>5946694</v>
          </cell>
          <cell r="GY6">
            <v>0</v>
          </cell>
          <cell r="GZ6">
            <v>0</v>
          </cell>
          <cell r="HA6">
            <v>0</v>
          </cell>
          <cell r="HB6">
            <v>616041</v>
          </cell>
          <cell r="HC6">
            <v>0</v>
          </cell>
          <cell r="HD6">
            <v>76823</v>
          </cell>
          <cell r="HE6">
            <v>0</v>
          </cell>
          <cell r="HF6">
            <v>20481748</v>
          </cell>
          <cell r="HG6">
            <v>13588563</v>
          </cell>
          <cell r="HH6">
            <v>0</v>
          </cell>
          <cell r="HI6">
            <v>6893185</v>
          </cell>
          <cell r="HJ6">
            <v>8964018</v>
          </cell>
          <cell r="HK6">
            <v>0</v>
          </cell>
          <cell r="HL6">
            <v>96205</v>
          </cell>
          <cell r="HM6">
            <v>1001474</v>
          </cell>
          <cell r="HN6">
            <v>423659</v>
          </cell>
          <cell r="HO6">
            <v>0</v>
          </cell>
          <cell r="HP6">
            <v>73891</v>
          </cell>
          <cell r="HQ6">
            <v>81079</v>
          </cell>
          <cell r="HR6">
            <v>0</v>
          </cell>
          <cell r="HS6">
            <v>334530</v>
          </cell>
          <cell r="HT6">
            <v>0</v>
          </cell>
          <cell r="HU6">
            <v>183012</v>
          </cell>
          <cell r="HV6">
            <v>0</v>
          </cell>
          <cell r="HW6">
            <v>-5780</v>
          </cell>
          <cell r="HX6">
            <v>12086774</v>
          </cell>
          <cell r="HY6">
            <v>0</v>
          </cell>
          <cell r="HZ6">
            <v>6893185</v>
          </cell>
          <cell r="IA6">
            <v>0</v>
          </cell>
          <cell r="IB6">
            <v>0</v>
          </cell>
          <cell r="IC6">
            <v>0</v>
          </cell>
          <cell r="ID6">
            <v>641465</v>
          </cell>
          <cell r="IE6">
            <v>0</v>
          </cell>
          <cell r="IF6">
            <v>62785</v>
          </cell>
          <cell r="IG6">
            <v>0</v>
          </cell>
          <cell r="IH6">
            <v>0</v>
          </cell>
          <cell r="II6">
            <v>0</v>
          </cell>
          <cell r="IJ6">
            <v>0</v>
          </cell>
          <cell r="IK6">
            <v>0</v>
          </cell>
          <cell r="IL6">
            <v>11903762</v>
          </cell>
          <cell r="IM6">
            <v>0</v>
          </cell>
          <cell r="IN6">
            <v>0</v>
          </cell>
          <cell r="IO6">
            <v>9.8000000000000007</v>
          </cell>
          <cell r="IP6">
            <v>19</v>
          </cell>
          <cell r="IQ6">
            <v>5.2060000000000004</v>
          </cell>
          <cell r="IR6">
            <v>0.66</v>
          </cell>
          <cell r="IS6">
            <v>1481</v>
          </cell>
          <cell r="IT6">
            <v>0</v>
          </cell>
          <cell r="IU6">
            <v>0</v>
          </cell>
          <cell r="IV6">
            <v>0</v>
          </cell>
          <cell r="IW6">
            <v>0</v>
          </cell>
          <cell r="IX6">
            <v>0</v>
          </cell>
          <cell r="IY6">
            <v>0</v>
          </cell>
          <cell r="IZ6">
            <v>0</v>
          </cell>
          <cell r="JA6">
            <v>0</v>
          </cell>
          <cell r="JB6">
            <v>0</v>
          </cell>
          <cell r="JC6">
            <v>0</v>
          </cell>
          <cell r="JD6">
            <v>163.08000000000001</v>
          </cell>
          <cell r="JE6">
            <v>13.7</v>
          </cell>
          <cell r="JF6">
            <v>96.82</v>
          </cell>
          <cell r="JG6">
            <v>52.56</v>
          </cell>
          <cell r="JH6">
            <v>19.18</v>
          </cell>
          <cell r="JI6">
            <v>96.83</v>
          </cell>
          <cell r="JJ6">
            <v>51.84</v>
          </cell>
          <cell r="JK6">
            <v>167.85</v>
          </cell>
          <cell r="JL6">
            <v>11.01</v>
          </cell>
          <cell r="JM6">
            <v>0.66</v>
          </cell>
          <cell r="JN6">
            <v>19</v>
          </cell>
          <cell r="JO6">
            <v>0</v>
          </cell>
          <cell r="JP6">
            <v>6141</v>
          </cell>
          <cell r="JQ6">
            <v>5.4210000000000003</v>
          </cell>
          <cell r="JR6">
            <v>17092</v>
          </cell>
          <cell r="JS6">
            <v>1459.7</v>
          </cell>
          <cell r="JT6">
            <v>-0.09</v>
          </cell>
          <cell r="JU6">
            <v>-553</v>
          </cell>
          <cell r="JV6">
            <v>-482</v>
          </cell>
          <cell r="JW6">
            <v>0</v>
          </cell>
          <cell r="JX6">
            <v>1481</v>
          </cell>
          <cell r="JY6">
            <v>6386</v>
          </cell>
          <cell r="JZ6">
            <v>9457666</v>
          </cell>
          <cell r="KA6">
            <v>0</v>
          </cell>
        </row>
        <row r="7">
          <cell r="C7">
            <v>63</v>
          </cell>
          <cell r="D7" t="str">
            <v>AKRON-WESTFIELD</v>
          </cell>
          <cell r="E7">
            <v>0</v>
          </cell>
          <cell r="F7">
            <v>0</v>
          </cell>
          <cell r="G7">
            <v>0</v>
          </cell>
          <cell r="H7">
            <v>63</v>
          </cell>
          <cell r="I7">
            <v>2264644</v>
          </cell>
          <cell r="J7">
            <v>20123</v>
          </cell>
          <cell r="K7">
            <v>230000</v>
          </cell>
          <cell r="L7">
            <v>450000</v>
          </cell>
          <cell r="M7">
            <v>6450</v>
          </cell>
          <cell r="N7">
            <v>160000</v>
          </cell>
          <cell r="O7">
            <v>244500</v>
          </cell>
          <cell r="P7">
            <v>554350</v>
          </cell>
          <cell r="Q7">
            <v>0</v>
          </cell>
          <cell r="R7">
            <v>3183407</v>
          </cell>
          <cell r="S7">
            <v>0</v>
          </cell>
          <cell r="T7">
            <v>13860</v>
          </cell>
          <cell r="U7">
            <v>7725</v>
          </cell>
          <cell r="V7">
            <v>50000</v>
          </cell>
          <cell r="W7">
            <v>211100</v>
          </cell>
          <cell r="X7">
            <v>7396159</v>
          </cell>
          <cell r="Y7">
            <v>0</v>
          </cell>
          <cell r="Z7">
            <v>0</v>
          </cell>
          <cell r="AA7">
            <v>2000</v>
          </cell>
          <cell r="AB7">
            <v>7398159</v>
          </cell>
          <cell r="AC7">
            <v>2443462</v>
          </cell>
          <cell r="AD7">
            <v>9841621</v>
          </cell>
          <cell r="AE7">
            <v>5200000</v>
          </cell>
          <cell r="AF7">
            <v>386000</v>
          </cell>
          <cell r="AG7">
            <v>325000</v>
          </cell>
          <cell r="AH7">
            <v>306000</v>
          </cell>
          <cell r="AI7">
            <v>481000</v>
          </cell>
          <cell r="AJ7">
            <v>365752</v>
          </cell>
          <cell r="AK7">
            <v>720000</v>
          </cell>
          <cell r="AL7">
            <v>570000</v>
          </cell>
          <cell r="AM7">
            <v>0</v>
          </cell>
          <cell r="AN7">
            <v>3153752</v>
          </cell>
          <cell r="AO7">
            <v>310000</v>
          </cell>
          <cell r="AP7">
            <v>470000</v>
          </cell>
          <cell r="AQ7">
            <v>178498</v>
          </cell>
          <cell r="AR7">
            <v>234483</v>
          </cell>
          <cell r="AS7">
            <v>882981</v>
          </cell>
          <cell r="AT7">
            <v>9546733</v>
          </cell>
          <cell r="AU7">
            <v>0</v>
          </cell>
          <cell r="AV7">
            <v>9546733</v>
          </cell>
          <cell r="AW7">
            <v>294888</v>
          </cell>
          <cell r="AX7">
            <v>9841621</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20</v>
          </cell>
          <cell r="BV7">
            <v>2012</v>
          </cell>
          <cell r="BW7">
            <v>2016</v>
          </cell>
          <cell r="BX7">
            <v>10</v>
          </cell>
          <cell r="BY7">
            <v>0</v>
          </cell>
          <cell r="BZ7">
            <v>0</v>
          </cell>
          <cell r="CA7">
            <v>0</v>
          </cell>
          <cell r="CB7">
            <v>0</v>
          </cell>
          <cell r="CC7">
            <v>0</v>
          </cell>
          <cell r="CD7">
            <v>0</v>
          </cell>
          <cell r="CE7">
            <v>0</v>
          </cell>
          <cell r="CF7">
            <v>0</v>
          </cell>
          <cell r="CG7">
            <v>0</v>
          </cell>
          <cell r="CH7">
            <v>0</v>
          </cell>
          <cell r="CI7">
            <v>0</v>
          </cell>
          <cell r="CJ7">
            <v>2014</v>
          </cell>
          <cell r="CK7">
            <v>2023</v>
          </cell>
          <cell r="CL7">
            <v>1000</v>
          </cell>
          <cell r="CM7">
            <v>0</v>
          </cell>
          <cell r="CN7">
            <v>0</v>
          </cell>
          <cell r="CO7">
            <v>0</v>
          </cell>
          <cell r="CP7">
            <v>0</v>
          </cell>
          <cell r="CQ7">
            <v>0</v>
          </cell>
          <cell r="CR7">
            <v>0</v>
          </cell>
          <cell r="CS7">
            <v>0</v>
          </cell>
          <cell r="CT7">
            <v>2700</v>
          </cell>
          <cell r="CU7">
            <v>0</v>
          </cell>
          <cell r="CV7">
            <v>4</v>
          </cell>
          <cell r="CW7">
            <v>333684</v>
          </cell>
          <cell r="CX7">
            <v>0</v>
          </cell>
          <cell r="CY7">
            <v>0</v>
          </cell>
          <cell r="CZ7">
            <v>0</v>
          </cell>
          <cell r="DA7">
            <v>0</v>
          </cell>
          <cell r="DB7">
            <v>0</v>
          </cell>
          <cell r="DC7">
            <v>0</v>
          </cell>
          <cell r="DD7">
            <v>0</v>
          </cell>
          <cell r="DE7">
            <v>173045</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1575330</v>
          </cell>
          <cell r="DU7">
            <v>155842</v>
          </cell>
          <cell r="DV7">
            <v>0</v>
          </cell>
          <cell r="DW7">
            <v>0</v>
          </cell>
          <cell r="DX7">
            <v>0</v>
          </cell>
          <cell r="DY7">
            <v>0</v>
          </cell>
          <cell r="DZ7">
            <v>0</v>
          </cell>
          <cell r="EA7">
            <v>92000</v>
          </cell>
          <cell r="EB7">
            <v>1639172</v>
          </cell>
          <cell r="EC7">
            <v>250000</v>
          </cell>
          <cell r="ED7">
            <v>0</v>
          </cell>
          <cell r="EE7">
            <v>1483330</v>
          </cell>
          <cell r="EF7">
            <v>0</v>
          </cell>
          <cell r="EG7">
            <v>173045</v>
          </cell>
          <cell r="EH7">
            <v>173045</v>
          </cell>
          <cell r="EI7">
            <v>57105</v>
          </cell>
          <cell r="EJ7">
            <v>230150</v>
          </cell>
          <cell r="EK7">
            <v>0</v>
          </cell>
          <cell r="EL7">
            <v>0</v>
          </cell>
          <cell r="EM7">
            <v>0</v>
          </cell>
          <cell r="EN7">
            <v>0</v>
          </cell>
          <cell r="EO7">
            <v>151200</v>
          </cell>
          <cell r="EP7">
            <v>0</v>
          </cell>
          <cell r="EQ7">
            <v>2270522</v>
          </cell>
          <cell r="ER7">
            <v>90059</v>
          </cell>
          <cell r="ES7">
            <v>998429</v>
          </cell>
          <cell r="ET7">
            <v>153096</v>
          </cell>
          <cell r="EU7">
            <v>0</v>
          </cell>
          <cell r="EV7">
            <v>0</v>
          </cell>
          <cell r="EW7">
            <v>100000</v>
          </cell>
          <cell r="EX7">
            <v>33000</v>
          </cell>
          <cell r="EY7">
            <v>0</v>
          </cell>
          <cell r="EZ7">
            <v>0</v>
          </cell>
          <cell r="FA7">
            <v>87376</v>
          </cell>
          <cell r="FB7">
            <v>0</v>
          </cell>
          <cell r="FC7">
            <v>1371901</v>
          </cell>
          <cell r="FD7">
            <v>0</v>
          </cell>
          <cell r="FE7">
            <v>0</v>
          </cell>
          <cell r="FF7">
            <v>908370</v>
          </cell>
          <cell r="FG7">
            <v>90059</v>
          </cell>
          <cell r="FH7">
            <v>1638737</v>
          </cell>
          <cell r="FI7">
            <v>14680</v>
          </cell>
          <cell r="FJ7">
            <v>230000</v>
          </cell>
          <cell r="FK7">
            <v>450000</v>
          </cell>
          <cell r="FL7">
            <v>3000</v>
          </cell>
          <cell r="FM7">
            <v>0</v>
          </cell>
          <cell r="FN7">
            <v>4500</v>
          </cell>
          <cell r="FO7">
            <v>80000</v>
          </cell>
          <cell r="FP7">
            <v>0</v>
          </cell>
          <cell r="FQ7">
            <v>3183407</v>
          </cell>
          <cell r="FR7">
            <v>0</v>
          </cell>
          <cell r="FS7">
            <v>11000</v>
          </cell>
          <cell r="FT7">
            <v>5413</v>
          </cell>
          <cell r="FU7">
            <v>50000</v>
          </cell>
          <cell r="FV7">
            <v>116100</v>
          </cell>
          <cell r="FW7">
            <v>5786837</v>
          </cell>
          <cell r="FX7">
            <v>0</v>
          </cell>
          <cell r="FY7">
            <v>0</v>
          </cell>
          <cell r="FZ7">
            <v>2000</v>
          </cell>
          <cell r="GA7">
            <v>5788837</v>
          </cell>
          <cell r="GB7">
            <v>1485276</v>
          </cell>
          <cell r="GC7">
            <v>7274113</v>
          </cell>
          <cell r="GD7">
            <v>952013</v>
          </cell>
          <cell r="GE7">
            <v>0</v>
          </cell>
          <cell r="GF7">
            <v>4253593</v>
          </cell>
          <cell r="GG7">
            <v>6052</v>
          </cell>
          <cell r="GH7">
            <v>3098019</v>
          </cell>
          <cell r="GI7">
            <v>115010</v>
          </cell>
          <cell r="GJ7">
            <v>64212</v>
          </cell>
          <cell r="GK7">
            <v>286683</v>
          </cell>
          <cell r="GL7">
            <v>151249</v>
          </cell>
          <cell r="GM7">
            <v>5295</v>
          </cell>
          <cell r="GN7">
            <v>25930</v>
          </cell>
          <cell r="GO7">
            <v>29148</v>
          </cell>
          <cell r="GP7">
            <v>0</v>
          </cell>
          <cell r="GQ7">
            <v>133399</v>
          </cell>
          <cell r="GR7">
            <v>0</v>
          </cell>
          <cell r="GS7">
            <v>58830</v>
          </cell>
          <cell r="GT7">
            <v>111390</v>
          </cell>
          <cell r="GU7">
            <v>0</v>
          </cell>
          <cell r="GV7">
            <v>4423813</v>
          </cell>
          <cell r="GW7">
            <v>905064</v>
          </cell>
          <cell r="GX7">
            <v>609491</v>
          </cell>
          <cell r="GY7">
            <v>0</v>
          </cell>
          <cell r="GZ7">
            <v>0</v>
          </cell>
          <cell r="HA7">
            <v>0</v>
          </cell>
          <cell r="HB7">
            <v>242198</v>
          </cell>
          <cell r="HC7">
            <v>0</v>
          </cell>
          <cell r="HD7">
            <v>32848</v>
          </cell>
          <cell r="HE7">
            <v>57010</v>
          </cell>
          <cell r="HF7">
            <v>6237576</v>
          </cell>
          <cell r="HG7">
            <v>5314427</v>
          </cell>
          <cell r="HH7">
            <v>0</v>
          </cell>
          <cell r="HI7">
            <v>923149</v>
          </cell>
          <cell r="HJ7">
            <v>3158830</v>
          </cell>
          <cell r="HK7">
            <v>0</v>
          </cell>
          <cell r="HL7">
            <v>244430</v>
          </cell>
          <cell r="HM7">
            <v>342484</v>
          </cell>
          <cell r="HN7">
            <v>156408</v>
          </cell>
          <cell r="HO7">
            <v>136</v>
          </cell>
          <cell r="HP7">
            <v>26495</v>
          </cell>
          <cell r="HQ7">
            <v>29772</v>
          </cell>
          <cell r="HR7">
            <v>0</v>
          </cell>
          <cell r="HS7">
            <v>136286</v>
          </cell>
          <cell r="HT7">
            <v>0</v>
          </cell>
          <cell r="HU7">
            <v>61412</v>
          </cell>
          <cell r="HV7">
            <v>0</v>
          </cell>
          <cell r="HW7">
            <v>0</v>
          </cell>
          <cell r="HX7">
            <v>4503468</v>
          </cell>
          <cell r="HY7">
            <v>0</v>
          </cell>
          <cell r="HZ7">
            <v>923149</v>
          </cell>
          <cell r="IA7">
            <v>0</v>
          </cell>
          <cell r="IB7">
            <v>0</v>
          </cell>
          <cell r="IC7">
            <v>0</v>
          </cell>
          <cell r="ID7">
            <v>238776</v>
          </cell>
          <cell r="IE7">
            <v>0</v>
          </cell>
          <cell r="IF7">
            <v>26925</v>
          </cell>
          <cell r="IG7">
            <v>76513</v>
          </cell>
          <cell r="IH7">
            <v>0</v>
          </cell>
          <cell r="II7">
            <v>0</v>
          </cell>
          <cell r="IJ7">
            <v>0</v>
          </cell>
          <cell r="IK7">
            <v>0</v>
          </cell>
          <cell r="IL7">
            <v>4442056</v>
          </cell>
          <cell r="IM7">
            <v>0</v>
          </cell>
          <cell r="IN7">
            <v>0</v>
          </cell>
          <cell r="IO7">
            <v>37.53</v>
          </cell>
          <cell r="IP7">
            <v>14</v>
          </cell>
          <cell r="IQ7">
            <v>2.073</v>
          </cell>
          <cell r="IR7">
            <v>0</v>
          </cell>
          <cell r="IS7">
            <v>520</v>
          </cell>
          <cell r="IT7">
            <v>0</v>
          </cell>
          <cell r="IU7">
            <v>6</v>
          </cell>
          <cell r="IV7">
            <v>0</v>
          </cell>
          <cell r="IW7">
            <v>0</v>
          </cell>
          <cell r="IX7">
            <v>0</v>
          </cell>
          <cell r="IY7">
            <v>0</v>
          </cell>
          <cell r="IZ7">
            <v>0</v>
          </cell>
          <cell r="JA7">
            <v>0</v>
          </cell>
          <cell r="JB7">
            <v>0</v>
          </cell>
          <cell r="JC7">
            <v>0</v>
          </cell>
          <cell r="JD7">
            <v>55.49</v>
          </cell>
          <cell r="JE7">
            <v>16.440000000000001</v>
          </cell>
          <cell r="JF7">
            <v>18.170000000000002</v>
          </cell>
          <cell r="JG7">
            <v>20.88</v>
          </cell>
          <cell r="JH7">
            <v>21.92</v>
          </cell>
          <cell r="JI7">
            <v>15.14</v>
          </cell>
          <cell r="JJ7">
            <v>20.16</v>
          </cell>
          <cell r="JK7">
            <v>57.22</v>
          </cell>
          <cell r="JL7">
            <v>22.73</v>
          </cell>
          <cell r="JM7">
            <v>0.66</v>
          </cell>
          <cell r="JN7">
            <v>17</v>
          </cell>
          <cell r="JO7">
            <v>0</v>
          </cell>
          <cell r="JP7">
            <v>6172</v>
          </cell>
          <cell r="JQ7">
            <v>2.1869999999999998</v>
          </cell>
          <cell r="JR7">
            <v>27128</v>
          </cell>
          <cell r="JS7">
            <v>511.8</v>
          </cell>
          <cell r="JT7">
            <v>0</v>
          </cell>
          <cell r="JU7">
            <v>0</v>
          </cell>
          <cell r="JV7">
            <v>0</v>
          </cell>
          <cell r="JW7">
            <v>0</v>
          </cell>
          <cell r="JX7">
            <v>520</v>
          </cell>
          <cell r="JY7">
            <v>6417</v>
          </cell>
          <cell r="JZ7">
            <v>3336840</v>
          </cell>
          <cell r="KA7">
            <v>0</v>
          </cell>
        </row>
        <row r="8">
          <cell r="C8">
            <v>72</v>
          </cell>
          <cell r="D8" t="str">
            <v>ALBERT CITY-TRUESDALE</v>
          </cell>
          <cell r="E8">
            <v>0</v>
          </cell>
          <cell r="F8">
            <v>0</v>
          </cell>
          <cell r="G8">
            <v>0</v>
          </cell>
          <cell r="H8">
            <v>72</v>
          </cell>
          <cell r="I8">
            <v>1411912</v>
          </cell>
          <cell r="J8">
            <v>142366</v>
          </cell>
          <cell r="K8">
            <v>0</v>
          </cell>
          <cell r="L8">
            <v>60000</v>
          </cell>
          <cell r="M8">
            <v>18510</v>
          </cell>
          <cell r="N8">
            <v>25000</v>
          </cell>
          <cell r="O8">
            <v>6000</v>
          </cell>
          <cell r="P8">
            <v>84000</v>
          </cell>
          <cell r="Q8">
            <v>147600</v>
          </cell>
          <cell r="R8">
            <v>843876</v>
          </cell>
          <cell r="S8">
            <v>0</v>
          </cell>
          <cell r="T8">
            <v>35000</v>
          </cell>
          <cell r="U8">
            <v>3380</v>
          </cell>
          <cell r="V8">
            <v>32000</v>
          </cell>
          <cell r="W8">
            <v>70000</v>
          </cell>
          <cell r="X8">
            <v>2879644</v>
          </cell>
          <cell r="Y8">
            <v>0</v>
          </cell>
          <cell r="Z8">
            <v>0</v>
          </cell>
          <cell r="AA8">
            <v>0</v>
          </cell>
          <cell r="AB8">
            <v>2879644</v>
          </cell>
          <cell r="AC8">
            <v>1850874</v>
          </cell>
          <cell r="AD8">
            <v>4730518</v>
          </cell>
          <cell r="AE8">
            <v>1643473</v>
          </cell>
          <cell r="AF8">
            <v>30000</v>
          </cell>
          <cell r="AG8">
            <v>42000</v>
          </cell>
          <cell r="AH8">
            <v>80000</v>
          </cell>
          <cell r="AI8">
            <v>122000</v>
          </cell>
          <cell r="AJ8">
            <v>50000</v>
          </cell>
          <cell r="AK8">
            <v>197000</v>
          </cell>
          <cell r="AL8">
            <v>241000</v>
          </cell>
          <cell r="AM8">
            <v>0</v>
          </cell>
          <cell r="AN8">
            <v>762000</v>
          </cell>
          <cell r="AO8">
            <v>72885</v>
          </cell>
          <cell r="AP8">
            <v>300000</v>
          </cell>
          <cell r="AQ8">
            <v>0</v>
          </cell>
          <cell r="AR8">
            <v>101286</v>
          </cell>
          <cell r="AS8">
            <v>401286</v>
          </cell>
          <cell r="AT8">
            <v>2879644</v>
          </cell>
          <cell r="AU8">
            <v>0</v>
          </cell>
          <cell r="AV8">
            <v>2879644</v>
          </cell>
          <cell r="AW8">
            <v>1850874</v>
          </cell>
          <cell r="AX8">
            <v>4730518</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2011</v>
          </cell>
          <cell r="BW8">
            <v>2015</v>
          </cell>
          <cell r="BX8">
            <v>10</v>
          </cell>
          <cell r="BY8">
            <v>0</v>
          </cell>
          <cell r="BZ8">
            <v>0</v>
          </cell>
          <cell r="CA8">
            <v>0</v>
          </cell>
          <cell r="CB8">
            <v>0</v>
          </cell>
          <cell r="CC8">
            <v>0</v>
          </cell>
          <cell r="CD8">
            <v>0</v>
          </cell>
          <cell r="CE8">
            <v>0</v>
          </cell>
          <cell r="CF8">
            <v>0</v>
          </cell>
          <cell r="CG8">
            <v>0</v>
          </cell>
          <cell r="CH8">
            <v>0</v>
          </cell>
          <cell r="CI8">
            <v>0</v>
          </cell>
          <cell r="CJ8">
            <v>2002</v>
          </cell>
          <cell r="CK8">
            <v>2021</v>
          </cell>
          <cell r="CL8">
            <v>1340</v>
          </cell>
          <cell r="CM8">
            <v>0</v>
          </cell>
          <cell r="CN8">
            <v>0</v>
          </cell>
          <cell r="CO8">
            <v>0</v>
          </cell>
          <cell r="CP8">
            <v>0</v>
          </cell>
          <cell r="CQ8">
            <v>0</v>
          </cell>
          <cell r="CR8">
            <v>0</v>
          </cell>
          <cell r="CS8">
            <v>0</v>
          </cell>
          <cell r="CT8">
            <v>0</v>
          </cell>
          <cell r="CU8">
            <v>0</v>
          </cell>
          <cell r="CV8">
            <v>0</v>
          </cell>
          <cell r="CW8">
            <v>133424</v>
          </cell>
          <cell r="CX8">
            <v>0</v>
          </cell>
          <cell r="CY8">
            <v>0</v>
          </cell>
          <cell r="CZ8">
            <v>0</v>
          </cell>
          <cell r="DA8">
            <v>0</v>
          </cell>
          <cell r="DB8">
            <v>0</v>
          </cell>
          <cell r="DC8">
            <v>0</v>
          </cell>
          <cell r="DD8">
            <v>0</v>
          </cell>
          <cell r="DE8">
            <v>183129</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1005418</v>
          </cell>
          <cell r="DU8">
            <v>118614</v>
          </cell>
          <cell r="DV8">
            <v>0</v>
          </cell>
          <cell r="DW8">
            <v>0</v>
          </cell>
          <cell r="DX8">
            <v>0</v>
          </cell>
          <cell r="DY8">
            <v>0</v>
          </cell>
          <cell r="DZ8">
            <v>51672</v>
          </cell>
          <cell r="EA8">
            <v>0</v>
          </cell>
          <cell r="EB8">
            <v>1175704</v>
          </cell>
          <cell r="EC8">
            <v>150000</v>
          </cell>
          <cell r="ED8">
            <v>0</v>
          </cell>
          <cell r="EE8">
            <v>1057090</v>
          </cell>
          <cell r="EF8">
            <v>0</v>
          </cell>
          <cell r="EG8">
            <v>183129</v>
          </cell>
          <cell r="EH8">
            <v>183129</v>
          </cell>
          <cell r="EI8">
            <v>45099</v>
          </cell>
          <cell r="EJ8">
            <v>228228</v>
          </cell>
          <cell r="EK8">
            <v>0</v>
          </cell>
          <cell r="EL8">
            <v>0</v>
          </cell>
          <cell r="EM8">
            <v>0</v>
          </cell>
          <cell r="EN8">
            <v>0</v>
          </cell>
          <cell r="EO8">
            <v>0</v>
          </cell>
          <cell r="EP8">
            <v>0</v>
          </cell>
          <cell r="EQ8">
            <v>1553932</v>
          </cell>
          <cell r="ER8">
            <v>86793</v>
          </cell>
          <cell r="ES8">
            <v>860291</v>
          </cell>
          <cell r="ET8">
            <v>109759</v>
          </cell>
          <cell r="EU8">
            <v>0</v>
          </cell>
          <cell r="EV8">
            <v>0</v>
          </cell>
          <cell r="EW8">
            <v>134000</v>
          </cell>
          <cell r="EX8">
            <v>33000</v>
          </cell>
          <cell r="EY8">
            <v>0</v>
          </cell>
          <cell r="EZ8">
            <v>0</v>
          </cell>
          <cell r="FA8">
            <v>0</v>
          </cell>
          <cell r="FB8">
            <v>0</v>
          </cell>
          <cell r="FC8">
            <v>1137050</v>
          </cell>
          <cell r="FD8">
            <v>0</v>
          </cell>
          <cell r="FE8">
            <v>0</v>
          </cell>
          <cell r="FF8">
            <v>773498</v>
          </cell>
          <cell r="FG8">
            <v>86793</v>
          </cell>
          <cell r="FH8">
            <v>1068328</v>
          </cell>
          <cell r="FI8">
            <v>107722</v>
          </cell>
          <cell r="FJ8">
            <v>0</v>
          </cell>
          <cell r="FK8">
            <v>60000</v>
          </cell>
          <cell r="FL8">
            <v>8000</v>
          </cell>
          <cell r="FM8">
            <v>0</v>
          </cell>
          <cell r="FN8">
            <v>1000</v>
          </cell>
          <cell r="FO8">
            <v>84000</v>
          </cell>
          <cell r="FP8">
            <v>0</v>
          </cell>
          <cell r="FQ8">
            <v>843876</v>
          </cell>
          <cell r="FR8">
            <v>0</v>
          </cell>
          <cell r="FS8">
            <v>35000</v>
          </cell>
          <cell r="FT8">
            <v>700</v>
          </cell>
          <cell r="FU8">
            <v>32000</v>
          </cell>
          <cell r="FV8">
            <v>45000</v>
          </cell>
          <cell r="FW8">
            <v>2285626</v>
          </cell>
          <cell r="FX8">
            <v>0</v>
          </cell>
          <cell r="FY8">
            <v>0</v>
          </cell>
          <cell r="FZ8">
            <v>0</v>
          </cell>
          <cell r="GA8">
            <v>2285626</v>
          </cell>
          <cell r="GB8">
            <v>373162</v>
          </cell>
          <cell r="GC8">
            <v>2658788</v>
          </cell>
          <cell r="GD8">
            <v>265700</v>
          </cell>
          <cell r="GE8">
            <v>0</v>
          </cell>
          <cell r="GF8">
            <v>1723360</v>
          </cell>
          <cell r="GG8">
            <v>6082</v>
          </cell>
          <cell r="GH8">
            <v>1254108</v>
          </cell>
          <cell r="GI8">
            <v>20454</v>
          </cell>
          <cell r="GJ8">
            <v>83135</v>
          </cell>
          <cell r="GK8">
            <v>125715</v>
          </cell>
          <cell r="GL8">
            <v>62119</v>
          </cell>
          <cell r="GM8">
            <v>12153</v>
          </cell>
          <cell r="GN8">
            <v>10436</v>
          </cell>
          <cell r="GO8">
            <v>11736</v>
          </cell>
          <cell r="GP8">
            <v>0</v>
          </cell>
          <cell r="GQ8">
            <v>47285</v>
          </cell>
          <cell r="GR8">
            <v>0</v>
          </cell>
          <cell r="GS8">
            <v>54301</v>
          </cell>
          <cell r="GT8">
            <v>9005</v>
          </cell>
          <cell r="GU8">
            <v>0</v>
          </cell>
          <cell r="GV8">
            <v>1786666</v>
          </cell>
          <cell r="GW8">
            <v>185949</v>
          </cell>
          <cell r="GX8">
            <v>660457</v>
          </cell>
          <cell r="GY8">
            <v>0</v>
          </cell>
          <cell r="GZ8">
            <v>0</v>
          </cell>
          <cell r="HA8">
            <v>0</v>
          </cell>
          <cell r="HB8">
            <v>112850</v>
          </cell>
          <cell r="HC8">
            <v>0</v>
          </cell>
          <cell r="HD8">
            <v>17254</v>
          </cell>
          <cell r="HE8">
            <v>30005</v>
          </cell>
          <cell r="HF8">
            <v>2775927</v>
          </cell>
          <cell r="HG8">
            <v>2183619</v>
          </cell>
          <cell r="HH8">
            <v>0</v>
          </cell>
          <cell r="HI8">
            <v>592308</v>
          </cell>
          <cell r="HJ8">
            <v>1321026</v>
          </cell>
          <cell r="HK8">
            <v>0</v>
          </cell>
          <cell r="HL8">
            <v>78995</v>
          </cell>
          <cell r="HM8">
            <v>142832</v>
          </cell>
          <cell r="HN8">
            <v>65871</v>
          </cell>
          <cell r="HO8">
            <v>8401</v>
          </cell>
          <cell r="HP8">
            <v>10996</v>
          </cell>
          <cell r="HQ8">
            <v>12361</v>
          </cell>
          <cell r="HR8">
            <v>0</v>
          </cell>
          <cell r="HS8">
            <v>64773</v>
          </cell>
          <cell r="HT8">
            <v>0</v>
          </cell>
          <cell r="HU8">
            <v>54009</v>
          </cell>
          <cell r="HV8">
            <v>0</v>
          </cell>
          <cell r="HW8">
            <v>6021</v>
          </cell>
          <cell r="HX8">
            <v>1871041</v>
          </cell>
          <cell r="HY8">
            <v>0</v>
          </cell>
          <cell r="HZ8">
            <v>592308</v>
          </cell>
          <cell r="IA8">
            <v>0</v>
          </cell>
          <cell r="IB8">
            <v>0</v>
          </cell>
          <cell r="IC8">
            <v>0</v>
          </cell>
          <cell r="ID8">
            <v>116422</v>
          </cell>
          <cell r="IE8">
            <v>0</v>
          </cell>
          <cell r="IF8">
            <v>14109</v>
          </cell>
          <cell r="IG8">
            <v>30605</v>
          </cell>
          <cell r="IH8">
            <v>0</v>
          </cell>
          <cell r="II8">
            <v>0</v>
          </cell>
          <cell r="IJ8">
            <v>0</v>
          </cell>
          <cell r="IK8">
            <v>0</v>
          </cell>
          <cell r="IL8">
            <v>1817032</v>
          </cell>
          <cell r="IM8">
            <v>0</v>
          </cell>
          <cell r="IN8">
            <v>0</v>
          </cell>
          <cell r="IO8">
            <v>11.6</v>
          </cell>
          <cell r="IP8">
            <v>5</v>
          </cell>
          <cell r="IQ8">
            <v>1.137</v>
          </cell>
          <cell r="IR8">
            <v>0</v>
          </cell>
          <cell r="IS8">
            <v>202</v>
          </cell>
          <cell r="IT8">
            <v>0</v>
          </cell>
          <cell r="IU8">
            <v>6.5</v>
          </cell>
          <cell r="IV8">
            <v>0</v>
          </cell>
          <cell r="IW8">
            <v>0</v>
          </cell>
          <cell r="IX8">
            <v>0</v>
          </cell>
          <cell r="IY8">
            <v>1013</v>
          </cell>
          <cell r="IZ8">
            <v>1243</v>
          </cell>
          <cell r="JA8">
            <v>0</v>
          </cell>
          <cell r="JB8">
            <v>0</v>
          </cell>
          <cell r="JC8">
            <v>0.69</v>
          </cell>
          <cell r="JD8">
            <v>23.03</v>
          </cell>
          <cell r="JE8">
            <v>8.2200000000000006</v>
          </cell>
          <cell r="JF8">
            <v>5.45</v>
          </cell>
          <cell r="JG8">
            <v>9.36</v>
          </cell>
          <cell r="JH8">
            <v>5.48</v>
          </cell>
          <cell r="JI8">
            <v>5.45</v>
          </cell>
          <cell r="JJ8">
            <v>11.52</v>
          </cell>
          <cell r="JK8">
            <v>22.45</v>
          </cell>
          <cell r="JL8">
            <v>18.61</v>
          </cell>
          <cell r="JM8">
            <v>0</v>
          </cell>
          <cell r="JN8">
            <v>0</v>
          </cell>
          <cell r="JO8">
            <v>0</v>
          </cell>
          <cell r="JP8">
            <v>6202</v>
          </cell>
          <cell r="JQ8">
            <v>1.151</v>
          </cell>
          <cell r="JR8">
            <v>11843</v>
          </cell>
          <cell r="JS8">
            <v>213</v>
          </cell>
          <cell r="JT8">
            <v>0</v>
          </cell>
          <cell r="JU8">
            <v>0</v>
          </cell>
          <cell r="JV8">
            <v>0</v>
          </cell>
          <cell r="JW8">
            <v>200</v>
          </cell>
          <cell r="JX8">
            <v>202</v>
          </cell>
          <cell r="JY8">
            <v>6447</v>
          </cell>
          <cell r="JZ8">
            <v>1302294</v>
          </cell>
          <cell r="KA8">
            <v>31942</v>
          </cell>
        </row>
        <row r="9">
          <cell r="C9">
            <v>81</v>
          </cell>
          <cell r="D9" t="str">
            <v>ALBIA</v>
          </cell>
          <cell r="E9">
            <v>0</v>
          </cell>
          <cell r="F9">
            <v>0</v>
          </cell>
          <cell r="G9">
            <v>0</v>
          </cell>
          <cell r="H9">
            <v>81</v>
          </cell>
          <cell r="I9">
            <v>3618823</v>
          </cell>
          <cell r="J9">
            <v>77306</v>
          </cell>
          <cell r="K9">
            <v>350000</v>
          </cell>
          <cell r="L9">
            <v>165000</v>
          </cell>
          <cell r="M9">
            <v>3920</v>
          </cell>
          <cell r="N9">
            <v>300000</v>
          </cell>
          <cell r="O9">
            <v>140000</v>
          </cell>
          <cell r="P9">
            <v>1419300</v>
          </cell>
          <cell r="Q9">
            <v>0</v>
          </cell>
          <cell r="R9">
            <v>7621298</v>
          </cell>
          <cell r="S9">
            <v>0</v>
          </cell>
          <cell r="T9">
            <v>34500</v>
          </cell>
          <cell r="U9">
            <v>29846</v>
          </cell>
          <cell r="V9">
            <v>200000</v>
          </cell>
          <cell r="W9">
            <v>465000</v>
          </cell>
          <cell r="X9">
            <v>14424993</v>
          </cell>
          <cell r="Y9">
            <v>0</v>
          </cell>
          <cell r="Z9">
            <v>795507</v>
          </cell>
          <cell r="AA9">
            <v>0</v>
          </cell>
          <cell r="AB9">
            <v>15220500</v>
          </cell>
          <cell r="AC9">
            <v>2306866</v>
          </cell>
          <cell r="AD9">
            <v>17527366</v>
          </cell>
          <cell r="AE9">
            <v>8250000</v>
          </cell>
          <cell r="AF9">
            <v>352100</v>
          </cell>
          <cell r="AG9">
            <v>403000</v>
          </cell>
          <cell r="AH9">
            <v>315000</v>
          </cell>
          <cell r="AI9">
            <v>800000</v>
          </cell>
          <cell r="AJ9">
            <v>204000</v>
          </cell>
          <cell r="AK9">
            <v>1190000</v>
          </cell>
          <cell r="AL9">
            <v>735000</v>
          </cell>
          <cell r="AM9">
            <v>0</v>
          </cell>
          <cell r="AN9">
            <v>3999100</v>
          </cell>
          <cell r="AO9">
            <v>628000</v>
          </cell>
          <cell r="AP9">
            <v>365000</v>
          </cell>
          <cell r="AQ9">
            <v>795727</v>
          </cell>
          <cell r="AR9">
            <v>513997</v>
          </cell>
          <cell r="AS9">
            <v>1674724</v>
          </cell>
          <cell r="AT9">
            <v>14551824</v>
          </cell>
          <cell r="AU9">
            <v>794227</v>
          </cell>
          <cell r="AV9">
            <v>15346051</v>
          </cell>
          <cell r="AW9">
            <v>2181315</v>
          </cell>
          <cell r="AX9">
            <v>17527366</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20</v>
          </cell>
          <cell r="BV9">
            <v>2012</v>
          </cell>
          <cell r="BW9">
            <v>2016</v>
          </cell>
          <cell r="BX9">
            <v>10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2700</v>
          </cell>
          <cell r="CU9">
            <v>0</v>
          </cell>
          <cell r="CV9">
            <v>9</v>
          </cell>
          <cell r="CW9">
            <v>752843</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2636426</v>
          </cell>
          <cell r="DU9">
            <v>6513</v>
          </cell>
          <cell r="DV9">
            <v>0</v>
          </cell>
          <cell r="DW9">
            <v>0</v>
          </cell>
          <cell r="DX9">
            <v>0</v>
          </cell>
          <cell r="DY9">
            <v>193769</v>
          </cell>
          <cell r="DZ9">
            <v>450000</v>
          </cell>
          <cell r="EA9">
            <v>0</v>
          </cell>
          <cell r="EB9">
            <v>3286708</v>
          </cell>
          <cell r="EC9">
            <v>365000</v>
          </cell>
          <cell r="ED9">
            <v>0</v>
          </cell>
          <cell r="EE9">
            <v>3280195</v>
          </cell>
          <cell r="EF9">
            <v>0</v>
          </cell>
          <cell r="EG9">
            <v>0</v>
          </cell>
          <cell r="EH9">
            <v>0</v>
          </cell>
          <cell r="EI9">
            <v>81316</v>
          </cell>
          <cell r="EJ9">
            <v>81316</v>
          </cell>
          <cell r="EK9">
            <v>0</v>
          </cell>
          <cell r="EL9">
            <v>0</v>
          </cell>
          <cell r="EM9">
            <v>0</v>
          </cell>
          <cell r="EN9">
            <v>0</v>
          </cell>
          <cell r="EO9">
            <v>0</v>
          </cell>
          <cell r="EP9">
            <v>0</v>
          </cell>
          <cell r="EQ9">
            <v>3733024</v>
          </cell>
          <cell r="ER9">
            <v>2643</v>
          </cell>
          <cell r="ES9">
            <v>1333826</v>
          </cell>
          <cell r="ET9">
            <v>148126</v>
          </cell>
          <cell r="EU9">
            <v>0</v>
          </cell>
          <cell r="EV9">
            <v>0</v>
          </cell>
          <cell r="EW9">
            <v>0</v>
          </cell>
          <cell r="EX9">
            <v>33000</v>
          </cell>
          <cell r="EY9">
            <v>0</v>
          </cell>
          <cell r="EZ9">
            <v>0</v>
          </cell>
          <cell r="FA9">
            <v>0</v>
          </cell>
          <cell r="FB9">
            <v>0</v>
          </cell>
          <cell r="FC9">
            <v>1514952</v>
          </cell>
          <cell r="FD9">
            <v>0</v>
          </cell>
          <cell r="FE9">
            <v>0</v>
          </cell>
          <cell r="FF9">
            <v>1331183</v>
          </cell>
          <cell r="FG9">
            <v>2643</v>
          </cell>
          <cell r="FH9">
            <v>3181842</v>
          </cell>
          <cell r="FI9">
            <v>67971</v>
          </cell>
          <cell r="FJ9">
            <v>350000</v>
          </cell>
          <cell r="FK9">
            <v>165000</v>
          </cell>
          <cell r="FL9">
            <v>2000</v>
          </cell>
          <cell r="FM9">
            <v>0</v>
          </cell>
          <cell r="FN9">
            <v>0</v>
          </cell>
          <cell r="FO9">
            <v>190000</v>
          </cell>
          <cell r="FP9">
            <v>0</v>
          </cell>
          <cell r="FQ9">
            <v>7621298</v>
          </cell>
          <cell r="FR9">
            <v>0</v>
          </cell>
          <cell r="FS9">
            <v>30000</v>
          </cell>
          <cell r="FT9">
            <v>26242</v>
          </cell>
          <cell r="FU9">
            <v>200000</v>
          </cell>
          <cell r="FV9">
            <v>195000</v>
          </cell>
          <cell r="FW9">
            <v>12029353</v>
          </cell>
          <cell r="FX9">
            <v>0</v>
          </cell>
          <cell r="FY9">
            <v>0</v>
          </cell>
          <cell r="FZ9">
            <v>0</v>
          </cell>
          <cell r="GA9">
            <v>12029353</v>
          </cell>
          <cell r="GB9">
            <v>1034795</v>
          </cell>
          <cell r="GC9">
            <v>13064148</v>
          </cell>
          <cell r="GD9">
            <v>1158242</v>
          </cell>
          <cell r="GE9">
            <v>0</v>
          </cell>
          <cell r="GF9">
            <v>9424333</v>
          </cell>
          <cell r="GG9">
            <v>6001</v>
          </cell>
          <cell r="GH9">
            <v>7169995</v>
          </cell>
          <cell r="GI9">
            <v>0</v>
          </cell>
          <cell r="GJ9">
            <v>87867</v>
          </cell>
          <cell r="GK9">
            <v>660950</v>
          </cell>
          <cell r="GL9">
            <v>340876</v>
          </cell>
          <cell r="GM9">
            <v>0</v>
          </cell>
          <cell r="GN9">
            <v>58749</v>
          </cell>
          <cell r="GO9">
            <v>64506</v>
          </cell>
          <cell r="GP9">
            <v>0</v>
          </cell>
          <cell r="GQ9">
            <v>336750</v>
          </cell>
          <cell r="GR9">
            <v>0</v>
          </cell>
          <cell r="GS9">
            <v>67066</v>
          </cell>
          <cell r="GT9">
            <v>113356</v>
          </cell>
          <cell r="GU9">
            <v>0</v>
          </cell>
          <cell r="GV9">
            <v>9604755</v>
          </cell>
          <cell r="GW9">
            <v>848663</v>
          </cell>
          <cell r="GX9">
            <v>2042961</v>
          </cell>
          <cell r="GY9">
            <v>0</v>
          </cell>
          <cell r="GZ9">
            <v>0</v>
          </cell>
          <cell r="HA9">
            <v>0</v>
          </cell>
          <cell r="HB9">
            <v>454578</v>
          </cell>
          <cell r="HC9">
            <v>0</v>
          </cell>
          <cell r="HD9">
            <v>70828</v>
          </cell>
          <cell r="HE9">
            <v>159027</v>
          </cell>
          <cell r="HF9">
            <v>13109984</v>
          </cell>
          <cell r="HG9">
            <v>11562854</v>
          </cell>
          <cell r="HH9">
            <v>0</v>
          </cell>
          <cell r="HI9">
            <v>1547130</v>
          </cell>
          <cell r="HJ9">
            <v>7239919</v>
          </cell>
          <cell r="HK9">
            <v>1776</v>
          </cell>
          <cell r="HL9">
            <v>111200</v>
          </cell>
          <cell r="HM9">
            <v>753250</v>
          </cell>
          <cell r="HN9">
            <v>347999</v>
          </cell>
          <cell r="HO9">
            <v>0</v>
          </cell>
          <cell r="HP9">
            <v>59321</v>
          </cell>
          <cell r="HQ9">
            <v>65139</v>
          </cell>
          <cell r="HR9">
            <v>0</v>
          </cell>
          <cell r="HS9">
            <v>308250</v>
          </cell>
          <cell r="HT9">
            <v>0</v>
          </cell>
          <cell r="HU9">
            <v>80413</v>
          </cell>
          <cell r="HV9">
            <v>0</v>
          </cell>
          <cell r="HW9">
            <v>0</v>
          </cell>
          <cell r="HX9">
            <v>9693309</v>
          </cell>
          <cell r="HY9">
            <v>0</v>
          </cell>
          <cell r="HZ9">
            <v>1547130</v>
          </cell>
          <cell r="IA9">
            <v>0</v>
          </cell>
          <cell r="IB9">
            <v>0</v>
          </cell>
          <cell r="IC9">
            <v>0</v>
          </cell>
          <cell r="ID9">
            <v>465062</v>
          </cell>
          <cell r="IE9">
            <v>0</v>
          </cell>
          <cell r="IF9">
            <v>57955</v>
          </cell>
          <cell r="IG9">
            <v>168328</v>
          </cell>
          <cell r="IH9">
            <v>0</v>
          </cell>
          <cell r="II9">
            <v>0</v>
          </cell>
          <cell r="IJ9">
            <v>0</v>
          </cell>
          <cell r="IK9">
            <v>0</v>
          </cell>
          <cell r="IL9">
            <v>9612896</v>
          </cell>
          <cell r="IM9">
            <v>0</v>
          </cell>
          <cell r="IN9">
            <v>0</v>
          </cell>
          <cell r="IO9">
            <v>11.77</v>
          </cell>
          <cell r="IP9">
            <v>2</v>
          </cell>
          <cell r="IQ9">
            <v>6.3970000000000002</v>
          </cell>
          <cell r="IR9">
            <v>0</v>
          </cell>
          <cell r="IS9">
            <v>1182.5999999999999</v>
          </cell>
          <cell r="IT9">
            <v>0</v>
          </cell>
          <cell r="IU9">
            <v>28.5</v>
          </cell>
          <cell r="IV9">
            <v>0</v>
          </cell>
          <cell r="IW9">
            <v>0</v>
          </cell>
          <cell r="IX9">
            <v>0</v>
          </cell>
          <cell r="IY9">
            <v>0</v>
          </cell>
          <cell r="IZ9">
            <v>0</v>
          </cell>
          <cell r="JA9">
            <v>0</v>
          </cell>
          <cell r="JB9">
            <v>0</v>
          </cell>
          <cell r="JC9">
            <v>3.49</v>
          </cell>
          <cell r="JD9">
            <v>123.06</v>
          </cell>
          <cell r="JE9">
            <v>35.619999999999997</v>
          </cell>
          <cell r="JF9">
            <v>21.2</v>
          </cell>
          <cell r="JG9">
            <v>66.239999999999995</v>
          </cell>
          <cell r="JH9">
            <v>30.14</v>
          </cell>
          <cell r="JI9">
            <v>15.75</v>
          </cell>
          <cell r="JJ9">
            <v>62.64</v>
          </cell>
          <cell r="JK9">
            <v>108.53</v>
          </cell>
          <cell r="JL9">
            <v>9.69</v>
          </cell>
          <cell r="JM9">
            <v>0</v>
          </cell>
          <cell r="JN9">
            <v>0</v>
          </cell>
          <cell r="JO9">
            <v>0</v>
          </cell>
          <cell r="JP9">
            <v>6121</v>
          </cell>
          <cell r="JQ9">
            <v>5.7389999999999999</v>
          </cell>
          <cell r="JR9">
            <v>28555</v>
          </cell>
          <cell r="JS9">
            <v>1182.8</v>
          </cell>
          <cell r="JT9">
            <v>0</v>
          </cell>
          <cell r="JU9">
            <v>0</v>
          </cell>
          <cell r="JV9">
            <v>0</v>
          </cell>
          <cell r="JW9">
            <v>968</v>
          </cell>
          <cell r="JX9">
            <v>1182.5999999999999</v>
          </cell>
          <cell r="JY9">
            <v>6366</v>
          </cell>
          <cell r="JZ9">
            <v>7528432</v>
          </cell>
          <cell r="KA9">
            <v>0</v>
          </cell>
        </row>
        <row r="10">
          <cell r="C10">
            <v>99</v>
          </cell>
          <cell r="D10" t="str">
            <v>ALBURNETT</v>
          </cell>
          <cell r="E10">
            <v>0</v>
          </cell>
          <cell r="F10">
            <v>0</v>
          </cell>
          <cell r="G10">
            <v>0</v>
          </cell>
          <cell r="H10">
            <v>99</v>
          </cell>
          <cell r="I10">
            <v>3194657</v>
          </cell>
          <cell r="J10">
            <v>47096</v>
          </cell>
          <cell r="K10">
            <v>0</v>
          </cell>
          <cell r="L10">
            <v>1150000</v>
          </cell>
          <cell r="M10">
            <v>3300</v>
          </cell>
          <cell r="N10">
            <v>200000</v>
          </cell>
          <cell r="O10">
            <v>470000</v>
          </cell>
          <cell r="P10">
            <v>537000</v>
          </cell>
          <cell r="Q10">
            <v>0</v>
          </cell>
          <cell r="R10">
            <v>2991911</v>
          </cell>
          <cell r="S10">
            <v>0</v>
          </cell>
          <cell r="T10">
            <v>3000</v>
          </cell>
          <cell r="U10">
            <v>5498</v>
          </cell>
          <cell r="V10">
            <v>30000</v>
          </cell>
          <cell r="W10">
            <v>300000</v>
          </cell>
          <cell r="X10">
            <v>8932462</v>
          </cell>
          <cell r="Y10">
            <v>0</v>
          </cell>
          <cell r="Z10">
            <v>0</v>
          </cell>
          <cell r="AA10">
            <v>5000</v>
          </cell>
          <cell r="AB10">
            <v>8937462</v>
          </cell>
          <cell r="AC10">
            <v>2101830</v>
          </cell>
          <cell r="AD10">
            <v>11039292</v>
          </cell>
          <cell r="AE10">
            <v>4700000</v>
          </cell>
          <cell r="AF10">
            <v>230000</v>
          </cell>
          <cell r="AG10">
            <v>220000</v>
          </cell>
          <cell r="AH10">
            <v>250000</v>
          </cell>
          <cell r="AI10">
            <v>325000</v>
          </cell>
          <cell r="AJ10">
            <v>116500</v>
          </cell>
          <cell r="AK10">
            <v>805000</v>
          </cell>
          <cell r="AL10">
            <v>380000</v>
          </cell>
          <cell r="AM10">
            <v>0</v>
          </cell>
          <cell r="AN10">
            <v>2326500</v>
          </cell>
          <cell r="AO10">
            <v>365000</v>
          </cell>
          <cell r="AP10">
            <v>400000</v>
          </cell>
          <cell r="AQ10">
            <v>443616</v>
          </cell>
          <cell r="AR10">
            <v>238134</v>
          </cell>
          <cell r="AS10">
            <v>1081750</v>
          </cell>
          <cell r="AT10">
            <v>8473250</v>
          </cell>
          <cell r="AU10">
            <v>0</v>
          </cell>
          <cell r="AV10">
            <v>8473250</v>
          </cell>
          <cell r="AW10">
            <v>2566042</v>
          </cell>
          <cell r="AX10">
            <v>11039292</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2013</v>
          </cell>
          <cell r="BW10">
            <v>2017</v>
          </cell>
          <cell r="BX10">
            <v>10</v>
          </cell>
          <cell r="BY10">
            <v>0</v>
          </cell>
          <cell r="BZ10">
            <v>0</v>
          </cell>
          <cell r="CA10">
            <v>0</v>
          </cell>
          <cell r="CB10">
            <v>0</v>
          </cell>
          <cell r="CC10">
            <v>0</v>
          </cell>
          <cell r="CD10">
            <v>0</v>
          </cell>
          <cell r="CE10">
            <v>0</v>
          </cell>
          <cell r="CF10">
            <v>0</v>
          </cell>
          <cell r="CG10">
            <v>0</v>
          </cell>
          <cell r="CH10">
            <v>0</v>
          </cell>
          <cell r="CI10">
            <v>0</v>
          </cell>
          <cell r="CJ10">
            <v>2014</v>
          </cell>
          <cell r="CK10">
            <v>2023</v>
          </cell>
          <cell r="CL10">
            <v>670</v>
          </cell>
          <cell r="CM10">
            <v>0</v>
          </cell>
          <cell r="CN10">
            <v>0</v>
          </cell>
          <cell r="CO10">
            <v>0</v>
          </cell>
          <cell r="CP10">
            <v>0</v>
          </cell>
          <cell r="CQ10">
            <v>0</v>
          </cell>
          <cell r="CR10">
            <v>0</v>
          </cell>
          <cell r="CS10">
            <v>0</v>
          </cell>
          <cell r="CT10">
            <v>2700</v>
          </cell>
          <cell r="CU10">
            <v>0</v>
          </cell>
          <cell r="CV10">
            <v>0</v>
          </cell>
          <cell r="CW10">
            <v>346629</v>
          </cell>
          <cell r="CX10">
            <v>0</v>
          </cell>
          <cell r="CY10">
            <v>0</v>
          </cell>
          <cell r="CZ10">
            <v>0</v>
          </cell>
          <cell r="DA10">
            <v>0</v>
          </cell>
          <cell r="DB10">
            <v>0</v>
          </cell>
          <cell r="DC10">
            <v>0</v>
          </cell>
          <cell r="DD10">
            <v>0</v>
          </cell>
          <cell r="DE10">
            <v>121144</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1506501</v>
          </cell>
          <cell r="DU10">
            <v>267043</v>
          </cell>
          <cell r="DV10">
            <v>0</v>
          </cell>
          <cell r="DW10">
            <v>0</v>
          </cell>
          <cell r="DX10">
            <v>0</v>
          </cell>
          <cell r="DY10">
            <v>143454</v>
          </cell>
          <cell r="DZ10">
            <v>500000</v>
          </cell>
          <cell r="EA10">
            <v>0</v>
          </cell>
          <cell r="EB10">
            <v>2416998</v>
          </cell>
          <cell r="EC10">
            <v>150000</v>
          </cell>
          <cell r="ED10">
            <v>0</v>
          </cell>
          <cell r="EE10">
            <v>2149955</v>
          </cell>
          <cell r="EF10">
            <v>0</v>
          </cell>
          <cell r="EG10">
            <v>121144</v>
          </cell>
          <cell r="EH10">
            <v>121144</v>
          </cell>
          <cell r="EI10">
            <v>59668</v>
          </cell>
          <cell r="EJ10">
            <v>180812</v>
          </cell>
          <cell r="EK10">
            <v>0</v>
          </cell>
          <cell r="EL10">
            <v>0</v>
          </cell>
          <cell r="EM10">
            <v>0</v>
          </cell>
          <cell r="EN10">
            <v>0</v>
          </cell>
          <cell r="EO10">
            <v>486716</v>
          </cell>
          <cell r="EP10">
            <v>0</v>
          </cell>
          <cell r="EQ10">
            <v>3234526</v>
          </cell>
          <cell r="ER10">
            <v>147691</v>
          </cell>
          <cell r="ES10">
            <v>1355529</v>
          </cell>
          <cell r="ET10">
            <v>84270</v>
          </cell>
          <cell r="EU10">
            <v>0</v>
          </cell>
          <cell r="EV10">
            <v>0</v>
          </cell>
          <cell r="EW10">
            <v>67000</v>
          </cell>
          <cell r="EX10">
            <v>33000</v>
          </cell>
          <cell r="EY10">
            <v>0</v>
          </cell>
          <cell r="EZ10">
            <v>0</v>
          </cell>
          <cell r="FA10">
            <v>269184</v>
          </cell>
          <cell r="FB10">
            <v>0</v>
          </cell>
          <cell r="FC10">
            <v>1808983</v>
          </cell>
          <cell r="FD10">
            <v>0</v>
          </cell>
          <cell r="FE10">
            <v>0</v>
          </cell>
          <cell r="FF10">
            <v>1207838</v>
          </cell>
          <cell r="FG10">
            <v>147691</v>
          </cell>
          <cell r="FH10">
            <v>2388907</v>
          </cell>
          <cell r="FI10">
            <v>35318</v>
          </cell>
          <cell r="FJ10">
            <v>0</v>
          </cell>
          <cell r="FK10">
            <v>1150000</v>
          </cell>
          <cell r="FL10">
            <v>1500</v>
          </cell>
          <cell r="FM10">
            <v>0</v>
          </cell>
          <cell r="FN10">
            <v>20000</v>
          </cell>
          <cell r="FO10">
            <v>25000</v>
          </cell>
          <cell r="FP10">
            <v>0</v>
          </cell>
          <cell r="FQ10">
            <v>2991911</v>
          </cell>
          <cell r="FR10">
            <v>0</v>
          </cell>
          <cell r="FS10">
            <v>3000</v>
          </cell>
          <cell r="FT10">
            <v>4093</v>
          </cell>
          <cell r="FU10">
            <v>30000</v>
          </cell>
          <cell r="FV10">
            <v>200000</v>
          </cell>
          <cell r="FW10">
            <v>6849729</v>
          </cell>
          <cell r="FX10">
            <v>0</v>
          </cell>
          <cell r="FY10">
            <v>0</v>
          </cell>
          <cell r="FZ10">
            <v>5000</v>
          </cell>
          <cell r="GA10">
            <v>6854729</v>
          </cell>
          <cell r="GB10">
            <v>1353700</v>
          </cell>
          <cell r="GC10">
            <v>8208429</v>
          </cell>
          <cell r="GD10">
            <v>1438593</v>
          </cell>
          <cell r="GE10">
            <v>0</v>
          </cell>
          <cell r="GF10">
            <v>4409138</v>
          </cell>
          <cell r="GG10">
            <v>6001</v>
          </cell>
          <cell r="GH10">
            <v>3290348</v>
          </cell>
          <cell r="GI10">
            <v>0</v>
          </cell>
          <cell r="GJ10">
            <v>20061</v>
          </cell>
          <cell r="GK10">
            <v>382684</v>
          </cell>
          <cell r="GL10">
            <v>160913</v>
          </cell>
          <cell r="GM10">
            <v>949</v>
          </cell>
          <cell r="GN10">
            <v>28576</v>
          </cell>
          <cell r="GO10">
            <v>31381</v>
          </cell>
          <cell r="GP10">
            <v>0</v>
          </cell>
          <cell r="GQ10">
            <v>164517</v>
          </cell>
          <cell r="GR10">
            <v>0</v>
          </cell>
          <cell r="GS10">
            <v>74729</v>
          </cell>
          <cell r="GT10">
            <v>71442</v>
          </cell>
          <cell r="GU10">
            <v>0</v>
          </cell>
          <cell r="GV10">
            <v>4555309</v>
          </cell>
          <cell r="GW10">
            <v>1170621</v>
          </cell>
          <cell r="GX10">
            <v>1058108</v>
          </cell>
          <cell r="GY10">
            <v>0</v>
          </cell>
          <cell r="GZ10">
            <v>0</v>
          </cell>
          <cell r="HA10">
            <v>0</v>
          </cell>
          <cell r="HB10">
            <v>245361</v>
          </cell>
          <cell r="HC10">
            <v>0</v>
          </cell>
          <cell r="HD10">
            <v>34520</v>
          </cell>
          <cell r="HE10">
            <v>0</v>
          </cell>
          <cell r="HF10">
            <v>7029399</v>
          </cell>
          <cell r="HG10">
            <v>5830202</v>
          </cell>
          <cell r="HH10">
            <v>0</v>
          </cell>
          <cell r="HI10">
            <v>1199197</v>
          </cell>
          <cell r="HJ10">
            <v>3417966</v>
          </cell>
          <cell r="HK10">
            <v>0</v>
          </cell>
          <cell r="HL10">
            <v>21760</v>
          </cell>
          <cell r="HM10">
            <v>350611</v>
          </cell>
          <cell r="HN10">
            <v>165107</v>
          </cell>
          <cell r="HO10">
            <v>0</v>
          </cell>
          <cell r="HP10">
            <v>29497</v>
          </cell>
          <cell r="HQ10">
            <v>32395</v>
          </cell>
          <cell r="HR10">
            <v>0</v>
          </cell>
          <cell r="HS10">
            <v>0</v>
          </cell>
          <cell r="HT10">
            <v>0</v>
          </cell>
          <cell r="HU10">
            <v>72012</v>
          </cell>
          <cell r="HV10">
            <v>0</v>
          </cell>
          <cell r="HW10">
            <v>-6001</v>
          </cell>
          <cell r="HX10">
            <v>4433329</v>
          </cell>
          <cell r="HY10">
            <v>0</v>
          </cell>
          <cell r="HZ10">
            <v>1199197</v>
          </cell>
          <cell r="IA10">
            <v>0</v>
          </cell>
          <cell r="IB10">
            <v>0</v>
          </cell>
          <cell r="IC10">
            <v>0</v>
          </cell>
          <cell r="ID10">
            <v>254400</v>
          </cell>
          <cell r="IE10">
            <v>0</v>
          </cell>
          <cell r="IF10">
            <v>28260</v>
          </cell>
          <cell r="IG10">
            <v>0</v>
          </cell>
          <cell r="IH10">
            <v>0</v>
          </cell>
          <cell r="II10">
            <v>0</v>
          </cell>
          <cell r="IJ10">
            <v>0</v>
          </cell>
          <cell r="IK10">
            <v>0</v>
          </cell>
          <cell r="IL10">
            <v>4361317</v>
          </cell>
          <cell r="IM10">
            <v>0</v>
          </cell>
          <cell r="IN10">
            <v>0</v>
          </cell>
          <cell r="IO10">
            <v>1.52</v>
          </cell>
          <cell r="IP10">
            <v>31</v>
          </cell>
          <cell r="IQ10">
            <v>2.0350000000000001</v>
          </cell>
          <cell r="IR10">
            <v>0</v>
          </cell>
          <cell r="IS10">
            <v>544.5</v>
          </cell>
          <cell r="IT10">
            <v>0</v>
          </cell>
          <cell r="IU10">
            <v>0</v>
          </cell>
          <cell r="IV10">
            <v>0</v>
          </cell>
          <cell r="IW10">
            <v>0</v>
          </cell>
          <cell r="IX10">
            <v>0</v>
          </cell>
          <cell r="IY10">
            <v>0</v>
          </cell>
          <cell r="IZ10">
            <v>0</v>
          </cell>
          <cell r="JA10">
            <v>0</v>
          </cell>
          <cell r="JB10">
            <v>0</v>
          </cell>
          <cell r="JC10">
            <v>0</v>
          </cell>
          <cell r="JD10">
            <v>57.28</v>
          </cell>
          <cell r="JE10">
            <v>13.7</v>
          </cell>
          <cell r="JF10">
            <v>16.940000000000001</v>
          </cell>
          <cell r="JG10">
            <v>26.64</v>
          </cell>
          <cell r="JH10">
            <v>13.7</v>
          </cell>
          <cell r="JI10">
            <v>14.52</v>
          </cell>
          <cell r="JJ10">
            <v>27.36</v>
          </cell>
          <cell r="JK10">
            <v>55.58</v>
          </cell>
          <cell r="JL10">
            <v>0.84</v>
          </cell>
          <cell r="JM10">
            <v>0</v>
          </cell>
          <cell r="JN10">
            <v>30</v>
          </cell>
          <cell r="JO10">
            <v>0</v>
          </cell>
          <cell r="JP10">
            <v>6121</v>
          </cell>
          <cell r="JQ10">
            <v>1.7490000000000001</v>
          </cell>
          <cell r="JR10">
            <v>3461</v>
          </cell>
          <cell r="JS10">
            <v>558.4</v>
          </cell>
          <cell r="JT10">
            <v>0</v>
          </cell>
          <cell r="JU10">
            <v>0</v>
          </cell>
          <cell r="JV10">
            <v>0</v>
          </cell>
          <cell r="JW10">
            <v>0</v>
          </cell>
          <cell r="JX10">
            <v>544.5</v>
          </cell>
          <cell r="JY10">
            <v>6366</v>
          </cell>
          <cell r="JZ10">
            <v>3466287</v>
          </cell>
          <cell r="KA10">
            <v>0</v>
          </cell>
        </row>
        <row r="11">
          <cell r="C11">
            <v>108</v>
          </cell>
          <cell r="D11" t="str">
            <v>ALDEN</v>
          </cell>
          <cell r="E11">
            <v>0</v>
          </cell>
          <cell r="F11">
            <v>0</v>
          </cell>
          <cell r="G11">
            <v>0</v>
          </cell>
          <cell r="H11">
            <v>108</v>
          </cell>
          <cell r="I11">
            <v>1155772</v>
          </cell>
          <cell r="J11">
            <v>23785</v>
          </cell>
          <cell r="K11">
            <v>117866</v>
          </cell>
          <cell r="L11">
            <v>580000</v>
          </cell>
          <cell r="M11">
            <v>1200</v>
          </cell>
          <cell r="N11">
            <v>75000</v>
          </cell>
          <cell r="O11">
            <v>22300</v>
          </cell>
          <cell r="P11">
            <v>222000</v>
          </cell>
          <cell r="Q11">
            <v>0</v>
          </cell>
          <cell r="R11">
            <v>1457748</v>
          </cell>
          <cell r="S11">
            <v>0</v>
          </cell>
          <cell r="T11">
            <v>7000</v>
          </cell>
          <cell r="U11">
            <v>7986</v>
          </cell>
          <cell r="V11">
            <v>41000</v>
          </cell>
          <cell r="W11">
            <v>124000</v>
          </cell>
          <cell r="X11">
            <v>3835657</v>
          </cell>
          <cell r="Y11">
            <v>0</v>
          </cell>
          <cell r="Z11">
            <v>0</v>
          </cell>
          <cell r="AA11">
            <v>0</v>
          </cell>
          <cell r="AB11">
            <v>3835657</v>
          </cell>
          <cell r="AC11">
            <v>1355813</v>
          </cell>
          <cell r="AD11">
            <v>5191470</v>
          </cell>
          <cell r="AE11">
            <v>2495000</v>
          </cell>
          <cell r="AF11">
            <v>66150</v>
          </cell>
          <cell r="AG11">
            <v>96600</v>
          </cell>
          <cell r="AH11">
            <v>112350</v>
          </cell>
          <cell r="AI11">
            <v>159600</v>
          </cell>
          <cell r="AJ11">
            <v>46200</v>
          </cell>
          <cell r="AK11">
            <v>322950</v>
          </cell>
          <cell r="AL11">
            <v>136200</v>
          </cell>
          <cell r="AM11">
            <v>0</v>
          </cell>
          <cell r="AN11">
            <v>940050</v>
          </cell>
          <cell r="AO11">
            <v>167000</v>
          </cell>
          <cell r="AP11">
            <v>275000</v>
          </cell>
          <cell r="AQ11">
            <v>0</v>
          </cell>
          <cell r="AR11">
            <v>117760</v>
          </cell>
          <cell r="AS11">
            <v>392760</v>
          </cell>
          <cell r="AT11">
            <v>3994810</v>
          </cell>
          <cell r="AU11">
            <v>0</v>
          </cell>
          <cell r="AV11">
            <v>3994810</v>
          </cell>
          <cell r="AW11">
            <v>1196660</v>
          </cell>
          <cell r="AX11">
            <v>5191470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20</v>
          </cell>
          <cell r="BV11">
            <v>2010</v>
          </cell>
          <cell r="BW11">
            <v>2019</v>
          </cell>
          <cell r="BX11">
            <v>10</v>
          </cell>
          <cell r="BY11">
            <v>0</v>
          </cell>
          <cell r="BZ11">
            <v>0</v>
          </cell>
          <cell r="CA11">
            <v>0</v>
          </cell>
          <cell r="CB11">
            <v>0</v>
          </cell>
          <cell r="CC11">
            <v>0</v>
          </cell>
          <cell r="CD11">
            <v>0</v>
          </cell>
          <cell r="CE11">
            <v>0</v>
          </cell>
          <cell r="CF11">
            <v>0</v>
          </cell>
          <cell r="CG11">
            <v>0</v>
          </cell>
          <cell r="CH11">
            <v>0</v>
          </cell>
          <cell r="CI11">
            <v>0</v>
          </cell>
          <cell r="CJ11">
            <v>2009</v>
          </cell>
          <cell r="CK11">
            <v>2018</v>
          </cell>
          <cell r="CL11">
            <v>670</v>
          </cell>
          <cell r="CM11">
            <v>0</v>
          </cell>
          <cell r="CN11">
            <v>0</v>
          </cell>
          <cell r="CO11">
            <v>0</v>
          </cell>
          <cell r="CP11">
            <v>0</v>
          </cell>
          <cell r="CQ11">
            <v>0</v>
          </cell>
          <cell r="CR11">
            <v>0</v>
          </cell>
          <cell r="CS11">
            <v>0</v>
          </cell>
          <cell r="CT11">
            <v>2700</v>
          </cell>
          <cell r="CU11">
            <v>0</v>
          </cell>
          <cell r="CV11">
            <v>9</v>
          </cell>
          <cell r="CW11">
            <v>165962</v>
          </cell>
          <cell r="CX11">
            <v>0</v>
          </cell>
          <cell r="CY11">
            <v>0</v>
          </cell>
          <cell r="CZ11">
            <v>0</v>
          </cell>
          <cell r="DA11">
            <v>0</v>
          </cell>
          <cell r="DB11">
            <v>0</v>
          </cell>
          <cell r="DC11">
            <v>0</v>
          </cell>
          <cell r="DD11">
            <v>0</v>
          </cell>
          <cell r="DE11">
            <v>77333</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981333</v>
          </cell>
          <cell r="DU11">
            <v>9801</v>
          </cell>
          <cell r="DV11">
            <v>0</v>
          </cell>
          <cell r="DW11">
            <v>0</v>
          </cell>
          <cell r="DX11">
            <v>0</v>
          </cell>
          <cell r="DY11">
            <v>0</v>
          </cell>
          <cell r="DZ11">
            <v>0</v>
          </cell>
          <cell r="EA11">
            <v>0</v>
          </cell>
          <cell r="EB11">
            <v>991134</v>
          </cell>
          <cell r="EC11">
            <v>75000</v>
          </cell>
          <cell r="ED11">
            <v>0</v>
          </cell>
          <cell r="EE11">
            <v>981333</v>
          </cell>
          <cell r="EF11">
            <v>0</v>
          </cell>
          <cell r="EG11">
            <v>77333</v>
          </cell>
          <cell r="EH11">
            <v>77333</v>
          </cell>
          <cell r="EI11">
            <v>38090</v>
          </cell>
          <cell r="EJ11">
            <v>115423</v>
          </cell>
          <cell r="EK11">
            <v>0</v>
          </cell>
          <cell r="EL11">
            <v>0</v>
          </cell>
          <cell r="EM11">
            <v>0</v>
          </cell>
          <cell r="EN11">
            <v>0</v>
          </cell>
          <cell r="EO11">
            <v>0</v>
          </cell>
          <cell r="EP11">
            <v>0</v>
          </cell>
          <cell r="EQ11">
            <v>1181557</v>
          </cell>
          <cell r="ER11">
            <v>8491</v>
          </cell>
          <cell r="ES11">
            <v>858698</v>
          </cell>
          <cell r="ET11">
            <v>64978</v>
          </cell>
          <cell r="EU11">
            <v>0</v>
          </cell>
          <cell r="EV11">
            <v>0</v>
          </cell>
          <cell r="EW11">
            <v>67000</v>
          </cell>
          <cell r="EX11">
            <v>33000</v>
          </cell>
          <cell r="EY11">
            <v>0</v>
          </cell>
          <cell r="EZ11">
            <v>0</v>
          </cell>
          <cell r="FA11">
            <v>0</v>
          </cell>
          <cell r="FB11">
            <v>0</v>
          </cell>
          <cell r="FC11">
            <v>1023676</v>
          </cell>
          <cell r="FD11">
            <v>0</v>
          </cell>
          <cell r="FE11">
            <v>0</v>
          </cell>
          <cell r="FF11">
            <v>850207</v>
          </cell>
          <cell r="FG11">
            <v>8491</v>
          </cell>
          <cell r="FH11">
            <v>969189</v>
          </cell>
          <cell r="FI11">
            <v>19945</v>
          </cell>
          <cell r="FJ11">
            <v>117866</v>
          </cell>
          <cell r="FK11">
            <v>580000</v>
          </cell>
          <cell r="FL11">
            <v>1000</v>
          </cell>
          <cell r="FM11">
            <v>0</v>
          </cell>
          <cell r="FN11">
            <v>300</v>
          </cell>
          <cell r="FO11">
            <v>30000</v>
          </cell>
          <cell r="FP11">
            <v>0</v>
          </cell>
          <cell r="FQ11">
            <v>1457748</v>
          </cell>
          <cell r="FR11">
            <v>0</v>
          </cell>
          <cell r="FS11">
            <v>4000</v>
          </cell>
          <cell r="FT11">
            <v>6696</v>
          </cell>
          <cell r="FU11">
            <v>41000</v>
          </cell>
          <cell r="FV11">
            <v>48000</v>
          </cell>
          <cell r="FW11">
            <v>3275744</v>
          </cell>
          <cell r="FX11">
            <v>0</v>
          </cell>
          <cell r="FY11">
            <v>0</v>
          </cell>
          <cell r="FZ11">
            <v>0</v>
          </cell>
          <cell r="GA11">
            <v>3275744</v>
          </cell>
          <cell r="GB11">
            <v>1062913</v>
          </cell>
          <cell r="GC11">
            <v>4338657</v>
          </cell>
          <cell r="GD11">
            <v>828862</v>
          </cell>
          <cell r="GE11">
            <v>0</v>
          </cell>
          <cell r="GF11">
            <v>2167679</v>
          </cell>
          <cell r="GG11">
            <v>6001</v>
          </cell>
          <cell r="GH11">
            <v>1592665</v>
          </cell>
          <cell r="GI11">
            <v>2655</v>
          </cell>
          <cell r="GJ11">
            <v>43075</v>
          </cell>
          <cell r="GK11">
            <v>169108</v>
          </cell>
          <cell r="GL11">
            <v>78439</v>
          </cell>
          <cell r="GM11">
            <v>0</v>
          </cell>
          <cell r="GN11">
            <v>13094</v>
          </cell>
          <cell r="GO11">
            <v>14639</v>
          </cell>
          <cell r="GP11">
            <v>0</v>
          </cell>
          <cell r="GQ11">
            <v>79633</v>
          </cell>
          <cell r="GR11">
            <v>0</v>
          </cell>
          <cell r="GS11">
            <v>84715</v>
          </cell>
          <cell r="GT11">
            <v>0</v>
          </cell>
          <cell r="GU11">
            <v>0</v>
          </cell>
          <cell r="GV11">
            <v>2252394</v>
          </cell>
          <cell r="GW11">
            <v>706231</v>
          </cell>
          <cell r="GX11">
            <v>1312417</v>
          </cell>
          <cell r="GY11">
            <v>0</v>
          </cell>
          <cell r="GZ11">
            <v>0</v>
          </cell>
          <cell r="HA11">
            <v>0</v>
          </cell>
          <cell r="HB11">
            <v>132571</v>
          </cell>
          <cell r="HC11">
            <v>0</v>
          </cell>
          <cell r="HD11">
            <v>18223</v>
          </cell>
          <cell r="HE11">
            <v>45008</v>
          </cell>
          <cell r="HF11">
            <v>4448621</v>
          </cell>
          <cell r="HG11">
            <v>3096995</v>
          </cell>
          <cell r="HH11">
            <v>0</v>
          </cell>
          <cell r="HI11">
            <v>1351626</v>
          </cell>
          <cell r="HJ11">
            <v>1619005</v>
          </cell>
          <cell r="HK11">
            <v>0</v>
          </cell>
          <cell r="HL11">
            <v>27428</v>
          </cell>
          <cell r="HM11">
            <v>191036</v>
          </cell>
          <cell r="HN11">
            <v>80566</v>
          </cell>
          <cell r="HO11">
            <v>0</v>
          </cell>
          <cell r="HP11">
            <v>13353</v>
          </cell>
          <cell r="HQ11">
            <v>14925</v>
          </cell>
          <cell r="HR11">
            <v>0</v>
          </cell>
          <cell r="HS11">
            <v>79363</v>
          </cell>
          <cell r="HT11">
            <v>0</v>
          </cell>
          <cell r="HU11">
            <v>49808</v>
          </cell>
          <cell r="HV11">
            <v>0</v>
          </cell>
          <cell r="HW11">
            <v>0</v>
          </cell>
          <cell r="HX11">
            <v>2256043</v>
          </cell>
          <cell r="HY11">
            <v>0</v>
          </cell>
          <cell r="HZ11">
            <v>1351626</v>
          </cell>
          <cell r="IA11">
            <v>0</v>
          </cell>
          <cell r="IB11">
            <v>0</v>
          </cell>
          <cell r="IC11">
            <v>0</v>
          </cell>
          <cell r="ID11">
            <v>135025</v>
          </cell>
          <cell r="IE11">
            <v>0</v>
          </cell>
          <cell r="IF11">
            <v>14957</v>
          </cell>
          <cell r="IG11">
            <v>61210</v>
          </cell>
          <cell r="IH11">
            <v>0</v>
          </cell>
          <cell r="II11">
            <v>0</v>
          </cell>
          <cell r="IJ11">
            <v>0</v>
          </cell>
          <cell r="IK11">
            <v>0</v>
          </cell>
          <cell r="IL11">
            <v>2206235</v>
          </cell>
          <cell r="IM11">
            <v>0</v>
          </cell>
          <cell r="IN11">
            <v>0</v>
          </cell>
          <cell r="IO11">
            <v>3</v>
          </cell>
          <cell r="IP11">
            <v>0</v>
          </cell>
          <cell r="IQ11">
            <v>1.2609999999999999</v>
          </cell>
          <cell r="IR11">
            <v>0.22</v>
          </cell>
          <cell r="IS11">
            <v>260.7</v>
          </cell>
          <cell r="IT11">
            <v>0</v>
          </cell>
          <cell r="IU11">
            <v>14</v>
          </cell>
          <cell r="IV11">
            <v>0</v>
          </cell>
          <cell r="IW11">
            <v>0</v>
          </cell>
          <cell r="IX11">
            <v>0</v>
          </cell>
          <cell r="IY11">
            <v>0</v>
          </cell>
          <cell r="IZ11">
            <v>0</v>
          </cell>
          <cell r="JA11">
            <v>0</v>
          </cell>
          <cell r="JB11">
            <v>0</v>
          </cell>
          <cell r="JC11">
            <v>0</v>
          </cell>
          <cell r="JD11">
            <v>31.21</v>
          </cell>
          <cell r="JE11">
            <v>5.48</v>
          </cell>
          <cell r="JF11">
            <v>4.8499999999999996</v>
          </cell>
          <cell r="JG11">
            <v>20.88</v>
          </cell>
          <cell r="JH11">
            <v>9.59</v>
          </cell>
          <cell r="JI11">
            <v>3.63</v>
          </cell>
          <cell r="JJ11">
            <v>16.559999999999999</v>
          </cell>
          <cell r="JK11">
            <v>29.78</v>
          </cell>
          <cell r="JL11">
            <v>19.18</v>
          </cell>
          <cell r="JM11">
            <v>0.88</v>
          </cell>
          <cell r="JN11">
            <v>0</v>
          </cell>
          <cell r="JO11">
            <v>0</v>
          </cell>
          <cell r="JP11">
            <v>6121</v>
          </cell>
          <cell r="JQ11">
            <v>1.266</v>
          </cell>
          <cell r="JR11">
            <v>0</v>
          </cell>
          <cell r="JS11">
            <v>264.5</v>
          </cell>
          <cell r="JT11">
            <v>0</v>
          </cell>
          <cell r="JU11">
            <v>0</v>
          </cell>
          <cell r="JV11">
            <v>0</v>
          </cell>
          <cell r="JW11">
            <v>0</v>
          </cell>
          <cell r="JX11">
            <v>260.7</v>
          </cell>
          <cell r="JY11">
            <v>6366</v>
          </cell>
          <cell r="JZ11">
            <v>1659616</v>
          </cell>
          <cell r="KA11">
            <v>0</v>
          </cell>
        </row>
        <row r="12">
          <cell r="C12">
            <v>126</v>
          </cell>
          <cell r="D12" t="str">
            <v>ALGONA (ALGONA)</v>
          </cell>
          <cell r="E12">
            <v>0</v>
          </cell>
          <cell r="F12">
            <v>0</v>
          </cell>
          <cell r="G12">
            <v>0</v>
          </cell>
          <cell r="H12">
            <v>126</v>
          </cell>
          <cell r="I12">
            <v>6897269</v>
          </cell>
          <cell r="J12">
            <v>118735</v>
          </cell>
          <cell r="K12">
            <v>687665</v>
          </cell>
          <cell r="L12">
            <v>1000000</v>
          </cell>
          <cell r="M12">
            <v>3350</v>
          </cell>
          <cell r="N12">
            <v>300000</v>
          </cell>
          <cell r="O12">
            <v>430000</v>
          </cell>
          <cell r="P12">
            <v>1341000</v>
          </cell>
          <cell r="Q12">
            <v>0</v>
          </cell>
          <cell r="R12">
            <v>7841005</v>
          </cell>
          <cell r="S12">
            <v>0</v>
          </cell>
          <cell r="T12">
            <v>56000</v>
          </cell>
          <cell r="U12">
            <v>77056</v>
          </cell>
          <cell r="V12">
            <v>155000</v>
          </cell>
          <cell r="W12">
            <v>530000</v>
          </cell>
          <cell r="X12">
            <v>19437080</v>
          </cell>
          <cell r="Y12">
            <v>0</v>
          </cell>
          <cell r="Z12">
            <v>779428</v>
          </cell>
          <cell r="AA12">
            <v>0</v>
          </cell>
          <cell r="AB12">
            <v>20216508</v>
          </cell>
          <cell r="AC12">
            <v>4198940</v>
          </cell>
          <cell r="AD12">
            <v>24415448</v>
          </cell>
          <cell r="AE12">
            <v>12715000</v>
          </cell>
          <cell r="AF12">
            <v>760000</v>
          </cell>
          <cell r="AG12">
            <v>500000</v>
          </cell>
          <cell r="AH12">
            <v>305000</v>
          </cell>
          <cell r="AI12">
            <v>747500</v>
          </cell>
          <cell r="AJ12">
            <v>306000</v>
          </cell>
          <cell r="AK12">
            <v>2346500</v>
          </cell>
          <cell r="AL12">
            <v>810000</v>
          </cell>
          <cell r="AM12">
            <v>0</v>
          </cell>
          <cell r="AN12">
            <v>5775000</v>
          </cell>
          <cell r="AO12">
            <v>675000</v>
          </cell>
          <cell r="AP12">
            <v>80000</v>
          </cell>
          <cell r="AQ12">
            <v>934154</v>
          </cell>
          <cell r="AR12">
            <v>673092</v>
          </cell>
          <cell r="AS12">
            <v>1687246</v>
          </cell>
          <cell r="AT12">
            <v>20852246</v>
          </cell>
          <cell r="AU12">
            <v>779428</v>
          </cell>
          <cell r="AV12">
            <v>21631674</v>
          </cell>
          <cell r="AW12">
            <v>2783774</v>
          </cell>
          <cell r="AX12">
            <v>24415448</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10</v>
          </cell>
          <cell r="BV12">
            <v>2013</v>
          </cell>
          <cell r="BW12">
            <v>2016</v>
          </cell>
          <cell r="BX12">
            <v>10</v>
          </cell>
          <cell r="BY12">
            <v>0</v>
          </cell>
          <cell r="BZ12">
            <v>0</v>
          </cell>
          <cell r="CA12">
            <v>0</v>
          </cell>
          <cell r="CB12">
            <v>0</v>
          </cell>
          <cell r="CC12">
            <v>0</v>
          </cell>
          <cell r="CD12">
            <v>0</v>
          </cell>
          <cell r="CE12">
            <v>0</v>
          </cell>
          <cell r="CF12">
            <v>0</v>
          </cell>
          <cell r="CG12">
            <v>0</v>
          </cell>
          <cell r="CH12">
            <v>0</v>
          </cell>
          <cell r="CI12">
            <v>0</v>
          </cell>
          <cell r="CJ12">
            <v>2013</v>
          </cell>
          <cell r="CK12">
            <v>2020</v>
          </cell>
          <cell r="CL12">
            <v>670</v>
          </cell>
          <cell r="CM12">
            <v>0</v>
          </cell>
          <cell r="CN12">
            <v>0</v>
          </cell>
          <cell r="CO12">
            <v>0</v>
          </cell>
          <cell r="CP12">
            <v>0</v>
          </cell>
          <cell r="CQ12">
            <v>0</v>
          </cell>
          <cell r="CR12">
            <v>0</v>
          </cell>
          <cell r="CS12">
            <v>0</v>
          </cell>
          <cell r="CT12">
            <v>2700</v>
          </cell>
          <cell r="CU12">
            <v>0</v>
          </cell>
          <cell r="CV12">
            <v>6</v>
          </cell>
          <cell r="CW12">
            <v>847356</v>
          </cell>
          <cell r="CX12">
            <v>0</v>
          </cell>
          <cell r="CY12">
            <v>0</v>
          </cell>
          <cell r="CZ12">
            <v>0</v>
          </cell>
          <cell r="DA12">
            <v>0</v>
          </cell>
          <cell r="DB12">
            <v>0</v>
          </cell>
          <cell r="DC12">
            <v>0</v>
          </cell>
          <cell r="DD12">
            <v>0</v>
          </cell>
          <cell r="DE12">
            <v>430778</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5203836</v>
          </cell>
          <cell r="DU12">
            <v>66222</v>
          </cell>
          <cell r="DV12">
            <v>0</v>
          </cell>
          <cell r="DW12">
            <v>0</v>
          </cell>
          <cell r="DX12">
            <v>0</v>
          </cell>
          <cell r="DY12">
            <v>500000</v>
          </cell>
          <cell r="DZ12">
            <v>0</v>
          </cell>
          <cell r="EA12">
            <v>0</v>
          </cell>
          <cell r="EB12">
            <v>5770058</v>
          </cell>
          <cell r="EC12">
            <v>450000</v>
          </cell>
          <cell r="ED12">
            <v>0</v>
          </cell>
          <cell r="EE12">
            <v>5703836</v>
          </cell>
          <cell r="EF12">
            <v>0</v>
          </cell>
          <cell r="EG12">
            <v>430778</v>
          </cell>
          <cell r="EH12">
            <v>430778</v>
          </cell>
          <cell r="EI12">
            <v>212174</v>
          </cell>
          <cell r="EJ12">
            <v>642952</v>
          </cell>
          <cell r="EK12">
            <v>0</v>
          </cell>
          <cell r="EL12">
            <v>0</v>
          </cell>
          <cell r="EM12">
            <v>0</v>
          </cell>
          <cell r="EN12">
            <v>0</v>
          </cell>
          <cell r="EO12">
            <v>0</v>
          </cell>
          <cell r="EP12">
            <v>0</v>
          </cell>
          <cell r="EQ12">
            <v>6863010</v>
          </cell>
          <cell r="ER12">
            <v>829221</v>
          </cell>
          <cell r="ES12">
            <v>914096</v>
          </cell>
          <cell r="ET12">
            <v>70425</v>
          </cell>
          <cell r="EU12">
            <v>0</v>
          </cell>
          <cell r="EV12">
            <v>0</v>
          </cell>
          <cell r="EW12">
            <v>67000</v>
          </cell>
          <cell r="EX12">
            <v>33000</v>
          </cell>
          <cell r="EY12">
            <v>0</v>
          </cell>
          <cell r="EZ12">
            <v>0</v>
          </cell>
          <cell r="FA12">
            <v>0</v>
          </cell>
          <cell r="FB12">
            <v>0</v>
          </cell>
          <cell r="FC12">
            <v>1084521</v>
          </cell>
          <cell r="FD12">
            <v>0</v>
          </cell>
          <cell r="FE12">
            <v>818921</v>
          </cell>
          <cell r="FF12">
            <v>903796</v>
          </cell>
          <cell r="FG12">
            <v>10300</v>
          </cell>
          <cell r="FH12">
            <v>5670636</v>
          </cell>
          <cell r="FI12">
            <v>97690</v>
          </cell>
          <cell r="FJ12">
            <v>687665</v>
          </cell>
          <cell r="FK12">
            <v>1000000</v>
          </cell>
          <cell r="FL12">
            <v>3000</v>
          </cell>
          <cell r="FM12">
            <v>0</v>
          </cell>
          <cell r="FN12">
            <v>200000</v>
          </cell>
          <cell r="FO12">
            <v>85000</v>
          </cell>
          <cell r="FP12">
            <v>0</v>
          </cell>
          <cell r="FQ12">
            <v>7841005</v>
          </cell>
          <cell r="FR12">
            <v>0</v>
          </cell>
          <cell r="FS12">
            <v>50000</v>
          </cell>
          <cell r="FT12">
            <v>63247</v>
          </cell>
          <cell r="FU12">
            <v>155000</v>
          </cell>
          <cell r="FV12">
            <v>200000</v>
          </cell>
          <cell r="FW12">
            <v>16053243</v>
          </cell>
          <cell r="FX12">
            <v>0</v>
          </cell>
          <cell r="FY12">
            <v>0</v>
          </cell>
          <cell r="FZ12">
            <v>0</v>
          </cell>
          <cell r="GA12">
            <v>16053243</v>
          </cell>
          <cell r="GB12">
            <v>2042297</v>
          </cell>
          <cell r="GC12">
            <v>18095540</v>
          </cell>
          <cell r="GD12">
            <v>2443912</v>
          </cell>
          <cell r="GE12">
            <v>0</v>
          </cell>
          <cell r="GF12">
            <v>10839723</v>
          </cell>
          <cell r="GG12">
            <v>6038</v>
          </cell>
          <cell r="GH12">
            <v>7357303</v>
          </cell>
          <cell r="GI12">
            <v>4288</v>
          </cell>
          <cell r="GJ12">
            <v>642950</v>
          </cell>
          <cell r="GK12">
            <v>1199811</v>
          </cell>
          <cell r="GL12">
            <v>388046</v>
          </cell>
          <cell r="GM12">
            <v>6895</v>
          </cell>
          <cell r="GN12">
            <v>80224</v>
          </cell>
          <cell r="GO12">
            <v>90216</v>
          </cell>
          <cell r="GP12">
            <v>0</v>
          </cell>
          <cell r="GQ12">
            <v>331294</v>
          </cell>
          <cell r="GR12">
            <v>0</v>
          </cell>
          <cell r="GS12">
            <v>23532</v>
          </cell>
          <cell r="GT12">
            <v>551779</v>
          </cell>
          <cell r="GU12">
            <v>0</v>
          </cell>
          <cell r="GV12">
            <v>11415034</v>
          </cell>
          <cell r="GW12">
            <v>2198972</v>
          </cell>
          <cell r="GX12">
            <v>1956119</v>
          </cell>
          <cell r="GY12">
            <v>0</v>
          </cell>
          <cell r="GZ12">
            <v>0</v>
          </cell>
          <cell r="HA12">
            <v>0</v>
          </cell>
          <cell r="HB12">
            <v>614546</v>
          </cell>
          <cell r="HC12">
            <v>0</v>
          </cell>
          <cell r="HD12">
            <v>88660</v>
          </cell>
          <cell r="HE12">
            <v>285048</v>
          </cell>
          <cell r="HF12">
            <v>16469719</v>
          </cell>
          <cell r="HG12">
            <v>14565268</v>
          </cell>
          <cell r="HH12">
            <v>0</v>
          </cell>
          <cell r="HI12">
            <v>1904451</v>
          </cell>
          <cell r="HJ12">
            <v>7384058</v>
          </cell>
          <cell r="HK12">
            <v>46818</v>
          </cell>
          <cell r="HL12">
            <v>654491</v>
          </cell>
          <cell r="HM12">
            <v>1152531</v>
          </cell>
          <cell r="HN12">
            <v>386877</v>
          </cell>
          <cell r="HO12">
            <v>8064</v>
          </cell>
          <cell r="HP12">
            <v>79292</v>
          </cell>
          <cell r="HQ12">
            <v>89132</v>
          </cell>
          <cell r="HR12">
            <v>0</v>
          </cell>
          <cell r="HS12">
            <v>333048</v>
          </cell>
          <cell r="HT12">
            <v>0</v>
          </cell>
          <cell r="HU12">
            <v>18003</v>
          </cell>
          <cell r="HV12">
            <v>0</v>
          </cell>
          <cell r="HW12">
            <v>0</v>
          </cell>
          <cell r="HX12">
            <v>10908594</v>
          </cell>
          <cell r="HY12">
            <v>0</v>
          </cell>
          <cell r="HZ12">
            <v>1904451</v>
          </cell>
          <cell r="IA12">
            <v>0</v>
          </cell>
          <cell r="IB12">
            <v>0</v>
          </cell>
          <cell r="IC12">
            <v>0</v>
          </cell>
          <cell r="ID12">
            <v>622856</v>
          </cell>
          <cell r="IE12">
            <v>0</v>
          </cell>
          <cell r="IF12">
            <v>72669</v>
          </cell>
          <cell r="IG12">
            <v>327474</v>
          </cell>
          <cell r="IH12">
            <v>0</v>
          </cell>
          <cell r="II12">
            <v>0</v>
          </cell>
          <cell r="IJ12">
            <v>0</v>
          </cell>
          <cell r="IK12">
            <v>0</v>
          </cell>
          <cell r="IL12">
            <v>10890591</v>
          </cell>
          <cell r="IM12">
            <v>0</v>
          </cell>
          <cell r="IN12">
            <v>12.1</v>
          </cell>
          <cell r="IO12">
            <v>100.84</v>
          </cell>
          <cell r="IP12">
            <v>385</v>
          </cell>
          <cell r="IQ12">
            <v>5.4429999999999996</v>
          </cell>
          <cell r="IR12">
            <v>0</v>
          </cell>
          <cell r="IS12">
            <v>1324.2</v>
          </cell>
          <cell r="IT12">
            <v>0</v>
          </cell>
          <cell r="IU12">
            <v>50</v>
          </cell>
          <cell r="IV12">
            <v>0</v>
          </cell>
          <cell r="IW12">
            <v>0</v>
          </cell>
          <cell r="IX12">
            <v>0</v>
          </cell>
          <cell r="IY12">
            <v>6327</v>
          </cell>
          <cell r="IZ12">
            <v>7760</v>
          </cell>
          <cell r="JA12">
            <v>0</v>
          </cell>
          <cell r="JB12">
            <v>0</v>
          </cell>
          <cell r="JC12">
            <v>4.6399999999999997</v>
          </cell>
          <cell r="JD12">
            <v>187.16</v>
          </cell>
          <cell r="JE12">
            <v>21.92</v>
          </cell>
          <cell r="JF12">
            <v>51.48</v>
          </cell>
          <cell r="JG12">
            <v>113.76</v>
          </cell>
          <cell r="JH12">
            <v>31.51</v>
          </cell>
          <cell r="JI12">
            <v>48.45</v>
          </cell>
          <cell r="JJ12">
            <v>115.92</v>
          </cell>
          <cell r="JK12">
            <v>195.88</v>
          </cell>
          <cell r="JL12">
            <v>163.68</v>
          </cell>
          <cell r="JM12">
            <v>0</v>
          </cell>
          <cell r="JN12">
            <v>372</v>
          </cell>
          <cell r="JO12">
            <v>6.8</v>
          </cell>
          <cell r="JP12">
            <v>6154</v>
          </cell>
          <cell r="JQ12">
            <v>5.8639999999999999</v>
          </cell>
          <cell r="JR12">
            <v>29046</v>
          </cell>
          <cell r="JS12">
            <v>1199.0999999999999</v>
          </cell>
          <cell r="JT12">
            <v>-2</v>
          </cell>
          <cell r="JU12">
            <v>0</v>
          </cell>
          <cell r="JV12">
            <v>-10712</v>
          </cell>
          <cell r="JW12">
            <v>1345</v>
          </cell>
          <cell r="JX12">
            <v>1324.2</v>
          </cell>
          <cell r="JY12">
            <v>6399</v>
          </cell>
          <cell r="JZ12">
            <v>8473556</v>
          </cell>
          <cell r="KA12">
            <v>0</v>
          </cell>
        </row>
        <row r="13">
          <cell r="C13">
            <v>135</v>
          </cell>
          <cell r="D13" t="str">
            <v>ALLAMAKEE</v>
          </cell>
          <cell r="E13">
            <v>0</v>
          </cell>
          <cell r="F13">
            <v>0</v>
          </cell>
          <cell r="G13">
            <v>0</v>
          </cell>
          <cell r="H13">
            <v>135</v>
          </cell>
          <cell r="I13">
            <v>4609831</v>
          </cell>
          <cell r="J13">
            <v>47664</v>
          </cell>
          <cell r="K13">
            <v>540000</v>
          </cell>
          <cell r="L13">
            <v>275000</v>
          </cell>
          <cell r="M13">
            <v>71100</v>
          </cell>
          <cell r="N13">
            <v>335000</v>
          </cell>
          <cell r="O13">
            <v>245000</v>
          </cell>
          <cell r="P13">
            <v>1555000</v>
          </cell>
          <cell r="Q13">
            <v>5000</v>
          </cell>
          <cell r="R13">
            <v>6705910</v>
          </cell>
          <cell r="S13">
            <v>0</v>
          </cell>
          <cell r="T13">
            <v>95785</v>
          </cell>
          <cell r="U13">
            <v>29192</v>
          </cell>
          <cell r="V13">
            <v>260000</v>
          </cell>
          <cell r="W13">
            <v>1225000</v>
          </cell>
          <cell r="X13">
            <v>15999482</v>
          </cell>
          <cell r="Y13">
            <v>0</v>
          </cell>
          <cell r="Z13">
            <v>500000</v>
          </cell>
          <cell r="AA13">
            <v>0</v>
          </cell>
          <cell r="AB13">
            <v>16499482</v>
          </cell>
          <cell r="AC13">
            <v>16899475</v>
          </cell>
          <cell r="AD13">
            <v>33398957</v>
          </cell>
          <cell r="AE13">
            <v>8047100</v>
          </cell>
          <cell r="AF13">
            <v>589100</v>
          </cell>
          <cell r="AG13">
            <v>622700</v>
          </cell>
          <cell r="AH13">
            <v>422700</v>
          </cell>
          <cell r="AI13">
            <v>701000</v>
          </cell>
          <cell r="AJ13">
            <v>186200</v>
          </cell>
          <cell r="AK13">
            <v>1193000</v>
          </cell>
          <cell r="AL13">
            <v>1170000</v>
          </cell>
          <cell r="AM13">
            <v>0</v>
          </cell>
          <cell r="AN13">
            <v>4884700</v>
          </cell>
          <cell r="AO13">
            <v>783300</v>
          </cell>
          <cell r="AP13">
            <v>500000</v>
          </cell>
          <cell r="AQ13">
            <v>727578</v>
          </cell>
          <cell r="AR13">
            <v>554324</v>
          </cell>
          <cell r="AS13">
            <v>1781902</v>
          </cell>
          <cell r="AT13">
            <v>15497002</v>
          </cell>
          <cell r="AU13">
            <v>500000</v>
          </cell>
          <cell r="AV13">
            <v>15997002</v>
          </cell>
          <cell r="AW13">
            <v>17401955</v>
          </cell>
          <cell r="AX13">
            <v>33398957</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2012</v>
          </cell>
          <cell r="CK13">
            <v>2021</v>
          </cell>
          <cell r="CL13">
            <v>1100</v>
          </cell>
          <cell r="CM13">
            <v>0</v>
          </cell>
          <cell r="CN13">
            <v>0</v>
          </cell>
          <cell r="CO13">
            <v>0</v>
          </cell>
          <cell r="CP13">
            <v>0</v>
          </cell>
          <cell r="CQ13">
            <v>0</v>
          </cell>
          <cell r="CR13">
            <v>0</v>
          </cell>
          <cell r="CS13">
            <v>0</v>
          </cell>
          <cell r="CT13">
            <v>2700</v>
          </cell>
          <cell r="CU13">
            <v>0</v>
          </cell>
          <cell r="CV13">
            <v>0</v>
          </cell>
          <cell r="CW13">
            <v>0</v>
          </cell>
          <cell r="CX13">
            <v>0</v>
          </cell>
          <cell r="CY13">
            <v>0</v>
          </cell>
          <cell r="CZ13">
            <v>0</v>
          </cell>
          <cell r="DA13">
            <v>0</v>
          </cell>
          <cell r="DB13">
            <v>0</v>
          </cell>
          <cell r="DC13">
            <v>0</v>
          </cell>
          <cell r="DD13">
            <v>7</v>
          </cell>
          <cell r="DE13">
            <v>508694</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3714711</v>
          </cell>
          <cell r="DU13">
            <v>0</v>
          </cell>
          <cell r="DV13">
            <v>0</v>
          </cell>
          <cell r="DW13">
            <v>0</v>
          </cell>
          <cell r="DX13">
            <v>0</v>
          </cell>
          <cell r="DY13">
            <v>0</v>
          </cell>
          <cell r="DZ13">
            <v>0</v>
          </cell>
          <cell r="EA13">
            <v>0</v>
          </cell>
          <cell r="EB13">
            <v>3714711</v>
          </cell>
          <cell r="EC13">
            <v>500000</v>
          </cell>
          <cell r="ED13">
            <v>0</v>
          </cell>
          <cell r="EE13">
            <v>3714711</v>
          </cell>
          <cell r="EF13">
            <v>0</v>
          </cell>
          <cell r="EG13">
            <v>40677</v>
          </cell>
          <cell r="EH13">
            <v>40677</v>
          </cell>
          <cell r="EI13">
            <v>152608</v>
          </cell>
          <cell r="EJ13">
            <v>193285</v>
          </cell>
          <cell r="EK13">
            <v>0</v>
          </cell>
          <cell r="EL13">
            <v>0</v>
          </cell>
          <cell r="EM13">
            <v>0</v>
          </cell>
          <cell r="EN13">
            <v>0</v>
          </cell>
          <cell r="EO13">
            <v>227578</v>
          </cell>
          <cell r="EP13">
            <v>0</v>
          </cell>
          <cell r="EQ13">
            <v>4635574</v>
          </cell>
          <cell r="ER13">
            <v>0</v>
          </cell>
          <cell r="ES13">
            <v>841403</v>
          </cell>
          <cell r="ET13">
            <v>113253</v>
          </cell>
          <cell r="EU13">
            <v>0</v>
          </cell>
          <cell r="EV13">
            <v>0</v>
          </cell>
          <cell r="EW13">
            <v>8796</v>
          </cell>
          <cell r="EX13">
            <v>33000</v>
          </cell>
          <cell r="EY13">
            <v>0</v>
          </cell>
          <cell r="EZ13">
            <v>0</v>
          </cell>
          <cell r="FA13">
            <v>49211</v>
          </cell>
          <cell r="FB13">
            <v>0</v>
          </cell>
          <cell r="FC13">
            <v>1045663</v>
          </cell>
          <cell r="FD13">
            <v>0</v>
          </cell>
          <cell r="FE13">
            <v>0</v>
          </cell>
          <cell r="FF13">
            <v>841403</v>
          </cell>
          <cell r="FG13">
            <v>0</v>
          </cell>
          <cell r="FH13">
            <v>3698236</v>
          </cell>
          <cell r="FI13">
            <v>38396</v>
          </cell>
          <cell r="FJ13">
            <v>0</v>
          </cell>
          <cell r="FK13">
            <v>275000</v>
          </cell>
          <cell r="FL13">
            <v>23000</v>
          </cell>
          <cell r="FM13">
            <v>0</v>
          </cell>
          <cell r="FN13">
            <v>20000</v>
          </cell>
          <cell r="FO13">
            <v>300000</v>
          </cell>
          <cell r="FP13">
            <v>5000</v>
          </cell>
          <cell r="FQ13">
            <v>6705910</v>
          </cell>
          <cell r="FR13">
            <v>0</v>
          </cell>
          <cell r="FS13">
            <v>90000</v>
          </cell>
          <cell r="FT13">
            <v>22928</v>
          </cell>
          <cell r="FU13">
            <v>260000</v>
          </cell>
          <cell r="FV13">
            <v>775000</v>
          </cell>
          <cell r="FW13">
            <v>12213470</v>
          </cell>
          <cell r="FX13">
            <v>0</v>
          </cell>
          <cell r="FY13">
            <v>0</v>
          </cell>
          <cell r="FZ13">
            <v>0</v>
          </cell>
          <cell r="GA13">
            <v>12213470</v>
          </cell>
          <cell r="GB13">
            <v>6383017</v>
          </cell>
          <cell r="GC13">
            <v>18596487</v>
          </cell>
          <cell r="GD13">
            <v>1770928</v>
          </cell>
          <cell r="GE13">
            <v>0</v>
          </cell>
          <cell r="GF13">
            <v>10149698</v>
          </cell>
          <cell r="GG13">
            <v>6083</v>
          </cell>
          <cell r="GH13">
            <v>7328190</v>
          </cell>
          <cell r="GI13">
            <v>189971</v>
          </cell>
          <cell r="GJ13">
            <v>277202</v>
          </cell>
          <cell r="GK13">
            <v>1002357</v>
          </cell>
          <cell r="GL13">
            <v>380798</v>
          </cell>
          <cell r="GM13">
            <v>11556</v>
          </cell>
          <cell r="GN13">
            <v>65083</v>
          </cell>
          <cell r="GO13">
            <v>72688</v>
          </cell>
          <cell r="GP13">
            <v>0</v>
          </cell>
          <cell r="GQ13">
            <v>111787</v>
          </cell>
          <cell r="GR13">
            <v>0</v>
          </cell>
          <cell r="GS13">
            <v>45351</v>
          </cell>
          <cell r="GT13">
            <v>0</v>
          </cell>
          <cell r="GU13">
            <v>0</v>
          </cell>
          <cell r="GV13">
            <v>10037095</v>
          </cell>
          <cell r="GW13">
            <v>1908083</v>
          </cell>
          <cell r="GX13">
            <v>4576818</v>
          </cell>
          <cell r="GY13">
            <v>157954</v>
          </cell>
          <cell r="GZ13">
            <v>0</v>
          </cell>
          <cell r="HA13">
            <v>0</v>
          </cell>
          <cell r="HB13">
            <v>0</v>
          </cell>
          <cell r="HC13">
            <v>0</v>
          </cell>
          <cell r="HD13">
            <v>89885</v>
          </cell>
          <cell r="HE13">
            <v>228038</v>
          </cell>
          <cell r="HF13">
            <v>16750034</v>
          </cell>
          <cell r="HG13">
            <v>11277101</v>
          </cell>
          <cell r="HH13">
            <v>0</v>
          </cell>
          <cell r="HI13">
            <v>5472933</v>
          </cell>
          <cell r="HJ13">
            <v>7492604</v>
          </cell>
          <cell r="HK13">
            <v>0</v>
          </cell>
          <cell r="HL13">
            <v>253932</v>
          </cell>
          <cell r="HM13">
            <v>963140</v>
          </cell>
          <cell r="HN13">
            <v>386227</v>
          </cell>
          <cell r="HO13">
            <v>6127</v>
          </cell>
          <cell r="HP13">
            <v>66777</v>
          </cell>
          <cell r="HQ13">
            <v>74561</v>
          </cell>
          <cell r="HR13">
            <v>0</v>
          </cell>
          <cell r="HS13">
            <v>21262</v>
          </cell>
          <cell r="HT13">
            <v>0</v>
          </cell>
          <cell r="HU13">
            <v>36006</v>
          </cell>
          <cell r="HV13">
            <v>0</v>
          </cell>
          <cell r="HW13">
            <v>0</v>
          </cell>
          <cell r="HX13">
            <v>10033710</v>
          </cell>
          <cell r="HY13">
            <v>0</v>
          </cell>
          <cell r="HZ13">
            <v>5472933</v>
          </cell>
          <cell r="IA13">
            <v>0</v>
          </cell>
          <cell r="IB13">
            <v>0</v>
          </cell>
          <cell r="IC13">
            <v>0</v>
          </cell>
          <cell r="ID13">
            <v>0</v>
          </cell>
          <cell r="IE13">
            <v>0</v>
          </cell>
          <cell r="IF13">
            <v>73532</v>
          </cell>
          <cell r="IG13">
            <v>201993</v>
          </cell>
          <cell r="IH13">
            <v>0</v>
          </cell>
          <cell r="II13">
            <v>0</v>
          </cell>
          <cell r="IJ13">
            <v>0</v>
          </cell>
          <cell r="IK13">
            <v>0</v>
          </cell>
          <cell r="IL13">
            <v>9997704</v>
          </cell>
          <cell r="IM13">
            <v>0</v>
          </cell>
          <cell r="IN13">
            <v>2.4</v>
          </cell>
          <cell r="IO13">
            <v>33.75</v>
          </cell>
          <cell r="IP13">
            <v>120</v>
          </cell>
          <cell r="IQ13">
            <v>6.7469999999999999</v>
          </cell>
          <cell r="IR13">
            <v>0.44</v>
          </cell>
          <cell r="IS13">
            <v>1176.9000000000001</v>
          </cell>
          <cell r="IT13">
            <v>0</v>
          </cell>
          <cell r="IU13">
            <v>33</v>
          </cell>
          <cell r="IV13">
            <v>0</v>
          </cell>
          <cell r="IW13">
            <v>0</v>
          </cell>
          <cell r="IX13">
            <v>0</v>
          </cell>
          <cell r="IY13">
            <v>0</v>
          </cell>
          <cell r="IZ13">
            <v>0</v>
          </cell>
          <cell r="JA13">
            <v>0</v>
          </cell>
          <cell r="JB13">
            <v>0</v>
          </cell>
          <cell r="JC13">
            <v>0</v>
          </cell>
          <cell r="JD13">
            <v>155.27000000000001</v>
          </cell>
          <cell r="JE13">
            <v>57.54</v>
          </cell>
          <cell r="JF13">
            <v>35.090000000000003</v>
          </cell>
          <cell r="JG13">
            <v>62.64</v>
          </cell>
          <cell r="JH13">
            <v>38.36</v>
          </cell>
          <cell r="JI13">
            <v>43.56</v>
          </cell>
          <cell r="JJ13">
            <v>55.44</v>
          </cell>
          <cell r="JK13">
            <v>137.36000000000001</v>
          </cell>
          <cell r="JL13">
            <v>24.68</v>
          </cell>
          <cell r="JM13">
            <v>0.22</v>
          </cell>
          <cell r="JN13">
            <v>121</v>
          </cell>
          <cell r="JO13">
            <v>1.8</v>
          </cell>
          <cell r="JP13">
            <v>6203</v>
          </cell>
          <cell r="JQ13">
            <v>6.7380000000000004</v>
          </cell>
          <cell r="JR13">
            <v>103810</v>
          </cell>
          <cell r="JS13">
            <v>1207.9000000000001</v>
          </cell>
          <cell r="JT13">
            <v>0</v>
          </cell>
          <cell r="JU13">
            <v>0</v>
          </cell>
          <cell r="JV13">
            <v>0</v>
          </cell>
          <cell r="JW13">
            <v>0</v>
          </cell>
          <cell r="JX13">
            <v>1176.9000000000001</v>
          </cell>
          <cell r="JY13">
            <v>6448</v>
          </cell>
          <cell r="JZ13">
            <v>7588651</v>
          </cell>
          <cell r="KA13">
            <v>0</v>
          </cell>
        </row>
        <row r="14">
          <cell r="C14">
            <v>153</v>
          </cell>
          <cell r="D14" t="str">
            <v>NORTH BUTLER (ALLISON BRISTOW)</v>
          </cell>
          <cell r="E14">
            <v>0</v>
          </cell>
          <cell r="F14">
            <v>0</v>
          </cell>
          <cell r="G14">
            <v>0</v>
          </cell>
          <cell r="H14">
            <v>153</v>
          </cell>
          <cell r="I14">
            <v>2935773</v>
          </cell>
          <cell r="J14">
            <v>57077</v>
          </cell>
          <cell r="K14">
            <v>205144</v>
          </cell>
          <cell r="L14">
            <v>500000</v>
          </cell>
          <cell r="M14">
            <v>11570</v>
          </cell>
          <cell r="N14">
            <v>250000</v>
          </cell>
          <cell r="O14">
            <v>0</v>
          </cell>
          <cell r="P14">
            <v>788000</v>
          </cell>
          <cell r="Q14">
            <v>0</v>
          </cell>
          <cell r="R14">
            <v>3906212</v>
          </cell>
          <cell r="S14">
            <v>0</v>
          </cell>
          <cell r="T14">
            <v>8600</v>
          </cell>
          <cell r="U14">
            <v>12888</v>
          </cell>
          <cell r="V14">
            <v>65000</v>
          </cell>
          <cell r="W14">
            <v>410000</v>
          </cell>
          <cell r="X14">
            <v>9150264</v>
          </cell>
          <cell r="Y14">
            <v>0</v>
          </cell>
          <cell r="Z14">
            <v>285445</v>
          </cell>
          <cell r="AA14">
            <v>0</v>
          </cell>
          <cell r="AB14">
            <v>9435709</v>
          </cell>
          <cell r="AC14">
            <v>1497016</v>
          </cell>
          <cell r="AD14">
            <v>10932725</v>
          </cell>
          <cell r="AE14">
            <v>5499000</v>
          </cell>
          <cell r="AF14">
            <v>184000</v>
          </cell>
          <cell r="AG14">
            <v>59816</v>
          </cell>
          <cell r="AH14">
            <v>266400</v>
          </cell>
          <cell r="AI14">
            <v>475600</v>
          </cell>
          <cell r="AJ14">
            <v>74200</v>
          </cell>
          <cell r="AK14">
            <v>820400</v>
          </cell>
          <cell r="AL14">
            <v>530745</v>
          </cell>
          <cell r="AM14">
            <v>0</v>
          </cell>
          <cell r="AN14">
            <v>2411161</v>
          </cell>
          <cell r="AO14">
            <v>431700</v>
          </cell>
          <cell r="AP14">
            <v>200000</v>
          </cell>
          <cell r="AQ14">
            <v>363858</v>
          </cell>
          <cell r="AR14">
            <v>294105</v>
          </cell>
          <cell r="AS14">
            <v>857963</v>
          </cell>
          <cell r="AT14">
            <v>9199824</v>
          </cell>
          <cell r="AU14">
            <v>285445</v>
          </cell>
          <cell r="AV14">
            <v>9485269</v>
          </cell>
          <cell r="AW14">
            <v>1447456</v>
          </cell>
          <cell r="AX14">
            <v>10932725</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10</v>
          </cell>
          <cell r="BV14">
            <v>2014</v>
          </cell>
          <cell r="BW14">
            <v>2018</v>
          </cell>
          <cell r="BX14">
            <v>10</v>
          </cell>
          <cell r="BY14">
            <v>0</v>
          </cell>
          <cell r="BZ14">
            <v>0</v>
          </cell>
          <cell r="CA14">
            <v>0</v>
          </cell>
          <cell r="CB14">
            <v>0</v>
          </cell>
          <cell r="CC14">
            <v>0</v>
          </cell>
          <cell r="CD14">
            <v>0</v>
          </cell>
          <cell r="CE14">
            <v>0</v>
          </cell>
          <cell r="CF14">
            <v>0</v>
          </cell>
          <cell r="CG14">
            <v>0</v>
          </cell>
          <cell r="CH14">
            <v>0</v>
          </cell>
          <cell r="CI14">
            <v>0</v>
          </cell>
          <cell r="CJ14">
            <v>2011</v>
          </cell>
          <cell r="CK14">
            <v>2015</v>
          </cell>
          <cell r="CL14">
            <v>670</v>
          </cell>
          <cell r="CM14">
            <v>0</v>
          </cell>
          <cell r="CN14">
            <v>0</v>
          </cell>
          <cell r="CO14">
            <v>0</v>
          </cell>
          <cell r="CP14">
            <v>0</v>
          </cell>
          <cell r="CQ14">
            <v>0</v>
          </cell>
          <cell r="CR14">
            <v>0</v>
          </cell>
          <cell r="CS14">
            <v>0</v>
          </cell>
          <cell r="CT14">
            <v>2700</v>
          </cell>
          <cell r="CU14">
            <v>0</v>
          </cell>
          <cell r="CV14">
            <v>5</v>
          </cell>
          <cell r="CW14">
            <v>409185</v>
          </cell>
          <cell r="CX14">
            <v>0</v>
          </cell>
          <cell r="CY14">
            <v>0</v>
          </cell>
          <cell r="CZ14">
            <v>0</v>
          </cell>
          <cell r="DA14">
            <v>0</v>
          </cell>
          <cell r="DB14">
            <v>0</v>
          </cell>
          <cell r="DC14">
            <v>0</v>
          </cell>
          <cell r="DD14">
            <v>0</v>
          </cell>
          <cell r="DE14">
            <v>155907</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2015940</v>
          </cell>
          <cell r="DU14">
            <v>117212</v>
          </cell>
          <cell r="DV14">
            <v>0</v>
          </cell>
          <cell r="DW14">
            <v>0</v>
          </cell>
          <cell r="DX14">
            <v>0</v>
          </cell>
          <cell r="DY14">
            <v>149613</v>
          </cell>
          <cell r="DZ14">
            <v>200000</v>
          </cell>
          <cell r="EA14">
            <v>0</v>
          </cell>
          <cell r="EB14">
            <v>2482765</v>
          </cell>
          <cell r="EC14">
            <v>200000</v>
          </cell>
          <cell r="ED14">
            <v>0</v>
          </cell>
          <cell r="EE14">
            <v>2365553</v>
          </cell>
          <cell r="EF14">
            <v>0</v>
          </cell>
          <cell r="EG14">
            <v>155907</v>
          </cell>
          <cell r="EH14">
            <v>155907</v>
          </cell>
          <cell r="EI14">
            <v>76790</v>
          </cell>
          <cell r="EJ14">
            <v>232697</v>
          </cell>
          <cell r="EK14">
            <v>0</v>
          </cell>
          <cell r="EL14">
            <v>0</v>
          </cell>
          <cell r="EM14">
            <v>0</v>
          </cell>
          <cell r="EN14">
            <v>0</v>
          </cell>
          <cell r="EO14">
            <v>0</v>
          </cell>
          <cell r="EP14">
            <v>0</v>
          </cell>
          <cell r="EQ14">
            <v>2915462</v>
          </cell>
          <cell r="ER14">
            <v>1104859</v>
          </cell>
          <cell r="ES14">
            <v>1104859</v>
          </cell>
          <cell r="ET14">
            <v>89154</v>
          </cell>
          <cell r="EU14">
            <v>0</v>
          </cell>
          <cell r="EV14">
            <v>0</v>
          </cell>
          <cell r="EW14">
            <v>67000</v>
          </cell>
          <cell r="EX14">
            <v>33000</v>
          </cell>
          <cell r="EY14">
            <v>0</v>
          </cell>
          <cell r="EZ14">
            <v>0</v>
          </cell>
          <cell r="FA14">
            <v>0</v>
          </cell>
          <cell r="FB14">
            <v>0</v>
          </cell>
          <cell r="FC14">
            <v>1294013</v>
          </cell>
          <cell r="FD14">
            <v>0</v>
          </cell>
          <cell r="FE14">
            <v>1054488</v>
          </cell>
          <cell r="FF14">
            <v>1054488</v>
          </cell>
          <cell r="FG14">
            <v>50371</v>
          </cell>
          <cell r="FH14">
            <v>2434246</v>
          </cell>
          <cell r="FI14">
            <v>47494</v>
          </cell>
          <cell r="FJ14">
            <v>205144</v>
          </cell>
          <cell r="FK14">
            <v>500000</v>
          </cell>
          <cell r="FL14">
            <v>4000</v>
          </cell>
          <cell r="FM14">
            <v>0</v>
          </cell>
          <cell r="FN14">
            <v>0</v>
          </cell>
          <cell r="FO14">
            <v>60000</v>
          </cell>
          <cell r="FP14">
            <v>0</v>
          </cell>
          <cell r="FQ14">
            <v>3906212</v>
          </cell>
          <cell r="FR14">
            <v>0</v>
          </cell>
          <cell r="FS14">
            <v>5000</v>
          </cell>
          <cell r="FT14">
            <v>10393</v>
          </cell>
          <cell r="FU14">
            <v>65000</v>
          </cell>
          <cell r="FV14">
            <v>260000</v>
          </cell>
          <cell r="FW14">
            <v>7497489</v>
          </cell>
          <cell r="FX14">
            <v>0</v>
          </cell>
          <cell r="FY14">
            <v>0</v>
          </cell>
          <cell r="FZ14">
            <v>0</v>
          </cell>
          <cell r="GA14">
            <v>7497489</v>
          </cell>
          <cell r="GB14">
            <v>437292</v>
          </cell>
          <cell r="GC14">
            <v>7934781</v>
          </cell>
          <cell r="GD14">
            <v>1109537</v>
          </cell>
          <cell r="GE14">
            <v>0</v>
          </cell>
          <cell r="GF14">
            <v>5102788</v>
          </cell>
          <cell r="GG14">
            <v>6088</v>
          </cell>
          <cell r="GH14">
            <v>3646712</v>
          </cell>
          <cell r="GI14">
            <v>0</v>
          </cell>
          <cell r="GJ14">
            <v>137102</v>
          </cell>
          <cell r="GK14">
            <v>521255</v>
          </cell>
          <cell r="GL14">
            <v>182917</v>
          </cell>
          <cell r="GM14">
            <v>0</v>
          </cell>
          <cell r="GN14">
            <v>29745</v>
          </cell>
          <cell r="GO14">
            <v>33254</v>
          </cell>
          <cell r="GP14">
            <v>0</v>
          </cell>
          <cell r="GQ14">
            <v>134101</v>
          </cell>
          <cell r="GR14">
            <v>0</v>
          </cell>
          <cell r="GS14">
            <v>66968</v>
          </cell>
          <cell r="GT14">
            <v>0</v>
          </cell>
          <cell r="GU14">
            <v>0</v>
          </cell>
          <cell r="GV14">
            <v>5003804</v>
          </cell>
          <cell r="GW14">
            <v>979033</v>
          </cell>
          <cell r="GX14">
            <v>1007400</v>
          </cell>
          <cell r="GY14">
            <v>165952</v>
          </cell>
          <cell r="GZ14">
            <v>0</v>
          </cell>
          <cell r="HA14">
            <v>0</v>
          </cell>
          <cell r="HB14">
            <v>290898</v>
          </cell>
          <cell r="HC14">
            <v>0</v>
          </cell>
          <cell r="HD14">
            <v>39993</v>
          </cell>
          <cell r="HE14">
            <v>147025</v>
          </cell>
          <cell r="HF14">
            <v>7428160</v>
          </cell>
          <cell r="HG14">
            <v>7471776</v>
          </cell>
          <cell r="HH14">
            <v>0</v>
          </cell>
          <cell r="HI14">
            <v>-43616</v>
          </cell>
          <cell r="HJ14">
            <v>3786880</v>
          </cell>
          <cell r="HK14">
            <v>0</v>
          </cell>
          <cell r="HL14">
            <v>149836</v>
          </cell>
          <cell r="HM14">
            <v>536247</v>
          </cell>
          <cell r="HN14">
            <v>189729</v>
          </cell>
          <cell r="HO14">
            <v>0</v>
          </cell>
          <cell r="HP14">
            <v>31141</v>
          </cell>
          <cell r="HQ14">
            <v>34806</v>
          </cell>
          <cell r="HR14">
            <v>0</v>
          </cell>
          <cell r="HS14">
            <v>137406</v>
          </cell>
          <cell r="HT14">
            <v>43616</v>
          </cell>
          <cell r="HU14">
            <v>149613</v>
          </cell>
          <cell r="HV14">
            <v>0</v>
          </cell>
          <cell r="HW14">
            <v>0</v>
          </cell>
          <cell r="HX14">
            <v>5500794</v>
          </cell>
          <cell r="HY14">
            <v>0</v>
          </cell>
          <cell r="HZ14">
            <v>-43616</v>
          </cell>
          <cell r="IA14">
            <v>0</v>
          </cell>
          <cell r="IB14">
            <v>0</v>
          </cell>
          <cell r="IC14">
            <v>0</v>
          </cell>
          <cell r="ID14">
            <v>300300</v>
          </cell>
          <cell r="IE14">
            <v>0</v>
          </cell>
          <cell r="IF14">
            <v>32769</v>
          </cell>
          <cell r="IG14">
            <v>165267</v>
          </cell>
          <cell r="IH14">
            <v>0</v>
          </cell>
          <cell r="II14">
            <v>0</v>
          </cell>
          <cell r="IJ14">
            <v>0</v>
          </cell>
          <cell r="IK14">
            <v>0</v>
          </cell>
          <cell r="IL14">
            <v>5307565</v>
          </cell>
          <cell r="IM14">
            <v>0</v>
          </cell>
          <cell r="IN14">
            <v>0</v>
          </cell>
          <cell r="IO14">
            <v>3.46</v>
          </cell>
          <cell r="IP14">
            <v>8</v>
          </cell>
          <cell r="IQ14">
            <v>2.8359999999999999</v>
          </cell>
          <cell r="IR14">
            <v>0.44</v>
          </cell>
          <cell r="IS14">
            <v>634.1</v>
          </cell>
          <cell r="IT14">
            <v>0</v>
          </cell>
          <cell r="IU14">
            <v>25.5</v>
          </cell>
          <cell r="IV14">
            <v>0</v>
          </cell>
          <cell r="IW14">
            <v>0</v>
          </cell>
          <cell r="IX14">
            <v>0</v>
          </cell>
          <cell r="IY14">
            <v>0</v>
          </cell>
          <cell r="IZ14">
            <v>0</v>
          </cell>
          <cell r="JA14">
            <v>0</v>
          </cell>
          <cell r="JB14">
            <v>0</v>
          </cell>
          <cell r="JC14">
            <v>0</v>
          </cell>
          <cell r="JD14">
            <v>86.38</v>
          </cell>
          <cell r="JE14">
            <v>31.51</v>
          </cell>
          <cell r="JF14">
            <v>18.149999999999999</v>
          </cell>
          <cell r="JG14">
            <v>36.72</v>
          </cell>
          <cell r="JH14">
            <v>35.619999999999997</v>
          </cell>
          <cell r="JI14">
            <v>21.78</v>
          </cell>
          <cell r="JJ14">
            <v>34.56</v>
          </cell>
          <cell r="JK14">
            <v>91.96</v>
          </cell>
          <cell r="JL14">
            <v>2.59</v>
          </cell>
          <cell r="JM14">
            <v>0.44</v>
          </cell>
          <cell r="JN14">
            <v>1</v>
          </cell>
          <cell r="JO14">
            <v>0</v>
          </cell>
          <cell r="JP14">
            <v>6208</v>
          </cell>
          <cell r="JQ14">
            <v>2.9660000000000002</v>
          </cell>
          <cell r="JR14">
            <v>66221</v>
          </cell>
          <cell r="JS14">
            <v>610</v>
          </cell>
          <cell r="JT14">
            <v>1</v>
          </cell>
          <cell r="JU14">
            <v>6208</v>
          </cell>
          <cell r="JV14">
            <v>5356</v>
          </cell>
          <cell r="JW14">
            <v>0</v>
          </cell>
          <cell r="JX14">
            <v>634.1</v>
          </cell>
          <cell r="JY14">
            <v>6453</v>
          </cell>
          <cell r="JZ14">
            <v>4091847</v>
          </cell>
          <cell r="KA14">
            <v>0</v>
          </cell>
        </row>
        <row r="15">
          <cell r="C15">
            <v>171</v>
          </cell>
          <cell r="D15" t="str">
            <v>ALTA</v>
          </cell>
          <cell r="E15">
            <v>0</v>
          </cell>
          <cell r="F15">
            <v>0</v>
          </cell>
          <cell r="G15">
            <v>0</v>
          </cell>
          <cell r="H15">
            <v>171</v>
          </cell>
          <cell r="I15">
            <v>2532448</v>
          </cell>
          <cell r="J15">
            <v>37808</v>
          </cell>
          <cell r="K15">
            <v>241556</v>
          </cell>
          <cell r="L15">
            <v>620000</v>
          </cell>
          <cell r="M15">
            <v>3280</v>
          </cell>
          <cell r="N15">
            <v>130000</v>
          </cell>
          <cell r="O15">
            <v>210000</v>
          </cell>
          <cell r="P15">
            <v>678000</v>
          </cell>
          <cell r="Q15">
            <v>0</v>
          </cell>
          <cell r="R15">
            <v>2905843</v>
          </cell>
          <cell r="S15">
            <v>0</v>
          </cell>
          <cell r="T15">
            <v>35100</v>
          </cell>
          <cell r="U15">
            <v>39800</v>
          </cell>
          <cell r="V15">
            <v>90500</v>
          </cell>
          <cell r="W15">
            <v>275500</v>
          </cell>
          <cell r="X15">
            <v>7799835</v>
          </cell>
          <cell r="Y15">
            <v>0</v>
          </cell>
          <cell r="Z15">
            <v>302000</v>
          </cell>
          <cell r="AA15">
            <v>0</v>
          </cell>
          <cell r="AB15">
            <v>8101835</v>
          </cell>
          <cell r="AC15">
            <v>2990345</v>
          </cell>
          <cell r="AD15">
            <v>11092180</v>
          </cell>
          <cell r="AE15">
            <v>5213600</v>
          </cell>
          <cell r="AF15">
            <v>105000</v>
          </cell>
          <cell r="AG15">
            <v>145000</v>
          </cell>
          <cell r="AH15">
            <v>295000</v>
          </cell>
          <cell r="AI15">
            <v>265000</v>
          </cell>
          <cell r="AJ15">
            <v>90000</v>
          </cell>
          <cell r="AK15">
            <v>630000</v>
          </cell>
          <cell r="AL15">
            <v>356000</v>
          </cell>
          <cell r="AM15">
            <v>0</v>
          </cell>
          <cell r="AN15">
            <v>1886000</v>
          </cell>
          <cell r="AO15">
            <v>305000</v>
          </cell>
          <cell r="AP15">
            <v>260000</v>
          </cell>
          <cell r="AQ15">
            <v>569568</v>
          </cell>
          <cell r="AR15">
            <v>230734</v>
          </cell>
          <cell r="AS15">
            <v>1060302</v>
          </cell>
          <cell r="AT15">
            <v>8464902</v>
          </cell>
          <cell r="AU15">
            <v>302000</v>
          </cell>
          <cell r="AV15">
            <v>8766902</v>
          </cell>
          <cell r="AW15">
            <v>2325278</v>
          </cell>
          <cell r="AX15">
            <v>11092180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20</v>
          </cell>
          <cell r="BV15">
            <v>2015</v>
          </cell>
          <cell r="BW15">
            <v>2019</v>
          </cell>
          <cell r="BX15">
            <v>10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2700</v>
          </cell>
          <cell r="CU15">
            <v>0</v>
          </cell>
          <cell r="CV15">
            <v>8</v>
          </cell>
          <cell r="CW15">
            <v>324666</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1829351</v>
          </cell>
          <cell r="DU15">
            <v>24768</v>
          </cell>
          <cell r="DV15">
            <v>0</v>
          </cell>
          <cell r="DW15">
            <v>0</v>
          </cell>
          <cell r="DX15">
            <v>0</v>
          </cell>
          <cell r="DY15">
            <v>0</v>
          </cell>
          <cell r="DZ15">
            <v>0</v>
          </cell>
          <cell r="EA15">
            <v>0</v>
          </cell>
          <cell r="EB15">
            <v>1854119</v>
          </cell>
          <cell r="EC15">
            <v>360000</v>
          </cell>
          <cell r="ED15">
            <v>0</v>
          </cell>
          <cell r="EE15">
            <v>1829351</v>
          </cell>
          <cell r="EF15">
            <v>0</v>
          </cell>
          <cell r="EG15">
            <v>0</v>
          </cell>
          <cell r="EH15">
            <v>0</v>
          </cell>
          <cell r="EI15">
            <v>70453</v>
          </cell>
          <cell r="EJ15">
            <v>70453</v>
          </cell>
          <cell r="EK15">
            <v>0</v>
          </cell>
          <cell r="EL15">
            <v>0</v>
          </cell>
          <cell r="EM15">
            <v>0</v>
          </cell>
          <cell r="EN15">
            <v>0</v>
          </cell>
          <cell r="EO15">
            <v>267363</v>
          </cell>
          <cell r="EP15">
            <v>0</v>
          </cell>
          <cell r="EQ15">
            <v>2551935</v>
          </cell>
          <cell r="ER15">
            <v>11601</v>
          </cell>
          <cell r="ES15">
            <v>870425</v>
          </cell>
          <cell r="ET15">
            <v>169009</v>
          </cell>
          <cell r="EU15">
            <v>0</v>
          </cell>
          <cell r="EV15">
            <v>0</v>
          </cell>
          <cell r="EW15">
            <v>0</v>
          </cell>
          <cell r="EX15">
            <v>33000</v>
          </cell>
          <cell r="EY15">
            <v>0</v>
          </cell>
          <cell r="EZ15">
            <v>0</v>
          </cell>
          <cell r="FA15">
            <v>125233</v>
          </cell>
          <cell r="FB15">
            <v>0</v>
          </cell>
          <cell r="FC15">
            <v>1197667</v>
          </cell>
          <cell r="FD15">
            <v>0</v>
          </cell>
          <cell r="FE15">
            <v>0</v>
          </cell>
          <cell r="FF15">
            <v>858824</v>
          </cell>
          <cell r="FG15">
            <v>11601</v>
          </cell>
          <cell r="FH15">
            <v>1844889</v>
          </cell>
          <cell r="FI15">
            <v>27551</v>
          </cell>
          <cell r="FJ15">
            <v>241556</v>
          </cell>
          <cell r="FK15">
            <v>620000</v>
          </cell>
          <cell r="FL15">
            <v>2000</v>
          </cell>
          <cell r="FM15">
            <v>0</v>
          </cell>
          <cell r="FN15">
            <v>0</v>
          </cell>
          <cell r="FO15">
            <v>225000</v>
          </cell>
          <cell r="FP15">
            <v>0</v>
          </cell>
          <cell r="FQ15">
            <v>2905843</v>
          </cell>
          <cell r="FR15">
            <v>0</v>
          </cell>
          <cell r="FS15">
            <v>31000</v>
          </cell>
          <cell r="FT15">
            <v>29003</v>
          </cell>
          <cell r="FU15">
            <v>90500</v>
          </cell>
          <cell r="FV15">
            <v>97500</v>
          </cell>
          <cell r="FW15">
            <v>6114842</v>
          </cell>
          <cell r="FX15">
            <v>0</v>
          </cell>
          <cell r="FY15">
            <v>0</v>
          </cell>
          <cell r="FZ15">
            <v>0</v>
          </cell>
          <cell r="GA15">
            <v>6114842</v>
          </cell>
          <cell r="GB15">
            <v>1450390</v>
          </cell>
          <cell r="GC15">
            <v>7565232</v>
          </cell>
          <cell r="GD15">
            <v>1336559</v>
          </cell>
          <cell r="GE15">
            <v>0</v>
          </cell>
          <cell r="GF15">
            <v>4336464</v>
          </cell>
          <cell r="GG15">
            <v>6001</v>
          </cell>
          <cell r="GH15">
            <v>3032905</v>
          </cell>
          <cell r="GI15">
            <v>0</v>
          </cell>
          <cell r="GJ15">
            <v>257731</v>
          </cell>
          <cell r="GK15">
            <v>330355</v>
          </cell>
          <cell r="GL15">
            <v>153457</v>
          </cell>
          <cell r="GM15">
            <v>2314</v>
          </cell>
          <cell r="GN15">
            <v>25917</v>
          </cell>
          <cell r="GO15">
            <v>29145</v>
          </cell>
          <cell r="GP15">
            <v>0</v>
          </cell>
          <cell r="GQ15">
            <v>151645</v>
          </cell>
          <cell r="GR15">
            <v>0</v>
          </cell>
          <cell r="GS15">
            <v>81760</v>
          </cell>
          <cell r="GT15">
            <v>25575</v>
          </cell>
          <cell r="GU15">
            <v>0</v>
          </cell>
          <cell r="GV15">
            <v>4443799</v>
          </cell>
          <cell r="GW15">
            <v>1136603</v>
          </cell>
          <cell r="GX15">
            <v>1260483</v>
          </cell>
          <cell r="GY15">
            <v>0</v>
          </cell>
          <cell r="GZ15">
            <v>0</v>
          </cell>
          <cell r="HA15">
            <v>0</v>
          </cell>
          <cell r="HB15">
            <v>248426</v>
          </cell>
          <cell r="HC15">
            <v>0</v>
          </cell>
          <cell r="HD15">
            <v>34393</v>
          </cell>
          <cell r="HE15">
            <v>96016</v>
          </cell>
          <cell r="HF15">
            <v>7185327</v>
          </cell>
          <cell r="HG15">
            <v>5739047</v>
          </cell>
          <cell r="HH15">
            <v>0</v>
          </cell>
          <cell r="HI15">
            <v>1446280</v>
          </cell>
          <cell r="HJ15">
            <v>3077639</v>
          </cell>
          <cell r="HK15">
            <v>0</v>
          </cell>
          <cell r="HL15">
            <v>260804</v>
          </cell>
          <cell r="HM15">
            <v>318414</v>
          </cell>
          <cell r="HN15">
            <v>154839</v>
          </cell>
          <cell r="HO15">
            <v>932</v>
          </cell>
          <cell r="HP15">
            <v>26077</v>
          </cell>
          <cell r="HQ15">
            <v>29314</v>
          </cell>
          <cell r="HR15">
            <v>0</v>
          </cell>
          <cell r="HS15">
            <v>150865</v>
          </cell>
          <cell r="HT15">
            <v>0</v>
          </cell>
          <cell r="HU15">
            <v>110229</v>
          </cell>
          <cell r="HV15">
            <v>0</v>
          </cell>
          <cell r="HW15">
            <v>0</v>
          </cell>
          <cell r="HX15">
            <v>4492454</v>
          </cell>
          <cell r="HY15">
            <v>0</v>
          </cell>
          <cell r="HZ15">
            <v>1446280</v>
          </cell>
          <cell r="IA15">
            <v>0</v>
          </cell>
          <cell r="IB15">
            <v>0</v>
          </cell>
          <cell r="IC15">
            <v>0</v>
          </cell>
          <cell r="ID15">
            <v>252767</v>
          </cell>
          <cell r="IE15">
            <v>0</v>
          </cell>
          <cell r="IF15">
            <v>28179</v>
          </cell>
          <cell r="IG15">
            <v>137723</v>
          </cell>
          <cell r="IH15">
            <v>0</v>
          </cell>
          <cell r="II15">
            <v>0</v>
          </cell>
          <cell r="IJ15">
            <v>0</v>
          </cell>
          <cell r="IK15">
            <v>0</v>
          </cell>
          <cell r="IL15">
            <v>4382225</v>
          </cell>
          <cell r="IM15">
            <v>0</v>
          </cell>
          <cell r="IN15">
            <v>0</v>
          </cell>
          <cell r="IO15">
            <v>36.11</v>
          </cell>
          <cell r="IP15">
            <v>14</v>
          </cell>
          <cell r="IQ15">
            <v>2.5379999999999998</v>
          </cell>
          <cell r="IR15">
            <v>3.96</v>
          </cell>
          <cell r="IS15">
            <v>510</v>
          </cell>
          <cell r="IT15">
            <v>0</v>
          </cell>
          <cell r="IU15">
            <v>20</v>
          </cell>
          <cell r="IV15">
            <v>0</v>
          </cell>
          <cell r="IW15">
            <v>0</v>
          </cell>
          <cell r="IX15">
            <v>0</v>
          </cell>
          <cell r="IY15">
            <v>2503</v>
          </cell>
          <cell r="IZ15">
            <v>3069</v>
          </cell>
          <cell r="JA15">
            <v>0</v>
          </cell>
          <cell r="JB15">
            <v>0</v>
          </cell>
          <cell r="JC15">
            <v>1.69</v>
          </cell>
          <cell r="JD15">
            <v>52.02</v>
          </cell>
          <cell r="JE15">
            <v>13.7</v>
          </cell>
          <cell r="JF15">
            <v>18.16</v>
          </cell>
          <cell r="JG15">
            <v>20.16</v>
          </cell>
          <cell r="JH15">
            <v>13.7</v>
          </cell>
          <cell r="JI15">
            <v>18.149999999999999</v>
          </cell>
          <cell r="JJ15">
            <v>13.68</v>
          </cell>
          <cell r="JK15">
            <v>45.53</v>
          </cell>
          <cell r="JL15">
            <v>19.43</v>
          </cell>
          <cell r="JM15">
            <v>7.92</v>
          </cell>
          <cell r="JN15">
            <v>0</v>
          </cell>
          <cell r="JO15">
            <v>0</v>
          </cell>
          <cell r="JP15">
            <v>6121</v>
          </cell>
          <cell r="JQ15">
            <v>2.653</v>
          </cell>
          <cell r="JR15">
            <v>0</v>
          </cell>
          <cell r="JS15">
            <v>502.8</v>
          </cell>
          <cell r="JT15">
            <v>-0.7</v>
          </cell>
          <cell r="JU15">
            <v>-4285</v>
          </cell>
          <cell r="JV15">
            <v>-3749</v>
          </cell>
          <cell r="JW15">
            <v>490</v>
          </cell>
          <cell r="JX15">
            <v>510</v>
          </cell>
          <cell r="JY15">
            <v>6366</v>
          </cell>
          <cell r="JZ15">
            <v>3246660</v>
          </cell>
          <cell r="KA15">
            <v>0</v>
          </cell>
        </row>
        <row r="16">
          <cell r="C16">
            <v>216</v>
          </cell>
          <cell r="D16" t="str">
            <v>CLEAR CREEK-AMANA (AMANA)</v>
          </cell>
          <cell r="E16">
            <v>0</v>
          </cell>
          <cell r="F16">
            <v>0</v>
          </cell>
          <cell r="G16">
            <v>0</v>
          </cell>
          <cell r="H16">
            <v>1221</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200</v>
          </cell>
          <cell r="CS16">
            <v>0</v>
          </cell>
          <cell r="CT16">
            <v>2700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25149</v>
          </cell>
          <cell r="EE16">
            <v>0</v>
          </cell>
          <cell r="EF16">
            <v>0</v>
          </cell>
          <cell r="EG16">
            <v>0</v>
          </cell>
          <cell r="EH16">
            <v>0</v>
          </cell>
          <cell r="EI16">
            <v>0</v>
          </cell>
          <cell r="EJ16">
            <v>0</v>
          </cell>
          <cell r="EK16">
            <v>0</v>
          </cell>
          <cell r="EL16">
            <v>0</v>
          </cell>
          <cell r="EM16">
            <v>0</v>
          </cell>
          <cell r="EN16">
            <v>0</v>
          </cell>
          <cell r="EO16">
            <v>0</v>
          </cell>
          <cell r="EP16">
            <v>0</v>
          </cell>
          <cell r="EQ16">
            <v>25149</v>
          </cell>
          <cell r="ER16">
            <v>63845</v>
          </cell>
          <cell r="ES16">
            <v>920617</v>
          </cell>
          <cell r="ET16">
            <v>91653</v>
          </cell>
          <cell r="EU16">
            <v>20000</v>
          </cell>
          <cell r="EV16">
            <v>0</v>
          </cell>
          <cell r="EW16">
            <v>56246</v>
          </cell>
          <cell r="EX16">
            <v>33000</v>
          </cell>
          <cell r="EY16">
            <v>0</v>
          </cell>
          <cell r="EZ16">
            <v>0</v>
          </cell>
          <cell r="FA16">
            <v>405000</v>
          </cell>
          <cell r="FB16">
            <v>0</v>
          </cell>
          <cell r="FC16">
            <v>1526516</v>
          </cell>
          <cell r="FD16">
            <v>0</v>
          </cell>
          <cell r="FE16">
            <v>0</v>
          </cell>
          <cell r="FF16">
            <v>856772</v>
          </cell>
          <cell r="FG16">
            <v>63845</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cell r="HA16">
            <v>0</v>
          </cell>
          <cell r="HB16">
            <v>0</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cell r="HR16">
            <v>0</v>
          </cell>
          <cell r="HS16">
            <v>0</v>
          </cell>
          <cell r="HT16">
            <v>0</v>
          </cell>
          <cell r="HU16">
            <v>0</v>
          </cell>
          <cell r="HV16">
            <v>0</v>
          </cell>
          <cell r="HW16">
            <v>0</v>
          </cell>
          <cell r="HX16">
            <v>0</v>
          </cell>
          <cell r="HY16">
            <v>0</v>
          </cell>
          <cell r="HZ16">
            <v>0</v>
          </cell>
          <cell r="IA16">
            <v>0</v>
          </cell>
          <cell r="IB16">
            <v>0</v>
          </cell>
          <cell r="IC16">
            <v>0</v>
          </cell>
          <cell r="ID16">
            <v>0</v>
          </cell>
          <cell r="IE16">
            <v>0</v>
          </cell>
          <cell r="IF16">
            <v>0</v>
          </cell>
          <cell r="IG16">
            <v>0</v>
          </cell>
          <cell r="IH16">
            <v>0</v>
          </cell>
          <cell r="II16">
            <v>0</v>
          </cell>
          <cell r="IJ16">
            <v>0</v>
          </cell>
          <cell r="IK16">
            <v>0</v>
          </cell>
          <cell r="IL16">
            <v>0</v>
          </cell>
          <cell r="IM16">
            <v>0</v>
          </cell>
          <cell r="IN16">
            <v>0</v>
          </cell>
          <cell r="IO16">
            <v>0</v>
          </cell>
          <cell r="IP16">
            <v>0</v>
          </cell>
          <cell r="IQ16">
            <v>0</v>
          </cell>
          <cell r="IR16">
            <v>0</v>
          </cell>
          <cell r="IS16">
            <v>0</v>
          </cell>
          <cell r="IT16">
            <v>0</v>
          </cell>
          <cell r="IU16">
            <v>0</v>
          </cell>
          <cell r="IV16">
            <v>0</v>
          </cell>
          <cell r="IW16">
            <v>0</v>
          </cell>
          <cell r="IX16">
            <v>0</v>
          </cell>
          <cell r="IY16">
            <v>0</v>
          </cell>
          <cell r="IZ16">
            <v>0</v>
          </cell>
          <cell r="JA16">
            <v>0</v>
          </cell>
          <cell r="JB16">
            <v>0</v>
          </cell>
          <cell r="JC16">
            <v>0</v>
          </cell>
          <cell r="JD16">
            <v>0</v>
          </cell>
          <cell r="JE16">
            <v>0</v>
          </cell>
          <cell r="JF16">
            <v>0</v>
          </cell>
          <cell r="JG16">
            <v>0</v>
          </cell>
          <cell r="JH16">
            <v>0</v>
          </cell>
          <cell r="JI16">
            <v>0</v>
          </cell>
          <cell r="JJ16">
            <v>0</v>
          </cell>
          <cell r="JK16">
            <v>0</v>
          </cell>
          <cell r="JL16">
            <v>0</v>
          </cell>
          <cell r="JM16">
            <v>0</v>
          </cell>
          <cell r="JN16">
            <v>0</v>
          </cell>
          <cell r="JO16">
            <v>0</v>
          </cell>
          <cell r="JP16">
            <v>0</v>
          </cell>
          <cell r="JQ16">
            <v>0</v>
          </cell>
          <cell r="JR16">
            <v>0</v>
          </cell>
          <cell r="JS16">
            <v>0</v>
          </cell>
          <cell r="JT16">
            <v>0</v>
          </cell>
          <cell r="JU16">
            <v>0</v>
          </cell>
          <cell r="JV16">
            <v>0</v>
          </cell>
          <cell r="JW16">
            <v>0</v>
          </cell>
          <cell r="JX16">
            <v>0</v>
          </cell>
          <cell r="JY16">
            <v>0</v>
          </cell>
          <cell r="JZ16">
            <v>0</v>
          </cell>
          <cell r="KA16">
            <v>0</v>
          </cell>
        </row>
        <row r="17">
          <cell r="C17">
            <v>225</v>
          </cell>
          <cell r="D17" t="str">
            <v>AMES</v>
          </cell>
          <cell r="E17">
            <v>0</v>
          </cell>
          <cell r="F17">
            <v>0</v>
          </cell>
          <cell r="G17">
            <v>0</v>
          </cell>
          <cell r="H17">
            <v>225</v>
          </cell>
          <cell r="I17">
            <v>31507575</v>
          </cell>
          <cell r="J17">
            <v>101645</v>
          </cell>
          <cell r="K17">
            <v>2102405</v>
          </cell>
          <cell r="L17">
            <v>3200000</v>
          </cell>
          <cell r="M17">
            <v>103900</v>
          </cell>
          <cell r="N17">
            <v>900000</v>
          </cell>
          <cell r="O17">
            <v>1175000</v>
          </cell>
          <cell r="P17">
            <v>720000</v>
          </cell>
          <cell r="Q17">
            <v>0</v>
          </cell>
          <cell r="R17">
            <v>18765809</v>
          </cell>
          <cell r="S17">
            <v>0</v>
          </cell>
          <cell r="T17">
            <v>5451000</v>
          </cell>
          <cell r="U17">
            <v>679545</v>
          </cell>
          <cell r="V17">
            <v>650000</v>
          </cell>
          <cell r="W17">
            <v>1839500</v>
          </cell>
          <cell r="X17">
            <v>67196379</v>
          </cell>
          <cell r="Y17">
            <v>15000000</v>
          </cell>
          <cell r="Z17">
            <v>0</v>
          </cell>
          <cell r="AA17">
            <v>0</v>
          </cell>
          <cell r="AB17">
            <v>82196379</v>
          </cell>
          <cell r="AC17">
            <v>68934713</v>
          </cell>
          <cell r="AD17">
            <v>151131092</v>
          </cell>
          <cell r="AE17">
            <v>36900000</v>
          </cell>
          <cell r="AF17">
            <v>1276200</v>
          </cell>
          <cell r="AG17">
            <v>790000</v>
          </cell>
          <cell r="AH17">
            <v>958300</v>
          </cell>
          <cell r="AI17">
            <v>2322400</v>
          </cell>
          <cell r="AJ17">
            <v>1981300</v>
          </cell>
          <cell r="AK17">
            <v>3596900</v>
          </cell>
          <cell r="AL17">
            <v>1784700</v>
          </cell>
          <cell r="AM17">
            <v>0</v>
          </cell>
          <cell r="AN17">
            <v>12709800</v>
          </cell>
          <cell r="AO17">
            <v>1700000</v>
          </cell>
          <cell r="AP17">
            <v>34000000</v>
          </cell>
          <cell r="AQ17">
            <v>8920792</v>
          </cell>
          <cell r="AR17">
            <v>1786914</v>
          </cell>
          <cell r="AS17">
            <v>44707706</v>
          </cell>
          <cell r="AT17">
            <v>96017506</v>
          </cell>
          <cell r="AU17">
            <v>0</v>
          </cell>
          <cell r="AV17">
            <v>96017506</v>
          </cell>
          <cell r="AW17">
            <v>55113586</v>
          </cell>
          <cell r="AX17">
            <v>151131092</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20</v>
          </cell>
          <cell r="BV17">
            <v>2012</v>
          </cell>
          <cell r="BW17">
            <v>2016</v>
          </cell>
          <cell r="BX17">
            <v>10</v>
          </cell>
          <cell r="BY17">
            <v>0</v>
          </cell>
          <cell r="BZ17">
            <v>0</v>
          </cell>
          <cell r="CA17">
            <v>0</v>
          </cell>
          <cell r="CB17">
            <v>0</v>
          </cell>
          <cell r="CC17">
            <v>0</v>
          </cell>
          <cell r="CD17">
            <v>0</v>
          </cell>
          <cell r="CE17">
            <v>0</v>
          </cell>
          <cell r="CF17">
            <v>0</v>
          </cell>
          <cell r="CG17">
            <v>0</v>
          </cell>
          <cell r="CH17">
            <v>0</v>
          </cell>
          <cell r="CI17">
            <v>0</v>
          </cell>
          <cell r="CJ17">
            <v>2009</v>
          </cell>
          <cell r="CK17">
            <v>2018</v>
          </cell>
          <cell r="CL17">
            <v>1340</v>
          </cell>
          <cell r="CM17">
            <v>0</v>
          </cell>
          <cell r="CN17">
            <v>0</v>
          </cell>
          <cell r="CO17">
            <v>0</v>
          </cell>
          <cell r="CP17">
            <v>0</v>
          </cell>
          <cell r="CQ17">
            <v>0</v>
          </cell>
          <cell r="CR17">
            <v>0</v>
          </cell>
          <cell r="CS17">
            <v>0</v>
          </cell>
          <cell r="CT17">
            <v>4050</v>
          </cell>
          <cell r="CU17">
            <v>0</v>
          </cell>
          <cell r="CV17">
            <v>4</v>
          </cell>
          <cell r="CW17">
            <v>2741605</v>
          </cell>
          <cell r="CX17">
            <v>0</v>
          </cell>
          <cell r="CY17">
            <v>0</v>
          </cell>
          <cell r="CZ17">
            <v>0</v>
          </cell>
          <cell r="DA17">
            <v>0</v>
          </cell>
          <cell r="DB17">
            <v>0</v>
          </cell>
          <cell r="DC17">
            <v>0</v>
          </cell>
          <cell r="DD17">
            <v>0</v>
          </cell>
          <cell r="DE17">
            <v>2953167</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17708500</v>
          </cell>
          <cell r="DU17">
            <v>274935</v>
          </cell>
          <cell r="DV17">
            <v>0</v>
          </cell>
          <cell r="DW17">
            <v>0</v>
          </cell>
          <cell r="DX17">
            <v>0</v>
          </cell>
          <cell r="DY17">
            <v>0</v>
          </cell>
          <cell r="DZ17">
            <v>0</v>
          </cell>
          <cell r="EA17">
            <v>0</v>
          </cell>
          <cell r="EB17">
            <v>17983435</v>
          </cell>
          <cell r="EC17">
            <v>1016550</v>
          </cell>
          <cell r="ED17">
            <v>0</v>
          </cell>
          <cell r="EE17">
            <v>17708500</v>
          </cell>
          <cell r="EF17">
            <v>0</v>
          </cell>
          <cell r="EG17">
            <v>2953167</v>
          </cell>
          <cell r="EH17">
            <v>2953167</v>
          </cell>
          <cell r="EI17">
            <v>727272</v>
          </cell>
          <cell r="EJ17">
            <v>3680439</v>
          </cell>
          <cell r="EK17">
            <v>0</v>
          </cell>
          <cell r="EL17">
            <v>0</v>
          </cell>
          <cell r="EM17">
            <v>0</v>
          </cell>
          <cell r="EN17">
            <v>0</v>
          </cell>
          <cell r="EO17">
            <v>8925612</v>
          </cell>
          <cell r="EP17">
            <v>0</v>
          </cell>
          <cell r="EQ17">
            <v>31606036</v>
          </cell>
          <cell r="ER17">
            <v>12475</v>
          </cell>
          <cell r="ES17">
            <v>816599</v>
          </cell>
          <cell r="ET17">
            <v>46160</v>
          </cell>
          <cell r="EU17">
            <v>0</v>
          </cell>
          <cell r="EV17">
            <v>0</v>
          </cell>
          <cell r="EW17">
            <v>134000</v>
          </cell>
          <cell r="EX17">
            <v>33000</v>
          </cell>
          <cell r="EY17">
            <v>0</v>
          </cell>
          <cell r="EZ17">
            <v>0</v>
          </cell>
          <cell r="FA17">
            <v>405000</v>
          </cell>
          <cell r="FB17">
            <v>0</v>
          </cell>
          <cell r="FC17">
            <v>1434759</v>
          </cell>
          <cell r="FD17">
            <v>0</v>
          </cell>
          <cell r="FE17">
            <v>0</v>
          </cell>
          <cell r="FF17">
            <v>804124</v>
          </cell>
          <cell r="FG17">
            <v>12475</v>
          </cell>
          <cell r="FH17">
            <v>17928764</v>
          </cell>
          <cell r="FI17">
            <v>57855</v>
          </cell>
          <cell r="FJ17">
            <v>2102405</v>
          </cell>
          <cell r="FK17">
            <v>3200000</v>
          </cell>
          <cell r="FL17">
            <v>20000</v>
          </cell>
          <cell r="FM17">
            <v>0</v>
          </cell>
          <cell r="FN17">
            <v>275000</v>
          </cell>
          <cell r="FO17">
            <v>720000</v>
          </cell>
          <cell r="FP17">
            <v>0</v>
          </cell>
          <cell r="FQ17">
            <v>18765809</v>
          </cell>
          <cell r="FR17">
            <v>0</v>
          </cell>
          <cell r="FS17">
            <v>890000</v>
          </cell>
          <cell r="FT17">
            <v>386518</v>
          </cell>
          <cell r="FU17">
            <v>650000</v>
          </cell>
          <cell r="FV17">
            <v>1100000</v>
          </cell>
          <cell r="FW17">
            <v>46096351</v>
          </cell>
          <cell r="FX17">
            <v>0</v>
          </cell>
          <cell r="FY17">
            <v>0</v>
          </cell>
          <cell r="FZ17">
            <v>0</v>
          </cell>
          <cell r="GA17">
            <v>46096351</v>
          </cell>
          <cell r="GB17">
            <v>12442135</v>
          </cell>
          <cell r="GC17">
            <v>58538486</v>
          </cell>
          <cell r="GD17">
            <v>9343923</v>
          </cell>
          <cell r="GE17">
            <v>0</v>
          </cell>
          <cell r="GF17">
            <v>34265230</v>
          </cell>
          <cell r="GG17">
            <v>6091</v>
          </cell>
          <cell r="GH17">
            <v>25730211</v>
          </cell>
          <cell r="GI17">
            <v>86858</v>
          </cell>
          <cell r="GJ17">
            <v>304775</v>
          </cell>
          <cell r="GK17">
            <v>2643372</v>
          </cell>
          <cell r="GL17">
            <v>1191588</v>
          </cell>
          <cell r="GM17">
            <v>16945</v>
          </cell>
          <cell r="GN17">
            <v>214777</v>
          </cell>
          <cell r="GO17">
            <v>235650</v>
          </cell>
          <cell r="GP17">
            <v>0</v>
          </cell>
          <cell r="GQ17">
            <v>1286511</v>
          </cell>
          <cell r="GR17">
            <v>204662</v>
          </cell>
          <cell r="GS17">
            <v>334579</v>
          </cell>
          <cell r="GT17">
            <v>951825</v>
          </cell>
          <cell r="GU17">
            <v>0</v>
          </cell>
          <cell r="GV17">
            <v>35756296</v>
          </cell>
          <cell r="GW17">
            <v>6351583</v>
          </cell>
          <cell r="GX17">
            <v>4262683</v>
          </cell>
          <cell r="GY17">
            <v>0</v>
          </cell>
          <cell r="GZ17">
            <v>0</v>
          </cell>
          <cell r="HA17">
            <v>0</v>
          </cell>
          <cell r="HB17">
            <v>2211232</v>
          </cell>
          <cell r="HC17">
            <v>0</v>
          </cell>
          <cell r="HD17">
            <v>248083</v>
          </cell>
          <cell r="HE17">
            <v>666111</v>
          </cell>
          <cell r="HF17">
            <v>49247905</v>
          </cell>
          <cell r="HG17">
            <v>45451649</v>
          </cell>
          <cell r="HH17">
            <v>0</v>
          </cell>
          <cell r="HI17">
            <v>3796256</v>
          </cell>
          <cell r="HJ17">
            <v>26264456</v>
          </cell>
          <cell r="HK17">
            <v>0</v>
          </cell>
          <cell r="HL17">
            <v>352077</v>
          </cell>
          <cell r="HM17">
            <v>2429557</v>
          </cell>
          <cell r="HN17">
            <v>1206109</v>
          </cell>
          <cell r="HO17">
            <v>2424</v>
          </cell>
          <cell r="HP17">
            <v>218275</v>
          </cell>
          <cell r="HQ17">
            <v>239509</v>
          </cell>
          <cell r="HR17">
            <v>0</v>
          </cell>
          <cell r="HS17">
            <v>1287851</v>
          </cell>
          <cell r="HT17">
            <v>0</v>
          </cell>
          <cell r="HU17">
            <v>399521</v>
          </cell>
          <cell r="HV17">
            <v>0</v>
          </cell>
          <cell r="HW17">
            <v>2680</v>
          </cell>
          <cell r="HX17">
            <v>35060754</v>
          </cell>
          <cell r="HY17">
            <v>0</v>
          </cell>
          <cell r="HZ17">
            <v>3796256</v>
          </cell>
          <cell r="IA17">
            <v>0</v>
          </cell>
          <cell r="IB17">
            <v>0</v>
          </cell>
          <cell r="IC17">
            <v>0</v>
          </cell>
          <cell r="ID17">
            <v>2250076</v>
          </cell>
          <cell r="IE17">
            <v>0</v>
          </cell>
          <cell r="IF17">
            <v>203105</v>
          </cell>
          <cell r="IG17">
            <v>795730</v>
          </cell>
          <cell r="IH17">
            <v>0</v>
          </cell>
          <cell r="II17">
            <v>0</v>
          </cell>
          <cell r="IJ17">
            <v>0</v>
          </cell>
          <cell r="IK17">
            <v>0</v>
          </cell>
          <cell r="IL17">
            <v>34661233</v>
          </cell>
          <cell r="IM17">
            <v>0</v>
          </cell>
          <cell r="IN17">
            <v>0</v>
          </cell>
          <cell r="IO17">
            <v>5.59</v>
          </cell>
          <cell r="IP17">
            <v>140</v>
          </cell>
          <cell r="IQ17">
            <v>18.096</v>
          </cell>
          <cell r="IR17">
            <v>33</v>
          </cell>
          <cell r="IS17">
            <v>4246.6000000000004</v>
          </cell>
          <cell r="IT17">
            <v>0</v>
          </cell>
          <cell r="IU17">
            <v>117</v>
          </cell>
          <cell r="IV17">
            <v>0</v>
          </cell>
          <cell r="IW17">
            <v>0</v>
          </cell>
          <cell r="IX17">
            <v>0</v>
          </cell>
          <cell r="IY17">
            <v>0</v>
          </cell>
          <cell r="IZ17">
            <v>0</v>
          </cell>
          <cell r="JA17">
            <v>0</v>
          </cell>
          <cell r="JB17">
            <v>0</v>
          </cell>
          <cell r="JC17">
            <v>0</v>
          </cell>
          <cell r="JD17">
            <v>391.17</v>
          </cell>
          <cell r="JE17">
            <v>93.16</v>
          </cell>
          <cell r="JF17">
            <v>110.81</v>
          </cell>
          <cell r="JG17">
            <v>187.2</v>
          </cell>
          <cell r="JH17">
            <v>78.09</v>
          </cell>
          <cell r="JI17">
            <v>113.83</v>
          </cell>
          <cell r="JJ17">
            <v>167.04</v>
          </cell>
          <cell r="JK17">
            <v>358.96</v>
          </cell>
          <cell r="JL17">
            <v>2.06</v>
          </cell>
          <cell r="JM17">
            <v>36.299999999999997</v>
          </cell>
          <cell r="JN17">
            <v>126</v>
          </cell>
          <cell r="JO17">
            <v>0</v>
          </cell>
          <cell r="JP17">
            <v>6211</v>
          </cell>
          <cell r="JQ17">
            <v>17.550999999999998</v>
          </cell>
          <cell r="JR17">
            <v>52472</v>
          </cell>
          <cell r="JS17">
            <v>4228.7</v>
          </cell>
          <cell r="JT17">
            <v>0</v>
          </cell>
          <cell r="JU17">
            <v>0</v>
          </cell>
          <cell r="JV17">
            <v>0</v>
          </cell>
          <cell r="JW17">
            <v>0</v>
          </cell>
          <cell r="JX17">
            <v>4246.6000000000004</v>
          </cell>
          <cell r="JY17">
            <v>6456</v>
          </cell>
          <cell r="JZ17">
            <v>27416050</v>
          </cell>
          <cell r="KA17">
            <v>0</v>
          </cell>
        </row>
        <row r="18">
          <cell r="C18">
            <v>234</v>
          </cell>
          <cell r="D18" t="str">
            <v>ANAMOSA</v>
          </cell>
          <cell r="E18">
            <v>0</v>
          </cell>
          <cell r="F18">
            <v>0</v>
          </cell>
          <cell r="G18">
            <v>0</v>
          </cell>
          <cell r="H18">
            <v>234</v>
          </cell>
          <cell r="I18">
            <v>4895423</v>
          </cell>
          <cell r="J18">
            <v>90473</v>
          </cell>
          <cell r="K18">
            <v>553515</v>
          </cell>
          <cell r="L18">
            <v>898100</v>
          </cell>
          <cell r="M18">
            <v>88336</v>
          </cell>
          <cell r="N18">
            <v>363950</v>
          </cell>
          <cell r="O18">
            <v>529200</v>
          </cell>
          <cell r="P18">
            <v>1703889</v>
          </cell>
          <cell r="Q18">
            <v>0</v>
          </cell>
          <cell r="R18">
            <v>7764064</v>
          </cell>
          <cell r="S18">
            <v>0</v>
          </cell>
          <cell r="T18">
            <v>86525</v>
          </cell>
          <cell r="U18">
            <v>37437</v>
          </cell>
          <cell r="V18">
            <v>168391</v>
          </cell>
          <cell r="W18">
            <v>511152</v>
          </cell>
          <cell r="X18">
            <v>17690455</v>
          </cell>
          <cell r="Y18">
            <v>7004114</v>
          </cell>
          <cell r="Z18">
            <v>805198</v>
          </cell>
          <cell r="AA18">
            <v>0</v>
          </cell>
          <cell r="AB18">
            <v>25499767</v>
          </cell>
          <cell r="AC18">
            <v>14226315</v>
          </cell>
          <cell r="AD18">
            <v>39726082</v>
          </cell>
          <cell r="AE18">
            <v>10237033</v>
          </cell>
          <cell r="AF18">
            <v>584425</v>
          </cell>
          <cell r="AG18">
            <v>586110</v>
          </cell>
          <cell r="AH18">
            <v>560455</v>
          </cell>
          <cell r="AI18">
            <v>806285</v>
          </cell>
          <cell r="AJ18">
            <v>223201</v>
          </cell>
          <cell r="AK18">
            <v>1229677</v>
          </cell>
          <cell r="AL18">
            <v>786254</v>
          </cell>
          <cell r="AM18">
            <v>0</v>
          </cell>
          <cell r="AN18">
            <v>4776407</v>
          </cell>
          <cell r="AO18">
            <v>1151336</v>
          </cell>
          <cell r="AP18">
            <v>9639966</v>
          </cell>
          <cell r="AQ18">
            <v>1810076</v>
          </cell>
          <cell r="AR18">
            <v>550772</v>
          </cell>
          <cell r="AS18">
            <v>12000814</v>
          </cell>
          <cell r="AT18">
            <v>28165590</v>
          </cell>
          <cell r="AU18">
            <v>805198</v>
          </cell>
          <cell r="AV18">
            <v>28970788</v>
          </cell>
          <cell r="AW18">
            <v>10755294</v>
          </cell>
          <cell r="AX18">
            <v>39726082</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20</v>
          </cell>
          <cell r="BV18">
            <v>2015</v>
          </cell>
          <cell r="BW18">
            <v>2019</v>
          </cell>
          <cell r="BX18">
            <v>10</v>
          </cell>
          <cell r="BY18">
            <v>0</v>
          </cell>
          <cell r="BZ18">
            <v>0</v>
          </cell>
          <cell r="CA18">
            <v>0</v>
          </cell>
          <cell r="CB18">
            <v>0</v>
          </cell>
          <cell r="CC18">
            <v>0</v>
          </cell>
          <cell r="CD18">
            <v>0</v>
          </cell>
          <cell r="CE18">
            <v>0</v>
          </cell>
          <cell r="CF18">
            <v>0</v>
          </cell>
          <cell r="CG18">
            <v>0</v>
          </cell>
          <cell r="CH18">
            <v>0</v>
          </cell>
          <cell r="CI18">
            <v>0</v>
          </cell>
          <cell r="CJ18">
            <v>2007</v>
          </cell>
          <cell r="CK18">
            <v>2016</v>
          </cell>
          <cell r="CL18">
            <v>670</v>
          </cell>
          <cell r="CM18">
            <v>0</v>
          </cell>
          <cell r="CN18">
            <v>0</v>
          </cell>
          <cell r="CO18">
            <v>0</v>
          </cell>
          <cell r="CP18">
            <v>0</v>
          </cell>
          <cell r="CQ18">
            <v>0</v>
          </cell>
          <cell r="CR18">
            <v>0</v>
          </cell>
          <cell r="CS18">
            <v>0</v>
          </cell>
          <cell r="CT18">
            <v>4050</v>
          </cell>
          <cell r="CU18">
            <v>0</v>
          </cell>
          <cell r="CV18">
            <v>7</v>
          </cell>
          <cell r="CW18">
            <v>795960</v>
          </cell>
          <cell r="CX18">
            <v>0</v>
          </cell>
          <cell r="CY18">
            <v>0</v>
          </cell>
          <cell r="CZ18">
            <v>0</v>
          </cell>
          <cell r="DA18">
            <v>0</v>
          </cell>
          <cell r="DB18">
            <v>0</v>
          </cell>
          <cell r="DC18">
            <v>0</v>
          </cell>
          <cell r="DD18">
            <v>0</v>
          </cell>
          <cell r="DE18">
            <v>228340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3238269</v>
          </cell>
          <cell r="DU18">
            <v>25686</v>
          </cell>
          <cell r="DV18">
            <v>0</v>
          </cell>
          <cell r="DW18">
            <v>0</v>
          </cell>
          <cell r="DX18">
            <v>0</v>
          </cell>
          <cell r="DY18">
            <v>0</v>
          </cell>
          <cell r="DZ18">
            <v>0</v>
          </cell>
          <cell r="EA18">
            <v>0</v>
          </cell>
          <cell r="EB18">
            <v>3263955</v>
          </cell>
          <cell r="EC18">
            <v>267000</v>
          </cell>
          <cell r="ED18">
            <v>0</v>
          </cell>
          <cell r="EE18">
            <v>3238269</v>
          </cell>
          <cell r="EF18">
            <v>0</v>
          </cell>
          <cell r="EG18">
            <v>228340</v>
          </cell>
          <cell r="EH18">
            <v>228340</v>
          </cell>
          <cell r="EI18">
            <v>112466</v>
          </cell>
          <cell r="EJ18">
            <v>340806</v>
          </cell>
          <cell r="EK18">
            <v>0</v>
          </cell>
          <cell r="EL18">
            <v>0</v>
          </cell>
          <cell r="EM18">
            <v>0</v>
          </cell>
          <cell r="EN18">
            <v>0</v>
          </cell>
          <cell r="EO18">
            <v>1106350</v>
          </cell>
          <cell r="EP18">
            <v>0</v>
          </cell>
          <cell r="EQ18">
            <v>4978111</v>
          </cell>
          <cell r="ER18">
            <v>7537</v>
          </cell>
          <cell r="ES18">
            <v>992666</v>
          </cell>
          <cell r="ET18">
            <v>81225</v>
          </cell>
          <cell r="EU18">
            <v>0</v>
          </cell>
          <cell r="EV18">
            <v>0</v>
          </cell>
          <cell r="EW18">
            <v>67000</v>
          </cell>
          <cell r="EX18">
            <v>33000</v>
          </cell>
          <cell r="EY18">
            <v>0</v>
          </cell>
          <cell r="EZ18">
            <v>0</v>
          </cell>
          <cell r="FA18">
            <v>324627</v>
          </cell>
          <cell r="FB18">
            <v>0</v>
          </cell>
          <cell r="FC18">
            <v>1498518</v>
          </cell>
          <cell r="FD18">
            <v>0</v>
          </cell>
          <cell r="FE18">
            <v>0</v>
          </cell>
          <cell r="FF18">
            <v>985129</v>
          </cell>
          <cell r="FG18">
            <v>7537</v>
          </cell>
          <cell r="FH18">
            <v>3211759</v>
          </cell>
          <cell r="FI18">
            <v>59981</v>
          </cell>
          <cell r="FJ18">
            <v>553515</v>
          </cell>
          <cell r="FK18">
            <v>898100</v>
          </cell>
          <cell r="FL18">
            <v>20000</v>
          </cell>
          <cell r="FM18">
            <v>0</v>
          </cell>
          <cell r="FN18">
            <v>4200</v>
          </cell>
          <cell r="FO18">
            <v>107700</v>
          </cell>
          <cell r="FP18">
            <v>0</v>
          </cell>
          <cell r="FQ18">
            <v>7764064</v>
          </cell>
          <cell r="FR18">
            <v>0</v>
          </cell>
          <cell r="FS18">
            <v>77020</v>
          </cell>
          <cell r="FT18">
            <v>23912</v>
          </cell>
          <cell r="FU18">
            <v>168391</v>
          </cell>
          <cell r="FV18">
            <v>272152</v>
          </cell>
          <cell r="FW18">
            <v>13160794</v>
          </cell>
          <cell r="FX18">
            <v>0</v>
          </cell>
          <cell r="FY18">
            <v>0</v>
          </cell>
          <cell r="FZ18">
            <v>0</v>
          </cell>
          <cell r="GA18">
            <v>13160794</v>
          </cell>
          <cell r="GB18">
            <v>4270735</v>
          </cell>
          <cell r="GC18">
            <v>17431529</v>
          </cell>
          <cell r="GD18">
            <v>2124990</v>
          </cell>
          <cell r="GE18">
            <v>0</v>
          </cell>
          <cell r="GF18">
            <v>10212661</v>
          </cell>
          <cell r="GG18">
            <v>6018</v>
          </cell>
          <cell r="GH18">
            <v>7449682</v>
          </cell>
          <cell r="GI18">
            <v>342306</v>
          </cell>
          <cell r="GJ18">
            <v>205346</v>
          </cell>
          <cell r="GK18">
            <v>950663</v>
          </cell>
          <cell r="GL18">
            <v>366974</v>
          </cell>
          <cell r="GM18">
            <v>13246</v>
          </cell>
          <cell r="GN18">
            <v>63437</v>
          </cell>
          <cell r="GO18">
            <v>69665</v>
          </cell>
          <cell r="GP18">
            <v>0</v>
          </cell>
          <cell r="GQ18">
            <v>10933</v>
          </cell>
          <cell r="GR18">
            <v>0</v>
          </cell>
          <cell r="GS18">
            <v>149162</v>
          </cell>
          <cell r="GT18">
            <v>169856</v>
          </cell>
          <cell r="GU18">
            <v>-80250</v>
          </cell>
          <cell r="GV18">
            <v>10531679</v>
          </cell>
          <cell r="GW18">
            <v>1818158</v>
          </cell>
          <cell r="GX18">
            <v>5728814</v>
          </cell>
          <cell r="GY18">
            <v>0</v>
          </cell>
          <cell r="GZ18">
            <v>0</v>
          </cell>
          <cell r="HA18">
            <v>0</v>
          </cell>
          <cell r="HB18">
            <v>494332</v>
          </cell>
          <cell r="HC18">
            <v>0</v>
          </cell>
          <cell r="HD18">
            <v>73523</v>
          </cell>
          <cell r="HE18">
            <v>204034</v>
          </cell>
          <cell r="HF18">
            <v>18777017</v>
          </cell>
          <cell r="HG18">
            <v>12629023</v>
          </cell>
          <cell r="HH18">
            <v>0</v>
          </cell>
          <cell r="HI18">
            <v>6147994</v>
          </cell>
          <cell r="HJ18">
            <v>7599458</v>
          </cell>
          <cell r="HK18">
            <v>0</v>
          </cell>
          <cell r="HL18">
            <v>175209</v>
          </cell>
          <cell r="HM18">
            <v>942613</v>
          </cell>
          <cell r="HN18">
            <v>373204</v>
          </cell>
          <cell r="HO18">
            <v>7016</v>
          </cell>
          <cell r="HP18">
            <v>65154</v>
          </cell>
          <cell r="HQ18">
            <v>71555</v>
          </cell>
          <cell r="HR18">
            <v>0</v>
          </cell>
          <cell r="HS18">
            <v>173623</v>
          </cell>
          <cell r="HT18">
            <v>0</v>
          </cell>
          <cell r="HU18">
            <v>267364</v>
          </cell>
          <cell r="HV18">
            <v>0</v>
          </cell>
          <cell r="HW18">
            <v>0</v>
          </cell>
          <cell r="HX18">
            <v>10494561</v>
          </cell>
          <cell r="HY18">
            <v>0</v>
          </cell>
          <cell r="HZ18">
            <v>6147994</v>
          </cell>
          <cell r="IA18">
            <v>0</v>
          </cell>
          <cell r="IB18">
            <v>0</v>
          </cell>
          <cell r="IC18">
            <v>0</v>
          </cell>
          <cell r="ID18">
            <v>484442</v>
          </cell>
          <cell r="IE18">
            <v>0</v>
          </cell>
          <cell r="IF18">
            <v>60223</v>
          </cell>
          <cell r="IG18">
            <v>156086</v>
          </cell>
          <cell r="IH18">
            <v>0</v>
          </cell>
          <cell r="II18">
            <v>0</v>
          </cell>
          <cell r="IJ18">
            <v>0</v>
          </cell>
          <cell r="IK18">
            <v>0</v>
          </cell>
          <cell r="IL18">
            <v>10227197</v>
          </cell>
          <cell r="IM18">
            <v>0</v>
          </cell>
          <cell r="IN18">
            <v>0</v>
          </cell>
          <cell r="IO18">
            <v>21.54</v>
          </cell>
          <cell r="IP18">
            <v>63</v>
          </cell>
          <cell r="IQ18">
            <v>5.4649999999999999</v>
          </cell>
          <cell r="IR18">
            <v>1.54</v>
          </cell>
          <cell r="IS18">
            <v>1247</v>
          </cell>
          <cell r="IT18">
            <v>0</v>
          </cell>
          <cell r="IU18">
            <v>34</v>
          </cell>
          <cell r="IV18">
            <v>0</v>
          </cell>
          <cell r="IW18">
            <v>0</v>
          </cell>
          <cell r="IX18">
            <v>0</v>
          </cell>
          <cell r="IY18">
            <v>0</v>
          </cell>
          <cell r="IZ18">
            <v>0</v>
          </cell>
          <cell r="JA18">
            <v>8.5</v>
          </cell>
          <cell r="JB18">
            <v>52029</v>
          </cell>
          <cell r="JC18">
            <v>0</v>
          </cell>
          <cell r="JD18">
            <v>153.57</v>
          </cell>
          <cell r="JE18">
            <v>52.06</v>
          </cell>
          <cell r="JF18">
            <v>41.75</v>
          </cell>
          <cell r="JG18">
            <v>59.76</v>
          </cell>
          <cell r="JH18">
            <v>49.32</v>
          </cell>
          <cell r="JI18">
            <v>27.23</v>
          </cell>
          <cell r="JJ18">
            <v>65.52</v>
          </cell>
          <cell r="JK18">
            <v>142.07</v>
          </cell>
          <cell r="JL18">
            <v>13.07</v>
          </cell>
          <cell r="JM18">
            <v>2.2000000000000002</v>
          </cell>
          <cell r="JN18">
            <v>65</v>
          </cell>
          <cell r="JO18">
            <v>0.4</v>
          </cell>
          <cell r="JP18">
            <v>6138</v>
          </cell>
          <cell r="JQ18">
            <v>6.1630000000000003</v>
          </cell>
          <cell r="JR18">
            <v>43657</v>
          </cell>
          <cell r="JS18">
            <v>1238.0999999999999</v>
          </cell>
          <cell r="JT18">
            <v>0</v>
          </cell>
          <cell r="JU18">
            <v>0</v>
          </cell>
          <cell r="JV18">
            <v>0</v>
          </cell>
          <cell r="JW18">
            <v>0</v>
          </cell>
          <cell r="JX18">
            <v>1247</v>
          </cell>
          <cell r="JY18">
            <v>6383</v>
          </cell>
          <cell r="JZ18">
            <v>7959601</v>
          </cell>
          <cell r="KA18">
            <v>0</v>
          </cell>
        </row>
        <row r="19">
          <cell r="C19">
            <v>243</v>
          </cell>
          <cell r="D19" t="str">
            <v>ANDREW</v>
          </cell>
          <cell r="E19">
            <v>0</v>
          </cell>
          <cell r="F19">
            <v>0</v>
          </cell>
          <cell r="G19">
            <v>0</v>
          </cell>
          <cell r="H19">
            <v>243</v>
          </cell>
          <cell r="I19">
            <v>1169489</v>
          </cell>
          <cell r="J19">
            <v>50314</v>
          </cell>
          <cell r="K19">
            <v>134745</v>
          </cell>
          <cell r="L19">
            <v>100000</v>
          </cell>
          <cell r="M19">
            <v>595</v>
          </cell>
          <cell r="N19">
            <v>25000</v>
          </cell>
          <cell r="O19">
            <v>30000</v>
          </cell>
          <cell r="P19">
            <v>284800</v>
          </cell>
          <cell r="Q19">
            <v>0</v>
          </cell>
          <cell r="R19">
            <v>1771126</v>
          </cell>
          <cell r="S19">
            <v>0</v>
          </cell>
          <cell r="T19">
            <v>11500</v>
          </cell>
          <cell r="U19">
            <v>2410</v>
          </cell>
          <cell r="V19">
            <v>40000</v>
          </cell>
          <cell r="W19">
            <v>108000</v>
          </cell>
          <cell r="X19">
            <v>3727979</v>
          </cell>
          <cell r="Y19">
            <v>0</v>
          </cell>
          <cell r="Z19">
            <v>0</v>
          </cell>
          <cell r="AA19">
            <v>0</v>
          </cell>
          <cell r="AB19">
            <v>3727979</v>
          </cell>
          <cell r="AC19">
            <v>1161245</v>
          </cell>
          <cell r="AD19">
            <v>4889224</v>
          </cell>
          <cell r="AE19">
            <v>2391900</v>
          </cell>
          <cell r="AF19">
            <v>70000</v>
          </cell>
          <cell r="AG19">
            <v>6500</v>
          </cell>
          <cell r="AH19">
            <v>150000</v>
          </cell>
          <cell r="AI19">
            <v>65000</v>
          </cell>
          <cell r="AJ19">
            <v>64000</v>
          </cell>
          <cell r="AK19">
            <v>275000</v>
          </cell>
          <cell r="AL19">
            <v>253000</v>
          </cell>
          <cell r="AM19">
            <v>0</v>
          </cell>
          <cell r="AN19">
            <v>883500</v>
          </cell>
          <cell r="AO19">
            <v>117000</v>
          </cell>
          <cell r="AP19">
            <v>300000</v>
          </cell>
          <cell r="AQ19">
            <v>0</v>
          </cell>
          <cell r="AR19">
            <v>128716</v>
          </cell>
          <cell r="AS19">
            <v>428716</v>
          </cell>
          <cell r="AT19">
            <v>3821116</v>
          </cell>
          <cell r="AU19">
            <v>0</v>
          </cell>
          <cell r="AV19">
            <v>3821116</v>
          </cell>
          <cell r="AW19">
            <v>1068108</v>
          </cell>
          <cell r="AX19">
            <v>4889224</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20</v>
          </cell>
          <cell r="BV19">
            <v>2007</v>
          </cell>
          <cell r="BW19">
            <v>2016</v>
          </cell>
          <cell r="BX19">
            <v>10</v>
          </cell>
          <cell r="BY19">
            <v>0</v>
          </cell>
          <cell r="BZ19">
            <v>0</v>
          </cell>
          <cell r="CA19">
            <v>0</v>
          </cell>
          <cell r="CB19">
            <v>0</v>
          </cell>
          <cell r="CC19">
            <v>0</v>
          </cell>
          <cell r="CD19">
            <v>0</v>
          </cell>
          <cell r="CE19">
            <v>0</v>
          </cell>
          <cell r="CF19">
            <v>0</v>
          </cell>
          <cell r="CG19">
            <v>0</v>
          </cell>
          <cell r="CH19">
            <v>0</v>
          </cell>
          <cell r="CI19">
            <v>0</v>
          </cell>
          <cell r="CJ19">
            <v>2007</v>
          </cell>
          <cell r="CK19">
            <v>2016</v>
          </cell>
          <cell r="CL19">
            <v>1340</v>
          </cell>
          <cell r="CM19">
            <v>0</v>
          </cell>
          <cell r="CN19">
            <v>0</v>
          </cell>
          <cell r="CO19">
            <v>0</v>
          </cell>
          <cell r="CP19">
            <v>0</v>
          </cell>
          <cell r="CQ19">
            <v>0</v>
          </cell>
          <cell r="CR19">
            <v>0</v>
          </cell>
          <cell r="CS19">
            <v>0</v>
          </cell>
          <cell r="CT19">
            <v>0</v>
          </cell>
          <cell r="CU19">
            <v>0</v>
          </cell>
          <cell r="CV19">
            <v>12</v>
          </cell>
          <cell r="CW19">
            <v>175116</v>
          </cell>
          <cell r="CX19">
            <v>0</v>
          </cell>
          <cell r="CY19">
            <v>0</v>
          </cell>
          <cell r="CZ19">
            <v>0</v>
          </cell>
          <cell r="DA19">
            <v>0</v>
          </cell>
          <cell r="DB19">
            <v>0</v>
          </cell>
          <cell r="DC19">
            <v>0</v>
          </cell>
          <cell r="DD19">
            <v>0</v>
          </cell>
          <cell r="DE19">
            <v>125524</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823364</v>
          </cell>
          <cell r="DU19">
            <v>2161</v>
          </cell>
          <cell r="DV19">
            <v>0</v>
          </cell>
          <cell r="DW19">
            <v>0</v>
          </cell>
          <cell r="DX19">
            <v>0</v>
          </cell>
          <cell r="DY19">
            <v>33103</v>
          </cell>
          <cell r="DZ19">
            <v>0</v>
          </cell>
          <cell r="EA19">
            <v>0</v>
          </cell>
          <cell r="EB19">
            <v>858628</v>
          </cell>
          <cell r="EC19">
            <v>200000</v>
          </cell>
          <cell r="ED19">
            <v>0</v>
          </cell>
          <cell r="EE19">
            <v>856467</v>
          </cell>
          <cell r="EF19">
            <v>0</v>
          </cell>
          <cell r="EG19">
            <v>125524</v>
          </cell>
          <cell r="EH19">
            <v>125524</v>
          </cell>
          <cell r="EI19">
            <v>30913</v>
          </cell>
          <cell r="EJ19">
            <v>156437</v>
          </cell>
          <cell r="EK19">
            <v>0</v>
          </cell>
          <cell r="EL19">
            <v>0</v>
          </cell>
          <cell r="EM19">
            <v>0</v>
          </cell>
          <cell r="EN19">
            <v>0</v>
          </cell>
          <cell r="EO19">
            <v>0</v>
          </cell>
          <cell r="EP19">
            <v>0</v>
          </cell>
          <cell r="EQ19">
            <v>1215065</v>
          </cell>
          <cell r="ER19">
            <v>2307</v>
          </cell>
          <cell r="ES19">
            <v>916609</v>
          </cell>
          <cell r="ET19">
            <v>213505</v>
          </cell>
          <cell r="EU19">
            <v>0</v>
          </cell>
          <cell r="EV19">
            <v>0</v>
          </cell>
          <cell r="EW19">
            <v>134000</v>
          </cell>
          <cell r="EX19">
            <v>33000</v>
          </cell>
          <cell r="EY19">
            <v>0</v>
          </cell>
          <cell r="EZ19">
            <v>0</v>
          </cell>
          <cell r="FA19">
            <v>0</v>
          </cell>
          <cell r="FB19">
            <v>0</v>
          </cell>
          <cell r="FC19">
            <v>1297114</v>
          </cell>
          <cell r="FD19">
            <v>0</v>
          </cell>
          <cell r="FE19">
            <v>0</v>
          </cell>
          <cell r="FF19">
            <v>914302</v>
          </cell>
          <cell r="FG19">
            <v>2307</v>
          </cell>
          <cell r="FH19">
            <v>827755</v>
          </cell>
          <cell r="FI19">
            <v>35611</v>
          </cell>
          <cell r="FJ19">
            <v>134745</v>
          </cell>
          <cell r="FK19">
            <v>100000</v>
          </cell>
          <cell r="FL19">
            <v>400</v>
          </cell>
          <cell r="FM19">
            <v>0</v>
          </cell>
          <cell r="FN19">
            <v>0</v>
          </cell>
          <cell r="FO19">
            <v>50000</v>
          </cell>
          <cell r="FP19">
            <v>0</v>
          </cell>
          <cell r="FQ19">
            <v>1771126</v>
          </cell>
          <cell r="FR19">
            <v>0</v>
          </cell>
          <cell r="FS19">
            <v>10000</v>
          </cell>
          <cell r="FT19">
            <v>1706</v>
          </cell>
          <cell r="FU19">
            <v>40000</v>
          </cell>
          <cell r="FV19">
            <v>40000</v>
          </cell>
          <cell r="FW19">
            <v>3011343</v>
          </cell>
          <cell r="FX19">
            <v>0</v>
          </cell>
          <cell r="FY19">
            <v>0</v>
          </cell>
          <cell r="FZ19">
            <v>0</v>
          </cell>
          <cell r="GA19">
            <v>3011343</v>
          </cell>
          <cell r="GB19">
            <v>430751</v>
          </cell>
          <cell r="GC19">
            <v>3442094</v>
          </cell>
          <cell r="GD19">
            <v>376851</v>
          </cell>
          <cell r="GE19">
            <v>0</v>
          </cell>
          <cell r="GF19">
            <v>2372449</v>
          </cell>
          <cell r="GG19">
            <v>6066</v>
          </cell>
          <cell r="GH19">
            <v>1682708</v>
          </cell>
          <cell r="GI19">
            <v>0</v>
          </cell>
          <cell r="GJ19">
            <v>109358</v>
          </cell>
          <cell r="GK19">
            <v>276003</v>
          </cell>
          <cell r="GL19">
            <v>85510</v>
          </cell>
          <cell r="GM19">
            <v>7821</v>
          </cell>
          <cell r="GN19">
            <v>14334</v>
          </cell>
          <cell r="GO19">
            <v>15623</v>
          </cell>
          <cell r="GP19">
            <v>0</v>
          </cell>
          <cell r="GQ19">
            <v>0</v>
          </cell>
          <cell r="GR19">
            <v>0</v>
          </cell>
          <cell r="GS19">
            <v>76479</v>
          </cell>
          <cell r="GT19">
            <v>125049</v>
          </cell>
          <cell r="GU19">
            <v>0</v>
          </cell>
          <cell r="GV19">
            <v>2573977</v>
          </cell>
          <cell r="GW19">
            <v>276906</v>
          </cell>
          <cell r="GX19">
            <v>768655</v>
          </cell>
          <cell r="GY19">
            <v>0</v>
          </cell>
          <cell r="GZ19">
            <v>0</v>
          </cell>
          <cell r="HA19">
            <v>0</v>
          </cell>
          <cell r="HB19">
            <v>126136</v>
          </cell>
          <cell r="HC19">
            <v>0</v>
          </cell>
          <cell r="HD19">
            <v>20017</v>
          </cell>
          <cell r="HE19">
            <v>42007</v>
          </cell>
          <cell r="HF19">
            <v>3787681</v>
          </cell>
          <cell r="HG19">
            <v>2625050</v>
          </cell>
          <cell r="HH19">
            <v>0</v>
          </cell>
          <cell r="HI19">
            <v>1162631</v>
          </cell>
          <cell r="HJ19">
            <v>1690634</v>
          </cell>
          <cell r="HK19">
            <v>8901</v>
          </cell>
          <cell r="HL19">
            <v>102211</v>
          </cell>
          <cell r="HM19">
            <v>288515</v>
          </cell>
          <cell r="HN19">
            <v>86413</v>
          </cell>
          <cell r="HO19">
            <v>6918</v>
          </cell>
          <cell r="HP19">
            <v>14571</v>
          </cell>
          <cell r="HQ19">
            <v>15885</v>
          </cell>
          <cell r="HR19">
            <v>0</v>
          </cell>
          <cell r="HS19">
            <v>189</v>
          </cell>
          <cell r="HT19">
            <v>0</v>
          </cell>
          <cell r="HU19">
            <v>36006</v>
          </cell>
          <cell r="HV19">
            <v>0</v>
          </cell>
          <cell r="HW19">
            <v>0</v>
          </cell>
          <cell r="HX19">
            <v>2435723</v>
          </cell>
          <cell r="HY19">
            <v>0</v>
          </cell>
          <cell r="HZ19">
            <v>1162631</v>
          </cell>
          <cell r="IA19">
            <v>0</v>
          </cell>
          <cell r="IB19">
            <v>0</v>
          </cell>
          <cell r="IC19">
            <v>0</v>
          </cell>
          <cell r="ID19">
            <v>129879</v>
          </cell>
          <cell r="IE19">
            <v>0</v>
          </cell>
          <cell r="IF19">
            <v>16393</v>
          </cell>
          <cell r="IG19">
            <v>45908</v>
          </cell>
          <cell r="IH19">
            <v>0</v>
          </cell>
          <cell r="II19">
            <v>0</v>
          </cell>
          <cell r="IJ19">
            <v>0</v>
          </cell>
          <cell r="IK19">
            <v>0</v>
          </cell>
          <cell r="IL19">
            <v>2399717</v>
          </cell>
          <cell r="IM19">
            <v>0</v>
          </cell>
          <cell r="IN19">
            <v>0</v>
          </cell>
          <cell r="IO19">
            <v>14.99</v>
          </cell>
          <cell r="IP19">
            <v>19</v>
          </cell>
          <cell r="IQ19">
            <v>1.5329999999999999</v>
          </cell>
          <cell r="IR19">
            <v>0</v>
          </cell>
          <cell r="IS19">
            <v>272.3</v>
          </cell>
          <cell r="IT19">
            <v>0</v>
          </cell>
          <cell r="IU19">
            <v>8</v>
          </cell>
          <cell r="IV19">
            <v>0</v>
          </cell>
          <cell r="IW19">
            <v>0</v>
          </cell>
          <cell r="IX19">
            <v>0</v>
          </cell>
          <cell r="IY19">
            <v>0</v>
          </cell>
          <cell r="IZ19">
            <v>0</v>
          </cell>
          <cell r="JA19">
            <v>0</v>
          </cell>
          <cell r="JB19">
            <v>0</v>
          </cell>
          <cell r="JC19">
            <v>0</v>
          </cell>
          <cell r="JD19">
            <v>46.64</v>
          </cell>
          <cell r="JE19">
            <v>5.48</v>
          </cell>
          <cell r="JF19">
            <v>14.52</v>
          </cell>
          <cell r="JG19">
            <v>26.64</v>
          </cell>
          <cell r="JH19">
            <v>5.48</v>
          </cell>
          <cell r="JI19">
            <v>15.13</v>
          </cell>
          <cell r="JJ19">
            <v>26.64</v>
          </cell>
          <cell r="JK19">
            <v>47.25</v>
          </cell>
          <cell r="JL19">
            <v>17.29</v>
          </cell>
          <cell r="JM19">
            <v>0.88</v>
          </cell>
          <cell r="JN19">
            <v>22</v>
          </cell>
          <cell r="JO19">
            <v>0</v>
          </cell>
          <cell r="JP19">
            <v>6186</v>
          </cell>
          <cell r="JQ19">
            <v>1.528</v>
          </cell>
          <cell r="JR19">
            <v>14209</v>
          </cell>
          <cell r="JS19">
            <v>273.3</v>
          </cell>
          <cell r="JT19">
            <v>0</v>
          </cell>
          <cell r="JU19">
            <v>0</v>
          </cell>
          <cell r="JV19">
            <v>0</v>
          </cell>
          <cell r="JW19">
            <v>0</v>
          </cell>
          <cell r="JX19">
            <v>272.3</v>
          </cell>
          <cell r="JY19">
            <v>6431</v>
          </cell>
          <cell r="JZ19">
            <v>1751161</v>
          </cell>
          <cell r="KA19">
            <v>0</v>
          </cell>
        </row>
        <row r="20">
          <cell r="C20">
            <v>252</v>
          </cell>
          <cell r="D20" t="str">
            <v>CAM (ANITA) OLD</v>
          </cell>
          <cell r="E20">
            <v>0</v>
          </cell>
          <cell r="F20">
            <v>0</v>
          </cell>
          <cell r="G20">
            <v>0</v>
          </cell>
          <cell r="H20">
            <v>914</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cell r="GQ20">
            <v>0</v>
          </cell>
          <cell r="GR20">
            <v>0</v>
          </cell>
          <cell r="GS20">
            <v>0</v>
          </cell>
          <cell r="GT20">
            <v>0</v>
          </cell>
          <cell r="GU20">
            <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cell r="HS20">
            <v>0</v>
          </cell>
          <cell r="HT20">
            <v>0</v>
          </cell>
          <cell r="HU20">
            <v>0</v>
          </cell>
          <cell r="HV20">
            <v>0</v>
          </cell>
          <cell r="HW20">
            <v>0</v>
          </cell>
          <cell r="HX20">
            <v>0</v>
          </cell>
          <cell r="HY20">
            <v>0</v>
          </cell>
          <cell r="HZ20">
            <v>0</v>
          </cell>
          <cell r="IA20">
            <v>0</v>
          </cell>
          <cell r="IB20">
            <v>0</v>
          </cell>
          <cell r="IC20">
            <v>0</v>
          </cell>
          <cell r="ID20">
            <v>0</v>
          </cell>
          <cell r="IE20">
            <v>0</v>
          </cell>
          <cell r="IF20">
            <v>0</v>
          </cell>
          <cell r="IG20">
            <v>0</v>
          </cell>
          <cell r="IH20">
            <v>0</v>
          </cell>
          <cell r="II20">
            <v>0</v>
          </cell>
          <cell r="IJ20">
            <v>0</v>
          </cell>
          <cell r="IK20">
            <v>0</v>
          </cell>
          <cell r="IL20">
            <v>0</v>
          </cell>
          <cell r="IM20">
            <v>0</v>
          </cell>
          <cell r="IN20">
            <v>0</v>
          </cell>
          <cell r="IO20">
            <v>0</v>
          </cell>
          <cell r="IP20">
            <v>0</v>
          </cell>
          <cell r="IQ20">
            <v>0</v>
          </cell>
          <cell r="IR20">
            <v>0</v>
          </cell>
          <cell r="IS20">
            <v>0</v>
          </cell>
          <cell r="IT20">
            <v>0</v>
          </cell>
          <cell r="IU20">
            <v>0</v>
          </cell>
          <cell r="IV20">
            <v>0</v>
          </cell>
          <cell r="IW20">
            <v>0</v>
          </cell>
          <cell r="IX20">
            <v>0</v>
          </cell>
          <cell r="IY20">
            <v>0</v>
          </cell>
          <cell r="IZ20">
            <v>0</v>
          </cell>
          <cell r="JA20">
            <v>0</v>
          </cell>
          <cell r="JB20">
            <v>0</v>
          </cell>
          <cell r="JC20">
            <v>0</v>
          </cell>
          <cell r="JD20">
            <v>0</v>
          </cell>
          <cell r="JE20">
            <v>0</v>
          </cell>
          <cell r="JF20">
            <v>0</v>
          </cell>
          <cell r="JG20">
            <v>0</v>
          </cell>
          <cell r="JH20">
            <v>0</v>
          </cell>
          <cell r="JI20">
            <v>0</v>
          </cell>
          <cell r="JJ20">
            <v>0</v>
          </cell>
          <cell r="JK20">
            <v>0</v>
          </cell>
          <cell r="JL20">
            <v>0</v>
          </cell>
          <cell r="JM20">
            <v>0</v>
          </cell>
          <cell r="JN20">
            <v>0</v>
          </cell>
          <cell r="JO20">
            <v>0</v>
          </cell>
          <cell r="JP20">
            <v>0</v>
          </cell>
          <cell r="JQ20">
            <v>0</v>
          </cell>
          <cell r="JR20">
            <v>0</v>
          </cell>
          <cell r="JS20">
            <v>0</v>
          </cell>
          <cell r="JT20">
            <v>0</v>
          </cell>
          <cell r="JU20">
            <v>0</v>
          </cell>
          <cell r="JV20">
            <v>0</v>
          </cell>
          <cell r="JW20">
            <v>0</v>
          </cell>
          <cell r="JX20">
            <v>0</v>
          </cell>
          <cell r="JY20">
            <v>0</v>
          </cell>
          <cell r="JZ20">
            <v>0</v>
          </cell>
          <cell r="KA20">
            <v>0</v>
          </cell>
        </row>
        <row r="21">
          <cell r="C21">
            <v>261</v>
          </cell>
          <cell r="D21" t="str">
            <v>ANKENY</v>
          </cell>
          <cell r="E21">
            <v>0</v>
          </cell>
          <cell r="F21">
            <v>0</v>
          </cell>
          <cell r="G21">
            <v>0</v>
          </cell>
          <cell r="H21">
            <v>261</v>
          </cell>
          <cell r="I21">
            <v>50451428</v>
          </cell>
          <cell r="J21">
            <v>696572</v>
          </cell>
          <cell r="K21">
            <v>0</v>
          </cell>
          <cell r="L21">
            <v>1550000</v>
          </cell>
          <cell r="M21">
            <v>71550</v>
          </cell>
          <cell r="N21">
            <v>3500000</v>
          </cell>
          <cell r="O21">
            <v>2600000</v>
          </cell>
          <cell r="P21">
            <v>12520000</v>
          </cell>
          <cell r="Q21">
            <v>160000</v>
          </cell>
          <cell r="R21">
            <v>56311620</v>
          </cell>
          <cell r="S21">
            <v>0</v>
          </cell>
          <cell r="T21">
            <v>525000</v>
          </cell>
          <cell r="U21">
            <v>696230</v>
          </cell>
          <cell r="V21">
            <v>360000</v>
          </cell>
          <cell r="W21">
            <v>3450000</v>
          </cell>
          <cell r="X21">
            <v>132892400</v>
          </cell>
          <cell r="Y21">
            <v>9800000</v>
          </cell>
          <cell r="Z21">
            <v>8339400</v>
          </cell>
          <cell r="AA21">
            <v>50000</v>
          </cell>
          <cell r="AB21">
            <v>151081800</v>
          </cell>
          <cell r="AC21">
            <v>47422383</v>
          </cell>
          <cell r="AD21">
            <v>198504183</v>
          </cell>
          <cell r="AE21">
            <v>73700000</v>
          </cell>
          <cell r="AF21">
            <v>3860000</v>
          </cell>
          <cell r="AG21">
            <v>5540000</v>
          </cell>
          <cell r="AH21">
            <v>2072500</v>
          </cell>
          <cell r="AI21">
            <v>5762500</v>
          </cell>
          <cell r="AJ21">
            <v>2235000</v>
          </cell>
          <cell r="AK21">
            <v>8638000</v>
          </cell>
          <cell r="AL21">
            <v>3770000</v>
          </cell>
          <cell r="AM21">
            <v>0</v>
          </cell>
          <cell r="AN21">
            <v>31878000</v>
          </cell>
          <cell r="AO21">
            <v>6352500</v>
          </cell>
          <cell r="AP21">
            <v>25800000</v>
          </cell>
          <cell r="AQ21">
            <v>31903838</v>
          </cell>
          <cell r="AR21">
            <v>4204872</v>
          </cell>
          <cell r="AS21">
            <v>61908710</v>
          </cell>
          <cell r="AT21">
            <v>173839210</v>
          </cell>
          <cell r="AU21">
            <v>8139400</v>
          </cell>
          <cell r="AV21">
            <v>181978610</v>
          </cell>
          <cell r="AW21">
            <v>16525573</v>
          </cell>
          <cell r="AX21">
            <v>198504183</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2015</v>
          </cell>
          <cell r="BW21">
            <v>2019</v>
          </cell>
          <cell r="BX21">
            <v>10</v>
          </cell>
          <cell r="BY21">
            <v>0</v>
          </cell>
          <cell r="BZ21">
            <v>0</v>
          </cell>
          <cell r="CA21">
            <v>0</v>
          </cell>
          <cell r="CB21">
            <v>0</v>
          </cell>
          <cell r="CC21">
            <v>0</v>
          </cell>
          <cell r="CD21">
            <v>0</v>
          </cell>
          <cell r="CE21">
            <v>0</v>
          </cell>
          <cell r="CF21">
            <v>0</v>
          </cell>
          <cell r="CG21">
            <v>0</v>
          </cell>
          <cell r="CH21">
            <v>0</v>
          </cell>
          <cell r="CI21">
            <v>0</v>
          </cell>
          <cell r="CJ21">
            <v>2006</v>
          </cell>
          <cell r="CK21">
            <v>2015</v>
          </cell>
          <cell r="CL21">
            <v>1340</v>
          </cell>
          <cell r="CM21">
            <v>0</v>
          </cell>
          <cell r="CN21">
            <v>0</v>
          </cell>
          <cell r="CO21">
            <v>0</v>
          </cell>
          <cell r="CP21">
            <v>0</v>
          </cell>
          <cell r="CQ21">
            <v>0</v>
          </cell>
          <cell r="CR21">
            <v>0</v>
          </cell>
          <cell r="CS21">
            <v>0</v>
          </cell>
          <cell r="CT21">
            <v>4050</v>
          </cell>
          <cell r="CU21">
            <v>0</v>
          </cell>
          <cell r="CV21">
            <v>0</v>
          </cell>
          <cell r="CW21">
            <v>6303550</v>
          </cell>
          <cell r="CX21">
            <v>0</v>
          </cell>
          <cell r="CY21">
            <v>0</v>
          </cell>
          <cell r="CZ21">
            <v>0</v>
          </cell>
          <cell r="DA21">
            <v>0</v>
          </cell>
          <cell r="DB21">
            <v>0</v>
          </cell>
          <cell r="DC21">
            <v>0</v>
          </cell>
          <cell r="DD21">
            <v>0</v>
          </cell>
          <cell r="DE21">
            <v>3583500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24680426</v>
          </cell>
          <cell r="DU21">
            <v>4410594</v>
          </cell>
          <cell r="DV21">
            <v>0</v>
          </cell>
          <cell r="DW21">
            <v>0</v>
          </cell>
          <cell r="DX21">
            <v>0</v>
          </cell>
          <cell r="DY21">
            <v>5096649</v>
          </cell>
          <cell r="DZ21">
            <v>4328351</v>
          </cell>
          <cell r="EA21">
            <v>0</v>
          </cell>
          <cell r="EB21">
            <v>38516020</v>
          </cell>
          <cell r="EC21">
            <v>1050000</v>
          </cell>
          <cell r="ED21">
            <v>0</v>
          </cell>
          <cell r="EE21">
            <v>34105426</v>
          </cell>
          <cell r="EF21">
            <v>0</v>
          </cell>
          <cell r="EG21">
            <v>3583500</v>
          </cell>
          <cell r="EH21">
            <v>3583500</v>
          </cell>
          <cell r="EI21">
            <v>882504</v>
          </cell>
          <cell r="EJ21">
            <v>4466004</v>
          </cell>
          <cell r="EK21">
            <v>0</v>
          </cell>
          <cell r="EL21">
            <v>0</v>
          </cell>
          <cell r="EM21">
            <v>0</v>
          </cell>
          <cell r="EN21">
            <v>0</v>
          </cell>
          <cell r="EO21">
            <v>7114813</v>
          </cell>
          <cell r="EP21">
            <v>0</v>
          </cell>
          <cell r="EQ21">
            <v>51146837</v>
          </cell>
          <cell r="ER21">
            <v>164928</v>
          </cell>
          <cell r="ES21">
            <v>1542829</v>
          </cell>
          <cell r="ET21">
            <v>42421</v>
          </cell>
          <cell r="EU21">
            <v>0</v>
          </cell>
          <cell r="EV21">
            <v>0</v>
          </cell>
          <cell r="EW21">
            <v>134000</v>
          </cell>
          <cell r="EX21">
            <v>33000</v>
          </cell>
          <cell r="EY21">
            <v>0</v>
          </cell>
          <cell r="EZ21">
            <v>0</v>
          </cell>
          <cell r="FA21">
            <v>266049</v>
          </cell>
          <cell r="FB21">
            <v>0</v>
          </cell>
          <cell r="FC21">
            <v>2018299</v>
          </cell>
          <cell r="FD21">
            <v>0</v>
          </cell>
          <cell r="FE21">
            <v>0</v>
          </cell>
          <cell r="FF21">
            <v>1377901</v>
          </cell>
          <cell r="FG21">
            <v>164928</v>
          </cell>
          <cell r="FH21">
            <v>37984693</v>
          </cell>
          <cell r="FI21">
            <v>532490</v>
          </cell>
          <cell r="FJ21">
            <v>0</v>
          </cell>
          <cell r="FK21">
            <v>1550000</v>
          </cell>
          <cell r="FL21">
            <v>10000</v>
          </cell>
          <cell r="FM21">
            <v>0</v>
          </cell>
          <cell r="FN21">
            <v>600000</v>
          </cell>
          <cell r="FO21">
            <v>1100000</v>
          </cell>
          <cell r="FP21">
            <v>160000</v>
          </cell>
          <cell r="FQ21">
            <v>56311620</v>
          </cell>
          <cell r="FR21">
            <v>0</v>
          </cell>
          <cell r="FS21">
            <v>500000</v>
          </cell>
          <cell r="FT21">
            <v>511678</v>
          </cell>
          <cell r="FU21">
            <v>360000</v>
          </cell>
          <cell r="FV21">
            <v>2500000</v>
          </cell>
          <cell r="FW21">
            <v>102120481</v>
          </cell>
          <cell r="FX21">
            <v>0</v>
          </cell>
          <cell r="FY21">
            <v>200000</v>
          </cell>
          <cell r="FZ21">
            <v>50000</v>
          </cell>
          <cell r="GA21">
            <v>102370481</v>
          </cell>
          <cell r="GB21">
            <v>5024878</v>
          </cell>
          <cell r="GC21">
            <v>107395359</v>
          </cell>
          <cell r="GD21">
            <v>7541678</v>
          </cell>
          <cell r="GE21">
            <v>0</v>
          </cell>
          <cell r="GF21">
            <v>68800639</v>
          </cell>
          <cell r="GG21">
            <v>6001</v>
          </cell>
          <cell r="GH21">
            <v>53791764</v>
          </cell>
          <cell r="GI21">
            <v>0</v>
          </cell>
          <cell r="GJ21">
            <v>1027977</v>
          </cell>
          <cell r="GK21">
            <v>4036693</v>
          </cell>
          <cell r="GL21">
            <v>2465009</v>
          </cell>
          <cell r="GM21">
            <v>0</v>
          </cell>
          <cell r="GN21">
            <v>456396</v>
          </cell>
          <cell r="GO21">
            <v>500749</v>
          </cell>
          <cell r="GP21">
            <v>0</v>
          </cell>
          <cell r="GQ21">
            <v>1492660</v>
          </cell>
          <cell r="GR21">
            <v>3837213</v>
          </cell>
          <cell r="GS21">
            <v>2544665</v>
          </cell>
          <cell r="GT21">
            <v>1940661</v>
          </cell>
          <cell r="GU21">
            <v>4883</v>
          </cell>
          <cell r="GV21">
            <v>77123178</v>
          </cell>
          <cell r="GW21">
            <v>5368134</v>
          </cell>
          <cell r="GX21">
            <v>25782437</v>
          </cell>
          <cell r="GY21">
            <v>0</v>
          </cell>
          <cell r="GZ21">
            <v>0</v>
          </cell>
          <cell r="HA21">
            <v>0</v>
          </cell>
          <cell r="HB21">
            <v>3883765</v>
          </cell>
          <cell r="HC21">
            <v>0</v>
          </cell>
          <cell r="HD21">
            <v>310576</v>
          </cell>
          <cell r="HE21">
            <v>510085</v>
          </cell>
          <cell r="HF21">
            <v>112667599</v>
          </cell>
          <cell r="HG21">
            <v>89506064</v>
          </cell>
          <cell r="HH21">
            <v>0</v>
          </cell>
          <cell r="HI21">
            <v>23161535</v>
          </cell>
          <cell r="HJ21">
            <v>57453542</v>
          </cell>
          <cell r="HK21">
            <v>0</v>
          </cell>
          <cell r="HL21">
            <v>1039523</v>
          </cell>
          <cell r="HM21">
            <v>4286047</v>
          </cell>
          <cell r="HN21">
            <v>2633288</v>
          </cell>
          <cell r="HO21">
            <v>0</v>
          </cell>
          <cell r="HP21">
            <v>485511</v>
          </cell>
          <cell r="HQ21">
            <v>532741</v>
          </cell>
          <cell r="HR21">
            <v>0</v>
          </cell>
          <cell r="HS21">
            <v>1605325</v>
          </cell>
          <cell r="HT21">
            <v>6777762</v>
          </cell>
          <cell r="HU21">
            <v>3157335</v>
          </cell>
          <cell r="HV21">
            <v>0</v>
          </cell>
          <cell r="HW21">
            <v>0</v>
          </cell>
          <cell r="HX21">
            <v>83430234</v>
          </cell>
          <cell r="HY21">
            <v>0</v>
          </cell>
          <cell r="HZ21">
            <v>23161535</v>
          </cell>
          <cell r="IA21">
            <v>0</v>
          </cell>
          <cell r="IB21">
            <v>0</v>
          </cell>
          <cell r="IC21">
            <v>0</v>
          </cell>
          <cell r="ID21">
            <v>4070009</v>
          </cell>
          <cell r="IE21">
            <v>0</v>
          </cell>
          <cell r="IF21">
            <v>253394</v>
          </cell>
          <cell r="IG21">
            <v>648826</v>
          </cell>
          <cell r="IH21">
            <v>0</v>
          </cell>
          <cell r="II21">
            <v>0</v>
          </cell>
          <cell r="IJ21">
            <v>0</v>
          </cell>
          <cell r="IK21">
            <v>0</v>
          </cell>
          <cell r="IL21">
            <v>73495137</v>
          </cell>
          <cell r="IM21">
            <v>0</v>
          </cell>
          <cell r="IN21">
            <v>0.1</v>
          </cell>
          <cell r="IO21">
            <v>127.61</v>
          </cell>
          <cell r="IP21">
            <v>332</v>
          </cell>
          <cell r="IQ21">
            <v>27.259</v>
          </cell>
          <cell r="IR21">
            <v>14.96</v>
          </cell>
          <cell r="IS21">
            <v>9901.9</v>
          </cell>
          <cell r="IT21">
            <v>0</v>
          </cell>
          <cell r="IU21">
            <v>92</v>
          </cell>
          <cell r="IV21">
            <v>0</v>
          </cell>
          <cell r="IW21">
            <v>0</v>
          </cell>
          <cell r="IX21">
            <v>0</v>
          </cell>
          <cell r="IY21">
            <v>0</v>
          </cell>
          <cell r="IZ21">
            <v>0</v>
          </cell>
          <cell r="JA21">
            <v>0</v>
          </cell>
          <cell r="JB21">
            <v>0</v>
          </cell>
          <cell r="JC21">
            <v>0</v>
          </cell>
          <cell r="JD21">
            <v>700.22</v>
          </cell>
          <cell r="JE21">
            <v>180.84</v>
          </cell>
          <cell r="JF21">
            <v>234.26</v>
          </cell>
          <cell r="JG21">
            <v>285.12</v>
          </cell>
          <cell r="JH21">
            <v>194.54</v>
          </cell>
          <cell r="JI21">
            <v>230.63</v>
          </cell>
          <cell r="JJ21">
            <v>300.24</v>
          </cell>
          <cell r="JK21">
            <v>725.41</v>
          </cell>
          <cell r="JL21">
            <v>125.34</v>
          </cell>
          <cell r="JM21">
            <v>13.64</v>
          </cell>
          <cell r="JN21">
            <v>351</v>
          </cell>
          <cell r="JO21">
            <v>0</v>
          </cell>
          <cell r="JP21">
            <v>6121</v>
          </cell>
          <cell r="JQ21">
            <v>29.564</v>
          </cell>
          <cell r="JR21">
            <v>18546</v>
          </cell>
          <cell r="JS21">
            <v>9386.2999999999993</v>
          </cell>
          <cell r="JT21">
            <v>-1</v>
          </cell>
          <cell r="JU21">
            <v>-6121</v>
          </cell>
          <cell r="JV21">
            <v>-5356</v>
          </cell>
          <cell r="JW21">
            <v>0</v>
          </cell>
          <cell r="JX21">
            <v>9901.9</v>
          </cell>
          <cell r="JY21">
            <v>6366</v>
          </cell>
          <cell r="JZ21">
            <v>63035495</v>
          </cell>
          <cell r="KA21">
            <v>0</v>
          </cell>
        </row>
        <row r="22">
          <cell r="C22">
            <v>270</v>
          </cell>
          <cell r="D22" t="str">
            <v>MAPLE VALLEY-ANTHON OTO (AO)</v>
          </cell>
          <cell r="E22">
            <v>0</v>
          </cell>
          <cell r="F22">
            <v>0</v>
          </cell>
          <cell r="G22">
            <v>0</v>
          </cell>
          <cell r="H22">
            <v>4033</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2700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87784</v>
          </cell>
          <cell r="ES22">
            <v>957760</v>
          </cell>
          <cell r="ET22">
            <v>31282</v>
          </cell>
          <cell r="EU22">
            <v>0</v>
          </cell>
          <cell r="EV22">
            <v>0</v>
          </cell>
          <cell r="EW22">
            <v>0</v>
          </cell>
          <cell r="EX22">
            <v>32999</v>
          </cell>
          <cell r="EY22">
            <v>0</v>
          </cell>
          <cell r="EZ22">
            <v>0</v>
          </cell>
          <cell r="FA22">
            <v>0</v>
          </cell>
          <cell r="FB22">
            <v>0</v>
          </cell>
          <cell r="FC22">
            <v>1022041</v>
          </cell>
          <cell r="FD22">
            <v>0</v>
          </cell>
          <cell r="FE22">
            <v>0</v>
          </cell>
          <cell r="FF22">
            <v>869976</v>
          </cell>
          <cell r="FG22">
            <v>87784</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cell r="HS22">
            <v>0</v>
          </cell>
          <cell r="HT22">
            <v>0</v>
          </cell>
          <cell r="HU22">
            <v>0</v>
          </cell>
          <cell r="HV22">
            <v>0</v>
          </cell>
          <cell r="HW22">
            <v>0</v>
          </cell>
          <cell r="HX22">
            <v>0</v>
          </cell>
          <cell r="HY22">
            <v>0</v>
          </cell>
          <cell r="HZ22">
            <v>0</v>
          </cell>
          <cell r="IA22">
            <v>0</v>
          </cell>
          <cell r="IB22">
            <v>0</v>
          </cell>
          <cell r="IC22">
            <v>0</v>
          </cell>
          <cell r="ID22">
            <v>0</v>
          </cell>
          <cell r="IE22">
            <v>0</v>
          </cell>
          <cell r="IF22">
            <v>0</v>
          </cell>
          <cell r="IG22">
            <v>0</v>
          </cell>
          <cell r="IH22">
            <v>0</v>
          </cell>
          <cell r="II22">
            <v>0</v>
          </cell>
          <cell r="IJ22">
            <v>0</v>
          </cell>
          <cell r="IK22">
            <v>0</v>
          </cell>
          <cell r="IL22">
            <v>0</v>
          </cell>
          <cell r="IM22">
            <v>0</v>
          </cell>
          <cell r="IN22">
            <v>0</v>
          </cell>
          <cell r="IO22">
            <v>0</v>
          </cell>
          <cell r="IP22">
            <v>0</v>
          </cell>
          <cell r="IQ22">
            <v>0</v>
          </cell>
          <cell r="IR22">
            <v>0</v>
          </cell>
          <cell r="IS22">
            <v>0</v>
          </cell>
          <cell r="IT22">
            <v>0</v>
          </cell>
          <cell r="IU22">
            <v>0</v>
          </cell>
          <cell r="IV22">
            <v>0</v>
          </cell>
          <cell r="IW22">
            <v>0</v>
          </cell>
          <cell r="IX22">
            <v>0</v>
          </cell>
          <cell r="IY22">
            <v>0</v>
          </cell>
          <cell r="IZ22">
            <v>0</v>
          </cell>
          <cell r="JA22">
            <v>0</v>
          </cell>
          <cell r="JB22">
            <v>0</v>
          </cell>
          <cell r="JC22">
            <v>0</v>
          </cell>
          <cell r="JD22">
            <v>0</v>
          </cell>
          <cell r="JE22">
            <v>0</v>
          </cell>
          <cell r="JF22">
            <v>0</v>
          </cell>
          <cell r="JG22">
            <v>0</v>
          </cell>
          <cell r="JH22">
            <v>0</v>
          </cell>
          <cell r="JI22">
            <v>0</v>
          </cell>
          <cell r="JJ22">
            <v>0</v>
          </cell>
          <cell r="JK22">
            <v>0</v>
          </cell>
          <cell r="JL22">
            <v>0</v>
          </cell>
          <cell r="JM22">
            <v>0</v>
          </cell>
          <cell r="JN22">
            <v>0</v>
          </cell>
          <cell r="JO22">
            <v>0</v>
          </cell>
          <cell r="JP22">
            <v>0</v>
          </cell>
          <cell r="JQ22">
            <v>0</v>
          </cell>
          <cell r="JR22">
            <v>0</v>
          </cell>
          <cell r="JS22">
            <v>0</v>
          </cell>
          <cell r="JT22">
            <v>0</v>
          </cell>
          <cell r="JU22">
            <v>0</v>
          </cell>
          <cell r="JV22">
            <v>0</v>
          </cell>
          <cell r="JW22">
            <v>0</v>
          </cell>
          <cell r="JX22">
            <v>0</v>
          </cell>
          <cell r="JY22">
            <v>0</v>
          </cell>
          <cell r="JZ22">
            <v>0</v>
          </cell>
          <cell r="KA22">
            <v>0</v>
          </cell>
        </row>
        <row r="23">
          <cell r="C23">
            <v>279</v>
          </cell>
          <cell r="D23" t="str">
            <v>APLINGTON-PARKERSBURG</v>
          </cell>
          <cell r="E23">
            <v>0</v>
          </cell>
          <cell r="F23">
            <v>0</v>
          </cell>
          <cell r="G23">
            <v>0</v>
          </cell>
          <cell r="H23">
            <v>279</v>
          </cell>
          <cell r="I23">
            <v>3300137</v>
          </cell>
          <cell r="J23">
            <v>91928</v>
          </cell>
          <cell r="K23">
            <v>340900</v>
          </cell>
          <cell r="L23">
            <v>500000</v>
          </cell>
          <cell r="M23">
            <v>17220</v>
          </cell>
          <cell r="N23">
            <v>290000</v>
          </cell>
          <cell r="O23">
            <v>352500</v>
          </cell>
          <cell r="P23">
            <v>880000</v>
          </cell>
          <cell r="Q23">
            <v>0</v>
          </cell>
          <cell r="R23">
            <v>4899077</v>
          </cell>
          <cell r="S23">
            <v>0</v>
          </cell>
          <cell r="T23">
            <v>36000</v>
          </cell>
          <cell r="U23">
            <v>16433</v>
          </cell>
          <cell r="V23">
            <v>70000</v>
          </cell>
          <cell r="W23">
            <v>500000</v>
          </cell>
          <cell r="X23">
            <v>11294195</v>
          </cell>
          <cell r="Y23">
            <v>0</v>
          </cell>
          <cell r="Z23">
            <v>495393</v>
          </cell>
          <cell r="AA23">
            <v>0</v>
          </cell>
          <cell r="AB23">
            <v>11789588</v>
          </cell>
          <cell r="AC23">
            <v>2984222</v>
          </cell>
          <cell r="AD23">
            <v>14773810</v>
          </cell>
          <cell r="AE23">
            <v>6756814</v>
          </cell>
          <cell r="AF23">
            <v>410000</v>
          </cell>
          <cell r="AG23">
            <v>290000</v>
          </cell>
          <cell r="AH23">
            <v>240000</v>
          </cell>
          <cell r="AI23">
            <v>500000</v>
          </cell>
          <cell r="AJ23">
            <v>165500</v>
          </cell>
          <cell r="AK23">
            <v>935000</v>
          </cell>
          <cell r="AL23">
            <v>580000</v>
          </cell>
          <cell r="AM23">
            <v>0</v>
          </cell>
          <cell r="AN23">
            <v>3120500</v>
          </cell>
          <cell r="AO23">
            <v>620000</v>
          </cell>
          <cell r="AP23">
            <v>215000</v>
          </cell>
          <cell r="AQ23">
            <v>721405</v>
          </cell>
          <cell r="AR23">
            <v>373186</v>
          </cell>
          <cell r="AS23">
            <v>1309591</v>
          </cell>
          <cell r="AT23">
            <v>11806905</v>
          </cell>
          <cell r="AU23">
            <v>495393</v>
          </cell>
          <cell r="AV23">
            <v>12302298</v>
          </cell>
          <cell r="AW23">
            <v>2471512</v>
          </cell>
          <cell r="AX23">
            <v>14773810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20</v>
          </cell>
          <cell r="BV23">
            <v>2012</v>
          </cell>
          <cell r="BW23">
            <v>2016</v>
          </cell>
          <cell r="BX23">
            <v>10</v>
          </cell>
          <cell r="BY23">
            <v>0</v>
          </cell>
          <cell r="BZ23">
            <v>0</v>
          </cell>
          <cell r="CA23">
            <v>0</v>
          </cell>
          <cell r="CB23">
            <v>0</v>
          </cell>
          <cell r="CC23">
            <v>0</v>
          </cell>
          <cell r="CD23">
            <v>0</v>
          </cell>
          <cell r="CE23">
            <v>0</v>
          </cell>
          <cell r="CF23">
            <v>0</v>
          </cell>
          <cell r="CG23">
            <v>0</v>
          </cell>
          <cell r="CH23">
            <v>0</v>
          </cell>
          <cell r="CI23">
            <v>0</v>
          </cell>
          <cell r="CJ23">
            <v>2015</v>
          </cell>
          <cell r="CK23">
            <v>2024</v>
          </cell>
          <cell r="CL23">
            <v>570</v>
          </cell>
          <cell r="CM23">
            <v>0</v>
          </cell>
          <cell r="CN23">
            <v>0</v>
          </cell>
          <cell r="CO23">
            <v>0</v>
          </cell>
          <cell r="CP23">
            <v>0</v>
          </cell>
          <cell r="CQ23">
            <v>0</v>
          </cell>
          <cell r="CR23">
            <v>0</v>
          </cell>
          <cell r="CS23">
            <v>0</v>
          </cell>
          <cell r="CT23">
            <v>2700</v>
          </cell>
          <cell r="CU23">
            <v>0</v>
          </cell>
          <cell r="CV23">
            <v>7</v>
          </cell>
          <cell r="CW23">
            <v>520542</v>
          </cell>
          <cell r="CX23">
            <v>0</v>
          </cell>
          <cell r="CY23">
            <v>0</v>
          </cell>
          <cell r="CZ23">
            <v>0</v>
          </cell>
          <cell r="DA23">
            <v>0</v>
          </cell>
          <cell r="DB23">
            <v>0</v>
          </cell>
          <cell r="DC23">
            <v>0</v>
          </cell>
          <cell r="DD23">
            <v>0</v>
          </cell>
          <cell r="DE23">
            <v>146898</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2432608</v>
          </cell>
          <cell r="DU23">
            <v>49967</v>
          </cell>
          <cell r="DV23">
            <v>0</v>
          </cell>
          <cell r="DW23">
            <v>0</v>
          </cell>
          <cell r="DX23">
            <v>0</v>
          </cell>
          <cell r="DY23">
            <v>132313</v>
          </cell>
          <cell r="DZ23">
            <v>70000</v>
          </cell>
          <cell r="EA23">
            <v>0</v>
          </cell>
          <cell r="EB23">
            <v>2684888</v>
          </cell>
          <cell r="EC23">
            <v>250000</v>
          </cell>
          <cell r="ED23">
            <v>0</v>
          </cell>
          <cell r="EE23">
            <v>2634921</v>
          </cell>
          <cell r="EF23">
            <v>0</v>
          </cell>
          <cell r="EG23">
            <v>146898</v>
          </cell>
          <cell r="EH23">
            <v>146898</v>
          </cell>
          <cell r="EI23">
            <v>85046</v>
          </cell>
          <cell r="EJ23">
            <v>231944</v>
          </cell>
          <cell r="EK23">
            <v>0</v>
          </cell>
          <cell r="EL23">
            <v>0</v>
          </cell>
          <cell r="EM23">
            <v>0</v>
          </cell>
          <cell r="EN23">
            <v>0</v>
          </cell>
          <cell r="EO23">
            <v>226012</v>
          </cell>
          <cell r="EP23">
            <v>0</v>
          </cell>
          <cell r="EQ23">
            <v>3392844</v>
          </cell>
          <cell r="ER23">
            <v>19388</v>
          </cell>
          <cell r="ES23">
            <v>1095357</v>
          </cell>
          <cell r="ET23">
            <v>102087</v>
          </cell>
          <cell r="EU23">
            <v>0</v>
          </cell>
          <cell r="EV23">
            <v>0</v>
          </cell>
          <cell r="EW23">
            <v>57000</v>
          </cell>
          <cell r="EX23">
            <v>33000</v>
          </cell>
          <cell r="EY23">
            <v>0</v>
          </cell>
          <cell r="EZ23">
            <v>0</v>
          </cell>
          <cell r="FA23">
            <v>87698</v>
          </cell>
          <cell r="FB23">
            <v>0</v>
          </cell>
          <cell r="FC23">
            <v>1375142</v>
          </cell>
          <cell r="FD23">
            <v>0</v>
          </cell>
          <cell r="FE23">
            <v>0</v>
          </cell>
          <cell r="FF23">
            <v>1075969</v>
          </cell>
          <cell r="FG23">
            <v>19388</v>
          </cell>
          <cell r="FH23">
            <v>2610890</v>
          </cell>
          <cell r="FI23">
            <v>73219</v>
          </cell>
          <cell r="FJ23">
            <v>340900</v>
          </cell>
          <cell r="FK23">
            <v>500000</v>
          </cell>
          <cell r="FL23">
            <v>12000</v>
          </cell>
          <cell r="FM23">
            <v>0</v>
          </cell>
          <cell r="FN23">
            <v>2500</v>
          </cell>
          <cell r="FO23">
            <v>120000</v>
          </cell>
          <cell r="FP23">
            <v>0</v>
          </cell>
          <cell r="FQ23">
            <v>4899077</v>
          </cell>
          <cell r="FR23">
            <v>0</v>
          </cell>
          <cell r="FS23">
            <v>30000</v>
          </cell>
          <cell r="FT23">
            <v>12588</v>
          </cell>
          <cell r="FU23">
            <v>70000</v>
          </cell>
          <cell r="FV23">
            <v>230000</v>
          </cell>
          <cell r="FW23">
            <v>8901174</v>
          </cell>
          <cell r="FX23">
            <v>0</v>
          </cell>
          <cell r="FY23">
            <v>0</v>
          </cell>
          <cell r="FZ23">
            <v>0</v>
          </cell>
          <cell r="GA23">
            <v>8901174</v>
          </cell>
          <cell r="GB23">
            <v>1606638</v>
          </cell>
          <cell r="GC23">
            <v>10507812</v>
          </cell>
          <cell r="GD23">
            <v>1317988</v>
          </cell>
          <cell r="GE23">
            <v>0</v>
          </cell>
          <cell r="GF23">
            <v>6845065</v>
          </cell>
          <cell r="GG23">
            <v>6001</v>
          </cell>
          <cell r="GH23">
            <v>5010835</v>
          </cell>
          <cell r="GI23">
            <v>0</v>
          </cell>
          <cell r="GJ23">
            <v>126441</v>
          </cell>
          <cell r="GK23">
            <v>617503</v>
          </cell>
          <cell r="GL23">
            <v>250588</v>
          </cell>
          <cell r="GM23">
            <v>0</v>
          </cell>
          <cell r="GN23">
            <v>41850</v>
          </cell>
          <cell r="GO23">
            <v>46788</v>
          </cell>
          <cell r="GP23">
            <v>0</v>
          </cell>
          <cell r="GQ23">
            <v>198310</v>
          </cell>
          <cell r="GR23">
            <v>0</v>
          </cell>
          <cell r="GS23">
            <v>42007</v>
          </cell>
          <cell r="GT23">
            <v>126312</v>
          </cell>
          <cell r="GU23">
            <v>0</v>
          </cell>
          <cell r="GV23">
            <v>7013384</v>
          </cell>
          <cell r="GW23">
            <v>819272</v>
          </cell>
          <cell r="GX23">
            <v>1004817</v>
          </cell>
          <cell r="GY23">
            <v>0</v>
          </cell>
          <cell r="GZ23">
            <v>0</v>
          </cell>
          <cell r="HA23">
            <v>0</v>
          </cell>
          <cell r="HB23">
            <v>369700</v>
          </cell>
          <cell r="HC23">
            <v>0</v>
          </cell>
          <cell r="HD23">
            <v>47759</v>
          </cell>
          <cell r="HE23">
            <v>135023</v>
          </cell>
          <cell r="HF23">
            <v>9342196</v>
          </cell>
          <cell r="HG23">
            <v>8378077</v>
          </cell>
          <cell r="HH23">
            <v>0</v>
          </cell>
          <cell r="HI23">
            <v>964119</v>
          </cell>
          <cell r="HJ23">
            <v>5153882</v>
          </cell>
          <cell r="HK23">
            <v>0</v>
          </cell>
          <cell r="HL23">
            <v>231386</v>
          </cell>
          <cell r="HM23">
            <v>595022</v>
          </cell>
          <cell r="HN23">
            <v>255888</v>
          </cell>
          <cell r="HO23">
            <v>0</v>
          </cell>
          <cell r="HP23">
            <v>43083</v>
          </cell>
          <cell r="HQ23">
            <v>48154</v>
          </cell>
          <cell r="HR23">
            <v>0</v>
          </cell>
          <cell r="HS23">
            <v>252642</v>
          </cell>
          <cell r="HT23">
            <v>0</v>
          </cell>
          <cell r="HU23">
            <v>6001</v>
          </cell>
          <cell r="HV23">
            <v>0</v>
          </cell>
          <cell r="HW23">
            <v>-1260</v>
          </cell>
          <cell r="HX23">
            <v>7162320</v>
          </cell>
          <cell r="HY23">
            <v>0</v>
          </cell>
          <cell r="HZ23">
            <v>964119</v>
          </cell>
          <cell r="IA23">
            <v>0</v>
          </cell>
          <cell r="IB23">
            <v>0</v>
          </cell>
          <cell r="IC23">
            <v>0</v>
          </cell>
          <cell r="ID23">
            <v>380562</v>
          </cell>
          <cell r="IE23">
            <v>0</v>
          </cell>
          <cell r="IF23">
            <v>39100</v>
          </cell>
          <cell r="IG23">
            <v>128541</v>
          </cell>
          <cell r="IH23">
            <v>0</v>
          </cell>
          <cell r="II23">
            <v>0</v>
          </cell>
          <cell r="IJ23">
            <v>0</v>
          </cell>
          <cell r="IK23">
            <v>0</v>
          </cell>
          <cell r="IL23">
            <v>7156319</v>
          </cell>
          <cell r="IM23">
            <v>0</v>
          </cell>
          <cell r="IN23">
            <v>0</v>
          </cell>
          <cell r="IO23">
            <v>33.43</v>
          </cell>
          <cell r="IP23">
            <v>13</v>
          </cell>
          <cell r="IQ23">
            <v>3.9319999999999999</v>
          </cell>
          <cell r="IR23">
            <v>0.44</v>
          </cell>
          <cell r="IS23">
            <v>809</v>
          </cell>
          <cell r="IT23">
            <v>0</v>
          </cell>
          <cell r="IU23">
            <v>27.5</v>
          </cell>
          <cell r="IV23">
            <v>0</v>
          </cell>
          <cell r="IW23">
            <v>0</v>
          </cell>
          <cell r="IX23">
            <v>0</v>
          </cell>
          <cell r="IY23">
            <v>0</v>
          </cell>
          <cell r="IZ23">
            <v>0</v>
          </cell>
          <cell r="JA23">
            <v>0</v>
          </cell>
          <cell r="JB23">
            <v>0</v>
          </cell>
          <cell r="JC23">
            <v>0</v>
          </cell>
          <cell r="JD23">
            <v>97.21</v>
          </cell>
          <cell r="JE23">
            <v>31.51</v>
          </cell>
          <cell r="JF23">
            <v>21.78</v>
          </cell>
          <cell r="JG23">
            <v>43.92</v>
          </cell>
          <cell r="JH23">
            <v>43.84</v>
          </cell>
          <cell r="JI23">
            <v>14.52</v>
          </cell>
          <cell r="JJ23">
            <v>43.92</v>
          </cell>
          <cell r="JK23">
            <v>102.28</v>
          </cell>
          <cell r="JL23">
            <v>15.39</v>
          </cell>
          <cell r="JM23">
            <v>0.44</v>
          </cell>
          <cell r="JN23">
            <v>16</v>
          </cell>
          <cell r="JO23">
            <v>0</v>
          </cell>
          <cell r="JP23">
            <v>6121</v>
          </cell>
          <cell r="JQ23">
            <v>3.29</v>
          </cell>
          <cell r="JR23">
            <v>24036</v>
          </cell>
          <cell r="JS23">
            <v>842</v>
          </cell>
          <cell r="JT23">
            <v>-1</v>
          </cell>
          <cell r="JU23">
            <v>-6121</v>
          </cell>
          <cell r="JV23">
            <v>-5356</v>
          </cell>
          <cell r="JW23">
            <v>0</v>
          </cell>
          <cell r="JX23">
            <v>809</v>
          </cell>
          <cell r="JY23">
            <v>6366</v>
          </cell>
          <cell r="JZ23">
            <v>5150094</v>
          </cell>
          <cell r="KA23">
            <v>55327</v>
          </cell>
        </row>
        <row r="24">
          <cell r="C24">
            <v>333</v>
          </cell>
          <cell r="D24" t="str">
            <v>NORTH UNION (ARMSTRONG-RINGSTED)</v>
          </cell>
          <cell r="E24">
            <v>0</v>
          </cell>
          <cell r="F24">
            <v>0</v>
          </cell>
          <cell r="G24">
            <v>0</v>
          </cell>
          <cell r="H24">
            <v>333</v>
          </cell>
          <cell r="I24">
            <v>3007505</v>
          </cell>
          <cell r="J24">
            <v>70062</v>
          </cell>
          <cell r="K24">
            <v>450817</v>
          </cell>
          <cell r="L24">
            <v>1750000</v>
          </cell>
          <cell r="M24">
            <v>21750</v>
          </cell>
          <cell r="N24">
            <v>175000</v>
          </cell>
          <cell r="O24">
            <v>100000</v>
          </cell>
          <cell r="P24">
            <v>659100</v>
          </cell>
          <cell r="Q24">
            <v>0</v>
          </cell>
          <cell r="R24">
            <v>2364537</v>
          </cell>
          <cell r="S24">
            <v>0</v>
          </cell>
          <cell r="T24">
            <v>12800</v>
          </cell>
          <cell r="U24">
            <v>10526</v>
          </cell>
          <cell r="V24">
            <v>75000</v>
          </cell>
          <cell r="W24">
            <v>345000</v>
          </cell>
          <cell r="X24">
            <v>9042097</v>
          </cell>
          <cell r="Y24">
            <v>193000</v>
          </cell>
          <cell r="Z24">
            <v>245000</v>
          </cell>
          <cell r="AA24">
            <v>0</v>
          </cell>
          <cell r="AB24">
            <v>9480097</v>
          </cell>
          <cell r="AC24">
            <v>3354075</v>
          </cell>
          <cell r="AD24">
            <v>12834172</v>
          </cell>
          <cell r="AE24">
            <v>6620790</v>
          </cell>
          <cell r="AF24">
            <v>100000</v>
          </cell>
          <cell r="AG24">
            <v>200000</v>
          </cell>
          <cell r="AH24">
            <v>792139</v>
          </cell>
          <cell r="AI24">
            <v>250000</v>
          </cell>
          <cell r="AJ24">
            <v>450000</v>
          </cell>
          <cell r="AK24">
            <v>1402500</v>
          </cell>
          <cell r="AL24">
            <v>550000</v>
          </cell>
          <cell r="AM24">
            <v>0</v>
          </cell>
          <cell r="AN24">
            <v>3744639</v>
          </cell>
          <cell r="AO24">
            <v>301421</v>
          </cell>
          <cell r="AP24">
            <v>1045272</v>
          </cell>
          <cell r="AQ24">
            <v>650602</v>
          </cell>
          <cell r="AR24">
            <v>229386</v>
          </cell>
          <cell r="AS24">
            <v>1925260</v>
          </cell>
          <cell r="AT24">
            <v>12592110</v>
          </cell>
          <cell r="AU24">
            <v>242062</v>
          </cell>
          <cell r="AV24">
            <v>12834172</v>
          </cell>
          <cell r="AW24">
            <v>0</v>
          </cell>
          <cell r="AX24">
            <v>12834172</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20</v>
          </cell>
          <cell r="BV24">
            <v>2013</v>
          </cell>
          <cell r="BW24">
            <v>2015</v>
          </cell>
          <cell r="BX24">
            <v>10</v>
          </cell>
          <cell r="BY24">
            <v>0</v>
          </cell>
          <cell r="BZ24">
            <v>0</v>
          </cell>
          <cell r="CA24">
            <v>0</v>
          </cell>
          <cell r="CB24">
            <v>0</v>
          </cell>
          <cell r="CC24">
            <v>0</v>
          </cell>
          <cell r="CD24">
            <v>0</v>
          </cell>
          <cell r="CE24">
            <v>0</v>
          </cell>
          <cell r="CF24">
            <v>0</v>
          </cell>
          <cell r="CG24">
            <v>0</v>
          </cell>
          <cell r="CH24">
            <v>0</v>
          </cell>
          <cell r="CI24">
            <v>0</v>
          </cell>
          <cell r="CJ24">
            <v>2015</v>
          </cell>
          <cell r="CK24">
            <v>2024</v>
          </cell>
          <cell r="CL24">
            <v>1340</v>
          </cell>
          <cell r="CM24">
            <v>0</v>
          </cell>
          <cell r="CN24">
            <v>0</v>
          </cell>
          <cell r="CO24">
            <v>0</v>
          </cell>
          <cell r="CP24">
            <v>0</v>
          </cell>
          <cell r="CQ24">
            <v>0</v>
          </cell>
          <cell r="CR24">
            <v>0</v>
          </cell>
          <cell r="CS24">
            <v>0</v>
          </cell>
          <cell r="CT24">
            <v>2700</v>
          </cell>
          <cell r="CU24">
            <v>0</v>
          </cell>
          <cell r="CV24">
            <v>4</v>
          </cell>
          <cell r="CW24">
            <v>279966</v>
          </cell>
          <cell r="CX24">
            <v>0</v>
          </cell>
          <cell r="CY24">
            <v>0</v>
          </cell>
          <cell r="CZ24">
            <v>0</v>
          </cell>
          <cell r="DA24">
            <v>0</v>
          </cell>
          <cell r="DB24">
            <v>0</v>
          </cell>
          <cell r="DC24">
            <v>0</v>
          </cell>
          <cell r="DD24">
            <v>8</v>
          </cell>
          <cell r="DE24">
            <v>408135</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2001017</v>
          </cell>
          <cell r="DU24">
            <v>99626</v>
          </cell>
          <cell r="DV24">
            <v>0</v>
          </cell>
          <cell r="DW24">
            <v>0</v>
          </cell>
          <cell r="DX24">
            <v>0</v>
          </cell>
          <cell r="DY24">
            <v>0</v>
          </cell>
          <cell r="DZ24">
            <v>0</v>
          </cell>
          <cell r="EA24">
            <v>0</v>
          </cell>
          <cell r="EB24">
            <v>2100643</v>
          </cell>
          <cell r="EC24">
            <v>150000</v>
          </cell>
          <cell r="ED24">
            <v>0</v>
          </cell>
          <cell r="EE24">
            <v>2001017</v>
          </cell>
          <cell r="EF24">
            <v>0</v>
          </cell>
          <cell r="EG24">
            <v>107590</v>
          </cell>
          <cell r="EH24">
            <v>107590</v>
          </cell>
          <cell r="EI24">
            <v>100511</v>
          </cell>
          <cell r="EJ24">
            <v>208101</v>
          </cell>
          <cell r="EK24">
            <v>0</v>
          </cell>
          <cell r="EL24">
            <v>0</v>
          </cell>
          <cell r="EM24">
            <v>0</v>
          </cell>
          <cell r="EN24">
            <v>0</v>
          </cell>
          <cell r="EO24">
            <v>451368</v>
          </cell>
          <cell r="EP24">
            <v>0</v>
          </cell>
          <cell r="EQ24">
            <v>2910112</v>
          </cell>
          <cell r="ER24">
            <v>691113</v>
          </cell>
          <cell r="ES24">
            <v>691113</v>
          </cell>
          <cell r="ET24">
            <v>49355</v>
          </cell>
          <cell r="EU24">
            <v>0</v>
          </cell>
          <cell r="EV24">
            <v>0</v>
          </cell>
          <cell r="EW24">
            <v>35324</v>
          </cell>
          <cell r="EX24">
            <v>33000</v>
          </cell>
          <cell r="EY24">
            <v>0</v>
          </cell>
          <cell r="EZ24">
            <v>0</v>
          </cell>
          <cell r="FA24">
            <v>242677</v>
          </cell>
          <cell r="FB24">
            <v>0</v>
          </cell>
          <cell r="FC24">
            <v>1051469</v>
          </cell>
          <cell r="FD24">
            <v>0</v>
          </cell>
          <cell r="FE24">
            <v>658404</v>
          </cell>
          <cell r="FF24">
            <v>658404</v>
          </cell>
          <cell r="FG24">
            <v>32709</v>
          </cell>
          <cell r="FH24">
            <v>2069066</v>
          </cell>
          <cell r="FI24">
            <v>48227</v>
          </cell>
          <cell r="FJ24">
            <v>150272</v>
          </cell>
          <cell r="FK24">
            <v>1750000</v>
          </cell>
          <cell r="FL24">
            <v>10000</v>
          </cell>
          <cell r="FM24">
            <v>0</v>
          </cell>
          <cell r="FN24">
            <v>0</v>
          </cell>
          <cell r="FO24">
            <v>240000</v>
          </cell>
          <cell r="FP24">
            <v>0</v>
          </cell>
          <cell r="FQ24">
            <v>2364537</v>
          </cell>
          <cell r="FR24">
            <v>0</v>
          </cell>
          <cell r="FS24">
            <v>10000</v>
          </cell>
          <cell r="FT24">
            <v>7195</v>
          </cell>
          <cell r="FU24">
            <v>75000</v>
          </cell>
          <cell r="FV24">
            <v>230000</v>
          </cell>
          <cell r="FW24">
            <v>6954297</v>
          </cell>
          <cell r="FX24">
            <v>0</v>
          </cell>
          <cell r="FY24">
            <v>0</v>
          </cell>
          <cell r="FZ24">
            <v>0</v>
          </cell>
          <cell r="GA24">
            <v>6954297</v>
          </cell>
          <cell r="GB24">
            <v>1648251</v>
          </cell>
          <cell r="GC24">
            <v>8602548</v>
          </cell>
          <cell r="GD24">
            <v>2472467</v>
          </cell>
          <cell r="GE24">
            <v>0</v>
          </cell>
          <cell r="GF24">
            <v>2698954</v>
          </cell>
          <cell r="GG24">
            <v>6045</v>
          </cell>
          <cell r="GH24">
            <v>1807455</v>
          </cell>
          <cell r="GI24">
            <v>18371</v>
          </cell>
          <cell r="GJ24">
            <v>146827</v>
          </cell>
          <cell r="GK24">
            <v>289011</v>
          </cell>
          <cell r="GL24">
            <v>94960</v>
          </cell>
          <cell r="GM24">
            <v>8180</v>
          </cell>
          <cell r="GN24">
            <v>14789</v>
          </cell>
          <cell r="GO24">
            <v>16630</v>
          </cell>
          <cell r="GP24">
            <v>0</v>
          </cell>
          <cell r="GQ24">
            <v>90373</v>
          </cell>
          <cell r="GR24">
            <v>0</v>
          </cell>
          <cell r="GS24">
            <v>35298</v>
          </cell>
          <cell r="GT24">
            <v>0</v>
          </cell>
          <cell r="GU24">
            <v>0</v>
          </cell>
          <cell r="GV24">
            <v>2734252</v>
          </cell>
          <cell r="GW24">
            <v>1419739</v>
          </cell>
          <cell r="GX24">
            <v>566284</v>
          </cell>
          <cell r="GY24">
            <v>0</v>
          </cell>
          <cell r="GZ24">
            <v>0</v>
          </cell>
          <cell r="HA24">
            <v>0</v>
          </cell>
          <cell r="HB24">
            <v>159377</v>
          </cell>
          <cell r="HC24">
            <v>0</v>
          </cell>
          <cell r="HD24">
            <v>22724</v>
          </cell>
          <cell r="HE24">
            <v>60010</v>
          </cell>
          <cell r="HF24">
            <v>4939662</v>
          </cell>
          <cell r="HG24">
            <v>4278255</v>
          </cell>
          <cell r="HH24">
            <v>0</v>
          </cell>
          <cell r="HI24">
            <v>661407</v>
          </cell>
          <cell r="HJ24">
            <v>1838403</v>
          </cell>
          <cell r="HK24">
            <v>0</v>
          </cell>
          <cell r="HL24">
            <v>123658</v>
          </cell>
          <cell r="HM24">
            <v>261334</v>
          </cell>
          <cell r="HN24">
            <v>95052</v>
          </cell>
          <cell r="HO24">
            <v>8088</v>
          </cell>
          <cell r="HP24">
            <v>15031</v>
          </cell>
          <cell r="HQ24">
            <v>16897</v>
          </cell>
          <cell r="HR24">
            <v>0</v>
          </cell>
          <cell r="HS24">
            <v>90124</v>
          </cell>
          <cell r="HT24">
            <v>57456</v>
          </cell>
          <cell r="HU24">
            <v>54009</v>
          </cell>
          <cell r="HV24">
            <v>0</v>
          </cell>
          <cell r="HW24">
            <v>-5441</v>
          </cell>
          <cell r="HX24">
            <v>2773933</v>
          </cell>
          <cell r="HY24">
            <v>0</v>
          </cell>
          <cell r="HZ24">
            <v>661407</v>
          </cell>
          <cell r="IA24">
            <v>0</v>
          </cell>
          <cell r="IB24">
            <v>0</v>
          </cell>
          <cell r="IC24">
            <v>0</v>
          </cell>
          <cell r="ID24">
            <v>161485</v>
          </cell>
          <cell r="IE24">
            <v>0</v>
          </cell>
          <cell r="IF24">
            <v>18631</v>
          </cell>
          <cell r="IG24">
            <v>0</v>
          </cell>
          <cell r="IH24">
            <v>0</v>
          </cell>
          <cell r="II24">
            <v>0</v>
          </cell>
          <cell r="IJ24">
            <v>0</v>
          </cell>
          <cell r="IK24">
            <v>0</v>
          </cell>
          <cell r="IL24">
            <v>2662468</v>
          </cell>
          <cell r="IM24">
            <v>0</v>
          </cell>
          <cell r="IN24">
            <v>0</v>
          </cell>
          <cell r="IO24">
            <v>19.45</v>
          </cell>
          <cell r="IP24">
            <v>0</v>
          </cell>
          <cell r="IQ24">
            <v>0.60799999999999998</v>
          </cell>
          <cell r="IR24">
            <v>0</v>
          </cell>
          <cell r="IS24">
            <v>435</v>
          </cell>
          <cell r="IT24">
            <v>0</v>
          </cell>
          <cell r="IU24">
            <v>17</v>
          </cell>
          <cell r="IV24">
            <v>0</v>
          </cell>
          <cell r="IW24">
            <v>0</v>
          </cell>
          <cell r="IX24">
            <v>0</v>
          </cell>
          <cell r="IY24">
            <v>1549</v>
          </cell>
          <cell r="IZ24">
            <v>1900</v>
          </cell>
          <cell r="JA24">
            <v>0</v>
          </cell>
          <cell r="JB24">
            <v>0</v>
          </cell>
          <cell r="JC24">
            <v>1.46</v>
          </cell>
          <cell r="JD24">
            <v>42.39</v>
          </cell>
          <cell r="JE24">
            <v>13.7</v>
          </cell>
          <cell r="JF24">
            <v>15.73</v>
          </cell>
          <cell r="JG24">
            <v>12.96</v>
          </cell>
          <cell r="JH24">
            <v>2.74</v>
          </cell>
          <cell r="JI24">
            <v>20.57</v>
          </cell>
          <cell r="JJ24">
            <v>20.88</v>
          </cell>
          <cell r="JK24">
            <v>44.19</v>
          </cell>
          <cell r="JL24">
            <v>53.15</v>
          </cell>
          <cell r="JM24">
            <v>0.22</v>
          </cell>
          <cell r="JN24">
            <v>16</v>
          </cell>
          <cell r="JO24">
            <v>0</v>
          </cell>
          <cell r="JP24">
            <v>6191</v>
          </cell>
          <cell r="JQ24">
            <v>2.1339999999999999</v>
          </cell>
          <cell r="JR24">
            <v>24567</v>
          </cell>
          <cell r="JS24">
            <v>298.2</v>
          </cell>
          <cell r="JT24">
            <v>0</v>
          </cell>
          <cell r="JU24">
            <v>0</v>
          </cell>
          <cell r="JV24">
            <v>0</v>
          </cell>
          <cell r="JW24">
            <v>423</v>
          </cell>
          <cell r="JX24">
            <v>435</v>
          </cell>
          <cell r="JY24">
            <v>6436</v>
          </cell>
          <cell r="JZ24">
            <v>2799660</v>
          </cell>
          <cell r="KA24">
            <v>0</v>
          </cell>
        </row>
        <row r="25">
          <cell r="C25">
            <v>355</v>
          </cell>
          <cell r="D25" t="str">
            <v>AR-WE-VA</v>
          </cell>
          <cell r="E25">
            <v>0</v>
          </cell>
          <cell r="F25">
            <v>0</v>
          </cell>
          <cell r="G25">
            <v>0</v>
          </cell>
          <cell r="H25">
            <v>355</v>
          </cell>
          <cell r="I25">
            <v>2236606</v>
          </cell>
          <cell r="J25">
            <v>27749</v>
          </cell>
          <cell r="K25">
            <v>159569</v>
          </cell>
          <cell r="L25">
            <v>60000</v>
          </cell>
          <cell r="M25">
            <v>21000</v>
          </cell>
          <cell r="N25">
            <v>80000</v>
          </cell>
          <cell r="O25">
            <v>100000</v>
          </cell>
          <cell r="P25">
            <v>500000</v>
          </cell>
          <cell r="Q25">
            <v>0</v>
          </cell>
          <cell r="R25">
            <v>947984</v>
          </cell>
          <cell r="S25">
            <v>0</v>
          </cell>
          <cell r="T25">
            <v>77000</v>
          </cell>
          <cell r="U25">
            <v>31443</v>
          </cell>
          <cell r="V25">
            <v>40000</v>
          </cell>
          <cell r="W25">
            <v>165000</v>
          </cell>
          <cell r="X25">
            <v>4446351</v>
          </cell>
          <cell r="Y25">
            <v>0</v>
          </cell>
          <cell r="Z25">
            <v>410000</v>
          </cell>
          <cell r="AA25">
            <v>0</v>
          </cell>
          <cell r="AB25">
            <v>4856351</v>
          </cell>
          <cell r="AC25">
            <v>2394421</v>
          </cell>
          <cell r="AD25">
            <v>7250772</v>
          </cell>
          <cell r="AE25">
            <v>3290000</v>
          </cell>
          <cell r="AF25">
            <v>70000</v>
          </cell>
          <cell r="AG25">
            <v>40000</v>
          </cell>
          <cell r="AH25">
            <v>205000</v>
          </cell>
          <cell r="AI25">
            <v>250000</v>
          </cell>
          <cell r="AJ25">
            <v>85000</v>
          </cell>
          <cell r="AK25">
            <v>300000</v>
          </cell>
          <cell r="AL25">
            <v>300000</v>
          </cell>
          <cell r="AM25">
            <v>0</v>
          </cell>
          <cell r="AN25">
            <v>1250000</v>
          </cell>
          <cell r="AO25">
            <v>195000</v>
          </cell>
          <cell r="AP25">
            <v>100000</v>
          </cell>
          <cell r="AQ25">
            <v>410000</v>
          </cell>
          <cell r="AR25">
            <v>147703</v>
          </cell>
          <cell r="AS25">
            <v>657703</v>
          </cell>
          <cell r="AT25">
            <v>5392703</v>
          </cell>
          <cell r="AU25">
            <v>410000</v>
          </cell>
          <cell r="AV25">
            <v>5802703</v>
          </cell>
          <cell r="AW25">
            <v>1448069</v>
          </cell>
          <cell r="AX25">
            <v>7250772</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9</v>
          </cell>
          <cell r="BV25">
            <v>2012</v>
          </cell>
          <cell r="BW25">
            <v>2016</v>
          </cell>
          <cell r="BX25">
            <v>10</v>
          </cell>
          <cell r="BY25">
            <v>0</v>
          </cell>
          <cell r="BZ25">
            <v>0</v>
          </cell>
          <cell r="CA25">
            <v>0</v>
          </cell>
          <cell r="CB25">
            <v>0</v>
          </cell>
          <cell r="CC25">
            <v>0</v>
          </cell>
          <cell r="CD25">
            <v>0</v>
          </cell>
          <cell r="CE25">
            <v>0</v>
          </cell>
          <cell r="CF25">
            <v>0</v>
          </cell>
          <cell r="CG25">
            <v>0</v>
          </cell>
          <cell r="CH25">
            <v>0</v>
          </cell>
          <cell r="CI25">
            <v>0</v>
          </cell>
          <cell r="CJ25">
            <v>2009</v>
          </cell>
          <cell r="CK25">
            <v>2018</v>
          </cell>
          <cell r="CL25">
            <v>1340</v>
          </cell>
          <cell r="CM25">
            <v>0</v>
          </cell>
          <cell r="CN25">
            <v>0</v>
          </cell>
          <cell r="CO25">
            <v>0</v>
          </cell>
          <cell r="CP25">
            <v>0</v>
          </cell>
          <cell r="CQ25">
            <v>0</v>
          </cell>
          <cell r="CR25">
            <v>0</v>
          </cell>
          <cell r="CS25">
            <v>0</v>
          </cell>
          <cell r="CT25">
            <v>0</v>
          </cell>
          <cell r="CU25">
            <v>0</v>
          </cell>
          <cell r="CV25">
            <v>8</v>
          </cell>
          <cell r="CW25">
            <v>185219</v>
          </cell>
          <cell r="CX25">
            <v>0</v>
          </cell>
          <cell r="CY25">
            <v>0</v>
          </cell>
          <cell r="CZ25">
            <v>0</v>
          </cell>
          <cell r="DA25">
            <v>0</v>
          </cell>
          <cell r="DB25">
            <v>0</v>
          </cell>
          <cell r="DC25">
            <v>0</v>
          </cell>
          <cell r="DD25">
            <v>0</v>
          </cell>
          <cell r="DE25">
            <v>308172</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1651989</v>
          </cell>
          <cell r="DU25">
            <v>8314</v>
          </cell>
          <cell r="DV25">
            <v>0</v>
          </cell>
          <cell r="DW25">
            <v>0</v>
          </cell>
          <cell r="DX25">
            <v>0</v>
          </cell>
          <cell r="DY25">
            <v>0</v>
          </cell>
          <cell r="DZ25">
            <v>0</v>
          </cell>
          <cell r="EA25">
            <v>0</v>
          </cell>
          <cell r="EB25">
            <v>1660303</v>
          </cell>
          <cell r="EC25">
            <v>220000</v>
          </cell>
          <cell r="ED25">
            <v>0</v>
          </cell>
          <cell r="EE25">
            <v>1651989</v>
          </cell>
          <cell r="EF25">
            <v>158333</v>
          </cell>
          <cell r="EG25">
            <v>149839</v>
          </cell>
          <cell r="EH25">
            <v>308172</v>
          </cell>
          <cell r="EI25">
            <v>75893</v>
          </cell>
          <cell r="EJ25">
            <v>384065</v>
          </cell>
          <cell r="EK25">
            <v>0</v>
          </cell>
          <cell r="EL25">
            <v>0</v>
          </cell>
          <cell r="EM25">
            <v>0</v>
          </cell>
          <cell r="EN25">
            <v>0</v>
          </cell>
          <cell r="EO25">
            <v>0</v>
          </cell>
          <cell r="EP25">
            <v>0</v>
          </cell>
          <cell r="EQ25">
            <v>2264368</v>
          </cell>
          <cell r="ER25">
            <v>3615</v>
          </cell>
          <cell r="ES25">
            <v>725648</v>
          </cell>
          <cell r="ET25">
            <v>96155</v>
          </cell>
          <cell r="EU25">
            <v>0</v>
          </cell>
          <cell r="EV25">
            <v>0</v>
          </cell>
          <cell r="EW25">
            <v>134000</v>
          </cell>
          <cell r="EX25">
            <v>33000</v>
          </cell>
          <cell r="EY25">
            <v>0</v>
          </cell>
          <cell r="EZ25">
            <v>0</v>
          </cell>
          <cell r="FA25">
            <v>0</v>
          </cell>
          <cell r="FB25">
            <v>0</v>
          </cell>
          <cell r="FC25">
            <v>988803</v>
          </cell>
          <cell r="FD25">
            <v>0</v>
          </cell>
          <cell r="FE25">
            <v>0</v>
          </cell>
          <cell r="FF25">
            <v>722033</v>
          </cell>
          <cell r="FG25">
            <v>3615</v>
          </cell>
          <cell r="FH25">
            <v>1639926</v>
          </cell>
          <cell r="FI25">
            <v>20364</v>
          </cell>
          <cell r="FJ25">
            <v>159569</v>
          </cell>
          <cell r="FK25">
            <v>60000</v>
          </cell>
          <cell r="FL25">
            <v>10000</v>
          </cell>
          <cell r="FM25">
            <v>0</v>
          </cell>
          <cell r="FN25">
            <v>0</v>
          </cell>
          <cell r="FO25">
            <v>150000</v>
          </cell>
          <cell r="FP25">
            <v>0</v>
          </cell>
          <cell r="FQ25">
            <v>947984</v>
          </cell>
          <cell r="FR25">
            <v>0</v>
          </cell>
          <cell r="FS25">
            <v>75000</v>
          </cell>
          <cell r="FT25">
            <v>23044</v>
          </cell>
          <cell r="FU25">
            <v>40000</v>
          </cell>
          <cell r="FV25">
            <v>100000</v>
          </cell>
          <cell r="FW25">
            <v>3225887</v>
          </cell>
          <cell r="FX25">
            <v>0</v>
          </cell>
          <cell r="FY25">
            <v>0</v>
          </cell>
          <cell r="FZ25">
            <v>0</v>
          </cell>
          <cell r="GA25">
            <v>3225887</v>
          </cell>
          <cell r="GB25">
            <v>818896</v>
          </cell>
          <cell r="GC25">
            <v>4044783</v>
          </cell>
          <cell r="GD25">
            <v>617613</v>
          </cell>
          <cell r="GE25">
            <v>0</v>
          </cell>
          <cell r="GF25">
            <v>2486464</v>
          </cell>
          <cell r="GG25">
            <v>6001</v>
          </cell>
          <cell r="GH25">
            <v>1746291</v>
          </cell>
          <cell r="GI25">
            <v>71909</v>
          </cell>
          <cell r="GJ25">
            <v>85568</v>
          </cell>
          <cell r="GK25">
            <v>195573</v>
          </cell>
          <cell r="GL25">
            <v>87512</v>
          </cell>
          <cell r="GM25">
            <v>17815</v>
          </cell>
          <cell r="GN25">
            <v>17385</v>
          </cell>
          <cell r="GO25">
            <v>19543</v>
          </cell>
          <cell r="GP25">
            <v>0</v>
          </cell>
          <cell r="GQ25">
            <v>64522</v>
          </cell>
          <cell r="GR25">
            <v>0</v>
          </cell>
          <cell r="GS25">
            <v>159856</v>
          </cell>
          <cell r="GT25">
            <v>181208</v>
          </cell>
          <cell r="GU25">
            <v>0</v>
          </cell>
          <cell r="GV25">
            <v>2827528</v>
          </cell>
          <cell r="GW25">
            <v>193986</v>
          </cell>
          <cell r="GX25">
            <v>1668996</v>
          </cell>
          <cell r="GY25">
            <v>0</v>
          </cell>
          <cell r="GZ25">
            <v>0</v>
          </cell>
          <cell r="HA25">
            <v>0</v>
          </cell>
          <cell r="HB25">
            <v>161893</v>
          </cell>
          <cell r="HC25">
            <v>0</v>
          </cell>
          <cell r="HD25">
            <v>25236</v>
          </cell>
          <cell r="HE25">
            <v>69012</v>
          </cell>
          <cell r="HF25">
            <v>4921415</v>
          </cell>
          <cell r="HG25">
            <v>3435509</v>
          </cell>
          <cell r="HH25">
            <v>0</v>
          </cell>
          <cell r="HI25">
            <v>1485906</v>
          </cell>
          <cell r="HJ25">
            <v>1833852</v>
          </cell>
          <cell r="HK25">
            <v>0</v>
          </cell>
          <cell r="HL25">
            <v>89110</v>
          </cell>
          <cell r="HM25">
            <v>259836</v>
          </cell>
          <cell r="HN25">
            <v>94307</v>
          </cell>
          <cell r="HO25">
            <v>11020</v>
          </cell>
          <cell r="HP25">
            <v>18032</v>
          </cell>
          <cell r="HQ25">
            <v>20263</v>
          </cell>
          <cell r="HR25">
            <v>0</v>
          </cell>
          <cell r="HS25">
            <v>35100</v>
          </cell>
          <cell r="HT25">
            <v>0</v>
          </cell>
          <cell r="HU25">
            <v>62689</v>
          </cell>
          <cell r="HV25">
            <v>0</v>
          </cell>
          <cell r="HW25">
            <v>0</v>
          </cell>
          <cell r="HX25">
            <v>2613194</v>
          </cell>
          <cell r="HY25">
            <v>0</v>
          </cell>
          <cell r="HZ25">
            <v>1485906</v>
          </cell>
          <cell r="IA25">
            <v>0</v>
          </cell>
          <cell r="IB25">
            <v>0</v>
          </cell>
          <cell r="IC25">
            <v>0</v>
          </cell>
          <cell r="ID25">
            <v>163598</v>
          </cell>
          <cell r="IE25">
            <v>0</v>
          </cell>
          <cell r="IF25">
            <v>20681</v>
          </cell>
          <cell r="IG25">
            <v>52029</v>
          </cell>
          <cell r="IH25">
            <v>0</v>
          </cell>
          <cell r="II25">
            <v>0</v>
          </cell>
          <cell r="IJ25">
            <v>0</v>
          </cell>
          <cell r="IK25">
            <v>0</v>
          </cell>
          <cell r="IL25">
            <v>2550505</v>
          </cell>
          <cell r="IM25">
            <v>0</v>
          </cell>
          <cell r="IN25">
            <v>0</v>
          </cell>
          <cell r="IO25">
            <v>9.18</v>
          </cell>
          <cell r="IP25">
            <v>58</v>
          </cell>
          <cell r="IQ25">
            <v>1.4179999999999999</v>
          </cell>
          <cell r="IR25">
            <v>3.96</v>
          </cell>
          <cell r="IS25">
            <v>285.39999999999998</v>
          </cell>
          <cell r="IT25">
            <v>0</v>
          </cell>
          <cell r="IU25">
            <v>7.5</v>
          </cell>
          <cell r="IV25">
            <v>0</v>
          </cell>
          <cell r="IW25">
            <v>0</v>
          </cell>
          <cell r="IX25">
            <v>0</v>
          </cell>
          <cell r="IY25">
            <v>0</v>
          </cell>
          <cell r="IZ25">
            <v>0</v>
          </cell>
          <cell r="JA25">
            <v>0</v>
          </cell>
          <cell r="JB25">
            <v>0</v>
          </cell>
          <cell r="JC25">
            <v>0</v>
          </cell>
          <cell r="JD25">
            <v>42.45</v>
          </cell>
          <cell r="JE25">
            <v>16.440000000000001</v>
          </cell>
          <cell r="JF25">
            <v>10.89</v>
          </cell>
          <cell r="JG25">
            <v>15.12</v>
          </cell>
          <cell r="JH25">
            <v>13.7</v>
          </cell>
          <cell r="JI25">
            <v>9.68</v>
          </cell>
          <cell r="JJ25">
            <v>16.559999999999999</v>
          </cell>
          <cell r="JK25">
            <v>39.94</v>
          </cell>
          <cell r="JL25">
            <v>5.47</v>
          </cell>
          <cell r="JM25">
            <v>2.64</v>
          </cell>
          <cell r="JN25">
            <v>64</v>
          </cell>
          <cell r="JO25">
            <v>0</v>
          </cell>
          <cell r="JP25">
            <v>6121</v>
          </cell>
          <cell r="JQ25">
            <v>1.4790000000000001</v>
          </cell>
          <cell r="JR25">
            <v>0</v>
          </cell>
          <cell r="JS25">
            <v>299.60000000000002</v>
          </cell>
          <cell r="JT25">
            <v>-0.44</v>
          </cell>
          <cell r="JU25">
            <v>-2693</v>
          </cell>
          <cell r="JV25">
            <v>-2357</v>
          </cell>
          <cell r="JW25">
            <v>0</v>
          </cell>
          <cell r="JX25">
            <v>285.39999999999998</v>
          </cell>
          <cell r="JY25">
            <v>6366</v>
          </cell>
          <cell r="JZ25">
            <v>1816856</v>
          </cell>
          <cell r="KA25">
            <v>35335</v>
          </cell>
        </row>
        <row r="26">
          <cell r="C26">
            <v>387</v>
          </cell>
          <cell r="D26" t="str">
            <v>ATLANTIC</v>
          </cell>
          <cell r="E26">
            <v>0</v>
          </cell>
          <cell r="F26">
            <v>0</v>
          </cell>
          <cell r="G26">
            <v>0</v>
          </cell>
          <cell r="H26">
            <v>387</v>
          </cell>
          <cell r="I26">
            <v>6039515</v>
          </cell>
          <cell r="J26">
            <v>246508</v>
          </cell>
          <cell r="K26">
            <v>900000</v>
          </cell>
          <cell r="L26">
            <v>875000</v>
          </cell>
          <cell r="M26">
            <v>9700</v>
          </cell>
          <cell r="N26">
            <v>350000</v>
          </cell>
          <cell r="O26">
            <v>322000</v>
          </cell>
          <cell r="P26">
            <v>557000</v>
          </cell>
          <cell r="Q26">
            <v>1250000</v>
          </cell>
          <cell r="R26">
            <v>8768435</v>
          </cell>
          <cell r="S26">
            <v>0</v>
          </cell>
          <cell r="T26">
            <v>122000</v>
          </cell>
          <cell r="U26">
            <v>7</v>
          </cell>
          <cell r="V26">
            <v>220000</v>
          </cell>
          <cell r="W26">
            <v>635000</v>
          </cell>
          <cell r="X26">
            <v>20295165</v>
          </cell>
          <cell r="Y26">
            <v>0</v>
          </cell>
          <cell r="Z26">
            <v>0</v>
          </cell>
          <cell r="AA26">
            <v>0</v>
          </cell>
          <cell r="AB26">
            <v>20295165</v>
          </cell>
          <cell r="AC26">
            <v>1633103</v>
          </cell>
          <cell r="AD26">
            <v>21928268</v>
          </cell>
          <cell r="AE26">
            <v>10450000</v>
          </cell>
          <cell r="AF26">
            <v>460000</v>
          </cell>
          <cell r="AG26">
            <v>915000</v>
          </cell>
          <cell r="AH26">
            <v>547000</v>
          </cell>
          <cell r="AI26">
            <v>725000</v>
          </cell>
          <cell r="AJ26">
            <v>230000</v>
          </cell>
          <cell r="AK26">
            <v>1703000</v>
          </cell>
          <cell r="AL26">
            <v>720000</v>
          </cell>
          <cell r="AM26">
            <v>0</v>
          </cell>
          <cell r="AN26">
            <v>5300000</v>
          </cell>
          <cell r="AO26">
            <v>900000</v>
          </cell>
          <cell r="AP26">
            <v>725000</v>
          </cell>
          <cell r="AQ26">
            <v>700000</v>
          </cell>
          <cell r="AR26">
            <v>640715</v>
          </cell>
          <cell r="AS26">
            <v>2065715</v>
          </cell>
          <cell r="AT26">
            <v>18715715</v>
          </cell>
          <cell r="AU26">
            <v>0</v>
          </cell>
          <cell r="AV26">
            <v>18715715</v>
          </cell>
          <cell r="AW26">
            <v>3212553</v>
          </cell>
          <cell r="AX26">
            <v>21928268</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20</v>
          </cell>
          <cell r="BV26">
            <v>2005</v>
          </cell>
          <cell r="BW26">
            <v>2019</v>
          </cell>
          <cell r="BX26">
            <v>10</v>
          </cell>
          <cell r="BY26">
            <v>0</v>
          </cell>
          <cell r="BZ26">
            <v>0</v>
          </cell>
          <cell r="CA26">
            <v>0</v>
          </cell>
          <cell r="CB26">
            <v>0</v>
          </cell>
          <cell r="CC26">
            <v>0</v>
          </cell>
          <cell r="CD26">
            <v>0</v>
          </cell>
          <cell r="CE26">
            <v>0</v>
          </cell>
          <cell r="CF26">
            <v>0</v>
          </cell>
          <cell r="CG26">
            <v>0</v>
          </cell>
          <cell r="CH26">
            <v>0</v>
          </cell>
          <cell r="CI26">
            <v>0</v>
          </cell>
          <cell r="CJ26">
            <v>2013</v>
          </cell>
          <cell r="CK26">
            <v>2022</v>
          </cell>
          <cell r="CL26">
            <v>850</v>
          </cell>
          <cell r="CM26">
            <v>0</v>
          </cell>
          <cell r="CN26">
            <v>0</v>
          </cell>
          <cell r="CO26">
            <v>0</v>
          </cell>
          <cell r="CP26">
            <v>0</v>
          </cell>
          <cell r="CQ26">
            <v>0</v>
          </cell>
          <cell r="CR26">
            <v>0</v>
          </cell>
          <cell r="CS26">
            <v>0</v>
          </cell>
          <cell r="CT26">
            <v>2700</v>
          </cell>
          <cell r="CU26">
            <v>0</v>
          </cell>
          <cell r="CV26">
            <v>8</v>
          </cell>
          <cell r="CW26">
            <v>913394</v>
          </cell>
          <cell r="CX26">
            <v>0</v>
          </cell>
          <cell r="CY26">
            <v>0</v>
          </cell>
          <cell r="CZ26">
            <v>0</v>
          </cell>
          <cell r="DA26">
            <v>0</v>
          </cell>
          <cell r="DB26">
            <v>0</v>
          </cell>
          <cell r="DC26">
            <v>0</v>
          </cell>
          <cell r="DD26">
            <v>4</v>
          </cell>
          <cell r="DE26">
            <v>362893</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4109294</v>
          </cell>
          <cell r="DU26">
            <v>55692</v>
          </cell>
          <cell r="DV26">
            <v>0</v>
          </cell>
          <cell r="DW26">
            <v>0</v>
          </cell>
          <cell r="DX26">
            <v>0</v>
          </cell>
          <cell r="DY26">
            <v>964771</v>
          </cell>
          <cell r="DZ26">
            <v>600000</v>
          </cell>
          <cell r="EA26">
            <v>0</v>
          </cell>
          <cell r="EB26">
            <v>5729757</v>
          </cell>
          <cell r="EC26">
            <v>350000</v>
          </cell>
          <cell r="ED26">
            <v>0</v>
          </cell>
          <cell r="EE26">
            <v>5674065</v>
          </cell>
          <cell r="EF26">
            <v>0</v>
          </cell>
          <cell r="EG26">
            <v>50682</v>
          </cell>
          <cell r="EH26">
            <v>50682</v>
          </cell>
          <cell r="EI26">
            <v>140888</v>
          </cell>
          <cell r="EJ26">
            <v>191570</v>
          </cell>
          <cell r="EK26">
            <v>0</v>
          </cell>
          <cell r="EL26">
            <v>0</v>
          </cell>
          <cell r="EM26">
            <v>0</v>
          </cell>
          <cell r="EN26">
            <v>0</v>
          </cell>
          <cell r="EO26">
            <v>0</v>
          </cell>
          <cell r="EP26">
            <v>0</v>
          </cell>
          <cell r="EQ26">
            <v>6271327</v>
          </cell>
          <cell r="ER26">
            <v>13045</v>
          </cell>
          <cell r="ES26">
            <v>1359162</v>
          </cell>
          <cell r="ET26">
            <v>83034</v>
          </cell>
          <cell r="EU26">
            <v>0</v>
          </cell>
          <cell r="EV26">
            <v>0</v>
          </cell>
          <cell r="EW26">
            <v>11871</v>
          </cell>
          <cell r="EX26">
            <v>33000</v>
          </cell>
          <cell r="EY26">
            <v>0</v>
          </cell>
          <cell r="EZ26">
            <v>0</v>
          </cell>
          <cell r="FA26">
            <v>0</v>
          </cell>
          <cell r="FB26">
            <v>0</v>
          </cell>
          <cell r="FC26">
            <v>1487067</v>
          </cell>
          <cell r="FD26">
            <v>0</v>
          </cell>
          <cell r="FE26">
            <v>0</v>
          </cell>
          <cell r="FF26">
            <v>1346117</v>
          </cell>
          <cell r="FG26">
            <v>13045</v>
          </cell>
          <cell r="FH26">
            <v>5519099</v>
          </cell>
          <cell r="FI26">
            <v>225354</v>
          </cell>
          <cell r="FJ26">
            <v>650000</v>
          </cell>
          <cell r="FK26">
            <v>875000</v>
          </cell>
          <cell r="FL26">
            <v>3200</v>
          </cell>
          <cell r="FM26">
            <v>0</v>
          </cell>
          <cell r="FN26">
            <v>7000</v>
          </cell>
          <cell r="FO26">
            <v>310000</v>
          </cell>
          <cell r="FP26">
            <v>0</v>
          </cell>
          <cell r="FQ26">
            <v>8768435</v>
          </cell>
          <cell r="FR26">
            <v>0</v>
          </cell>
          <cell r="FS26">
            <v>114000</v>
          </cell>
          <cell r="FT26">
            <v>0</v>
          </cell>
          <cell r="FU26">
            <v>220000</v>
          </cell>
          <cell r="FV26">
            <v>215000</v>
          </cell>
          <cell r="FW26">
            <v>16907088</v>
          </cell>
          <cell r="FX26">
            <v>0</v>
          </cell>
          <cell r="FY26">
            <v>0</v>
          </cell>
          <cell r="FZ26">
            <v>0</v>
          </cell>
          <cell r="GA26">
            <v>16907088</v>
          </cell>
          <cell r="GB26">
            <v>98166</v>
          </cell>
          <cell r="GC26">
            <v>17005254</v>
          </cell>
          <cell r="GD26">
            <v>2394200</v>
          </cell>
          <cell r="GE26">
            <v>0</v>
          </cell>
          <cell r="GF26">
            <v>11871170</v>
          </cell>
          <cell r="GG26">
            <v>6005</v>
          </cell>
          <cell r="GH26">
            <v>8562530</v>
          </cell>
          <cell r="GI26">
            <v>0</v>
          </cell>
          <cell r="GJ26">
            <v>341318</v>
          </cell>
          <cell r="GK26">
            <v>1206525</v>
          </cell>
          <cell r="GL26">
            <v>429253</v>
          </cell>
          <cell r="GM26">
            <v>0</v>
          </cell>
          <cell r="GN26">
            <v>70031</v>
          </cell>
          <cell r="GO26">
            <v>77460</v>
          </cell>
          <cell r="GP26">
            <v>0</v>
          </cell>
          <cell r="GQ26">
            <v>249433</v>
          </cell>
          <cell r="GR26">
            <v>0</v>
          </cell>
          <cell r="GS26">
            <v>65491</v>
          </cell>
          <cell r="GT26">
            <v>685538</v>
          </cell>
          <cell r="GU26">
            <v>19986</v>
          </cell>
          <cell r="GV26">
            <v>12622199</v>
          </cell>
          <cell r="GW26">
            <v>1622987</v>
          </cell>
          <cell r="GX26">
            <v>5265742</v>
          </cell>
          <cell r="GY26">
            <v>0</v>
          </cell>
          <cell r="GZ26">
            <v>0</v>
          </cell>
          <cell r="HA26">
            <v>0</v>
          </cell>
          <cell r="HB26">
            <v>639707</v>
          </cell>
          <cell r="HC26">
            <v>0</v>
          </cell>
          <cell r="HD26">
            <v>83983</v>
          </cell>
          <cell r="HE26">
            <v>359942</v>
          </cell>
          <cell r="HF26">
            <v>20510577</v>
          </cell>
          <cell r="HG26">
            <v>16565711</v>
          </cell>
          <cell r="HH26">
            <v>0</v>
          </cell>
          <cell r="HI26">
            <v>3944866</v>
          </cell>
          <cell r="HJ26">
            <v>8751400</v>
          </cell>
          <cell r="HK26">
            <v>0</v>
          </cell>
          <cell r="HL26">
            <v>172462</v>
          </cell>
          <cell r="HM26">
            <v>1186719</v>
          </cell>
          <cell r="HN26">
            <v>436677</v>
          </cell>
          <cell r="HO26">
            <v>0</v>
          </cell>
          <cell r="HP26">
            <v>71579</v>
          </cell>
          <cell r="HQ26">
            <v>79167</v>
          </cell>
          <cell r="HR26">
            <v>0</v>
          </cell>
          <cell r="HS26">
            <v>343202</v>
          </cell>
          <cell r="HT26">
            <v>0</v>
          </cell>
          <cell r="HU26">
            <v>64233</v>
          </cell>
          <cell r="HV26">
            <v>0</v>
          </cell>
          <cell r="HW26">
            <v>1321</v>
          </cell>
          <cell r="HX26">
            <v>12057632</v>
          </cell>
          <cell r="HY26">
            <v>0</v>
          </cell>
          <cell r="HZ26">
            <v>3944866</v>
          </cell>
          <cell r="IA26">
            <v>0</v>
          </cell>
          <cell r="IB26">
            <v>0</v>
          </cell>
          <cell r="IC26">
            <v>0</v>
          </cell>
          <cell r="ID26">
            <v>649354</v>
          </cell>
          <cell r="IE26">
            <v>0</v>
          </cell>
          <cell r="IF26">
            <v>68797</v>
          </cell>
          <cell r="IG26">
            <v>367260</v>
          </cell>
          <cell r="IH26">
            <v>0</v>
          </cell>
          <cell r="II26">
            <v>0</v>
          </cell>
          <cell r="IJ26">
            <v>0</v>
          </cell>
          <cell r="IK26">
            <v>0</v>
          </cell>
          <cell r="IL26">
            <v>11993399</v>
          </cell>
          <cell r="IM26">
            <v>0</v>
          </cell>
          <cell r="IN26">
            <v>0</v>
          </cell>
          <cell r="IO26">
            <v>13.52</v>
          </cell>
          <cell r="IP26">
            <v>0</v>
          </cell>
          <cell r="IQ26">
            <v>8.0370000000000008</v>
          </cell>
          <cell r="IR26">
            <v>6.6</v>
          </cell>
          <cell r="IS26">
            <v>1433.9</v>
          </cell>
          <cell r="IT26">
            <v>0</v>
          </cell>
          <cell r="IU26">
            <v>55</v>
          </cell>
          <cell r="IV26">
            <v>0</v>
          </cell>
          <cell r="IW26">
            <v>0</v>
          </cell>
          <cell r="IX26">
            <v>0</v>
          </cell>
          <cell r="IY26">
            <v>0</v>
          </cell>
          <cell r="IZ26">
            <v>0</v>
          </cell>
          <cell r="JA26">
            <v>0</v>
          </cell>
          <cell r="JB26">
            <v>0</v>
          </cell>
          <cell r="JC26">
            <v>0</v>
          </cell>
          <cell r="JD26">
            <v>193.75</v>
          </cell>
          <cell r="JE26">
            <v>68.5</v>
          </cell>
          <cell r="JF26">
            <v>30.93</v>
          </cell>
          <cell r="JG26">
            <v>94.32</v>
          </cell>
          <cell r="JH26">
            <v>82.2</v>
          </cell>
          <cell r="JI26">
            <v>26.67</v>
          </cell>
          <cell r="JJ26">
            <v>82.8</v>
          </cell>
          <cell r="JK26">
            <v>191.67</v>
          </cell>
          <cell r="JL26">
            <v>13.68</v>
          </cell>
          <cell r="JM26">
            <v>7.26</v>
          </cell>
          <cell r="JN26">
            <v>0</v>
          </cell>
          <cell r="JO26">
            <v>0</v>
          </cell>
          <cell r="JP26">
            <v>6125</v>
          </cell>
          <cell r="JQ26">
            <v>8.1349999999999998</v>
          </cell>
          <cell r="JR26">
            <v>6251</v>
          </cell>
          <cell r="JS26">
            <v>1428.8</v>
          </cell>
          <cell r="JT26">
            <v>3</v>
          </cell>
          <cell r="JU26">
            <v>18375</v>
          </cell>
          <cell r="JV26">
            <v>16068</v>
          </cell>
          <cell r="JW26">
            <v>0</v>
          </cell>
          <cell r="JX26">
            <v>1433.9</v>
          </cell>
          <cell r="JY26">
            <v>6370</v>
          </cell>
          <cell r="JZ26">
            <v>9133943</v>
          </cell>
          <cell r="KA26">
            <v>0</v>
          </cell>
        </row>
        <row r="27">
          <cell r="C27">
            <v>414</v>
          </cell>
          <cell r="D27" t="str">
            <v>AUDUBON</v>
          </cell>
          <cell r="E27">
            <v>0</v>
          </cell>
          <cell r="F27">
            <v>0</v>
          </cell>
          <cell r="G27">
            <v>0</v>
          </cell>
          <cell r="H27">
            <v>414</v>
          </cell>
          <cell r="I27">
            <v>2636054</v>
          </cell>
          <cell r="J27">
            <v>89845</v>
          </cell>
          <cell r="K27">
            <v>261416</v>
          </cell>
          <cell r="L27">
            <v>290000</v>
          </cell>
          <cell r="M27">
            <v>265</v>
          </cell>
          <cell r="N27">
            <v>204000</v>
          </cell>
          <cell r="O27">
            <v>265000</v>
          </cell>
          <cell r="P27">
            <v>506000</v>
          </cell>
          <cell r="Q27">
            <v>0</v>
          </cell>
          <cell r="R27">
            <v>2899095</v>
          </cell>
          <cell r="S27">
            <v>0</v>
          </cell>
          <cell r="T27">
            <v>22900</v>
          </cell>
          <cell r="U27">
            <v>14586</v>
          </cell>
          <cell r="V27">
            <v>75000</v>
          </cell>
          <cell r="W27">
            <v>271000</v>
          </cell>
          <cell r="X27">
            <v>7535161</v>
          </cell>
          <cell r="Y27">
            <v>0</v>
          </cell>
          <cell r="Z27">
            <v>289528</v>
          </cell>
          <cell r="AA27">
            <v>0</v>
          </cell>
          <cell r="AB27">
            <v>7824689</v>
          </cell>
          <cell r="AC27">
            <v>3449810</v>
          </cell>
          <cell r="AD27">
            <v>11274499</v>
          </cell>
          <cell r="AE27">
            <v>4171870</v>
          </cell>
          <cell r="AF27">
            <v>203000</v>
          </cell>
          <cell r="AG27">
            <v>198000</v>
          </cell>
          <cell r="AH27">
            <v>160000</v>
          </cell>
          <cell r="AI27">
            <v>310000</v>
          </cell>
          <cell r="AJ27">
            <v>160000</v>
          </cell>
          <cell r="AK27">
            <v>540451</v>
          </cell>
          <cell r="AL27">
            <v>200000</v>
          </cell>
          <cell r="AM27">
            <v>0</v>
          </cell>
          <cell r="AN27">
            <v>1771451</v>
          </cell>
          <cell r="AO27">
            <v>347900</v>
          </cell>
          <cell r="AP27">
            <v>366606</v>
          </cell>
          <cell r="AQ27">
            <v>4097219</v>
          </cell>
          <cell r="AR27">
            <v>229925</v>
          </cell>
          <cell r="AS27">
            <v>4693750</v>
          </cell>
          <cell r="AT27">
            <v>10984971</v>
          </cell>
          <cell r="AU27">
            <v>289528</v>
          </cell>
          <cell r="AV27">
            <v>11274499</v>
          </cell>
          <cell r="AW27">
            <v>0</v>
          </cell>
          <cell r="AX27">
            <v>11274499</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20</v>
          </cell>
          <cell r="BV27">
            <v>2014</v>
          </cell>
          <cell r="BW27">
            <v>2018</v>
          </cell>
          <cell r="BX27">
            <v>10</v>
          </cell>
          <cell r="BY27">
            <v>0</v>
          </cell>
          <cell r="BZ27">
            <v>0</v>
          </cell>
          <cell r="CA27">
            <v>0</v>
          </cell>
          <cell r="CB27">
            <v>0</v>
          </cell>
          <cell r="CC27">
            <v>0</v>
          </cell>
          <cell r="CD27">
            <v>0</v>
          </cell>
          <cell r="CE27">
            <v>0</v>
          </cell>
          <cell r="CF27">
            <v>0</v>
          </cell>
          <cell r="CG27">
            <v>0</v>
          </cell>
          <cell r="CH27">
            <v>0</v>
          </cell>
          <cell r="CI27">
            <v>0</v>
          </cell>
          <cell r="CJ27">
            <v>2010</v>
          </cell>
          <cell r="CK27">
            <v>2019</v>
          </cell>
          <cell r="CL27">
            <v>670</v>
          </cell>
          <cell r="CM27">
            <v>0</v>
          </cell>
          <cell r="CN27">
            <v>0</v>
          </cell>
          <cell r="CO27">
            <v>0</v>
          </cell>
          <cell r="CP27">
            <v>0</v>
          </cell>
          <cell r="CQ27">
            <v>0</v>
          </cell>
          <cell r="CR27">
            <v>0</v>
          </cell>
          <cell r="CS27">
            <v>0</v>
          </cell>
          <cell r="CT27">
            <v>2700</v>
          </cell>
          <cell r="CU27">
            <v>0</v>
          </cell>
          <cell r="CV27">
            <v>7</v>
          </cell>
          <cell r="CW27">
            <v>338556</v>
          </cell>
          <cell r="CX27">
            <v>0</v>
          </cell>
          <cell r="CY27">
            <v>0</v>
          </cell>
          <cell r="CZ27">
            <v>0</v>
          </cell>
          <cell r="DA27">
            <v>0</v>
          </cell>
          <cell r="DB27">
            <v>0</v>
          </cell>
          <cell r="DC27">
            <v>0</v>
          </cell>
          <cell r="DD27">
            <v>0</v>
          </cell>
          <cell r="DE27">
            <v>148597</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1751754</v>
          </cell>
          <cell r="DU27">
            <v>16098</v>
          </cell>
          <cell r="DV27">
            <v>0</v>
          </cell>
          <cell r="DW27">
            <v>0</v>
          </cell>
          <cell r="DX27">
            <v>0</v>
          </cell>
          <cell r="DY27">
            <v>19803</v>
          </cell>
          <cell r="DZ27">
            <v>200000</v>
          </cell>
          <cell r="EA27">
            <v>0</v>
          </cell>
          <cell r="EB27">
            <v>1987655</v>
          </cell>
          <cell r="EC27">
            <v>75000</v>
          </cell>
          <cell r="ED27">
            <v>0</v>
          </cell>
          <cell r="EE27">
            <v>1971557</v>
          </cell>
          <cell r="EF27">
            <v>0</v>
          </cell>
          <cell r="EG27">
            <v>148597</v>
          </cell>
          <cell r="EH27">
            <v>148597</v>
          </cell>
          <cell r="EI27">
            <v>73190</v>
          </cell>
          <cell r="EJ27">
            <v>221787</v>
          </cell>
          <cell r="EK27">
            <v>0</v>
          </cell>
          <cell r="EL27">
            <v>0</v>
          </cell>
          <cell r="EM27">
            <v>0</v>
          </cell>
          <cell r="EN27">
            <v>0</v>
          </cell>
          <cell r="EO27">
            <v>429550</v>
          </cell>
          <cell r="EP27">
            <v>0</v>
          </cell>
          <cell r="EQ27">
            <v>2713992</v>
          </cell>
          <cell r="ER27">
            <v>7258</v>
          </cell>
          <cell r="ES27">
            <v>908854</v>
          </cell>
          <cell r="ET27">
            <v>34298</v>
          </cell>
          <cell r="EU27">
            <v>0</v>
          </cell>
          <cell r="EV27">
            <v>0</v>
          </cell>
          <cell r="EW27">
            <v>67000</v>
          </cell>
          <cell r="EX27">
            <v>33000</v>
          </cell>
          <cell r="EY27">
            <v>0</v>
          </cell>
          <cell r="EZ27">
            <v>0</v>
          </cell>
          <cell r="FA27">
            <v>193677</v>
          </cell>
          <cell r="FB27">
            <v>0</v>
          </cell>
          <cell r="FC27">
            <v>1236829</v>
          </cell>
          <cell r="FD27">
            <v>0</v>
          </cell>
          <cell r="FE27">
            <v>0</v>
          </cell>
          <cell r="FF27">
            <v>901596</v>
          </cell>
          <cell r="FG27">
            <v>7258</v>
          </cell>
          <cell r="FH27">
            <v>1933437</v>
          </cell>
          <cell r="FI27">
            <v>66125</v>
          </cell>
          <cell r="FJ27">
            <v>261416</v>
          </cell>
          <cell r="FK27">
            <v>290000</v>
          </cell>
          <cell r="FL27">
            <v>150</v>
          </cell>
          <cell r="FM27">
            <v>0</v>
          </cell>
          <cell r="FN27">
            <v>5000</v>
          </cell>
          <cell r="FO27">
            <v>73000</v>
          </cell>
          <cell r="FP27">
            <v>0</v>
          </cell>
          <cell r="FQ27">
            <v>2899095</v>
          </cell>
          <cell r="FR27">
            <v>0</v>
          </cell>
          <cell r="FS27">
            <v>20000</v>
          </cell>
          <cell r="FT27">
            <v>10572</v>
          </cell>
          <cell r="FU27">
            <v>75000</v>
          </cell>
          <cell r="FV27">
            <v>130000</v>
          </cell>
          <cell r="FW27">
            <v>5763795</v>
          </cell>
          <cell r="FX27">
            <v>0</v>
          </cell>
          <cell r="FY27">
            <v>0</v>
          </cell>
          <cell r="FZ27">
            <v>0</v>
          </cell>
          <cell r="GA27">
            <v>5763795</v>
          </cell>
          <cell r="GB27">
            <v>0</v>
          </cell>
          <cell r="GC27">
            <v>5763795</v>
          </cell>
          <cell r="GD27">
            <v>865138</v>
          </cell>
          <cell r="GE27">
            <v>0</v>
          </cell>
          <cell r="GF27">
            <v>4442549</v>
          </cell>
          <cell r="GG27">
            <v>6080</v>
          </cell>
          <cell r="GH27">
            <v>3333056</v>
          </cell>
          <cell r="GI27">
            <v>160086</v>
          </cell>
          <cell r="GJ27">
            <v>40791</v>
          </cell>
          <cell r="GK27">
            <v>326070</v>
          </cell>
          <cell r="GL27">
            <v>153948</v>
          </cell>
          <cell r="GM27">
            <v>13479</v>
          </cell>
          <cell r="GN27">
            <v>26988</v>
          </cell>
          <cell r="GO27">
            <v>29611</v>
          </cell>
          <cell r="GP27">
            <v>0</v>
          </cell>
          <cell r="GQ27">
            <v>7305</v>
          </cell>
          <cell r="GR27">
            <v>0</v>
          </cell>
          <cell r="GS27">
            <v>39416</v>
          </cell>
          <cell r="GT27">
            <v>83311</v>
          </cell>
          <cell r="GU27">
            <v>0</v>
          </cell>
          <cell r="GV27">
            <v>4565276</v>
          </cell>
          <cell r="GW27">
            <v>635886</v>
          </cell>
          <cell r="GX27">
            <v>947347</v>
          </cell>
          <cell r="GY27">
            <v>0</v>
          </cell>
          <cell r="GZ27">
            <v>0</v>
          </cell>
          <cell r="HA27">
            <v>0</v>
          </cell>
          <cell r="HB27">
            <v>282490</v>
          </cell>
          <cell r="HC27">
            <v>0</v>
          </cell>
          <cell r="HD27">
            <v>38612</v>
          </cell>
          <cell r="HE27">
            <v>95898</v>
          </cell>
          <cell r="HF27">
            <v>6526897</v>
          </cell>
          <cell r="HG27">
            <v>5592686</v>
          </cell>
          <cell r="HH27">
            <v>0</v>
          </cell>
          <cell r="HI27">
            <v>934211</v>
          </cell>
          <cell r="HJ27">
            <v>3305220</v>
          </cell>
          <cell r="HK27">
            <v>61167</v>
          </cell>
          <cell r="HL27">
            <v>50363</v>
          </cell>
          <cell r="HM27">
            <v>427242</v>
          </cell>
          <cell r="HN27">
            <v>157167</v>
          </cell>
          <cell r="HO27">
            <v>10260</v>
          </cell>
          <cell r="HP27">
            <v>26729</v>
          </cell>
          <cell r="HQ27">
            <v>29329</v>
          </cell>
          <cell r="HR27">
            <v>0</v>
          </cell>
          <cell r="HS27">
            <v>43955</v>
          </cell>
          <cell r="HT27">
            <v>0</v>
          </cell>
          <cell r="HU27">
            <v>19803</v>
          </cell>
          <cell r="HV27">
            <v>0</v>
          </cell>
          <cell r="HW27">
            <v>-122</v>
          </cell>
          <cell r="HX27">
            <v>4475652</v>
          </cell>
          <cell r="HY27">
            <v>0</v>
          </cell>
          <cell r="HZ27">
            <v>934211</v>
          </cell>
          <cell r="IA27">
            <v>0</v>
          </cell>
          <cell r="IB27">
            <v>0</v>
          </cell>
          <cell r="IC27">
            <v>0</v>
          </cell>
          <cell r="ID27">
            <v>274899</v>
          </cell>
          <cell r="IE27">
            <v>0</v>
          </cell>
          <cell r="IF27">
            <v>31621</v>
          </cell>
          <cell r="IG27">
            <v>107118</v>
          </cell>
          <cell r="IH27">
            <v>0</v>
          </cell>
          <cell r="II27">
            <v>0</v>
          </cell>
          <cell r="IJ27">
            <v>0</v>
          </cell>
          <cell r="IK27">
            <v>0</v>
          </cell>
          <cell r="IL27">
            <v>4455849</v>
          </cell>
          <cell r="IM27">
            <v>0</v>
          </cell>
          <cell r="IN27">
            <v>0</v>
          </cell>
          <cell r="IO27">
            <v>5.25</v>
          </cell>
          <cell r="IP27">
            <v>2</v>
          </cell>
          <cell r="IQ27">
            <v>2.2130000000000001</v>
          </cell>
          <cell r="IR27">
            <v>0.66</v>
          </cell>
          <cell r="IS27">
            <v>525.29999999999995</v>
          </cell>
          <cell r="IT27">
            <v>0</v>
          </cell>
          <cell r="IU27">
            <v>19</v>
          </cell>
          <cell r="IV27">
            <v>0</v>
          </cell>
          <cell r="IW27">
            <v>0</v>
          </cell>
          <cell r="IX27">
            <v>0</v>
          </cell>
          <cell r="IY27">
            <v>0</v>
          </cell>
          <cell r="IZ27">
            <v>0</v>
          </cell>
          <cell r="JA27">
            <v>0</v>
          </cell>
          <cell r="JB27">
            <v>0</v>
          </cell>
          <cell r="JC27">
            <v>0</v>
          </cell>
          <cell r="JD27">
            <v>68.91</v>
          </cell>
          <cell r="JE27">
            <v>27.4</v>
          </cell>
          <cell r="JF27">
            <v>12.71</v>
          </cell>
          <cell r="JG27">
            <v>28.8</v>
          </cell>
          <cell r="JH27">
            <v>16.440000000000001</v>
          </cell>
          <cell r="JI27">
            <v>12.71</v>
          </cell>
          <cell r="JJ27">
            <v>32.4</v>
          </cell>
          <cell r="JK27">
            <v>61.55</v>
          </cell>
          <cell r="JL27">
            <v>9.6199999999999992</v>
          </cell>
          <cell r="JM27">
            <v>0.66</v>
          </cell>
          <cell r="JN27">
            <v>4</v>
          </cell>
          <cell r="JO27">
            <v>0</v>
          </cell>
          <cell r="JP27">
            <v>6200</v>
          </cell>
          <cell r="JQ27">
            <v>2.2250000000000001</v>
          </cell>
          <cell r="JR27">
            <v>51471</v>
          </cell>
          <cell r="JS27">
            <v>533.1</v>
          </cell>
          <cell r="JT27">
            <v>1</v>
          </cell>
          <cell r="JU27">
            <v>0</v>
          </cell>
          <cell r="JV27">
            <v>5356</v>
          </cell>
          <cell r="JW27">
            <v>0</v>
          </cell>
          <cell r="JX27">
            <v>525.29999999999995</v>
          </cell>
          <cell r="JY27">
            <v>6445</v>
          </cell>
          <cell r="JZ27">
            <v>3385559</v>
          </cell>
          <cell r="KA27">
            <v>0</v>
          </cell>
        </row>
        <row r="28">
          <cell r="C28">
            <v>423</v>
          </cell>
          <cell r="D28" t="str">
            <v>AURELIA</v>
          </cell>
          <cell r="E28">
            <v>0</v>
          </cell>
          <cell r="F28">
            <v>0</v>
          </cell>
          <cell r="G28">
            <v>0</v>
          </cell>
          <cell r="H28">
            <v>423</v>
          </cell>
          <cell r="I28">
            <v>1554454</v>
          </cell>
          <cell r="J28">
            <v>22151</v>
          </cell>
          <cell r="K28">
            <v>94187</v>
          </cell>
          <cell r="L28">
            <v>507000</v>
          </cell>
          <cell r="M28">
            <v>3675</v>
          </cell>
          <cell r="N28">
            <v>70000</v>
          </cell>
          <cell r="O28">
            <v>18000</v>
          </cell>
          <cell r="P28">
            <v>344800</v>
          </cell>
          <cell r="Q28">
            <v>0</v>
          </cell>
          <cell r="R28">
            <v>1119903</v>
          </cell>
          <cell r="S28">
            <v>0</v>
          </cell>
          <cell r="T28">
            <v>11900</v>
          </cell>
          <cell r="U28">
            <v>2205</v>
          </cell>
          <cell r="V28">
            <v>22500</v>
          </cell>
          <cell r="W28">
            <v>116500</v>
          </cell>
          <cell r="X28">
            <v>3887275</v>
          </cell>
          <cell r="Y28">
            <v>0</v>
          </cell>
          <cell r="Z28">
            <v>182500</v>
          </cell>
          <cell r="AA28">
            <v>1000</v>
          </cell>
          <cell r="AB28">
            <v>4070775</v>
          </cell>
          <cell r="AC28">
            <v>2396076</v>
          </cell>
          <cell r="AD28">
            <v>6466851</v>
          </cell>
          <cell r="AE28">
            <v>2521500</v>
          </cell>
          <cell r="AF28">
            <v>111000</v>
          </cell>
          <cell r="AG28">
            <v>50000</v>
          </cell>
          <cell r="AH28">
            <v>158000</v>
          </cell>
          <cell r="AI28">
            <v>273000</v>
          </cell>
          <cell r="AJ28">
            <v>100500</v>
          </cell>
          <cell r="AK28">
            <v>390000</v>
          </cell>
          <cell r="AL28">
            <v>270000</v>
          </cell>
          <cell r="AM28">
            <v>0</v>
          </cell>
          <cell r="AN28">
            <v>1352500</v>
          </cell>
          <cell r="AO28">
            <v>178000</v>
          </cell>
          <cell r="AP28">
            <v>255000</v>
          </cell>
          <cell r="AQ28">
            <v>159000</v>
          </cell>
          <cell r="AR28">
            <v>115249</v>
          </cell>
          <cell r="AS28">
            <v>529249</v>
          </cell>
          <cell r="AT28">
            <v>4581249</v>
          </cell>
          <cell r="AU28">
            <v>182500</v>
          </cell>
          <cell r="AV28">
            <v>4763749</v>
          </cell>
          <cell r="AW28">
            <v>1703102</v>
          </cell>
          <cell r="AX28">
            <v>6466851</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20</v>
          </cell>
          <cell r="BV28">
            <v>2014</v>
          </cell>
          <cell r="BW28">
            <v>2018</v>
          </cell>
          <cell r="BX28">
            <v>10</v>
          </cell>
          <cell r="BY28">
            <v>0</v>
          </cell>
          <cell r="BZ28">
            <v>0</v>
          </cell>
          <cell r="CA28">
            <v>0</v>
          </cell>
          <cell r="CB28">
            <v>0</v>
          </cell>
          <cell r="CC28">
            <v>0</v>
          </cell>
          <cell r="CD28">
            <v>0</v>
          </cell>
          <cell r="CE28">
            <v>0</v>
          </cell>
          <cell r="CF28">
            <v>0</v>
          </cell>
          <cell r="CG28">
            <v>0</v>
          </cell>
          <cell r="CH28">
            <v>0</v>
          </cell>
          <cell r="CI28">
            <v>0</v>
          </cell>
          <cell r="CJ28">
            <v>2011</v>
          </cell>
          <cell r="CK28">
            <v>2020</v>
          </cell>
          <cell r="CL28">
            <v>670</v>
          </cell>
          <cell r="CM28">
            <v>0</v>
          </cell>
          <cell r="CN28">
            <v>0</v>
          </cell>
          <cell r="CO28">
            <v>0</v>
          </cell>
          <cell r="CP28">
            <v>0</v>
          </cell>
          <cell r="CQ28">
            <v>0</v>
          </cell>
          <cell r="CR28">
            <v>0</v>
          </cell>
          <cell r="CS28">
            <v>0</v>
          </cell>
          <cell r="CT28">
            <v>0</v>
          </cell>
          <cell r="CU28">
            <v>0</v>
          </cell>
          <cell r="CV28">
            <v>6</v>
          </cell>
          <cell r="CW28">
            <v>160684</v>
          </cell>
          <cell r="CX28">
            <v>0</v>
          </cell>
          <cell r="CY28">
            <v>0</v>
          </cell>
          <cell r="CZ28">
            <v>0</v>
          </cell>
          <cell r="DA28">
            <v>0</v>
          </cell>
          <cell r="DB28">
            <v>0</v>
          </cell>
          <cell r="DC28">
            <v>0</v>
          </cell>
          <cell r="DD28">
            <v>0</v>
          </cell>
          <cell r="DE28">
            <v>105650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1246936</v>
          </cell>
          <cell r="DU28">
            <v>45396</v>
          </cell>
          <cell r="DV28">
            <v>0</v>
          </cell>
          <cell r="DW28">
            <v>0</v>
          </cell>
          <cell r="DX28">
            <v>0</v>
          </cell>
          <cell r="DY28">
            <v>0</v>
          </cell>
          <cell r="DZ28">
            <v>0</v>
          </cell>
          <cell r="EA28">
            <v>0</v>
          </cell>
          <cell r="EB28">
            <v>1292332</v>
          </cell>
          <cell r="EC28">
            <v>120000</v>
          </cell>
          <cell r="ED28">
            <v>0</v>
          </cell>
          <cell r="EE28">
            <v>1246936</v>
          </cell>
          <cell r="EF28">
            <v>0</v>
          </cell>
          <cell r="EG28">
            <v>105650</v>
          </cell>
          <cell r="EH28">
            <v>105650</v>
          </cell>
          <cell r="EI28">
            <v>52036</v>
          </cell>
          <cell r="EJ28">
            <v>157686</v>
          </cell>
          <cell r="EK28">
            <v>0</v>
          </cell>
          <cell r="EL28">
            <v>0</v>
          </cell>
          <cell r="EM28">
            <v>0</v>
          </cell>
          <cell r="EN28">
            <v>0</v>
          </cell>
          <cell r="EO28">
            <v>0</v>
          </cell>
          <cell r="EP28">
            <v>0</v>
          </cell>
          <cell r="EQ28">
            <v>1570018</v>
          </cell>
          <cell r="ER28">
            <v>28789</v>
          </cell>
          <cell r="ES28">
            <v>819559</v>
          </cell>
          <cell r="ET28">
            <v>76100</v>
          </cell>
          <cell r="EU28">
            <v>0</v>
          </cell>
          <cell r="EV28">
            <v>0</v>
          </cell>
          <cell r="EW28">
            <v>67000</v>
          </cell>
          <cell r="EX28">
            <v>33000</v>
          </cell>
          <cell r="EY28">
            <v>0</v>
          </cell>
          <cell r="EZ28">
            <v>0</v>
          </cell>
          <cell r="FA28">
            <v>0</v>
          </cell>
          <cell r="FB28">
            <v>0</v>
          </cell>
          <cell r="FC28">
            <v>995659</v>
          </cell>
          <cell r="FD28">
            <v>0</v>
          </cell>
          <cell r="FE28">
            <v>0</v>
          </cell>
          <cell r="FF28">
            <v>790770</v>
          </cell>
          <cell r="FG28">
            <v>28789</v>
          </cell>
          <cell r="FH28">
            <v>1280670</v>
          </cell>
          <cell r="FI28">
            <v>18249</v>
          </cell>
          <cell r="FJ28">
            <v>94187</v>
          </cell>
          <cell r="FK28">
            <v>507000</v>
          </cell>
          <cell r="FL28">
            <v>1900</v>
          </cell>
          <cell r="FM28">
            <v>0</v>
          </cell>
          <cell r="FN28">
            <v>0</v>
          </cell>
          <cell r="FO28">
            <v>143000</v>
          </cell>
          <cell r="FP28">
            <v>0</v>
          </cell>
          <cell r="FQ28">
            <v>1119903</v>
          </cell>
          <cell r="FR28">
            <v>0</v>
          </cell>
          <cell r="FS28">
            <v>7900</v>
          </cell>
          <cell r="FT28">
            <v>0</v>
          </cell>
          <cell r="FU28">
            <v>22500</v>
          </cell>
          <cell r="FV28">
            <v>46500</v>
          </cell>
          <cell r="FW28">
            <v>3241809</v>
          </cell>
          <cell r="FX28">
            <v>0</v>
          </cell>
          <cell r="FY28">
            <v>0</v>
          </cell>
          <cell r="FZ28">
            <v>1000</v>
          </cell>
          <cell r="GA28">
            <v>3242809</v>
          </cell>
          <cell r="GB28">
            <v>1134689</v>
          </cell>
          <cell r="GC28">
            <v>4377498</v>
          </cell>
          <cell r="GD28">
            <v>823987</v>
          </cell>
          <cell r="GE28">
            <v>0</v>
          </cell>
          <cell r="GF28">
            <v>2184241</v>
          </cell>
          <cell r="GG28">
            <v>6068</v>
          </cell>
          <cell r="GH28">
            <v>1567364</v>
          </cell>
          <cell r="GI28">
            <v>19508</v>
          </cell>
          <cell r="GJ28">
            <v>72494</v>
          </cell>
          <cell r="GK28">
            <v>194540</v>
          </cell>
          <cell r="GL28">
            <v>78525</v>
          </cell>
          <cell r="GM28">
            <v>6604</v>
          </cell>
          <cell r="GN28">
            <v>12841</v>
          </cell>
          <cell r="GO28">
            <v>14435</v>
          </cell>
          <cell r="GP28">
            <v>0</v>
          </cell>
          <cell r="GQ28">
            <v>52777</v>
          </cell>
          <cell r="GR28">
            <v>0</v>
          </cell>
          <cell r="GS28">
            <v>24120</v>
          </cell>
          <cell r="GT28">
            <v>0</v>
          </cell>
          <cell r="GU28">
            <v>0</v>
          </cell>
          <cell r="GV28">
            <v>2208361</v>
          </cell>
          <cell r="GW28">
            <v>684251</v>
          </cell>
          <cell r="GX28">
            <v>1166874</v>
          </cell>
          <cell r="GY28">
            <v>0</v>
          </cell>
          <cell r="GZ28">
            <v>0</v>
          </cell>
          <cell r="HA28">
            <v>0</v>
          </cell>
          <cell r="HB28">
            <v>138565</v>
          </cell>
          <cell r="HC28">
            <v>0</v>
          </cell>
          <cell r="HD28">
            <v>20142</v>
          </cell>
          <cell r="HE28">
            <v>51009</v>
          </cell>
          <cell r="HF28">
            <v>4249060</v>
          </cell>
          <cell r="HG28">
            <v>3081546</v>
          </cell>
          <cell r="HH28">
            <v>0</v>
          </cell>
          <cell r="HI28">
            <v>1167514</v>
          </cell>
          <cell r="HJ28">
            <v>1590935</v>
          </cell>
          <cell r="HK28">
            <v>0</v>
          </cell>
          <cell r="HL28">
            <v>85859</v>
          </cell>
          <cell r="HM28">
            <v>170046</v>
          </cell>
          <cell r="HN28">
            <v>78462</v>
          </cell>
          <cell r="HO28">
            <v>6667</v>
          </cell>
          <cell r="HP28">
            <v>12945</v>
          </cell>
          <cell r="HQ28">
            <v>14546</v>
          </cell>
          <cell r="HR28">
            <v>0</v>
          </cell>
          <cell r="HS28">
            <v>31226</v>
          </cell>
          <cell r="HT28">
            <v>0</v>
          </cell>
          <cell r="HU28">
            <v>36006</v>
          </cell>
          <cell r="HV28">
            <v>0</v>
          </cell>
          <cell r="HW28">
            <v>0</v>
          </cell>
          <cell r="HX28">
            <v>2197949</v>
          </cell>
          <cell r="HY28">
            <v>0</v>
          </cell>
          <cell r="HZ28">
            <v>1167514</v>
          </cell>
          <cell r="IA28">
            <v>0</v>
          </cell>
          <cell r="IB28">
            <v>0</v>
          </cell>
          <cell r="IC28">
            <v>0</v>
          </cell>
          <cell r="ID28">
            <v>139223</v>
          </cell>
          <cell r="IE28">
            <v>0</v>
          </cell>
          <cell r="IF28">
            <v>16506</v>
          </cell>
          <cell r="IG28">
            <v>55089</v>
          </cell>
          <cell r="IH28">
            <v>0</v>
          </cell>
          <cell r="II28">
            <v>0</v>
          </cell>
          <cell r="IJ28">
            <v>0</v>
          </cell>
          <cell r="IK28">
            <v>0</v>
          </cell>
          <cell r="IL28">
            <v>2161943</v>
          </cell>
          <cell r="IM28">
            <v>0</v>
          </cell>
          <cell r="IN28">
            <v>0</v>
          </cell>
          <cell r="IO28">
            <v>12.43</v>
          </cell>
          <cell r="IP28">
            <v>0</v>
          </cell>
          <cell r="IQ28">
            <v>1.2250000000000001</v>
          </cell>
          <cell r="IR28">
            <v>0.22</v>
          </cell>
          <cell r="IS28">
            <v>242.4</v>
          </cell>
          <cell r="IT28">
            <v>0</v>
          </cell>
          <cell r="IU28">
            <v>9</v>
          </cell>
          <cell r="IV28">
            <v>0</v>
          </cell>
          <cell r="IW28">
            <v>0</v>
          </cell>
          <cell r="IX28">
            <v>0</v>
          </cell>
          <cell r="IY28">
            <v>0</v>
          </cell>
          <cell r="IZ28">
            <v>0</v>
          </cell>
          <cell r="JA28">
            <v>0</v>
          </cell>
          <cell r="JB28">
            <v>0</v>
          </cell>
          <cell r="JC28">
            <v>0</v>
          </cell>
          <cell r="JD28">
            <v>27.48</v>
          </cell>
          <cell r="JE28">
            <v>2.74</v>
          </cell>
          <cell r="JF28">
            <v>2.42</v>
          </cell>
          <cell r="JG28">
            <v>22.32</v>
          </cell>
          <cell r="JH28">
            <v>2.74</v>
          </cell>
          <cell r="JI28">
            <v>1.21</v>
          </cell>
          <cell r="JJ28">
            <v>17.28</v>
          </cell>
          <cell r="JK28">
            <v>21.23</v>
          </cell>
          <cell r="JL28">
            <v>23.14</v>
          </cell>
          <cell r="JM28">
            <v>0.22</v>
          </cell>
          <cell r="JN28">
            <v>0</v>
          </cell>
          <cell r="JO28">
            <v>0</v>
          </cell>
          <cell r="JP28">
            <v>6188</v>
          </cell>
          <cell r="JQ28">
            <v>1.1679999999999999</v>
          </cell>
          <cell r="JR28">
            <v>16674</v>
          </cell>
          <cell r="JS28">
            <v>257.10000000000002</v>
          </cell>
          <cell r="JT28">
            <v>0</v>
          </cell>
          <cell r="JU28">
            <v>0</v>
          </cell>
          <cell r="JV28">
            <v>0</v>
          </cell>
          <cell r="JW28">
            <v>0</v>
          </cell>
          <cell r="JX28">
            <v>242.4</v>
          </cell>
          <cell r="JY28">
            <v>6433</v>
          </cell>
          <cell r="JZ28">
            <v>1559359</v>
          </cell>
          <cell r="KA28">
            <v>47485</v>
          </cell>
        </row>
        <row r="29">
          <cell r="C29">
            <v>441</v>
          </cell>
          <cell r="D29" t="str">
            <v>A-H-S-T</v>
          </cell>
          <cell r="E29">
            <v>0</v>
          </cell>
          <cell r="F29">
            <v>0</v>
          </cell>
          <cell r="G29">
            <v>0</v>
          </cell>
          <cell r="H29">
            <v>441</v>
          </cell>
          <cell r="I29">
            <v>3104783</v>
          </cell>
          <cell r="J29">
            <v>197425</v>
          </cell>
          <cell r="K29">
            <v>287420</v>
          </cell>
          <cell r="L29">
            <v>517048</v>
          </cell>
          <cell r="M29">
            <v>4761</v>
          </cell>
          <cell r="N29">
            <v>140100</v>
          </cell>
          <cell r="O29">
            <v>135500</v>
          </cell>
          <cell r="P29">
            <v>552591</v>
          </cell>
          <cell r="Q29">
            <v>45600</v>
          </cell>
          <cell r="R29">
            <v>2947442</v>
          </cell>
          <cell r="S29">
            <v>0</v>
          </cell>
          <cell r="T29">
            <v>7865</v>
          </cell>
          <cell r="U29">
            <v>38391</v>
          </cell>
          <cell r="V29">
            <v>62000</v>
          </cell>
          <cell r="W29">
            <v>203800</v>
          </cell>
          <cell r="X29">
            <v>8244726</v>
          </cell>
          <cell r="Y29">
            <v>0</v>
          </cell>
          <cell r="Z29">
            <v>0</v>
          </cell>
          <cell r="AA29">
            <v>0</v>
          </cell>
          <cell r="AB29">
            <v>8244726</v>
          </cell>
          <cell r="AC29">
            <v>3247348</v>
          </cell>
          <cell r="AD29">
            <v>11492074</v>
          </cell>
          <cell r="AE29">
            <v>4630716</v>
          </cell>
          <cell r="AF29">
            <v>184029</v>
          </cell>
          <cell r="AG29">
            <v>124876</v>
          </cell>
          <cell r="AH29">
            <v>281753</v>
          </cell>
          <cell r="AI29">
            <v>320360</v>
          </cell>
          <cell r="AJ29">
            <v>169941</v>
          </cell>
          <cell r="AK29">
            <v>512000</v>
          </cell>
          <cell r="AL29">
            <v>371240</v>
          </cell>
          <cell r="AM29">
            <v>0</v>
          </cell>
          <cell r="AN29">
            <v>1964199</v>
          </cell>
          <cell r="AO29">
            <v>255000</v>
          </cell>
          <cell r="AP29">
            <v>0</v>
          </cell>
          <cell r="AQ29">
            <v>425036</v>
          </cell>
          <cell r="AR29">
            <v>262275</v>
          </cell>
          <cell r="AS29">
            <v>687311</v>
          </cell>
          <cell r="AT29">
            <v>7537226</v>
          </cell>
          <cell r="AU29">
            <v>0</v>
          </cell>
          <cell r="AV29">
            <v>7537226</v>
          </cell>
          <cell r="AW29">
            <v>3954848</v>
          </cell>
          <cell r="AX29">
            <v>11492074</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20</v>
          </cell>
          <cell r="BV29">
            <v>2012</v>
          </cell>
          <cell r="BW29">
            <v>2016</v>
          </cell>
          <cell r="BX29">
            <v>10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2700</v>
          </cell>
          <cell r="CU29">
            <v>0</v>
          </cell>
          <cell r="CV29">
            <v>8</v>
          </cell>
          <cell r="CW29">
            <v>383196</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2140776</v>
          </cell>
          <cell r="DU29">
            <v>29938</v>
          </cell>
          <cell r="DV29">
            <v>0</v>
          </cell>
          <cell r="DW29">
            <v>0</v>
          </cell>
          <cell r="DX29">
            <v>0</v>
          </cell>
          <cell r="DY29">
            <v>0</v>
          </cell>
          <cell r="DZ29">
            <v>0</v>
          </cell>
          <cell r="EA29">
            <v>0</v>
          </cell>
          <cell r="EB29">
            <v>2170714</v>
          </cell>
          <cell r="EC29">
            <v>150000</v>
          </cell>
          <cell r="ED29">
            <v>0</v>
          </cell>
          <cell r="EE29">
            <v>2140776</v>
          </cell>
          <cell r="EF29">
            <v>0</v>
          </cell>
          <cell r="EG29">
            <v>0</v>
          </cell>
          <cell r="EH29">
            <v>0</v>
          </cell>
          <cell r="EI29">
            <v>106094</v>
          </cell>
          <cell r="EJ29">
            <v>106094</v>
          </cell>
          <cell r="EK29">
            <v>0</v>
          </cell>
          <cell r="EL29">
            <v>0</v>
          </cell>
          <cell r="EM29">
            <v>0</v>
          </cell>
          <cell r="EN29">
            <v>0</v>
          </cell>
          <cell r="EO29">
            <v>867288</v>
          </cell>
          <cell r="EP29">
            <v>0</v>
          </cell>
          <cell r="EQ29">
            <v>3294096</v>
          </cell>
          <cell r="ER29">
            <v>9312</v>
          </cell>
          <cell r="ES29">
            <v>790959</v>
          </cell>
          <cell r="ET29">
            <v>54768</v>
          </cell>
          <cell r="EU29">
            <v>0</v>
          </cell>
          <cell r="EV29">
            <v>0</v>
          </cell>
          <cell r="EW29">
            <v>0</v>
          </cell>
          <cell r="EX29">
            <v>33000</v>
          </cell>
          <cell r="EY29">
            <v>0</v>
          </cell>
          <cell r="EZ29">
            <v>0</v>
          </cell>
          <cell r="FA29">
            <v>269765</v>
          </cell>
          <cell r="FB29">
            <v>0</v>
          </cell>
          <cell r="FC29">
            <v>1148492</v>
          </cell>
          <cell r="FD29">
            <v>0</v>
          </cell>
          <cell r="FE29">
            <v>0</v>
          </cell>
          <cell r="FF29">
            <v>781647</v>
          </cell>
          <cell r="FG29">
            <v>9312</v>
          </cell>
          <cell r="FH29">
            <v>2042701</v>
          </cell>
          <cell r="FI29">
            <v>136125</v>
          </cell>
          <cell r="FJ29">
            <v>287420</v>
          </cell>
          <cell r="FK29">
            <v>517048</v>
          </cell>
          <cell r="FL29">
            <v>3600</v>
          </cell>
          <cell r="FM29">
            <v>0</v>
          </cell>
          <cell r="FN29">
            <v>5500</v>
          </cell>
          <cell r="FO29">
            <v>23620</v>
          </cell>
          <cell r="FP29">
            <v>45600</v>
          </cell>
          <cell r="FQ29">
            <v>2947442</v>
          </cell>
          <cell r="FR29">
            <v>0</v>
          </cell>
          <cell r="FS29">
            <v>4000</v>
          </cell>
          <cell r="FT29">
            <v>23757</v>
          </cell>
          <cell r="FU29">
            <v>62000</v>
          </cell>
          <cell r="FV29">
            <v>88800</v>
          </cell>
          <cell r="FW29">
            <v>6187613</v>
          </cell>
          <cell r="FX29">
            <v>0</v>
          </cell>
          <cell r="FY29">
            <v>0</v>
          </cell>
          <cell r="FZ29">
            <v>0</v>
          </cell>
          <cell r="GA29">
            <v>6187613</v>
          </cell>
          <cell r="GB29">
            <v>2022026</v>
          </cell>
          <cell r="GC29">
            <v>8209639</v>
          </cell>
          <cell r="GD29">
            <v>1061345</v>
          </cell>
          <cell r="GE29">
            <v>0</v>
          </cell>
          <cell r="GF29">
            <v>4786624</v>
          </cell>
          <cell r="GG29">
            <v>6058</v>
          </cell>
          <cell r="GH29">
            <v>3646916</v>
          </cell>
          <cell r="GI29">
            <v>73312</v>
          </cell>
          <cell r="GJ29">
            <v>85963</v>
          </cell>
          <cell r="GK29">
            <v>363904</v>
          </cell>
          <cell r="GL29">
            <v>174694</v>
          </cell>
          <cell r="GM29">
            <v>11710</v>
          </cell>
          <cell r="GN29">
            <v>29662</v>
          </cell>
          <cell r="GO29">
            <v>32809</v>
          </cell>
          <cell r="GP29">
            <v>0</v>
          </cell>
          <cell r="GQ29">
            <v>41934</v>
          </cell>
          <cell r="GR29">
            <v>0</v>
          </cell>
          <cell r="GS29">
            <v>75302</v>
          </cell>
          <cell r="GT29">
            <v>0</v>
          </cell>
          <cell r="GU29">
            <v>0</v>
          </cell>
          <cell r="GV29">
            <v>4720905</v>
          </cell>
          <cell r="GW29">
            <v>709569</v>
          </cell>
          <cell r="GX29">
            <v>1760841</v>
          </cell>
          <cell r="GY29">
            <v>141021</v>
          </cell>
          <cell r="GZ29">
            <v>0</v>
          </cell>
          <cell r="HA29">
            <v>0</v>
          </cell>
          <cell r="HB29">
            <v>304501</v>
          </cell>
          <cell r="HC29">
            <v>0</v>
          </cell>
          <cell r="HD29">
            <v>37422</v>
          </cell>
          <cell r="HE29">
            <v>72012</v>
          </cell>
          <cell r="HF29">
            <v>7567828</v>
          </cell>
          <cell r="HG29">
            <v>5728860</v>
          </cell>
          <cell r="HH29">
            <v>0</v>
          </cell>
          <cell r="HI29">
            <v>1838968</v>
          </cell>
          <cell r="HJ29">
            <v>3662318</v>
          </cell>
          <cell r="HK29">
            <v>21067</v>
          </cell>
          <cell r="HL29">
            <v>49683</v>
          </cell>
          <cell r="HM29">
            <v>283879</v>
          </cell>
          <cell r="HN29">
            <v>171907</v>
          </cell>
          <cell r="HO29">
            <v>14497</v>
          </cell>
          <cell r="HP29">
            <v>29804</v>
          </cell>
          <cell r="HQ29">
            <v>32963</v>
          </cell>
          <cell r="HR29">
            <v>0</v>
          </cell>
          <cell r="HS29">
            <v>0</v>
          </cell>
          <cell r="HT29">
            <v>0</v>
          </cell>
          <cell r="HU29">
            <v>72684</v>
          </cell>
          <cell r="HV29">
            <v>0</v>
          </cell>
          <cell r="HW29">
            <v>0</v>
          </cell>
          <cell r="HX29">
            <v>4670776</v>
          </cell>
          <cell r="HY29">
            <v>0</v>
          </cell>
          <cell r="HZ29">
            <v>1838968</v>
          </cell>
          <cell r="IA29">
            <v>0</v>
          </cell>
          <cell r="IB29">
            <v>0</v>
          </cell>
          <cell r="IC29">
            <v>0</v>
          </cell>
          <cell r="ID29">
            <v>300786</v>
          </cell>
          <cell r="IE29">
            <v>0</v>
          </cell>
          <cell r="IF29">
            <v>30636</v>
          </cell>
          <cell r="IG29">
            <v>97936</v>
          </cell>
          <cell r="IH29">
            <v>0</v>
          </cell>
          <cell r="II29">
            <v>0</v>
          </cell>
          <cell r="IJ29">
            <v>0</v>
          </cell>
          <cell r="IK29">
            <v>0</v>
          </cell>
          <cell r="IL29">
            <v>4598092</v>
          </cell>
          <cell r="IM29">
            <v>0</v>
          </cell>
          <cell r="IN29">
            <v>0</v>
          </cell>
          <cell r="IO29">
            <v>5.28</v>
          </cell>
          <cell r="IP29">
            <v>2</v>
          </cell>
          <cell r="IQ29">
            <v>2.762</v>
          </cell>
          <cell r="IR29">
            <v>0</v>
          </cell>
          <cell r="IS29">
            <v>596.6</v>
          </cell>
          <cell r="IT29">
            <v>0</v>
          </cell>
          <cell r="IU29">
            <v>17</v>
          </cell>
          <cell r="IV29">
            <v>0</v>
          </cell>
          <cell r="IW29">
            <v>0</v>
          </cell>
          <cell r="IX29">
            <v>0</v>
          </cell>
          <cell r="IY29">
            <v>0</v>
          </cell>
          <cell r="IZ29">
            <v>0</v>
          </cell>
          <cell r="JA29">
            <v>0</v>
          </cell>
          <cell r="JB29">
            <v>0</v>
          </cell>
          <cell r="JC29">
            <v>0</v>
          </cell>
          <cell r="JD29">
            <v>45.95</v>
          </cell>
          <cell r="JE29">
            <v>8.2200000000000006</v>
          </cell>
          <cell r="JF29">
            <v>6.05</v>
          </cell>
          <cell r="JG29">
            <v>31.68</v>
          </cell>
          <cell r="JH29">
            <v>13.7</v>
          </cell>
          <cell r="JI29">
            <v>6.05</v>
          </cell>
          <cell r="JJ29">
            <v>26.64</v>
          </cell>
          <cell r="JK29">
            <v>46.39</v>
          </cell>
          <cell r="JL29">
            <v>15.31</v>
          </cell>
          <cell r="JM29">
            <v>0</v>
          </cell>
          <cell r="JN29">
            <v>2</v>
          </cell>
          <cell r="JO29">
            <v>0</v>
          </cell>
          <cell r="JP29">
            <v>6178</v>
          </cell>
          <cell r="JQ29">
            <v>2.7530000000000001</v>
          </cell>
          <cell r="JR29">
            <v>34651</v>
          </cell>
          <cell r="JS29">
            <v>592.79999999999995</v>
          </cell>
          <cell r="JT29">
            <v>0</v>
          </cell>
          <cell r="JU29">
            <v>0</v>
          </cell>
          <cell r="JV29">
            <v>0</v>
          </cell>
          <cell r="JW29">
            <v>0</v>
          </cell>
          <cell r="JX29">
            <v>596.6</v>
          </cell>
          <cell r="JY29">
            <v>6423</v>
          </cell>
          <cell r="JZ29">
            <v>3831962</v>
          </cell>
          <cell r="KA29">
            <v>0</v>
          </cell>
        </row>
        <row r="30">
          <cell r="C30">
            <v>472</v>
          </cell>
          <cell r="D30" t="str">
            <v>BALLARD</v>
          </cell>
          <cell r="E30">
            <v>0</v>
          </cell>
          <cell r="F30">
            <v>0</v>
          </cell>
          <cell r="G30">
            <v>0</v>
          </cell>
          <cell r="H30">
            <v>472</v>
          </cell>
          <cell r="I30">
            <v>6447153</v>
          </cell>
          <cell r="J30">
            <v>145194</v>
          </cell>
          <cell r="K30">
            <v>163930</v>
          </cell>
          <cell r="L30">
            <v>1110000</v>
          </cell>
          <cell r="M30">
            <v>6050</v>
          </cell>
          <cell r="N30">
            <v>560000</v>
          </cell>
          <cell r="O30">
            <v>422500</v>
          </cell>
          <cell r="P30">
            <v>1537800</v>
          </cell>
          <cell r="Q30">
            <v>3000</v>
          </cell>
          <cell r="R30">
            <v>10791013</v>
          </cell>
          <cell r="S30">
            <v>0</v>
          </cell>
          <cell r="T30">
            <v>44850</v>
          </cell>
          <cell r="U30">
            <v>66916</v>
          </cell>
          <cell r="V30">
            <v>102500</v>
          </cell>
          <cell r="W30">
            <v>365000</v>
          </cell>
          <cell r="X30">
            <v>21765906</v>
          </cell>
          <cell r="Y30">
            <v>0</v>
          </cell>
          <cell r="Z30">
            <v>1231829</v>
          </cell>
          <cell r="AA30">
            <v>0</v>
          </cell>
          <cell r="AB30">
            <v>22997735</v>
          </cell>
          <cell r="AC30">
            <v>5526045</v>
          </cell>
          <cell r="AD30">
            <v>28523780</v>
          </cell>
          <cell r="AE30">
            <v>10860630</v>
          </cell>
          <cell r="AF30">
            <v>477553</v>
          </cell>
          <cell r="AG30">
            <v>691849</v>
          </cell>
          <cell r="AH30">
            <v>389074</v>
          </cell>
          <cell r="AI30">
            <v>941478</v>
          </cell>
          <cell r="AJ30">
            <v>749107</v>
          </cell>
          <cell r="AK30">
            <v>1932070</v>
          </cell>
          <cell r="AL30">
            <v>821506</v>
          </cell>
          <cell r="AM30">
            <v>0</v>
          </cell>
          <cell r="AN30">
            <v>6002637</v>
          </cell>
          <cell r="AO30">
            <v>780000</v>
          </cell>
          <cell r="AP30">
            <v>250000</v>
          </cell>
          <cell r="AQ30">
            <v>2319448</v>
          </cell>
          <cell r="AR30">
            <v>672231</v>
          </cell>
          <cell r="AS30">
            <v>3241679</v>
          </cell>
          <cell r="AT30">
            <v>20884946</v>
          </cell>
          <cell r="AU30">
            <v>1231829</v>
          </cell>
          <cell r="AV30">
            <v>22116775</v>
          </cell>
          <cell r="AW30">
            <v>6407005</v>
          </cell>
          <cell r="AX30">
            <v>28523780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2011</v>
          </cell>
          <cell r="BW30">
            <v>2015</v>
          </cell>
          <cell r="BX30">
            <v>10</v>
          </cell>
          <cell r="BY30">
            <v>0</v>
          </cell>
          <cell r="BZ30">
            <v>0</v>
          </cell>
          <cell r="CA30">
            <v>0</v>
          </cell>
          <cell r="CB30">
            <v>0</v>
          </cell>
          <cell r="CC30">
            <v>0</v>
          </cell>
          <cell r="CD30">
            <v>0</v>
          </cell>
          <cell r="CE30">
            <v>0</v>
          </cell>
          <cell r="CF30">
            <v>0</v>
          </cell>
          <cell r="CG30">
            <v>0</v>
          </cell>
          <cell r="CH30">
            <v>0</v>
          </cell>
          <cell r="CI30">
            <v>0</v>
          </cell>
          <cell r="CJ30">
            <v>2010</v>
          </cell>
          <cell r="CK30">
            <v>2017</v>
          </cell>
          <cell r="CL30">
            <v>1340</v>
          </cell>
          <cell r="CM30">
            <v>0</v>
          </cell>
          <cell r="CN30">
            <v>0</v>
          </cell>
          <cell r="CO30">
            <v>0</v>
          </cell>
          <cell r="CP30">
            <v>0</v>
          </cell>
          <cell r="CQ30">
            <v>0</v>
          </cell>
          <cell r="CR30">
            <v>0</v>
          </cell>
          <cell r="CS30">
            <v>0</v>
          </cell>
          <cell r="CT30">
            <v>4050</v>
          </cell>
          <cell r="CU30">
            <v>0</v>
          </cell>
          <cell r="CV30">
            <v>0</v>
          </cell>
          <cell r="CW30">
            <v>1018751</v>
          </cell>
          <cell r="CX30">
            <v>0</v>
          </cell>
          <cell r="CY30">
            <v>0</v>
          </cell>
          <cell r="CZ30">
            <v>0</v>
          </cell>
          <cell r="DA30">
            <v>0</v>
          </cell>
          <cell r="DB30">
            <v>0</v>
          </cell>
          <cell r="DC30">
            <v>0</v>
          </cell>
          <cell r="DD30">
            <v>2</v>
          </cell>
          <cell r="DE30">
            <v>454653</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2792724</v>
          </cell>
          <cell r="DU30">
            <v>560721</v>
          </cell>
          <cell r="DV30">
            <v>0</v>
          </cell>
          <cell r="DW30">
            <v>0</v>
          </cell>
          <cell r="DX30">
            <v>0</v>
          </cell>
          <cell r="DY30">
            <v>777453</v>
          </cell>
          <cell r="DZ30">
            <v>689221</v>
          </cell>
          <cell r="EA30">
            <v>0</v>
          </cell>
          <cell r="EB30">
            <v>4820119</v>
          </cell>
          <cell r="EC30">
            <v>300000</v>
          </cell>
          <cell r="ED30">
            <v>0</v>
          </cell>
          <cell r="EE30">
            <v>4259398</v>
          </cell>
          <cell r="EF30">
            <v>165987</v>
          </cell>
          <cell r="EG30">
            <v>114623</v>
          </cell>
          <cell r="EH30">
            <v>280610</v>
          </cell>
          <cell r="EI30">
            <v>111967</v>
          </cell>
          <cell r="EJ30">
            <v>392577</v>
          </cell>
          <cell r="EK30">
            <v>0</v>
          </cell>
          <cell r="EL30">
            <v>0</v>
          </cell>
          <cell r="EM30">
            <v>0</v>
          </cell>
          <cell r="EN30">
            <v>0</v>
          </cell>
          <cell r="EO30">
            <v>1079343</v>
          </cell>
          <cell r="EP30">
            <v>0</v>
          </cell>
          <cell r="EQ30">
            <v>6592039</v>
          </cell>
          <cell r="ER30">
            <v>165261</v>
          </cell>
          <cell r="ES30">
            <v>1759236</v>
          </cell>
          <cell r="ET30">
            <v>112268</v>
          </cell>
          <cell r="EU30">
            <v>0</v>
          </cell>
          <cell r="EV30">
            <v>0</v>
          </cell>
          <cell r="EW30">
            <v>82704</v>
          </cell>
          <cell r="EX30">
            <v>33000</v>
          </cell>
          <cell r="EY30">
            <v>0</v>
          </cell>
          <cell r="EZ30">
            <v>0</v>
          </cell>
          <cell r="FA30">
            <v>318115</v>
          </cell>
          <cell r="FB30">
            <v>0</v>
          </cell>
          <cell r="FC30">
            <v>2305323</v>
          </cell>
          <cell r="FD30">
            <v>0</v>
          </cell>
          <cell r="FE30">
            <v>0</v>
          </cell>
          <cell r="FF30">
            <v>1593975</v>
          </cell>
          <cell r="FG30">
            <v>165261</v>
          </cell>
          <cell r="FH30">
            <v>4699701</v>
          </cell>
          <cell r="FI30">
            <v>110613</v>
          </cell>
          <cell r="FJ30">
            <v>0</v>
          </cell>
          <cell r="FK30">
            <v>1110000</v>
          </cell>
          <cell r="FL30">
            <v>2500</v>
          </cell>
          <cell r="FM30">
            <v>0</v>
          </cell>
          <cell r="FN30">
            <v>12500</v>
          </cell>
          <cell r="FO30">
            <v>120000</v>
          </cell>
          <cell r="FP30">
            <v>3000</v>
          </cell>
          <cell r="FQ30">
            <v>10791013</v>
          </cell>
          <cell r="FR30">
            <v>0</v>
          </cell>
          <cell r="FS30">
            <v>35000</v>
          </cell>
          <cell r="FT30">
            <v>50251</v>
          </cell>
          <cell r="FU30">
            <v>102500</v>
          </cell>
          <cell r="FV30">
            <v>105000</v>
          </cell>
          <cell r="FW30">
            <v>17142078</v>
          </cell>
          <cell r="FX30">
            <v>0</v>
          </cell>
          <cell r="FY30">
            <v>0</v>
          </cell>
          <cell r="FZ30">
            <v>0</v>
          </cell>
          <cell r="GA30">
            <v>17142078</v>
          </cell>
          <cell r="GB30">
            <v>1170248</v>
          </cell>
          <cell r="GC30">
            <v>18312326</v>
          </cell>
          <cell r="GD30">
            <v>1540751</v>
          </cell>
          <cell r="GE30">
            <v>0</v>
          </cell>
          <cell r="GF30">
            <v>11590209</v>
          </cell>
          <cell r="GG30">
            <v>6001</v>
          </cell>
          <cell r="GH30">
            <v>9122720</v>
          </cell>
          <cell r="GI30">
            <v>0</v>
          </cell>
          <cell r="GJ30">
            <v>69888</v>
          </cell>
          <cell r="GK30">
            <v>738543</v>
          </cell>
          <cell r="GL30">
            <v>420348</v>
          </cell>
          <cell r="GM30">
            <v>0</v>
          </cell>
          <cell r="GN30">
            <v>74792</v>
          </cell>
          <cell r="GO30">
            <v>82061</v>
          </cell>
          <cell r="GP30">
            <v>0</v>
          </cell>
          <cell r="GQ30">
            <v>224176</v>
          </cell>
          <cell r="GR30">
            <v>509016</v>
          </cell>
          <cell r="GS30">
            <v>124221</v>
          </cell>
          <cell r="GT30">
            <v>413866</v>
          </cell>
          <cell r="GU30">
            <v>0</v>
          </cell>
          <cell r="GV30">
            <v>12637312</v>
          </cell>
          <cell r="GW30">
            <v>1422054</v>
          </cell>
          <cell r="GX30">
            <v>1450221</v>
          </cell>
          <cell r="GY30">
            <v>0</v>
          </cell>
          <cell r="GZ30">
            <v>0</v>
          </cell>
          <cell r="HA30">
            <v>0</v>
          </cell>
          <cell r="HB30">
            <v>482866</v>
          </cell>
          <cell r="HC30">
            <v>0</v>
          </cell>
          <cell r="HD30">
            <v>65747</v>
          </cell>
          <cell r="HE30">
            <v>324054</v>
          </cell>
          <cell r="HF30">
            <v>16316507</v>
          </cell>
          <cell r="HG30">
            <v>15226078</v>
          </cell>
          <cell r="HH30">
            <v>0</v>
          </cell>
          <cell r="HI30">
            <v>1090429</v>
          </cell>
          <cell r="HJ30">
            <v>9431849</v>
          </cell>
          <cell r="HK30">
            <v>0</v>
          </cell>
          <cell r="HL30">
            <v>84127</v>
          </cell>
          <cell r="HM30">
            <v>783427</v>
          </cell>
          <cell r="HN30">
            <v>435697</v>
          </cell>
          <cell r="HO30">
            <v>0</v>
          </cell>
          <cell r="HP30">
            <v>77238</v>
          </cell>
          <cell r="HQ30">
            <v>84752</v>
          </cell>
          <cell r="HR30">
            <v>0</v>
          </cell>
          <cell r="HS30">
            <v>60949</v>
          </cell>
          <cell r="HT30">
            <v>0</v>
          </cell>
          <cell r="HU30">
            <v>363587</v>
          </cell>
          <cell r="HV30">
            <v>0</v>
          </cell>
          <cell r="HW30">
            <v>-5941</v>
          </cell>
          <cell r="HX30">
            <v>12218753</v>
          </cell>
          <cell r="HY30">
            <v>0</v>
          </cell>
          <cell r="HZ30">
            <v>1090429</v>
          </cell>
          <cell r="IA30">
            <v>0</v>
          </cell>
          <cell r="IB30">
            <v>0</v>
          </cell>
          <cell r="IC30">
            <v>0</v>
          </cell>
          <cell r="ID30">
            <v>515639</v>
          </cell>
          <cell r="IE30">
            <v>0</v>
          </cell>
          <cell r="IF30">
            <v>53719</v>
          </cell>
          <cell r="IG30">
            <v>345837</v>
          </cell>
          <cell r="IH30">
            <v>0</v>
          </cell>
          <cell r="II30">
            <v>0</v>
          </cell>
          <cell r="IJ30">
            <v>0</v>
          </cell>
          <cell r="IK30">
            <v>0</v>
          </cell>
          <cell r="IL30">
            <v>11855166</v>
          </cell>
          <cell r="IM30">
            <v>0</v>
          </cell>
          <cell r="IN30">
            <v>0</v>
          </cell>
          <cell r="IO30">
            <v>5.85</v>
          </cell>
          <cell r="IP30">
            <v>5</v>
          </cell>
          <cell r="IQ30">
            <v>5.2539999999999996</v>
          </cell>
          <cell r="IR30">
            <v>2.64</v>
          </cell>
          <cell r="IS30">
            <v>1600.3</v>
          </cell>
          <cell r="IT30">
            <v>0</v>
          </cell>
          <cell r="IU30">
            <v>65</v>
          </cell>
          <cell r="IV30">
            <v>0</v>
          </cell>
          <cell r="IW30">
            <v>0</v>
          </cell>
          <cell r="IX30">
            <v>0</v>
          </cell>
          <cell r="IY30">
            <v>0</v>
          </cell>
          <cell r="IZ30">
            <v>0</v>
          </cell>
          <cell r="JA30">
            <v>0</v>
          </cell>
          <cell r="JB30">
            <v>0</v>
          </cell>
          <cell r="JC30">
            <v>0</v>
          </cell>
          <cell r="JD30">
            <v>127.99</v>
          </cell>
          <cell r="JE30">
            <v>24.66</v>
          </cell>
          <cell r="JF30">
            <v>39.97</v>
          </cell>
          <cell r="JG30">
            <v>63.36</v>
          </cell>
          <cell r="JH30">
            <v>19.18</v>
          </cell>
          <cell r="JI30">
            <v>36.33</v>
          </cell>
          <cell r="JJ30">
            <v>71.28</v>
          </cell>
          <cell r="JK30">
            <v>126.79</v>
          </cell>
          <cell r="JL30">
            <v>6.05</v>
          </cell>
          <cell r="JM30">
            <v>3.3</v>
          </cell>
          <cell r="JN30">
            <v>4</v>
          </cell>
          <cell r="JO30">
            <v>0</v>
          </cell>
          <cell r="JP30">
            <v>6121</v>
          </cell>
          <cell r="JQ30">
            <v>5.25</v>
          </cell>
          <cell r="JR30">
            <v>12437</v>
          </cell>
          <cell r="JS30">
            <v>1540.9</v>
          </cell>
          <cell r="JT30">
            <v>-0.02</v>
          </cell>
          <cell r="JU30">
            <v>-122</v>
          </cell>
          <cell r="JV30">
            <v>-107</v>
          </cell>
          <cell r="JW30">
            <v>0</v>
          </cell>
          <cell r="JX30">
            <v>1600.3</v>
          </cell>
          <cell r="JY30">
            <v>6366</v>
          </cell>
          <cell r="JZ30">
            <v>10187510</v>
          </cell>
          <cell r="KA30">
            <v>0</v>
          </cell>
        </row>
        <row r="31">
          <cell r="C31">
            <v>504</v>
          </cell>
          <cell r="D31" t="str">
            <v>BATTLE CREEK-IDA GROVE</v>
          </cell>
          <cell r="E31">
            <v>0</v>
          </cell>
          <cell r="F31">
            <v>0</v>
          </cell>
          <cell r="G31">
            <v>0</v>
          </cell>
          <cell r="H31">
            <v>504</v>
          </cell>
          <cell r="I31">
            <v>3001255</v>
          </cell>
          <cell r="J31">
            <v>97009</v>
          </cell>
          <cell r="K31">
            <v>84072</v>
          </cell>
          <cell r="L31">
            <v>525000</v>
          </cell>
          <cell r="M31">
            <v>4550</v>
          </cell>
          <cell r="N31">
            <v>189500</v>
          </cell>
          <cell r="O31">
            <v>300000</v>
          </cell>
          <cell r="P31">
            <v>1200000</v>
          </cell>
          <cell r="Q31">
            <v>0</v>
          </cell>
          <cell r="R31">
            <v>3836882</v>
          </cell>
          <cell r="S31">
            <v>0</v>
          </cell>
          <cell r="T31">
            <v>34000</v>
          </cell>
          <cell r="U31">
            <v>31345</v>
          </cell>
          <cell r="V31">
            <v>118000</v>
          </cell>
          <cell r="W31">
            <v>214000</v>
          </cell>
          <cell r="X31">
            <v>9635613</v>
          </cell>
          <cell r="Y31">
            <v>0</v>
          </cell>
          <cell r="Z31">
            <v>139628</v>
          </cell>
          <cell r="AA31">
            <v>0</v>
          </cell>
          <cell r="AB31">
            <v>9775241</v>
          </cell>
          <cell r="AC31">
            <v>2288119</v>
          </cell>
          <cell r="AD31">
            <v>12063360</v>
          </cell>
          <cell r="AE31">
            <v>6675000</v>
          </cell>
          <cell r="AF31">
            <v>185000</v>
          </cell>
          <cell r="AG31">
            <v>510000</v>
          </cell>
          <cell r="AH31">
            <v>170000</v>
          </cell>
          <cell r="AI31">
            <v>375000</v>
          </cell>
          <cell r="AJ31">
            <v>128000</v>
          </cell>
          <cell r="AK31">
            <v>655000</v>
          </cell>
          <cell r="AL31">
            <v>400000</v>
          </cell>
          <cell r="AM31">
            <v>0</v>
          </cell>
          <cell r="AN31">
            <v>2423000</v>
          </cell>
          <cell r="AO31">
            <v>310000</v>
          </cell>
          <cell r="AP31">
            <v>800000</v>
          </cell>
          <cell r="AQ31">
            <v>144990</v>
          </cell>
          <cell r="AR31">
            <v>291823</v>
          </cell>
          <cell r="AS31">
            <v>1236813</v>
          </cell>
          <cell r="AT31">
            <v>10644813</v>
          </cell>
          <cell r="AU31">
            <v>139628</v>
          </cell>
          <cell r="AV31">
            <v>10784441</v>
          </cell>
          <cell r="AW31">
            <v>1278919</v>
          </cell>
          <cell r="AX31">
            <v>12063360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20</v>
          </cell>
          <cell r="BV31">
            <v>2013</v>
          </cell>
          <cell r="BW31">
            <v>2017</v>
          </cell>
          <cell r="BX31">
            <v>10</v>
          </cell>
          <cell r="BY31">
            <v>0</v>
          </cell>
          <cell r="BZ31">
            <v>0</v>
          </cell>
          <cell r="CA31">
            <v>0</v>
          </cell>
          <cell r="CB31">
            <v>0</v>
          </cell>
          <cell r="CC31">
            <v>0</v>
          </cell>
          <cell r="CD31">
            <v>0</v>
          </cell>
          <cell r="CE31">
            <v>0</v>
          </cell>
          <cell r="CF31">
            <v>0</v>
          </cell>
          <cell r="CG31">
            <v>0</v>
          </cell>
          <cell r="CH31">
            <v>0</v>
          </cell>
          <cell r="CI31">
            <v>0</v>
          </cell>
          <cell r="CJ31">
            <v>2009</v>
          </cell>
          <cell r="CK31">
            <v>2018</v>
          </cell>
          <cell r="CL31">
            <v>750</v>
          </cell>
          <cell r="CM31">
            <v>0</v>
          </cell>
          <cell r="CN31">
            <v>0</v>
          </cell>
          <cell r="CO31">
            <v>0</v>
          </cell>
          <cell r="CP31">
            <v>0</v>
          </cell>
          <cell r="CQ31">
            <v>0</v>
          </cell>
          <cell r="CR31">
            <v>0</v>
          </cell>
          <cell r="CS31">
            <v>0</v>
          </cell>
          <cell r="CT31">
            <v>2700</v>
          </cell>
          <cell r="CU31">
            <v>0</v>
          </cell>
          <cell r="CV31">
            <v>1</v>
          </cell>
          <cell r="CW31">
            <v>413090</v>
          </cell>
          <cell r="CX31">
            <v>0</v>
          </cell>
          <cell r="CY31">
            <v>0</v>
          </cell>
          <cell r="CZ31">
            <v>0</v>
          </cell>
          <cell r="DA31">
            <v>0</v>
          </cell>
          <cell r="DB31">
            <v>0</v>
          </cell>
          <cell r="DC31">
            <v>0</v>
          </cell>
          <cell r="DD31">
            <v>1</v>
          </cell>
          <cell r="DE31">
            <v>185187</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2013416</v>
          </cell>
          <cell r="DU31">
            <v>280259</v>
          </cell>
          <cell r="DV31">
            <v>0</v>
          </cell>
          <cell r="DW31">
            <v>0</v>
          </cell>
          <cell r="DX31">
            <v>0</v>
          </cell>
          <cell r="DY31">
            <v>0</v>
          </cell>
          <cell r="DZ31">
            <v>0</v>
          </cell>
          <cell r="EA31">
            <v>0</v>
          </cell>
          <cell r="EB31">
            <v>2293675</v>
          </cell>
          <cell r="EC31">
            <v>575000</v>
          </cell>
          <cell r="ED31">
            <v>0</v>
          </cell>
          <cell r="EE31">
            <v>2013416</v>
          </cell>
          <cell r="EF31">
            <v>0</v>
          </cell>
          <cell r="EG31">
            <v>134850</v>
          </cell>
          <cell r="EH31">
            <v>134850</v>
          </cell>
          <cell r="EI31">
            <v>81482</v>
          </cell>
          <cell r="EJ31">
            <v>216332</v>
          </cell>
          <cell r="EK31">
            <v>0</v>
          </cell>
          <cell r="EL31">
            <v>0</v>
          </cell>
          <cell r="EM31">
            <v>0</v>
          </cell>
          <cell r="EN31">
            <v>0</v>
          </cell>
          <cell r="EO31">
            <v>0</v>
          </cell>
          <cell r="EP31">
            <v>0</v>
          </cell>
          <cell r="EQ31">
            <v>3085007</v>
          </cell>
          <cell r="ER31">
            <v>113504</v>
          </cell>
          <cell r="ES31">
            <v>938978</v>
          </cell>
          <cell r="ET31">
            <v>235743</v>
          </cell>
          <cell r="EU31">
            <v>0</v>
          </cell>
          <cell r="EV31">
            <v>0</v>
          </cell>
          <cell r="EW31">
            <v>54614</v>
          </cell>
          <cell r="EX31">
            <v>33000</v>
          </cell>
          <cell r="EY31">
            <v>0</v>
          </cell>
          <cell r="EZ31">
            <v>0</v>
          </cell>
          <cell r="FA31">
            <v>0</v>
          </cell>
          <cell r="FB31">
            <v>0</v>
          </cell>
          <cell r="FC31">
            <v>1262335</v>
          </cell>
          <cell r="FD31">
            <v>0</v>
          </cell>
          <cell r="FE31">
            <v>0</v>
          </cell>
          <cell r="FF31">
            <v>825474</v>
          </cell>
          <cell r="FG31">
            <v>113504</v>
          </cell>
          <cell r="FH31">
            <v>2234665</v>
          </cell>
          <cell r="FI31">
            <v>72267</v>
          </cell>
          <cell r="FJ31">
            <v>45000</v>
          </cell>
          <cell r="FK31">
            <v>525000</v>
          </cell>
          <cell r="FL31">
            <v>4000</v>
          </cell>
          <cell r="FM31">
            <v>0</v>
          </cell>
          <cell r="FN31">
            <v>15000</v>
          </cell>
          <cell r="FO31">
            <v>680000</v>
          </cell>
          <cell r="FP31">
            <v>0</v>
          </cell>
          <cell r="FQ31">
            <v>3836882</v>
          </cell>
          <cell r="FR31">
            <v>0</v>
          </cell>
          <cell r="FS31">
            <v>18000</v>
          </cell>
          <cell r="FT31">
            <v>23307</v>
          </cell>
          <cell r="FU31">
            <v>118000</v>
          </cell>
          <cell r="FV31">
            <v>84000</v>
          </cell>
          <cell r="FW31">
            <v>7656121</v>
          </cell>
          <cell r="FX31">
            <v>0</v>
          </cell>
          <cell r="FY31">
            <v>0</v>
          </cell>
          <cell r="FZ31">
            <v>0</v>
          </cell>
          <cell r="GA31">
            <v>7656121</v>
          </cell>
          <cell r="GB31">
            <v>1296003</v>
          </cell>
          <cell r="GC31">
            <v>8952124</v>
          </cell>
          <cell r="GD31">
            <v>1512307</v>
          </cell>
          <cell r="GE31">
            <v>0</v>
          </cell>
          <cell r="GF31">
            <v>5415859</v>
          </cell>
          <cell r="GG31">
            <v>6001</v>
          </cell>
          <cell r="GH31">
            <v>3879647</v>
          </cell>
          <cell r="GI31">
            <v>0</v>
          </cell>
          <cell r="GJ31">
            <v>200997</v>
          </cell>
          <cell r="GK31">
            <v>518906</v>
          </cell>
          <cell r="GL31">
            <v>198224</v>
          </cell>
          <cell r="GM31">
            <v>0</v>
          </cell>
          <cell r="GN31">
            <v>32005</v>
          </cell>
          <cell r="GO31">
            <v>35977</v>
          </cell>
          <cell r="GP31">
            <v>0</v>
          </cell>
          <cell r="GQ31">
            <v>129928</v>
          </cell>
          <cell r="GR31">
            <v>0</v>
          </cell>
          <cell r="GS31">
            <v>17755</v>
          </cell>
          <cell r="GT31">
            <v>0</v>
          </cell>
          <cell r="GU31">
            <v>0</v>
          </cell>
          <cell r="GV31">
            <v>5399608</v>
          </cell>
          <cell r="GW31">
            <v>1436787</v>
          </cell>
          <cell r="GX31">
            <v>1420575</v>
          </cell>
          <cell r="GY31">
            <v>34006</v>
          </cell>
          <cell r="GZ31">
            <v>0</v>
          </cell>
          <cell r="HA31">
            <v>0</v>
          </cell>
          <cell r="HB31">
            <v>306842</v>
          </cell>
          <cell r="HC31">
            <v>0</v>
          </cell>
          <cell r="HD31">
            <v>46276</v>
          </cell>
          <cell r="HE31">
            <v>138023</v>
          </cell>
          <cell r="HF31">
            <v>8701835</v>
          </cell>
          <cell r="HG31">
            <v>7344888</v>
          </cell>
          <cell r="HH31">
            <v>0</v>
          </cell>
          <cell r="HI31">
            <v>1356947</v>
          </cell>
          <cell r="HJ31">
            <v>3962735</v>
          </cell>
          <cell r="HK31">
            <v>0</v>
          </cell>
          <cell r="HL31">
            <v>94484</v>
          </cell>
          <cell r="HM31">
            <v>489741</v>
          </cell>
          <cell r="HN31">
            <v>200554</v>
          </cell>
          <cell r="HO31">
            <v>0</v>
          </cell>
          <cell r="HP31">
            <v>32841</v>
          </cell>
          <cell r="HQ31">
            <v>36903</v>
          </cell>
          <cell r="HR31">
            <v>0</v>
          </cell>
          <cell r="HS31">
            <v>93852</v>
          </cell>
          <cell r="HT31">
            <v>0</v>
          </cell>
          <cell r="HU31">
            <v>16383</v>
          </cell>
          <cell r="HV31">
            <v>0</v>
          </cell>
          <cell r="HW31">
            <v>0</v>
          </cell>
          <cell r="HX31">
            <v>5365219</v>
          </cell>
          <cell r="HY31">
            <v>0</v>
          </cell>
          <cell r="HZ31">
            <v>1356947</v>
          </cell>
          <cell r="IA31">
            <v>0</v>
          </cell>
          <cell r="IB31">
            <v>0</v>
          </cell>
          <cell r="IC31">
            <v>0</v>
          </cell>
          <cell r="ID31">
            <v>314047</v>
          </cell>
          <cell r="IE31">
            <v>0</v>
          </cell>
          <cell r="IF31">
            <v>37891</v>
          </cell>
          <cell r="IG31">
            <v>125481</v>
          </cell>
          <cell r="IH31">
            <v>0</v>
          </cell>
          <cell r="II31">
            <v>0</v>
          </cell>
          <cell r="IJ31">
            <v>0</v>
          </cell>
          <cell r="IK31">
            <v>0</v>
          </cell>
          <cell r="IL31">
            <v>5348836</v>
          </cell>
          <cell r="IM31">
            <v>0</v>
          </cell>
          <cell r="IN31">
            <v>0</v>
          </cell>
          <cell r="IO31">
            <v>12.44</v>
          </cell>
          <cell r="IP31">
            <v>5</v>
          </cell>
          <cell r="IQ31">
            <v>2.996</v>
          </cell>
          <cell r="IR31">
            <v>0</v>
          </cell>
          <cell r="IS31">
            <v>648.9</v>
          </cell>
          <cell r="IT31">
            <v>0</v>
          </cell>
          <cell r="IU31">
            <v>24</v>
          </cell>
          <cell r="IV31">
            <v>0</v>
          </cell>
          <cell r="IW31">
            <v>0</v>
          </cell>
          <cell r="IX31">
            <v>0</v>
          </cell>
          <cell r="IY31">
            <v>0</v>
          </cell>
          <cell r="IZ31">
            <v>0</v>
          </cell>
          <cell r="JA31">
            <v>0</v>
          </cell>
          <cell r="JB31">
            <v>0</v>
          </cell>
          <cell r="JC31">
            <v>0</v>
          </cell>
          <cell r="JD31">
            <v>80.010000000000005</v>
          </cell>
          <cell r="JE31">
            <v>16.440000000000001</v>
          </cell>
          <cell r="JF31">
            <v>25.41</v>
          </cell>
          <cell r="JG31">
            <v>38.159999999999997</v>
          </cell>
          <cell r="JH31">
            <v>13.7</v>
          </cell>
          <cell r="JI31">
            <v>21.79</v>
          </cell>
          <cell r="JJ31">
            <v>42.48</v>
          </cell>
          <cell r="JK31">
            <v>77.97</v>
          </cell>
          <cell r="JL31">
            <v>23.17</v>
          </cell>
          <cell r="JM31">
            <v>0</v>
          </cell>
          <cell r="JN31">
            <v>7</v>
          </cell>
          <cell r="JO31">
            <v>0</v>
          </cell>
          <cell r="JP31">
            <v>6121</v>
          </cell>
          <cell r="JQ31">
            <v>3.2719999999999998</v>
          </cell>
          <cell r="JR31">
            <v>16033</v>
          </cell>
          <cell r="JS31">
            <v>647.4</v>
          </cell>
          <cell r="JT31">
            <v>3</v>
          </cell>
          <cell r="JU31">
            <v>18363</v>
          </cell>
          <cell r="JV31">
            <v>16068</v>
          </cell>
          <cell r="JW31">
            <v>0</v>
          </cell>
          <cell r="JX31">
            <v>648.9</v>
          </cell>
          <cell r="JY31">
            <v>6366</v>
          </cell>
          <cell r="JZ31">
            <v>4130897</v>
          </cell>
          <cell r="KA31">
            <v>0</v>
          </cell>
        </row>
        <row r="32">
          <cell r="C32">
            <v>513</v>
          </cell>
          <cell r="D32" t="str">
            <v>BAXTER</v>
          </cell>
          <cell r="E32">
            <v>0</v>
          </cell>
          <cell r="F32">
            <v>0</v>
          </cell>
          <cell r="G32">
            <v>0</v>
          </cell>
          <cell r="H32">
            <v>513</v>
          </cell>
          <cell r="I32">
            <v>1367894</v>
          </cell>
          <cell r="J32">
            <v>35019</v>
          </cell>
          <cell r="K32">
            <v>175000</v>
          </cell>
          <cell r="L32">
            <v>550000</v>
          </cell>
          <cell r="M32">
            <v>11850</v>
          </cell>
          <cell r="N32">
            <v>155000</v>
          </cell>
          <cell r="O32">
            <v>231000</v>
          </cell>
          <cell r="P32">
            <v>453500</v>
          </cell>
          <cell r="Q32">
            <v>0</v>
          </cell>
          <cell r="R32">
            <v>2304408</v>
          </cell>
          <cell r="S32">
            <v>0</v>
          </cell>
          <cell r="T32">
            <v>33600</v>
          </cell>
          <cell r="U32">
            <v>1819</v>
          </cell>
          <cell r="V32">
            <v>29000</v>
          </cell>
          <cell r="W32">
            <v>225000</v>
          </cell>
          <cell r="X32">
            <v>5573090</v>
          </cell>
          <cell r="Y32">
            <v>0</v>
          </cell>
          <cell r="Z32">
            <v>0</v>
          </cell>
          <cell r="AA32">
            <v>0</v>
          </cell>
          <cell r="AB32">
            <v>5573090</v>
          </cell>
          <cell r="AC32">
            <v>944734</v>
          </cell>
          <cell r="AD32">
            <v>6517824</v>
          </cell>
          <cell r="AE32">
            <v>3225000</v>
          </cell>
          <cell r="AF32">
            <v>165000</v>
          </cell>
          <cell r="AG32">
            <v>147000</v>
          </cell>
          <cell r="AH32">
            <v>250000</v>
          </cell>
          <cell r="AI32">
            <v>325000</v>
          </cell>
          <cell r="AJ32">
            <v>240000</v>
          </cell>
          <cell r="AK32">
            <v>654000</v>
          </cell>
          <cell r="AL32">
            <v>296000</v>
          </cell>
          <cell r="AM32">
            <v>0</v>
          </cell>
          <cell r="AN32">
            <v>2077000</v>
          </cell>
          <cell r="AO32">
            <v>202000</v>
          </cell>
          <cell r="AP32">
            <v>235000</v>
          </cell>
          <cell r="AQ32">
            <v>354003</v>
          </cell>
          <cell r="AR32">
            <v>155368</v>
          </cell>
          <cell r="AS32">
            <v>744371</v>
          </cell>
          <cell r="AT32">
            <v>6248371</v>
          </cell>
          <cell r="AU32">
            <v>0</v>
          </cell>
          <cell r="AV32">
            <v>6248371</v>
          </cell>
          <cell r="AW32">
            <v>269453</v>
          </cell>
          <cell r="AX32">
            <v>6517824</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20</v>
          </cell>
          <cell r="BV32">
            <v>2012</v>
          </cell>
          <cell r="BW32">
            <v>2016</v>
          </cell>
          <cell r="BX32">
            <v>10</v>
          </cell>
          <cell r="BY32">
            <v>0</v>
          </cell>
          <cell r="BZ32">
            <v>0</v>
          </cell>
          <cell r="CA32">
            <v>0</v>
          </cell>
          <cell r="CB32">
            <v>0</v>
          </cell>
          <cell r="CC32">
            <v>0</v>
          </cell>
          <cell r="CD32">
            <v>0</v>
          </cell>
          <cell r="CE32">
            <v>0</v>
          </cell>
          <cell r="CF32">
            <v>0</v>
          </cell>
          <cell r="CG32">
            <v>0</v>
          </cell>
          <cell r="CH32">
            <v>0</v>
          </cell>
          <cell r="CI32">
            <v>0</v>
          </cell>
          <cell r="CJ32">
            <v>2013</v>
          </cell>
          <cell r="CK32">
            <v>2017</v>
          </cell>
          <cell r="CL32">
            <v>670</v>
          </cell>
          <cell r="CM32">
            <v>0</v>
          </cell>
          <cell r="CN32">
            <v>0</v>
          </cell>
          <cell r="CO32">
            <v>0</v>
          </cell>
          <cell r="CP32">
            <v>0</v>
          </cell>
          <cell r="CQ32">
            <v>0</v>
          </cell>
          <cell r="CR32">
            <v>0</v>
          </cell>
          <cell r="CS32">
            <v>0</v>
          </cell>
          <cell r="CT32">
            <v>4050</v>
          </cell>
          <cell r="CU32">
            <v>0</v>
          </cell>
          <cell r="CV32">
            <v>7</v>
          </cell>
          <cell r="CW32">
            <v>228794</v>
          </cell>
          <cell r="CX32">
            <v>0</v>
          </cell>
          <cell r="CY32">
            <v>0</v>
          </cell>
          <cell r="CZ32">
            <v>0</v>
          </cell>
          <cell r="DA32">
            <v>0</v>
          </cell>
          <cell r="DB32">
            <v>0</v>
          </cell>
          <cell r="DC32">
            <v>0</v>
          </cell>
          <cell r="DD32">
            <v>2</v>
          </cell>
          <cell r="DE32">
            <v>59579</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843306</v>
          </cell>
          <cell r="DU32">
            <v>17105</v>
          </cell>
          <cell r="DV32">
            <v>0</v>
          </cell>
          <cell r="DW32">
            <v>0</v>
          </cell>
          <cell r="DX32">
            <v>0</v>
          </cell>
          <cell r="DY32">
            <v>0</v>
          </cell>
          <cell r="DZ32">
            <v>0</v>
          </cell>
          <cell r="EA32">
            <v>0</v>
          </cell>
          <cell r="EB32">
            <v>860411</v>
          </cell>
          <cell r="EC32">
            <v>150000</v>
          </cell>
          <cell r="ED32">
            <v>0</v>
          </cell>
          <cell r="EE32">
            <v>843306</v>
          </cell>
          <cell r="EF32">
            <v>0</v>
          </cell>
          <cell r="EG32">
            <v>21146</v>
          </cell>
          <cell r="EH32">
            <v>21146</v>
          </cell>
          <cell r="EI32">
            <v>29345</v>
          </cell>
          <cell r="EJ32">
            <v>50491</v>
          </cell>
          <cell r="EK32">
            <v>0</v>
          </cell>
          <cell r="EL32">
            <v>0</v>
          </cell>
          <cell r="EM32">
            <v>0</v>
          </cell>
          <cell r="EN32">
            <v>0</v>
          </cell>
          <cell r="EO32">
            <v>354002</v>
          </cell>
          <cell r="EP32">
            <v>0</v>
          </cell>
          <cell r="EQ32">
            <v>1414904</v>
          </cell>
          <cell r="ER32">
            <v>19235</v>
          </cell>
          <cell r="ES32">
            <v>1073647</v>
          </cell>
          <cell r="ET32">
            <v>187550</v>
          </cell>
          <cell r="EU32">
            <v>0</v>
          </cell>
          <cell r="EV32">
            <v>0</v>
          </cell>
          <cell r="EW32">
            <v>23780</v>
          </cell>
          <cell r="EX32">
            <v>33000</v>
          </cell>
          <cell r="EY32">
            <v>0</v>
          </cell>
          <cell r="EZ32">
            <v>0</v>
          </cell>
          <cell r="FA32">
            <v>398092</v>
          </cell>
          <cell r="FB32">
            <v>0</v>
          </cell>
          <cell r="FC32">
            <v>1716069</v>
          </cell>
          <cell r="FD32">
            <v>0</v>
          </cell>
          <cell r="FE32">
            <v>0</v>
          </cell>
          <cell r="FF32">
            <v>1054412</v>
          </cell>
          <cell r="FG32">
            <v>19235</v>
          </cell>
          <cell r="FH32">
            <v>826623</v>
          </cell>
          <cell r="FI32">
            <v>21796</v>
          </cell>
          <cell r="FJ32">
            <v>175000</v>
          </cell>
          <cell r="FK32">
            <v>550000</v>
          </cell>
          <cell r="FL32">
            <v>10000</v>
          </cell>
          <cell r="FM32">
            <v>0</v>
          </cell>
          <cell r="FN32">
            <v>6000</v>
          </cell>
          <cell r="FO32">
            <v>120000</v>
          </cell>
          <cell r="FP32">
            <v>0</v>
          </cell>
          <cell r="FQ32">
            <v>2304408</v>
          </cell>
          <cell r="FR32">
            <v>0</v>
          </cell>
          <cell r="FS32">
            <v>30000</v>
          </cell>
          <cell r="FT32">
            <v>0</v>
          </cell>
          <cell r="FU32">
            <v>29000</v>
          </cell>
          <cell r="FV32">
            <v>125000</v>
          </cell>
          <cell r="FW32">
            <v>4197827</v>
          </cell>
          <cell r="FX32">
            <v>0</v>
          </cell>
          <cell r="FY32">
            <v>0</v>
          </cell>
          <cell r="FZ32">
            <v>0</v>
          </cell>
          <cell r="GA32">
            <v>4197827</v>
          </cell>
          <cell r="GB32">
            <v>526416</v>
          </cell>
          <cell r="GC32">
            <v>4724243</v>
          </cell>
          <cell r="GD32">
            <v>1045000</v>
          </cell>
          <cell r="GE32">
            <v>0</v>
          </cell>
          <cell r="GF32">
            <v>3171271</v>
          </cell>
          <cell r="GG32">
            <v>6001</v>
          </cell>
          <cell r="GH32">
            <v>2309785</v>
          </cell>
          <cell r="GI32">
            <v>91903</v>
          </cell>
          <cell r="GJ32">
            <v>34716</v>
          </cell>
          <cell r="GK32">
            <v>240700</v>
          </cell>
          <cell r="GL32">
            <v>108718</v>
          </cell>
          <cell r="GM32">
            <v>1830</v>
          </cell>
          <cell r="GN32">
            <v>18906</v>
          </cell>
          <cell r="GO32">
            <v>20744</v>
          </cell>
          <cell r="GP32">
            <v>0</v>
          </cell>
          <cell r="GQ32">
            <v>86406</v>
          </cell>
          <cell r="GR32">
            <v>0</v>
          </cell>
          <cell r="GS32">
            <v>17649</v>
          </cell>
          <cell r="GT32">
            <v>0</v>
          </cell>
          <cell r="GU32">
            <v>0</v>
          </cell>
          <cell r="GV32">
            <v>3188920</v>
          </cell>
          <cell r="GW32">
            <v>712013</v>
          </cell>
          <cell r="GX32">
            <v>1274268</v>
          </cell>
          <cell r="GY32">
            <v>0</v>
          </cell>
          <cell r="GZ32">
            <v>0</v>
          </cell>
          <cell r="HA32">
            <v>0</v>
          </cell>
          <cell r="HB32">
            <v>153396</v>
          </cell>
          <cell r="HC32">
            <v>0</v>
          </cell>
          <cell r="HD32">
            <v>18014</v>
          </cell>
          <cell r="HE32">
            <v>66011</v>
          </cell>
          <cell r="HF32">
            <v>5394608</v>
          </cell>
          <cell r="HG32">
            <v>4149980</v>
          </cell>
          <cell r="HH32">
            <v>0</v>
          </cell>
          <cell r="HI32">
            <v>1244628</v>
          </cell>
          <cell r="HJ32">
            <v>2162549</v>
          </cell>
          <cell r="HK32">
            <v>170334</v>
          </cell>
          <cell r="HL32">
            <v>34614</v>
          </cell>
          <cell r="HM32">
            <v>229966</v>
          </cell>
          <cell r="HN32">
            <v>102044</v>
          </cell>
          <cell r="HO32">
            <v>8504</v>
          </cell>
          <cell r="HP32">
            <v>17686</v>
          </cell>
          <cell r="HQ32">
            <v>19406</v>
          </cell>
          <cell r="HR32">
            <v>0</v>
          </cell>
          <cell r="HS32">
            <v>78446</v>
          </cell>
          <cell r="HT32">
            <v>0</v>
          </cell>
          <cell r="HU32">
            <v>37338</v>
          </cell>
          <cell r="HV32">
            <v>0</v>
          </cell>
          <cell r="HW32">
            <v>-180</v>
          </cell>
          <cell r="HX32">
            <v>3113592</v>
          </cell>
          <cell r="HY32">
            <v>0</v>
          </cell>
          <cell r="HZ32">
            <v>1244628</v>
          </cell>
          <cell r="IA32">
            <v>0</v>
          </cell>
          <cell r="IB32">
            <v>0</v>
          </cell>
          <cell r="IC32">
            <v>0</v>
          </cell>
          <cell r="ID32">
            <v>157819</v>
          </cell>
          <cell r="IE32">
            <v>0</v>
          </cell>
          <cell r="IF32">
            <v>14723</v>
          </cell>
          <cell r="IG32">
            <v>67331</v>
          </cell>
          <cell r="IH32">
            <v>0</v>
          </cell>
          <cell r="II32">
            <v>0</v>
          </cell>
          <cell r="IJ32">
            <v>0</v>
          </cell>
          <cell r="IK32">
            <v>0</v>
          </cell>
          <cell r="IL32">
            <v>3076254</v>
          </cell>
          <cell r="IM32">
            <v>0</v>
          </cell>
          <cell r="IN32">
            <v>0</v>
          </cell>
          <cell r="IO32">
            <v>4.37</v>
          </cell>
          <cell r="IP32">
            <v>1</v>
          </cell>
          <cell r="IQ32">
            <v>1.2849999999999999</v>
          </cell>
          <cell r="IR32">
            <v>0</v>
          </cell>
          <cell r="IS32">
            <v>359.4</v>
          </cell>
          <cell r="IT32">
            <v>0</v>
          </cell>
          <cell r="IU32">
            <v>12</v>
          </cell>
          <cell r="IV32">
            <v>0</v>
          </cell>
          <cell r="IW32">
            <v>0</v>
          </cell>
          <cell r="IX32">
            <v>0</v>
          </cell>
          <cell r="IY32">
            <v>0</v>
          </cell>
          <cell r="IZ32">
            <v>0</v>
          </cell>
          <cell r="JA32">
            <v>0</v>
          </cell>
          <cell r="JB32">
            <v>0</v>
          </cell>
          <cell r="JC32">
            <v>0</v>
          </cell>
          <cell r="JD32">
            <v>37.57</v>
          </cell>
          <cell r="JE32">
            <v>0</v>
          </cell>
          <cell r="JF32">
            <v>14.53</v>
          </cell>
          <cell r="JG32">
            <v>23.04</v>
          </cell>
          <cell r="JH32">
            <v>0</v>
          </cell>
          <cell r="JI32">
            <v>11.51</v>
          </cell>
          <cell r="JJ32">
            <v>20.16</v>
          </cell>
          <cell r="JK32">
            <v>31.67</v>
          </cell>
          <cell r="JL32">
            <v>2.09</v>
          </cell>
          <cell r="JM32">
            <v>0</v>
          </cell>
          <cell r="JN32">
            <v>2</v>
          </cell>
          <cell r="JO32">
            <v>0</v>
          </cell>
          <cell r="JP32">
            <v>6121</v>
          </cell>
          <cell r="JQ32">
            <v>1.365</v>
          </cell>
          <cell r="JR32">
            <v>0</v>
          </cell>
          <cell r="JS32">
            <v>353.3</v>
          </cell>
          <cell r="JT32">
            <v>-0.21</v>
          </cell>
          <cell r="JU32">
            <v>-1285</v>
          </cell>
          <cell r="JV32">
            <v>-1125</v>
          </cell>
          <cell r="JW32">
            <v>0</v>
          </cell>
          <cell r="JX32">
            <v>359.4</v>
          </cell>
          <cell r="JY32">
            <v>6366</v>
          </cell>
          <cell r="JZ32">
            <v>2287940</v>
          </cell>
          <cell r="KA32">
            <v>0</v>
          </cell>
        </row>
        <row r="33">
          <cell r="C33">
            <v>522</v>
          </cell>
          <cell r="D33" t="str">
            <v>COON RAPIDS-BAYARD (BAYARD) (OLD)</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cell r="JW33">
            <v>0</v>
          </cell>
          <cell r="JX33">
            <v>0</v>
          </cell>
          <cell r="JY33">
            <v>0</v>
          </cell>
          <cell r="JZ33">
            <v>0</v>
          </cell>
          <cell r="KA33">
            <v>0</v>
          </cell>
        </row>
        <row r="34">
          <cell r="C34">
            <v>540</v>
          </cell>
          <cell r="D34" t="str">
            <v>BCLUW</v>
          </cell>
          <cell r="E34">
            <v>0</v>
          </cell>
          <cell r="F34">
            <v>0</v>
          </cell>
          <cell r="G34">
            <v>0</v>
          </cell>
          <cell r="H34">
            <v>540</v>
          </cell>
          <cell r="I34">
            <v>2980890</v>
          </cell>
          <cell r="J34">
            <v>70234</v>
          </cell>
          <cell r="K34">
            <v>300000</v>
          </cell>
          <cell r="L34">
            <v>375000</v>
          </cell>
          <cell r="M34">
            <v>12375</v>
          </cell>
          <cell r="N34">
            <v>182000</v>
          </cell>
          <cell r="O34">
            <v>375000</v>
          </cell>
          <cell r="P34">
            <v>673318</v>
          </cell>
          <cell r="Q34">
            <v>0</v>
          </cell>
          <cell r="R34">
            <v>3347687</v>
          </cell>
          <cell r="S34">
            <v>0</v>
          </cell>
          <cell r="T34">
            <v>8800</v>
          </cell>
          <cell r="U34">
            <v>16599</v>
          </cell>
          <cell r="V34">
            <v>48000</v>
          </cell>
          <cell r="W34">
            <v>235000</v>
          </cell>
          <cell r="X34">
            <v>8624903</v>
          </cell>
          <cell r="Y34">
            <v>71277</v>
          </cell>
          <cell r="Z34">
            <v>73558</v>
          </cell>
          <cell r="AA34">
            <v>0</v>
          </cell>
          <cell r="AB34">
            <v>8769738</v>
          </cell>
          <cell r="AC34">
            <v>2138069</v>
          </cell>
          <cell r="AD34">
            <v>10907807</v>
          </cell>
          <cell r="AE34">
            <v>4662000</v>
          </cell>
          <cell r="AF34">
            <v>140000</v>
          </cell>
          <cell r="AG34">
            <v>280000</v>
          </cell>
          <cell r="AH34">
            <v>227500</v>
          </cell>
          <cell r="AI34">
            <v>420000</v>
          </cell>
          <cell r="AJ34">
            <v>145000</v>
          </cell>
          <cell r="AK34">
            <v>638300</v>
          </cell>
          <cell r="AL34">
            <v>578000</v>
          </cell>
          <cell r="AM34">
            <v>0</v>
          </cell>
          <cell r="AN34">
            <v>2428800</v>
          </cell>
          <cell r="AO34">
            <v>365650</v>
          </cell>
          <cell r="AP34">
            <v>600000</v>
          </cell>
          <cell r="AQ34">
            <v>380000</v>
          </cell>
          <cell r="AR34">
            <v>264173</v>
          </cell>
          <cell r="AS34">
            <v>1244173</v>
          </cell>
          <cell r="AT34">
            <v>8700623</v>
          </cell>
          <cell r="AU34">
            <v>73558</v>
          </cell>
          <cell r="AV34">
            <v>8774181</v>
          </cell>
          <cell r="AW34">
            <v>2133626</v>
          </cell>
          <cell r="AX34">
            <v>10907807</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13</v>
          </cell>
          <cell r="BV34">
            <v>2013</v>
          </cell>
          <cell r="BW34">
            <v>2017</v>
          </cell>
          <cell r="BX34">
            <v>10</v>
          </cell>
          <cell r="BY34">
            <v>0</v>
          </cell>
          <cell r="BZ34">
            <v>0</v>
          </cell>
          <cell r="CA34">
            <v>0</v>
          </cell>
          <cell r="CB34">
            <v>0</v>
          </cell>
          <cell r="CC34">
            <v>0</v>
          </cell>
          <cell r="CD34">
            <v>0</v>
          </cell>
          <cell r="CE34">
            <v>0</v>
          </cell>
          <cell r="CF34">
            <v>0</v>
          </cell>
          <cell r="CG34">
            <v>0</v>
          </cell>
          <cell r="CH34">
            <v>0</v>
          </cell>
          <cell r="CI34">
            <v>0</v>
          </cell>
          <cell r="CJ34">
            <v>2014</v>
          </cell>
          <cell r="CK34">
            <v>2023</v>
          </cell>
          <cell r="CL34">
            <v>670</v>
          </cell>
          <cell r="CM34">
            <v>0</v>
          </cell>
          <cell r="CN34">
            <v>0</v>
          </cell>
          <cell r="CO34">
            <v>0</v>
          </cell>
          <cell r="CP34">
            <v>0</v>
          </cell>
          <cell r="CQ34">
            <v>0</v>
          </cell>
          <cell r="CR34">
            <v>0</v>
          </cell>
          <cell r="CS34">
            <v>135</v>
          </cell>
          <cell r="CT34">
            <v>2700</v>
          </cell>
          <cell r="CU34">
            <v>0</v>
          </cell>
          <cell r="CV34">
            <v>8</v>
          </cell>
          <cell r="CW34">
            <v>372959</v>
          </cell>
          <cell r="CX34">
            <v>0</v>
          </cell>
          <cell r="CY34">
            <v>0</v>
          </cell>
          <cell r="CZ34">
            <v>0</v>
          </cell>
          <cell r="DA34">
            <v>0</v>
          </cell>
          <cell r="DB34">
            <v>0</v>
          </cell>
          <cell r="DC34">
            <v>0</v>
          </cell>
          <cell r="DD34">
            <v>0</v>
          </cell>
          <cell r="DE34">
            <v>158306</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2044430</v>
          </cell>
          <cell r="DU34">
            <v>14830</v>
          </cell>
          <cell r="DV34">
            <v>0</v>
          </cell>
          <cell r="DW34">
            <v>0</v>
          </cell>
          <cell r="DX34">
            <v>0</v>
          </cell>
          <cell r="DY34">
            <v>92273</v>
          </cell>
          <cell r="DZ34">
            <v>35283</v>
          </cell>
          <cell r="EA34">
            <v>0</v>
          </cell>
          <cell r="EB34">
            <v>2186816</v>
          </cell>
          <cell r="EC34">
            <v>200000</v>
          </cell>
          <cell r="ED34">
            <v>0</v>
          </cell>
          <cell r="EE34">
            <v>2171986</v>
          </cell>
          <cell r="EF34">
            <v>0</v>
          </cell>
          <cell r="EG34">
            <v>158306</v>
          </cell>
          <cell r="EH34">
            <v>158306</v>
          </cell>
          <cell r="EI34">
            <v>77971</v>
          </cell>
          <cell r="EJ34">
            <v>236277</v>
          </cell>
          <cell r="EK34">
            <v>0</v>
          </cell>
          <cell r="EL34">
            <v>0</v>
          </cell>
          <cell r="EM34">
            <v>0</v>
          </cell>
          <cell r="EN34">
            <v>30843</v>
          </cell>
          <cell r="EO34">
            <v>379940</v>
          </cell>
          <cell r="EP34">
            <v>0</v>
          </cell>
          <cell r="EQ34">
            <v>3033876</v>
          </cell>
          <cell r="ER34">
            <v>6277</v>
          </cell>
          <cell r="ES34">
            <v>956956</v>
          </cell>
          <cell r="ET34">
            <v>87540</v>
          </cell>
          <cell r="EU34">
            <v>0</v>
          </cell>
          <cell r="EV34">
            <v>0</v>
          </cell>
          <cell r="EW34">
            <v>67000</v>
          </cell>
          <cell r="EX34">
            <v>33000</v>
          </cell>
          <cell r="EY34">
            <v>0</v>
          </cell>
          <cell r="EZ34">
            <v>13500</v>
          </cell>
          <cell r="FA34">
            <v>160803</v>
          </cell>
          <cell r="FB34">
            <v>0</v>
          </cell>
          <cell r="FC34">
            <v>1318799</v>
          </cell>
          <cell r="FD34">
            <v>0</v>
          </cell>
          <cell r="FE34">
            <v>0</v>
          </cell>
          <cell r="FF34">
            <v>950679</v>
          </cell>
          <cell r="FG34">
            <v>6277</v>
          </cell>
          <cell r="FH34">
            <v>2152990</v>
          </cell>
          <cell r="FI34">
            <v>51074</v>
          </cell>
          <cell r="FJ34">
            <v>300000</v>
          </cell>
          <cell r="FK34">
            <v>375000</v>
          </cell>
          <cell r="FL34">
            <v>8000</v>
          </cell>
          <cell r="FM34">
            <v>0</v>
          </cell>
          <cell r="FN34">
            <v>0</v>
          </cell>
          <cell r="FO34">
            <v>140000</v>
          </cell>
          <cell r="FP34">
            <v>0</v>
          </cell>
          <cell r="FQ34">
            <v>3347687</v>
          </cell>
          <cell r="FR34">
            <v>0</v>
          </cell>
          <cell r="FS34">
            <v>6000</v>
          </cell>
          <cell r="FT34">
            <v>11718</v>
          </cell>
          <cell r="FU34">
            <v>48000</v>
          </cell>
          <cell r="FV34">
            <v>85000</v>
          </cell>
          <cell r="FW34">
            <v>6525469</v>
          </cell>
          <cell r="FX34">
            <v>0</v>
          </cell>
          <cell r="FY34">
            <v>0</v>
          </cell>
          <cell r="FZ34">
            <v>0</v>
          </cell>
          <cell r="GA34">
            <v>6525469</v>
          </cell>
          <cell r="GB34">
            <v>816604</v>
          </cell>
          <cell r="GC34">
            <v>7342073</v>
          </cell>
          <cell r="GD34">
            <v>973718</v>
          </cell>
          <cell r="GE34">
            <v>0</v>
          </cell>
          <cell r="GF34">
            <v>4912265</v>
          </cell>
          <cell r="GG34">
            <v>6082</v>
          </cell>
          <cell r="GH34">
            <v>3611492</v>
          </cell>
          <cell r="GI34">
            <v>0</v>
          </cell>
          <cell r="GJ34">
            <v>60692</v>
          </cell>
          <cell r="GK34">
            <v>496778</v>
          </cell>
          <cell r="GL34">
            <v>180475</v>
          </cell>
          <cell r="GM34">
            <v>0</v>
          </cell>
          <cell r="GN34">
            <v>29350</v>
          </cell>
          <cell r="GO34">
            <v>32813</v>
          </cell>
          <cell r="GP34">
            <v>0</v>
          </cell>
          <cell r="GQ34">
            <v>131625</v>
          </cell>
          <cell r="GR34">
            <v>0</v>
          </cell>
          <cell r="GS34">
            <v>60329</v>
          </cell>
          <cell r="GT34">
            <v>38100</v>
          </cell>
          <cell r="GU34">
            <v>0</v>
          </cell>
          <cell r="GV34">
            <v>5010694</v>
          </cell>
          <cell r="GW34">
            <v>869062</v>
          </cell>
          <cell r="GX34">
            <v>1829196</v>
          </cell>
          <cell r="GY34">
            <v>0</v>
          </cell>
          <cell r="GZ34">
            <v>0</v>
          </cell>
          <cell r="HA34">
            <v>0</v>
          </cell>
          <cell r="HB34">
            <v>292386</v>
          </cell>
          <cell r="HC34">
            <v>0</v>
          </cell>
          <cell r="HD34">
            <v>36373</v>
          </cell>
          <cell r="HE34">
            <v>81014</v>
          </cell>
          <cell r="HF34">
            <v>8082352</v>
          </cell>
          <cell r="HG34">
            <v>6352684</v>
          </cell>
          <cell r="HH34">
            <v>0</v>
          </cell>
          <cell r="HI34">
            <v>1729668</v>
          </cell>
          <cell r="HJ34">
            <v>3613905</v>
          </cell>
          <cell r="HK34">
            <v>33702</v>
          </cell>
          <cell r="HL34">
            <v>85259</v>
          </cell>
          <cell r="HM34">
            <v>447040</v>
          </cell>
          <cell r="HN34">
            <v>178395</v>
          </cell>
          <cell r="HO34">
            <v>2080</v>
          </cell>
          <cell r="HP34">
            <v>29377</v>
          </cell>
          <cell r="HQ34">
            <v>32835</v>
          </cell>
          <cell r="HR34">
            <v>0</v>
          </cell>
          <cell r="HS34">
            <v>137310</v>
          </cell>
          <cell r="HT34">
            <v>0</v>
          </cell>
          <cell r="HU34">
            <v>54173</v>
          </cell>
          <cell r="HV34">
            <v>0</v>
          </cell>
          <cell r="HW34">
            <v>-304</v>
          </cell>
          <cell r="HX34">
            <v>4989762</v>
          </cell>
          <cell r="HY34">
            <v>0</v>
          </cell>
          <cell r="HZ34">
            <v>1729668</v>
          </cell>
          <cell r="IA34">
            <v>0</v>
          </cell>
          <cell r="IB34">
            <v>0</v>
          </cell>
          <cell r="IC34">
            <v>0</v>
          </cell>
          <cell r="ID34">
            <v>295347</v>
          </cell>
          <cell r="IE34">
            <v>0</v>
          </cell>
          <cell r="IF34">
            <v>29783</v>
          </cell>
          <cell r="IG34">
            <v>73452</v>
          </cell>
          <cell r="IH34">
            <v>0</v>
          </cell>
          <cell r="II34">
            <v>0</v>
          </cell>
          <cell r="IJ34">
            <v>0</v>
          </cell>
          <cell r="IK34">
            <v>0</v>
          </cell>
          <cell r="IL34">
            <v>4935589</v>
          </cell>
          <cell r="IM34">
            <v>0</v>
          </cell>
          <cell r="IN34">
            <v>0</v>
          </cell>
          <cell r="IO34">
            <v>9.39</v>
          </cell>
          <cell r="IP34">
            <v>0</v>
          </cell>
          <cell r="IQ34">
            <v>2.8170000000000002</v>
          </cell>
          <cell r="IR34">
            <v>1.54</v>
          </cell>
          <cell r="IS34">
            <v>578.5</v>
          </cell>
          <cell r="IT34">
            <v>0</v>
          </cell>
          <cell r="IU34">
            <v>14.5</v>
          </cell>
          <cell r="IV34">
            <v>0</v>
          </cell>
          <cell r="IW34">
            <v>0</v>
          </cell>
          <cell r="IX34">
            <v>0</v>
          </cell>
          <cell r="IY34">
            <v>0</v>
          </cell>
          <cell r="IZ34">
            <v>0</v>
          </cell>
          <cell r="JA34">
            <v>0</v>
          </cell>
          <cell r="JB34">
            <v>0</v>
          </cell>
          <cell r="JC34">
            <v>0</v>
          </cell>
          <cell r="JD34">
            <v>72.08</v>
          </cell>
          <cell r="JE34">
            <v>27.4</v>
          </cell>
          <cell r="JF34">
            <v>18.760000000000002</v>
          </cell>
          <cell r="JG34">
            <v>25.92</v>
          </cell>
          <cell r="JH34">
            <v>20.55</v>
          </cell>
          <cell r="JI34">
            <v>23</v>
          </cell>
          <cell r="JJ34">
            <v>26.64</v>
          </cell>
          <cell r="JK34">
            <v>70.19</v>
          </cell>
          <cell r="JL34">
            <v>22.79</v>
          </cell>
          <cell r="JM34">
            <v>1.1000000000000001</v>
          </cell>
          <cell r="JN34">
            <v>1</v>
          </cell>
          <cell r="JO34">
            <v>0</v>
          </cell>
          <cell r="JP34">
            <v>6202</v>
          </cell>
          <cell r="JQ34">
            <v>2.7949999999999999</v>
          </cell>
          <cell r="JR34">
            <v>30674</v>
          </cell>
          <cell r="JS34">
            <v>582.70000000000005</v>
          </cell>
          <cell r="JT34">
            <v>0</v>
          </cell>
          <cell r="JU34">
            <v>0</v>
          </cell>
          <cell r="JV34">
            <v>0</v>
          </cell>
          <cell r="JW34">
            <v>0</v>
          </cell>
          <cell r="JX34">
            <v>578.5</v>
          </cell>
          <cell r="JY34">
            <v>6447</v>
          </cell>
          <cell r="JZ34">
            <v>3729590</v>
          </cell>
          <cell r="KA34">
            <v>0</v>
          </cell>
        </row>
        <row r="35">
          <cell r="C35">
            <v>549</v>
          </cell>
          <cell r="D35" t="str">
            <v>BEDFORD</v>
          </cell>
          <cell r="E35">
            <v>0</v>
          </cell>
          <cell r="F35">
            <v>0</v>
          </cell>
          <cell r="G35">
            <v>0</v>
          </cell>
          <cell r="H35">
            <v>549</v>
          </cell>
          <cell r="I35">
            <v>2061008</v>
          </cell>
          <cell r="J35">
            <v>76670</v>
          </cell>
          <cell r="K35">
            <v>199915</v>
          </cell>
          <cell r="L35">
            <v>90000</v>
          </cell>
          <cell r="M35">
            <v>630</v>
          </cell>
          <cell r="N35">
            <v>125000</v>
          </cell>
          <cell r="O35">
            <v>245000</v>
          </cell>
          <cell r="P35">
            <v>433500</v>
          </cell>
          <cell r="Q35">
            <v>0</v>
          </cell>
          <cell r="R35">
            <v>2667417</v>
          </cell>
          <cell r="S35">
            <v>0</v>
          </cell>
          <cell r="T35">
            <v>310700</v>
          </cell>
          <cell r="U35">
            <v>5177</v>
          </cell>
          <cell r="V35">
            <v>90000</v>
          </cell>
          <cell r="W35">
            <v>945000</v>
          </cell>
          <cell r="X35">
            <v>7250017</v>
          </cell>
          <cell r="Y35">
            <v>0</v>
          </cell>
          <cell r="Z35">
            <v>0</v>
          </cell>
          <cell r="AA35">
            <v>10000</v>
          </cell>
          <cell r="AB35">
            <v>7260017</v>
          </cell>
          <cell r="AC35">
            <v>1191561</v>
          </cell>
          <cell r="AD35">
            <v>8451578</v>
          </cell>
          <cell r="AE35">
            <v>3845000</v>
          </cell>
          <cell r="AF35">
            <v>170000</v>
          </cell>
          <cell r="AG35">
            <v>320000</v>
          </cell>
          <cell r="AH35">
            <v>370000</v>
          </cell>
          <cell r="AI35">
            <v>270000</v>
          </cell>
          <cell r="AJ35">
            <v>120000</v>
          </cell>
          <cell r="AK35">
            <v>590000</v>
          </cell>
          <cell r="AL35">
            <v>447779</v>
          </cell>
          <cell r="AM35">
            <v>0</v>
          </cell>
          <cell r="AN35">
            <v>2287779</v>
          </cell>
          <cell r="AO35">
            <v>320000</v>
          </cell>
          <cell r="AP35">
            <v>1297000</v>
          </cell>
          <cell r="AQ35">
            <v>0</v>
          </cell>
          <cell r="AR35">
            <v>218016</v>
          </cell>
          <cell r="AS35">
            <v>1515016</v>
          </cell>
          <cell r="AT35">
            <v>7967795</v>
          </cell>
          <cell r="AU35">
            <v>0</v>
          </cell>
          <cell r="AV35">
            <v>7967795</v>
          </cell>
          <cell r="AW35">
            <v>483783</v>
          </cell>
          <cell r="AX35">
            <v>8451578</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20</v>
          </cell>
          <cell r="BV35">
            <v>2010</v>
          </cell>
          <cell r="BW35">
            <v>2019</v>
          </cell>
          <cell r="BX35">
            <v>10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2700</v>
          </cell>
          <cell r="CU35">
            <v>0</v>
          </cell>
          <cell r="CV35">
            <v>10</v>
          </cell>
          <cell r="CW35">
            <v>306823</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1577196</v>
          </cell>
          <cell r="DU35">
            <v>42383</v>
          </cell>
          <cell r="DV35">
            <v>0</v>
          </cell>
          <cell r="DW35">
            <v>0</v>
          </cell>
          <cell r="DX35">
            <v>0</v>
          </cell>
          <cell r="DY35">
            <v>238995</v>
          </cell>
          <cell r="DZ35">
            <v>72054</v>
          </cell>
          <cell r="EA35">
            <v>0</v>
          </cell>
          <cell r="EB35">
            <v>1930628</v>
          </cell>
          <cell r="EC35">
            <v>150000</v>
          </cell>
          <cell r="ED35">
            <v>0</v>
          </cell>
          <cell r="EE35">
            <v>1888245</v>
          </cell>
          <cell r="EF35">
            <v>0</v>
          </cell>
          <cell r="EG35">
            <v>0</v>
          </cell>
          <cell r="EH35">
            <v>0</v>
          </cell>
          <cell r="EI35">
            <v>55615</v>
          </cell>
          <cell r="EJ35">
            <v>55615</v>
          </cell>
          <cell r="EK35">
            <v>0</v>
          </cell>
          <cell r="EL35">
            <v>0</v>
          </cell>
          <cell r="EM35">
            <v>0</v>
          </cell>
          <cell r="EN35">
            <v>0</v>
          </cell>
          <cell r="EO35">
            <v>0</v>
          </cell>
          <cell r="EP35">
            <v>0</v>
          </cell>
          <cell r="EQ35">
            <v>2136243</v>
          </cell>
          <cell r="ER35">
            <v>1046366</v>
          </cell>
          <cell r="ES35">
            <v>1146420</v>
          </cell>
          <cell r="ET35">
            <v>89005</v>
          </cell>
          <cell r="EU35">
            <v>0</v>
          </cell>
          <cell r="EV35">
            <v>0</v>
          </cell>
          <cell r="EW35">
            <v>0</v>
          </cell>
          <cell r="EX35">
            <v>33000</v>
          </cell>
          <cell r="EY35">
            <v>0</v>
          </cell>
          <cell r="EZ35">
            <v>0</v>
          </cell>
          <cell r="FA35">
            <v>0</v>
          </cell>
          <cell r="FB35">
            <v>0</v>
          </cell>
          <cell r="FC35">
            <v>1268425</v>
          </cell>
          <cell r="FD35">
            <v>0</v>
          </cell>
          <cell r="FE35">
            <v>1021217</v>
          </cell>
          <cell r="FF35">
            <v>1121271</v>
          </cell>
          <cell r="FG35">
            <v>25149</v>
          </cell>
          <cell r="FH35">
            <v>1862768</v>
          </cell>
          <cell r="FI35">
            <v>69295</v>
          </cell>
          <cell r="FJ35">
            <v>199915</v>
          </cell>
          <cell r="FK35">
            <v>90000</v>
          </cell>
          <cell r="FL35">
            <v>600</v>
          </cell>
          <cell r="FM35">
            <v>0</v>
          </cell>
          <cell r="FN35">
            <v>5000</v>
          </cell>
          <cell r="FO35">
            <v>230000</v>
          </cell>
          <cell r="FP35">
            <v>0</v>
          </cell>
          <cell r="FQ35">
            <v>2667417</v>
          </cell>
          <cell r="FR35">
            <v>0</v>
          </cell>
          <cell r="FS35">
            <v>15000</v>
          </cell>
          <cell r="FT35">
            <v>4679</v>
          </cell>
          <cell r="FU35">
            <v>90000</v>
          </cell>
          <cell r="FV35">
            <v>150000</v>
          </cell>
          <cell r="FW35">
            <v>5384674</v>
          </cell>
          <cell r="FX35">
            <v>0</v>
          </cell>
          <cell r="FY35">
            <v>0</v>
          </cell>
          <cell r="FZ35">
            <v>10000</v>
          </cell>
          <cell r="GA35">
            <v>5394674</v>
          </cell>
          <cell r="GB35">
            <v>330033</v>
          </cell>
          <cell r="GC35">
            <v>5724707</v>
          </cell>
          <cell r="GD35">
            <v>795194</v>
          </cell>
          <cell r="GE35">
            <v>0</v>
          </cell>
          <cell r="GF35">
            <v>4307797</v>
          </cell>
          <cell r="GG35">
            <v>6001</v>
          </cell>
          <cell r="GH35">
            <v>3101317</v>
          </cell>
          <cell r="GI35">
            <v>87663</v>
          </cell>
          <cell r="GJ35">
            <v>38352</v>
          </cell>
          <cell r="GK35">
            <v>403747</v>
          </cell>
          <cell r="GL35">
            <v>154115</v>
          </cell>
          <cell r="GM35">
            <v>5269</v>
          </cell>
          <cell r="GN35">
            <v>25488</v>
          </cell>
          <cell r="GO35">
            <v>28192</v>
          </cell>
          <cell r="GP35">
            <v>0</v>
          </cell>
          <cell r="GQ35">
            <v>122365</v>
          </cell>
          <cell r="GR35">
            <v>0</v>
          </cell>
          <cell r="GS35">
            <v>11766</v>
          </cell>
          <cell r="GT35">
            <v>183205</v>
          </cell>
          <cell r="GU35">
            <v>0</v>
          </cell>
          <cell r="GV35">
            <v>4502768</v>
          </cell>
          <cell r="GW35">
            <v>704715</v>
          </cell>
          <cell r="GX35">
            <v>1524771</v>
          </cell>
          <cell r="GY35">
            <v>0</v>
          </cell>
          <cell r="GZ35">
            <v>0</v>
          </cell>
          <cell r="HA35">
            <v>0</v>
          </cell>
          <cell r="HB35">
            <v>240353</v>
          </cell>
          <cell r="HC35">
            <v>0</v>
          </cell>
          <cell r="HD35">
            <v>36255</v>
          </cell>
          <cell r="HE35">
            <v>57010</v>
          </cell>
          <cell r="HF35">
            <v>7029617</v>
          </cell>
          <cell r="HG35">
            <v>5444334</v>
          </cell>
          <cell r="HH35">
            <v>0</v>
          </cell>
          <cell r="HI35">
            <v>1585283</v>
          </cell>
          <cell r="HJ35">
            <v>3037852</v>
          </cell>
          <cell r="HK35">
            <v>94478</v>
          </cell>
          <cell r="HL35">
            <v>26100</v>
          </cell>
          <cell r="HM35">
            <v>334574</v>
          </cell>
          <cell r="HN35">
            <v>148280</v>
          </cell>
          <cell r="HO35">
            <v>11104</v>
          </cell>
          <cell r="HP35">
            <v>24945</v>
          </cell>
          <cell r="HQ35">
            <v>27589</v>
          </cell>
          <cell r="HR35">
            <v>0</v>
          </cell>
          <cell r="HS35">
            <v>122110</v>
          </cell>
          <cell r="HT35">
            <v>0</v>
          </cell>
          <cell r="HU35">
            <v>42007</v>
          </cell>
          <cell r="HV35">
            <v>0</v>
          </cell>
          <cell r="HW35">
            <v>0</v>
          </cell>
          <cell r="HX35">
            <v>4209499</v>
          </cell>
          <cell r="HY35">
            <v>0</v>
          </cell>
          <cell r="HZ35">
            <v>1585283</v>
          </cell>
          <cell r="IA35">
            <v>0</v>
          </cell>
          <cell r="IB35">
            <v>0</v>
          </cell>
          <cell r="IC35">
            <v>0</v>
          </cell>
          <cell r="ID35">
            <v>239874</v>
          </cell>
          <cell r="IE35">
            <v>0</v>
          </cell>
          <cell r="IF35">
            <v>29703</v>
          </cell>
          <cell r="IG35">
            <v>88755</v>
          </cell>
          <cell r="IH35">
            <v>0</v>
          </cell>
          <cell r="II35">
            <v>0</v>
          </cell>
          <cell r="IJ35">
            <v>0</v>
          </cell>
          <cell r="IK35">
            <v>0</v>
          </cell>
          <cell r="IL35">
            <v>4167492</v>
          </cell>
          <cell r="IM35">
            <v>0</v>
          </cell>
          <cell r="IN35">
            <v>0</v>
          </cell>
          <cell r="IO35">
            <v>1.58</v>
          </cell>
          <cell r="IP35">
            <v>2</v>
          </cell>
          <cell r="IQ35">
            <v>2.6840000000000002</v>
          </cell>
          <cell r="IR35">
            <v>0</v>
          </cell>
          <cell r="IS35">
            <v>472.2</v>
          </cell>
          <cell r="IT35">
            <v>0</v>
          </cell>
          <cell r="IU35">
            <v>10.5</v>
          </cell>
          <cell r="IV35">
            <v>0</v>
          </cell>
          <cell r="IW35">
            <v>0</v>
          </cell>
          <cell r="IX35">
            <v>0</v>
          </cell>
          <cell r="IY35">
            <v>0</v>
          </cell>
          <cell r="IZ35">
            <v>0</v>
          </cell>
          <cell r="JA35">
            <v>0</v>
          </cell>
          <cell r="JB35">
            <v>0</v>
          </cell>
          <cell r="JC35">
            <v>0</v>
          </cell>
          <cell r="JD35">
            <v>54.66</v>
          </cell>
          <cell r="JE35">
            <v>5.48</v>
          </cell>
          <cell r="JF35">
            <v>10.3</v>
          </cell>
          <cell r="JG35">
            <v>38.880000000000003</v>
          </cell>
          <cell r="JH35">
            <v>5.48</v>
          </cell>
          <cell r="JI35">
            <v>8.48</v>
          </cell>
          <cell r="JJ35">
            <v>33.119999999999997</v>
          </cell>
          <cell r="JK35">
            <v>47.08</v>
          </cell>
          <cell r="JL35">
            <v>20.39</v>
          </cell>
          <cell r="JM35">
            <v>0</v>
          </cell>
          <cell r="JN35">
            <v>1</v>
          </cell>
          <cell r="JO35">
            <v>0</v>
          </cell>
          <cell r="JP35">
            <v>6121</v>
          </cell>
          <cell r="JQ35">
            <v>2.581</v>
          </cell>
          <cell r="JR35">
            <v>19390</v>
          </cell>
          <cell r="JS35">
            <v>496.3</v>
          </cell>
          <cell r="JT35">
            <v>0</v>
          </cell>
          <cell r="JU35">
            <v>0</v>
          </cell>
          <cell r="JV35">
            <v>0</v>
          </cell>
          <cell r="JW35">
            <v>0</v>
          </cell>
          <cell r="JX35">
            <v>472.2</v>
          </cell>
          <cell r="JY35">
            <v>6366</v>
          </cell>
          <cell r="JZ35">
            <v>3006025</v>
          </cell>
          <cell r="KA35">
            <v>62206</v>
          </cell>
        </row>
        <row r="36">
          <cell r="C36">
            <v>576</v>
          </cell>
          <cell r="D36" t="str">
            <v>BELLE PLAINE</v>
          </cell>
          <cell r="E36">
            <v>0</v>
          </cell>
          <cell r="F36">
            <v>0</v>
          </cell>
          <cell r="G36">
            <v>0</v>
          </cell>
          <cell r="H36">
            <v>576</v>
          </cell>
          <cell r="I36">
            <v>1961487</v>
          </cell>
          <cell r="J36">
            <v>60403</v>
          </cell>
          <cell r="K36">
            <v>256012</v>
          </cell>
          <cell r="L36">
            <v>153025</v>
          </cell>
          <cell r="M36">
            <v>6200</v>
          </cell>
          <cell r="N36">
            <v>144400</v>
          </cell>
          <cell r="O36">
            <v>209000</v>
          </cell>
          <cell r="P36">
            <v>352500</v>
          </cell>
          <cell r="Q36">
            <v>0</v>
          </cell>
          <cell r="R36">
            <v>3478423</v>
          </cell>
          <cell r="S36">
            <v>0</v>
          </cell>
          <cell r="T36">
            <v>23100</v>
          </cell>
          <cell r="U36">
            <v>13443</v>
          </cell>
          <cell r="V36">
            <v>80000</v>
          </cell>
          <cell r="W36">
            <v>193000</v>
          </cell>
          <cell r="X36">
            <v>6930993</v>
          </cell>
          <cell r="Y36">
            <v>0</v>
          </cell>
          <cell r="Z36">
            <v>0</v>
          </cell>
          <cell r="AA36">
            <v>0</v>
          </cell>
          <cell r="AB36">
            <v>6930993</v>
          </cell>
          <cell r="AC36">
            <v>3085321</v>
          </cell>
          <cell r="AD36">
            <v>10016314</v>
          </cell>
          <cell r="AE36">
            <v>4317908</v>
          </cell>
          <cell r="AF36">
            <v>125000</v>
          </cell>
          <cell r="AG36">
            <v>155000</v>
          </cell>
          <cell r="AH36">
            <v>540000</v>
          </cell>
          <cell r="AI36">
            <v>315000</v>
          </cell>
          <cell r="AJ36">
            <v>60000</v>
          </cell>
          <cell r="AK36">
            <v>647500</v>
          </cell>
          <cell r="AL36">
            <v>520000</v>
          </cell>
          <cell r="AM36">
            <v>0</v>
          </cell>
          <cell r="AN36">
            <v>2362500</v>
          </cell>
          <cell r="AO36">
            <v>330000</v>
          </cell>
          <cell r="AP36">
            <v>250000</v>
          </cell>
          <cell r="AQ36">
            <v>681456</v>
          </cell>
          <cell r="AR36">
            <v>241592</v>
          </cell>
          <cell r="AS36">
            <v>1173048</v>
          </cell>
          <cell r="AT36">
            <v>8183456</v>
          </cell>
          <cell r="AU36">
            <v>0</v>
          </cell>
          <cell r="AV36">
            <v>8183456</v>
          </cell>
          <cell r="AW36">
            <v>1832858</v>
          </cell>
          <cell r="AX36">
            <v>10016314</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20</v>
          </cell>
          <cell r="BV36">
            <v>2015</v>
          </cell>
          <cell r="BW36">
            <v>2019</v>
          </cell>
          <cell r="BX36">
            <v>10</v>
          </cell>
          <cell r="BY36">
            <v>0</v>
          </cell>
          <cell r="BZ36">
            <v>0</v>
          </cell>
          <cell r="CA36">
            <v>0</v>
          </cell>
          <cell r="CB36">
            <v>0</v>
          </cell>
          <cell r="CC36">
            <v>0</v>
          </cell>
          <cell r="CD36">
            <v>0</v>
          </cell>
          <cell r="CE36">
            <v>0</v>
          </cell>
          <cell r="CF36">
            <v>0</v>
          </cell>
          <cell r="CG36">
            <v>0</v>
          </cell>
          <cell r="CH36">
            <v>0</v>
          </cell>
          <cell r="CI36">
            <v>0</v>
          </cell>
          <cell r="CJ36">
            <v>2012</v>
          </cell>
          <cell r="CK36">
            <v>2021</v>
          </cell>
          <cell r="CL36">
            <v>1340</v>
          </cell>
          <cell r="CM36">
            <v>0</v>
          </cell>
          <cell r="CN36">
            <v>0</v>
          </cell>
          <cell r="CO36">
            <v>0</v>
          </cell>
          <cell r="CP36">
            <v>0</v>
          </cell>
          <cell r="CQ36">
            <v>0</v>
          </cell>
          <cell r="CR36">
            <v>0</v>
          </cell>
          <cell r="CS36">
            <v>0</v>
          </cell>
          <cell r="CT36">
            <v>2700</v>
          </cell>
          <cell r="CU36">
            <v>0</v>
          </cell>
          <cell r="CV36">
            <v>8</v>
          </cell>
          <cell r="CW36">
            <v>356637</v>
          </cell>
          <cell r="CX36">
            <v>0</v>
          </cell>
          <cell r="CY36">
            <v>0</v>
          </cell>
          <cell r="CZ36">
            <v>0</v>
          </cell>
          <cell r="DA36">
            <v>0</v>
          </cell>
          <cell r="DB36">
            <v>0</v>
          </cell>
          <cell r="DC36">
            <v>0</v>
          </cell>
          <cell r="DD36">
            <v>1</v>
          </cell>
          <cell r="DE36">
            <v>198088</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1358080</v>
          </cell>
          <cell r="DU36">
            <v>25325</v>
          </cell>
          <cell r="DV36">
            <v>0</v>
          </cell>
          <cell r="DW36">
            <v>0</v>
          </cell>
          <cell r="DX36">
            <v>0</v>
          </cell>
          <cell r="DY36">
            <v>0</v>
          </cell>
          <cell r="DZ36">
            <v>0</v>
          </cell>
          <cell r="EA36">
            <v>0</v>
          </cell>
          <cell r="EB36">
            <v>1383405</v>
          </cell>
          <cell r="EC36">
            <v>100000</v>
          </cell>
          <cell r="ED36">
            <v>0</v>
          </cell>
          <cell r="EE36">
            <v>1358080</v>
          </cell>
          <cell r="EF36">
            <v>0</v>
          </cell>
          <cell r="EG36">
            <v>169642</v>
          </cell>
          <cell r="EH36">
            <v>169642</v>
          </cell>
          <cell r="EI36">
            <v>48783</v>
          </cell>
          <cell r="EJ36">
            <v>218425</v>
          </cell>
          <cell r="EK36">
            <v>0</v>
          </cell>
          <cell r="EL36">
            <v>0</v>
          </cell>
          <cell r="EM36">
            <v>0</v>
          </cell>
          <cell r="EN36">
            <v>0</v>
          </cell>
          <cell r="EO36">
            <v>329528</v>
          </cell>
          <cell r="EP36">
            <v>0</v>
          </cell>
          <cell r="EQ36">
            <v>2031358</v>
          </cell>
          <cell r="ER36">
            <v>17131</v>
          </cell>
          <cell r="ES36">
            <v>960997</v>
          </cell>
          <cell r="ET36">
            <v>69500</v>
          </cell>
          <cell r="EU36">
            <v>0</v>
          </cell>
          <cell r="EV36">
            <v>0</v>
          </cell>
          <cell r="EW36">
            <v>114757</v>
          </cell>
          <cell r="EX36">
            <v>33000</v>
          </cell>
          <cell r="EY36">
            <v>0</v>
          </cell>
          <cell r="EZ36">
            <v>0</v>
          </cell>
          <cell r="FA36">
            <v>222914</v>
          </cell>
          <cell r="FB36">
            <v>0</v>
          </cell>
          <cell r="FC36">
            <v>1401168</v>
          </cell>
          <cell r="FD36">
            <v>0</v>
          </cell>
          <cell r="FE36">
            <v>0</v>
          </cell>
          <cell r="FF36">
            <v>943866</v>
          </cell>
          <cell r="FG36">
            <v>17131</v>
          </cell>
          <cell r="FH36">
            <v>1332598</v>
          </cell>
          <cell r="FI36">
            <v>41339</v>
          </cell>
          <cell r="FJ36">
            <v>227566</v>
          </cell>
          <cell r="FK36">
            <v>153025</v>
          </cell>
          <cell r="FL36">
            <v>5000</v>
          </cell>
          <cell r="FM36">
            <v>0</v>
          </cell>
          <cell r="FN36">
            <v>17000</v>
          </cell>
          <cell r="FO36">
            <v>77000</v>
          </cell>
          <cell r="FP36">
            <v>0</v>
          </cell>
          <cell r="FQ36">
            <v>3478423</v>
          </cell>
          <cell r="FR36">
            <v>0</v>
          </cell>
          <cell r="FS36">
            <v>20000</v>
          </cell>
          <cell r="FT36">
            <v>8837</v>
          </cell>
          <cell r="FU36">
            <v>80000</v>
          </cell>
          <cell r="FV36">
            <v>55000</v>
          </cell>
          <cell r="FW36">
            <v>5495788</v>
          </cell>
          <cell r="FX36">
            <v>0</v>
          </cell>
          <cell r="FY36">
            <v>0</v>
          </cell>
          <cell r="FZ36">
            <v>0</v>
          </cell>
          <cell r="GA36">
            <v>5495788</v>
          </cell>
          <cell r="GB36">
            <v>861914</v>
          </cell>
          <cell r="GC36">
            <v>6357702</v>
          </cell>
          <cell r="GD36">
            <v>643428</v>
          </cell>
          <cell r="GE36">
            <v>0</v>
          </cell>
          <cell r="GF36">
            <v>4682725</v>
          </cell>
          <cell r="GG36">
            <v>6005</v>
          </cell>
          <cell r="GH36">
            <v>3541149</v>
          </cell>
          <cell r="GI36">
            <v>6352</v>
          </cell>
          <cell r="GJ36">
            <v>94399</v>
          </cell>
          <cell r="GK36">
            <v>392066</v>
          </cell>
          <cell r="GL36">
            <v>172197</v>
          </cell>
          <cell r="GM36">
            <v>2131</v>
          </cell>
          <cell r="GN36">
            <v>29018</v>
          </cell>
          <cell r="GO36">
            <v>31867</v>
          </cell>
          <cell r="GP36">
            <v>0</v>
          </cell>
          <cell r="GQ36">
            <v>79141</v>
          </cell>
          <cell r="GR36">
            <v>0</v>
          </cell>
          <cell r="GS36">
            <v>7648</v>
          </cell>
          <cell r="GT36">
            <v>41357</v>
          </cell>
          <cell r="GU36">
            <v>0</v>
          </cell>
          <cell r="GV36">
            <v>4731730</v>
          </cell>
          <cell r="GW36">
            <v>472362</v>
          </cell>
          <cell r="GX36">
            <v>2722219</v>
          </cell>
          <cell r="GY36">
            <v>0</v>
          </cell>
          <cell r="GZ36">
            <v>0</v>
          </cell>
          <cell r="HA36">
            <v>0</v>
          </cell>
          <cell r="HB36">
            <v>243713</v>
          </cell>
          <cell r="HC36">
            <v>0</v>
          </cell>
          <cell r="HD36">
            <v>41645</v>
          </cell>
          <cell r="HE36">
            <v>72012</v>
          </cell>
          <cell r="HF36">
            <v>8242036</v>
          </cell>
          <cell r="HG36">
            <v>5785218</v>
          </cell>
          <cell r="HH36">
            <v>0</v>
          </cell>
          <cell r="HI36">
            <v>2456818</v>
          </cell>
          <cell r="HJ36">
            <v>3531063</v>
          </cell>
          <cell r="HK36">
            <v>45497</v>
          </cell>
          <cell r="HL36">
            <v>32579</v>
          </cell>
          <cell r="HM36">
            <v>350656</v>
          </cell>
          <cell r="HN36">
            <v>169953</v>
          </cell>
          <cell r="HO36">
            <v>4375</v>
          </cell>
          <cell r="HP36">
            <v>28946</v>
          </cell>
          <cell r="HQ36">
            <v>31790</v>
          </cell>
          <cell r="HR36">
            <v>0</v>
          </cell>
          <cell r="HS36">
            <v>54682</v>
          </cell>
          <cell r="HT36">
            <v>0</v>
          </cell>
          <cell r="HU36">
            <v>25804</v>
          </cell>
          <cell r="HV36">
            <v>0</v>
          </cell>
          <cell r="HW36">
            <v>-5405</v>
          </cell>
          <cell r="HX36">
            <v>4611953</v>
          </cell>
          <cell r="HY36">
            <v>0</v>
          </cell>
          <cell r="HZ36">
            <v>2456818</v>
          </cell>
          <cell r="IA36">
            <v>0</v>
          </cell>
          <cell r="IB36">
            <v>0</v>
          </cell>
          <cell r="IC36">
            <v>0</v>
          </cell>
          <cell r="ID36">
            <v>249858</v>
          </cell>
          <cell r="IE36">
            <v>0</v>
          </cell>
          <cell r="IF36">
            <v>34138</v>
          </cell>
          <cell r="IG36">
            <v>79573</v>
          </cell>
          <cell r="IH36">
            <v>0</v>
          </cell>
          <cell r="II36">
            <v>0</v>
          </cell>
          <cell r="IJ36">
            <v>0</v>
          </cell>
          <cell r="IK36">
            <v>0</v>
          </cell>
          <cell r="IL36">
            <v>4586149</v>
          </cell>
          <cell r="IM36">
            <v>0</v>
          </cell>
          <cell r="IN36">
            <v>0</v>
          </cell>
          <cell r="IO36">
            <v>2.4700000000000002</v>
          </cell>
          <cell r="IP36">
            <v>1</v>
          </cell>
          <cell r="IQ36">
            <v>2.8490000000000002</v>
          </cell>
          <cell r="IR36">
            <v>0</v>
          </cell>
          <cell r="IS36">
            <v>557.6</v>
          </cell>
          <cell r="IT36">
            <v>0</v>
          </cell>
          <cell r="IU36">
            <v>13</v>
          </cell>
          <cell r="IV36">
            <v>0</v>
          </cell>
          <cell r="IW36">
            <v>0</v>
          </cell>
          <cell r="IX36">
            <v>0</v>
          </cell>
          <cell r="IY36">
            <v>0</v>
          </cell>
          <cell r="IZ36">
            <v>0</v>
          </cell>
          <cell r="JA36">
            <v>0</v>
          </cell>
          <cell r="JB36">
            <v>0</v>
          </cell>
          <cell r="JC36">
            <v>0</v>
          </cell>
          <cell r="JD36">
            <v>57.25</v>
          </cell>
          <cell r="JE36">
            <v>10.96</v>
          </cell>
          <cell r="JF36">
            <v>10.29</v>
          </cell>
          <cell r="JG36">
            <v>36</v>
          </cell>
          <cell r="JH36">
            <v>5.48</v>
          </cell>
          <cell r="JI36">
            <v>12.11</v>
          </cell>
          <cell r="JJ36">
            <v>34.56</v>
          </cell>
          <cell r="JK36">
            <v>52.15</v>
          </cell>
          <cell r="JL36">
            <v>21.69</v>
          </cell>
          <cell r="JM36">
            <v>0.22</v>
          </cell>
          <cell r="JN36">
            <v>2</v>
          </cell>
          <cell r="JO36">
            <v>0</v>
          </cell>
          <cell r="JP36">
            <v>6125</v>
          </cell>
          <cell r="JQ36">
            <v>2.7629999999999999</v>
          </cell>
          <cell r="JR36">
            <v>8325</v>
          </cell>
          <cell r="JS36">
            <v>576.5</v>
          </cell>
          <cell r="JT36">
            <v>0</v>
          </cell>
          <cell r="JU36">
            <v>0</v>
          </cell>
          <cell r="JV36">
            <v>0</v>
          </cell>
          <cell r="JW36">
            <v>0</v>
          </cell>
          <cell r="JX36">
            <v>557.6</v>
          </cell>
          <cell r="JY36">
            <v>6370</v>
          </cell>
          <cell r="JZ36">
            <v>3551912</v>
          </cell>
          <cell r="KA36">
            <v>14462</v>
          </cell>
        </row>
        <row r="37">
          <cell r="C37">
            <v>585</v>
          </cell>
          <cell r="D37" t="str">
            <v>BELLEVUE</v>
          </cell>
          <cell r="E37">
            <v>0</v>
          </cell>
          <cell r="F37">
            <v>0</v>
          </cell>
          <cell r="G37">
            <v>0</v>
          </cell>
          <cell r="H37">
            <v>585</v>
          </cell>
          <cell r="I37">
            <v>2766865</v>
          </cell>
          <cell r="J37">
            <v>31468</v>
          </cell>
          <cell r="K37">
            <v>118644</v>
          </cell>
          <cell r="L37">
            <v>670351</v>
          </cell>
          <cell r="M37">
            <v>17241</v>
          </cell>
          <cell r="N37">
            <v>172190</v>
          </cell>
          <cell r="O37">
            <v>175100</v>
          </cell>
          <cell r="P37">
            <v>138360</v>
          </cell>
          <cell r="Q37">
            <v>1750</v>
          </cell>
          <cell r="R37">
            <v>3112215</v>
          </cell>
          <cell r="S37">
            <v>0</v>
          </cell>
          <cell r="T37">
            <v>570064</v>
          </cell>
          <cell r="U37">
            <v>19312</v>
          </cell>
          <cell r="V37">
            <v>81319</v>
          </cell>
          <cell r="W37">
            <v>269851</v>
          </cell>
          <cell r="X37">
            <v>8144730</v>
          </cell>
          <cell r="Y37">
            <v>0</v>
          </cell>
          <cell r="Z37">
            <v>367960</v>
          </cell>
          <cell r="AA37">
            <v>5000</v>
          </cell>
          <cell r="AB37">
            <v>8517690</v>
          </cell>
          <cell r="AC37">
            <v>2692420</v>
          </cell>
          <cell r="AD37">
            <v>11210110</v>
          </cell>
          <cell r="AE37">
            <v>5583180</v>
          </cell>
          <cell r="AF37">
            <v>171254</v>
          </cell>
          <cell r="AG37">
            <v>319552</v>
          </cell>
          <cell r="AH37">
            <v>391636</v>
          </cell>
          <cell r="AI37">
            <v>453374</v>
          </cell>
          <cell r="AJ37">
            <v>178813</v>
          </cell>
          <cell r="AK37">
            <v>971451</v>
          </cell>
          <cell r="AL37">
            <v>742364</v>
          </cell>
          <cell r="AM37">
            <v>0</v>
          </cell>
          <cell r="AN37">
            <v>3228444</v>
          </cell>
          <cell r="AO37">
            <v>362005</v>
          </cell>
          <cell r="AP37">
            <v>649550</v>
          </cell>
          <cell r="AQ37">
            <v>367960</v>
          </cell>
          <cell r="AR37">
            <v>267681</v>
          </cell>
          <cell r="AS37">
            <v>1285191</v>
          </cell>
          <cell r="AT37">
            <v>10458820</v>
          </cell>
          <cell r="AU37">
            <v>367960</v>
          </cell>
          <cell r="AV37">
            <v>10826780</v>
          </cell>
          <cell r="AW37">
            <v>383330</v>
          </cell>
          <cell r="AX37">
            <v>11210110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2003</v>
          </cell>
          <cell r="BW37">
            <v>2017</v>
          </cell>
          <cell r="BX37">
            <v>10</v>
          </cell>
          <cell r="BY37">
            <v>0</v>
          </cell>
          <cell r="BZ37">
            <v>0</v>
          </cell>
          <cell r="CA37">
            <v>0</v>
          </cell>
          <cell r="CB37">
            <v>0</v>
          </cell>
          <cell r="CC37">
            <v>0</v>
          </cell>
          <cell r="CD37">
            <v>0</v>
          </cell>
          <cell r="CE37">
            <v>0</v>
          </cell>
          <cell r="CF37">
            <v>0</v>
          </cell>
          <cell r="CG37">
            <v>0</v>
          </cell>
          <cell r="CH37">
            <v>0</v>
          </cell>
          <cell r="CI37">
            <v>0</v>
          </cell>
          <cell r="CJ37">
            <v>2003</v>
          </cell>
          <cell r="CK37">
            <v>2022</v>
          </cell>
          <cell r="CL37">
            <v>1340</v>
          </cell>
          <cell r="CM37">
            <v>0</v>
          </cell>
          <cell r="CN37">
            <v>0</v>
          </cell>
          <cell r="CO37">
            <v>0</v>
          </cell>
          <cell r="CP37">
            <v>0</v>
          </cell>
          <cell r="CQ37">
            <v>0</v>
          </cell>
          <cell r="CR37">
            <v>0</v>
          </cell>
          <cell r="CS37">
            <v>0</v>
          </cell>
          <cell r="CT37">
            <v>2700</v>
          </cell>
          <cell r="CU37">
            <v>0</v>
          </cell>
          <cell r="CV37">
            <v>0</v>
          </cell>
          <cell r="CW37">
            <v>372341</v>
          </cell>
          <cell r="CX37">
            <v>0</v>
          </cell>
          <cell r="CY37">
            <v>0</v>
          </cell>
          <cell r="CZ37">
            <v>0</v>
          </cell>
          <cell r="DA37">
            <v>0</v>
          </cell>
          <cell r="DB37">
            <v>0</v>
          </cell>
          <cell r="DC37">
            <v>0</v>
          </cell>
          <cell r="DD37">
            <v>3</v>
          </cell>
          <cell r="DE37">
            <v>319212</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1962251</v>
          </cell>
          <cell r="DU37">
            <v>300516</v>
          </cell>
          <cell r="DV37">
            <v>0</v>
          </cell>
          <cell r="DW37">
            <v>0</v>
          </cell>
          <cell r="DX37">
            <v>0</v>
          </cell>
          <cell r="DY37">
            <v>15596</v>
          </cell>
          <cell r="DZ37">
            <v>0</v>
          </cell>
          <cell r="EA37">
            <v>0</v>
          </cell>
          <cell r="EB37">
            <v>2278363</v>
          </cell>
          <cell r="EC37">
            <v>300000</v>
          </cell>
          <cell r="ED37">
            <v>0</v>
          </cell>
          <cell r="EE37">
            <v>1977847</v>
          </cell>
          <cell r="EF37">
            <v>0</v>
          </cell>
          <cell r="EG37">
            <v>142101</v>
          </cell>
          <cell r="EH37">
            <v>142101</v>
          </cell>
          <cell r="EI37">
            <v>78612</v>
          </cell>
          <cell r="EJ37">
            <v>220713</v>
          </cell>
          <cell r="EK37">
            <v>0</v>
          </cell>
          <cell r="EL37">
            <v>0</v>
          </cell>
          <cell r="EM37">
            <v>0</v>
          </cell>
          <cell r="EN37">
            <v>0</v>
          </cell>
          <cell r="EO37">
            <v>0</v>
          </cell>
          <cell r="EP37">
            <v>0</v>
          </cell>
          <cell r="EQ37">
            <v>2799076</v>
          </cell>
          <cell r="ER37">
            <v>126152</v>
          </cell>
          <cell r="ES37">
            <v>1003016</v>
          </cell>
          <cell r="ET37">
            <v>133003</v>
          </cell>
          <cell r="EU37">
            <v>0</v>
          </cell>
          <cell r="EV37">
            <v>0</v>
          </cell>
          <cell r="EW37">
            <v>59652</v>
          </cell>
          <cell r="EX37">
            <v>33000</v>
          </cell>
          <cell r="EY37">
            <v>0</v>
          </cell>
          <cell r="EZ37">
            <v>0</v>
          </cell>
          <cell r="FA37">
            <v>0</v>
          </cell>
          <cell r="FB37">
            <v>0</v>
          </cell>
          <cell r="FC37">
            <v>1228671</v>
          </cell>
          <cell r="FD37">
            <v>0</v>
          </cell>
          <cell r="FE37">
            <v>0</v>
          </cell>
          <cell r="FF37">
            <v>876864</v>
          </cell>
          <cell r="FG37">
            <v>126152</v>
          </cell>
          <cell r="FH37">
            <v>2251932</v>
          </cell>
          <cell r="FI37">
            <v>25688</v>
          </cell>
          <cell r="FJ37">
            <v>0</v>
          </cell>
          <cell r="FK37">
            <v>670351</v>
          </cell>
          <cell r="FL37">
            <v>11791</v>
          </cell>
          <cell r="FM37">
            <v>0</v>
          </cell>
          <cell r="FN37">
            <v>24358</v>
          </cell>
          <cell r="FO37">
            <v>95841</v>
          </cell>
          <cell r="FP37">
            <v>1750</v>
          </cell>
          <cell r="FQ37">
            <v>3112215</v>
          </cell>
          <cell r="FR37">
            <v>0</v>
          </cell>
          <cell r="FS37">
            <v>76954</v>
          </cell>
          <cell r="FT37">
            <v>15654</v>
          </cell>
          <cell r="FU37">
            <v>81319</v>
          </cell>
          <cell r="FV37">
            <v>152636</v>
          </cell>
          <cell r="FW37">
            <v>6520489</v>
          </cell>
          <cell r="FX37">
            <v>0</v>
          </cell>
          <cell r="FY37">
            <v>0</v>
          </cell>
          <cell r="FZ37">
            <v>5000</v>
          </cell>
          <cell r="GA37">
            <v>6525489</v>
          </cell>
          <cell r="GB37">
            <v>1416823</v>
          </cell>
          <cell r="GC37">
            <v>7942312</v>
          </cell>
          <cell r="GD37">
            <v>1135654</v>
          </cell>
          <cell r="GE37">
            <v>0</v>
          </cell>
          <cell r="GF37">
            <v>4762181</v>
          </cell>
          <cell r="GG37">
            <v>6058</v>
          </cell>
          <cell r="GH37">
            <v>3441550</v>
          </cell>
          <cell r="GI37">
            <v>96896</v>
          </cell>
          <cell r="GJ37">
            <v>25171</v>
          </cell>
          <cell r="GK37">
            <v>463861</v>
          </cell>
          <cell r="GL37">
            <v>170722</v>
          </cell>
          <cell r="GM37">
            <v>9401</v>
          </cell>
          <cell r="GN37">
            <v>35761</v>
          </cell>
          <cell r="GO37">
            <v>38977</v>
          </cell>
          <cell r="GP37">
            <v>0</v>
          </cell>
          <cell r="GQ37">
            <v>126557</v>
          </cell>
          <cell r="GR37">
            <v>0</v>
          </cell>
          <cell r="GS37">
            <v>23620</v>
          </cell>
          <cell r="GT37">
            <v>0</v>
          </cell>
          <cell r="GU37">
            <v>0</v>
          </cell>
          <cell r="GV37">
            <v>4781169</v>
          </cell>
          <cell r="GW37">
            <v>1061512</v>
          </cell>
          <cell r="GX37">
            <v>2307796</v>
          </cell>
          <cell r="GY37">
            <v>4632</v>
          </cell>
          <cell r="GZ37">
            <v>0</v>
          </cell>
          <cell r="HA37">
            <v>0</v>
          </cell>
          <cell r="HB37">
            <v>279750</v>
          </cell>
          <cell r="HC37">
            <v>0</v>
          </cell>
          <cell r="HD37">
            <v>40539</v>
          </cell>
          <cell r="HE37">
            <v>123021</v>
          </cell>
          <cell r="HF37">
            <v>8553248</v>
          </cell>
          <cell r="HG37">
            <v>6494515</v>
          </cell>
          <cell r="HH37">
            <v>0</v>
          </cell>
          <cell r="HI37">
            <v>2058733</v>
          </cell>
          <cell r="HJ37">
            <v>3512811</v>
          </cell>
          <cell r="HK37">
            <v>0</v>
          </cell>
          <cell r="HL37">
            <v>48954</v>
          </cell>
          <cell r="HM37">
            <v>400705</v>
          </cell>
          <cell r="HN37">
            <v>171091</v>
          </cell>
          <cell r="HO37">
            <v>9032</v>
          </cell>
          <cell r="HP37">
            <v>36677</v>
          </cell>
          <cell r="HQ37">
            <v>39984</v>
          </cell>
          <cell r="HR37">
            <v>0</v>
          </cell>
          <cell r="HS37">
            <v>127449</v>
          </cell>
          <cell r="HT37">
            <v>0</v>
          </cell>
          <cell r="HU37">
            <v>68576</v>
          </cell>
          <cell r="HV37">
            <v>0</v>
          </cell>
          <cell r="HW37">
            <v>0</v>
          </cell>
          <cell r="HX37">
            <v>4776682</v>
          </cell>
          <cell r="HY37">
            <v>0</v>
          </cell>
          <cell r="HZ37">
            <v>2058733</v>
          </cell>
          <cell r="IA37">
            <v>0</v>
          </cell>
          <cell r="IB37">
            <v>0</v>
          </cell>
          <cell r="IC37">
            <v>0</v>
          </cell>
          <cell r="ID37">
            <v>282395</v>
          </cell>
          <cell r="IE37">
            <v>0</v>
          </cell>
          <cell r="IF37">
            <v>33230</v>
          </cell>
          <cell r="IG37">
            <v>146904</v>
          </cell>
          <cell r="IH37">
            <v>0</v>
          </cell>
          <cell r="II37">
            <v>0</v>
          </cell>
          <cell r="IJ37">
            <v>0</v>
          </cell>
          <cell r="IK37">
            <v>0</v>
          </cell>
          <cell r="IL37">
            <v>4708106</v>
          </cell>
          <cell r="IM37">
            <v>0</v>
          </cell>
          <cell r="IN37">
            <v>9</v>
          </cell>
          <cell r="IO37">
            <v>5.68</v>
          </cell>
          <cell r="IP37">
            <v>175</v>
          </cell>
          <cell r="IQ37">
            <v>2.2440000000000002</v>
          </cell>
          <cell r="IR37">
            <v>0</v>
          </cell>
          <cell r="IS37">
            <v>579.70000000000005</v>
          </cell>
          <cell r="IT37">
            <v>0</v>
          </cell>
          <cell r="IU37">
            <v>20.5</v>
          </cell>
          <cell r="IV37">
            <v>0</v>
          </cell>
          <cell r="IW37">
            <v>0</v>
          </cell>
          <cell r="IX37">
            <v>0</v>
          </cell>
          <cell r="IY37">
            <v>0</v>
          </cell>
          <cell r="IZ37">
            <v>0</v>
          </cell>
          <cell r="JA37">
            <v>0</v>
          </cell>
          <cell r="JB37">
            <v>0</v>
          </cell>
          <cell r="JC37">
            <v>0</v>
          </cell>
          <cell r="JD37">
            <v>64.86</v>
          </cell>
          <cell r="JE37">
            <v>19.18</v>
          </cell>
          <cell r="JF37">
            <v>9.68</v>
          </cell>
          <cell r="JG37">
            <v>36</v>
          </cell>
          <cell r="JH37">
            <v>16.440000000000001</v>
          </cell>
          <cell r="JI37">
            <v>10.89</v>
          </cell>
          <cell r="JJ37">
            <v>32.4</v>
          </cell>
          <cell r="JK37">
            <v>59.73</v>
          </cell>
          <cell r="JL37">
            <v>4.97</v>
          </cell>
          <cell r="JM37">
            <v>0</v>
          </cell>
          <cell r="JN37">
            <v>171</v>
          </cell>
          <cell r="JO37">
            <v>5.7</v>
          </cell>
          <cell r="JP37">
            <v>6178</v>
          </cell>
          <cell r="JQ37">
            <v>2.2029999999999998</v>
          </cell>
          <cell r="JR37">
            <v>30642</v>
          </cell>
          <cell r="JS37">
            <v>568.6</v>
          </cell>
          <cell r="JT37">
            <v>0</v>
          </cell>
          <cell r="JU37">
            <v>0</v>
          </cell>
          <cell r="JV37">
            <v>0</v>
          </cell>
          <cell r="JW37">
            <v>0</v>
          </cell>
          <cell r="JX37">
            <v>579.70000000000005</v>
          </cell>
          <cell r="JY37">
            <v>6423</v>
          </cell>
          <cell r="JZ37">
            <v>3723413</v>
          </cell>
          <cell r="KA37">
            <v>0</v>
          </cell>
        </row>
        <row r="38">
          <cell r="C38">
            <v>594</v>
          </cell>
          <cell r="D38" t="str">
            <v>BELMOND-KLEMME</v>
          </cell>
          <cell r="E38">
            <v>0</v>
          </cell>
          <cell r="F38">
            <v>0</v>
          </cell>
          <cell r="G38">
            <v>0</v>
          </cell>
          <cell r="H38">
            <v>594</v>
          </cell>
          <cell r="I38">
            <v>4113852</v>
          </cell>
          <cell r="J38">
            <v>99325</v>
          </cell>
          <cell r="K38">
            <v>117108</v>
          </cell>
          <cell r="L38">
            <v>250000</v>
          </cell>
          <cell r="M38">
            <v>5400</v>
          </cell>
          <cell r="N38">
            <v>135000</v>
          </cell>
          <cell r="O38">
            <v>125000</v>
          </cell>
          <cell r="P38">
            <v>641500</v>
          </cell>
          <cell r="Q38">
            <v>0</v>
          </cell>
          <cell r="R38">
            <v>4638041</v>
          </cell>
          <cell r="S38">
            <v>0</v>
          </cell>
          <cell r="T38">
            <v>8000</v>
          </cell>
          <cell r="U38">
            <v>34698</v>
          </cell>
          <cell r="V38">
            <v>126000</v>
          </cell>
          <cell r="W38">
            <v>258000</v>
          </cell>
          <cell r="X38">
            <v>10551924</v>
          </cell>
          <cell r="Y38">
            <v>0</v>
          </cell>
          <cell r="Z38">
            <v>287888</v>
          </cell>
          <cell r="AA38">
            <v>0</v>
          </cell>
          <cell r="AB38">
            <v>10839812</v>
          </cell>
          <cell r="AC38">
            <v>3586893</v>
          </cell>
          <cell r="AD38">
            <v>14426705</v>
          </cell>
          <cell r="AE38">
            <v>6660000</v>
          </cell>
          <cell r="AF38">
            <v>325000</v>
          </cell>
          <cell r="AG38">
            <v>550000</v>
          </cell>
          <cell r="AH38">
            <v>250000</v>
          </cell>
          <cell r="AI38">
            <v>260000</v>
          </cell>
          <cell r="AJ38">
            <v>175000</v>
          </cell>
          <cell r="AK38">
            <v>965000</v>
          </cell>
          <cell r="AL38">
            <v>710000</v>
          </cell>
          <cell r="AM38">
            <v>0</v>
          </cell>
          <cell r="AN38">
            <v>3235000</v>
          </cell>
          <cell r="AO38">
            <v>410000</v>
          </cell>
          <cell r="AP38">
            <v>706228</v>
          </cell>
          <cell r="AQ38">
            <v>995753</v>
          </cell>
          <cell r="AR38">
            <v>367735</v>
          </cell>
          <cell r="AS38">
            <v>2069716</v>
          </cell>
          <cell r="AT38">
            <v>12374716</v>
          </cell>
          <cell r="AU38">
            <v>287888</v>
          </cell>
          <cell r="AV38">
            <v>12662604</v>
          </cell>
          <cell r="AW38">
            <v>1764101</v>
          </cell>
          <cell r="AX38">
            <v>14426705</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3</v>
          </cell>
          <cell r="BV38">
            <v>2013</v>
          </cell>
          <cell r="BW38">
            <v>2022</v>
          </cell>
          <cell r="BX38">
            <v>10</v>
          </cell>
          <cell r="BY38">
            <v>0</v>
          </cell>
          <cell r="BZ38">
            <v>0</v>
          </cell>
          <cell r="CA38">
            <v>0</v>
          </cell>
          <cell r="CB38">
            <v>0</v>
          </cell>
          <cell r="CC38">
            <v>0</v>
          </cell>
          <cell r="CD38">
            <v>0</v>
          </cell>
          <cell r="CE38">
            <v>0</v>
          </cell>
          <cell r="CF38">
            <v>0</v>
          </cell>
          <cell r="CG38">
            <v>0</v>
          </cell>
          <cell r="CH38">
            <v>0</v>
          </cell>
          <cell r="CI38">
            <v>0</v>
          </cell>
          <cell r="CJ38">
            <v>2006</v>
          </cell>
          <cell r="CK38">
            <v>2015</v>
          </cell>
          <cell r="CL38">
            <v>670</v>
          </cell>
          <cell r="CM38">
            <v>0</v>
          </cell>
          <cell r="CN38">
            <v>0</v>
          </cell>
          <cell r="CO38">
            <v>0</v>
          </cell>
          <cell r="CP38">
            <v>0</v>
          </cell>
          <cell r="CQ38">
            <v>0</v>
          </cell>
          <cell r="CR38">
            <v>0</v>
          </cell>
          <cell r="CS38">
            <v>0</v>
          </cell>
          <cell r="CT38">
            <v>2700</v>
          </cell>
          <cell r="CU38">
            <v>0</v>
          </cell>
          <cell r="CV38">
            <v>3</v>
          </cell>
          <cell r="CW38">
            <v>507386</v>
          </cell>
          <cell r="CX38">
            <v>0</v>
          </cell>
          <cell r="CY38">
            <v>0</v>
          </cell>
          <cell r="CZ38">
            <v>0</v>
          </cell>
          <cell r="DA38">
            <v>0</v>
          </cell>
          <cell r="DB38">
            <v>0</v>
          </cell>
          <cell r="DC38">
            <v>0</v>
          </cell>
          <cell r="DD38">
            <v>0</v>
          </cell>
          <cell r="DE38">
            <v>175713</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2403448</v>
          </cell>
          <cell r="DU38">
            <v>273884</v>
          </cell>
          <cell r="DV38">
            <v>0</v>
          </cell>
          <cell r="DW38">
            <v>0</v>
          </cell>
          <cell r="DX38">
            <v>0</v>
          </cell>
          <cell r="DY38">
            <v>0</v>
          </cell>
          <cell r="DZ38">
            <v>267225</v>
          </cell>
          <cell r="EA38">
            <v>0</v>
          </cell>
          <cell r="EB38">
            <v>2944557</v>
          </cell>
          <cell r="EC38">
            <v>300000</v>
          </cell>
          <cell r="ED38">
            <v>0</v>
          </cell>
          <cell r="EE38">
            <v>2670673</v>
          </cell>
          <cell r="EF38">
            <v>0</v>
          </cell>
          <cell r="EG38">
            <v>175713</v>
          </cell>
          <cell r="EH38">
            <v>175713</v>
          </cell>
          <cell r="EI38">
            <v>86545</v>
          </cell>
          <cell r="EJ38">
            <v>262258</v>
          </cell>
          <cell r="EK38">
            <v>0</v>
          </cell>
          <cell r="EL38">
            <v>0</v>
          </cell>
          <cell r="EM38">
            <v>0</v>
          </cell>
          <cell r="EN38">
            <v>0</v>
          </cell>
          <cell r="EO38">
            <v>707865</v>
          </cell>
          <cell r="EP38">
            <v>0</v>
          </cell>
          <cell r="EQ38">
            <v>4214680</v>
          </cell>
          <cell r="ER38">
            <v>104433</v>
          </cell>
          <cell r="ES38">
            <v>1129098</v>
          </cell>
          <cell r="ET38">
            <v>115102</v>
          </cell>
          <cell r="EU38">
            <v>0</v>
          </cell>
          <cell r="EV38">
            <v>0</v>
          </cell>
          <cell r="EW38">
            <v>67000</v>
          </cell>
          <cell r="EX38">
            <v>33000</v>
          </cell>
          <cell r="EY38">
            <v>0</v>
          </cell>
          <cell r="EZ38">
            <v>0</v>
          </cell>
          <cell r="FA38">
            <v>269911</v>
          </cell>
          <cell r="FB38">
            <v>0</v>
          </cell>
          <cell r="FC38">
            <v>1614111</v>
          </cell>
          <cell r="FD38">
            <v>0</v>
          </cell>
          <cell r="FE38">
            <v>0</v>
          </cell>
          <cell r="FF38">
            <v>1024665</v>
          </cell>
          <cell r="FG38">
            <v>104433</v>
          </cell>
          <cell r="FH38">
            <v>2873584</v>
          </cell>
          <cell r="FI38">
            <v>69470</v>
          </cell>
          <cell r="FJ38">
            <v>117108</v>
          </cell>
          <cell r="FK38">
            <v>250000</v>
          </cell>
          <cell r="FL38">
            <v>1200</v>
          </cell>
          <cell r="FM38">
            <v>0</v>
          </cell>
          <cell r="FN38">
            <v>0</v>
          </cell>
          <cell r="FO38">
            <v>60000</v>
          </cell>
          <cell r="FP38">
            <v>0</v>
          </cell>
          <cell r="FQ38">
            <v>4638041</v>
          </cell>
          <cell r="FR38">
            <v>0</v>
          </cell>
          <cell r="FS38">
            <v>5000</v>
          </cell>
          <cell r="FT38">
            <v>24268</v>
          </cell>
          <cell r="FU38">
            <v>126000</v>
          </cell>
          <cell r="FV38">
            <v>38000</v>
          </cell>
          <cell r="FW38">
            <v>8202671</v>
          </cell>
          <cell r="FX38">
            <v>0</v>
          </cell>
          <cell r="FY38">
            <v>0</v>
          </cell>
          <cell r="FZ38">
            <v>0</v>
          </cell>
          <cell r="GA38">
            <v>8202671</v>
          </cell>
          <cell r="GB38">
            <v>1603228</v>
          </cell>
          <cell r="GC38">
            <v>9805899</v>
          </cell>
          <cell r="GD38">
            <v>621576</v>
          </cell>
          <cell r="GE38">
            <v>0</v>
          </cell>
          <cell r="GF38">
            <v>6029727</v>
          </cell>
          <cell r="GG38">
            <v>6006</v>
          </cell>
          <cell r="GH38">
            <v>4456452</v>
          </cell>
          <cell r="GI38">
            <v>0</v>
          </cell>
          <cell r="GJ38">
            <v>88528</v>
          </cell>
          <cell r="GK38">
            <v>618318</v>
          </cell>
          <cell r="GL38">
            <v>225754</v>
          </cell>
          <cell r="GM38">
            <v>0</v>
          </cell>
          <cell r="GN38">
            <v>36712</v>
          </cell>
          <cell r="GO38">
            <v>41043</v>
          </cell>
          <cell r="GP38">
            <v>0</v>
          </cell>
          <cell r="GQ38">
            <v>112504</v>
          </cell>
          <cell r="GR38">
            <v>0</v>
          </cell>
          <cell r="GS38">
            <v>159215</v>
          </cell>
          <cell r="GT38">
            <v>57929</v>
          </cell>
          <cell r="GU38">
            <v>0</v>
          </cell>
          <cell r="GV38">
            <v>6246871</v>
          </cell>
          <cell r="GW38">
            <v>772000</v>
          </cell>
          <cell r="GX38">
            <v>1629503</v>
          </cell>
          <cell r="GY38">
            <v>0</v>
          </cell>
          <cell r="GZ38">
            <v>0</v>
          </cell>
          <cell r="HA38">
            <v>0</v>
          </cell>
          <cell r="HB38">
            <v>353396</v>
          </cell>
          <cell r="HC38">
            <v>0</v>
          </cell>
          <cell r="HD38">
            <v>48177</v>
          </cell>
          <cell r="HE38">
            <v>111019</v>
          </cell>
          <cell r="HF38">
            <v>9112789</v>
          </cell>
          <cell r="HG38">
            <v>7569591</v>
          </cell>
          <cell r="HH38">
            <v>0</v>
          </cell>
          <cell r="HI38">
            <v>1543198</v>
          </cell>
          <cell r="HJ38">
            <v>4689453</v>
          </cell>
          <cell r="HK38">
            <v>0</v>
          </cell>
          <cell r="HL38">
            <v>120333</v>
          </cell>
          <cell r="HM38">
            <v>660383</v>
          </cell>
          <cell r="HN38">
            <v>237931</v>
          </cell>
          <cell r="HO38">
            <v>0</v>
          </cell>
          <cell r="HP38">
            <v>38599</v>
          </cell>
          <cell r="HQ38">
            <v>43141</v>
          </cell>
          <cell r="HR38">
            <v>0</v>
          </cell>
          <cell r="HS38">
            <v>104849</v>
          </cell>
          <cell r="HT38">
            <v>0</v>
          </cell>
          <cell r="HU38">
            <v>194684</v>
          </cell>
          <cell r="HV38">
            <v>0</v>
          </cell>
          <cell r="HW38">
            <v>-15375</v>
          </cell>
          <cell r="HX38">
            <v>6559252</v>
          </cell>
          <cell r="HY38">
            <v>0</v>
          </cell>
          <cell r="HZ38">
            <v>1543198</v>
          </cell>
          <cell r="IA38">
            <v>0</v>
          </cell>
          <cell r="IB38">
            <v>0</v>
          </cell>
          <cell r="IC38">
            <v>0</v>
          </cell>
          <cell r="ID38">
            <v>367934</v>
          </cell>
          <cell r="IE38">
            <v>0</v>
          </cell>
          <cell r="IF38">
            <v>39506</v>
          </cell>
          <cell r="IG38">
            <v>162207</v>
          </cell>
          <cell r="IH38">
            <v>0</v>
          </cell>
          <cell r="II38">
            <v>0</v>
          </cell>
          <cell r="IJ38">
            <v>0</v>
          </cell>
          <cell r="IK38">
            <v>0</v>
          </cell>
          <cell r="IL38">
            <v>6364568</v>
          </cell>
          <cell r="IM38">
            <v>0</v>
          </cell>
          <cell r="IN38">
            <v>0</v>
          </cell>
          <cell r="IO38">
            <v>2.14</v>
          </cell>
          <cell r="IP38">
            <v>0</v>
          </cell>
          <cell r="IQ38">
            <v>4.5229999999999997</v>
          </cell>
          <cell r="IR38">
            <v>12.98</v>
          </cell>
          <cell r="IS38">
            <v>796.4</v>
          </cell>
          <cell r="IT38">
            <v>0</v>
          </cell>
          <cell r="IU38">
            <v>18</v>
          </cell>
          <cell r="IV38">
            <v>0</v>
          </cell>
          <cell r="IW38">
            <v>0</v>
          </cell>
          <cell r="IX38">
            <v>0</v>
          </cell>
          <cell r="IY38">
            <v>0</v>
          </cell>
          <cell r="IZ38">
            <v>0</v>
          </cell>
          <cell r="JA38">
            <v>0</v>
          </cell>
          <cell r="JB38">
            <v>0</v>
          </cell>
          <cell r="JC38">
            <v>0</v>
          </cell>
          <cell r="JD38">
            <v>107.8</v>
          </cell>
          <cell r="JE38">
            <v>39.729999999999997</v>
          </cell>
          <cell r="JF38">
            <v>28.47</v>
          </cell>
          <cell r="JG38">
            <v>39.6</v>
          </cell>
          <cell r="JH38">
            <v>31.51</v>
          </cell>
          <cell r="JI38">
            <v>35.130000000000003</v>
          </cell>
          <cell r="JJ38">
            <v>42.48</v>
          </cell>
          <cell r="JK38">
            <v>109.12</v>
          </cell>
          <cell r="JL38">
            <v>2.27</v>
          </cell>
          <cell r="JM38">
            <v>11.44</v>
          </cell>
          <cell r="JN38">
            <v>0</v>
          </cell>
          <cell r="JO38">
            <v>0</v>
          </cell>
          <cell r="JP38">
            <v>6126</v>
          </cell>
          <cell r="JQ38">
            <v>4.6639999999999997</v>
          </cell>
          <cell r="JR38">
            <v>1544</v>
          </cell>
          <cell r="JS38">
            <v>765.5</v>
          </cell>
          <cell r="JT38">
            <v>0.22</v>
          </cell>
          <cell r="JU38">
            <v>1348</v>
          </cell>
          <cell r="JV38">
            <v>1178</v>
          </cell>
          <cell r="JW38">
            <v>0</v>
          </cell>
          <cell r="JX38">
            <v>796.4</v>
          </cell>
          <cell r="JY38">
            <v>6371</v>
          </cell>
          <cell r="JZ38">
            <v>5073864</v>
          </cell>
          <cell r="KA38">
            <v>0</v>
          </cell>
        </row>
        <row r="39">
          <cell r="C39">
            <v>603</v>
          </cell>
          <cell r="D39" t="str">
            <v>BENNETT</v>
          </cell>
          <cell r="E39">
            <v>0</v>
          </cell>
          <cell r="F39">
            <v>0</v>
          </cell>
          <cell r="G39">
            <v>0</v>
          </cell>
          <cell r="H39">
            <v>603</v>
          </cell>
          <cell r="I39">
            <v>1113112</v>
          </cell>
          <cell r="J39">
            <v>23471</v>
          </cell>
          <cell r="K39">
            <v>0</v>
          </cell>
          <cell r="L39">
            <v>114000</v>
          </cell>
          <cell r="M39">
            <v>16025</v>
          </cell>
          <cell r="N39">
            <v>33000</v>
          </cell>
          <cell r="O39">
            <v>5000</v>
          </cell>
          <cell r="P39">
            <v>250250</v>
          </cell>
          <cell r="Q39">
            <v>0</v>
          </cell>
          <cell r="R39">
            <v>910324</v>
          </cell>
          <cell r="S39">
            <v>0</v>
          </cell>
          <cell r="T39">
            <v>45500</v>
          </cell>
          <cell r="U39">
            <v>283</v>
          </cell>
          <cell r="V39">
            <v>25000</v>
          </cell>
          <cell r="W39">
            <v>31500</v>
          </cell>
          <cell r="X39">
            <v>2567465</v>
          </cell>
          <cell r="Y39">
            <v>0</v>
          </cell>
          <cell r="Z39">
            <v>0</v>
          </cell>
          <cell r="AA39">
            <v>0</v>
          </cell>
          <cell r="AB39">
            <v>2567465</v>
          </cell>
          <cell r="AC39">
            <v>885021</v>
          </cell>
          <cell r="AD39">
            <v>3452486</v>
          </cell>
          <cell r="AE39">
            <v>1883000</v>
          </cell>
          <cell r="AF39">
            <v>25000</v>
          </cell>
          <cell r="AG39">
            <v>21000</v>
          </cell>
          <cell r="AH39">
            <v>85000</v>
          </cell>
          <cell r="AI39">
            <v>120000</v>
          </cell>
          <cell r="AJ39">
            <v>55200</v>
          </cell>
          <cell r="AK39">
            <v>155000</v>
          </cell>
          <cell r="AL39">
            <v>199500</v>
          </cell>
          <cell r="AM39">
            <v>0</v>
          </cell>
          <cell r="AN39">
            <v>660700</v>
          </cell>
          <cell r="AO39">
            <v>72000</v>
          </cell>
          <cell r="AP39">
            <v>73000</v>
          </cell>
          <cell r="AQ39">
            <v>0</v>
          </cell>
          <cell r="AR39">
            <v>83993</v>
          </cell>
          <cell r="AS39">
            <v>156993</v>
          </cell>
          <cell r="AT39">
            <v>2772693</v>
          </cell>
          <cell r="AU39">
            <v>0</v>
          </cell>
          <cell r="AV39">
            <v>2772693</v>
          </cell>
          <cell r="AW39">
            <v>679793</v>
          </cell>
          <cell r="AX39">
            <v>3452486</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10</v>
          </cell>
          <cell r="BV39">
            <v>2014</v>
          </cell>
          <cell r="BW39">
            <v>2018</v>
          </cell>
          <cell r="BX39">
            <v>10</v>
          </cell>
          <cell r="BY39">
            <v>0</v>
          </cell>
          <cell r="BZ39">
            <v>0</v>
          </cell>
          <cell r="CA39">
            <v>0</v>
          </cell>
          <cell r="CB39">
            <v>0</v>
          </cell>
          <cell r="CC39">
            <v>0</v>
          </cell>
          <cell r="CD39">
            <v>0</v>
          </cell>
          <cell r="CE39">
            <v>0</v>
          </cell>
          <cell r="CF39">
            <v>0</v>
          </cell>
          <cell r="CG39">
            <v>0</v>
          </cell>
          <cell r="CH39">
            <v>0</v>
          </cell>
          <cell r="CI39">
            <v>0</v>
          </cell>
          <cell r="CJ39">
            <v>2010</v>
          </cell>
          <cell r="CK39">
            <v>2019</v>
          </cell>
          <cell r="CL39">
            <v>670</v>
          </cell>
          <cell r="CM39">
            <v>0</v>
          </cell>
          <cell r="CN39">
            <v>0</v>
          </cell>
          <cell r="CO39">
            <v>0</v>
          </cell>
          <cell r="CP39">
            <v>0</v>
          </cell>
          <cell r="CQ39">
            <v>0</v>
          </cell>
          <cell r="CR39">
            <v>0</v>
          </cell>
          <cell r="CS39">
            <v>0</v>
          </cell>
          <cell r="CT39">
            <v>2700</v>
          </cell>
          <cell r="CU39">
            <v>0</v>
          </cell>
          <cell r="CV39">
            <v>0</v>
          </cell>
          <cell r="CW39">
            <v>126237</v>
          </cell>
          <cell r="CX39">
            <v>0</v>
          </cell>
          <cell r="CY39">
            <v>0</v>
          </cell>
          <cell r="CZ39">
            <v>0</v>
          </cell>
          <cell r="DA39">
            <v>0</v>
          </cell>
          <cell r="DB39">
            <v>0</v>
          </cell>
          <cell r="DC39">
            <v>0</v>
          </cell>
          <cell r="DD39">
            <v>0</v>
          </cell>
          <cell r="DE39">
            <v>63519</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726206</v>
          </cell>
          <cell r="DU39">
            <v>106632</v>
          </cell>
          <cell r="DV39">
            <v>0</v>
          </cell>
          <cell r="DW39">
            <v>0</v>
          </cell>
          <cell r="DX39">
            <v>0</v>
          </cell>
          <cell r="DY39">
            <v>150000</v>
          </cell>
          <cell r="DZ39">
            <v>0</v>
          </cell>
          <cell r="EA39">
            <v>0</v>
          </cell>
          <cell r="EB39">
            <v>982838</v>
          </cell>
          <cell r="EC39">
            <v>60000</v>
          </cell>
          <cell r="ED39">
            <v>0</v>
          </cell>
          <cell r="EE39">
            <v>876206</v>
          </cell>
          <cell r="EF39">
            <v>0</v>
          </cell>
          <cell r="EG39">
            <v>63519</v>
          </cell>
          <cell r="EH39">
            <v>63519</v>
          </cell>
          <cell r="EI39">
            <v>31285</v>
          </cell>
          <cell r="EJ39">
            <v>94804</v>
          </cell>
          <cell r="EK39">
            <v>0</v>
          </cell>
          <cell r="EL39">
            <v>0</v>
          </cell>
          <cell r="EM39">
            <v>0</v>
          </cell>
          <cell r="EN39">
            <v>0</v>
          </cell>
          <cell r="EO39">
            <v>0</v>
          </cell>
          <cell r="EP39">
            <v>0</v>
          </cell>
          <cell r="EQ39">
            <v>1137642</v>
          </cell>
          <cell r="ER39">
            <v>112476</v>
          </cell>
          <cell r="ES39">
            <v>1045420</v>
          </cell>
          <cell r="ET39">
            <v>63885</v>
          </cell>
          <cell r="EU39">
            <v>0</v>
          </cell>
          <cell r="EV39">
            <v>0</v>
          </cell>
          <cell r="EW39">
            <v>67000</v>
          </cell>
          <cell r="EX39">
            <v>33000</v>
          </cell>
          <cell r="EY39">
            <v>0</v>
          </cell>
          <cell r="EZ39">
            <v>0</v>
          </cell>
          <cell r="FA39">
            <v>0</v>
          </cell>
          <cell r="FB39">
            <v>0</v>
          </cell>
          <cell r="FC39">
            <v>1209305</v>
          </cell>
          <cell r="FD39">
            <v>0</v>
          </cell>
          <cell r="FE39">
            <v>0</v>
          </cell>
          <cell r="FF39">
            <v>932944</v>
          </cell>
          <cell r="FG39">
            <v>112476</v>
          </cell>
          <cell r="FH39">
            <v>961492</v>
          </cell>
          <cell r="FI39">
            <v>20287</v>
          </cell>
          <cell r="FJ39">
            <v>0</v>
          </cell>
          <cell r="FK39">
            <v>114000</v>
          </cell>
          <cell r="FL39">
            <v>10000</v>
          </cell>
          <cell r="FM39">
            <v>0</v>
          </cell>
          <cell r="FN39">
            <v>0</v>
          </cell>
          <cell r="FO39">
            <v>70000</v>
          </cell>
          <cell r="FP39">
            <v>0</v>
          </cell>
          <cell r="FQ39">
            <v>910324</v>
          </cell>
          <cell r="FR39">
            <v>0</v>
          </cell>
          <cell r="FS39">
            <v>45000</v>
          </cell>
          <cell r="FT39">
            <v>0</v>
          </cell>
          <cell r="FU39">
            <v>25000</v>
          </cell>
          <cell r="FV39">
            <v>15000</v>
          </cell>
          <cell r="FW39">
            <v>2171103</v>
          </cell>
          <cell r="FX39">
            <v>0</v>
          </cell>
          <cell r="FY39">
            <v>0</v>
          </cell>
          <cell r="FZ39">
            <v>0</v>
          </cell>
          <cell r="GA39">
            <v>2171103</v>
          </cell>
          <cell r="GB39">
            <v>156035</v>
          </cell>
          <cell r="GC39">
            <v>2327138</v>
          </cell>
          <cell r="GD39">
            <v>279000</v>
          </cell>
          <cell r="GE39">
            <v>0</v>
          </cell>
          <cell r="GF39">
            <v>1473889</v>
          </cell>
          <cell r="GG39">
            <v>6132</v>
          </cell>
          <cell r="GH39">
            <v>1165080</v>
          </cell>
          <cell r="GI39">
            <v>14076</v>
          </cell>
          <cell r="GJ39">
            <v>9192</v>
          </cell>
          <cell r="GK39">
            <v>105286</v>
          </cell>
          <cell r="GL39">
            <v>54863</v>
          </cell>
          <cell r="GM39">
            <v>5796</v>
          </cell>
          <cell r="GN39">
            <v>9393</v>
          </cell>
          <cell r="GO39">
            <v>10237</v>
          </cell>
          <cell r="GP39">
            <v>0</v>
          </cell>
          <cell r="GQ39">
            <v>0</v>
          </cell>
          <cell r="GR39">
            <v>0</v>
          </cell>
          <cell r="GS39">
            <v>77973</v>
          </cell>
          <cell r="GT39">
            <v>8079</v>
          </cell>
          <cell r="GU39">
            <v>0</v>
          </cell>
          <cell r="GV39">
            <v>1559941</v>
          </cell>
          <cell r="GW39">
            <v>165620</v>
          </cell>
          <cell r="GX39">
            <v>455296</v>
          </cell>
          <cell r="GY39">
            <v>0</v>
          </cell>
          <cell r="GZ39">
            <v>0</v>
          </cell>
          <cell r="HA39">
            <v>0</v>
          </cell>
          <cell r="HB39">
            <v>98861</v>
          </cell>
          <cell r="HC39">
            <v>0</v>
          </cell>
          <cell r="HD39">
            <v>14107</v>
          </cell>
          <cell r="HE39">
            <v>18003</v>
          </cell>
          <cell r="HF39">
            <v>2297721</v>
          </cell>
          <cell r="HG39">
            <v>2087838</v>
          </cell>
          <cell r="HH39">
            <v>0</v>
          </cell>
          <cell r="HI39">
            <v>209883</v>
          </cell>
          <cell r="HJ39">
            <v>1225392</v>
          </cell>
          <cell r="HK39">
            <v>0</v>
          </cell>
          <cell r="HL39">
            <v>20394</v>
          </cell>
          <cell r="HM39">
            <v>165741</v>
          </cell>
          <cell r="HN39">
            <v>60098</v>
          </cell>
          <cell r="HO39">
            <v>561</v>
          </cell>
          <cell r="HP39">
            <v>9880</v>
          </cell>
          <cell r="HQ39">
            <v>10771</v>
          </cell>
          <cell r="HR39">
            <v>0</v>
          </cell>
          <cell r="HS39">
            <v>0</v>
          </cell>
          <cell r="HT39">
            <v>0</v>
          </cell>
          <cell r="HU39">
            <v>49808</v>
          </cell>
          <cell r="HV39">
            <v>0</v>
          </cell>
          <cell r="HW39">
            <v>0</v>
          </cell>
          <cell r="HX39">
            <v>1651625</v>
          </cell>
          <cell r="HY39">
            <v>0</v>
          </cell>
          <cell r="HZ39">
            <v>209883</v>
          </cell>
          <cell r="IA39">
            <v>0</v>
          </cell>
          <cell r="IB39">
            <v>0</v>
          </cell>
          <cell r="IC39">
            <v>0</v>
          </cell>
          <cell r="ID39">
            <v>102553</v>
          </cell>
          <cell r="IE39">
            <v>0</v>
          </cell>
          <cell r="IF39">
            <v>11567</v>
          </cell>
          <cell r="IG39">
            <v>30605</v>
          </cell>
          <cell r="IH39">
            <v>0</v>
          </cell>
          <cell r="II39">
            <v>0</v>
          </cell>
          <cell r="IJ39">
            <v>0</v>
          </cell>
          <cell r="IK39">
            <v>0</v>
          </cell>
          <cell r="IL39">
            <v>1601817</v>
          </cell>
          <cell r="IM39">
            <v>0</v>
          </cell>
          <cell r="IN39">
            <v>0</v>
          </cell>
          <cell r="IO39">
            <v>2.38</v>
          </cell>
          <cell r="IP39">
            <v>2</v>
          </cell>
          <cell r="IQ39">
            <v>0.88200000000000001</v>
          </cell>
          <cell r="IR39">
            <v>0</v>
          </cell>
          <cell r="IS39">
            <v>194.3</v>
          </cell>
          <cell r="IT39">
            <v>0</v>
          </cell>
          <cell r="IU39">
            <v>5</v>
          </cell>
          <cell r="IV39">
            <v>0</v>
          </cell>
          <cell r="IW39">
            <v>0</v>
          </cell>
          <cell r="IX39">
            <v>0</v>
          </cell>
          <cell r="IY39">
            <v>0</v>
          </cell>
          <cell r="IZ39">
            <v>0</v>
          </cell>
          <cell r="JA39">
            <v>0</v>
          </cell>
          <cell r="JB39">
            <v>0</v>
          </cell>
          <cell r="JC39">
            <v>0</v>
          </cell>
          <cell r="JD39">
            <v>26.51</v>
          </cell>
          <cell r="JE39">
            <v>8.2200000000000006</v>
          </cell>
          <cell r="JF39">
            <v>6.05</v>
          </cell>
          <cell r="JG39">
            <v>12.24</v>
          </cell>
          <cell r="JH39">
            <v>5.48</v>
          </cell>
          <cell r="JI39">
            <v>4.24</v>
          </cell>
          <cell r="JJ39">
            <v>9.36</v>
          </cell>
          <cell r="JK39">
            <v>19.079999999999998</v>
          </cell>
          <cell r="JL39">
            <v>1.63</v>
          </cell>
          <cell r="JM39">
            <v>0</v>
          </cell>
          <cell r="JN39">
            <v>2</v>
          </cell>
          <cell r="JO39">
            <v>0</v>
          </cell>
          <cell r="JP39">
            <v>6252</v>
          </cell>
          <cell r="JQ39">
            <v>0.94299999999999995</v>
          </cell>
          <cell r="JR39">
            <v>6755</v>
          </cell>
          <cell r="JS39">
            <v>196</v>
          </cell>
          <cell r="JT39">
            <v>1</v>
          </cell>
          <cell r="JU39">
            <v>6252</v>
          </cell>
          <cell r="JV39">
            <v>5356</v>
          </cell>
          <cell r="JW39">
            <v>0</v>
          </cell>
          <cell r="JX39">
            <v>194.3</v>
          </cell>
          <cell r="JY39">
            <v>6497</v>
          </cell>
          <cell r="JZ39">
            <v>1262367</v>
          </cell>
          <cell r="KA39">
            <v>0</v>
          </cell>
        </row>
        <row r="40">
          <cell r="C40">
            <v>609</v>
          </cell>
          <cell r="D40" t="str">
            <v>BENTON</v>
          </cell>
          <cell r="E40">
            <v>0</v>
          </cell>
          <cell r="F40">
            <v>0</v>
          </cell>
          <cell r="G40">
            <v>0</v>
          </cell>
          <cell r="H40">
            <v>609</v>
          </cell>
          <cell r="I40">
            <v>6516469</v>
          </cell>
          <cell r="J40">
            <v>156416</v>
          </cell>
          <cell r="K40">
            <v>447686</v>
          </cell>
          <cell r="L40">
            <v>505000</v>
          </cell>
          <cell r="M40">
            <v>14000</v>
          </cell>
          <cell r="N40">
            <v>500000</v>
          </cell>
          <cell r="O40">
            <v>535000</v>
          </cell>
          <cell r="P40">
            <v>1346200</v>
          </cell>
          <cell r="Q40">
            <v>0</v>
          </cell>
          <cell r="R40">
            <v>8195393</v>
          </cell>
          <cell r="S40">
            <v>0</v>
          </cell>
          <cell r="T40">
            <v>75200</v>
          </cell>
          <cell r="U40">
            <v>0</v>
          </cell>
          <cell r="V40">
            <v>110000</v>
          </cell>
          <cell r="W40">
            <v>650000</v>
          </cell>
          <cell r="X40">
            <v>19051364</v>
          </cell>
          <cell r="Y40">
            <v>0</v>
          </cell>
          <cell r="Z40">
            <v>968616</v>
          </cell>
          <cell r="AA40">
            <v>0</v>
          </cell>
          <cell r="AB40">
            <v>20019980</v>
          </cell>
          <cell r="AC40">
            <v>4680688</v>
          </cell>
          <cell r="AD40">
            <v>24700668</v>
          </cell>
          <cell r="AE40">
            <v>11750000</v>
          </cell>
          <cell r="AF40">
            <v>350000</v>
          </cell>
          <cell r="AG40">
            <v>525000</v>
          </cell>
          <cell r="AH40">
            <v>450000</v>
          </cell>
          <cell r="AI40">
            <v>1150000</v>
          </cell>
          <cell r="AJ40">
            <v>400000</v>
          </cell>
          <cell r="AK40">
            <v>2513634</v>
          </cell>
          <cell r="AL40">
            <v>1100000</v>
          </cell>
          <cell r="AM40">
            <v>0</v>
          </cell>
          <cell r="AN40">
            <v>6488634</v>
          </cell>
          <cell r="AO40">
            <v>813000</v>
          </cell>
          <cell r="AP40">
            <v>250000</v>
          </cell>
          <cell r="AQ40">
            <v>968616</v>
          </cell>
          <cell r="AR40">
            <v>669171</v>
          </cell>
          <cell r="AS40">
            <v>1887787</v>
          </cell>
          <cell r="AT40">
            <v>20939421</v>
          </cell>
          <cell r="AU40">
            <v>968616</v>
          </cell>
          <cell r="AV40">
            <v>21908037</v>
          </cell>
          <cell r="AW40">
            <v>2792631</v>
          </cell>
          <cell r="AX40">
            <v>24700668</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20</v>
          </cell>
          <cell r="BV40">
            <v>2013</v>
          </cell>
          <cell r="BW40">
            <v>2018</v>
          </cell>
          <cell r="BX40">
            <v>10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2700</v>
          </cell>
          <cell r="CU40">
            <v>0</v>
          </cell>
          <cell r="CV40">
            <v>4</v>
          </cell>
          <cell r="CW40">
            <v>962078</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4630363</v>
          </cell>
          <cell r="DU40">
            <v>317358</v>
          </cell>
          <cell r="DV40">
            <v>0</v>
          </cell>
          <cell r="DW40">
            <v>0</v>
          </cell>
          <cell r="DX40">
            <v>0</v>
          </cell>
          <cell r="DY40">
            <v>156655</v>
          </cell>
          <cell r="DZ40">
            <v>990567</v>
          </cell>
          <cell r="EA40">
            <v>0</v>
          </cell>
          <cell r="EB40">
            <v>6094943</v>
          </cell>
          <cell r="EC40">
            <v>385000</v>
          </cell>
          <cell r="ED40">
            <v>0</v>
          </cell>
          <cell r="EE40">
            <v>5777585</v>
          </cell>
          <cell r="EF40">
            <v>0</v>
          </cell>
          <cell r="EG40">
            <v>0</v>
          </cell>
          <cell r="EH40">
            <v>0</v>
          </cell>
          <cell r="EI40">
            <v>188186</v>
          </cell>
          <cell r="EJ40">
            <v>188186</v>
          </cell>
          <cell r="EK40">
            <v>0</v>
          </cell>
          <cell r="EL40">
            <v>0</v>
          </cell>
          <cell r="EM40">
            <v>0</v>
          </cell>
          <cell r="EN40">
            <v>0</v>
          </cell>
          <cell r="EO40">
            <v>0</v>
          </cell>
          <cell r="EP40">
            <v>0</v>
          </cell>
          <cell r="EQ40">
            <v>6668129</v>
          </cell>
          <cell r="ER40">
            <v>55651</v>
          </cell>
          <cell r="ES40">
            <v>1109276</v>
          </cell>
          <cell r="ET40">
            <v>70210</v>
          </cell>
          <cell r="EU40">
            <v>0</v>
          </cell>
          <cell r="EV40">
            <v>0</v>
          </cell>
          <cell r="EW40">
            <v>0</v>
          </cell>
          <cell r="EX40">
            <v>33000</v>
          </cell>
          <cell r="EY40">
            <v>0</v>
          </cell>
          <cell r="EZ40">
            <v>0</v>
          </cell>
          <cell r="FA40">
            <v>0</v>
          </cell>
          <cell r="FB40">
            <v>0</v>
          </cell>
          <cell r="FC40">
            <v>1212486</v>
          </cell>
          <cell r="FD40">
            <v>0</v>
          </cell>
          <cell r="FE40">
            <v>0</v>
          </cell>
          <cell r="FF40">
            <v>1053625</v>
          </cell>
          <cell r="FG40">
            <v>55651</v>
          </cell>
          <cell r="FH40">
            <v>5956589</v>
          </cell>
          <cell r="FI40">
            <v>143110</v>
          </cell>
          <cell r="FJ40">
            <v>447686</v>
          </cell>
          <cell r="FK40">
            <v>505000</v>
          </cell>
          <cell r="FL40">
            <v>8000</v>
          </cell>
          <cell r="FM40">
            <v>0</v>
          </cell>
          <cell r="FN40">
            <v>5000</v>
          </cell>
          <cell r="FO40">
            <v>100000</v>
          </cell>
          <cell r="FP40">
            <v>0</v>
          </cell>
          <cell r="FQ40">
            <v>8195393</v>
          </cell>
          <cell r="FR40">
            <v>0</v>
          </cell>
          <cell r="FS40">
            <v>70000</v>
          </cell>
          <cell r="FT40">
            <v>0</v>
          </cell>
          <cell r="FU40">
            <v>110000</v>
          </cell>
          <cell r="FV40">
            <v>450000</v>
          </cell>
          <cell r="FW40">
            <v>15990778</v>
          </cell>
          <cell r="FX40">
            <v>0</v>
          </cell>
          <cell r="FY40">
            <v>0</v>
          </cell>
          <cell r="FZ40">
            <v>0</v>
          </cell>
          <cell r="GA40">
            <v>15990778</v>
          </cell>
          <cell r="GB40">
            <v>1415759</v>
          </cell>
          <cell r="GC40">
            <v>17406537</v>
          </cell>
          <cell r="GD40">
            <v>1695686</v>
          </cell>
          <cell r="GE40">
            <v>0</v>
          </cell>
          <cell r="GF40">
            <v>12321398</v>
          </cell>
          <cell r="GG40">
            <v>6066</v>
          </cell>
          <cell r="GH40">
            <v>9291292</v>
          </cell>
          <cell r="GI40">
            <v>265407</v>
          </cell>
          <cell r="GJ40">
            <v>61588</v>
          </cell>
          <cell r="GK40">
            <v>1118874</v>
          </cell>
          <cell r="GL40">
            <v>451176</v>
          </cell>
          <cell r="GM40">
            <v>16583</v>
          </cell>
          <cell r="GN40">
            <v>81997</v>
          </cell>
          <cell r="GO40">
            <v>90046</v>
          </cell>
          <cell r="GP40">
            <v>0</v>
          </cell>
          <cell r="GQ40">
            <v>33532</v>
          </cell>
          <cell r="GR40">
            <v>0</v>
          </cell>
          <cell r="GS40">
            <v>121190</v>
          </cell>
          <cell r="GT40">
            <v>0</v>
          </cell>
          <cell r="GU40">
            <v>0</v>
          </cell>
          <cell r="GV40">
            <v>12442588</v>
          </cell>
          <cell r="GW40">
            <v>1034471</v>
          </cell>
          <cell r="GX40">
            <v>5084681</v>
          </cell>
          <cell r="GY40">
            <v>0</v>
          </cell>
          <cell r="GZ40">
            <v>0</v>
          </cell>
          <cell r="HA40">
            <v>0</v>
          </cell>
          <cell r="HB40">
            <v>747143</v>
          </cell>
          <cell r="HC40">
            <v>0</v>
          </cell>
          <cell r="HD40">
            <v>97171</v>
          </cell>
          <cell r="HE40">
            <v>303051</v>
          </cell>
          <cell r="HF40">
            <v>19611934</v>
          </cell>
          <cell r="HG40">
            <v>15564389</v>
          </cell>
          <cell r="HH40">
            <v>0</v>
          </cell>
          <cell r="HI40">
            <v>4047545</v>
          </cell>
          <cell r="HJ40">
            <v>9233224</v>
          </cell>
          <cell r="HK40">
            <v>150981</v>
          </cell>
          <cell r="HL40">
            <v>137787</v>
          </cell>
          <cell r="HM40">
            <v>1061579</v>
          </cell>
          <cell r="HN40">
            <v>446291</v>
          </cell>
          <cell r="HO40">
            <v>21468</v>
          </cell>
          <cell r="HP40">
            <v>82332</v>
          </cell>
          <cell r="HQ40">
            <v>90420</v>
          </cell>
          <cell r="HR40">
            <v>0</v>
          </cell>
          <cell r="HS40">
            <v>85333</v>
          </cell>
          <cell r="HT40">
            <v>0</v>
          </cell>
          <cell r="HU40">
            <v>156655</v>
          </cell>
          <cell r="HV40">
            <v>0</v>
          </cell>
          <cell r="HW40">
            <v>0</v>
          </cell>
          <cell r="HX40">
            <v>12376990</v>
          </cell>
          <cell r="HY40">
            <v>0</v>
          </cell>
          <cell r="HZ40">
            <v>4047545</v>
          </cell>
          <cell r="IA40">
            <v>0</v>
          </cell>
          <cell r="IB40">
            <v>0</v>
          </cell>
          <cell r="IC40">
            <v>0</v>
          </cell>
          <cell r="ID40">
            <v>742385</v>
          </cell>
          <cell r="IE40">
            <v>0</v>
          </cell>
          <cell r="IF40">
            <v>79586</v>
          </cell>
          <cell r="IG40">
            <v>312171</v>
          </cell>
          <cell r="IH40">
            <v>0</v>
          </cell>
          <cell r="II40">
            <v>0</v>
          </cell>
          <cell r="IJ40">
            <v>0</v>
          </cell>
          <cell r="IK40">
            <v>0</v>
          </cell>
          <cell r="IL40">
            <v>12220335</v>
          </cell>
          <cell r="IM40">
            <v>0</v>
          </cell>
          <cell r="IN40">
            <v>0</v>
          </cell>
          <cell r="IO40">
            <v>14.29</v>
          </cell>
          <cell r="IP40">
            <v>151</v>
          </cell>
          <cell r="IQ40">
            <v>5.3440000000000003</v>
          </cell>
          <cell r="IR40">
            <v>2.64</v>
          </cell>
          <cell r="IS40">
            <v>1496</v>
          </cell>
          <cell r="IT40">
            <v>0</v>
          </cell>
          <cell r="IU40">
            <v>47</v>
          </cell>
          <cell r="IV40">
            <v>0</v>
          </cell>
          <cell r="IW40">
            <v>0</v>
          </cell>
          <cell r="IX40">
            <v>0</v>
          </cell>
          <cell r="IY40">
            <v>0</v>
          </cell>
          <cell r="IZ40">
            <v>0</v>
          </cell>
          <cell r="JA40">
            <v>0</v>
          </cell>
          <cell r="JB40">
            <v>0</v>
          </cell>
          <cell r="JC40">
            <v>0</v>
          </cell>
          <cell r="JD40">
            <v>171.61</v>
          </cell>
          <cell r="JE40">
            <v>35.619999999999997</v>
          </cell>
          <cell r="JF40">
            <v>45.99</v>
          </cell>
          <cell r="JG40">
            <v>90</v>
          </cell>
          <cell r="JH40">
            <v>30.14</v>
          </cell>
          <cell r="JI40">
            <v>44.18</v>
          </cell>
          <cell r="JJ40">
            <v>90</v>
          </cell>
          <cell r="JK40">
            <v>164.32</v>
          </cell>
          <cell r="JL40">
            <v>12.29</v>
          </cell>
          <cell r="JM40">
            <v>3.08</v>
          </cell>
          <cell r="JN40">
            <v>152</v>
          </cell>
          <cell r="JO40">
            <v>0</v>
          </cell>
          <cell r="JP40">
            <v>6186</v>
          </cell>
          <cell r="JQ40">
            <v>5.5940000000000003</v>
          </cell>
          <cell r="JR40">
            <v>52273</v>
          </cell>
          <cell r="JS40">
            <v>1492.6</v>
          </cell>
          <cell r="JT40">
            <v>-1.47</v>
          </cell>
          <cell r="JU40">
            <v>-9100</v>
          </cell>
          <cell r="JV40">
            <v>-7879</v>
          </cell>
          <cell r="JW40">
            <v>0</v>
          </cell>
          <cell r="JX40">
            <v>1496</v>
          </cell>
          <cell r="JY40">
            <v>6431</v>
          </cell>
          <cell r="JZ40">
            <v>9620776</v>
          </cell>
          <cell r="KA40">
            <v>0</v>
          </cell>
        </row>
        <row r="41">
          <cell r="C41">
            <v>621</v>
          </cell>
          <cell r="D41" t="str">
            <v>BETTENDORF</v>
          </cell>
          <cell r="E41">
            <v>0</v>
          </cell>
          <cell r="F41">
            <v>0</v>
          </cell>
          <cell r="G41">
            <v>0</v>
          </cell>
          <cell r="H41">
            <v>621</v>
          </cell>
          <cell r="I41">
            <v>18325250</v>
          </cell>
          <cell r="J41">
            <v>437246</v>
          </cell>
          <cell r="K41">
            <v>0</v>
          </cell>
          <cell r="L41">
            <v>4100000</v>
          </cell>
          <cell r="M41">
            <v>17500</v>
          </cell>
          <cell r="N41">
            <v>940000</v>
          </cell>
          <cell r="O41">
            <v>1047000</v>
          </cell>
          <cell r="P41">
            <v>610800</v>
          </cell>
          <cell r="Q41">
            <v>200</v>
          </cell>
          <cell r="R41">
            <v>22340493</v>
          </cell>
          <cell r="S41">
            <v>0</v>
          </cell>
          <cell r="T41">
            <v>3794500</v>
          </cell>
          <cell r="U41">
            <v>376539</v>
          </cell>
          <cell r="V41">
            <v>380000</v>
          </cell>
          <cell r="W41">
            <v>2060000</v>
          </cell>
          <cell r="X41">
            <v>54429528</v>
          </cell>
          <cell r="Y41">
            <v>0</v>
          </cell>
          <cell r="Z41">
            <v>262246</v>
          </cell>
          <cell r="AA41">
            <v>2000</v>
          </cell>
          <cell r="AB41">
            <v>54693774</v>
          </cell>
          <cell r="AC41">
            <v>15968146</v>
          </cell>
          <cell r="AD41">
            <v>70661920</v>
          </cell>
          <cell r="AE41">
            <v>32763189</v>
          </cell>
          <cell r="AF41">
            <v>2005416</v>
          </cell>
          <cell r="AG41">
            <v>840610</v>
          </cell>
          <cell r="AH41">
            <v>1221447</v>
          </cell>
          <cell r="AI41">
            <v>3144452</v>
          </cell>
          <cell r="AJ41">
            <v>1745850</v>
          </cell>
          <cell r="AK41">
            <v>4628139</v>
          </cell>
          <cell r="AL41">
            <v>1133000</v>
          </cell>
          <cell r="AM41">
            <v>0</v>
          </cell>
          <cell r="AN41">
            <v>14718914</v>
          </cell>
          <cell r="AO41">
            <v>1832600</v>
          </cell>
          <cell r="AP41">
            <v>4400000</v>
          </cell>
          <cell r="AQ41">
            <v>131123</v>
          </cell>
          <cell r="AR41">
            <v>1755127</v>
          </cell>
          <cell r="AS41">
            <v>6286250</v>
          </cell>
          <cell r="AT41">
            <v>55600953</v>
          </cell>
          <cell r="AU41">
            <v>0</v>
          </cell>
          <cell r="AV41">
            <v>55600953</v>
          </cell>
          <cell r="AW41">
            <v>15060967</v>
          </cell>
          <cell r="AX41">
            <v>70661920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2014</v>
          </cell>
          <cell r="BW41">
            <v>2018</v>
          </cell>
          <cell r="BX41">
            <v>10</v>
          </cell>
          <cell r="BY41">
            <v>0</v>
          </cell>
          <cell r="BZ41">
            <v>0</v>
          </cell>
          <cell r="CA41">
            <v>0</v>
          </cell>
          <cell r="CB41">
            <v>0</v>
          </cell>
          <cell r="CC41">
            <v>0</v>
          </cell>
          <cell r="CD41">
            <v>0</v>
          </cell>
          <cell r="CE41">
            <v>0</v>
          </cell>
          <cell r="CF41">
            <v>0</v>
          </cell>
          <cell r="CG41">
            <v>0</v>
          </cell>
          <cell r="CH41">
            <v>0</v>
          </cell>
          <cell r="CI41">
            <v>0</v>
          </cell>
          <cell r="CJ41">
            <v>2015</v>
          </cell>
          <cell r="CK41">
            <v>2024</v>
          </cell>
          <cell r="CL41">
            <v>1340</v>
          </cell>
          <cell r="CM41">
            <v>0</v>
          </cell>
          <cell r="CN41">
            <v>0</v>
          </cell>
          <cell r="CO41">
            <v>0</v>
          </cell>
          <cell r="CP41">
            <v>0</v>
          </cell>
          <cell r="CQ41">
            <v>0</v>
          </cell>
          <cell r="CR41">
            <v>0</v>
          </cell>
          <cell r="CS41">
            <v>0</v>
          </cell>
          <cell r="CT41">
            <v>2700</v>
          </cell>
          <cell r="CU41">
            <v>0</v>
          </cell>
          <cell r="CV41">
            <v>0</v>
          </cell>
          <cell r="CW41">
            <v>2583020</v>
          </cell>
          <cell r="CX41">
            <v>0</v>
          </cell>
          <cell r="CY41">
            <v>0</v>
          </cell>
          <cell r="CZ41">
            <v>0</v>
          </cell>
          <cell r="DA41">
            <v>0</v>
          </cell>
          <cell r="DB41">
            <v>0</v>
          </cell>
          <cell r="DC41">
            <v>0</v>
          </cell>
          <cell r="DD41">
            <v>0</v>
          </cell>
          <cell r="DE41">
            <v>1880395</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12331364</v>
          </cell>
          <cell r="DU41">
            <v>1994350</v>
          </cell>
          <cell r="DV41">
            <v>0</v>
          </cell>
          <cell r="DW41">
            <v>0</v>
          </cell>
          <cell r="DX41">
            <v>0</v>
          </cell>
          <cell r="DY41">
            <v>0</v>
          </cell>
          <cell r="DZ41">
            <v>0</v>
          </cell>
          <cell r="EA41">
            <v>0</v>
          </cell>
          <cell r="EB41">
            <v>14325714</v>
          </cell>
          <cell r="EC41">
            <v>2100326</v>
          </cell>
          <cell r="ED41">
            <v>0</v>
          </cell>
          <cell r="EE41">
            <v>12331364</v>
          </cell>
          <cell r="EF41">
            <v>0</v>
          </cell>
          <cell r="EG41">
            <v>1880395</v>
          </cell>
          <cell r="EH41">
            <v>1880395</v>
          </cell>
          <cell r="EI41">
            <v>463082</v>
          </cell>
          <cell r="EJ41">
            <v>2343477</v>
          </cell>
          <cell r="EK41">
            <v>0</v>
          </cell>
          <cell r="EL41">
            <v>0</v>
          </cell>
          <cell r="EM41">
            <v>0</v>
          </cell>
          <cell r="EN41">
            <v>0</v>
          </cell>
          <cell r="EO41">
            <v>0</v>
          </cell>
          <cell r="EP41">
            <v>0</v>
          </cell>
          <cell r="EQ41">
            <v>18769517</v>
          </cell>
          <cell r="ER41">
            <v>142121</v>
          </cell>
          <cell r="ES41">
            <v>1075636</v>
          </cell>
          <cell r="ET41">
            <v>159000</v>
          </cell>
          <cell r="EU41">
            <v>0</v>
          </cell>
          <cell r="EV41">
            <v>0</v>
          </cell>
          <cell r="EW41">
            <v>134000</v>
          </cell>
          <cell r="EX41">
            <v>33000</v>
          </cell>
          <cell r="EY41">
            <v>0</v>
          </cell>
          <cell r="EZ41">
            <v>0</v>
          </cell>
          <cell r="FA41">
            <v>0</v>
          </cell>
          <cell r="FB41">
            <v>0</v>
          </cell>
          <cell r="FC41">
            <v>1401636</v>
          </cell>
          <cell r="FD41">
            <v>0</v>
          </cell>
          <cell r="FE41">
            <v>0</v>
          </cell>
          <cell r="FF41">
            <v>933515</v>
          </cell>
          <cell r="FG41">
            <v>142121</v>
          </cell>
          <cell r="FH41">
            <v>13983179</v>
          </cell>
          <cell r="FI41">
            <v>335514</v>
          </cell>
          <cell r="FJ41">
            <v>0</v>
          </cell>
          <cell r="FK41">
            <v>4100000</v>
          </cell>
          <cell r="FL41">
            <v>10000</v>
          </cell>
          <cell r="FM41">
            <v>0</v>
          </cell>
          <cell r="FN41">
            <v>47000</v>
          </cell>
          <cell r="FO41">
            <v>550000</v>
          </cell>
          <cell r="FP41">
            <v>200</v>
          </cell>
          <cell r="FQ41">
            <v>22340493</v>
          </cell>
          <cell r="FR41">
            <v>0</v>
          </cell>
          <cell r="FS41">
            <v>280000</v>
          </cell>
          <cell r="FT41">
            <v>285050</v>
          </cell>
          <cell r="FU41">
            <v>380000</v>
          </cell>
          <cell r="FV41">
            <v>1240000</v>
          </cell>
          <cell r="FW41">
            <v>43551436</v>
          </cell>
          <cell r="FX41">
            <v>0</v>
          </cell>
          <cell r="FY41">
            <v>131123</v>
          </cell>
          <cell r="FZ41">
            <v>2000</v>
          </cell>
          <cell r="GA41">
            <v>43684559</v>
          </cell>
          <cell r="GB41">
            <v>13085361</v>
          </cell>
          <cell r="GC41">
            <v>56769920</v>
          </cell>
          <cell r="GD41">
            <v>7025373</v>
          </cell>
          <cell r="GE41">
            <v>0</v>
          </cell>
          <cell r="GF41">
            <v>32299439</v>
          </cell>
          <cell r="GG41">
            <v>6075</v>
          </cell>
          <cell r="GH41">
            <v>24920865</v>
          </cell>
          <cell r="GI41">
            <v>0</v>
          </cell>
          <cell r="GJ41">
            <v>422765</v>
          </cell>
          <cell r="GK41">
            <v>2872260</v>
          </cell>
          <cell r="GL41">
            <v>1211552</v>
          </cell>
          <cell r="GM41">
            <v>0</v>
          </cell>
          <cell r="GN41">
            <v>211481</v>
          </cell>
          <cell r="GO41">
            <v>230502</v>
          </cell>
          <cell r="GP41">
            <v>0</v>
          </cell>
          <cell r="GQ41">
            <v>9525</v>
          </cell>
          <cell r="GR41">
            <v>377814</v>
          </cell>
          <cell r="GS41">
            <v>286714</v>
          </cell>
          <cell r="GT41">
            <v>0</v>
          </cell>
          <cell r="GU41">
            <v>0</v>
          </cell>
          <cell r="GV41">
            <v>34750204</v>
          </cell>
          <cell r="GW41">
            <v>6606191</v>
          </cell>
          <cell r="GX41">
            <v>10336454</v>
          </cell>
          <cell r="GY41">
            <v>0</v>
          </cell>
          <cell r="GZ41">
            <v>0</v>
          </cell>
          <cell r="HA41">
            <v>1786237</v>
          </cell>
          <cell r="HB41">
            <v>1921648</v>
          </cell>
          <cell r="HC41">
            <v>0</v>
          </cell>
          <cell r="HD41">
            <v>227100</v>
          </cell>
          <cell r="HE41">
            <v>828197</v>
          </cell>
          <cell r="HF41">
            <v>54442694</v>
          </cell>
          <cell r="HG41">
            <v>42376004</v>
          </cell>
          <cell r="HH41">
            <v>0</v>
          </cell>
          <cell r="HI41">
            <v>12066690</v>
          </cell>
          <cell r="HJ41">
            <v>25063731</v>
          </cell>
          <cell r="HK41">
            <v>106343</v>
          </cell>
          <cell r="HL41">
            <v>413132</v>
          </cell>
          <cell r="HM41">
            <v>2661310</v>
          </cell>
          <cell r="HN41">
            <v>1208758</v>
          </cell>
          <cell r="HO41">
            <v>2794</v>
          </cell>
          <cell r="HP41">
            <v>219560</v>
          </cell>
          <cell r="HQ41">
            <v>239360</v>
          </cell>
          <cell r="HR41">
            <v>0</v>
          </cell>
          <cell r="HS41">
            <v>851679</v>
          </cell>
          <cell r="HT41">
            <v>0</v>
          </cell>
          <cell r="HU41">
            <v>398192</v>
          </cell>
          <cell r="HV41">
            <v>0</v>
          </cell>
          <cell r="HW41">
            <v>1337</v>
          </cell>
          <cell r="HX41">
            <v>33644909</v>
          </cell>
          <cell r="HY41">
            <v>0</v>
          </cell>
          <cell r="HZ41">
            <v>12066690</v>
          </cell>
          <cell r="IA41">
            <v>0</v>
          </cell>
          <cell r="IB41">
            <v>0</v>
          </cell>
          <cell r="IC41">
            <v>0</v>
          </cell>
          <cell r="ID41">
            <v>1942374</v>
          </cell>
          <cell r="IE41">
            <v>0</v>
          </cell>
          <cell r="IF41">
            <v>185946</v>
          </cell>
          <cell r="IG41">
            <v>768245</v>
          </cell>
          <cell r="IH41">
            <v>0</v>
          </cell>
          <cell r="II41">
            <v>0</v>
          </cell>
          <cell r="IJ41">
            <v>0</v>
          </cell>
          <cell r="IK41">
            <v>0</v>
          </cell>
          <cell r="IL41">
            <v>33246717</v>
          </cell>
          <cell r="IM41">
            <v>0</v>
          </cell>
          <cell r="IN41">
            <v>0</v>
          </cell>
          <cell r="IO41">
            <v>40.89</v>
          </cell>
          <cell r="IP41">
            <v>354</v>
          </cell>
          <cell r="IQ41">
            <v>16.998000000000001</v>
          </cell>
          <cell r="IR41">
            <v>8.8000000000000007</v>
          </cell>
          <cell r="IS41">
            <v>4010.9</v>
          </cell>
          <cell r="IT41">
            <v>0</v>
          </cell>
          <cell r="IU41">
            <v>126</v>
          </cell>
          <cell r="IV41">
            <v>0</v>
          </cell>
          <cell r="IW41">
            <v>0</v>
          </cell>
          <cell r="IX41">
            <v>0</v>
          </cell>
          <cell r="IY41">
            <v>0</v>
          </cell>
          <cell r="IZ41">
            <v>0</v>
          </cell>
          <cell r="JA41">
            <v>0</v>
          </cell>
          <cell r="JB41">
            <v>0</v>
          </cell>
          <cell r="JC41">
            <v>0</v>
          </cell>
          <cell r="JD41">
            <v>429.59</v>
          </cell>
          <cell r="JE41">
            <v>141.11000000000001</v>
          </cell>
          <cell r="JF41">
            <v>114.96</v>
          </cell>
          <cell r="JG41">
            <v>173.52</v>
          </cell>
          <cell r="JH41">
            <v>142.47999999999999</v>
          </cell>
          <cell r="JI41">
            <v>108.3</v>
          </cell>
          <cell r="JJ41">
            <v>171.36</v>
          </cell>
          <cell r="JK41">
            <v>422.14</v>
          </cell>
          <cell r="JL41">
            <v>14.86</v>
          </cell>
          <cell r="JM41">
            <v>8.36</v>
          </cell>
          <cell r="JN41">
            <v>115</v>
          </cell>
          <cell r="JO41">
            <v>0</v>
          </cell>
          <cell r="JP41">
            <v>6195</v>
          </cell>
          <cell r="JQ41">
            <v>16.952000000000002</v>
          </cell>
          <cell r="JR41">
            <v>24758</v>
          </cell>
          <cell r="JS41">
            <v>4045.8</v>
          </cell>
          <cell r="JT41">
            <v>0</v>
          </cell>
          <cell r="JU41">
            <v>0</v>
          </cell>
          <cell r="JV41">
            <v>0</v>
          </cell>
          <cell r="JW41">
            <v>0</v>
          </cell>
          <cell r="JX41">
            <v>4010.9</v>
          </cell>
          <cell r="JY41">
            <v>6440</v>
          </cell>
          <cell r="JZ41">
            <v>25830196</v>
          </cell>
          <cell r="KA41">
            <v>0</v>
          </cell>
        </row>
        <row r="42">
          <cell r="C42">
            <v>657</v>
          </cell>
          <cell r="D42" t="str">
            <v>EDDYVILLE-BLAKESBURG-FREMONT(E-B)</v>
          </cell>
          <cell r="E42">
            <v>0</v>
          </cell>
          <cell r="F42">
            <v>0</v>
          </cell>
          <cell r="G42">
            <v>0</v>
          </cell>
          <cell r="H42">
            <v>657</v>
          </cell>
          <cell r="I42">
            <v>3718774</v>
          </cell>
          <cell r="J42">
            <v>638207</v>
          </cell>
          <cell r="K42">
            <v>333000</v>
          </cell>
          <cell r="L42">
            <v>900000</v>
          </cell>
          <cell r="M42">
            <v>60120</v>
          </cell>
          <cell r="N42">
            <v>250000</v>
          </cell>
          <cell r="O42">
            <v>402000</v>
          </cell>
          <cell r="P42">
            <v>1301100</v>
          </cell>
          <cell r="Q42">
            <v>250</v>
          </cell>
          <cell r="R42">
            <v>4149365</v>
          </cell>
          <cell r="S42">
            <v>0</v>
          </cell>
          <cell r="T42">
            <v>39750</v>
          </cell>
          <cell r="U42">
            <v>75404</v>
          </cell>
          <cell r="V42">
            <v>140000</v>
          </cell>
          <cell r="W42">
            <v>385000</v>
          </cell>
          <cell r="X42">
            <v>12392970</v>
          </cell>
          <cell r="Y42">
            <v>0</v>
          </cell>
          <cell r="Z42">
            <v>240000</v>
          </cell>
          <cell r="AA42">
            <v>0</v>
          </cell>
          <cell r="AB42">
            <v>12632970</v>
          </cell>
          <cell r="AC42">
            <v>2836852</v>
          </cell>
          <cell r="AD42">
            <v>15469822</v>
          </cell>
          <cell r="AE42">
            <v>7590000</v>
          </cell>
          <cell r="AF42">
            <v>100000</v>
          </cell>
          <cell r="AG42">
            <v>705000</v>
          </cell>
          <cell r="AH42">
            <v>405000</v>
          </cell>
          <cell r="AI42">
            <v>480000</v>
          </cell>
          <cell r="AJ42">
            <v>434500</v>
          </cell>
          <cell r="AK42">
            <v>995200</v>
          </cell>
          <cell r="AL42">
            <v>860000</v>
          </cell>
          <cell r="AM42">
            <v>0</v>
          </cell>
          <cell r="AN42">
            <v>3979700</v>
          </cell>
          <cell r="AO42">
            <v>761000</v>
          </cell>
          <cell r="AP42">
            <v>350000</v>
          </cell>
          <cell r="AQ42">
            <v>240000</v>
          </cell>
          <cell r="AR42">
            <v>379208</v>
          </cell>
          <cell r="AS42">
            <v>969208</v>
          </cell>
          <cell r="AT42">
            <v>13299908</v>
          </cell>
          <cell r="AU42">
            <v>240000</v>
          </cell>
          <cell r="AV42">
            <v>13539908</v>
          </cell>
          <cell r="AW42">
            <v>1929914</v>
          </cell>
          <cell r="AX42">
            <v>15469822</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20</v>
          </cell>
          <cell r="BV42">
            <v>2012</v>
          </cell>
          <cell r="BW42">
            <v>2016</v>
          </cell>
          <cell r="BX42">
            <v>10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4050</v>
          </cell>
          <cell r="CU42">
            <v>0</v>
          </cell>
          <cell r="CV42">
            <v>5</v>
          </cell>
          <cell r="CW42">
            <v>547744</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3426200</v>
          </cell>
          <cell r="DU42">
            <v>305354</v>
          </cell>
          <cell r="DV42">
            <v>0</v>
          </cell>
          <cell r="DW42">
            <v>0</v>
          </cell>
          <cell r="DX42">
            <v>0</v>
          </cell>
          <cell r="DY42">
            <v>0</v>
          </cell>
          <cell r="DZ42">
            <v>0</v>
          </cell>
          <cell r="EA42">
            <v>0</v>
          </cell>
          <cell r="EB42">
            <v>3731554</v>
          </cell>
          <cell r="EC42">
            <v>450000</v>
          </cell>
          <cell r="ED42">
            <v>0</v>
          </cell>
          <cell r="EE42">
            <v>3426200</v>
          </cell>
          <cell r="EF42">
            <v>0</v>
          </cell>
          <cell r="EG42">
            <v>0</v>
          </cell>
          <cell r="EH42">
            <v>0</v>
          </cell>
          <cell r="EI42">
            <v>141148</v>
          </cell>
          <cell r="EJ42">
            <v>141148</v>
          </cell>
          <cell r="EK42">
            <v>0</v>
          </cell>
          <cell r="EL42">
            <v>0</v>
          </cell>
          <cell r="EM42">
            <v>0</v>
          </cell>
          <cell r="EN42">
            <v>0</v>
          </cell>
          <cell r="EO42">
            <v>0</v>
          </cell>
          <cell r="EP42">
            <v>0</v>
          </cell>
          <cell r="EQ42">
            <v>4322702</v>
          </cell>
          <cell r="ER42">
            <v>854796</v>
          </cell>
          <cell r="ES42">
            <v>875473</v>
          </cell>
          <cell r="ET42">
            <v>105208</v>
          </cell>
          <cell r="EU42">
            <v>0</v>
          </cell>
          <cell r="EV42">
            <v>0</v>
          </cell>
          <cell r="EW42">
            <v>0</v>
          </cell>
          <cell r="EX42">
            <v>33000</v>
          </cell>
          <cell r="EY42">
            <v>0</v>
          </cell>
          <cell r="EZ42">
            <v>0</v>
          </cell>
          <cell r="FA42">
            <v>0</v>
          </cell>
          <cell r="FB42">
            <v>0</v>
          </cell>
          <cell r="FC42">
            <v>1013681</v>
          </cell>
          <cell r="FD42">
            <v>0</v>
          </cell>
          <cell r="FE42">
            <v>783405</v>
          </cell>
          <cell r="FF42">
            <v>804082</v>
          </cell>
          <cell r="FG42">
            <v>71391</v>
          </cell>
          <cell r="FH42">
            <v>3214218</v>
          </cell>
          <cell r="FI42">
            <v>551615</v>
          </cell>
          <cell r="FJ42">
            <v>295000</v>
          </cell>
          <cell r="FK42">
            <v>900000</v>
          </cell>
          <cell r="FL42">
            <v>20000</v>
          </cell>
          <cell r="FM42">
            <v>0</v>
          </cell>
          <cell r="FN42">
            <v>2000</v>
          </cell>
          <cell r="FO42">
            <v>100000</v>
          </cell>
          <cell r="FP42">
            <v>0</v>
          </cell>
          <cell r="FQ42">
            <v>4149365</v>
          </cell>
          <cell r="FR42">
            <v>0</v>
          </cell>
          <cell r="FS42">
            <v>35000</v>
          </cell>
          <cell r="FT42">
            <v>65173</v>
          </cell>
          <cell r="FU42">
            <v>140000</v>
          </cell>
          <cell r="FV42">
            <v>100000</v>
          </cell>
          <cell r="FW42">
            <v>9572371</v>
          </cell>
          <cell r="FX42">
            <v>0</v>
          </cell>
          <cell r="FY42">
            <v>0</v>
          </cell>
          <cell r="FZ42">
            <v>0</v>
          </cell>
          <cell r="GA42">
            <v>9572371</v>
          </cell>
          <cell r="GB42">
            <v>1815254</v>
          </cell>
          <cell r="GC42">
            <v>11387625</v>
          </cell>
          <cell r="GD42">
            <v>1657173</v>
          </cell>
          <cell r="GE42">
            <v>0</v>
          </cell>
          <cell r="GF42">
            <v>7330109</v>
          </cell>
          <cell r="GG42">
            <v>6001</v>
          </cell>
          <cell r="GH42">
            <v>5214869</v>
          </cell>
          <cell r="GI42">
            <v>0</v>
          </cell>
          <cell r="GJ42">
            <v>336542</v>
          </cell>
          <cell r="GK42">
            <v>618463</v>
          </cell>
          <cell r="GL42">
            <v>253922</v>
          </cell>
          <cell r="GM42">
            <v>10792</v>
          </cell>
          <cell r="GN42">
            <v>43583</v>
          </cell>
          <cell r="GO42">
            <v>47854</v>
          </cell>
          <cell r="GP42">
            <v>0</v>
          </cell>
          <cell r="GQ42">
            <v>260743</v>
          </cell>
          <cell r="GR42">
            <v>0</v>
          </cell>
          <cell r="GS42">
            <v>102017</v>
          </cell>
          <cell r="GT42">
            <v>171082</v>
          </cell>
          <cell r="GU42">
            <v>0</v>
          </cell>
          <cell r="GV42">
            <v>7603208</v>
          </cell>
          <cell r="GW42">
            <v>1016076</v>
          </cell>
          <cell r="GX42">
            <v>1514096</v>
          </cell>
          <cell r="GY42">
            <v>0</v>
          </cell>
          <cell r="GZ42">
            <v>0</v>
          </cell>
          <cell r="HA42">
            <v>0</v>
          </cell>
          <cell r="HB42">
            <v>443212</v>
          </cell>
          <cell r="HC42">
            <v>0</v>
          </cell>
          <cell r="HD42">
            <v>54826</v>
          </cell>
          <cell r="HE42">
            <v>150025</v>
          </cell>
          <cell r="HF42">
            <v>10726617</v>
          </cell>
          <cell r="HG42">
            <v>9252140</v>
          </cell>
          <cell r="HH42">
            <v>0</v>
          </cell>
          <cell r="HI42">
            <v>1474477</v>
          </cell>
          <cell r="HJ42">
            <v>5423206</v>
          </cell>
          <cell r="HK42">
            <v>0</v>
          </cell>
          <cell r="HL42">
            <v>98952</v>
          </cell>
          <cell r="HM42">
            <v>602245</v>
          </cell>
          <cell r="HN42">
            <v>262330</v>
          </cell>
          <cell r="HO42">
            <v>2384</v>
          </cell>
          <cell r="HP42">
            <v>45004</v>
          </cell>
          <cell r="HQ42">
            <v>49418</v>
          </cell>
          <cell r="HR42">
            <v>0</v>
          </cell>
          <cell r="HS42">
            <v>199383</v>
          </cell>
          <cell r="HT42">
            <v>0</v>
          </cell>
          <cell r="HU42">
            <v>66011</v>
          </cell>
          <cell r="HV42">
            <v>0</v>
          </cell>
          <cell r="HW42">
            <v>0</v>
          </cell>
          <cell r="HX42">
            <v>7325624</v>
          </cell>
          <cell r="HY42">
            <v>0</v>
          </cell>
          <cell r="HZ42">
            <v>1474477</v>
          </cell>
          <cell r="IA42">
            <v>0</v>
          </cell>
          <cell r="IB42">
            <v>0</v>
          </cell>
          <cell r="IC42">
            <v>0</v>
          </cell>
          <cell r="ID42">
            <v>458966</v>
          </cell>
          <cell r="IE42">
            <v>0</v>
          </cell>
          <cell r="IF42">
            <v>44907</v>
          </cell>
          <cell r="IG42">
            <v>168328</v>
          </cell>
          <cell r="IH42">
            <v>0</v>
          </cell>
          <cell r="II42">
            <v>0</v>
          </cell>
          <cell r="IJ42">
            <v>0</v>
          </cell>
          <cell r="IK42">
            <v>0</v>
          </cell>
          <cell r="IL42">
            <v>7259613</v>
          </cell>
          <cell r="IM42">
            <v>0</v>
          </cell>
          <cell r="IN42">
            <v>0</v>
          </cell>
          <cell r="IO42">
            <v>4.8</v>
          </cell>
          <cell r="IP42">
            <v>13</v>
          </cell>
          <cell r="IQ42">
            <v>4.5060000000000002</v>
          </cell>
          <cell r="IR42">
            <v>0.66</v>
          </cell>
          <cell r="IS42">
            <v>857.1</v>
          </cell>
          <cell r="IT42">
            <v>0</v>
          </cell>
          <cell r="IU42">
            <v>33</v>
          </cell>
          <cell r="IV42">
            <v>0</v>
          </cell>
          <cell r="IW42">
            <v>0</v>
          </cell>
          <cell r="IX42">
            <v>0</v>
          </cell>
          <cell r="IY42">
            <v>0</v>
          </cell>
          <cell r="IZ42">
            <v>0</v>
          </cell>
          <cell r="JA42">
            <v>0</v>
          </cell>
          <cell r="JB42">
            <v>0</v>
          </cell>
          <cell r="JC42">
            <v>2.58</v>
          </cell>
          <cell r="JD42">
            <v>98.39</v>
          </cell>
          <cell r="JE42">
            <v>19.18</v>
          </cell>
          <cell r="JF42">
            <v>15.13</v>
          </cell>
          <cell r="JG42">
            <v>64.08</v>
          </cell>
          <cell r="JH42">
            <v>21.92</v>
          </cell>
          <cell r="JI42">
            <v>21.18</v>
          </cell>
          <cell r="JJ42">
            <v>55.44</v>
          </cell>
          <cell r="JK42">
            <v>98.54</v>
          </cell>
          <cell r="JL42">
            <v>10.41</v>
          </cell>
          <cell r="JM42">
            <v>0.66</v>
          </cell>
          <cell r="JN42">
            <v>15</v>
          </cell>
          <cell r="JO42">
            <v>0</v>
          </cell>
          <cell r="JP42">
            <v>6121</v>
          </cell>
          <cell r="JQ42">
            <v>4.2539999999999996</v>
          </cell>
          <cell r="JR42">
            <v>6966</v>
          </cell>
          <cell r="JS42">
            <v>886</v>
          </cell>
          <cell r="JT42">
            <v>0</v>
          </cell>
          <cell r="JU42">
            <v>0</v>
          </cell>
          <cell r="JV42">
            <v>0</v>
          </cell>
          <cell r="JW42">
            <v>715</v>
          </cell>
          <cell r="JX42">
            <v>857.1</v>
          </cell>
          <cell r="JY42">
            <v>6366</v>
          </cell>
          <cell r="JZ42">
            <v>5456299</v>
          </cell>
          <cell r="KA42">
            <v>21139</v>
          </cell>
        </row>
        <row r="43">
          <cell r="C43">
            <v>720</v>
          </cell>
          <cell r="D43" t="str">
            <v>BONDURANT-FARRAR</v>
          </cell>
          <cell r="E43">
            <v>0</v>
          </cell>
          <cell r="F43">
            <v>0</v>
          </cell>
          <cell r="G43">
            <v>0</v>
          </cell>
          <cell r="H43">
            <v>720</v>
          </cell>
          <cell r="I43">
            <v>4909423</v>
          </cell>
          <cell r="J43">
            <v>120268</v>
          </cell>
          <cell r="K43">
            <v>198748</v>
          </cell>
          <cell r="L43">
            <v>900000</v>
          </cell>
          <cell r="M43">
            <v>7100</v>
          </cell>
          <cell r="N43">
            <v>570000</v>
          </cell>
          <cell r="O43">
            <v>400000</v>
          </cell>
          <cell r="P43">
            <v>1691000</v>
          </cell>
          <cell r="Q43">
            <v>0</v>
          </cell>
          <cell r="R43">
            <v>10572368</v>
          </cell>
          <cell r="S43">
            <v>0</v>
          </cell>
          <cell r="T43">
            <v>35000</v>
          </cell>
          <cell r="U43">
            <v>21082</v>
          </cell>
          <cell r="V43">
            <v>65000</v>
          </cell>
          <cell r="W43">
            <v>332000</v>
          </cell>
          <cell r="X43">
            <v>19821989</v>
          </cell>
          <cell r="Y43">
            <v>0</v>
          </cell>
          <cell r="Z43">
            <v>1572425</v>
          </cell>
          <cell r="AA43">
            <v>0</v>
          </cell>
          <cell r="AB43">
            <v>21394414</v>
          </cell>
          <cell r="AC43">
            <v>9313638</v>
          </cell>
          <cell r="AD43">
            <v>30708052</v>
          </cell>
          <cell r="AE43">
            <v>10677000</v>
          </cell>
          <cell r="AF43">
            <v>600000</v>
          </cell>
          <cell r="AG43">
            <v>1125000</v>
          </cell>
          <cell r="AH43">
            <v>635000</v>
          </cell>
          <cell r="AI43">
            <v>800000</v>
          </cell>
          <cell r="AJ43">
            <v>215000</v>
          </cell>
          <cell r="AK43">
            <v>1288000</v>
          </cell>
          <cell r="AL43">
            <v>695000</v>
          </cell>
          <cell r="AM43">
            <v>0</v>
          </cell>
          <cell r="AN43">
            <v>5358000</v>
          </cell>
          <cell r="AO43">
            <v>760000</v>
          </cell>
          <cell r="AP43">
            <v>3185000</v>
          </cell>
          <cell r="AQ43">
            <v>2001000</v>
          </cell>
          <cell r="AR43">
            <v>686559</v>
          </cell>
          <cell r="AS43">
            <v>5872559</v>
          </cell>
          <cell r="AT43">
            <v>22667559</v>
          </cell>
          <cell r="AU43">
            <v>551395</v>
          </cell>
          <cell r="AV43">
            <v>23218954</v>
          </cell>
          <cell r="AW43">
            <v>7489098</v>
          </cell>
          <cell r="AX43">
            <v>30708052</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20</v>
          </cell>
          <cell r="BV43">
            <v>2014</v>
          </cell>
          <cell r="BW43">
            <v>2018</v>
          </cell>
          <cell r="BX43">
            <v>10</v>
          </cell>
          <cell r="BY43">
            <v>0</v>
          </cell>
          <cell r="BZ43">
            <v>0</v>
          </cell>
          <cell r="CA43">
            <v>0</v>
          </cell>
          <cell r="CB43">
            <v>0</v>
          </cell>
          <cell r="CC43">
            <v>0</v>
          </cell>
          <cell r="CD43">
            <v>0</v>
          </cell>
          <cell r="CE43">
            <v>0</v>
          </cell>
          <cell r="CF43">
            <v>0</v>
          </cell>
          <cell r="CG43">
            <v>0</v>
          </cell>
          <cell r="CH43">
            <v>0</v>
          </cell>
          <cell r="CI43">
            <v>0</v>
          </cell>
          <cell r="CJ43">
            <v>2009</v>
          </cell>
          <cell r="CK43">
            <v>2018</v>
          </cell>
          <cell r="CL43">
            <v>1340</v>
          </cell>
          <cell r="CM43">
            <v>0</v>
          </cell>
          <cell r="CN43">
            <v>0</v>
          </cell>
          <cell r="CO43">
            <v>0</v>
          </cell>
          <cell r="CP43">
            <v>0</v>
          </cell>
          <cell r="CQ43">
            <v>0</v>
          </cell>
          <cell r="CR43">
            <v>0</v>
          </cell>
          <cell r="CS43">
            <v>0</v>
          </cell>
          <cell r="CT43">
            <v>4050</v>
          </cell>
          <cell r="CU43">
            <v>0</v>
          </cell>
          <cell r="CV43">
            <v>3</v>
          </cell>
          <cell r="CW43">
            <v>1015950</v>
          </cell>
          <cell r="CX43">
            <v>0</v>
          </cell>
          <cell r="CY43">
            <v>0</v>
          </cell>
          <cell r="CZ43">
            <v>0</v>
          </cell>
          <cell r="DA43">
            <v>0</v>
          </cell>
          <cell r="DB43">
            <v>0</v>
          </cell>
          <cell r="DC43">
            <v>0</v>
          </cell>
          <cell r="DD43">
            <v>0</v>
          </cell>
          <cell r="DE43">
            <v>406419</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2678929</v>
          </cell>
          <cell r="DU43">
            <v>320230</v>
          </cell>
          <cell r="DV43">
            <v>0</v>
          </cell>
          <cell r="DW43">
            <v>0</v>
          </cell>
          <cell r="DX43">
            <v>0</v>
          </cell>
          <cell r="DY43">
            <v>0</v>
          </cell>
          <cell r="DZ43">
            <v>0</v>
          </cell>
          <cell r="EA43">
            <v>0</v>
          </cell>
          <cell r="EB43">
            <v>2999159</v>
          </cell>
          <cell r="EC43">
            <v>420000</v>
          </cell>
          <cell r="ED43">
            <v>0</v>
          </cell>
          <cell r="EE43">
            <v>2678929</v>
          </cell>
          <cell r="EF43">
            <v>301395</v>
          </cell>
          <cell r="EG43">
            <v>105024</v>
          </cell>
          <cell r="EH43">
            <v>406419</v>
          </cell>
          <cell r="EI43">
            <v>100088</v>
          </cell>
          <cell r="EJ43">
            <v>506507</v>
          </cell>
          <cell r="EK43">
            <v>0</v>
          </cell>
          <cell r="EL43">
            <v>0</v>
          </cell>
          <cell r="EM43">
            <v>0</v>
          </cell>
          <cell r="EN43">
            <v>0</v>
          </cell>
          <cell r="EO43">
            <v>1146700</v>
          </cell>
          <cell r="EP43">
            <v>0</v>
          </cell>
          <cell r="EQ43">
            <v>5072366</v>
          </cell>
          <cell r="ER43">
            <v>105583</v>
          </cell>
          <cell r="ES43">
            <v>1141523</v>
          </cell>
          <cell r="ET43">
            <v>162414</v>
          </cell>
          <cell r="EU43">
            <v>0</v>
          </cell>
          <cell r="EV43">
            <v>0</v>
          </cell>
          <cell r="EW43">
            <v>134000</v>
          </cell>
          <cell r="EX43">
            <v>33000</v>
          </cell>
          <cell r="EY43">
            <v>0</v>
          </cell>
          <cell r="EZ43">
            <v>0</v>
          </cell>
          <cell r="FA43">
            <v>378077</v>
          </cell>
          <cell r="FB43">
            <v>0</v>
          </cell>
          <cell r="FC43">
            <v>1849014</v>
          </cell>
          <cell r="FD43">
            <v>0</v>
          </cell>
          <cell r="FE43">
            <v>0</v>
          </cell>
          <cell r="FF43">
            <v>1035940</v>
          </cell>
          <cell r="FG43">
            <v>105583</v>
          </cell>
          <cell r="FH43">
            <v>2882636</v>
          </cell>
          <cell r="FI43">
            <v>73848</v>
          </cell>
          <cell r="FJ43">
            <v>198748</v>
          </cell>
          <cell r="FK43">
            <v>900000</v>
          </cell>
          <cell r="FL43">
            <v>5000</v>
          </cell>
          <cell r="FM43">
            <v>0</v>
          </cell>
          <cell r="FN43">
            <v>65000</v>
          </cell>
          <cell r="FO43">
            <v>125000</v>
          </cell>
          <cell r="FP43">
            <v>0</v>
          </cell>
          <cell r="FQ43">
            <v>10572368</v>
          </cell>
          <cell r="FR43">
            <v>0</v>
          </cell>
          <cell r="FS43">
            <v>25000</v>
          </cell>
          <cell r="FT43">
            <v>0</v>
          </cell>
          <cell r="FU43">
            <v>65000</v>
          </cell>
          <cell r="FV43">
            <v>100000</v>
          </cell>
          <cell r="FW43">
            <v>15012600</v>
          </cell>
          <cell r="FX43">
            <v>0</v>
          </cell>
          <cell r="FY43">
            <v>0</v>
          </cell>
          <cell r="FZ43">
            <v>0</v>
          </cell>
          <cell r="GA43">
            <v>15012600</v>
          </cell>
          <cell r="GB43">
            <v>2158823</v>
          </cell>
          <cell r="GC43">
            <v>17171423</v>
          </cell>
          <cell r="GD43">
            <v>1483748</v>
          </cell>
          <cell r="GE43">
            <v>0</v>
          </cell>
          <cell r="GF43">
            <v>10497449</v>
          </cell>
          <cell r="GG43">
            <v>6001</v>
          </cell>
          <cell r="GH43">
            <v>8346191</v>
          </cell>
          <cell r="GI43">
            <v>0</v>
          </cell>
          <cell r="GJ43">
            <v>50402</v>
          </cell>
          <cell r="GK43">
            <v>750125</v>
          </cell>
          <cell r="GL43">
            <v>387742</v>
          </cell>
          <cell r="GM43">
            <v>0</v>
          </cell>
          <cell r="GN43">
            <v>68964</v>
          </cell>
          <cell r="GO43">
            <v>75666</v>
          </cell>
          <cell r="GP43">
            <v>0</v>
          </cell>
          <cell r="GQ43">
            <v>0</v>
          </cell>
          <cell r="GR43">
            <v>0</v>
          </cell>
          <cell r="GS43">
            <v>456796</v>
          </cell>
          <cell r="GT43">
            <v>281958</v>
          </cell>
          <cell r="GU43">
            <v>0</v>
          </cell>
          <cell r="GV43">
            <v>11236203</v>
          </cell>
          <cell r="GW43">
            <v>1575505</v>
          </cell>
          <cell r="GX43">
            <v>5436198</v>
          </cell>
          <cell r="GY43">
            <v>0</v>
          </cell>
          <cell r="GZ43">
            <v>0</v>
          </cell>
          <cell r="HA43">
            <v>0</v>
          </cell>
          <cell r="HB43">
            <v>489754</v>
          </cell>
          <cell r="HC43">
            <v>0</v>
          </cell>
          <cell r="HD43">
            <v>48284</v>
          </cell>
          <cell r="HE43">
            <v>129022</v>
          </cell>
          <cell r="HF43">
            <v>18866682</v>
          </cell>
          <cell r="HG43">
            <v>12887536</v>
          </cell>
          <cell r="HH43">
            <v>0</v>
          </cell>
          <cell r="HI43">
            <v>5979146</v>
          </cell>
          <cell r="HJ43">
            <v>8977671</v>
          </cell>
          <cell r="HK43">
            <v>0</v>
          </cell>
          <cell r="HL43">
            <v>48240</v>
          </cell>
          <cell r="HM43">
            <v>830803</v>
          </cell>
          <cell r="HN43">
            <v>418346</v>
          </cell>
          <cell r="HO43">
            <v>0</v>
          </cell>
          <cell r="HP43">
            <v>74091</v>
          </cell>
          <cell r="HQ43">
            <v>81298</v>
          </cell>
          <cell r="HR43">
            <v>0</v>
          </cell>
          <cell r="HS43">
            <v>46594</v>
          </cell>
          <cell r="HT43">
            <v>0</v>
          </cell>
          <cell r="HU43">
            <v>790833</v>
          </cell>
          <cell r="HV43">
            <v>0</v>
          </cell>
          <cell r="HW43">
            <v>0</v>
          </cell>
          <cell r="HX43">
            <v>12162271</v>
          </cell>
          <cell r="HY43">
            <v>0</v>
          </cell>
          <cell r="HZ43">
            <v>5979146</v>
          </cell>
          <cell r="IA43">
            <v>0</v>
          </cell>
          <cell r="IB43">
            <v>0</v>
          </cell>
          <cell r="IC43">
            <v>0</v>
          </cell>
          <cell r="ID43">
            <v>511009</v>
          </cell>
          <cell r="IE43">
            <v>0</v>
          </cell>
          <cell r="IF43">
            <v>39354</v>
          </cell>
          <cell r="IG43">
            <v>134662</v>
          </cell>
          <cell r="IH43">
            <v>0</v>
          </cell>
          <cell r="II43">
            <v>0</v>
          </cell>
          <cell r="IJ43">
            <v>0</v>
          </cell>
          <cell r="IK43">
            <v>0</v>
          </cell>
          <cell r="IL43">
            <v>11371438</v>
          </cell>
          <cell r="IM43">
            <v>0</v>
          </cell>
          <cell r="IN43">
            <v>0</v>
          </cell>
          <cell r="IO43">
            <v>2.13</v>
          </cell>
          <cell r="IP43">
            <v>16</v>
          </cell>
          <cell r="IQ43">
            <v>4.8710000000000004</v>
          </cell>
          <cell r="IR43">
            <v>0.88</v>
          </cell>
          <cell r="IS43">
            <v>1595.9</v>
          </cell>
          <cell r="IT43">
            <v>0</v>
          </cell>
          <cell r="IU43">
            <v>26</v>
          </cell>
          <cell r="IV43">
            <v>0</v>
          </cell>
          <cell r="IW43">
            <v>0</v>
          </cell>
          <cell r="IX43">
            <v>0</v>
          </cell>
          <cell r="IY43">
            <v>0</v>
          </cell>
          <cell r="IZ43">
            <v>0</v>
          </cell>
          <cell r="JA43">
            <v>0</v>
          </cell>
          <cell r="JB43">
            <v>0</v>
          </cell>
          <cell r="JC43">
            <v>0</v>
          </cell>
          <cell r="JD43">
            <v>135.72999999999999</v>
          </cell>
          <cell r="JE43">
            <v>10.96</v>
          </cell>
          <cell r="JF43">
            <v>48.45</v>
          </cell>
          <cell r="JG43">
            <v>76.319999999999993</v>
          </cell>
          <cell r="JH43">
            <v>21.92</v>
          </cell>
          <cell r="JI43">
            <v>52.06</v>
          </cell>
          <cell r="JJ43">
            <v>84.24</v>
          </cell>
          <cell r="JK43">
            <v>158.22</v>
          </cell>
          <cell r="JL43">
            <v>1.51</v>
          </cell>
          <cell r="JM43">
            <v>0.88</v>
          </cell>
          <cell r="JN43">
            <v>19</v>
          </cell>
          <cell r="JO43">
            <v>0</v>
          </cell>
          <cell r="JP43">
            <v>6121</v>
          </cell>
          <cell r="JQ43">
            <v>5.5010000000000003</v>
          </cell>
          <cell r="JR43">
            <v>0</v>
          </cell>
          <cell r="JS43">
            <v>1466.7</v>
          </cell>
          <cell r="JT43">
            <v>0</v>
          </cell>
          <cell r="JU43">
            <v>0</v>
          </cell>
          <cell r="JV43">
            <v>0</v>
          </cell>
          <cell r="JW43">
            <v>0</v>
          </cell>
          <cell r="JX43">
            <v>1595.9</v>
          </cell>
          <cell r="JY43">
            <v>6366</v>
          </cell>
          <cell r="JZ43">
            <v>10159499</v>
          </cell>
          <cell r="KA43">
            <v>0</v>
          </cell>
        </row>
        <row r="44">
          <cell r="C44">
            <v>729</v>
          </cell>
          <cell r="D44" t="str">
            <v>BOONE</v>
          </cell>
          <cell r="E44">
            <v>0</v>
          </cell>
          <cell r="F44">
            <v>0</v>
          </cell>
          <cell r="G44">
            <v>0</v>
          </cell>
          <cell r="H44">
            <v>729</v>
          </cell>
          <cell r="I44">
            <v>8013203</v>
          </cell>
          <cell r="J44">
            <v>242120</v>
          </cell>
          <cell r="K44">
            <v>853318</v>
          </cell>
          <cell r="L44">
            <v>1100000</v>
          </cell>
          <cell r="M44">
            <v>4630</v>
          </cell>
          <cell r="N44">
            <v>490000</v>
          </cell>
          <cell r="O44">
            <v>335000</v>
          </cell>
          <cell r="P44">
            <v>2085500</v>
          </cell>
          <cell r="Q44">
            <v>0</v>
          </cell>
          <cell r="R44">
            <v>14391371</v>
          </cell>
          <cell r="S44">
            <v>0</v>
          </cell>
          <cell r="T44">
            <v>60000</v>
          </cell>
          <cell r="U44">
            <v>86462</v>
          </cell>
          <cell r="V44">
            <v>300000</v>
          </cell>
          <cell r="W44">
            <v>1060000</v>
          </cell>
          <cell r="X44">
            <v>29021604</v>
          </cell>
          <cell r="Y44">
            <v>0</v>
          </cell>
          <cell r="Z44">
            <v>1159813</v>
          </cell>
          <cell r="AA44">
            <v>0</v>
          </cell>
          <cell r="AB44">
            <v>30181417</v>
          </cell>
          <cell r="AC44">
            <v>15898917</v>
          </cell>
          <cell r="AD44">
            <v>46080334</v>
          </cell>
          <cell r="AE44">
            <v>16960829</v>
          </cell>
          <cell r="AF44">
            <v>830000</v>
          </cell>
          <cell r="AG44">
            <v>590000</v>
          </cell>
          <cell r="AH44">
            <v>408500</v>
          </cell>
          <cell r="AI44">
            <v>1400000</v>
          </cell>
          <cell r="AJ44">
            <v>835000</v>
          </cell>
          <cell r="AK44">
            <v>2756000</v>
          </cell>
          <cell r="AL44">
            <v>547000</v>
          </cell>
          <cell r="AM44">
            <v>0</v>
          </cell>
          <cell r="AN44">
            <v>7366500</v>
          </cell>
          <cell r="AO44">
            <v>1100000</v>
          </cell>
          <cell r="AP44">
            <v>7578929</v>
          </cell>
          <cell r="AQ44">
            <v>2592015</v>
          </cell>
          <cell r="AR44">
            <v>963190</v>
          </cell>
          <cell r="AS44">
            <v>11134134</v>
          </cell>
          <cell r="AT44">
            <v>36561463</v>
          </cell>
          <cell r="AU44">
            <v>1159813</v>
          </cell>
          <cell r="AV44">
            <v>37721276</v>
          </cell>
          <cell r="AW44">
            <v>8359058</v>
          </cell>
          <cell r="AX44">
            <v>46080334</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20</v>
          </cell>
          <cell r="BV44">
            <v>2011</v>
          </cell>
          <cell r="BW44">
            <v>2015</v>
          </cell>
          <cell r="BX44">
            <v>10</v>
          </cell>
          <cell r="BY44">
            <v>0</v>
          </cell>
          <cell r="BZ44">
            <v>0</v>
          </cell>
          <cell r="CA44">
            <v>0</v>
          </cell>
          <cell r="CB44">
            <v>0</v>
          </cell>
          <cell r="CC44">
            <v>0</v>
          </cell>
          <cell r="CD44">
            <v>0</v>
          </cell>
          <cell r="CE44">
            <v>0</v>
          </cell>
          <cell r="CF44">
            <v>0</v>
          </cell>
          <cell r="CG44">
            <v>0</v>
          </cell>
          <cell r="CH44">
            <v>0</v>
          </cell>
          <cell r="CI44">
            <v>0</v>
          </cell>
          <cell r="CJ44">
            <v>2010</v>
          </cell>
          <cell r="CK44">
            <v>2019</v>
          </cell>
          <cell r="CL44">
            <v>1340</v>
          </cell>
          <cell r="CM44">
            <v>0</v>
          </cell>
          <cell r="CN44">
            <v>0</v>
          </cell>
          <cell r="CO44">
            <v>0</v>
          </cell>
          <cell r="CP44">
            <v>0</v>
          </cell>
          <cell r="CQ44">
            <v>0</v>
          </cell>
          <cell r="CR44">
            <v>0</v>
          </cell>
          <cell r="CS44">
            <v>135</v>
          </cell>
          <cell r="CT44">
            <v>4050</v>
          </cell>
          <cell r="CU44">
            <v>0</v>
          </cell>
          <cell r="CV44">
            <v>6</v>
          </cell>
          <cell r="CW44">
            <v>1364107</v>
          </cell>
          <cell r="CX44">
            <v>0</v>
          </cell>
          <cell r="CY44">
            <v>0</v>
          </cell>
          <cell r="CZ44">
            <v>0</v>
          </cell>
          <cell r="DA44">
            <v>0</v>
          </cell>
          <cell r="DB44">
            <v>0</v>
          </cell>
          <cell r="DC44">
            <v>0</v>
          </cell>
          <cell r="DD44">
            <v>0</v>
          </cell>
          <cell r="DE44">
            <v>656211</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5111173</v>
          </cell>
          <cell r="DU44">
            <v>110377</v>
          </cell>
          <cell r="DV44">
            <v>0</v>
          </cell>
          <cell r="DW44">
            <v>0</v>
          </cell>
          <cell r="DX44">
            <v>0</v>
          </cell>
          <cell r="DY44">
            <v>411460</v>
          </cell>
          <cell r="DZ44">
            <v>0</v>
          </cell>
          <cell r="EA44">
            <v>0</v>
          </cell>
          <cell r="EB44">
            <v>5633010</v>
          </cell>
          <cell r="EC44">
            <v>380000</v>
          </cell>
          <cell r="ED44">
            <v>0</v>
          </cell>
          <cell r="EE44">
            <v>5522633</v>
          </cell>
          <cell r="EF44">
            <v>0</v>
          </cell>
          <cell r="EG44">
            <v>656211</v>
          </cell>
          <cell r="EH44">
            <v>656211</v>
          </cell>
          <cell r="EI44">
            <v>161604</v>
          </cell>
          <cell r="EJ44">
            <v>817815</v>
          </cell>
          <cell r="EK44">
            <v>0</v>
          </cell>
          <cell r="EL44">
            <v>0</v>
          </cell>
          <cell r="EM44">
            <v>0</v>
          </cell>
          <cell r="EN44">
            <v>62805</v>
          </cell>
          <cell r="EO44">
            <v>1432004</v>
          </cell>
          <cell r="EP44">
            <v>0</v>
          </cell>
          <cell r="EQ44">
            <v>8325634</v>
          </cell>
          <cell r="ER44">
            <v>22539</v>
          </cell>
          <cell r="ES44">
            <v>1209635</v>
          </cell>
          <cell r="ET44">
            <v>81681</v>
          </cell>
          <cell r="EU44">
            <v>0</v>
          </cell>
          <cell r="EV44">
            <v>0</v>
          </cell>
          <cell r="EW44">
            <v>134000</v>
          </cell>
          <cell r="EX44">
            <v>33000</v>
          </cell>
          <cell r="EY44">
            <v>0</v>
          </cell>
          <cell r="EZ44">
            <v>13500</v>
          </cell>
          <cell r="FA44">
            <v>292419</v>
          </cell>
          <cell r="FB44">
            <v>0</v>
          </cell>
          <cell r="FC44">
            <v>1764235</v>
          </cell>
          <cell r="FD44">
            <v>0</v>
          </cell>
          <cell r="FE44">
            <v>0</v>
          </cell>
          <cell r="FF44">
            <v>1187096</v>
          </cell>
          <cell r="FG44">
            <v>22539</v>
          </cell>
          <cell r="FH44">
            <v>5397346</v>
          </cell>
          <cell r="FI44">
            <v>165353</v>
          </cell>
          <cell r="FJ44">
            <v>853318</v>
          </cell>
          <cell r="FK44">
            <v>1100000</v>
          </cell>
          <cell r="FL44">
            <v>1500</v>
          </cell>
          <cell r="FM44">
            <v>0</v>
          </cell>
          <cell r="FN44">
            <v>85000</v>
          </cell>
          <cell r="FO44">
            <v>50000</v>
          </cell>
          <cell r="FP44">
            <v>0</v>
          </cell>
          <cell r="FQ44">
            <v>14391371</v>
          </cell>
          <cell r="FR44">
            <v>0</v>
          </cell>
          <cell r="FS44">
            <v>50000</v>
          </cell>
          <cell r="FT44">
            <v>55816</v>
          </cell>
          <cell r="FU44">
            <v>300000</v>
          </cell>
          <cell r="FV44">
            <v>550000</v>
          </cell>
          <cell r="FW44">
            <v>22999704</v>
          </cell>
          <cell r="FX44">
            <v>0</v>
          </cell>
          <cell r="FY44">
            <v>0</v>
          </cell>
          <cell r="FZ44">
            <v>0</v>
          </cell>
          <cell r="GA44">
            <v>22999704</v>
          </cell>
          <cell r="GB44">
            <v>3449651</v>
          </cell>
          <cell r="GC44">
            <v>26449355</v>
          </cell>
          <cell r="GD44">
            <v>3045634</v>
          </cell>
          <cell r="GE44">
            <v>0</v>
          </cell>
          <cell r="GF44">
            <v>18117256</v>
          </cell>
          <cell r="GG44">
            <v>6001</v>
          </cell>
          <cell r="GH44">
            <v>13168594</v>
          </cell>
          <cell r="GI44">
            <v>0</v>
          </cell>
          <cell r="GJ44">
            <v>166864</v>
          </cell>
          <cell r="GK44">
            <v>1992392</v>
          </cell>
          <cell r="GL44">
            <v>646256</v>
          </cell>
          <cell r="GM44">
            <v>0</v>
          </cell>
          <cell r="GN44">
            <v>116768</v>
          </cell>
          <cell r="GO44">
            <v>128116</v>
          </cell>
          <cell r="GP44">
            <v>0</v>
          </cell>
          <cell r="GQ44">
            <v>583500</v>
          </cell>
          <cell r="GR44">
            <v>0</v>
          </cell>
          <cell r="GS44">
            <v>248406</v>
          </cell>
          <cell r="GT44">
            <v>127206</v>
          </cell>
          <cell r="GU44">
            <v>-46064</v>
          </cell>
          <cell r="GV44">
            <v>18492868</v>
          </cell>
          <cell r="GW44">
            <v>2186574</v>
          </cell>
          <cell r="GX44">
            <v>3654396</v>
          </cell>
          <cell r="GY44">
            <v>0</v>
          </cell>
          <cell r="GZ44">
            <v>0</v>
          </cell>
          <cell r="HA44">
            <v>0</v>
          </cell>
          <cell r="HB44">
            <v>846214</v>
          </cell>
          <cell r="HC44">
            <v>0</v>
          </cell>
          <cell r="HD44">
            <v>129125</v>
          </cell>
          <cell r="HE44">
            <v>354059</v>
          </cell>
          <cell r="HF44">
            <v>25534111</v>
          </cell>
          <cell r="HG44">
            <v>22141434</v>
          </cell>
          <cell r="HH44">
            <v>0</v>
          </cell>
          <cell r="HI44">
            <v>3392677</v>
          </cell>
          <cell r="HJ44">
            <v>13369488</v>
          </cell>
          <cell r="HK44">
            <v>0</v>
          </cell>
          <cell r="HL44">
            <v>161656</v>
          </cell>
          <cell r="HM44">
            <v>2007872</v>
          </cell>
          <cell r="HN44">
            <v>655868</v>
          </cell>
          <cell r="HO44">
            <v>0</v>
          </cell>
          <cell r="HP44">
            <v>119954</v>
          </cell>
          <cell r="HQ44">
            <v>131623</v>
          </cell>
          <cell r="HR44">
            <v>0</v>
          </cell>
          <cell r="HS44">
            <v>655369</v>
          </cell>
          <cell r="HT44">
            <v>148032</v>
          </cell>
          <cell r="HU44">
            <v>164427</v>
          </cell>
          <cell r="HV44">
            <v>0</v>
          </cell>
          <cell r="HW44">
            <v>4681</v>
          </cell>
          <cell r="HX44">
            <v>18825767</v>
          </cell>
          <cell r="HY44">
            <v>0</v>
          </cell>
          <cell r="HZ44">
            <v>3392677</v>
          </cell>
          <cell r="IA44">
            <v>0</v>
          </cell>
          <cell r="IB44">
            <v>0</v>
          </cell>
          <cell r="IC44">
            <v>0</v>
          </cell>
          <cell r="ID44">
            <v>871022</v>
          </cell>
          <cell r="IE44">
            <v>0</v>
          </cell>
          <cell r="IF44">
            <v>105619</v>
          </cell>
          <cell r="IG44">
            <v>358079</v>
          </cell>
          <cell r="IH44">
            <v>0</v>
          </cell>
          <cell r="II44">
            <v>0</v>
          </cell>
          <cell r="IJ44">
            <v>0</v>
          </cell>
          <cell r="IK44">
            <v>0</v>
          </cell>
          <cell r="IL44">
            <v>18513308</v>
          </cell>
          <cell r="IM44">
            <v>0</v>
          </cell>
          <cell r="IN44">
            <v>2.1</v>
          </cell>
          <cell r="IO44">
            <v>13.78</v>
          </cell>
          <cell r="IP44">
            <v>219</v>
          </cell>
          <cell r="IQ44">
            <v>11.31</v>
          </cell>
          <cell r="IR44">
            <v>1.32</v>
          </cell>
          <cell r="IS44">
            <v>2142.8000000000002</v>
          </cell>
          <cell r="IT44">
            <v>0</v>
          </cell>
          <cell r="IU44">
            <v>60.5</v>
          </cell>
          <cell r="IV44">
            <v>0</v>
          </cell>
          <cell r="IW44">
            <v>0</v>
          </cell>
          <cell r="IX44">
            <v>0</v>
          </cell>
          <cell r="IY44">
            <v>0</v>
          </cell>
          <cell r="IZ44">
            <v>0</v>
          </cell>
          <cell r="JA44">
            <v>0</v>
          </cell>
          <cell r="JB44">
            <v>0</v>
          </cell>
          <cell r="JC44">
            <v>0</v>
          </cell>
          <cell r="JD44">
            <v>328.03</v>
          </cell>
          <cell r="JE44">
            <v>38.36</v>
          </cell>
          <cell r="JF44">
            <v>93.83</v>
          </cell>
          <cell r="JG44">
            <v>195.84</v>
          </cell>
          <cell r="JH44">
            <v>63.02</v>
          </cell>
          <cell r="JI44">
            <v>101.72</v>
          </cell>
          <cell r="JJ44">
            <v>177.84</v>
          </cell>
          <cell r="JK44">
            <v>342.58</v>
          </cell>
          <cell r="JL44">
            <v>16.16</v>
          </cell>
          <cell r="JM44">
            <v>0.66</v>
          </cell>
          <cell r="JN44">
            <v>220</v>
          </cell>
          <cell r="JO44">
            <v>3.6</v>
          </cell>
          <cell r="JP44">
            <v>6121</v>
          </cell>
          <cell r="JQ44">
            <v>10.721</v>
          </cell>
          <cell r="JR44">
            <v>13593</v>
          </cell>
          <cell r="JS44">
            <v>2184.1999999999998</v>
          </cell>
          <cell r="JT44">
            <v>-2</v>
          </cell>
          <cell r="JU44">
            <v>-12242</v>
          </cell>
          <cell r="JV44">
            <v>-10712</v>
          </cell>
          <cell r="JW44">
            <v>0</v>
          </cell>
          <cell r="JX44">
            <v>2142.8000000000002</v>
          </cell>
          <cell r="JY44">
            <v>6366</v>
          </cell>
          <cell r="JZ44">
            <v>13641065</v>
          </cell>
          <cell r="KA44">
            <v>0</v>
          </cell>
        </row>
        <row r="45">
          <cell r="C45">
            <v>747</v>
          </cell>
          <cell r="D45" t="str">
            <v>BOYDEN-HULL</v>
          </cell>
          <cell r="E45">
            <v>0</v>
          </cell>
          <cell r="F45">
            <v>0</v>
          </cell>
          <cell r="G45">
            <v>0</v>
          </cell>
          <cell r="H45">
            <v>747</v>
          </cell>
          <cell r="I45">
            <v>2823009</v>
          </cell>
          <cell r="J45">
            <v>58847</v>
          </cell>
          <cell r="K45">
            <v>191000</v>
          </cell>
          <cell r="L45">
            <v>240000</v>
          </cell>
          <cell r="M45">
            <v>17360</v>
          </cell>
          <cell r="N45">
            <v>160000</v>
          </cell>
          <cell r="O45">
            <v>160000</v>
          </cell>
          <cell r="P45">
            <v>655000</v>
          </cell>
          <cell r="Q45">
            <v>0</v>
          </cell>
          <cell r="R45">
            <v>3513466</v>
          </cell>
          <cell r="S45">
            <v>0</v>
          </cell>
          <cell r="T45">
            <v>67690</v>
          </cell>
          <cell r="U45">
            <v>19617</v>
          </cell>
          <cell r="V45">
            <v>60000</v>
          </cell>
          <cell r="W45">
            <v>305000</v>
          </cell>
          <cell r="X45">
            <v>8270989</v>
          </cell>
          <cell r="Y45">
            <v>0</v>
          </cell>
          <cell r="Z45">
            <v>104773</v>
          </cell>
          <cell r="AA45">
            <v>0</v>
          </cell>
          <cell r="AB45">
            <v>8375762</v>
          </cell>
          <cell r="AC45">
            <v>1801444</v>
          </cell>
          <cell r="AD45">
            <v>10177206</v>
          </cell>
          <cell r="AE45">
            <v>5235000</v>
          </cell>
          <cell r="AF45">
            <v>140000</v>
          </cell>
          <cell r="AG45">
            <v>75000</v>
          </cell>
          <cell r="AH45">
            <v>410000</v>
          </cell>
          <cell r="AI45">
            <v>375000</v>
          </cell>
          <cell r="AJ45">
            <v>350000</v>
          </cell>
          <cell r="AK45">
            <v>577000</v>
          </cell>
          <cell r="AL45">
            <v>485600</v>
          </cell>
          <cell r="AM45">
            <v>0</v>
          </cell>
          <cell r="AN45">
            <v>2412600</v>
          </cell>
          <cell r="AO45">
            <v>331000</v>
          </cell>
          <cell r="AP45">
            <v>625000</v>
          </cell>
          <cell r="AQ45">
            <v>347918</v>
          </cell>
          <cell r="AR45">
            <v>306238</v>
          </cell>
          <cell r="AS45">
            <v>1279156</v>
          </cell>
          <cell r="AT45">
            <v>9257756</v>
          </cell>
          <cell r="AU45">
            <v>104773</v>
          </cell>
          <cell r="AV45">
            <v>9362529</v>
          </cell>
          <cell r="AW45">
            <v>814677</v>
          </cell>
          <cell r="AX45">
            <v>10177206</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20</v>
          </cell>
          <cell r="BV45">
            <v>2015</v>
          </cell>
          <cell r="BW45">
            <v>2019</v>
          </cell>
          <cell r="BX45">
            <v>10</v>
          </cell>
          <cell r="BY45">
            <v>0</v>
          </cell>
          <cell r="BZ45">
            <v>0</v>
          </cell>
          <cell r="CA45">
            <v>0</v>
          </cell>
          <cell r="CB45">
            <v>0</v>
          </cell>
          <cell r="CC45">
            <v>0</v>
          </cell>
          <cell r="CD45">
            <v>0</v>
          </cell>
          <cell r="CE45">
            <v>0</v>
          </cell>
          <cell r="CF45">
            <v>0</v>
          </cell>
          <cell r="CG45">
            <v>0</v>
          </cell>
          <cell r="CH45">
            <v>0</v>
          </cell>
          <cell r="CI45">
            <v>0</v>
          </cell>
          <cell r="CJ45">
            <v>2007</v>
          </cell>
          <cell r="CK45">
            <v>2016</v>
          </cell>
          <cell r="CL45">
            <v>1340</v>
          </cell>
          <cell r="CM45">
            <v>0</v>
          </cell>
          <cell r="CN45">
            <v>0</v>
          </cell>
          <cell r="CO45">
            <v>0</v>
          </cell>
          <cell r="CP45">
            <v>0</v>
          </cell>
          <cell r="CQ45">
            <v>0</v>
          </cell>
          <cell r="CR45">
            <v>0</v>
          </cell>
          <cell r="CS45">
            <v>0</v>
          </cell>
          <cell r="CT45">
            <v>2700</v>
          </cell>
          <cell r="CU45">
            <v>0</v>
          </cell>
          <cell r="CV45">
            <v>4</v>
          </cell>
          <cell r="CW45">
            <v>388799</v>
          </cell>
          <cell r="CX45">
            <v>0</v>
          </cell>
          <cell r="CY45">
            <v>0</v>
          </cell>
          <cell r="CZ45">
            <v>0</v>
          </cell>
          <cell r="DA45">
            <v>0</v>
          </cell>
          <cell r="DB45">
            <v>0</v>
          </cell>
          <cell r="DC45">
            <v>0</v>
          </cell>
          <cell r="DD45">
            <v>0</v>
          </cell>
          <cell r="DE45">
            <v>308891</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1798939</v>
          </cell>
          <cell r="DU45">
            <v>103958</v>
          </cell>
          <cell r="DV45">
            <v>0</v>
          </cell>
          <cell r="DW45">
            <v>0</v>
          </cell>
          <cell r="DX45">
            <v>0</v>
          </cell>
          <cell r="DY45">
            <v>158887</v>
          </cell>
          <cell r="DZ45">
            <v>0</v>
          </cell>
          <cell r="EA45">
            <v>0</v>
          </cell>
          <cell r="EB45">
            <v>2061784</v>
          </cell>
          <cell r="EC45">
            <v>185000</v>
          </cell>
          <cell r="ED45">
            <v>0</v>
          </cell>
          <cell r="EE45">
            <v>1957826</v>
          </cell>
          <cell r="EF45">
            <v>0</v>
          </cell>
          <cell r="EG45">
            <v>308891</v>
          </cell>
          <cell r="EH45">
            <v>308891</v>
          </cell>
          <cell r="EI45">
            <v>76070</v>
          </cell>
          <cell r="EJ45">
            <v>384961</v>
          </cell>
          <cell r="EK45">
            <v>0</v>
          </cell>
          <cell r="EL45">
            <v>0</v>
          </cell>
          <cell r="EM45">
            <v>0</v>
          </cell>
          <cell r="EN45">
            <v>0</v>
          </cell>
          <cell r="EO45">
            <v>242145</v>
          </cell>
          <cell r="EP45">
            <v>0</v>
          </cell>
          <cell r="EQ45">
            <v>2873890</v>
          </cell>
          <cell r="ER45">
            <v>45098</v>
          </cell>
          <cell r="ES45">
            <v>1071148</v>
          </cell>
          <cell r="ET45">
            <v>96954</v>
          </cell>
          <cell r="EU45">
            <v>0</v>
          </cell>
          <cell r="EV45">
            <v>0</v>
          </cell>
          <cell r="EW45">
            <v>134000</v>
          </cell>
          <cell r="EX45">
            <v>33000</v>
          </cell>
          <cell r="EY45">
            <v>0</v>
          </cell>
          <cell r="EZ45">
            <v>0</v>
          </cell>
          <cell r="FA45">
            <v>105045</v>
          </cell>
          <cell r="FB45">
            <v>0</v>
          </cell>
          <cell r="FC45">
            <v>1440147</v>
          </cell>
          <cell r="FD45">
            <v>0</v>
          </cell>
          <cell r="FE45">
            <v>0</v>
          </cell>
          <cell r="FF45">
            <v>1026050</v>
          </cell>
          <cell r="FG45">
            <v>45098</v>
          </cell>
          <cell r="FH45">
            <v>2025935</v>
          </cell>
          <cell r="FI45">
            <v>43815</v>
          </cell>
          <cell r="FJ45">
            <v>191000</v>
          </cell>
          <cell r="FK45">
            <v>240000</v>
          </cell>
          <cell r="FL45">
            <v>15000</v>
          </cell>
          <cell r="FM45">
            <v>0</v>
          </cell>
          <cell r="FN45">
            <v>0</v>
          </cell>
          <cell r="FO45">
            <v>65000</v>
          </cell>
          <cell r="FP45">
            <v>0</v>
          </cell>
          <cell r="FQ45">
            <v>3513466</v>
          </cell>
          <cell r="FR45">
            <v>0</v>
          </cell>
          <cell r="FS45">
            <v>65000</v>
          </cell>
          <cell r="FT45">
            <v>11808</v>
          </cell>
          <cell r="FU45">
            <v>60000</v>
          </cell>
          <cell r="FV45">
            <v>165000</v>
          </cell>
          <cell r="FW45">
            <v>6396024</v>
          </cell>
          <cell r="FX45">
            <v>0</v>
          </cell>
          <cell r="FY45">
            <v>0</v>
          </cell>
          <cell r="FZ45">
            <v>0</v>
          </cell>
          <cell r="GA45">
            <v>6396024</v>
          </cell>
          <cell r="GB45">
            <v>1152190</v>
          </cell>
          <cell r="GC45">
            <v>7548214</v>
          </cell>
          <cell r="GD45">
            <v>812808</v>
          </cell>
          <cell r="GE45">
            <v>0</v>
          </cell>
          <cell r="GF45">
            <v>5021456</v>
          </cell>
          <cell r="GG45">
            <v>6001</v>
          </cell>
          <cell r="GH45">
            <v>3763227</v>
          </cell>
          <cell r="GI45">
            <v>0</v>
          </cell>
          <cell r="GJ45">
            <v>77689</v>
          </cell>
          <cell r="GK45">
            <v>392705</v>
          </cell>
          <cell r="GL45">
            <v>187291</v>
          </cell>
          <cell r="GM45">
            <v>0</v>
          </cell>
          <cell r="GN45">
            <v>46525</v>
          </cell>
          <cell r="GO45">
            <v>52300</v>
          </cell>
          <cell r="GP45">
            <v>0</v>
          </cell>
          <cell r="GQ45">
            <v>119650</v>
          </cell>
          <cell r="GR45">
            <v>0</v>
          </cell>
          <cell r="GS45">
            <v>73681</v>
          </cell>
          <cell r="GT45">
            <v>217514</v>
          </cell>
          <cell r="GU45">
            <v>0</v>
          </cell>
          <cell r="GV45">
            <v>5312651</v>
          </cell>
          <cell r="GW45">
            <v>658583</v>
          </cell>
          <cell r="GX45">
            <v>1804024</v>
          </cell>
          <cell r="GY45">
            <v>0</v>
          </cell>
          <cell r="GZ45">
            <v>0</v>
          </cell>
          <cell r="HA45">
            <v>0</v>
          </cell>
          <cell r="HB45">
            <v>276635</v>
          </cell>
          <cell r="HC45">
            <v>0</v>
          </cell>
          <cell r="HD45">
            <v>37988</v>
          </cell>
          <cell r="HE45">
            <v>0</v>
          </cell>
          <cell r="HF45">
            <v>8051893</v>
          </cell>
          <cell r="HG45">
            <v>6108408</v>
          </cell>
          <cell r="HH45">
            <v>0</v>
          </cell>
          <cell r="HI45">
            <v>1943485</v>
          </cell>
          <cell r="HJ45">
            <v>3849497</v>
          </cell>
          <cell r="HK45">
            <v>0</v>
          </cell>
          <cell r="HL45">
            <v>84519</v>
          </cell>
          <cell r="HM45">
            <v>396212</v>
          </cell>
          <cell r="HN45">
            <v>191241</v>
          </cell>
          <cell r="HO45">
            <v>0</v>
          </cell>
          <cell r="HP45">
            <v>46391</v>
          </cell>
          <cell r="HQ45">
            <v>52129</v>
          </cell>
          <cell r="HR45">
            <v>0</v>
          </cell>
          <cell r="HS45">
            <v>120305</v>
          </cell>
          <cell r="HT45">
            <v>0</v>
          </cell>
          <cell r="HU45">
            <v>36124</v>
          </cell>
          <cell r="HV45">
            <v>0</v>
          </cell>
          <cell r="HW45">
            <v>-1320</v>
          </cell>
          <cell r="HX45">
            <v>5173733</v>
          </cell>
          <cell r="HY45">
            <v>0</v>
          </cell>
          <cell r="HZ45">
            <v>1943485</v>
          </cell>
          <cell r="IA45">
            <v>0</v>
          </cell>
          <cell r="IB45">
            <v>0</v>
          </cell>
          <cell r="IC45">
            <v>0</v>
          </cell>
          <cell r="ID45">
            <v>282977</v>
          </cell>
          <cell r="IE45">
            <v>0</v>
          </cell>
          <cell r="IF45">
            <v>31059</v>
          </cell>
          <cell r="IG45">
            <v>0</v>
          </cell>
          <cell r="IH45">
            <v>0</v>
          </cell>
          <cell r="II45">
            <v>0</v>
          </cell>
          <cell r="IJ45">
            <v>0</v>
          </cell>
          <cell r="IK45">
            <v>0</v>
          </cell>
          <cell r="IL45">
            <v>5137609</v>
          </cell>
          <cell r="IM45">
            <v>0</v>
          </cell>
          <cell r="IN45">
            <v>0.8</v>
          </cell>
          <cell r="IO45">
            <v>2.06</v>
          </cell>
          <cell r="IP45">
            <v>293</v>
          </cell>
          <cell r="IQ45">
            <v>2.7280000000000002</v>
          </cell>
          <cell r="IR45">
            <v>9.02</v>
          </cell>
          <cell r="IS45">
            <v>608.5</v>
          </cell>
          <cell r="IT45">
            <v>0</v>
          </cell>
          <cell r="IU45">
            <v>0</v>
          </cell>
          <cell r="IV45">
            <v>0</v>
          </cell>
          <cell r="IW45">
            <v>0</v>
          </cell>
          <cell r="IX45">
            <v>0</v>
          </cell>
          <cell r="IY45">
            <v>0</v>
          </cell>
          <cell r="IZ45">
            <v>0</v>
          </cell>
          <cell r="JA45">
            <v>0</v>
          </cell>
          <cell r="JB45">
            <v>0</v>
          </cell>
          <cell r="JC45">
            <v>0</v>
          </cell>
          <cell r="JD45">
            <v>64.73</v>
          </cell>
          <cell r="JE45">
            <v>28.77</v>
          </cell>
          <cell r="JF45">
            <v>7.88</v>
          </cell>
          <cell r="JG45">
            <v>28.08</v>
          </cell>
          <cell r="JH45">
            <v>28.77</v>
          </cell>
          <cell r="JI45">
            <v>10.29</v>
          </cell>
          <cell r="JJ45">
            <v>31.68</v>
          </cell>
          <cell r="JK45">
            <v>70.739999999999995</v>
          </cell>
          <cell r="JL45">
            <v>2.9</v>
          </cell>
          <cell r="JM45">
            <v>9.4600000000000009</v>
          </cell>
          <cell r="JN45">
            <v>294</v>
          </cell>
          <cell r="JO45">
            <v>2.4</v>
          </cell>
          <cell r="JP45">
            <v>6121</v>
          </cell>
          <cell r="JQ45">
            <v>2.4940000000000002</v>
          </cell>
          <cell r="JR45">
            <v>12118</v>
          </cell>
          <cell r="JS45">
            <v>628.9</v>
          </cell>
          <cell r="JT45">
            <v>0</v>
          </cell>
          <cell r="JU45">
            <v>0</v>
          </cell>
          <cell r="JV45">
            <v>0</v>
          </cell>
          <cell r="JW45">
            <v>0</v>
          </cell>
          <cell r="JX45">
            <v>608.5</v>
          </cell>
          <cell r="JY45">
            <v>6366</v>
          </cell>
          <cell r="JZ45">
            <v>3873711</v>
          </cell>
          <cell r="KA45">
            <v>14281</v>
          </cell>
        </row>
        <row r="46">
          <cell r="C46">
            <v>792</v>
          </cell>
          <cell r="D46" t="str">
            <v>NODAWAY VALLEY (B-F)</v>
          </cell>
          <cell r="E46">
            <v>0</v>
          </cell>
          <cell r="F46">
            <v>0</v>
          </cell>
          <cell r="G46">
            <v>0</v>
          </cell>
          <cell r="H46">
            <v>2673</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251475</v>
          </cell>
          <cell r="EP46">
            <v>0</v>
          </cell>
          <cell r="EQ46">
            <v>251475</v>
          </cell>
          <cell r="ER46">
            <v>20969</v>
          </cell>
          <cell r="ES46">
            <v>1223720</v>
          </cell>
          <cell r="ET46">
            <v>82669</v>
          </cell>
          <cell r="EU46">
            <v>0</v>
          </cell>
          <cell r="EV46">
            <v>0</v>
          </cell>
          <cell r="EW46">
            <v>0</v>
          </cell>
          <cell r="EX46">
            <v>33000</v>
          </cell>
          <cell r="EY46">
            <v>0</v>
          </cell>
          <cell r="EZ46">
            <v>0</v>
          </cell>
          <cell r="FA46">
            <v>267735</v>
          </cell>
          <cell r="FB46">
            <v>0</v>
          </cell>
          <cell r="FC46">
            <v>1607124</v>
          </cell>
          <cell r="FD46">
            <v>0</v>
          </cell>
          <cell r="FE46">
            <v>0</v>
          </cell>
          <cell r="FF46">
            <v>1202751</v>
          </cell>
          <cell r="FG46">
            <v>20969</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cell r="JW46">
            <v>0</v>
          </cell>
          <cell r="JX46">
            <v>0</v>
          </cell>
          <cell r="JY46">
            <v>0</v>
          </cell>
          <cell r="JZ46">
            <v>0</v>
          </cell>
          <cell r="KA46">
            <v>0</v>
          </cell>
        </row>
        <row r="47">
          <cell r="C47">
            <v>819</v>
          </cell>
          <cell r="D47" t="str">
            <v>WEST HANCOCK</v>
          </cell>
          <cell r="E47">
            <v>0</v>
          </cell>
          <cell r="F47">
            <v>0</v>
          </cell>
          <cell r="G47">
            <v>0</v>
          </cell>
          <cell r="H47">
            <v>819</v>
          </cell>
          <cell r="I47">
            <v>2885164</v>
          </cell>
          <cell r="J47">
            <v>62036</v>
          </cell>
          <cell r="K47">
            <v>291892</v>
          </cell>
          <cell r="L47">
            <v>319592</v>
          </cell>
          <cell r="M47">
            <v>22599</v>
          </cell>
          <cell r="N47">
            <v>130000</v>
          </cell>
          <cell r="O47">
            <v>400865</v>
          </cell>
          <cell r="P47">
            <v>572207</v>
          </cell>
          <cell r="Q47">
            <v>0</v>
          </cell>
          <cell r="R47">
            <v>3072713</v>
          </cell>
          <cell r="S47">
            <v>0</v>
          </cell>
          <cell r="T47">
            <v>15500</v>
          </cell>
          <cell r="U47">
            <v>29411</v>
          </cell>
          <cell r="V47">
            <v>97789</v>
          </cell>
          <cell r="W47">
            <v>316727</v>
          </cell>
          <cell r="X47">
            <v>8216495</v>
          </cell>
          <cell r="Y47">
            <v>0</v>
          </cell>
          <cell r="Z47">
            <v>305913</v>
          </cell>
          <cell r="AA47">
            <v>0</v>
          </cell>
          <cell r="AB47">
            <v>8522408</v>
          </cell>
          <cell r="AC47">
            <v>2313168</v>
          </cell>
          <cell r="AD47">
            <v>10835576</v>
          </cell>
          <cell r="AE47">
            <v>5200000</v>
          </cell>
          <cell r="AF47">
            <v>110000</v>
          </cell>
          <cell r="AG47">
            <v>260000</v>
          </cell>
          <cell r="AH47">
            <v>285000</v>
          </cell>
          <cell r="AI47">
            <v>410000</v>
          </cell>
          <cell r="AJ47">
            <v>150000</v>
          </cell>
          <cell r="AK47">
            <v>859500</v>
          </cell>
          <cell r="AL47">
            <v>400000</v>
          </cell>
          <cell r="AM47">
            <v>0</v>
          </cell>
          <cell r="AN47">
            <v>2474500</v>
          </cell>
          <cell r="AO47">
            <v>350000</v>
          </cell>
          <cell r="AP47">
            <v>200000</v>
          </cell>
          <cell r="AQ47">
            <v>777888</v>
          </cell>
          <cell r="AR47">
            <v>268439</v>
          </cell>
          <cell r="AS47">
            <v>1246327</v>
          </cell>
          <cell r="AT47">
            <v>9270827</v>
          </cell>
          <cell r="AU47">
            <v>305913</v>
          </cell>
          <cell r="AV47">
            <v>9576740</v>
          </cell>
          <cell r="AW47">
            <v>1258836</v>
          </cell>
          <cell r="AX47">
            <v>10835576</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20</v>
          </cell>
          <cell r="BV47">
            <v>2012</v>
          </cell>
          <cell r="BW47">
            <v>2016</v>
          </cell>
          <cell r="BX47">
            <v>10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135</v>
          </cell>
          <cell r="CT47">
            <v>2700</v>
          </cell>
          <cell r="CU47">
            <v>0</v>
          </cell>
          <cell r="CV47">
            <v>9</v>
          </cell>
          <cell r="CW47">
            <v>380332</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2113729</v>
          </cell>
          <cell r="DU47">
            <v>6877</v>
          </cell>
          <cell r="DV47">
            <v>0</v>
          </cell>
          <cell r="DW47">
            <v>0</v>
          </cell>
          <cell r="DX47">
            <v>0</v>
          </cell>
          <cell r="DY47">
            <v>0</v>
          </cell>
          <cell r="DZ47">
            <v>0</v>
          </cell>
          <cell r="EA47">
            <v>0</v>
          </cell>
          <cell r="EB47">
            <v>2120606</v>
          </cell>
          <cell r="EC47">
            <v>50000</v>
          </cell>
          <cell r="ED47">
            <v>0</v>
          </cell>
          <cell r="EE47">
            <v>2113729</v>
          </cell>
          <cell r="EF47">
            <v>0</v>
          </cell>
          <cell r="EG47">
            <v>0</v>
          </cell>
          <cell r="EH47">
            <v>0</v>
          </cell>
          <cell r="EI47">
            <v>88518</v>
          </cell>
          <cell r="EJ47">
            <v>88518</v>
          </cell>
          <cell r="EK47">
            <v>0</v>
          </cell>
          <cell r="EL47">
            <v>0</v>
          </cell>
          <cell r="EM47">
            <v>0</v>
          </cell>
          <cell r="EN47">
            <v>36212</v>
          </cell>
          <cell r="EO47">
            <v>621975</v>
          </cell>
          <cell r="EP47">
            <v>0</v>
          </cell>
          <cell r="EQ47">
            <v>2917311</v>
          </cell>
          <cell r="ER47">
            <v>2564</v>
          </cell>
          <cell r="ES47">
            <v>790575</v>
          </cell>
          <cell r="ET47">
            <v>18640</v>
          </cell>
          <cell r="EU47">
            <v>0</v>
          </cell>
          <cell r="EV47">
            <v>0</v>
          </cell>
          <cell r="EW47">
            <v>0</v>
          </cell>
          <cell r="EX47">
            <v>33000</v>
          </cell>
          <cell r="EY47">
            <v>0</v>
          </cell>
          <cell r="EZ47">
            <v>13500</v>
          </cell>
          <cell r="FA47">
            <v>231876</v>
          </cell>
          <cell r="FB47">
            <v>0</v>
          </cell>
          <cell r="FC47">
            <v>1087591</v>
          </cell>
          <cell r="FD47">
            <v>0</v>
          </cell>
          <cell r="FE47">
            <v>0</v>
          </cell>
          <cell r="FF47">
            <v>788011</v>
          </cell>
          <cell r="FG47">
            <v>2564</v>
          </cell>
          <cell r="FH47">
            <v>2105229</v>
          </cell>
          <cell r="FI47">
            <v>45266</v>
          </cell>
          <cell r="FJ47">
            <v>291892</v>
          </cell>
          <cell r="FK47">
            <v>319592</v>
          </cell>
          <cell r="FL47">
            <v>14349</v>
          </cell>
          <cell r="FM47">
            <v>0</v>
          </cell>
          <cell r="FN47">
            <v>865</v>
          </cell>
          <cell r="FO47">
            <v>71807</v>
          </cell>
          <cell r="FP47">
            <v>0</v>
          </cell>
          <cell r="FQ47">
            <v>3072713</v>
          </cell>
          <cell r="FR47">
            <v>0</v>
          </cell>
          <cell r="FS47">
            <v>12000</v>
          </cell>
          <cell r="FT47">
            <v>21461</v>
          </cell>
          <cell r="FU47">
            <v>97789</v>
          </cell>
          <cell r="FV47">
            <v>126727</v>
          </cell>
          <cell r="FW47">
            <v>6179690</v>
          </cell>
          <cell r="FX47">
            <v>0</v>
          </cell>
          <cell r="FY47">
            <v>0</v>
          </cell>
          <cell r="FZ47">
            <v>0</v>
          </cell>
          <cell r="GA47">
            <v>6179690</v>
          </cell>
          <cell r="GB47">
            <v>1468317</v>
          </cell>
          <cell r="GC47">
            <v>7648007</v>
          </cell>
          <cell r="GD47">
            <v>956482</v>
          </cell>
          <cell r="GE47">
            <v>0</v>
          </cell>
          <cell r="GF47">
            <v>5113222</v>
          </cell>
          <cell r="GG47">
            <v>6019</v>
          </cell>
          <cell r="GH47">
            <v>3855170</v>
          </cell>
          <cell r="GI47">
            <v>0</v>
          </cell>
          <cell r="GJ47">
            <v>92037</v>
          </cell>
          <cell r="GK47">
            <v>328036</v>
          </cell>
          <cell r="GL47">
            <v>185690</v>
          </cell>
          <cell r="GM47">
            <v>0</v>
          </cell>
          <cell r="GN47">
            <v>32462</v>
          </cell>
          <cell r="GO47">
            <v>36293</v>
          </cell>
          <cell r="GP47">
            <v>0</v>
          </cell>
          <cell r="GQ47">
            <v>189269</v>
          </cell>
          <cell r="GR47">
            <v>0</v>
          </cell>
          <cell r="GS47">
            <v>0</v>
          </cell>
          <cell r="GT47">
            <v>0</v>
          </cell>
          <cell r="GU47">
            <v>0</v>
          </cell>
          <cell r="GV47">
            <v>5113222</v>
          </cell>
          <cell r="GW47">
            <v>645360</v>
          </cell>
          <cell r="GX47">
            <v>2746443</v>
          </cell>
          <cell r="GY47">
            <v>0</v>
          </cell>
          <cell r="GZ47">
            <v>0</v>
          </cell>
          <cell r="HA47">
            <v>0</v>
          </cell>
          <cell r="HB47">
            <v>314659</v>
          </cell>
          <cell r="HC47">
            <v>0</v>
          </cell>
          <cell r="HD47">
            <v>39124</v>
          </cell>
          <cell r="HE47">
            <v>114019</v>
          </cell>
          <cell r="HF47">
            <v>8933703</v>
          </cell>
          <cell r="HG47">
            <v>5973844</v>
          </cell>
          <cell r="HH47">
            <v>0</v>
          </cell>
          <cell r="HI47">
            <v>2959859</v>
          </cell>
          <cell r="HJ47">
            <v>3765663</v>
          </cell>
          <cell r="HK47">
            <v>128059</v>
          </cell>
          <cell r="HL47">
            <v>109507</v>
          </cell>
          <cell r="HM47">
            <v>275702</v>
          </cell>
          <cell r="HN47">
            <v>179357</v>
          </cell>
          <cell r="HO47">
            <v>6333</v>
          </cell>
          <cell r="HP47">
            <v>31998</v>
          </cell>
          <cell r="HQ47">
            <v>35763</v>
          </cell>
          <cell r="HR47">
            <v>0</v>
          </cell>
          <cell r="HS47">
            <v>184302</v>
          </cell>
          <cell r="HT47">
            <v>0</v>
          </cell>
          <cell r="HU47">
            <v>42759</v>
          </cell>
          <cell r="HV47">
            <v>0</v>
          </cell>
          <cell r="HW47">
            <v>-11436</v>
          </cell>
          <cell r="HX47">
            <v>5149340</v>
          </cell>
          <cell r="HY47">
            <v>0</v>
          </cell>
          <cell r="HZ47">
            <v>2959859</v>
          </cell>
          <cell r="IA47">
            <v>0</v>
          </cell>
          <cell r="IB47">
            <v>0</v>
          </cell>
          <cell r="IC47">
            <v>0</v>
          </cell>
          <cell r="ID47">
            <v>322244</v>
          </cell>
          <cell r="IE47">
            <v>0</v>
          </cell>
          <cell r="IF47">
            <v>32056</v>
          </cell>
          <cell r="IG47">
            <v>116299</v>
          </cell>
          <cell r="IH47">
            <v>0</v>
          </cell>
          <cell r="II47">
            <v>0</v>
          </cell>
          <cell r="IJ47">
            <v>0</v>
          </cell>
          <cell r="IK47">
            <v>0</v>
          </cell>
          <cell r="IL47">
            <v>5106581</v>
          </cell>
          <cell r="IM47">
            <v>0</v>
          </cell>
          <cell r="IN47">
            <v>0.4</v>
          </cell>
          <cell r="IO47">
            <v>4.71</v>
          </cell>
          <cell r="IP47">
            <v>22</v>
          </cell>
          <cell r="IQ47">
            <v>3.2280000000000002</v>
          </cell>
          <cell r="IR47">
            <v>9.9</v>
          </cell>
          <cell r="IS47">
            <v>592.1</v>
          </cell>
          <cell r="IT47">
            <v>0</v>
          </cell>
          <cell r="IU47">
            <v>23.5</v>
          </cell>
          <cell r="IV47">
            <v>0</v>
          </cell>
          <cell r="IW47">
            <v>0</v>
          </cell>
          <cell r="IX47">
            <v>0</v>
          </cell>
          <cell r="IY47">
            <v>0</v>
          </cell>
          <cell r="IZ47">
            <v>0</v>
          </cell>
          <cell r="JA47">
            <v>0</v>
          </cell>
          <cell r="JB47">
            <v>0</v>
          </cell>
          <cell r="JC47">
            <v>0</v>
          </cell>
          <cell r="JD47">
            <v>44.91</v>
          </cell>
          <cell r="JE47">
            <v>5.48</v>
          </cell>
          <cell r="JF47">
            <v>8.4700000000000006</v>
          </cell>
          <cell r="JG47">
            <v>30.96</v>
          </cell>
          <cell r="JH47">
            <v>10.96</v>
          </cell>
          <cell r="JI47">
            <v>9.68</v>
          </cell>
          <cell r="JJ47">
            <v>30.96</v>
          </cell>
          <cell r="JK47">
            <v>51.6</v>
          </cell>
          <cell r="JL47">
            <v>10.1</v>
          </cell>
          <cell r="JM47">
            <v>7.7</v>
          </cell>
          <cell r="JN47">
            <v>18</v>
          </cell>
          <cell r="JO47">
            <v>0.2</v>
          </cell>
          <cell r="JP47">
            <v>6139</v>
          </cell>
          <cell r="JQ47">
            <v>2.867</v>
          </cell>
          <cell r="JR47">
            <v>12402</v>
          </cell>
          <cell r="JS47">
            <v>613.4</v>
          </cell>
          <cell r="JT47">
            <v>0</v>
          </cell>
          <cell r="JU47">
            <v>0</v>
          </cell>
          <cell r="JV47">
            <v>0</v>
          </cell>
          <cell r="JW47">
            <v>0</v>
          </cell>
          <cell r="JX47">
            <v>592.1</v>
          </cell>
          <cell r="JY47">
            <v>6384</v>
          </cell>
          <cell r="JZ47">
            <v>3779966</v>
          </cell>
          <cell r="KA47">
            <v>23354</v>
          </cell>
        </row>
        <row r="48">
          <cell r="C48">
            <v>846</v>
          </cell>
          <cell r="D48" t="str">
            <v>BROOKLYN-GUERNSEY-MALCOM</v>
          </cell>
          <cell r="E48">
            <v>0</v>
          </cell>
          <cell r="F48">
            <v>0</v>
          </cell>
          <cell r="G48">
            <v>0</v>
          </cell>
          <cell r="H48">
            <v>846</v>
          </cell>
          <cell r="I48">
            <v>2753004</v>
          </cell>
          <cell r="J48">
            <v>55840</v>
          </cell>
          <cell r="K48">
            <v>88256</v>
          </cell>
          <cell r="L48">
            <v>200000</v>
          </cell>
          <cell r="M48">
            <v>22000</v>
          </cell>
          <cell r="N48">
            <v>170000</v>
          </cell>
          <cell r="O48">
            <v>190000</v>
          </cell>
          <cell r="P48">
            <v>633710</v>
          </cell>
          <cell r="Q48">
            <v>0</v>
          </cell>
          <cell r="R48">
            <v>2999832</v>
          </cell>
          <cell r="S48">
            <v>0</v>
          </cell>
          <cell r="T48">
            <v>47000</v>
          </cell>
          <cell r="U48">
            <v>13336</v>
          </cell>
          <cell r="V48">
            <v>61000</v>
          </cell>
          <cell r="W48">
            <v>285000</v>
          </cell>
          <cell r="X48">
            <v>7518978</v>
          </cell>
          <cell r="Y48">
            <v>0</v>
          </cell>
          <cell r="Z48">
            <v>50000</v>
          </cell>
          <cell r="AA48">
            <v>1200</v>
          </cell>
          <cell r="AB48">
            <v>7570178</v>
          </cell>
          <cell r="AC48">
            <v>4148649</v>
          </cell>
          <cell r="AD48">
            <v>11718827</v>
          </cell>
          <cell r="AE48">
            <v>4050000</v>
          </cell>
          <cell r="AF48">
            <v>120000</v>
          </cell>
          <cell r="AG48">
            <v>150000</v>
          </cell>
          <cell r="AH48">
            <v>286000</v>
          </cell>
          <cell r="AI48">
            <v>220000</v>
          </cell>
          <cell r="AJ48">
            <v>90000</v>
          </cell>
          <cell r="AK48">
            <v>845000</v>
          </cell>
          <cell r="AL48">
            <v>280000</v>
          </cell>
          <cell r="AM48">
            <v>0</v>
          </cell>
          <cell r="AN48">
            <v>1991000</v>
          </cell>
          <cell r="AO48">
            <v>347000</v>
          </cell>
          <cell r="AP48">
            <v>350000</v>
          </cell>
          <cell r="AQ48">
            <v>432385</v>
          </cell>
          <cell r="AR48">
            <v>243655</v>
          </cell>
          <cell r="AS48">
            <v>1026040</v>
          </cell>
          <cell r="AT48">
            <v>7414040</v>
          </cell>
          <cell r="AU48">
            <v>50000</v>
          </cell>
          <cell r="AV48">
            <v>7464040</v>
          </cell>
          <cell r="AW48">
            <v>4254787</v>
          </cell>
          <cell r="AX48">
            <v>11718827</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20</v>
          </cell>
          <cell r="BV48">
            <v>2012</v>
          </cell>
          <cell r="BW48">
            <v>2016</v>
          </cell>
          <cell r="BX48">
            <v>10</v>
          </cell>
          <cell r="BY48">
            <v>0</v>
          </cell>
          <cell r="BZ48">
            <v>0</v>
          </cell>
          <cell r="CA48">
            <v>0</v>
          </cell>
          <cell r="CB48">
            <v>0</v>
          </cell>
          <cell r="CC48">
            <v>0</v>
          </cell>
          <cell r="CD48">
            <v>0</v>
          </cell>
          <cell r="CE48">
            <v>0</v>
          </cell>
          <cell r="CF48">
            <v>0</v>
          </cell>
          <cell r="CG48">
            <v>0</v>
          </cell>
          <cell r="CH48">
            <v>0</v>
          </cell>
          <cell r="CI48">
            <v>0</v>
          </cell>
          <cell r="CJ48">
            <v>2011</v>
          </cell>
          <cell r="CK48">
            <v>2020</v>
          </cell>
          <cell r="CL48">
            <v>1340</v>
          </cell>
          <cell r="CM48">
            <v>0</v>
          </cell>
          <cell r="CN48">
            <v>0</v>
          </cell>
          <cell r="CO48">
            <v>0</v>
          </cell>
          <cell r="CP48">
            <v>0</v>
          </cell>
          <cell r="CQ48">
            <v>0</v>
          </cell>
          <cell r="CR48">
            <v>0</v>
          </cell>
          <cell r="CS48">
            <v>0</v>
          </cell>
          <cell r="CT48">
            <v>3900</v>
          </cell>
          <cell r="CU48">
            <v>0</v>
          </cell>
          <cell r="CV48">
            <v>2</v>
          </cell>
          <cell r="CW48">
            <v>340235</v>
          </cell>
          <cell r="CX48">
            <v>0</v>
          </cell>
          <cell r="CY48">
            <v>0</v>
          </cell>
          <cell r="CZ48">
            <v>0</v>
          </cell>
          <cell r="DA48">
            <v>0</v>
          </cell>
          <cell r="DB48">
            <v>0</v>
          </cell>
          <cell r="DC48">
            <v>0</v>
          </cell>
          <cell r="DD48">
            <v>3</v>
          </cell>
          <cell r="DE48">
            <v>303337</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1650726</v>
          </cell>
          <cell r="DU48">
            <v>194707</v>
          </cell>
          <cell r="DV48">
            <v>0</v>
          </cell>
          <cell r="DW48">
            <v>0</v>
          </cell>
          <cell r="DX48">
            <v>0</v>
          </cell>
          <cell r="DY48">
            <v>0</v>
          </cell>
          <cell r="DZ48">
            <v>0</v>
          </cell>
          <cell r="EA48">
            <v>0</v>
          </cell>
          <cell r="EB48">
            <v>1845433</v>
          </cell>
          <cell r="EC48">
            <v>320000</v>
          </cell>
          <cell r="ED48">
            <v>0</v>
          </cell>
          <cell r="EE48">
            <v>1650726</v>
          </cell>
          <cell r="EF48">
            <v>0</v>
          </cell>
          <cell r="EG48">
            <v>187014</v>
          </cell>
          <cell r="EH48">
            <v>187014</v>
          </cell>
          <cell r="EI48">
            <v>74703</v>
          </cell>
          <cell r="EJ48">
            <v>261717</v>
          </cell>
          <cell r="EK48">
            <v>0</v>
          </cell>
          <cell r="EL48">
            <v>0</v>
          </cell>
          <cell r="EM48">
            <v>0</v>
          </cell>
          <cell r="EN48">
            <v>0</v>
          </cell>
          <cell r="EO48">
            <v>382385</v>
          </cell>
          <cell r="EP48">
            <v>0</v>
          </cell>
          <cell r="EQ48">
            <v>2809535</v>
          </cell>
          <cell r="ER48">
            <v>86012</v>
          </cell>
          <cell r="ES48">
            <v>909902</v>
          </cell>
          <cell r="ET48">
            <v>159715</v>
          </cell>
          <cell r="EU48">
            <v>0</v>
          </cell>
          <cell r="EV48">
            <v>0</v>
          </cell>
          <cell r="EW48">
            <v>82614</v>
          </cell>
          <cell r="EX48">
            <v>33000</v>
          </cell>
          <cell r="EY48">
            <v>0</v>
          </cell>
          <cell r="EZ48">
            <v>0</v>
          </cell>
          <cell r="FA48">
            <v>168919</v>
          </cell>
          <cell r="FB48">
            <v>0</v>
          </cell>
          <cell r="FC48">
            <v>1354150</v>
          </cell>
          <cell r="FD48">
            <v>0</v>
          </cell>
          <cell r="FE48">
            <v>0</v>
          </cell>
          <cell r="FF48">
            <v>823890</v>
          </cell>
          <cell r="FG48">
            <v>86012</v>
          </cell>
          <cell r="FH48">
            <v>1807225</v>
          </cell>
          <cell r="FI48">
            <v>37517</v>
          </cell>
          <cell r="FJ48">
            <v>88256</v>
          </cell>
          <cell r="FK48">
            <v>200000</v>
          </cell>
          <cell r="FL48">
            <v>12000</v>
          </cell>
          <cell r="FM48">
            <v>0</v>
          </cell>
          <cell r="FN48">
            <v>0</v>
          </cell>
          <cell r="FO48">
            <v>150000</v>
          </cell>
          <cell r="FP48">
            <v>0</v>
          </cell>
          <cell r="FQ48">
            <v>2999832</v>
          </cell>
          <cell r="FR48">
            <v>0</v>
          </cell>
          <cell r="FS48">
            <v>44000</v>
          </cell>
          <cell r="FT48">
            <v>8091</v>
          </cell>
          <cell r="FU48">
            <v>61000</v>
          </cell>
          <cell r="FV48">
            <v>110000</v>
          </cell>
          <cell r="FW48">
            <v>5517921</v>
          </cell>
          <cell r="FX48">
            <v>0</v>
          </cell>
          <cell r="FY48">
            <v>0</v>
          </cell>
          <cell r="FZ48">
            <v>1200</v>
          </cell>
          <cell r="GA48">
            <v>5519121</v>
          </cell>
          <cell r="GB48">
            <v>1895257</v>
          </cell>
          <cell r="GC48">
            <v>7414378</v>
          </cell>
          <cell r="GD48">
            <v>674547</v>
          </cell>
          <cell r="GE48">
            <v>0</v>
          </cell>
          <cell r="GF48">
            <v>4508321</v>
          </cell>
          <cell r="GG48">
            <v>6016</v>
          </cell>
          <cell r="GH48">
            <v>3212544</v>
          </cell>
          <cell r="GI48">
            <v>88815</v>
          </cell>
          <cell r="GJ48">
            <v>46287</v>
          </cell>
          <cell r="GK48">
            <v>510819</v>
          </cell>
          <cell r="GL48">
            <v>165360</v>
          </cell>
          <cell r="GM48">
            <v>1604</v>
          </cell>
          <cell r="GN48">
            <v>26385</v>
          </cell>
          <cell r="GO48">
            <v>29498</v>
          </cell>
          <cell r="GP48">
            <v>0</v>
          </cell>
          <cell r="GQ48">
            <v>103955</v>
          </cell>
          <cell r="GR48">
            <v>0</v>
          </cell>
          <cell r="GS48">
            <v>44563</v>
          </cell>
          <cell r="GT48">
            <v>0</v>
          </cell>
          <cell r="GU48">
            <v>-23179</v>
          </cell>
          <cell r="GV48">
            <v>4418079</v>
          </cell>
          <cell r="GW48">
            <v>497239</v>
          </cell>
          <cell r="GX48">
            <v>3578020</v>
          </cell>
          <cell r="GY48">
            <v>134805</v>
          </cell>
          <cell r="GZ48">
            <v>0</v>
          </cell>
          <cell r="HA48">
            <v>0</v>
          </cell>
          <cell r="HB48">
            <v>264934</v>
          </cell>
          <cell r="HC48">
            <v>0</v>
          </cell>
          <cell r="HD48">
            <v>35918</v>
          </cell>
          <cell r="HE48">
            <v>81014</v>
          </cell>
          <cell r="HF48">
            <v>8839286</v>
          </cell>
          <cell r="HG48">
            <v>5332223</v>
          </cell>
          <cell r="HH48">
            <v>0</v>
          </cell>
          <cell r="HI48">
            <v>3507063</v>
          </cell>
          <cell r="HJ48">
            <v>3174766</v>
          </cell>
          <cell r="HK48">
            <v>69903</v>
          </cell>
          <cell r="HL48">
            <v>48505</v>
          </cell>
          <cell r="HM48">
            <v>421420</v>
          </cell>
          <cell r="HN48">
            <v>159677</v>
          </cell>
          <cell r="HO48">
            <v>7287</v>
          </cell>
          <cell r="HP48">
            <v>26052</v>
          </cell>
          <cell r="HQ48">
            <v>29117</v>
          </cell>
          <cell r="HR48">
            <v>0</v>
          </cell>
          <cell r="HS48">
            <v>66393</v>
          </cell>
          <cell r="HT48">
            <v>0</v>
          </cell>
          <cell r="HU48">
            <v>103699</v>
          </cell>
          <cell r="HV48">
            <v>0</v>
          </cell>
          <cell r="HW48">
            <v>-2647</v>
          </cell>
          <cell r="HX48">
            <v>4450252</v>
          </cell>
          <cell r="HY48">
            <v>0</v>
          </cell>
          <cell r="HZ48">
            <v>3507063</v>
          </cell>
          <cell r="IA48">
            <v>0</v>
          </cell>
          <cell r="IB48">
            <v>0</v>
          </cell>
          <cell r="IC48">
            <v>0</v>
          </cell>
          <cell r="ID48">
            <v>262332</v>
          </cell>
          <cell r="IE48">
            <v>0</v>
          </cell>
          <cell r="IF48">
            <v>29369</v>
          </cell>
          <cell r="IG48">
            <v>100997</v>
          </cell>
          <cell r="IH48">
            <v>0</v>
          </cell>
          <cell r="II48">
            <v>0</v>
          </cell>
          <cell r="IJ48">
            <v>0</v>
          </cell>
          <cell r="IK48">
            <v>0</v>
          </cell>
          <cell r="IL48">
            <v>4346553</v>
          </cell>
          <cell r="IM48">
            <v>0</v>
          </cell>
          <cell r="IN48">
            <v>0</v>
          </cell>
          <cell r="IO48">
            <v>1.45</v>
          </cell>
          <cell r="IP48">
            <v>0</v>
          </cell>
          <cell r="IQ48">
            <v>2.2749999999999999</v>
          </cell>
          <cell r="IR48">
            <v>4.18</v>
          </cell>
          <cell r="IS48">
            <v>533.20000000000005</v>
          </cell>
          <cell r="IT48">
            <v>0</v>
          </cell>
          <cell r="IU48">
            <v>15.5</v>
          </cell>
          <cell r="IV48">
            <v>0</v>
          </cell>
          <cell r="IW48">
            <v>0</v>
          </cell>
          <cell r="IX48">
            <v>0</v>
          </cell>
          <cell r="IY48">
            <v>0</v>
          </cell>
          <cell r="IZ48">
            <v>0</v>
          </cell>
          <cell r="JA48">
            <v>0</v>
          </cell>
          <cell r="JB48">
            <v>0</v>
          </cell>
          <cell r="JC48">
            <v>0</v>
          </cell>
          <cell r="JD48">
            <v>68.680000000000007</v>
          </cell>
          <cell r="JE48">
            <v>8.2200000000000006</v>
          </cell>
          <cell r="JF48">
            <v>26.62</v>
          </cell>
          <cell r="JG48">
            <v>33.840000000000003</v>
          </cell>
          <cell r="JH48">
            <v>9.59</v>
          </cell>
          <cell r="JI48">
            <v>29.65</v>
          </cell>
          <cell r="JJ48">
            <v>27.36</v>
          </cell>
          <cell r="JK48">
            <v>66.599999999999994</v>
          </cell>
          <cell r="JL48">
            <v>2.58</v>
          </cell>
          <cell r="JM48">
            <v>6.38</v>
          </cell>
          <cell r="JN48">
            <v>2</v>
          </cell>
          <cell r="JO48">
            <v>0</v>
          </cell>
          <cell r="JP48">
            <v>6136</v>
          </cell>
          <cell r="JQ48">
            <v>2.173</v>
          </cell>
          <cell r="JR48">
            <v>21235</v>
          </cell>
          <cell r="JS48">
            <v>517.4</v>
          </cell>
          <cell r="JT48">
            <v>0.12</v>
          </cell>
          <cell r="JU48">
            <v>736</v>
          </cell>
          <cell r="JV48">
            <v>643</v>
          </cell>
          <cell r="JW48">
            <v>0</v>
          </cell>
          <cell r="JX48">
            <v>533.20000000000005</v>
          </cell>
          <cell r="JY48">
            <v>6381</v>
          </cell>
          <cell r="JZ48">
            <v>3402349</v>
          </cell>
          <cell r="KA48">
            <v>0</v>
          </cell>
        </row>
        <row r="49">
          <cell r="C49">
            <v>873</v>
          </cell>
          <cell r="D49" t="str">
            <v>NORTH IOWA</v>
          </cell>
          <cell r="E49">
            <v>0</v>
          </cell>
          <cell r="F49">
            <v>0</v>
          </cell>
          <cell r="G49">
            <v>0</v>
          </cell>
          <cell r="H49">
            <v>873</v>
          </cell>
          <cell r="I49">
            <v>2816372</v>
          </cell>
          <cell r="J49">
            <v>33966</v>
          </cell>
          <cell r="K49">
            <v>280847</v>
          </cell>
          <cell r="L49">
            <v>188500</v>
          </cell>
          <cell r="M49">
            <v>1115</v>
          </cell>
          <cell r="N49">
            <v>130000</v>
          </cell>
          <cell r="O49">
            <v>211058</v>
          </cell>
          <cell r="P49">
            <v>503332</v>
          </cell>
          <cell r="Q49">
            <v>0</v>
          </cell>
          <cell r="R49">
            <v>2195711</v>
          </cell>
          <cell r="S49">
            <v>0</v>
          </cell>
          <cell r="T49">
            <v>76000</v>
          </cell>
          <cell r="U49">
            <v>11170</v>
          </cell>
          <cell r="V49">
            <v>93316</v>
          </cell>
          <cell r="W49">
            <v>225000</v>
          </cell>
          <cell r="X49">
            <v>6766387</v>
          </cell>
          <cell r="Y49">
            <v>0</v>
          </cell>
          <cell r="Z49">
            <v>163847</v>
          </cell>
          <cell r="AA49">
            <v>0</v>
          </cell>
          <cell r="AB49">
            <v>6930234</v>
          </cell>
          <cell r="AC49">
            <v>2571934</v>
          </cell>
          <cell r="AD49">
            <v>9502168</v>
          </cell>
          <cell r="AE49">
            <v>3994500</v>
          </cell>
          <cell r="AF49">
            <v>190000</v>
          </cell>
          <cell r="AG49">
            <v>320000</v>
          </cell>
          <cell r="AH49">
            <v>225000</v>
          </cell>
          <cell r="AI49">
            <v>390000</v>
          </cell>
          <cell r="AJ49">
            <v>108500</v>
          </cell>
          <cell r="AK49">
            <v>763900</v>
          </cell>
          <cell r="AL49">
            <v>285000</v>
          </cell>
          <cell r="AM49">
            <v>0</v>
          </cell>
          <cell r="AN49">
            <v>2282400</v>
          </cell>
          <cell r="AO49">
            <v>316168</v>
          </cell>
          <cell r="AP49">
            <v>25000</v>
          </cell>
          <cell r="AQ49">
            <v>443095</v>
          </cell>
          <cell r="AR49">
            <v>219845</v>
          </cell>
          <cell r="AS49">
            <v>687940</v>
          </cell>
          <cell r="AT49">
            <v>7281008</v>
          </cell>
          <cell r="AU49">
            <v>163847</v>
          </cell>
          <cell r="AV49">
            <v>7444855</v>
          </cell>
          <cell r="AW49">
            <v>2057313</v>
          </cell>
          <cell r="AX49">
            <v>9502168</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20</v>
          </cell>
          <cell r="BV49">
            <v>2013</v>
          </cell>
          <cell r="BW49">
            <v>2017</v>
          </cell>
          <cell r="BX49">
            <v>10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135</v>
          </cell>
          <cell r="CT49">
            <v>2700</v>
          </cell>
          <cell r="CU49">
            <v>0</v>
          </cell>
          <cell r="CV49">
            <v>8</v>
          </cell>
          <cell r="CW49">
            <v>299534</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2101373</v>
          </cell>
          <cell r="DU49">
            <v>1396</v>
          </cell>
          <cell r="DV49">
            <v>0</v>
          </cell>
          <cell r="DW49">
            <v>0</v>
          </cell>
          <cell r="DX49">
            <v>0</v>
          </cell>
          <cell r="DY49">
            <v>0</v>
          </cell>
          <cell r="DZ49">
            <v>0</v>
          </cell>
          <cell r="EA49">
            <v>0</v>
          </cell>
          <cell r="EB49">
            <v>2102769</v>
          </cell>
          <cell r="EC49">
            <v>175000</v>
          </cell>
          <cell r="ED49">
            <v>0</v>
          </cell>
          <cell r="EE49">
            <v>2101373</v>
          </cell>
          <cell r="EF49">
            <v>0</v>
          </cell>
          <cell r="EG49">
            <v>0</v>
          </cell>
          <cell r="EH49">
            <v>0</v>
          </cell>
          <cell r="EI49">
            <v>111626</v>
          </cell>
          <cell r="EJ49">
            <v>111626</v>
          </cell>
          <cell r="EK49">
            <v>0</v>
          </cell>
          <cell r="EL49">
            <v>0</v>
          </cell>
          <cell r="EM49">
            <v>0</v>
          </cell>
          <cell r="EN49">
            <v>38008</v>
          </cell>
          <cell r="EO49">
            <v>402445</v>
          </cell>
          <cell r="EP49">
            <v>0</v>
          </cell>
          <cell r="EQ49">
            <v>2829848</v>
          </cell>
          <cell r="ER49">
            <v>413</v>
          </cell>
          <cell r="ES49">
            <v>746794</v>
          </cell>
          <cell r="ET49">
            <v>62158</v>
          </cell>
          <cell r="EU49">
            <v>0</v>
          </cell>
          <cell r="EV49">
            <v>0</v>
          </cell>
          <cell r="EW49">
            <v>0</v>
          </cell>
          <cell r="EX49">
            <v>33000</v>
          </cell>
          <cell r="EY49">
            <v>0</v>
          </cell>
          <cell r="EZ49">
            <v>13500</v>
          </cell>
          <cell r="FA49">
            <v>118975</v>
          </cell>
          <cell r="FB49">
            <v>0</v>
          </cell>
          <cell r="FC49">
            <v>974427</v>
          </cell>
          <cell r="FD49">
            <v>0</v>
          </cell>
          <cell r="FE49">
            <v>0</v>
          </cell>
          <cell r="FF49">
            <v>746381</v>
          </cell>
          <cell r="FG49">
            <v>413</v>
          </cell>
          <cell r="FH49">
            <v>2097174</v>
          </cell>
          <cell r="FI49">
            <v>26085</v>
          </cell>
          <cell r="FJ49">
            <v>280847</v>
          </cell>
          <cell r="FK49">
            <v>188500</v>
          </cell>
          <cell r="FL49">
            <v>200</v>
          </cell>
          <cell r="FM49">
            <v>0</v>
          </cell>
          <cell r="FN49">
            <v>11058</v>
          </cell>
          <cell r="FO49">
            <v>26752</v>
          </cell>
          <cell r="FP49">
            <v>0</v>
          </cell>
          <cell r="FQ49">
            <v>2195711</v>
          </cell>
          <cell r="FR49">
            <v>0</v>
          </cell>
          <cell r="FS49">
            <v>71000</v>
          </cell>
          <cell r="FT49">
            <v>9001</v>
          </cell>
          <cell r="FU49">
            <v>93316</v>
          </cell>
          <cell r="FV49">
            <v>65000</v>
          </cell>
          <cell r="FW49">
            <v>5064644</v>
          </cell>
          <cell r="FX49">
            <v>0</v>
          </cell>
          <cell r="FY49">
            <v>0</v>
          </cell>
          <cell r="FZ49">
            <v>0</v>
          </cell>
          <cell r="GA49">
            <v>5064644</v>
          </cell>
          <cell r="GB49">
            <v>1436527</v>
          </cell>
          <cell r="GC49">
            <v>6501171</v>
          </cell>
          <cell r="GD49">
            <v>745674</v>
          </cell>
          <cell r="GE49">
            <v>0</v>
          </cell>
          <cell r="GF49">
            <v>3989592</v>
          </cell>
          <cell r="GG49">
            <v>6110</v>
          </cell>
          <cell r="GH49">
            <v>2911415</v>
          </cell>
          <cell r="GI49">
            <v>95784</v>
          </cell>
          <cell r="GJ49">
            <v>28961</v>
          </cell>
          <cell r="GK49">
            <v>358046</v>
          </cell>
          <cell r="GL49">
            <v>142968</v>
          </cell>
          <cell r="GM49">
            <v>13804</v>
          </cell>
          <cell r="GN49">
            <v>23667</v>
          </cell>
          <cell r="GO49">
            <v>26460</v>
          </cell>
          <cell r="GP49">
            <v>0</v>
          </cell>
          <cell r="GQ49">
            <v>76060</v>
          </cell>
          <cell r="GR49">
            <v>0</v>
          </cell>
          <cell r="GS49">
            <v>76479</v>
          </cell>
          <cell r="GT49">
            <v>58929</v>
          </cell>
          <cell r="GU49">
            <v>0</v>
          </cell>
          <cell r="GV49">
            <v>4125000</v>
          </cell>
          <cell r="GW49">
            <v>418056</v>
          </cell>
          <cell r="GX49">
            <v>1488201</v>
          </cell>
          <cell r="GY49">
            <v>0</v>
          </cell>
          <cell r="GZ49">
            <v>0</v>
          </cell>
          <cell r="HA49">
            <v>0</v>
          </cell>
          <cell r="HB49">
            <v>262288</v>
          </cell>
          <cell r="HC49">
            <v>0</v>
          </cell>
          <cell r="HD49">
            <v>36187</v>
          </cell>
          <cell r="HE49">
            <v>45008</v>
          </cell>
          <cell r="HF49">
            <v>6338553</v>
          </cell>
          <cell r="HG49">
            <v>4852436</v>
          </cell>
          <cell r="HH49">
            <v>0</v>
          </cell>
          <cell r="HI49">
            <v>1486117</v>
          </cell>
          <cell r="HJ49">
            <v>2833404</v>
          </cell>
          <cell r="HK49">
            <v>107125</v>
          </cell>
          <cell r="HL49">
            <v>50662</v>
          </cell>
          <cell r="HM49">
            <v>311251</v>
          </cell>
          <cell r="HN49">
            <v>137522</v>
          </cell>
          <cell r="HO49">
            <v>19250</v>
          </cell>
          <cell r="HP49">
            <v>22978</v>
          </cell>
          <cell r="HQ49">
            <v>25682</v>
          </cell>
          <cell r="HR49">
            <v>0</v>
          </cell>
          <cell r="HS49">
            <v>111153</v>
          </cell>
          <cell r="HT49">
            <v>0</v>
          </cell>
          <cell r="HU49">
            <v>59907</v>
          </cell>
          <cell r="HV49">
            <v>0</v>
          </cell>
          <cell r="HW49">
            <v>0</v>
          </cell>
          <cell r="HX49">
            <v>3989551</v>
          </cell>
          <cell r="HY49">
            <v>0</v>
          </cell>
          <cell r="HZ49">
            <v>1486117</v>
          </cell>
          <cell r="IA49">
            <v>0</v>
          </cell>
          <cell r="IB49">
            <v>0</v>
          </cell>
          <cell r="IC49">
            <v>0</v>
          </cell>
          <cell r="ID49">
            <v>258531</v>
          </cell>
          <cell r="IE49">
            <v>0</v>
          </cell>
          <cell r="IF49">
            <v>29571</v>
          </cell>
          <cell r="IG49">
            <v>85694</v>
          </cell>
          <cell r="IH49">
            <v>0</v>
          </cell>
          <cell r="II49">
            <v>0</v>
          </cell>
          <cell r="IJ49">
            <v>0</v>
          </cell>
          <cell r="IK49">
            <v>0</v>
          </cell>
          <cell r="IL49">
            <v>3929644</v>
          </cell>
          <cell r="IM49">
            <v>0</v>
          </cell>
          <cell r="IN49">
            <v>0</v>
          </cell>
          <cell r="IO49">
            <v>1.46</v>
          </cell>
          <cell r="IP49">
            <v>1</v>
          </cell>
          <cell r="IQ49">
            <v>2.2719999999999998</v>
          </cell>
          <cell r="IR49">
            <v>4.4000000000000004</v>
          </cell>
          <cell r="IS49">
            <v>462.6</v>
          </cell>
          <cell r="IT49">
            <v>0</v>
          </cell>
          <cell r="IU49">
            <v>17.5</v>
          </cell>
          <cell r="IV49">
            <v>0</v>
          </cell>
          <cell r="IW49">
            <v>0</v>
          </cell>
          <cell r="IX49">
            <v>0</v>
          </cell>
          <cell r="IY49">
            <v>0</v>
          </cell>
          <cell r="IZ49">
            <v>0</v>
          </cell>
          <cell r="JA49">
            <v>0</v>
          </cell>
          <cell r="JB49">
            <v>0</v>
          </cell>
          <cell r="JC49">
            <v>0</v>
          </cell>
          <cell r="JD49">
            <v>49.96</v>
          </cell>
          <cell r="JE49">
            <v>10.96</v>
          </cell>
          <cell r="JF49">
            <v>14.52</v>
          </cell>
          <cell r="JG49">
            <v>24.48</v>
          </cell>
          <cell r="JH49">
            <v>21.92</v>
          </cell>
          <cell r="JI49">
            <v>16.940000000000001</v>
          </cell>
          <cell r="JJ49">
            <v>22.32</v>
          </cell>
          <cell r="JK49">
            <v>61.18</v>
          </cell>
          <cell r="JL49">
            <v>8.73</v>
          </cell>
          <cell r="JM49">
            <v>2.2000000000000002</v>
          </cell>
          <cell r="JN49">
            <v>3</v>
          </cell>
          <cell r="JO49">
            <v>0</v>
          </cell>
          <cell r="JP49">
            <v>6230</v>
          </cell>
          <cell r="JQ49">
            <v>2.3879999999999999</v>
          </cell>
          <cell r="JR49">
            <v>82243</v>
          </cell>
          <cell r="JS49">
            <v>454.8</v>
          </cell>
          <cell r="JT49">
            <v>-0.22</v>
          </cell>
          <cell r="JU49">
            <v>-1371</v>
          </cell>
          <cell r="JV49">
            <v>-1178</v>
          </cell>
          <cell r="JW49">
            <v>0</v>
          </cell>
          <cell r="JX49">
            <v>462.6</v>
          </cell>
          <cell r="JY49">
            <v>6475</v>
          </cell>
          <cell r="JZ49">
            <v>2995335</v>
          </cell>
          <cell r="KA49">
            <v>0</v>
          </cell>
        </row>
        <row r="50">
          <cell r="C50">
            <v>882</v>
          </cell>
          <cell r="D50" t="str">
            <v>BURLINGTON</v>
          </cell>
          <cell r="E50">
            <v>0</v>
          </cell>
          <cell r="F50">
            <v>0</v>
          </cell>
          <cell r="G50">
            <v>0</v>
          </cell>
          <cell r="H50">
            <v>882</v>
          </cell>
          <cell r="I50">
            <v>12752367</v>
          </cell>
          <cell r="J50">
            <v>819078</v>
          </cell>
          <cell r="K50">
            <v>0</v>
          </cell>
          <cell r="L50">
            <v>792000</v>
          </cell>
          <cell r="M50">
            <v>5835</v>
          </cell>
          <cell r="N50">
            <v>524980</v>
          </cell>
          <cell r="O50">
            <v>437479</v>
          </cell>
          <cell r="P50">
            <v>589900</v>
          </cell>
          <cell r="Q50">
            <v>0</v>
          </cell>
          <cell r="R50">
            <v>32666317</v>
          </cell>
          <cell r="S50">
            <v>0</v>
          </cell>
          <cell r="T50">
            <v>4032858</v>
          </cell>
          <cell r="U50">
            <v>214966</v>
          </cell>
          <cell r="V50">
            <v>1200000</v>
          </cell>
          <cell r="W50">
            <v>3193000</v>
          </cell>
          <cell r="X50">
            <v>57228780</v>
          </cell>
          <cell r="Y50">
            <v>0</v>
          </cell>
          <cell r="Z50">
            <v>2863258</v>
          </cell>
          <cell r="AA50">
            <v>10000</v>
          </cell>
          <cell r="AB50">
            <v>60102038</v>
          </cell>
          <cell r="AC50">
            <v>15724876</v>
          </cell>
          <cell r="AD50">
            <v>75826914</v>
          </cell>
          <cell r="AE50">
            <v>34973278</v>
          </cell>
          <cell r="AF50">
            <v>2302227</v>
          </cell>
          <cell r="AG50">
            <v>1523744</v>
          </cell>
          <cell r="AH50">
            <v>836122</v>
          </cell>
          <cell r="AI50">
            <v>2639323</v>
          </cell>
          <cell r="AJ50">
            <v>1493586</v>
          </cell>
          <cell r="AK50">
            <v>3491275</v>
          </cell>
          <cell r="AL50">
            <v>1500300</v>
          </cell>
          <cell r="AM50">
            <v>0</v>
          </cell>
          <cell r="AN50">
            <v>13786577</v>
          </cell>
          <cell r="AO50">
            <v>2164721</v>
          </cell>
          <cell r="AP50">
            <v>1200000</v>
          </cell>
          <cell r="AQ50">
            <v>2861758</v>
          </cell>
          <cell r="AR50">
            <v>2185813</v>
          </cell>
          <cell r="AS50">
            <v>6247571</v>
          </cell>
          <cell r="AT50">
            <v>57172147</v>
          </cell>
          <cell r="AU50">
            <v>2863258</v>
          </cell>
          <cell r="AV50">
            <v>60035405</v>
          </cell>
          <cell r="AW50">
            <v>15791509</v>
          </cell>
          <cell r="AX50">
            <v>75826914</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2011</v>
          </cell>
          <cell r="BW50">
            <v>2015</v>
          </cell>
          <cell r="BX50">
            <v>10</v>
          </cell>
          <cell r="BY50">
            <v>0</v>
          </cell>
          <cell r="BZ50">
            <v>0</v>
          </cell>
          <cell r="CA50">
            <v>0</v>
          </cell>
          <cell r="CB50">
            <v>0</v>
          </cell>
          <cell r="CC50">
            <v>0</v>
          </cell>
          <cell r="CD50">
            <v>0</v>
          </cell>
          <cell r="CE50">
            <v>0</v>
          </cell>
          <cell r="CF50">
            <v>0</v>
          </cell>
          <cell r="CG50">
            <v>0</v>
          </cell>
          <cell r="CH50">
            <v>0</v>
          </cell>
          <cell r="CI50">
            <v>0</v>
          </cell>
          <cell r="CJ50">
            <v>2001</v>
          </cell>
          <cell r="CK50">
            <v>2020</v>
          </cell>
          <cell r="CL50">
            <v>670</v>
          </cell>
          <cell r="CM50">
            <v>0</v>
          </cell>
          <cell r="CN50">
            <v>0</v>
          </cell>
          <cell r="CO50">
            <v>0</v>
          </cell>
          <cell r="CP50">
            <v>0</v>
          </cell>
          <cell r="CQ50">
            <v>0</v>
          </cell>
          <cell r="CR50">
            <v>0</v>
          </cell>
          <cell r="CS50">
            <v>0</v>
          </cell>
          <cell r="CT50">
            <v>0</v>
          </cell>
          <cell r="CU50">
            <v>0</v>
          </cell>
          <cell r="CV50">
            <v>0</v>
          </cell>
          <cell r="CW50">
            <v>2951596</v>
          </cell>
          <cell r="CX50">
            <v>0</v>
          </cell>
          <cell r="CY50">
            <v>0</v>
          </cell>
          <cell r="CZ50">
            <v>0</v>
          </cell>
          <cell r="DA50">
            <v>0</v>
          </cell>
          <cell r="DB50">
            <v>0</v>
          </cell>
          <cell r="DC50">
            <v>0</v>
          </cell>
          <cell r="DD50">
            <v>0</v>
          </cell>
          <cell r="DE50">
            <v>638503</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9300878</v>
          </cell>
          <cell r="DU50">
            <v>1775090</v>
          </cell>
          <cell r="DV50">
            <v>0</v>
          </cell>
          <cell r="DW50">
            <v>0</v>
          </cell>
          <cell r="DX50">
            <v>0</v>
          </cell>
          <cell r="DY50">
            <v>0</v>
          </cell>
          <cell r="DZ50">
            <v>640000</v>
          </cell>
          <cell r="EA50">
            <v>0</v>
          </cell>
          <cell r="EB50">
            <v>11715968</v>
          </cell>
          <cell r="EC50">
            <v>1035000</v>
          </cell>
          <cell r="ED50">
            <v>0</v>
          </cell>
          <cell r="EE50">
            <v>9940878</v>
          </cell>
          <cell r="EF50">
            <v>0</v>
          </cell>
          <cell r="EG50">
            <v>638503</v>
          </cell>
          <cell r="EH50">
            <v>638503</v>
          </cell>
          <cell r="EI50">
            <v>314487</v>
          </cell>
          <cell r="EJ50">
            <v>952990</v>
          </cell>
          <cell r="EK50">
            <v>0</v>
          </cell>
          <cell r="EL50">
            <v>0</v>
          </cell>
          <cell r="EM50">
            <v>0</v>
          </cell>
          <cell r="EN50">
            <v>0</v>
          </cell>
          <cell r="EO50">
            <v>0</v>
          </cell>
          <cell r="EP50">
            <v>0</v>
          </cell>
          <cell r="EQ50">
            <v>13703958</v>
          </cell>
          <cell r="ER50">
            <v>186265</v>
          </cell>
          <cell r="ES50">
            <v>1324690</v>
          </cell>
          <cell r="ET50">
            <v>118528</v>
          </cell>
          <cell r="EU50">
            <v>0</v>
          </cell>
          <cell r="EV50">
            <v>0</v>
          </cell>
          <cell r="EW50">
            <v>67000</v>
          </cell>
          <cell r="EX50">
            <v>33000</v>
          </cell>
          <cell r="EY50">
            <v>0</v>
          </cell>
          <cell r="EZ50">
            <v>0</v>
          </cell>
          <cell r="FA50">
            <v>0</v>
          </cell>
          <cell r="FB50">
            <v>0</v>
          </cell>
          <cell r="FC50">
            <v>1543218</v>
          </cell>
          <cell r="FD50">
            <v>0</v>
          </cell>
          <cell r="FE50">
            <v>0</v>
          </cell>
          <cell r="FF50">
            <v>1138425</v>
          </cell>
          <cell r="FG50">
            <v>186265</v>
          </cell>
          <cell r="FH50">
            <v>10881496</v>
          </cell>
          <cell r="FI50">
            <v>701959</v>
          </cell>
          <cell r="FJ50">
            <v>0</v>
          </cell>
          <cell r="FK50">
            <v>792000</v>
          </cell>
          <cell r="FL50">
            <v>2500</v>
          </cell>
          <cell r="FM50">
            <v>0</v>
          </cell>
          <cell r="FN50">
            <v>500</v>
          </cell>
          <cell r="FO50">
            <v>410000</v>
          </cell>
          <cell r="FP50">
            <v>0</v>
          </cell>
          <cell r="FQ50">
            <v>32666317</v>
          </cell>
          <cell r="FR50">
            <v>0</v>
          </cell>
          <cell r="FS50">
            <v>191000</v>
          </cell>
          <cell r="FT50">
            <v>182182</v>
          </cell>
          <cell r="FU50">
            <v>1200000</v>
          </cell>
          <cell r="FV50">
            <v>1593000</v>
          </cell>
          <cell r="FW50">
            <v>48620954</v>
          </cell>
          <cell r="FX50">
            <v>0</v>
          </cell>
          <cell r="FY50">
            <v>0</v>
          </cell>
          <cell r="FZ50">
            <v>10000</v>
          </cell>
          <cell r="GA50">
            <v>48630954</v>
          </cell>
          <cell r="GB50">
            <v>7535401</v>
          </cell>
          <cell r="GC50">
            <v>56166355</v>
          </cell>
          <cell r="GD50">
            <v>4381182</v>
          </cell>
          <cell r="GE50">
            <v>0</v>
          </cell>
          <cell r="GF50">
            <v>37484230</v>
          </cell>
          <cell r="GG50">
            <v>6001</v>
          </cell>
          <cell r="GH50">
            <v>27320753</v>
          </cell>
          <cell r="GI50">
            <v>0</v>
          </cell>
          <cell r="GJ50">
            <v>246305</v>
          </cell>
          <cell r="GK50">
            <v>4389131</v>
          </cell>
          <cell r="GL50">
            <v>1380313</v>
          </cell>
          <cell r="GM50">
            <v>0</v>
          </cell>
          <cell r="GN50">
            <v>239069</v>
          </cell>
          <cell r="GO50">
            <v>262498</v>
          </cell>
          <cell r="GP50">
            <v>0</v>
          </cell>
          <cell r="GQ50">
            <v>892159</v>
          </cell>
          <cell r="GR50">
            <v>0</v>
          </cell>
          <cell r="GS50">
            <v>0</v>
          </cell>
          <cell r="GT50">
            <v>1115379</v>
          </cell>
          <cell r="GU50">
            <v>0</v>
          </cell>
          <cell r="GV50">
            <v>38599609</v>
          </cell>
          <cell r="GW50">
            <v>4741739</v>
          </cell>
          <cell r="GX50">
            <v>16143875</v>
          </cell>
          <cell r="GY50">
            <v>0</v>
          </cell>
          <cell r="GZ50">
            <v>0</v>
          </cell>
          <cell r="HA50">
            <v>0</v>
          </cell>
          <cell r="HB50">
            <v>1683778</v>
          </cell>
          <cell r="HC50">
            <v>0</v>
          </cell>
          <cell r="HD50">
            <v>281993</v>
          </cell>
          <cell r="HE50">
            <v>474079</v>
          </cell>
          <cell r="HF50">
            <v>61643080</v>
          </cell>
          <cell r="HG50">
            <v>45450590</v>
          </cell>
          <cell r="HH50">
            <v>0</v>
          </cell>
          <cell r="HI50">
            <v>16192490</v>
          </cell>
          <cell r="HJ50">
            <v>28498764</v>
          </cell>
          <cell r="HK50">
            <v>0</v>
          </cell>
          <cell r="HL50">
            <v>289438</v>
          </cell>
          <cell r="HM50">
            <v>4929609</v>
          </cell>
          <cell r="HN50">
            <v>1455371</v>
          </cell>
          <cell r="HO50">
            <v>0</v>
          </cell>
          <cell r="HP50">
            <v>249549</v>
          </cell>
          <cell r="HQ50">
            <v>274025</v>
          </cell>
          <cell r="HR50">
            <v>0</v>
          </cell>
          <cell r="HS50">
            <v>801971</v>
          </cell>
          <cell r="HT50">
            <v>0</v>
          </cell>
          <cell r="HU50">
            <v>0</v>
          </cell>
          <cell r="HV50">
            <v>0</v>
          </cell>
          <cell r="HW50">
            <v>0</v>
          </cell>
          <cell r="HX50">
            <v>39437020</v>
          </cell>
          <cell r="HY50">
            <v>0</v>
          </cell>
          <cell r="HZ50">
            <v>16192490</v>
          </cell>
          <cell r="IA50">
            <v>0</v>
          </cell>
          <cell r="IB50">
            <v>0</v>
          </cell>
          <cell r="IC50">
            <v>0</v>
          </cell>
          <cell r="ID50">
            <v>1710211</v>
          </cell>
          <cell r="IE50">
            <v>0</v>
          </cell>
          <cell r="IF50">
            <v>231008</v>
          </cell>
          <cell r="IG50">
            <v>584556</v>
          </cell>
          <cell r="IH50">
            <v>0</v>
          </cell>
          <cell r="II50">
            <v>0</v>
          </cell>
          <cell r="IJ50">
            <v>0</v>
          </cell>
          <cell r="IK50">
            <v>0</v>
          </cell>
          <cell r="IL50">
            <v>39437020</v>
          </cell>
          <cell r="IM50">
            <v>0</v>
          </cell>
          <cell r="IN50">
            <v>1.1000000000000001</v>
          </cell>
          <cell r="IO50">
            <v>13.2</v>
          </cell>
          <cell r="IP50">
            <v>330</v>
          </cell>
          <cell r="IQ50">
            <v>29.686</v>
          </cell>
          <cell r="IR50">
            <v>4.4000000000000004</v>
          </cell>
          <cell r="IS50">
            <v>4636.5</v>
          </cell>
          <cell r="IT50">
            <v>0</v>
          </cell>
          <cell r="IU50">
            <v>99.5</v>
          </cell>
          <cell r="IV50">
            <v>0</v>
          </cell>
          <cell r="IW50">
            <v>0</v>
          </cell>
          <cell r="IX50">
            <v>0</v>
          </cell>
          <cell r="IY50">
            <v>0</v>
          </cell>
          <cell r="IZ50">
            <v>0</v>
          </cell>
          <cell r="JA50">
            <v>0</v>
          </cell>
          <cell r="JB50">
            <v>0</v>
          </cell>
          <cell r="JC50">
            <v>14.84</v>
          </cell>
          <cell r="JD50">
            <v>805.36</v>
          </cell>
          <cell r="JE50">
            <v>279.48</v>
          </cell>
          <cell r="JF50">
            <v>237.16</v>
          </cell>
          <cell r="JG50">
            <v>288.72000000000003</v>
          </cell>
          <cell r="JH50">
            <v>328.8</v>
          </cell>
          <cell r="JI50">
            <v>246.85</v>
          </cell>
          <cell r="JJ50">
            <v>279.36</v>
          </cell>
          <cell r="JK50">
            <v>855.01</v>
          </cell>
          <cell r="JL50">
            <v>9.4499999999999993</v>
          </cell>
          <cell r="JM50">
            <v>3.74</v>
          </cell>
          <cell r="JN50">
            <v>355</v>
          </cell>
          <cell r="JO50">
            <v>1.9</v>
          </cell>
          <cell r="JP50">
            <v>6121</v>
          </cell>
          <cell r="JQ50">
            <v>29.369</v>
          </cell>
          <cell r="JR50">
            <v>0</v>
          </cell>
          <cell r="JS50">
            <v>4655.8999999999996</v>
          </cell>
          <cell r="JT50">
            <v>0</v>
          </cell>
          <cell r="JU50">
            <v>0</v>
          </cell>
          <cell r="JV50">
            <v>0</v>
          </cell>
          <cell r="JW50">
            <v>4114</v>
          </cell>
          <cell r="JX50">
            <v>4636.5</v>
          </cell>
          <cell r="JY50">
            <v>6366</v>
          </cell>
          <cell r="JZ50">
            <v>29515959</v>
          </cell>
          <cell r="KA50">
            <v>0</v>
          </cell>
        </row>
        <row r="51">
          <cell r="C51">
            <v>900</v>
          </cell>
          <cell r="D51" t="str">
            <v>ALGONA (BURT) (OLD)</v>
          </cell>
          <cell r="E51">
            <v>0</v>
          </cell>
          <cell r="F51">
            <v>0</v>
          </cell>
          <cell r="G51">
            <v>0</v>
          </cell>
          <cell r="H51">
            <v>126</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cell r="JW51">
            <v>0</v>
          </cell>
          <cell r="JX51">
            <v>0</v>
          </cell>
          <cell r="JY51">
            <v>0</v>
          </cell>
          <cell r="JZ51">
            <v>0</v>
          </cell>
          <cell r="KA51">
            <v>0</v>
          </cell>
        </row>
        <row r="52">
          <cell r="C52">
            <v>914</v>
          </cell>
          <cell r="D52" t="str">
            <v>CAM</v>
          </cell>
          <cell r="E52">
            <v>0</v>
          </cell>
          <cell r="F52">
            <v>0</v>
          </cell>
          <cell r="G52">
            <v>0</v>
          </cell>
          <cell r="H52">
            <v>914</v>
          </cell>
          <cell r="I52">
            <v>2446796</v>
          </cell>
          <cell r="J52">
            <v>130129</v>
          </cell>
          <cell r="K52">
            <v>200000</v>
          </cell>
          <cell r="L52">
            <v>3500000</v>
          </cell>
          <cell r="M52">
            <v>6225</v>
          </cell>
          <cell r="N52">
            <v>150000</v>
          </cell>
          <cell r="O52">
            <v>181000</v>
          </cell>
          <cell r="P52">
            <v>526500</v>
          </cell>
          <cell r="Q52">
            <v>2500</v>
          </cell>
          <cell r="R52">
            <v>1846763</v>
          </cell>
          <cell r="S52">
            <v>0</v>
          </cell>
          <cell r="T52">
            <v>26000</v>
          </cell>
          <cell r="U52">
            <v>23373</v>
          </cell>
          <cell r="V52">
            <v>105000</v>
          </cell>
          <cell r="W52">
            <v>230000</v>
          </cell>
          <cell r="X52">
            <v>9374286</v>
          </cell>
          <cell r="Y52">
            <v>0</v>
          </cell>
          <cell r="Z52">
            <v>0</v>
          </cell>
          <cell r="AA52">
            <v>0</v>
          </cell>
          <cell r="AB52">
            <v>9374286</v>
          </cell>
          <cell r="AC52">
            <v>694318</v>
          </cell>
          <cell r="AD52">
            <v>10068604</v>
          </cell>
          <cell r="AE52">
            <v>6775000</v>
          </cell>
          <cell r="AF52">
            <v>71000</v>
          </cell>
          <cell r="AG52">
            <v>177300</v>
          </cell>
          <cell r="AH52">
            <v>175600</v>
          </cell>
          <cell r="AI52">
            <v>310000</v>
          </cell>
          <cell r="AJ52">
            <v>74350</v>
          </cell>
          <cell r="AK52">
            <v>787000</v>
          </cell>
          <cell r="AL52">
            <v>515000</v>
          </cell>
          <cell r="AM52">
            <v>0</v>
          </cell>
          <cell r="AN52">
            <v>2110250</v>
          </cell>
          <cell r="AO52">
            <v>706000</v>
          </cell>
          <cell r="AP52">
            <v>100000</v>
          </cell>
          <cell r="AQ52">
            <v>0</v>
          </cell>
          <cell r="AR52">
            <v>196912</v>
          </cell>
          <cell r="AS52">
            <v>296912</v>
          </cell>
          <cell r="AT52">
            <v>9888162</v>
          </cell>
          <cell r="AU52">
            <v>0</v>
          </cell>
          <cell r="AV52">
            <v>9888162</v>
          </cell>
          <cell r="AW52">
            <v>180442</v>
          </cell>
          <cell r="AX52">
            <v>10068604</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20</v>
          </cell>
          <cell r="BV52">
            <v>2012</v>
          </cell>
          <cell r="BW52">
            <v>2016</v>
          </cell>
          <cell r="BX52">
            <v>10</v>
          </cell>
          <cell r="BY52">
            <v>0</v>
          </cell>
          <cell r="BZ52">
            <v>0</v>
          </cell>
          <cell r="CA52">
            <v>0</v>
          </cell>
          <cell r="CB52">
            <v>0</v>
          </cell>
          <cell r="CC52">
            <v>0</v>
          </cell>
          <cell r="CD52">
            <v>0</v>
          </cell>
          <cell r="CE52">
            <v>0</v>
          </cell>
          <cell r="CF52">
            <v>0</v>
          </cell>
          <cell r="CG52">
            <v>0</v>
          </cell>
          <cell r="CH52">
            <v>0</v>
          </cell>
          <cell r="CI52">
            <v>0</v>
          </cell>
          <cell r="CJ52">
            <v>2007</v>
          </cell>
          <cell r="CK52">
            <v>2016</v>
          </cell>
          <cell r="CL52">
            <v>670</v>
          </cell>
          <cell r="CM52">
            <v>0</v>
          </cell>
          <cell r="CN52">
            <v>0</v>
          </cell>
          <cell r="CO52">
            <v>0</v>
          </cell>
          <cell r="CP52">
            <v>0</v>
          </cell>
          <cell r="CQ52">
            <v>0</v>
          </cell>
          <cell r="CR52">
            <v>0</v>
          </cell>
          <cell r="CS52">
            <v>0</v>
          </cell>
          <cell r="CT52">
            <v>2700</v>
          </cell>
          <cell r="CU52">
            <v>0</v>
          </cell>
          <cell r="CV52">
            <v>10</v>
          </cell>
          <cell r="CW52">
            <v>285448</v>
          </cell>
          <cell r="CX52">
            <v>0</v>
          </cell>
          <cell r="CY52">
            <v>0</v>
          </cell>
          <cell r="CZ52">
            <v>0</v>
          </cell>
          <cell r="DA52">
            <v>0</v>
          </cell>
          <cell r="DB52">
            <v>0</v>
          </cell>
          <cell r="DC52">
            <v>0</v>
          </cell>
          <cell r="DD52">
            <v>0</v>
          </cell>
          <cell r="DE52">
            <v>197266</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2055030</v>
          </cell>
          <cell r="DU52">
            <v>2639</v>
          </cell>
          <cell r="DV52">
            <v>0</v>
          </cell>
          <cell r="DW52">
            <v>0</v>
          </cell>
          <cell r="DX52">
            <v>0</v>
          </cell>
          <cell r="DY52">
            <v>0</v>
          </cell>
          <cell r="DZ52">
            <v>0</v>
          </cell>
          <cell r="EA52">
            <v>0</v>
          </cell>
          <cell r="EB52">
            <v>2057669</v>
          </cell>
          <cell r="EC52">
            <v>225000</v>
          </cell>
          <cell r="ED52">
            <v>0</v>
          </cell>
          <cell r="EE52">
            <v>2055030</v>
          </cell>
          <cell r="EF52">
            <v>0</v>
          </cell>
          <cell r="EG52">
            <v>197266</v>
          </cell>
          <cell r="EH52">
            <v>197266</v>
          </cell>
          <cell r="EI52">
            <v>97161</v>
          </cell>
          <cell r="EJ52">
            <v>294427</v>
          </cell>
          <cell r="EK52">
            <v>0</v>
          </cell>
          <cell r="EL52">
            <v>0</v>
          </cell>
          <cell r="EM52">
            <v>0</v>
          </cell>
          <cell r="EN52">
            <v>0</v>
          </cell>
          <cell r="EO52">
            <v>0</v>
          </cell>
          <cell r="EP52">
            <v>0</v>
          </cell>
          <cell r="EQ52">
            <v>2577096</v>
          </cell>
          <cell r="ER52">
            <v>896</v>
          </cell>
          <cell r="ES52">
            <v>746259</v>
          </cell>
          <cell r="ET52">
            <v>81608</v>
          </cell>
          <cell r="EU52">
            <v>0</v>
          </cell>
          <cell r="EV52">
            <v>0</v>
          </cell>
          <cell r="EW52">
            <v>67000</v>
          </cell>
          <cell r="EX52">
            <v>33000</v>
          </cell>
          <cell r="EY52">
            <v>0</v>
          </cell>
          <cell r="EZ52">
            <v>0</v>
          </cell>
          <cell r="FA52">
            <v>0</v>
          </cell>
          <cell r="FB52">
            <v>0</v>
          </cell>
          <cell r="FC52">
            <v>927867</v>
          </cell>
          <cell r="FD52">
            <v>0</v>
          </cell>
          <cell r="FE52">
            <v>0</v>
          </cell>
          <cell r="FF52">
            <v>745363</v>
          </cell>
          <cell r="FG52">
            <v>896</v>
          </cell>
          <cell r="FH52">
            <v>1952840</v>
          </cell>
          <cell r="FI52">
            <v>104658</v>
          </cell>
          <cell r="FJ52">
            <v>200000</v>
          </cell>
          <cell r="FK52">
            <v>3500000</v>
          </cell>
          <cell r="FL52">
            <v>5000</v>
          </cell>
          <cell r="FM52">
            <v>0</v>
          </cell>
          <cell r="FN52">
            <v>6000</v>
          </cell>
          <cell r="FO52">
            <v>150000</v>
          </cell>
          <cell r="FP52">
            <v>2500</v>
          </cell>
          <cell r="FQ52">
            <v>1846763</v>
          </cell>
          <cell r="FR52">
            <v>0</v>
          </cell>
          <cell r="FS52">
            <v>20000</v>
          </cell>
          <cell r="FT52">
            <v>18015</v>
          </cell>
          <cell r="FU52">
            <v>105000</v>
          </cell>
          <cell r="FV52">
            <v>100000</v>
          </cell>
          <cell r="FW52">
            <v>8010776</v>
          </cell>
          <cell r="FX52">
            <v>0</v>
          </cell>
          <cell r="FY52">
            <v>0</v>
          </cell>
          <cell r="FZ52">
            <v>0</v>
          </cell>
          <cell r="GA52">
            <v>8010776</v>
          </cell>
          <cell r="GB52">
            <v>534011</v>
          </cell>
          <cell r="GC52">
            <v>8544787</v>
          </cell>
          <cell r="GD52">
            <v>4106515</v>
          </cell>
          <cell r="GE52">
            <v>0</v>
          </cell>
          <cell r="GF52">
            <v>3831014</v>
          </cell>
          <cell r="GG52">
            <v>6051</v>
          </cell>
          <cell r="GH52">
            <v>2626739</v>
          </cell>
          <cell r="GI52">
            <v>219019</v>
          </cell>
          <cell r="GJ52">
            <v>76152</v>
          </cell>
          <cell r="GK52">
            <v>323063</v>
          </cell>
          <cell r="GL52">
            <v>128629</v>
          </cell>
          <cell r="GM52">
            <v>12701</v>
          </cell>
          <cell r="GN52">
            <v>21314</v>
          </cell>
          <cell r="GO52">
            <v>23575</v>
          </cell>
          <cell r="GP52">
            <v>0</v>
          </cell>
          <cell r="GQ52">
            <v>98597</v>
          </cell>
          <cell r="GR52">
            <v>0</v>
          </cell>
          <cell r="GS52">
            <v>42357</v>
          </cell>
          <cell r="GT52">
            <v>132567</v>
          </cell>
          <cell r="GU52">
            <v>0</v>
          </cell>
          <cell r="GV52">
            <v>4005938</v>
          </cell>
          <cell r="GW52">
            <v>1763476</v>
          </cell>
          <cell r="GX52">
            <v>905576</v>
          </cell>
          <cell r="GY52">
            <v>0</v>
          </cell>
          <cell r="GZ52">
            <v>0</v>
          </cell>
          <cell r="HA52">
            <v>0</v>
          </cell>
          <cell r="HB52">
            <v>242686</v>
          </cell>
          <cell r="HC52">
            <v>0</v>
          </cell>
          <cell r="HD52">
            <v>31564</v>
          </cell>
          <cell r="HE52">
            <v>87015</v>
          </cell>
          <cell r="HF52">
            <v>7004691</v>
          </cell>
          <cell r="HG52">
            <v>6095349</v>
          </cell>
          <cell r="HH52">
            <v>0</v>
          </cell>
          <cell r="HI52">
            <v>909342</v>
          </cell>
          <cell r="HJ52">
            <v>2722028</v>
          </cell>
          <cell r="HK52">
            <v>0</v>
          </cell>
          <cell r="HL52">
            <v>73885</v>
          </cell>
          <cell r="HM52">
            <v>246717</v>
          </cell>
          <cell r="HN52">
            <v>129473</v>
          </cell>
          <cell r="HO52">
            <v>11857</v>
          </cell>
          <cell r="HP52">
            <v>22090</v>
          </cell>
          <cell r="HQ52">
            <v>24431</v>
          </cell>
          <cell r="HR52">
            <v>0</v>
          </cell>
          <cell r="HS52">
            <v>92083</v>
          </cell>
          <cell r="HT52">
            <v>0</v>
          </cell>
          <cell r="HU52">
            <v>43253</v>
          </cell>
          <cell r="HV52">
            <v>0</v>
          </cell>
          <cell r="HW52">
            <v>0</v>
          </cell>
          <cell r="HX52">
            <v>3660131</v>
          </cell>
          <cell r="HY52">
            <v>0</v>
          </cell>
          <cell r="HZ52">
            <v>909342</v>
          </cell>
          <cell r="IA52">
            <v>0</v>
          </cell>
          <cell r="IB52">
            <v>0</v>
          </cell>
          <cell r="IC52">
            <v>0</v>
          </cell>
          <cell r="ID52">
            <v>234938</v>
          </cell>
          <cell r="IE52">
            <v>0</v>
          </cell>
          <cell r="IF52">
            <v>25872</v>
          </cell>
          <cell r="IG52">
            <v>82634</v>
          </cell>
          <cell r="IH52">
            <v>0</v>
          </cell>
          <cell r="II52">
            <v>0</v>
          </cell>
          <cell r="IJ52">
            <v>0</v>
          </cell>
          <cell r="IK52">
            <v>0</v>
          </cell>
          <cell r="IL52">
            <v>3616878</v>
          </cell>
          <cell r="IM52">
            <v>0</v>
          </cell>
          <cell r="IN52">
            <v>0</v>
          </cell>
          <cell r="IO52">
            <v>0.95</v>
          </cell>
          <cell r="IP52">
            <v>0</v>
          </cell>
          <cell r="IQ52">
            <v>1.823</v>
          </cell>
          <cell r="IR52">
            <v>0</v>
          </cell>
          <cell r="IS52">
            <v>444.9</v>
          </cell>
          <cell r="IT52">
            <v>0</v>
          </cell>
          <cell r="IU52">
            <v>14.5</v>
          </cell>
          <cell r="IV52">
            <v>0</v>
          </cell>
          <cell r="IW52">
            <v>0</v>
          </cell>
          <cell r="IX52">
            <v>0</v>
          </cell>
          <cell r="IY52">
            <v>0</v>
          </cell>
          <cell r="IZ52">
            <v>0</v>
          </cell>
          <cell r="JA52">
            <v>0</v>
          </cell>
          <cell r="JB52">
            <v>0</v>
          </cell>
          <cell r="JC52">
            <v>0</v>
          </cell>
          <cell r="JD52">
            <v>39.979999999999997</v>
          </cell>
          <cell r="JE52">
            <v>9.59</v>
          </cell>
          <cell r="JF52">
            <v>3.03</v>
          </cell>
          <cell r="JG52">
            <v>27.36</v>
          </cell>
          <cell r="JH52">
            <v>12.33</v>
          </cell>
          <cell r="JI52">
            <v>4.8499999999999996</v>
          </cell>
          <cell r="JJ52">
            <v>27.36</v>
          </cell>
          <cell r="JK52">
            <v>44.54</v>
          </cell>
          <cell r="JL52">
            <v>0.95</v>
          </cell>
          <cell r="JM52">
            <v>0</v>
          </cell>
          <cell r="JN52">
            <v>0</v>
          </cell>
          <cell r="JO52">
            <v>0</v>
          </cell>
          <cell r="JP52">
            <v>6171</v>
          </cell>
          <cell r="JQ52">
            <v>2.3359999999999999</v>
          </cell>
          <cell r="JR52">
            <v>11371</v>
          </cell>
          <cell r="JS52">
            <v>441.1</v>
          </cell>
          <cell r="JT52">
            <v>-1</v>
          </cell>
          <cell r="JU52">
            <v>-6171</v>
          </cell>
          <cell r="JV52">
            <v>-5356</v>
          </cell>
          <cell r="JW52">
            <v>0</v>
          </cell>
          <cell r="JX52">
            <v>444.9</v>
          </cell>
          <cell r="JY52">
            <v>6416</v>
          </cell>
          <cell r="JZ52">
            <v>2854478</v>
          </cell>
          <cell r="KA52">
            <v>0</v>
          </cell>
        </row>
        <row r="53">
          <cell r="C53">
            <v>916</v>
          </cell>
          <cell r="D53" t="str">
            <v>CAL</v>
          </cell>
          <cell r="E53">
            <v>0</v>
          </cell>
          <cell r="F53">
            <v>0</v>
          </cell>
          <cell r="G53">
            <v>0</v>
          </cell>
          <cell r="H53">
            <v>916</v>
          </cell>
          <cell r="I53">
            <v>1440145</v>
          </cell>
          <cell r="J53">
            <v>39789</v>
          </cell>
          <cell r="K53">
            <v>135005</v>
          </cell>
          <cell r="L53">
            <v>87026</v>
          </cell>
          <cell r="M53">
            <v>4973</v>
          </cell>
          <cell r="N53">
            <v>48232</v>
          </cell>
          <cell r="O53">
            <v>105321</v>
          </cell>
          <cell r="P53">
            <v>369563</v>
          </cell>
          <cell r="Q53">
            <v>0</v>
          </cell>
          <cell r="R53">
            <v>1582794</v>
          </cell>
          <cell r="S53">
            <v>0</v>
          </cell>
          <cell r="T53">
            <v>12506</v>
          </cell>
          <cell r="U53">
            <v>6154</v>
          </cell>
          <cell r="V53">
            <v>65101</v>
          </cell>
          <cell r="W53">
            <v>198446</v>
          </cell>
          <cell r="X53">
            <v>4095055</v>
          </cell>
          <cell r="Y53">
            <v>0</v>
          </cell>
          <cell r="Z53">
            <v>131770</v>
          </cell>
          <cell r="AA53">
            <v>0</v>
          </cell>
          <cell r="AB53">
            <v>4226825</v>
          </cell>
          <cell r="AC53">
            <v>903427</v>
          </cell>
          <cell r="AD53">
            <v>5130252</v>
          </cell>
          <cell r="AE53">
            <v>2835000</v>
          </cell>
          <cell r="AF53">
            <v>2000</v>
          </cell>
          <cell r="AG53">
            <v>195000</v>
          </cell>
          <cell r="AH53">
            <v>100000</v>
          </cell>
          <cell r="AI53">
            <v>150000</v>
          </cell>
          <cell r="AJ53">
            <v>96000</v>
          </cell>
          <cell r="AK53">
            <v>356000</v>
          </cell>
          <cell r="AL53">
            <v>350000</v>
          </cell>
          <cell r="AM53">
            <v>0</v>
          </cell>
          <cell r="AN53">
            <v>1249000</v>
          </cell>
          <cell r="AO53">
            <v>170000</v>
          </cell>
          <cell r="AP53">
            <v>145000</v>
          </cell>
          <cell r="AQ53">
            <v>131770</v>
          </cell>
          <cell r="AR53">
            <v>131383</v>
          </cell>
          <cell r="AS53">
            <v>408153</v>
          </cell>
          <cell r="AT53">
            <v>4662153</v>
          </cell>
          <cell r="AU53">
            <v>131770</v>
          </cell>
          <cell r="AV53">
            <v>4793923</v>
          </cell>
          <cell r="AW53">
            <v>336329</v>
          </cell>
          <cell r="AX53">
            <v>5130252</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20</v>
          </cell>
          <cell r="BV53">
            <v>2012</v>
          </cell>
          <cell r="BW53">
            <v>2016</v>
          </cell>
          <cell r="BX53">
            <v>10</v>
          </cell>
          <cell r="BY53">
            <v>0</v>
          </cell>
          <cell r="BZ53">
            <v>0</v>
          </cell>
          <cell r="CA53">
            <v>0</v>
          </cell>
          <cell r="CB53">
            <v>0</v>
          </cell>
          <cell r="CC53">
            <v>0</v>
          </cell>
          <cell r="CD53">
            <v>0</v>
          </cell>
          <cell r="CE53">
            <v>0</v>
          </cell>
          <cell r="CF53">
            <v>0</v>
          </cell>
          <cell r="CG53">
            <v>0</v>
          </cell>
          <cell r="CH53">
            <v>0</v>
          </cell>
          <cell r="CI53">
            <v>0</v>
          </cell>
          <cell r="CJ53">
            <v>2014</v>
          </cell>
          <cell r="CK53">
            <v>2023</v>
          </cell>
          <cell r="CL53">
            <v>1050</v>
          </cell>
          <cell r="CM53">
            <v>0</v>
          </cell>
          <cell r="CN53">
            <v>0</v>
          </cell>
          <cell r="CO53">
            <v>0</v>
          </cell>
          <cell r="CP53">
            <v>0</v>
          </cell>
          <cell r="CQ53">
            <v>0</v>
          </cell>
          <cell r="CR53">
            <v>0</v>
          </cell>
          <cell r="CS53">
            <v>0</v>
          </cell>
          <cell r="CT53">
            <v>0</v>
          </cell>
          <cell r="CU53">
            <v>0</v>
          </cell>
          <cell r="CV53">
            <v>8</v>
          </cell>
          <cell r="CW53">
            <v>174987</v>
          </cell>
          <cell r="CX53">
            <v>0</v>
          </cell>
          <cell r="CY53">
            <v>0</v>
          </cell>
          <cell r="CZ53">
            <v>0</v>
          </cell>
          <cell r="DA53">
            <v>0</v>
          </cell>
          <cell r="DB53">
            <v>0</v>
          </cell>
          <cell r="DC53">
            <v>0</v>
          </cell>
          <cell r="DD53">
            <v>4</v>
          </cell>
          <cell r="DE53">
            <v>105652</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1111089</v>
          </cell>
          <cell r="DU53">
            <v>39342</v>
          </cell>
          <cell r="DV53">
            <v>0</v>
          </cell>
          <cell r="DW53">
            <v>0</v>
          </cell>
          <cell r="DX53">
            <v>0</v>
          </cell>
          <cell r="DY53">
            <v>0</v>
          </cell>
          <cell r="DZ53">
            <v>156500</v>
          </cell>
          <cell r="EA53">
            <v>0</v>
          </cell>
          <cell r="EB53">
            <v>1306931</v>
          </cell>
          <cell r="EC53">
            <v>101183</v>
          </cell>
          <cell r="ED53">
            <v>0</v>
          </cell>
          <cell r="EE53">
            <v>1267589</v>
          </cell>
          <cell r="EF53">
            <v>0</v>
          </cell>
          <cell r="EG53">
            <v>51820</v>
          </cell>
          <cell r="EH53">
            <v>51820</v>
          </cell>
          <cell r="EI53">
            <v>20000</v>
          </cell>
          <cell r="EJ53">
            <v>71820</v>
          </cell>
          <cell r="EK53">
            <v>0</v>
          </cell>
          <cell r="EL53">
            <v>0</v>
          </cell>
          <cell r="EM53">
            <v>0</v>
          </cell>
          <cell r="EN53">
            <v>0</v>
          </cell>
          <cell r="EO53">
            <v>0</v>
          </cell>
          <cell r="EP53">
            <v>0</v>
          </cell>
          <cell r="EQ53">
            <v>1479934</v>
          </cell>
          <cell r="ER53">
            <v>31652</v>
          </cell>
          <cell r="ES53">
            <v>1053035</v>
          </cell>
          <cell r="ET53">
            <v>81530</v>
          </cell>
          <cell r="EU53">
            <v>0</v>
          </cell>
          <cell r="EV53">
            <v>0</v>
          </cell>
          <cell r="EW53">
            <v>41691</v>
          </cell>
          <cell r="EX53">
            <v>16091</v>
          </cell>
          <cell r="EY53">
            <v>0</v>
          </cell>
          <cell r="EZ53">
            <v>0</v>
          </cell>
          <cell r="FA53">
            <v>0</v>
          </cell>
          <cell r="FB53">
            <v>0</v>
          </cell>
          <cell r="FC53">
            <v>1192347</v>
          </cell>
          <cell r="FD53">
            <v>0</v>
          </cell>
          <cell r="FE53">
            <v>0</v>
          </cell>
          <cell r="FF53">
            <v>1021383</v>
          </cell>
          <cell r="FG53">
            <v>31652</v>
          </cell>
          <cell r="FH53">
            <v>1263210</v>
          </cell>
          <cell r="FI53">
            <v>34904</v>
          </cell>
          <cell r="FJ53">
            <v>90301</v>
          </cell>
          <cell r="FK53">
            <v>87026</v>
          </cell>
          <cell r="FL53">
            <v>2298</v>
          </cell>
          <cell r="FM53">
            <v>0</v>
          </cell>
          <cell r="FN53">
            <v>0</v>
          </cell>
          <cell r="FO53">
            <v>90388</v>
          </cell>
          <cell r="FP53">
            <v>0</v>
          </cell>
          <cell r="FQ53">
            <v>1582794</v>
          </cell>
          <cell r="FR53">
            <v>0</v>
          </cell>
          <cell r="FS53">
            <v>11000</v>
          </cell>
          <cell r="FT53">
            <v>5393</v>
          </cell>
          <cell r="FU53">
            <v>65101</v>
          </cell>
          <cell r="FV53">
            <v>93000</v>
          </cell>
          <cell r="FW53">
            <v>3325415</v>
          </cell>
          <cell r="FX53">
            <v>0</v>
          </cell>
          <cell r="FY53">
            <v>0</v>
          </cell>
          <cell r="FZ53">
            <v>0</v>
          </cell>
          <cell r="GA53">
            <v>3325415</v>
          </cell>
          <cell r="GB53">
            <v>29278</v>
          </cell>
          <cell r="GC53">
            <v>3354693</v>
          </cell>
          <cell r="GD53">
            <v>444507</v>
          </cell>
          <cell r="GE53">
            <v>0</v>
          </cell>
          <cell r="GF53">
            <v>2579943</v>
          </cell>
          <cell r="GG53">
            <v>6171</v>
          </cell>
          <cell r="GH53">
            <v>1709984</v>
          </cell>
          <cell r="GI53">
            <v>0</v>
          </cell>
          <cell r="GJ53">
            <v>142063</v>
          </cell>
          <cell r="GK53">
            <v>360448</v>
          </cell>
          <cell r="GL53">
            <v>89642</v>
          </cell>
          <cell r="GM53">
            <v>0</v>
          </cell>
          <cell r="GN53">
            <v>14181</v>
          </cell>
          <cell r="GO53">
            <v>15854</v>
          </cell>
          <cell r="GP53">
            <v>0</v>
          </cell>
          <cell r="GQ53">
            <v>51358</v>
          </cell>
          <cell r="GR53">
            <v>0</v>
          </cell>
          <cell r="GS53">
            <v>79194</v>
          </cell>
          <cell r="GT53">
            <v>103832</v>
          </cell>
          <cell r="GU53">
            <v>0</v>
          </cell>
          <cell r="GV53">
            <v>2762969</v>
          </cell>
          <cell r="GW53">
            <v>358442</v>
          </cell>
          <cell r="GX53">
            <v>1589135</v>
          </cell>
          <cell r="GY53">
            <v>0</v>
          </cell>
          <cell r="GZ53">
            <v>0</v>
          </cell>
          <cell r="HA53">
            <v>0</v>
          </cell>
          <cell r="HB53">
            <v>141911</v>
          </cell>
          <cell r="HC53">
            <v>0</v>
          </cell>
          <cell r="HD53">
            <v>17261</v>
          </cell>
          <cell r="HE53">
            <v>57010</v>
          </cell>
          <cell r="HF53">
            <v>4909467</v>
          </cell>
          <cell r="HG53">
            <v>3351004</v>
          </cell>
          <cell r="HH53">
            <v>0</v>
          </cell>
          <cell r="HI53">
            <v>1558463</v>
          </cell>
          <cell r="HJ53">
            <v>1732541</v>
          </cell>
          <cell r="HK53">
            <v>0</v>
          </cell>
          <cell r="HL53">
            <v>129186</v>
          </cell>
          <cell r="HM53">
            <v>366954</v>
          </cell>
          <cell r="HN53">
            <v>90925</v>
          </cell>
          <cell r="HO53">
            <v>0</v>
          </cell>
          <cell r="HP53">
            <v>14361</v>
          </cell>
          <cell r="HQ53">
            <v>16051</v>
          </cell>
          <cell r="HR53">
            <v>0</v>
          </cell>
          <cell r="HS53">
            <v>54750</v>
          </cell>
          <cell r="HT53">
            <v>0</v>
          </cell>
          <cell r="HU53">
            <v>59080</v>
          </cell>
          <cell r="HV53">
            <v>0</v>
          </cell>
          <cell r="HW53">
            <v>1913</v>
          </cell>
          <cell r="HX53">
            <v>2667718</v>
          </cell>
          <cell r="HY53">
            <v>0</v>
          </cell>
          <cell r="HZ53">
            <v>1558463</v>
          </cell>
          <cell r="IA53">
            <v>0</v>
          </cell>
          <cell r="IB53">
            <v>0</v>
          </cell>
          <cell r="IC53">
            <v>0</v>
          </cell>
          <cell r="ID53">
            <v>144165</v>
          </cell>
          <cell r="IE53">
            <v>0</v>
          </cell>
          <cell r="IF53">
            <v>14140</v>
          </cell>
          <cell r="IG53">
            <v>39787</v>
          </cell>
          <cell r="IH53">
            <v>0</v>
          </cell>
          <cell r="II53">
            <v>0</v>
          </cell>
          <cell r="IJ53">
            <v>0</v>
          </cell>
          <cell r="IK53">
            <v>0</v>
          </cell>
          <cell r="IL53">
            <v>2608638</v>
          </cell>
          <cell r="IM53">
            <v>0</v>
          </cell>
          <cell r="IN53">
            <v>0.1</v>
          </cell>
          <cell r="IO53">
            <v>14.49</v>
          </cell>
          <cell r="IP53">
            <v>10</v>
          </cell>
          <cell r="IQ53">
            <v>1.645</v>
          </cell>
          <cell r="IR53">
            <v>4.4000000000000004</v>
          </cell>
          <cell r="IS53">
            <v>264.39999999999998</v>
          </cell>
          <cell r="IT53">
            <v>0</v>
          </cell>
          <cell r="IU53">
            <v>7</v>
          </cell>
          <cell r="IV53">
            <v>0</v>
          </cell>
          <cell r="IW53">
            <v>0</v>
          </cell>
          <cell r="IX53">
            <v>0</v>
          </cell>
          <cell r="IY53">
            <v>0</v>
          </cell>
          <cell r="IZ53">
            <v>0</v>
          </cell>
          <cell r="JA53">
            <v>0</v>
          </cell>
          <cell r="JB53">
            <v>0</v>
          </cell>
          <cell r="JC53">
            <v>0</v>
          </cell>
          <cell r="JD53">
            <v>58.33</v>
          </cell>
          <cell r="JE53">
            <v>24.66</v>
          </cell>
          <cell r="JF53">
            <v>8.4700000000000006</v>
          </cell>
          <cell r="JG53">
            <v>25.2</v>
          </cell>
          <cell r="JH53">
            <v>27.4</v>
          </cell>
          <cell r="JI53">
            <v>9.68</v>
          </cell>
          <cell r="JJ53">
            <v>23.76</v>
          </cell>
          <cell r="JK53">
            <v>60.84</v>
          </cell>
          <cell r="JL53">
            <v>20.6</v>
          </cell>
          <cell r="JM53">
            <v>4.4000000000000004</v>
          </cell>
          <cell r="JN53">
            <v>15</v>
          </cell>
          <cell r="JO53">
            <v>0.1</v>
          </cell>
          <cell r="JP53">
            <v>6291</v>
          </cell>
          <cell r="JQ53">
            <v>1.6559999999999999</v>
          </cell>
          <cell r="JR53">
            <v>5228</v>
          </cell>
          <cell r="JS53">
            <v>275.39999999999998</v>
          </cell>
          <cell r="JT53">
            <v>-0.04</v>
          </cell>
          <cell r="JU53">
            <v>-252</v>
          </cell>
          <cell r="JV53">
            <v>-214</v>
          </cell>
          <cell r="JW53">
            <v>0</v>
          </cell>
          <cell r="JX53">
            <v>264.39999999999998</v>
          </cell>
          <cell r="JY53">
            <v>6536</v>
          </cell>
          <cell r="JZ53">
            <v>1728118</v>
          </cell>
          <cell r="KA53">
            <v>21748</v>
          </cell>
        </row>
        <row r="54">
          <cell r="C54">
            <v>918</v>
          </cell>
          <cell r="D54" t="str">
            <v>CALAMUS/WHEATLAND</v>
          </cell>
          <cell r="E54">
            <v>0</v>
          </cell>
          <cell r="F54">
            <v>0</v>
          </cell>
          <cell r="G54">
            <v>0</v>
          </cell>
          <cell r="H54">
            <v>918</v>
          </cell>
          <cell r="I54">
            <v>1770590</v>
          </cell>
          <cell r="J54">
            <v>71377</v>
          </cell>
          <cell r="K54">
            <v>148184</v>
          </cell>
          <cell r="L54">
            <v>426066</v>
          </cell>
          <cell r="M54">
            <v>8030</v>
          </cell>
          <cell r="N54">
            <v>0</v>
          </cell>
          <cell r="O54">
            <v>0</v>
          </cell>
          <cell r="P54">
            <v>634000</v>
          </cell>
          <cell r="Q54">
            <v>0</v>
          </cell>
          <cell r="R54">
            <v>2628602</v>
          </cell>
          <cell r="S54">
            <v>0</v>
          </cell>
          <cell r="T54">
            <v>5000</v>
          </cell>
          <cell r="U54">
            <v>4345</v>
          </cell>
          <cell r="V54">
            <v>46000</v>
          </cell>
          <cell r="W54">
            <v>118000</v>
          </cell>
          <cell r="X54">
            <v>5860194</v>
          </cell>
          <cell r="Y54">
            <v>0</v>
          </cell>
          <cell r="Z54">
            <v>133850</v>
          </cell>
          <cell r="AA54">
            <v>0</v>
          </cell>
          <cell r="AB54">
            <v>5994044</v>
          </cell>
          <cell r="AC54">
            <v>1375756</v>
          </cell>
          <cell r="AD54">
            <v>7369800</v>
          </cell>
          <cell r="AE54">
            <v>3709740</v>
          </cell>
          <cell r="AF54">
            <v>169366</v>
          </cell>
          <cell r="AG54">
            <v>188472</v>
          </cell>
          <cell r="AH54">
            <v>108395</v>
          </cell>
          <cell r="AI54">
            <v>237716</v>
          </cell>
          <cell r="AJ54">
            <v>6386</v>
          </cell>
          <cell r="AK54">
            <v>490204</v>
          </cell>
          <cell r="AL54">
            <v>292858</v>
          </cell>
          <cell r="AM54">
            <v>0</v>
          </cell>
          <cell r="AN54">
            <v>1493397</v>
          </cell>
          <cell r="AO54">
            <v>257300</v>
          </cell>
          <cell r="AP54">
            <v>610000</v>
          </cell>
          <cell r="AQ54">
            <v>101085</v>
          </cell>
          <cell r="AR54">
            <v>201635</v>
          </cell>
          <cell r="AS54">
            <v>912720</v>
          </cell>
          <cell r="AT54">
            <v>6373157</v>
          </cell>
          <cell r="AU54">
            <v>133850</v>
          </cell>
          <cell r="AV54">
            <v>6507007</v>
          </cell>
          <cell r="AW54">
            <v>862793</v>
          </cell>
          <cell r="AX54">
            <v>7369800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20</v>
          </cell>
          <cell r="BV54">
            <v>2011</v>
          </cell>
          <cell r="BW54">
            <v>2015</v>
          </cell>
          <cell r="BX54">
            <v>10</v>
          </cell>
          <cell r="BY54">
            <v>0</v>
          </cell>
          <cell r="BZ54">
            <v>0</v>
          </cell>
          <cell r="CA54">
            <v>0</v>
          </cell>
          <cell r="CB54">
            <v>0</v>
          </cell>
          <cell r="CC54">
            <v>0</v>
          </cell>
          <cell r="CD54">
            <v>0</v>
          </cell>
          <cell r="CE54">
            <v>0</v>
          </cell>
          <cell r="CF54">
            <v>0</v>
          </cell>
          <cell r="CG54">
            <v>0</v>
          </cell>
          <cell r="CH54">
            <v>0</v>
          </cell>
          <cell r="CI54">
            <v>0</v>
          </cell>
          <cell r="CJ54">
            <v>2002</v>
          </cell>
          <cell r="CK54">
            <v>2021</v>
          </cell>
          <cell r="CL54">
            <v>670</v>
          </cell>
          <cell r="CM54">
            <v>0</v>
          </cell>
          <cell r="CN54">
            <v>0</v>
          </cell>
          <cell r="CO54">
            <v>0</v>
          </cell>
          <cell r="CP54">
            <v>0</v>
          </cell>
          <cell r="CQ54">
            <v>0</v>
          </cell>
          <cell r="CR54">
            <v>0</v>
          </cell>
          <cell r="CS54">
            <v>0</v>
          </cell>
          <cell r="CT54">
            <v>2700</v>
          </cell>
          <cell r="CU54">
            <v>0</v>
          </cell>
          <cell r="CV54">
            <v>6</v>
          </cell>
          <cell r="CW54">
            <v>291742</v>
          </cell>
          <cell r="CX54">
            <v>0</v>
          </cell>
          <cell r="CY54">
            <v>0</v>
          </cell>
          <cell r="CZ54">
            <v>0</v>
          </cell>
          <cell r="DA54">
            <v>0</v>
          </cell>
          <cell r="DB54">
            <v>0</v>
          </cell>
          <cell r="DC54">
            <v>0</v>
          </cell>
          <cell r="DD54">
            <v>0</v>
          </cell>
          <cell r="DE54">
            <v>105105</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1336212</v>
          </cell>
          <cell r="DU54">
            <v>91483</v>
          </cell>
          <cell r="DV54">
            <v>0</v>
          </cell>
          <cell r="DW54">
            <v>0</v>
          </cell>
          <cell r="DX54">
            <v>0</v>
          </cell>
          <cell r="DY54">
            <v>0</v>
          </cell>
          <cell r="DZ54">
            <v>0</v>
          </cell>
          <cell r="EA54">
            <v>0</v>
          </cell>
          <cell r="EB54">
            <v>1427695</v>
          </cell>
          <cell r="EC54">
            <v>250000</v>
          </cell>
          <cell r="ED54">
            <v>0</v>
          </cell>
          <cell r="EE54">
            <v>1336212</v>
          </cell>
          <cell r="EF54">
            <v>0</v>
          </cell>
          <cell r="EG54">
            <v>105105</v>
          </cell>
          <cell r="EH54">
            <v>105105</v>
          </cell>
          <cell r="EI54">
            <v>51768</v>
          </cell>
          <cell r="EJ54">
            <v>156873</v>
          </cell>
          <cell r="EK54">
            <v>0</v>
          </cell>
          <cell r="EL54">
            <v>0</v>
          </cell>
          <cell r="EM54">
            <v>0</v>
          </cell>
          <cell r="EN54">
            <v>0</v>
          </cell>
          <cell r="EO54">
            <v>0</v>
          </cell>
          <cell r="EP54">
            <v>0</v>
          </cell>
          <cell r="EQ54">
            <v>1834568</v>
          </cell>
          <cell r="ER54">
            <v>58316</v>
          </cell>
          <cell r="ES54">
            <v>910091</v>
          </cell>
          <cell r="ET54">
            <v>159364</v>
          </cell>
          <cell r="EU54">
            <v>0</v>
          </cell>
          <cell r="EV54">
            <v>0</v>
          </cell>
          <cell r="EW54">
            <v>67000</v>
          </cell>
          <cell r="EX54">
            <v>33000</v>
          </cell>
          <cell r="EY54">
            <v>0</v>
          </cell>
          <cell r="EZ54">
            <v>0</v>
          </cell>
          <cell r="FA54">
            <v>0</v>
          </cell>
          <cell r="FB54">
            <v>0</v>
          </cell>
          <cell r="FC54">
            <v>1169455</v>
          </cell>
          <cell r="FD54">
            <v>0</v>
          </cell>
          <cell r="FE54">
            <v>0</v>
          </cell>
          <cell r="FF54">
            <v>851775</v>
          </cell>
          <cell r="FG54">
            <v>58316</v>
          </cell>
          <cell r="FH54">
            <v>1379483</v>
          </cell>
          <cell r="FI54">
            <v>55611</v>
          </cell>
          <cell r="FJ54">
            <v>148184</v>
          </cell>
          <cell r="FK54">
            <v>426066</v>
          </cell>
          <cell r="FL54">
            <v>7100</v>
          </cell>
          <cell r="FM54">
            <v>0</v>
          </cell>
          <cell r="FN54">
            <v>0</v>
          </cell>
          <cell r="FO54">
            <v>31000</v>
          </cell>
          <cell r="FP54">
            <v>0</v>
          </cell>
          <cell r="FQ54">
            <v>2628602</v>
          </cell>
          <cell r="FR54">
            <v>0</v>
          </cell>
          <cell r="FS54">
            <v>2500</v>
          </cell>
          <cell r="FT54">
            <v>3385</v>
          </cell>
          <cell r="FU54">
            <v>46000</v>
          </cell>
          <cell r="FV54">
            <v>0</v>
          </cell>
          <cell r="FW54">
            <v>4727931</v>
          </cell>
          <cell r="FX54">
            <v>0</v>
          </cell>
          <cell r="FY54">
            <v>0</v>
          </cell>
          <cell r="FZ54">
            <v>0</v>
          </cell>
          <cell r="GA54">
            <v>4727931</v>
          </cell>
          <cell r="GB54">
            <v>745647</v>
          </cell>
          <cell r="GC54">
            <v>5473578</v>
          </cell>
          <cell r="GD54">
            <v>664235</v>
          </cell>
          <cell r="GE54">
            <v>0</v>
          </cell>
          <cell r="GF54">
            <v>3723599</v>
          </cell>
          <cell r="GG54">
            <v>6060</v>
          </cell>
          <cell r="GH54">
            <v>2746998</v>
          </cell>
          <cell r="GI54">
            <v>149287</v>
          </cell>
          <cell r="GJ54">
            <v>19610</v>
          </cell>
          <cell r="GK54">
            <v>294940</v>
          </cell>
          <cell r="GL54">
            <v>132932</v>
          </cell>
          <cell r="GM54">
            <v>13933</v>
          </cell>
          <cell r="GN54">
            <v>22259</v>
          </cell>
          <cell r="GO54">
            <v>24261</v>
          </cell>
          <cell r="GP54">
            <v>0</v>
          </cell>
          <cell r="GQ54">
            <v>0</v>
          </cell>
          <cell r="GR54">
            <v>0</v>
          </cell>
          <cell r="GS54">
            <v>85446</v>
          </cell>
          <cell r="GT54">
            <v>216702</v>
          </cell>
          <cell r="GU54">
            <v>0</v>
          </cell>
          <cell r="GV54">
            <v>4025747</v>
          </cell>
          <cell r="GW54">
            <v>676789</v>
          </cell>
          <cell r="GX54">
            <v>2781914</v>
          </cell>
          <cell r="GY54">
            <v>0</v>
          </cell>
          <cell r="GZ54">
            <v>0</v>
          </cell>
          <cell r="HA54">
            <v>0</v>
          </cell>
          <cell r="HB54">
            <v>224260</v>
          </cell>
          <cell r="HC54">
            <v>0</v>
          </cell>
          <cell r="HD54">
            <v>29715</v>
          </cell>
          <cell r="HE54">
            <v>78013</v>
          </cell>
          <cell r="HF54">
            <v>7786723</v>
          </cell>
          <cell r="HG54">
            <v>4922124</v>
          </cell>
          <cell r="HH54">
            <v>0</v>
          </cell>
          <cell r="HI54">
            <v>2864599</v>
          </cell>
          <cell r="HJ54">
            <v>2888532</v>
          </cell>
          <cell r="HK54">
            <v>0</v>
          </cell>
          <cell r="HL54">
            <v>31011</v>
          </cell>
          <cell r="HM54">
            <v>342557</v>
          </cell>
          <cell r="HN54">
            <v>141211</v>
          </cell>
          <cell r="HO54">
            <v>5654</v>
          </cell>
          <cell r="HP54">
            <v>23353</v>
          </cell>
          <cell r="HQ54">
            <v>25459</v>
          </cell>
          <cell r="HR54">
            <v>0</v>
          </cell>
          <cell r="HS54">
            <v>0</v>
          </cell>
          <cell r="HT54">
            <v>0</v>
          </cell>
          <cell r="HU54">
            <v>36006</v>
          </cell>
          <cell r="HV54">
            <v>0</v>
          </cell>
          <cell r="HW54">
            <v>-667</v>
          </cell>
          <cell r="HX54">
            <v>3819366</v>
          </cell>
          <cell r="HY54">
            <v>0</v>
          </cell>
          <cell r="HZ54">
            <v>2864599</v>
          </cell>
          <cell r="IA54">
            <v>0</v>
          </cell>
          <cell r="IB54">
            <v>0</v>
          </cell>
          <cell r="IC54">
            <v>0</v>
          </cell>
          <cell r="ID54">
            <v>221984</v>
          </cell>
          <cell r="IE54">
            <v>0</v>
          </cell>
          <cell r="IF54">
            <v>24342</v>
          </cell>
          <cell r="IG54">
            <v>100997</v>
          </cell>
          <cell r="IH54">
            <v>0</v>
          </cell>
          <cell r="II54">
            <v>0</v>
          </cell>
          <cell r="IJ54">
            <v>0</v>
          </cell>
          <cell r="IK54">
            <v>0</v>
          </cell>
          <cell r="IL54">
            <v>3783360</v>
          </cell>
          <cell r="IM54">
            <v>0</v>
          </cell>
          <cell r="IN54">
            <v>0</v>
          </cell>
          <cell r="IO54">
            <v>2.89</v>
          </cell>
          <cell r="IP54">
            <v>1</v>
          </cell>
          <cell r="IQ54">
            <v>2.1280000000000001</v>
          </cell>
          <cell r="IR54">
            <v>0</v>
          </cell>
          <cell r="IS54">
            <v>450</v>
          </cell>
          <cell r="IT54">
            <v>0</v>
          </cell>
          <cell r="IU54">
            <v>14</v>
          </cell>
          <cell r="IV54">
            <v>0</v>
          </cell>
          <cell r="IW54">
            <v>0</v>
          </cell>
          <cell r="IX54">
            <v>0</v>
          </cell>
          <cell r="IY54">
            <v>0</v>
          </cell>
          <cell r="IZ54">
            <v>0</v>
          </cell>
          <cell r="JA54">
            <v>0</v>
          </cell>
          <cell r="JB54">
            <v>0</v>
          </cell>
          <cell r="JC54">
            <v>0</v>
          </cell>
          <cell r="JD54">
            <v>55.43</v>
          </cell>
          <cell r="JE54">
            <v>27.4</v>
          </cell>
          <cell r="JF54">
            <v>7.87</v>
          </cell>
          <cell r="JG54">
            <v>20.16</v>
          </cell>
          <cell r="JH54">
            <v>24.66</v>
          </cell>
          <cell r="JI54">
            <v>8.48</v>
          </cell>
          <cell r="JJ54">
            <v>19.440000000000001</v>
          </cell>
          <cell r="JK54">
            <v>52.58</v>
          </cell>
          <cell r="JL54">
            <v>2.91</v>
          </cell>
          <cell r="JM54">
            <v>0</v>
          </cell>
          <cell r="JN54">
            <v>0</v>
          </cell>
          <cell r="JO54">
            <v>0</v>
          </cell>
          <cell r="JP54">
            <v>6180</v>
          </cell>
          <cell r="JQ54">
            <v>1.8959999999999999</v>
          </cell>
          <cell r="JR54">
            <v>32197</v>
          </cell>
          <cell r="JS54">
            <v>467.4</v>
          </cell>
          <cell r="JT54">
            <v>0</v>
          </cell>
          <cell r="JU54">
            <v>0</v>
          </cell>
          <cell r="JV54">
            <v>0</v>
          </cell>
          <cell r="JW54">
            <v>0</v>
          </cell>
          <cell r="JX54">
            <v>450</v>
          </cell>
          <cell r="JY54">
            <v>6425</v>
          </cell>
          <cell r="JZ54">
            <v>2891250</v>
          </cell>
          <cell r="KA54">
            <v>26167</v>
          </cell>
        </row>
        <row r="55">
          <cell r="C55">
            <v>936</v>
          </cell>
          <cell r="D55" t="str">
            <v>CAMANCHE</v>
          </cell>
          <cell r="E55">
            <v>0</v>
          </cell>
          <cell r="F55">
            <v>0</v>
          </cell>
          <cell r="G55">
            <v>0</v>
          </cell>
          <cell r="H55">
            <v>936</v>
          </cell>
          <cell r="I55">
            <v>3780581</v>
          </cell>
          <cell r="J55">
            <v>554707</v>
          </cell>
          <cell r="K55">
            <v>0</v>
          </cell>
          <cell r="L55">
            <v>1650000</v>
          </cell>
          <cell r="M55">
            <v>1499</v>
          </cell>
          <cell r="N55">
            <v>270900</v>
          </cell>
          <cell r="O55">
            <v>284522</v>
          </cell>
          <cell r="P55">
            <v>1103951</v>
          </cell>
          <cell r="Q55">
            <v>0</v>
          </cell>
          <cell r="R55">
            <v>5143628</v>
          </cell>
          <cell r="S55">
            <v>0</v>
          </cell>
          <cell r="T55">
            <v>77846</v>
          </cell>
          <cell r="U55">
            <v>66850</v>
          </cell>
          <cell r="V55">
            <v>100000</v>
          </cell>
          <cell r="W55">
            <v>338000</v>
          </cell>
          <cell r="X55">
            <v>13372484</v>
          </cell>
          <cell r="Y55">
            <v>0</v>
          </cell>
          <cell r="Z55">
            <v>618767</v>
          </cell>
          <cell r="AA55">
            <v>0</v>
          </cell>
          <cell r="AB55">
            <v>13991251</v>
          </cell>
          <cell r="AC55">
            <v>2693814</v>
          </cell>
          <cell r="AD55">
            <v>16685065</v>
          </cell>
          <cell r="AE55">
            <v>8106239</v>
          </cell>
          <cell r="AF55">
            <v>442018</v>
          </cell>
          <cell r="AG55">
            <v>421283</v>
          </cell>
          <cell r="AH55">
            <v>333062</v>
          </cell>
          <cell r="AI55">
            <v>684407</v>
          </cell>
          <cell r="AJ55">
            <v>609103</v>
          </cell>
          <cell r="AK55">
            <v>873249</v>
          </cell>
          <cell r="AL55">
            <v>372934</v>
          </cell>
          <cell r="AM55">
            <v>0</v>
          </cell>
          <cell r="AN55">
            <v>3736056</v>
          </cell>
          <cell r="AO55">
            <v>1006870</v>
          </cell>
          <cell r="AP55">
            <v>734091</v>
          </cell>
          <cell r="AQ55">
            <v>1052542</v>
          </cell>
          <cell r="AR55">
            <v>394790</v>
          </cell>
          <cell r="AS55">
            <v>2181423</v>
          </cell>
          <cell r="AT55">
            <v>15030588</v>
          </cell>
          <cell r="AU55">
            <v>618767</v>
          </cell>
          <cell r="AV55">
            <v>15649355</v>
          </cell>
          <cell r="AW55">
            <v>1035710</v>
          </cell>
          <cell r="AX55">
            <v>16685065</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2012</v>
          </cell>
          <cell r="BW55">
            <v>2016</v>
          </cell>
          <cell r="BX55">
            <v>10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2700</v>
          </cell>
          <cell r="CU55">
            <v>0</v>
          </cell>
          <cell r="CV55">
            <v>0</v>
          </cell>
          <cell r="CW55">
            <v>567211</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2589555</v>
          </cell>
          <cell r="DU55">
            <v>435221</v>
          </cell>
          <cell r="DV55">
            <v>0</v>
          </cell>
          <cell r="DW55">
            <v>0</v>
          </cell>
          <cell r="DX55">
            <v>0</v>
          </cell>
          <cell r="DY55">
            <v>190412</v>
          </cell>
          <cell r="DZ55">
            <v>274641</v>
          </cell>
          <cell r="EA55">
            <v>0</v>
          </cell>
          <cell r="EB55">
            <v>3489829</v>
          </cell>
          <cell r="EC55">
            <v>250000</v>
          </cell>
          <cell r="ED55">
            <v>0</v>
          </cell>
          <cell r="EE55">
            <v>3054608</v>
          </cell>
          <cell r="EF55">
            <v>0</v>
          </cell>
          <cell r="EG55">
            <v>0</v>
          </cell>
          <cell r="EH55">
            <v>0</v>
          </cell>
          <cell r="EI55">
            <v>95246</v>
          </cell>
          <cell r="EJ55">
            <v>95246</v>
          </cell>
          <cell r="EK55">
            <v>0</v>
          </cell>
          <cell r="EL55">
            <v>0</v>
          </cell>
          <cell r="EM55">
            <v>0</v>
          </cell>
          <cell r="EN55">
            <v>0</v>
          </cell>
          <cell r="EO55">
            <v>513775</v>
          </cell>
          <cell r="EP55">
            <v>0</v>
          </cell>
          <cell r="EQ55">
            <v>4348850</v>
          </cell>
          <cell r="ER55">
            <v>150791</v>
          </cell>
          <cell r="ES55">
            <v>1213303</v>
          </cell>
          <cell r="ET55">
            <v>86960</v>
          </cell>
          <cell r="EU55">
            <v>0</v>
          </cell>
          <cell r="EV55">
            <v>0</v>
          </cell>
          <cell r="EW55">
            <v>0</v>
          </cell>
          <cell r="EX55">
            <v>33000</v>
          </cell>
          <cell r="EY55">
            <v>0</v>
          </cell>
          <cell r="EZ55">
            <v>0</v>
          </cell>
          <cell r="FA55">
            <v>178008</v>
          </cell>
          <cell r="FB55">
            <v>0</v>
          </cell>
          <cell r="FC55">
            <v>1511271</v>
          </cell>
          <cell r="FD55">
            <v>0</v>
          </cell>
          <cell r="FE55">
            <v>0</v>
          </cell>
          <cell r="FF55">
            <v>1062512</v>
          </cell>
          <cell r="FG55">
            <v>150791</v>
          </cell>
          <cell r="FH55">
            <v>3031269</v>
          </cell>
          <cell r="FI55">
            <v>444998</v>
          </cell>
          <cell r="FJ55">
            <v>0</v>
          </cell>
          <cell r="FK55">
            <v>1650000</v>
          </cell>
          <cell r="FL55">
            <v>500</v>
          </cell>
          <cell r="FM55">
            <v>0</v>
          </cell>
          <cell r="FN55">
            <v>31080</v>
          </cell>
          <cell r="FO55">
            <v>53467</v>
          </cell>
          <cell r="FP55">
            <v>0</v>
          </cell>
          <cell r="FQ55">
            <v>5143628</v>
          </cell>
          <cell r="FR55">
            <v>0</v>
          </cell>
          <cell r="FS55">
            <v>71546</v>
          </cell>
          <cell r="FT55">
            <v>53545</v>
          </cell>
          <cell r="FU55">
            <v>100000</v>
          </cell>
          <cell r="FV55">
            <v>85000</v>
          </cell>
          <cell r="FW55">
            <v>10665033</v>
          </cell>
          <cell r="FX55">
            <v>0</v>
          </cell>
          <cell r="FY55">
            <v>80000</v>
          </cell>
          <cell r="FZ55">
            <v>0</v>
          </cell>
          <cell r="GA55">
            <v>10745033</v>
          </cell>
          <cell r="GB55">
            <v>1159005</v>
          </cell>
          <cell r="GC55">
            <v>11904038</v>
          </cell>
          <cell r="GD55">
            <v>2125138</v>
          </cell>
          <cell r="GE55">
            <v>0</v>
          </cell>
          <cell r="GF55">
            <v>7287580</v>
          </cell>
          <cell r="GG55">
            <v>6001</v>
          </cell>
          <cell r="GH55">
            <v>5498116</v>
          </cell>
          <cell r="GI55">
            <v>0</v>
          </cell>
          <cell r="GJ55">
            <v>33504</v>
          </cell>
          <cell r="GK55">
            <v>685494</v>
          </cell>
          <cell r="GL55">
            <v>272878</v>
          </cell>
          <cell r="GM55">
            <v>806</v>
          </cell>
          <cell r="GN55">
            <v>45398</v>
          </cell>
          <cell r="GO55">
            <v>49481</v>
          </cell>
          <cell r="GP55">
            <v>0</v>
          </cell>
          <cell r="GQ55">
            <v>129000</v>
          </cell>
          <cell r="GR55">
            <v>0</v>
          </cell>
          <cell r="GS55">
            <v>64713</v>
          </cell>
          <cell r="GT55">
            <v>160407</v>
          </cell>
          <cell r="GU55">
            <v>0</v>
          </cell>
          <cell r="GV55">
            <v>7512700</v>
          </cell>
          <cell r="GW55">
            <v>2063015</v>
          </cell>
          <cell r="GX55">
            <v>1267103</v>
          </cell>
          <cell r="GY55">
            <v>0</v>
          </cell>
          <cell r="GZ55">
            <v>0</v>
          </cell>
          <cell r="HA55">
            <v>0</v>
          </cell>
          <cell r="HB55">
            <v>417802</v>
          </cell>
          <cell r="HC55">
            <v>0</v>
          </cell>
          <cell r="HD55">
            <v>50393</v>
          </cell>
          <cell r="HE55">
            <v>177030</v>
          </cell>
          <cell r="HF55">
            <v>11437650</v>
          </cell>
          <cell r="HG55">
            <v>10216915</v>
          </cell>
          <cell r="HH55">
            <v>0</v>
          </cell>
          <cell r="HI55">
            <v>1220735</v>
          </cell>
          <cell r="HJ55">
            <v>5472174</v>
          </cell>
          <cell r="HK55">
            <v>80923</v>
          </cell>
          <cell r="HL55">
            <v>29705</v>
          </cell>
          <cell r="HM55">
            <v>678329</v>
          </cell>
          <cell r="HN55">
            <v>271392</v>
          </cell>
          <cell r="HO55">
            <v>2292</v>
          </cell>
          <cell r="HP55">
            <v>45459</v>
          </cell>
          <cell r="HQ55">
            <v>49558</v>
          </cell>
          <cell r="HR55">
            <v>0</v>
          </cell>
          <cell r="HS55">
            <v>134122</v>
          </cell>
          <cell r="HT55">
            <v>0</v>
          </cell>
          <cell r="HU55">
            <v>30005</v>
          </cell>
          <cell r="HV55">
            <v>0</v>
          </cell>
          <cell r="HW55">
            <v>-6001</v>
          </cell>
          <cell r="HX55">
            <v>7370019</v>
          </cell>
          <cell r="HY55">
            <v>0</v>
          </cell>
          <cell r="HZ55">
            <v>1220735</v>
          </cell>
          <cell r="IA55">
            <v>0</v>
          </cell>
          <cell r="IB55">
            <v>0</v>
          </cell>
          <cell r="IC55">
            <v>0</v>
          </cell>
          <cell r="ID55">
            <v>426867</v>
          </cell>
          <cell r="IE55">
            <v>0</v>
          </cell>
          <cell r="IF55">
            <v>41235</v>
          </cell>
          <cell r="IG55">
            <v>180629</v>
          </cell>
          <cell r="IH55">
            <v>0</v>
          </cell>
          <cell r="II55">
            <v>0</v>
          </cell>
          <cell r="IJ55">
            <v>0</v>
          </cell>
          <cell r="IK55">
            <v>0</v>
          </cell>
          <cell r="IL55">
            <v>7340014</v>
          </cell>
          <cell r="IM55">
            <v>0</v>
          </cell>
          <cell r="IN55">
            <v>0</v>
          </cell>
          <cell r="IO55">
            <v>0.86</v>
          </cell>
          <cell r="IP55">
            <v>17</v>
          </cell>
          <cell r="IQ55">
            <v>3.9929999999999999</v>
          </cell>
          <cell r="IR55">
            <v>0</v>
          </cell>
          <cell r="IS55">
            <v>891</v>
          </cell>
          <cell r="IT55">
            <v>0</v>
          </cell>
          <cell r="IU55">
            <v>34.5</v>
          </cell>
          <cell r="IV55">
            <v>0</v>
          </cell>
          <cell r="IW55">
            <v>0</v>
          </cell>
          <cell r="IX55">
            <v>0</v>
          </cell>
          <cell r="IY55">
            <v>0</v>
          </cell>
          <cell r="IZ55">
            <v>0</v>
          </cell>
          <cell r="JA55">
            <v>0</v>
          </cell>
          <cell r="JB55">
            <v>0</v>
          </cell>
          <cell r="JC55">
            <v>0</v>
          </cell>
          <cell r="JD55">
            <v>110.82</v>
          </cell>
          <cell r="JE55">
            <v>35.619999999999997</v>
          </cell>
          <cell r="JF55">
            <v>21.2</v>
          </cell>
          <cell r="JG55">
            <v>54</v>
          </cell>
          <cell r="JH55">
            <v>35.619999999999997</v>
          </cell>
          <cell r="JI55">
            <v>23</v>
          </cell>
          <cell r="JJ55">
            <v>53.28</v>
          </cell>
          <cell r="JK55">
            <v>111.9</v>
          </cell>
          <cell r="JL55">
            <v>0.45</v>
          </cell>
          <cell r="JM55">
            <v>0.44</v>
          </cell>
          <cell r="JN55">
            <v>18</v>
          </cell>
          <cell r="JO55">
            <v>0</v>
          </cell>
          <cell r="JP55">
            <v>6121</v>
          </cell>
          <cell r="JQ55">
            <v>4.1509999999999998</v>
          </cell>
          <cell r="JR55">
            <v>5248</v>
          </cell>
          <cell r="JS55">
            <v>894</v>
          </cell>
          <cell r="JT55">
            <v>-2</v>
          </cell>
          <cell r="JU55">
            <v>0</v>
          </cell>
          <cell r="JV55">
            <v>-10712</v>
          </cell>
          <cell r="JW55">
            <v>0</v>
          </cell>
          <cell r="JX55">
            <v>891</v>
          </cell>
          <cell r="JY55">
            <v>6366</v>
          </cell>
          <cell r="JZ55">
            <v>5672106</v>
          </cell>
          <cell r="KA55">
            <v>0</v>
          </cell>
        </row>
        <row r="56">
          <cell r="C56">
            <v>977</v>
          </cell>
          <cell r="D56" t="str">
            <v>CARDINAL</v>
          </cell>
          <cell r="E56">
            <v>0</v>
          </cell>
          <cell r="F56">
            <v>0</v>
          </cell>
          <cell r="G56">
            <v>0</v>
          </cell>
          <cell r="H56">
            <v>977</v>
          </cell>
          <cell r="I56">
            <v>2029659</v>
          </cell>
          <cell r="J56">
            <v>58419</v>
          </cell>
          <cell r="K56">
            <v>42540</v>
          </cell>
          <cell r="L56">
            <v>934500</v>
          </cell>
          <cell r="M56">
            <v>2100</v>
          </cell>
          <cell r="N56">
            <v>100000</v>
          </cell>
          <cell r="O56">
            <v>240000</v>
          </cell>
          <cell r="P56">
            <v>683000</v>
          </cell>
          <cell r="Q56">
            <v>0</v>
          </cell>
          <cell r="R56">
            <v>3962537</v>
          </cell>
          <cell r="S56">
            <v>0</v>
          </cell>
          <cell r="T56">
            <v>92000</v>
          </cell>
          <cell r="U56">
            <v>5873</v>
          </cell>
          <cell r="V56">
            <v>120820</v>
          </cell>
          <cell r="W56">
            <v>447208</v>
          </cell>
          <cell r="X56">
            <v>8718656</v>
          </cell>
          <cell r="Y56">
            <v>0</v>
          </cell>
          <cell r="Z56">
            <v>474616</v>
          </cell>
          <cell r="AA56">
            <v>0</v>
          </cell>
          <cell r="AB56">
            <v>9193272</v>
          </cell>
          <cell r="AC56">
            <v>4651084</v>
          </cell>
          <cell r="AD56">
            <v>13844356</v>
          </cell>
          <cell r="AE56">
            <v>5015966</v>
          </cell>
          <cell r="AF56">
            <v>150000</v>
          </cell>
          <cell r="AG56">
            <v>220000</v>
          </cell>
          <cell r="AH56">
            <v>460000</v>
          </cell>
          <cell r="AI56">
            <v>400000</v>
          </cell>
          <cell r="AJ56">
            <v>115000</v>
          </cell>
          <cell r="AK56">
            <v>506000</v>
          </cell>
          <cell r="AL56">
            <v>368000</v>
          </cell>
          <cell r="AM56">
            <v>0</v>
          </cell>
          <cell r="AN56">
            <v>2219000</v>
          </cell>
          <cell r="AO56">
            <v>300000</v>
          </cell>
          <cell r="AP56">
            <v>800000</v>
          </cell>
          <cell r="AQ56">
            <v>474616</v>
          </cell>
          <cell r="AR56">
            <v>266180</v>
          </cell>
          <cell r="AS56">
            <v>1540796</v>
          </cell>
          <cell r="AT56">
            <v>9075762</v>
          </cell>
          <cell r="AU56">
            <v>485787</v>
          </cell>
          <cell r="AV56">
            <v>9561549</v>
          </cell>
          <cell r="AW56">
            <v>4282807</v>
          </cell>
          <cell r="AX56">
            <v>13844356</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20</v>
          </cell>
          <cell r="BV56">
            <v>2011</v>
          </cell>
          <cell r="BW56">
            <v>2015</v>
          </cell>
          <cell r="BX56">
            <v>10</v>
          </cell>
          <cell r="BY56">
            <v>0</v>
          </cell>
          <cell r="BZ56">
            <v>0</v>
          </cell>
          <cell r="CA56">
            <v>0</v>
          </cell>
          <cell r="CB56">
            <v>0</v>
          </cell>
          <cell r="CC56">
            <v>0</v>
          </cell>
          <cell r="CD56">
            <v>0</v>
          </cell>
          <cell r="CE56">
            <v>0</v>
          </cell>
          <cell r="CF56">
            <v>0</v>
          </cell>
          <cell r="CG56">
            <v>0</v>
          </cell>
          <cell r="CH56">
            <v>0</v>
          </cell>
          <cell r="CI56">
            <v>0</v>
          </cell>
          <cell r="CJ56">
            <v>2012</v>
          </cell>
          <cell r="CK56">
            <v>2021</v>
          </cell>
          <cell r="CL56">
            <v>1340</v>
          </cell>
          <cell r="CM56">
            <v>0</v>
          </cell>
          <cell r="CN56">
            <v>0</v>
          </cell>
          <cell r="CO56">
            <v>0</v>
          </cell>
          <cell r="CP56">
            <v>0</v>
          </cell>
          <cell r="CQ56">
            <v>0</v>
          </cell>
          <cell r="CR56">
            <v>0</v>
          </cell>
          <cell r="CS56">
            <v>0</v>
          </cell>
          <cell r="CT56">
            <v>2700</v>
          </cell>
          <cell r="CU56">
            <v>0</v>
          </cell>
          <cell r="CV56">
            <v>2</v>
          </cell>
          <cell r="CW56">
            <v>382597</v>
          </cell>
          <cell r="CX56">
            <v>0</v>
          </cell>
          <cell r="CY56">
            <v>0</v>
          </cell>
          <cell r="CZ56">
            <v>0</v>
          </cell>
          <cell r="DA56">
            <v>0</v>
          </cell>
          <cell r="DB56">
            <v>0</v>
          </cell>
          <cell r="DC56">
            <v>0</v>
          </cell>
          <cell r="DD56">
            <v>0</v>
          </cell>
          <cell r="DE56">
            <v>180940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1420366</v>
          </cell>
          <cell r="DU56">
            <v>212231</v>
          </cell>
          <cell r="DV56">
            <v>0</v>
          </cell>
          <cell r="DW56">
            <v>0</v>
          </cell>
          <cell r="DX56">
            <v>0</v>
          </cell>
          <cell r="DY56">
            <v>0</v>
          </cell>
          <cell r="DZ56">
            <v>0</v>
          </cell>
          <cell r="EA56">
            <v>0</v>
          </cell>
          <cell r="EB56">
            <v>1632597</v>
          </cell>
          <cell r="EC56">
            <v>250000</v>
          </cell>
          <cell r="ED56">
            <v>0</v>
          </cell>
          <cell r="EE56">
            <v>1420366</v>
          </cell>
          <cell r="EF56">
            <v>0</v>
          </cell>
          <cell r="EG56">
            <v>180940</v>
          </cell>
          <cell r="EH56">
            <v>180940</v>
          </cell>
          <cell r="EI56">
            <v>44560</v>
          </cell>
          <cell r="EJ56">
            <v>225500</v>
          </cell>
          <cell r="EK56">
            <v>0</v>
          </cell>
          <cell r="EL56">
            <v>0</v>
          </cell>
          <cell r="EM56">
            <v>0</v>
          </cell>
          <cell r="EN56">
            <v>0</v>
          </cell>
          <cell r="EO56">
            <v>0</v>
          </cell>
          <cell r="EP56">
            <v>0</v>
          </cell>
          <cell r="EQ56">
            <v>2108097</v>
          </cell>
          <cell r="ER56">
            <v>157173</v>
          </cell>
          <cell r="ES56">
            <v>1209061</v>
          </cell>
          <cell r="ET56">
            <v>185144</v>
          </cell>
          <cell r="EU56">
            <v>0</v>
          </cell>
          <cell r="EV56">
            <v>0</v>
          </cell>
          <cell r="EW56">
            <v>134000</v>
          </cell>
          <cell r="EX56">
            <v>33000</v>
          </cell>
          <cell r="EY56">
            <v>0</v>
          </cell>
          <cell r="EZ56">
            <v>0</v>
          </cell>
          <cell r="FA56">
            <v>0</v>
          </cell>
          <cell r="FB56">
            <v>0</v>
          </cell>
          <cell r="FC56">
            <v>1561205</v>
          </cell>
          <cell r="FD56">
            <v>0</v>
          </cell>
          <cell r="FE56">
            <v>0</v>
          </cell>
          <cell r="FF56">
            <v>1051888</v>
          </cell>
          <cell r="FG56">
            <v>157173</v>
          </cell>
          <cell r="FH56">
            <v>1567462</v>
          </cell>
          <cell r="FI56">
            <v>45116</v>
          </cell>
          <cell r="FJ56">
            <v>42540</v>
          </cell>
          <cell r="FK56">
            <v>934500</v>
          </cell>
          <cell r="FL56">
            <v>2000</v>
          </cell>
          <cell r="FM56">
            <v>0</v>
          </cell>
          <cell r="FN56">
            <v>0</v>
          </cell>
          <cell r="FO56">
            <v>140000</v>
          </cell>
          <cell r="FP56">
            <v>0</v>
          </cell>
          <cell r="FQ56">
            <v>3962537</v>
          </cell>
          <cell r="FR56">
            <v>0</v>
          </cell>
          <cell r="FS56">
            <v>87000</v>
          </cell>
          <cell r="FT56">
            <v>4536</v>
          </cell>
          <cell r="FU56">
            <v>120820</v>
          </cell>
          <cell r="FV56">
            <v>202208</v>
          </cell>
          <cell r="FW56">
            <v>7108719</v>
          </cell>
          <cell r="FX56">
            <v>0</v>
          </cell>
          <cell r="FY56">
            <v>0</v>
          </cell>
          <cell r="FZ56">
            <v>0</v>
          </cell>
          <cell r="GA56">
            <v>7108719</v>
          </cell>
          <cell r="GB56">
            <v>2075066</v>
          </cell>
          <cell r="GC56">
            <v>9183785</v>
          </cell>
          <cell r="GD56">
            <v>1533604</v>
          </cell>
          <cell r="GE56">
            <v>0</v>
          </cell>
          <cell r="GF56">
            <v>4960845</v>
          </cell>
          <cell r="GG56">
            <v>6001</v>
          </cell>
          <cell r="GH56">
            <v>3682214</v>
          </cell>
          <cell r="GI56">
            <v>0</v>
          </cell>
          <cell r="GJ56">
            <v>29261</v>
          </cell>
          <cell r="GK56">
            <v>475519</v>
          </cell>
          <cell r="GL56">
            <v>180984</v>
          </cell>
          <cell r="GM56">
            <v>634</v>
          </cell>
          <cell r="GN56">
            <v>30135</v>
          </cell>
          <cell r="GO56">
            <v>33088</v>
          </cell>
          <cell r="GP56">
            <v>0</v>
          </cell>
          <cell r="GQ56">
            <v>138083</v>
          </cell>
          <cell r="GR56">
            <v>0</v>
          </cell>
          <cell r="GS56">
            <v>90297</v>
          </cell>
          <cell r="GT56">
            <v>61744</v>
          </cell>
          <cell r="GU56">
            <v>0</v>
          </cell>
          <cell r="GV56">
            <v>5112886</v>
          </cell>
          <cell r="GW56">
            <v>1044114</v>
          </cell>
          <cell r="GX56">
            <v>2626160</v>
          </cell>
          <cell r="GY56">
            <v>0</v>
          </cell>
          <cell r="GZ56">
            <v>0</v>
          </cell>
          <cell r="HA56">
            <v>0</v>
          </cell>
          <cell r="HB56">
            <v>243505</v>
          </cell>
          <cell r="HC56">
            <v>0</v>
          </cell>
          <cell r="HD56">
            <v>36442</v>
          </cell>
          <cell r="HE56">
            <v>99017</v>
          </cell>
          <cell r="HF56">
            <v>9125682</v>
          </cell>
          <cell r="HG56">
            <v>6199134</v>
          </cell>
          <cell r="HH56">
            <v>0</v>
          </cell>
          <cell r="HI56">
            <v>2926548</v>
          </cell>
          <cell r="HJ56">
            <v>3613838</v>
          </cell>
          <cell r="HK56">
            <v>105198</v>
          </cell>
          <cell r="HL56">
            <v>49494</v>
          </cell>
          <cell r="HM56">
            <v>444935</v>
          </cell>
          <cell r="HN56">
            <v>176707</v>
          </cell>
          <cell r="HO56">
            <v>4911</v>
          </cell>
          <cell r="HP56">
            <v>29585</v>
          </cell>
          <cell r="HQ56">
            <v>32487</v>
          </cell>
          <cell r="HR56">
            <v>0</v>
          </cell>
          <cell r="HS56">
            <v>134634</v>
          </cell>
          <cell r="HT56">
            <v>0</v>
          </cell>
          <cell r="HU56">
            <v>85286</v>
          </cell>
          <cell r="HV56">
            <v>0</v>
          </cell>
          <cell r="HW56">
            <v>720</v>
          </cell>
          <cell r="HX56">
            <v>5075356</v>
          </cell>
          <cell r="HY56">
            <v>0</v>
          </cell>
          <cell r="HZ56">
            <v>2926548</v>
          </cell>
          <cell r="IA56">
            <v>0</v>
          </cell>
          <cell r="IB56">
            <v>0</v>
          </cell>
          <cell r="IC56">
            <v>0</v>
          </cell>
          <cell r="ID56">
            <v>251481</v>
          </cell>
          <cell r="IE56">
            <v>0</v>
          </cell>
          <cell r="IF56">
            <v>29808</v>
          </cell>
          <cell r="IG56">
            <v>104057</v>
          </cell>
          <cell r="IH56">
            <v>0</v>
          </cell>
          <cell r="II56">
            <v>0</v>
          </cell>
          <cell r="IJ56">
            <v>0</v>
          </cell>
          <cell r="IK56">
            <v>0</v>
          </cell>
          <cell r="IL56">
            <v>4990070</v>
          </cell>
          <cell r="IM56">
            <v>0</v>
          </cell>
          <cell r="IN56">
            <v>0</v>
          </cell>
          <cell r="IO56">
            <v>4.37</v>
          </cell>
          <cell r="IP56">
            <v>1</v>
          </cell>
          <cell r="IQ56">
            <v>3.7160000000000002</v>
          </cell>
          <cell r="IR56">
            <v>0</v>
          </cell>
          <cell r="IS56">
            <v>601</v>
          </cell>
          <cell r="IT56">
            <v>0</v>
          </cell>
          <cell r="IU56">
            <v>20</v>
          </cell>
          <cell r="IV56">
            <v>0</v>
          </cell>
          <cell r="IW56">
            <v>0</v>
          </cell>
          <cell r="IX56">
            <v>0</v>
          </cell>
          <cell r="IY56">
            <v>0</v>
          </cell>
          <cell r="IZ56">
            <v>0</v>
          </cell>
          <cell r="JA56">
            <v>0</v>
          </cell>
          <cell r="JB56">
            <v>0</v>
          </cell>
          <cell r="JC56">
            <v>1.82</v>
          </cell>
          <cell r="JD56">
            <v>72.69</v>
          </cell>
          <cell r="JE56">
            <v>26.03</v>
          </cell>
          <cell r="JF56">
            <v>12.1</v>
          </cell>
          <cell r="JG56">
            <v>34.56</v>
          </cell>
          <cell r="JH56">
            <v>24.66</v>
          </cell>
          <cell r="JI56">
            <v>15.73</v>
          </cell>
          <cell r="JJ56">
            <v>30.96</v>
          </cell>
          <cell r="JK56">
            <v>71.349999999999994</v>
          </cell>
          <cell r="JL56">
            <v>7.51</v>
          </cell>
          <cell r="JM56">
            <v>0</v>
          </cell>
          <cell r="JN56">
            <v>0</v>
          </cell>
          <cell r="JO56">
            <v>0</v>
          </cell>
          <cell r="JP56">
            <v>6121</v>
          </cell>
          <cell r="JQ56">
            <v>3.7280000000000002</v>
          </cell>
          <cell r="JR56">
            <v>12993</v>
          </cell>
          <cell r="JS56">
            <v>590.4</v>
          </cell>
          <cell r="JT56">
            <v>0</v>
          </cell>
          <cell r="JU56">
            <v>0</v>
          </cell>
          <cell r="JV56">
            <v>0</v>
          </cell>
          <cell r="JW56">
            <v>505</v>
          </cell>
          <cell r="JX56">
            <v>601</v>
          </cell>
          <cell r="JY56">
            <v>6366</v>
          </cell>
          <cell r="JZ56">
            <v>3825966</v>
          </cell>
          <cell r="KA56">
            <v>0</v>
          </cell>
        </row>
        <row r="57">
          <cell r="C57">
            <v>981</v>
          </cell>
          <cell r="D57" t="str">
            <v>CARLISLE</v>
          </cell>
          <cell r="E57">
            <v>0</v>
          </cell>
          <cell r="F57">
            <v>0</v>
          </cell>
          <cell r="G57">
            <v>0</v>
          </cell>
          <cell r="H57">
            <v>981</v>
          </cell>
          <cell r="I57">
            <v>5229875</v>
          </cell>
          <cell r="J57">
            <v>120509</v>
          </cell>
          <cell r="K57">
            <v>0</v>
          </cell>
          <cell r="L57">
            <v>1315500</v>
          </cell>
          <cell r="M57">
            <v>12350</v>
          </cell>
          <cell r="N57">
            <v>510000</v>
          </cell>
          <cell r="O57">
            <v>331500</v>
          </cell>
          <cell r="P57">
            <v>1724565</v>
          </cell>
          <cell r="Q57">
            <v>0</v>
          </cell>
          <cell r="R57">
            <v>12560073</v>
          </cell>
          <cell r="S57">
            <v>0</v>
          </cell>
          <cell r="T57">
            <v>22500</v>
          </cell>
          <cell r="U57">
            <v>33900</v>
          </cell>
          <cell r="V57">
            <v>130000</v>
          </cell>
          <cell r="W57">
            <v>560000</v>
          </cell>
          <cell r="X57">
            <v>22550772</v>
          </cell>
          <cell r="Y57">
            <v>0</v>
          </cell>
          <cell r="Z57">
            <v>1020670</v>
          </cell>
          <cell r="AA57">
            <v>0</v>
          </cell>
          <cell r="AB57">
            <v>23571442</v>
          </cell>
          <cell r="AC57">
            <v>10920446</v>
          </cell>
          <cell r="AD57">
            <v>34491888</v>
          </cell>
          <cell r="AE57">
            <v>11725500</v>
          </cell>
          <cell r="AF57">
            <v>745000</v>
          </cell>
          <cell r="AG57">
            <v>470000</v>
          </cell>
          <cell r="AH57">
            <v>535000</v>
          </cell>
          <cell r="AI57">
            <v>1200000</v>
          </cell>
          <cell r="AJ57">
            <v>830000</v>
          </cell>
          <cell r="AK57">
            <v>1622000</v>
          </cell>
          <cell r="AL57">
            <v>890000</v>
          </cell>
          <cell r="AM57">
            <v>0</v>
          </cell>
          <cell r="AN57">
            <v>6292000</v>
          </cell>
          <cell r="AO57">
            <v>931000</v>
          </cell>
          <cell r="AP57">
            <v>15000</v>
          </cell>
          <cell r="AQ57">
            <v>1471525</v>
          </cell>
          <cell r="AR57">
            <v>792844</v>
          </cell>
          <cell r="AS57">
            <v>2279369</v>
          </cell>
          <cell r="AT57">
            <v>21227869</v>
          </cell>
          <cell r="AU57">
            <v>1020670</v>
          </cell>
          <cell r="AV57">
            <v>22248539</v>
          </cell>
          <cell r="AW57">
            <v>12243349</v>
          </cell>
          <cell r="AX57">
            <v>34491888</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2009</v>
          </cell>
          <cell r="CK57">
            <v>2018</v>
          </cell>
          <cell r="CL57">
            <v>1340</v>
          </cell>
          <cell r="CM57">
            <v>0</v>
          </cell>
          <cell r="CN57">
            <v>0</v>
          </cell>
          <cell r="CO57">
            <v>0</v>
          </cell>
          <cell r="CP57">
            <v>0</v>
          </cell>
          <cell r="CQ57">
            <v>0</v>
          </cell>
          <cell r="CR57">
            <v>0</v>
          </cell>
          <cell r="CS57">
            <v>0</v>
          </cell>
          <cell r="CT57">
            <v>4050</v>
          </cell>
          <cell r="CU57">
            <v>0</v>
          </cell>
          <cell r="CV57">
            <v>0</v>
          </cell>
          <cell r="CW57">
            <v>0</v>
          </cell>
          <cell r="CX57">
            <v>0</v>
          </cell>
          <cell r="CY57">
            <v>0</v>
          </cell>
          <cell r="CZ57">
            <v>0</v>
          </cell>
          <cell r="DA57">
            <v>0</v>
          </cell>
          <cell r="DB57">
            <v>0</v>
          </cell>
          <cell r="DC57">
            <v>0</v>
          </cell>
          <cell r="DD57">
            <v>0</v>
          </cell>
          <cell r="DE57">
            <v>401221</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3150325</v>
          </cell>
          <cell r="DU57">
            <v>0</v>
          </cell>
          <cell r="DV57">
            <v>0</v>
          </cell>
          <cell r="DW57">
            <v>0</v>
          </cell>
          <cell r="DX57">
            <v>0</v>
          </cell>
          <cell r="DY57">
            <v>0</v>
          </cell>
          <cell r="DZ57">
            <v>0</v>
          </cell>
          <cell r="EA57">
            <v>0</v>
          </cell>
          <cell r="EB57">
            <v>3150325</v>
          </cell>
          <cell r="EC57">
            <v>488851</v>
          </cell>
          <cell r="ED57">
            <v>0</v>
          </cell>
          <cell r="EE57">
            <v>3150325</v>
          </cell>
          <cell r="EF57">
            <v>0</v>
          </cell>
          <cell r="EG57">
            <v>401221</v>
          </cell>
          <cell r="EH57">
            <v>401221</v>
          </cell>
          <cell r="EI57">
            <v>98808</v>
          </cell>
          <cell r="EJ57">
            <v>500029</v>
          </cell>
          <cell r="EK57">
            <v>0</v>
          </cell>
          <cell r="EL57">
            <v>0</v>
          </cell>
          <cell r="EM57">
            <v>0</v>
          </cell>
          <cell r="EN57">
            <v>0</v>
          </cell>
          <cell r="EO57">
            <v>1211180</v>
          </cell>
          <cell r="EP57">
            <v>0</v>
          </cell>
          <cell r="EQ57">
            <v>5350385</v>
          </cell>
          <cell r="ER57">
            <v>0</v>
          </cell>
          <cell r="ES57">
            <v>1055861</v>
          </cell>
          <cell r="ET57">
            <v>163843</v>
          </cell>
          <cell r="EU57">
            <v>0</v>
          </cell>
          <cell r="EV57">
            <v>0</v>
          </cell>
          <cell r="EW57">
            <v>134000</v>
          </cell>
          <cell r="EX57">
            <v>33000</v>
          </cell>
          <cell r="EY57">
            <v>0</v>
          </cell>
          <cell r="EZ57">
            <v>0</v>
          </cell>
          <cell r="FA57">
            <v>404511</v>
          </cell>
          <cell r="FB57">
            <v>0</v>
          </cell>
          <cell r="FC57">
            <v>1791215</v>
          </cell>
          <cell r="FD57">
            <v>0</v>
          </cell>
          <cell r="FE57">
            <v>0</v>
          </cell>
          <cell r="FF57">
            <v>1055861</v>
          </cell>
          <cell r="FG57">
            <v>0</v>
          </cell>
          <cell r="FH57">
            <v>3041999</v>
          </cell>
          <cell r="FI57">
            <v>70176</v>
          </cell>
          <cell r="FJ57">
            <v>0</v>
          </cell>
          <cell r="FK57">
            <v>1315500</v>
          </cell>
          <cell r="FL57">
            <v>7000</v>
          </cell>
          <cell r="FM57">
            <v>0</v>
          </cell>
          <cell r="FN57">
            <v>1500</v>
          </cell>
          <cell r="FO57">
            <v>204065</v>
          </cell>
          <cell r="FP57">
            <v>0</v>
          </cell>
          <cell r="FQ57">
            <v>12560073</v>
          </cell>
          <cell r="FR57">
            <v>0</v>
          </cell>
          <cell r="FS57">
            <v>13500</v>
          </cell>
          <cell r="FT57">
            <v>19566</v>
          </cell>
          <cell r="FU57">
            <v>130000</v>
          </cell>
          <cell r="FV57">
            <v>200000</v>
          </cell>
          <cell r="FW57">
            <v>17563379</v>
          </cell>
          <cell r="FX57">
            <v>0</v>
          </cell>
          <cell r="FY57">
            <v>0</v>
          </cell>
          <cell r="FZ57">
            <v>0</v>
          </cell>
          <cell r="GA57">
            <v>17563379</v>
          </cell>
          <cell r="GB57">
            <v>5856234</v>
          </cell>
          <cell r="GC57">
            <v>23419613</v>
          </cell>
          <cell r="GD57">
            <v>1891131</v>
          </cell>
          <cell r="GE57">
            <v>0</v>
          </cell>
          <cell r="GF57">
            <v>13971783</v>
          </cell>
          <cell r="GG57">
            <v>6001</v>
          </cell>
          <cell r="GH57">
            <v>10695582</v>
          </cell>
          <cell r="GI57">
            <v>0</v>
          </cell>
          <cell r="GJ57">
            <v>107496</v>
          </cell>
          <cell r="GK57">
            <v>1142350</v>
          </cell>
          <cell r="GL57">
            <v>504606</v>
          </cell>
          <cell r="GM57">
            <v>0</v>
          </cell>
          <cell r="GN57">
            <v>88997</v>
          </cell>
          <cell r="GO57">
            <v>97646</v>
          </cell>
          <cell r="GP57">
            <v>0</v>
          </cell>
          <cell r="GQ57">
            <v>272600</v>
          </cell>
          <cell r="GR57">
            <v>0</v>
          </cell>
          <cell r="GS57">
            <v>0</v>
          </cell>
          <cell r="GT57">
            <v>66949</v>
          </cell>
          <cell r="GU57">
            <v>0</v>
          </cell>
          <cell r="GV57">
            <v>14038732</v>
          </cell>
          <cell r="GW57">
            <v>2144610</v>
          </cell>
          <cell r="GX57">
            <v>5983329</v>
          </cell>
          <cell r="GY57">
            <v>0</v>
          </cell>
          <cell r="GZ57">
            <v>0</v>
          </cell>
          <cell r="HA57">
            <v>0</v>
          </cell>
          <cell r="HB57">
            <v>0</v>
          </cell>
          <cell r="HC57">
            <v>0</v>
          </cell>
          <cell r="HD57">
            <v>72120</v>
          </cell>
          <cell r="HE57">
            <v>324054</v>
          </cell>
          <cell r="HF57">
            <v>22490725</v>
          </cell>
          <cell r="HG57">
            <v>16022385</v>
          </cell>
          <cell r="HH57">
            <v>0</v>
          </cell>
          <cell r="HI57">
            <v>6468340</v>
          </cell>
          <cell r="HJ57">
            <v>10940063</v>
          </cell>
          <cell r="HK57">
            <v>0</v>
          </cell>
          <cell r="HL57">
            <v>149530</v>
          </cell>
          <cell r="HM57">
            <v>1216732</v>
          </cell>
          <cell r="HN57">
            <v>518506</v>
          </cell>
          <cell r="HO57">
            <v>0</v>
          </cell>
          <cell r="HP57">
            <v>90178</v>
          </cell>
          <cell r="HQ57">
            <v>98950</v>
          </cell>
          <cell r="HR57">
            <v>0</v>
          </cell>
          <cell r="HS57">
            <v>231445</v>
          </cell>
          <cell r="HT57">
            <v>0</v>
          </cell>
          <cell r="HU57">
            <v>353182</v>
          </cell>
          <cell r="HV57">
            <v>0</v>
          </cell>
          <cell r="HW57">
            <v>118</v>
          </cell>
          <cell r="HX57">
            <v>14701935</v>
          </cell>
          <cell r="HY57">
            <v>0</v>
          </cell>
          <cell r="HZ57">
            <v>6468340</v>
          </cell>
          <cell r="IA57">
            <v>0</v>
          </cell>
          <cell r="IB57">
            <v>0</v>
          </cell>
          <cell r="IC57">
            <v>0</v>
          </cell>
          <cell r="ID57">
            <v>0</v>
          </cell>
          <cell r="IE57">
            <v>0</v>
          </cell>
          <cell r="IF57">
            <v>58812</v>
          </cell>
          <cell r="IG57">
            <v>394805</v>
          </cell>
          <cell r="IH57">
            <v>0</v>
          </cell>
          <cell r="II57">
            <v>0</v>
          </cell>
          <cell r="IJ57">
            <v>0</v>
          </cell>
          <cell r="IK57">
            <v>0</v>
          </cell>
          <cell r="IL57">
            <v>14348753</v>
          </cell>
          <cell r="IM57">
            <v>0</v>
          </cell>
          <cell r="IN57">
            <v>0</v>
          </cell>
          <cell r="IO57">
            <v>15.34</v>
          </cell>
          <cell r="IP57">
            <v>18</v>
          </cell>
          <cell r="IQ57">
            <v>7.3289999999999997</v>
          </cell>
          <cell r="IR57">
            <v>1.76</v>
          </cell>
          <cell r="IS57">
            <v>1845</v>
          </cell>
          <cell r="IT57">
            <v>0</v>
          </cell>
          <cell r="IU57">
            <v>52.5</v>
          </cell>
          <cell r="IV57">
            <v>0</v>
          </cell>
          <cell r="IW57">
            <v>0</v>
          </cell>
          <cell r="IX57">
            <v>0</v>
          </cell>
          <cell r="IY57">
            <v>0</v>
          </cell>
          <cell r="IZ57">
            <v>0</v>
          </cell>
          <cell r="JA57">
            <v>0</v>
          </cell>
          <cell r="JB57">
            <v>0</v>
          </cell>
          <cell r="JC57">
            <v>0</v>
          </cell>
          <cell r="JD57">
            <v>198.78</v>
          </cell>
          <cell r="JE57">
            <v>32.880000000000003</v>
          </cell>
          <cell r="JF57">
            <v>62.94</v>
          </cell>
          <cell r="JG57">
            <v>102.96</v>
          </cell>
          <cell r="JH57">
            <v>35.619999999999997</v>
          </cell>
          <cell r="JI57">
            <v>65.37</v>
          </cell>
          <cell r="JJ57">
            <v>92.16</v>
          </cell>
          <cell r="JK57">
            <v>193.15</v>
          </cell>
          <cell r="JL57">
            <v>16.440000000000001</v>
          </cell>
          <cell r="JM57">
            <v>1.1000000000000001</v>
          </cell>
          <cell r="JN57">
            <v>26</v>
          </cell>
          <cell r="JO57">
            <v>0</v>
          </cell>
          <cell r="JP57">
            <v>6121</v>
          </cell>
          <cell r="JQ57">
            <v>7.54</v>
          </cell>
          <cell r="JR57">
            <v>300</v>
          </cell>
          <cell r="JS57">
            <v>1787.3</v>
          </cell>
          <cell r="JT57">
            <v>-1</v>
          </cell>
          <cell r="JU57">
            <v>-6121</v>
          </cell>
          <cell r="JV57">
            <v>-5356</v>
          </cell>
          <cell r="JW57">
            <v>0</v>
          </cell>
          <cell r="JX57">
            <v>1845</v>
          </cell>
          <cell r="JY57">
            <v>6366</v>
          </cell>
          <cell r="JZ57">
            <v>11745270</v>
          </cell>
          <cell r="KA57">
            <v>0</v>
          </cell>
        </row>
        <row r="58">
          <cell r="C58">
            <v>999</v>
          </cell>
          <cell r="D58" t="str">
            <v>CARROLL</v>
          </cell>
          <cell r="E58">
            <v>0</v>
          </cell>
          <cell r="F58">
            <v>0</v>
          </cell>
          <cell r="G58">
            <v>0</v>
          </cell>
          <cell r="H58">
            <v>999</v>
          </cell>
          <cell r="I58">
            <v>7850962</v>
          </cell>
          <cell r="J58">
            <v>156859</v>
          </cell>
          <cell r="K58">
            <v>0</v>
          </cell>
          <cell r="L58">
            <v>870000</v>
          </cell>
          <cell r="M58">
            <v>5625</v>
          </cell>
          <cell r="N58">
            <v>488000</v>
          </cell>
          <cell r="O58">
            <v>180000</v>
          </cell>
          <cell r="P58">
            <v>1906260</v>
          </cell>
          <cell r="Q58">
            <v>0</v>
          </cell>
          <cell r="R58">
            <v>8052825</v>
          </cell>
          <cell r="S58">
            <v>0</v>
          </cell>
          <cell r="T58">
            <v>284000</v>
          </cell>
          <cell r="U58">
            <v>142806</v>
          </cell>
          <cell r="V58">
            <v>240000</v>
          </cell>
          <cell r="W58">
            <v>925000</v>
          </cell>
          <cell r="X58">
            <v>21102337</v>
          </cell>
          <cell r="Y58">
            <v>0</v>
          </cell>
          <cell r="Z58">
            <v>644800</v>
          </cell>
          <cell r="AA58">
            <v>0</v>
          </cell>
          <cell r="AB58">
            <v>21747137</v>
          </cell>
          <cell r="AC58">
            <v>10950212</v>
          </cell>
          <cell r="AD58">
            <v>32697349</v>
          </cell>
          <cell r="AE58">
            <v>13312950</v>
          </cell>
          <cell r="AF58">
            <v>693080</v>
          </cell>
          <cell r="AG58">
            <v>939624</v>
          </cell>
          <cell r="AH58">
            <v>359225</v>
          </cell>
          <cell r="AI58">
            <v>949270</v>
          </cell>
          <cell r="AJ58">
            <v>448150</v>
          </cell>
          <cell r="AK58">
            <v>1559650</v>
          </cell>
          <cell r="AL58">
            <v>1501500</v>
          </cell>
          <cell r="AM58">
            <v>0</v>
          </cell>
          <cell r="AN58">
            <v>6450499</v>
          </cell>
          <cell r="AO58">
            <v>1050000</v>
          </cell>
          <cell r="AP58">
            <v>3500000</v>
          </cell>
          <cell r="AQ58">
            <v>863363</v>
          </cell>
          <cell r="AR58">
            <v>802751</v>
          </cell>
          <cell r="AS58">
            <v>5166114</v>
          </cell>
          <cell r="AT58">
            <v>25979563</v>
          </cell>
          <cell r="AU58">
            <v>644800</v>
          </cell>
          <cell r="AV58">
            <v>26624363</v>
          </cell>
          <cell r="AW58">
            <v>6072986</v>
          </cell>
          <cell r="AX58">
            <v>32697349</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2700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6887453</v>
          </cell>
          <cell r="DU58">
            <v>0</v>
          </cell>
          <cell r="DV58">
            <v>0</v>
          </cell>
          <cell r="DW58">
            <v>0</v>
          </cell>
          <cell r="DX58">
            <v>0</v>
          </cell>
          <cell r="DY58">
            <v>0</v>
          </cell>
          <cell r="DZ58">
            <v>0</v>
          </cell>
          <cell r="EA58">
            <v>0</v>
          </cell>
          <cell r="EB58">
            <v>6887453</v>
          </cell>
          <cell r="EC58">
            <v>600000</v>
          </cell>
          <cell r="ED58">
            <v>0</v>
          </cell>
          <cell r="EE58">
            <v>6887453</v>
          </cell>
          <cell r="EF58">
            <v>0</v>
          </cell>
          <cell r="EG58">
            <v>0</v>
          </cell>
          <cell r="EH58">
            <v>0</v>
          </cell>
          <cell r="EI58">
            <v>301909</v>
          </cell>
          <cell r="EJ58">
            <v>301909</v>
          </cell>
          <cell r="EK58">
            <v>0</v>
          </cell>
          <cell r="EL58">
            <v>0</v>
          </cell>
          <cell r="EM58">
            <v>0</v>
          </cell>
          <cell r="EN58">
            <v>0</v>
          </cell>
          <cell r="EO58">
            <v>219813</v>
          </cell>
          <cell r="EP58">
            <v>0</v>
          </cell>
          <cell r="EQ58">
            <v>8009175</v>
          </cell>
          <cell r="ER58">
            <v>0</v>
          </cell>
          <cell r="ES58">
            <v>789105</v>
          </cell>
          <cell r="ET58">
            <v>68743</v>
          </cell>
          <cell r="EU58">
            <v>0</v>
          </cell>
          <cell r="EV58">
            <v>0</v>
          </cell>
          <cell r="EW58">
            <v>0</v>
          </cell>
          <cell r="EX58">
            <v>33000</v>
          </cell>
          <cell r="EY58">
            <v>0</v>
          </cell>
          <cell r="EZ58">
            <v>0</v>
          </cell>
          <cell r="FA58">
            <v>24027</v>
          </cell>
          <cell r="FB58">
            <v>0</v>
          </cell>
          <cell r="FC58">
            <v>914875</v>
          </cell>
          <cell r="FD58">
            <v>0</v>
          </cell>
          <cell r="FE58">
            <v>0</v>
          </cell>
          <cell r="FF58">
            <v>789105</v>
          </cell>
          <cell r="FG58">
            <v>0</v>
          </cell>
          <cell r="FH58">
            <v>6750802</v>
          </cell>
          <cell r="FI58">
            <v>135297</v>
          </cell>
          <cell r="FJ58">
            <v>0</v>
          </cell>
          <cell r="FK58">
            <v>870000</v>
          </cell>
          <cell r="FL58">
            <v>2500</v>
          </cell>
          <cell r="FM58">
            <v>0</v>
          </cell>
          <cell r="FN58">
            <v>5000</v>
          </cell>
          <cell r="FO58">
            <v>175000</v>
          </cell>
          <cell r="FP58">
            <v>0</v>
          </cell>
          <cell r="FQ58">
            <v>8052825</v>
          </cell>
          <cell r="FR58">
            <v>0</v>
          </cell>
          <cell r="FS58">
            <v>275000</v>
          </cell>
          <cell r="FT58">
            <v>122117</v>
          </cell>
          <cell r="FU58">
            <v>240000</v>
          </cell>
          <cell r="FV58">
            <v>475000</v>
          </cell>
          <cell r="FW58">
            <v>17103541</v>
          </cell>
          <cell r="FX58">
            <v>0</v>
          </cell>
          <cell r="FY58">
            <v>0</v>
          </cell>
          <cell r="FZ58">
            <v>0</v>
          </cell>
          <cell r="GA58">
            <v>17103541</v>
          </cell>
          <cell r="GB58">
            <v>3820859</v>
          </cell>
          <cell r="GC58">
            <v>20924400</v>
          </cell>
          <cell r="GD58">
            <v>2164617</v>
          </cell>
          <cell r="GE58">
            <v>0</v>
          </cell>
          <cell r="GF58">
            <v>14100174</v>
          </cell>
          <cell r="GG58">
            <v>6001</v>
          </cell>
          <cell r="GH58">
            <v>10316919</v>
          </cell>
          <cell r="GI58">
            <v>0</v>
          </cell>
          <cell r="GJ58">
            <v>373214</v>
          </cell>
          <cell r="GK58">
            <v>1206081</v>
          </cell>
          <cell r="GL58">
            <v>491182</v>
          </cell>
          <cell r="GM58">
            <v>0</v>
          </cell>
          <cell r="GN58">
            <v>125830</v>
          </cell>
          <cell r="GO58">
            <v>138058</v>
          </cell>
          <cell r="GP58">
            <v>0</v>
          </cell>
          <cell r="GQ58">
            <v>461779</v>
          </cell>
          <cell r="GR58">
            <v>0</v>
          </cell>
          <cell r="GS58">
            <v>70596</v>
          </cell>
          <cell r="GT58">
            <v>190240</v>
          </cell>
          <cell r="GU58">
            <v>0</v>
          </cell>
          <cell r="GV58">
            <v>14361010</v>
          </cell>
          <cell r="GW58">
            <v>1900938</v>
          </cell>
          <cell r="GX58">
            <v>3236072</v>
          </cell>
          <cell r="GY58">
            <v>0</v>
          </cell>
          <cell r="GZ58">
            <v>0</v>
          </cell>
          <cell r="HA58">
            <v>0</v>
          </cell>
          <cell r="HB58">
            <v>0</v>
          </cell>
          <cell r="HC58">
            <v>0</v>
          </cell>
          <cell r="HD58">
            <v>113336</v>
          </cell>
          <cell r="HE58">
            <v>522087</v>
          </cell>
          <cell r="HF58">
            <v>20020107</v>
          </cell>
          <cell r="HG58">
            <v>16866103</v>
          </cell>
          <cell r="HH58">
            <v>0</v>
          </cell>
          <cell r="HI58">
            <v>3154004</v>
          </cell>
          <cell r="HJ58">
            <v>10347551</v>
          </cell>
          <cell r="HK58">
            <v>72537</v>
          </cell>
          <cell r="HL58">
            <v>300253</v>
          </cell>
          <cell r="HM58">
            <v>1140159</v>
          </cell>
          <cell r="HN58">
            <v>489968</v>
          </cell>
          <cell r="HO58">
            <v>1214</v>
          </cell>
          <cell r="HP58">
            <v>126649</v>
          </cell>
          <cell r="HQ58">
            <v>138969</v>
          </cell>
          <cell r="HR58">
            <v>0</v>
          </cell>
          <cell r="HS58">
            <v>415298</v>
          </cell>
          <cell r="HT58">
            <v>0</v>
          </cell>
          <cell r="HU58">
            <v>49808</v>
          </cell>
          <cell r="HV58">
            <v>0</v>
          </cell>
          <cell r="HW58">
            <v>0</v>
          </cell>
          <cell r="HX58">
            <v>14094084</v>
          </cell>
          <cell r="HY58">
            <v>0</v>
          </cell>
          <cell r="HZ58">
            <v>3154004</v>
          </cell>
          <cell r="IA58">
            <v>0</v>
          </cell>
          <cell r="IB58">
            <v>0</v>
          </cell>
          <cell r="IC58">
            <v>0</v>
          </cell>
          <cell r="ID58">
            <v>0</v>
          </cell>
          <cell r="IE58">
            <v>0</v>
          </cell>
          <cell r="IF58">
            <v>92884</v>
          </cell>
          <cell r="IG58">
            <v>480499</v>
          </cell>
          <cell r="IH58">
            <v>0</v>
          </cell>
          <cell r="II58">
            <v>0</v>
          </cell>
          <cell r="IJ58">
            <v>0</v>
          </cell>
          <cell r="IK58">
            <v>0</v>
          </cell>
          <cell r="IL58">
            <v>14044276</v>
          </cell>
          <cell r="IM58">
            <v>0</v>
          </cell>
          <cell r="IN58">
            <v>19.5</v>
          </cell>
          <cell r="IO58">
            <v>38.19</v>
          </cell>
          <cell r="IP58">
            <v>864</v>
          </cell>
          <cell r="IQ58">
            <v>7.343</v>
          </cell>
          <cell r="IR58">
            <v>3.52</v>
          </cell>
          <cell r="IS58">
            <v>1675.4</v>
          </cell>
          <cell r="IT58">
            <v>0</v>
          </cell>
          <cell r="IU58">
            <v>87</v>
          </cell>
          <cell r="IV58">
            <v>0</v>
          </cell>
          <cell r="IW58">
            <v>0</v>
          </cell>
          <cell r="IX58">
            <v>0</v>
          </cell>
          <cell r="IY58">
            <v>0</v>
          </cell>
          <cell r="IZ58">
            <v>0</v>
          </cell>
          <cell r="JA58">
            <v>0</v>
          </cell>
          <cell r="JB58">
            <v>0</v>
          </cell>
          <cell r="JC58">
            <v>0</v>
          </cell>
          <cell r="JD58">
            <v>186.27</v>
          </cell>
          <cell r="JE58">
            <v>36.99</v>
          </cell>
          <cell r="JF58">
            <v>52.08</v>
          </cell>
          <cell r="JG58">
            <v>97.2</v>
          </cell>
          <cell r="JH58">
            <v>56.17</v>
          </cell>
          <cell r="JI58">
            <v>53.26</v>
          </cell>
          <cell r="JJ58">
            <v>96.48</v>
          </cell>
          <cell r="JK58">
            <v>205.91</v>
          </cell>
          <cell r="JL58">
            <v>26.85</v>
          </cell>
          <cell r="JM58">
            <v>3.52</v>
          </cell>
          <cell r="JN58">
            <v>854</v>
          </cell>
          <cell r="JO58">
            <v>22</v>
          </cell>
          <cell r="JP58">
            <v>6121</v>
          </cell>
          <cell r="JQ58">
            <v>7.484</v>
          </cell>
          <cell r="JR58">
            <v>22877</v>
          </cell>
          <cell r="JS58">
            <v>1690.5</v>
          </cell>
          <cell r="JT58">
            <v>0</v>
          </cell>
          <cell r="JU58">
            <v>0</v>
          </cell>
          <cell r="JV58">
            <v>0</v>
          </cell>
          <cell r="JW58">
            <v>0</v>
          </cell>
          <cell r="JX58">
            <v>1675.4</v>
          </cell>
          <cell r="JY58">
            <v>6366</v>
          </cell>
          <cell r="JZ58">
            <v>10665596</v>
          </cell>
          <cell r="KA58">
            <v>0</v>
          </cell>
        </row>
        <row r="59">
          <cell r="C59">
            <v>1044</v>
          </cell>
          <cell r="D59" t="str">
            <v>CEDAR FALLS</v>
          </cell>
          <cell r="E59">
            <v>0</v>
          </cell>
          <cell r="F59">
            <v>0</v>
          </cell>
          <cell r="G59">
            <v>0</v>
          </cell>
          <cell r="H59">
            <v>1044</v>
          </cell>
          <cell r="I59">
            <v>21375609</v>
          </cell>
          <cell r="J59">
            <v>98949</v>
          </cell>
          <cell r="K59">
            <v>0</v>
          </cell>
          <cell r="L59">
            <v>7088684</v>
          </cell>
          <cell r="M59">
            <v>63990</v>
          </cell>
          <cell r="N59">
            <v>1380540</v>
          </cell>
          <cell r="O59">
            <v>1396739</v>
          </cell>
          <cell r="P59">
            <v>454971</v>
          </cell>
          <cell r="Q59">
            <v>0</v>
          </cell>
          <cell r="R59">
            <v>27056313</v>
          </cell>
          <cell r="S59">
            <v>0</v>
          </cell>
          <cell r="T59">
            <v>4400504</v>
          </cell>
          <cell r="U59">
            <v>294627</v>
          </cell>
          <cell r="V59">
            <v>395393</v>
          </cell>
          <cell r="W59">
            <v>2731014</v>
          </cell>
          <cell r="X59">
            <v>66737333</v>
          </cell>
          <cell r="Y59">
            <v>0</v>
          </cell>
          <cell r="Z59">
            <v>3278342</v>
          </cell>
          <cell r="AA59">
            <v>10000</v>
          </cell>
          <cell r="AB59">
            <v>70025675</v>
          </cell>
          <cell r="AC59">
            <v>20833384</v>
          </cell>
          <cell r="AD59">
            <v>90859059</v>
          </cell>
          <cell r="AE59">
            <v>41403955</v>
          </cell>
          <cell r="AF59">
            <v>1382572</v>
          </cell>
          <cell r="AG59">
            <v>1606643</v>
          </cell>
          <cell r="AH59">
            <v>1031224</v>
          </cell>
          <cell r="AI59">
            <v>3379405</v>
          </cell>
          <cell r="AJ59">
            <v>1447823</v>
          </cell>
          <cell r="AK59">
            <v>5999066</v>
          </cell>
          <cell r="AL59">
            <v>1911182</v>
          </cell>
          <cell r="AM59">
            <v>0</v>
          </cell>
          <cell r="AN59">
            <v>16757915</v>
          </cell>
          <cell r="AO59">
            <v>2378320</v>
          </cell>
          <cell r="AP59">
            <v>2909816</v>
          </cell>
          <cell r="AQ59">
            <v>3278342</v>
          </cell>
          <cell r="AR59">
            <v>2263836</v>
          </cell>
          <cell r="AS59">
            <v>8451994</v>
          </cell>
          <cell r="AT59">
            <v>68992184</v>
          </cell>
          <cell r="AU59">
            <v>3278342</v>
          </cell>
          <cell r="AV59">
            <v>72270526</v>
          </cell>
          <cell r="AW59">
            <v>18588533</v>
          </cell>
          <cell r="AX59">
            <v>90859059</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2013</v>
          </cell>
          <cell r="BW59">
            <v>2022</v>
          </cell>
          <cell r="BX59">
            <v>10</v>
          </cell>
          <cell r="BY59">
            <v>0</v>
          </cell>
          <cell r="BZ59">
            <v>0</v>
          </cell>
          <cell r="CA59">
            <v>0</v>
          </cell>
          <cell r="CB59">
            <v>0</v>
          </cell>
          <cell r="CC59">
            <v>0</v>
          </cell>
          <cell r="CD59">
            <v>0</v>
          </cell>
          <cell r="CE59">
            <v>0</v>
          </cell>
          <cell r="CF59">
            <v>0</v>
          </cell>
          <cell r="CG59">
            <v>0</v>
          </cell>
          <cell r="CH59">
            <v>0</v>
          </cell>
          <cell r="CI59">
            <v>0</v>
          </cell>
          <cell r="CJ59">
            <v>2009</v>
          </cell>
          <cell r="CK59">
            <v>2018</v>
          </cell>
          <cell r="CL59">
            <v>1340</v>
          </cell>
          <cell r="CM59">
            <v>0</v>
          </cell>
          <cell r="CN59">
            <v>0</v>
          </cell>
          <cell r="CO59">
            <v>0</v>
          </cell>
          <cell r="CP59">
            <v>0</v>
          </cell>
          <cell r="CQ59">
            <v>0</v>
          </cell>
          <cell r="CR59">
            <v>0</v>
          </cell>
          <cell r="CS59">
            <v>0</v>
          </cell>
          <cell r="CT59">
            <v>0</v>
          </cell>
          <cell r="CU59">
            <v>0</v>
          </cell>
          <cell r="CV59">
            <v>0</v>
          </cell>
          <cell r="CW59">
            <v>3096704</v>
          </cell>
          <cell r="CX59">
            <v>0</v>
          </cell>
          <cell r="CY59">
            <v>0</v>
          </cell>
          <cell r="CZ59">
            <v>0</v>
          </cell>
          <cell r="DA59">
            <v>0</v>
          </cell>
          <cell r="DB59">
            <v>0</v>
          </cell>
          <cell r="DC59">
            <v>0</v>
          </cell>
          <cell r="DD59">
            <v>0</v>
          </cell>
          <cell r="DE59">
            <v>2521922</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14451177</v>
          </cell>
          <cell r="DU59">
            <v>2399326</v>
          </cell>
          <cell r="DV59">
            <v>0</v>
          </cell>
          <cell r="DW59">
            <v>0</v>
          </cell>
          <cell r="DX59">
            <v>0</v>
          </cell>
          <cell r="DY59">
            <v>789012</v>
          </cell>
          <cell r="DZ59">
            <v>200000</v>
          </cell>
          <cell r="EA59">
            <v>0</v>
          </cell>
          <cell r="EB59">
            <v>17839515</v>
          </cell>
          <cell r="EC59">
            <v>500000</v>
          </cell>
          <cell r="ED59">
            <v>0</v>
          </cell>
          <cell r="EE59">
            <v>15440189</v>
          </cell>
          <cell r="EF59">
            <v>0</v>
          </cell>
          <cell r="EG59">
            <v>2521922</v>
          </cell>
          <cell r="EH59">
            <v>2521922</v>
          </cell>
          <cell r="EI59">
            <v>621070</v>
          </cell>
          <cell r="EJ59">
            <v>3142992</v>
          </cell>
          <cell r="EK59">
            <v>0</v>
          </cell>
          <cell r="EL59">
            <v>0</v>
          </cell>
          <cell r="EM59">
            <v>0</v>
          </cell>
          <cell r="EN59">
            <v>0</v>
          </cell>
          <cell r="EO59">
            <v>0</v>
          </cell>
          <cell r="EP59">
            <v>0</v>
          </cell>
          <cell r="EQ59">
            <v>21482507</v>
          </cell>
          <cell r="ER59">
            <v>127486</v>
          </cell>
          <cell r="ES59">
            <v>1080583</v>
          </cell>
          <cell r="ET59">
            <v>30864</v>
          </cell>
          <cell r="EU59">
            <v>0</v>
          </cell>
          <cell r="EV59">
            <v>0</v>
          </cell>
          <cell r="EW59">
            <v>134000</v>
          </cell>
          <cell r="EX59">
            <v>33000</v>
          </cell>
          <cell r="EY59">
            <v>0</v>
          </cell>
          <cell r="EZ59">
            <v>0</v>
          </cell>
          <cell r="FA59">
            <v>0</v>
          </cell>
          <cell r="FB59">
            <v>0</v>
          </cell>
          <cell r="FC59">
            <v>1278447</v>
          </cell>
          <cell r="FD59">
            <v>0</v>
          </cell>
          <cell r="FE59">
            <v>0</v>
          </cell>
          <cell r="FF59">
            <v>953097</v>
          </cell>
          <cell r="FG59">
            <v>127486</v>
          </cell>
          <cell r="FH59">
            <v>17747936</v>
          </cell>
          <cell r="FI59">
            <v>83630</v>
          </cell>
          <cell r="FJ59">
            <v>0</v>
          </cell>
          <cell r="FK59">
            <v>7088684</v>
          </cell>
          <cell r="FL59">
            <v>22990</v>
          </cell>
          <cell r="FM59">
            <v>0</v>
          </cell>
          <cell r="FN59">
            <v>210000</v>
          </cell>
          <cell r="FO59">
            <v>345717</v>
          </cell>
          <cell r="FP59">
            <v>0</v>
          </cell>
          <cell r="FQ59">
            <v>27056313</v>
          </cell>
          <cell r="FR59">
            <v>0</v>
          </cell>
          <cell r="FS59">
            <v>156136</v>
          </cell>
          <cell r="FT59">
            <v>232782</v>
          </cell>
          <cell r="FU59">
            <v>395393</v>
          </cell>
          <cell r="FV59">
            <v>1791008</v>
          </cell>
          <cell r="FW59">
            <v>55130589</v>
          </cell>
          <cell r="FX59">
            <v>0</v>
          </cell>
          <cell r="FY59">
            <v>0</v>
          </cell>
          <cell r="FZ59">
            <v>10000</v>
          </cell>
          <cell r="GA59">
            <v>55140589</v>
          </cell>
          <cell r="GB59">
            <v>7636572</v>
          </cell>
          <cell r="GC59">
            <v>62777161</v>
          </cell>
          <cell r="GD59">
            <v>10252710</v>
          </cell>
          <cell r="GE59">
            <v>0</v>
          </cell>
          <cell r="GF59">
            <v>38147520</v>
          </cell>
          <cell r="GG59">
            <v>6008</v>
          </cell>
          <cell r="GH59">
            <v>28726651</v>
          </cell>
          <cell r="GI59">
            <v>0</v>
          </cell>
          <cell r="GJ59">
            <v>306672</v>
          </cell>
          <cell r="GK59">
            <v>3528498</v>
          </cell>
          <cell r="GL59">
            <v>1434409</v>
          </cell>
          <cell r="GM59">
            <v>0</v>
          </cell>
          <cell r="GN59">
            <v>250459</v>
          </cell>
          <cell r="GO59">
            <v>280012</v>
          </cell>
          <cell r="GP59">
            <v>0</v>
          </cell>
          <cell r="GQ59">
            <v>663332</v>
          </cell>
          <cell r="GR59">
            <v>0</v>
          </cell>
          <cell r="GS59">
            <v>489292</v>
          </cell>
          <cell r="GT59">
            <v>656990</v>
          </cell>
          <cell r="GU59">
            <v>0</v>
          </cell>
          <cell r="GV59">
            <v>39293802</v>
          </cell>
          <cell r="GW59">
            <v>8821889</v>
          </cell>
          <cell r="GX59">
            <v>7888478</v>
          </cell>
          <cell r="GY59">
            <v>0</v>
          </cell>
          <cell r="GZ59">
            <v>0</v>
          </cell>
          <cell r="HA59">
            <v>0</v>
          </cell>
          <cell r="HB59">
            <v>2234359</v>
          </cell>
          <cell r="HC59">
            <v>0</v>
          </cell>
          <cell r="HD59">
            <v>242012</v>
          </cell>
          <cell r="HE59">
            <v>138023</v>
          </cell>
          <cell r="HF59">
            <v>58376551</v>
          </cell>
          <cell r="HG59">
            <v>49487939</v>
          </cell>
          <cell r="HH59">
            <v>0</v>
          </cell>
          <cell r="HI59">
            <v>8888612</v>
          </cell>
          <cell r="HJ59">
            <v>29796787</v>
          </cell>
          <cell r="HK59">
            <v>0</v>
          </cell>
          <cell r="HL59">
            <v>357875</v>
          </cell>
          <cell r="HM59">
            <v>3650817</v>
          </cell>
          <cell r="HN59">
            <v>1487076</v>
          </cell>
          <cell r="HO59">
            <v>0</v>
          </cell>
          <cell r="HP59">
            <v>259760</v>
          </cell>
          <cell r="HQ59">
            <v>290330</v>
          </cell>
          <cell r="HR59">
            <v>0</v>
          </cell>
          <cell r="HS59">
            <v>663421</v>
          </cell>
          <cell r="HT59">
            <v>0</v>
          </cell>
          <cell r="HU59">
            <v>132022</v>
          </cell>
          <cell r="HV59">
            <v>0</v>
          </cell>
          <cell r="HW59">
            <v>0</v>
          </cell>
          <cell r="HX59">
            <v>39759034</v>
          </cell>
          <cell r="HY59">
            <v>0</v>
          </cell>
          <cell r="HZ59">
            <v>8888612</v>
          </cell>
          <cell r="IA59">
            <v>0</v>
          </cell>
          <cell r="IB59">
            <v>0</v>
          </cell>
          <cell r="IC59">
            <v>0</v>
          </cell>
          <cell r="ID59">
            <v>2373016</v>
          </cell>
          <cell r="IE59">
            <v>0</v>
          </cell>
          <cell r="IF59">
            <v>198163</v>
          </cell>
          <cell r="IG59">
            <v>192812</v>
          </cell>
          <cell r="IH59">
            <v>0</v>
          </cell>
          <cell r="II59">
            <v>0</v>
          </cell>
          <cell r="IJ59">
            <v>0</v>
          </cell>
          <cell r="IK59">
            <v>0</v>
          </cell>
          <cell r="IL59">
            <v>39627012</v>
          </cell>
          <cell r="IM59">
            <v>0</v>
          </cell>
          <cell r="IN59">
            <v>2.6</v>
          </cell>
          <cell r="IO59">
            <v>28.21</v>
          </cell>
          <cell r="IP59">
            <v>295</v>
          </cell>
          <cell r="IQ59">
            <v>16.989999999999998</v>
          </cell>
          <cell r="IR59">
            <v>13.2</v>
          </cell>
          <cell r="IS59">
            <v>4859.1000000000004</v>
          </cell>
          <cell r="IT59">
            <v>0</v>
          </cell>
          <cell r="IU59">
            <v>48.5</v>
          </cell>
          <cell r="IV59">
            <v>0</v>
          </cell>
          <cell r="IW59">
            <v>0</v>
          </cell>
          <cell r="IX59">
            <v>0</v>
          </cell>
          <cell r="IY59">
            <v>0</v>
          </cell>
          <cell r="IZ59">
            <v>0</v>
          </cell>
          <cell r="JA59">
            <v>13</v>
          </cell>
          <cell r="JB59">
            <v>79573</v>
          </cell>
          <cell r="JC59">
            <v>0</v>
          </cell>
          <cell r="JD59">
            <v>595.76</v>
          </cell>
          <cell r="JE59">
            <v>195.91</v>
          </cell>
          <cell r="JF59">
            <v>169.45</v>
          </cell>
          <cell r="JG59">
            <v>230.4</v>
          </cell>
          <cell r="JH59">
            <v>179.47</v>
          </cell>
          <cell r="JI59">
            <v>188.78</v>
          </cell>
          <cell r="JJ59">
            <v>205.92</v>
          </cell>
          <cell r="JK59">
            <v>574.16999999999996</v>
          </cell>
          <cell r="JL59">
            <v>34.880000000000003</v>
          </cell>
          <cell r="JM59">
            <v>16.72</v>
          </cell>
          <cell r="JN59">
            <v>308</v>
          </cell>
          <cell r="JO59">
            <v>3.6</v>
          </cell>
          <cell r="JP59">
            <v>6128</v>
          </cell>
          <cell r="JQ59">
            <v>17.327999999999999</v>
          </cell>
          <cell r="JR59">
            <v>45721</v>
          </cell>
          <cell r="JS59">
            <v>4862.3999999999996</v>
          </cell>
          <cell r="JT59">
            <v>0</v>
          </cell>
          <cell r="JU59">
            <v>0</v>
          </cell>
          <cell r="JV59">
            <v>0</v>
          </cell>
          <cell r="JW59">
            <v>0</v>
          </cell>
          <cell r="JX59">
            <v>4859.1000000000004</v>
          </cell>
          <cell r="JY59">
            <v>6373</v>
          </cell>
          <cell r="JZ59">
            <v>30967044</v>
          </cell>
          <cell r="KA59">
            <v>0</v>
          </cell>
        </row>
        <row r="60">
          <cell r="C60">
            <v>1053</v>
          </cell>
          <cell r="D60" t="str">
            <v>CEDAR RAPIDS</v>
          </cell>
          <cell r="E60">
            <v>0</v>
          </cell>
          <cell r="F60">
            <v>0</v>
          </cell>
          <cell r="G60">
            <v>0</v>
          </cell>
          <cell r="H60">
            <v>1053</v>
          </cell>
          <cell r="I60">
            <v>73378055</v>
          </cell>
          <cell r="J60">
            <v>3751615</v>
          </cell>
          <cell r="K60">
            <v>6525000</v>
          </cell>
          <cell r="L60">
            <v>5100000</v>
          </cell>
          <cell r="M60">
            <v>227198</v>
          </cell>
          <cell r="N60">
            <v>3335377</v>
          </cell>
          <cell r="O60">
            <v>5075000</v>
          </cell>
          <cell r="P60">
            <v>21740047</v>
          </cell>
          <cell r="Q60">
            <v>0</v>
          </cell>
          <cell r="R60">
            <v>101332152</v>
          </cell>
          <cell r="S60">
            <v>0</v>
          </cell>
          <cell r="T60">
            <v>9410125</v>
          </cell>
          <cell r="U60">
            <v>1200886</v>
          </cell>
          <cell r="V60">
            <v>3550000</v>
          </cell>
          <cell r="W60">
            <v>10323418</v>
          </cell>
          <cell r="X60">
            <v>244948873</v>
          </cell>
          <cell r="Y60">
            <v>6685521</v>
          </cell>
          <cell r="Z60">
            <v>12505040</v>
          </cell>
          <cell r="AA60">
            <v>15000</v>
          </cell>
          <cell r="AB60">
            <v>264154434</v>
          </cell>
          <cell r="AC60">
            <v>43247496</v>
          </cell>
          <cell r="AD60">
            <v>307401930</v>
          </cell>
          <cell r="AE60">
            <v>134864195</v>
          </cell>
          <cell r="AF60">
            <v>4984051</v>
          </cell>
          <cell r="AG60">
            <v>9461172</v>
          </cell>
          <cell r="AH60">
            <v>4352607</v>
          </cell>
          <cell r="AI60">
            <v>13219377</v>
          </cell>
          <cell r="AJ60">
            <v>7128767</v>
          </cell>
          <cell r="AK60">
            <v>16251706</v>
          </cell>
          <cell r="AL60">
            <v>6834925</v>
          </cell>
          <cell r="AM60">
            <v>0</v>
          </cell>
          <cell r="AN60">
            <v>62232605</v>
          </cell>
          <cell r="AO60">
            <v>11780095</v>
          </cell>
          <cell r="AP60">
            <v>22091274</v>
          </cell>
          <cell r="AQ60">
            <v>8814601</v>
          </cell>
          <cell r="AR60">
            <v>7805614</v>
          </cell>
          <cell r="AS60">
            <v>38711489</v>
          </cell>
          <cell r="AT60">
            <v>247588384</v>
          </cell>
          <cell r="AU60">
            <v>12505040</v>
          </cell>
          <cell r="AV60">
            <v>260093424</v>
          </cell>
          <cell r="AW60">
            <v>47308506</v>
          </cell>
          <cell r="AX60">
            <v>307401930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20</v>
          </cell>
          <cell r="BV60">
            <v>2012</v>
          </cell>
          <cell r="BW60">
            <v>2016</v>
          </cell>
          <cell r="BX60">
            <v>10</v>
          </cell>
          <cell r="BY60">
            <v>0</v>
          </cell>
          <cell r="BZ60">
            <v>0</v>
          </cell>
          <cell r="CA60">
            <v>0</v>
          </cell>
          <cell r="CB60">
            <v>0</v>
          </cell>
          <cell r="CC60">
            <v>0</v>
          </cell>
          <cell r="CD60">
            <v>0</v>
          </cell>
          <cell r="CE60">
            <v>0</v>
          </cell>
          <cell r="CF60">
            <v>0</v>
          </cell>
          <cell r="CG60">
            <v>0</v>
          </cell>
          <cell r="CH60">
            <v>0</v>
          </cell>
          <cell r="CI60">
            <v>0</v>
          </cell>
          <cell r="CJ60">
            <v>2006</v>
          </cell>
          <cell r="CK60">
            <v>2015</v>
          </cell>
          <cell r="CL60">
            <v>670</v>
          </cell>
          <cell r="CM60">
            <v>0</v>
          </cell>
          <cell r="CN60">
            <v>0</v>
          </cell>
          <cell r="CO60">
            <v>0</v>
          </cell>
          <cell r="CP60">
            <v>0</v>
          </cell>
          <cell r="CQ60">
            <v>0</v>
          </cell>
          <cell r="CR60">
            <v>0</v>
          </cell>
          <cell r="CS60">
            <v>0</v>
          </cell>
          <cell r="CT60">
            <v>2700</v>
          </cell>
          <cell r="CU60">
            <v>0</v>
          </cell>
          <cell r="CV60">
            <v>5</v>
          </cell>
          <cell r="CW60">
            <v>10736068</v>
          </cell>
          <cell r="CX60">
            <v>0</v>
          </cell>
          <cell r="CY60">
            <v>0</v>
          </cell>
          <cell r="CZ60">
            <v>0</v>
          </cell>
          <cell r="DA60">
            <v>0</v>
          </cell>
          <cell r="DB60">
            <v>0</v>
          </cell>
          <cell r="DC60">
            <v>0</v>
          </cell>
          <cell r="DD60">
            <v>0</v>
          </cell>
          <cell r="DE60">
            <v>3569187</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49526652</v>
          </cell>
          <cell r="DU60">
            <v>675084</v>
          </cell>
          <cell r="DV60">
            <v>0</v>
          </cell>
          <cell r="DW60">
            <v>0</v>
          </cell>
          <cell r="DX60">
            <v>0</v>
          </cell>
          <cell r="DY60">
            <v>5376746</v>
          </cell>
          <cell r="DZ60">
            <v>8337025</v>
          </cell>
          <cell r="EA60">
            <v>0</v>
          </cell>
          <cell r="EB60">
            <v>63915507</v>
          </cell>
          <cell r="EC60">
            <v>8302119</v>
          </cell>
          <cell r="ED60">
            <v>0</v>
          </cell>
          <cell r="EE60">
            <v>63240423</v>
          </cell>
          <cell r="EF60">
            <v>0</v>
          </cell>
          <cell r="EG60">
            <v>3569187</v>
          </cell>
          <cell r="EH60">
            <v>3569187</v>
          </cell>
          <cell r="EI60">
            <v>1374406</v>
          </cell>
          <cell r="EJ60">
            <v>4943593</v>
          </cell>
          <cell r="EK60">
            <v>0</v>
          </cell>
          <cell r="EL60">
            <v>0</v>
          </cell>
          <cell r="EM60">
            <v>0</v>
          </cell>
          <cell r="EN60">
            <v>0</v>
          </cell>
          <cell r="EO60">
            <v>0</v>
          </cell>
          <cell r="EP60">
            <v>0</v>
          </cell>
          <cell r="EQ60">
            <v>77161219</v>
          </cell>
          <cell r="ER60">
            <v>12673</v>
          </cell>
          <cell r="ES60">
            <v>1288197</v>
          </cell>
          <cell r="ET60">
            <v>167449</v>
          </cell>
          <cell r="EU60">
            <v>0</v>
          </cell>
          <cell r="EV60">
            <v>0</v>
          </cell>
          <cell r="EW60">
            <v>67000</v>
          </cell>
          <cell r="EX60">
            <v>25800</v>
          </cell>
          <cell r="EY60">
            <v>0</v>
          </cell>
          <cell r="EZ60">
            <v>0</v>
          </cell>
          <cell r="FA60">
            <v>0</v>
          </cell>
          <cell r="FB60">
            <v>0</v>
          </cell>
          <cell r="FC60">
            <v>1548446</v>
          </cell>
          <cell r="FD60">
            <v>0</v>
          </cell>
          <cell r="FE60">
            <v>0</v>
          </cell>
          <cell r="FF60">
            <v>1275524</v>
          </cell>
          <cell r="FG60">
            <v>12673</v>
          </cell>
          <cell r="FH60">
            <v>60763114</v>
          </cell>
          <cell r="FI60">
            <v>3120844</v>
          </cell>
          <cell r="FJ60">
            <v>6525000</v>
          </cell>
          <cell r="FK60">
            <v>5100000</v>
          </cell>
          <cell r="FL60">
            <v>30000</v>
          </cell>
          <cell r="FM60">
            <v>0</v>
          </cell>
          <cell r="FN60">
            <v>475000</v>
          </cell>
          <cell r="FO60">
            <v>2000000</v>
          </cell>
          <cell r="FP60">
            <v>0</v>
          </cell>
          <cell r="FQ60">
            <v>101332152</v>
          </cell>
          <cell r="FR60">
            <v>0</v>
          </cell>
          <cell r="FS60">
            <v>9300000</v>
          </cell>
          <cell r="FT60">
            <v>990649</v>
          </cell>
          <cell r="FU60">
            <v>3550000</v>
          </cell>
          <cell r="FV60">
            <v>5100000</v>
          </cell>
          <cell r="FW60">
            <v>198286759</v>
          </cell>
          <cell r="FX60">
            <v>0</v>
          </cell>
          <cell r="FY60">
            <v>2499666</v>
          </cell>
          <cell r="FZ60">
            <v>15000</v>
          </cell>
          <cell r="GA60">
            <v>200801425</v>
          </cell>
          <cell r="GB60">
            <v>6017835</v>
          </cell>
          <cell r="GC60">
            <v>206819260</v>
          </cell>
          <cell r="GD60">
            <v>35585315</v>
          </cell>
          <cell r="GE60">
            <v>0</v>
          </cell>
          <cell r="GF60">
            <v>141098948</v>
          </cell>
          <cell r="GG60">
            <v>6001</v>
          </cell>
          <cell r="GH60">
            <v>100682378</v>
          </cell>
          <cell r="GI60">
            <v>0</v>
          </cell>
          <cell r="GJ60">
            <v>1027899</v>
          </cell>
          <cell r="GK60">
            <v>17135255</v>
          </cell>
          <cell r="GL60">
            <v>5161516</v>
          </cell>
          <cell r="GM60">
            <v>4926</v>
          </cell>
          <cell r="GN60">
            <v>934864</v>
          </cell>
          <cell r="GO60">
            <v>1026637</v>
          </cell>
          <cell r="GP60">
            <v>0</v>
          </cell>
          <cell r="GQ60">
            <v>5034119</v>
          </cell>
          <cell r="GR60">
            <v>767039</v>
          </cell>
          <cell r="GS60">
            <v>1644077</v>
          </cell>
          <cell r="GT60">
            <v>3707585</v>
          </cell>
          <cell r="GU60">
            <v>-4353</v>
          </cell>
          <cell r="GV60">
            <v>147217649</v>
          </cell>
          <cell r="GW60">
            <v>21295751</v>
          </cell>
          <cell r="GX60">
            <v>19738720</v>
          </cell>
          <cell r="GY60">
            <v>0</v>
          </cell>
          <cell r="GZ60">
            <v>0</v>
          </cell>
          <cell r="HA60">
            <v>0</v>
          </cell>
          <cell r="HB60">
            <v>7548158</v>
          </cell>
          <cell r="HC60">
            <v>0</v>
          </cell>
          <cell r="HD60">
            <v>1034425</v>
          </cell>
          <cell r="HE60">
            <v>1062177</v>
          </cell>
          <cell r="HF60">
            <v>196862455</v>
          </cell>
          <cell r="HG60">
            <v>186212272</v>
          </cell>
          <cell r="HH60">
            <v>0</v>
          </cell>
          <cell r="HI60">
            <v>10650183</v>
          </cell>
          <cell r="HJ60">
            <v>101921383</v>
          </cell>
          <cell r="HK60">
            <v>0</v>
          </cell>
          <cell r="HL60">
            <v>1082297</v>
          </cell>
          <cell r="HM60">
            <v>16966739</v>
          </cell>
          <cell r="HN60">
            <v>5208663</v>
          </cell>
          <cell r="HO60">
            <v>0</v>
          </cell>
          <cell r="HP60">
            <v>942556</v>
          </cell>
          <cell r="HQ60">
            <v>1035155</v>
          </cell>
          <cell r="HR60">
            <v>0</v>
          </cell>
          <cell r="HS60">
            <v>4996163</v>
          </cell>
          <cell r="HT60">
            <v>0</v>
          </cell>
          <cell r="HU60">
            <v>1704876</v>
          </cell>
          <cell r="HV60">
            <v>0</v>
          </cell>
          <cell r="HW60">
            <v>-52209</v>
          </cell>
          <cell r="HX60">
            <v>144228457</v>
          </cell>
          <cell r="HY60">
            <v>0</v>
          </cell>
          <cell r="HZ60">
            <v>10650183</v>
          </cell>
          <cell r="IA60">
            <v>0</v>
          </cell>
          <cell r="IB60">
            <v>0</v>
          </cell>
          <cell r="IC60">
            <v>0</v>
          </cell>
          <cell r="ID60">
            <v>7625758</v>
          </cell>
          <cell r="IE60">
            <v>0</v>
          </cell>
          <cell r="IF60">
            <v>846317</v>
          </cell>
          <cell r="IG60">
            <v>1318956</v>
          </cell>
          <cell r="IH60">
            <v>0</v>
          </cell>
          <cell r="II60">
            <v>0</v>
          </cell>
          <cell r="IJ60">
            <v>0</v>
          </cell>
          <cell r="IK60">
            <v>0</v>
          </cell>
          <cell r="IL60">
            <v>142523581</v>
          </cell>
          <cell r="IM60">
            <v>0</v>
          </cell>
          <cell r="IN60">
            <v>3.8</v>
          </cell>
          <cell r="IO60">
            <v>18.510000000000002</v>
          </cell>
          <cell r="IP60">
            <v>2174</v>
          </cell>
          <cell r="IQ60">
            <v>89.887</v>
          </cell>
          <cell r="IR60">
            <v>68.42</v>
          </cell>
          <cell r="IS60">
            <v>16864.7</v>
          </cell>
          <cell r="IT60">
            <v>0</v>
          </cell>
          <cell r="IU60">
            <v>238.5</v>
          </cell>
          <cell r="IV60">
            <v>0</v>
          </cell>
          <cell r="IW60">
            <v>0</v>
          </cell>
          <cell r="IX60">
            <v>0</v>
          </cell>
          <cell r="IY60">
            <v>0</v>
          </cell>
          <cell r="IZ60">
            <v>0</v>
          </cell>
          <cell r="JA60">
            <v>-0.5</v>
          </cell>
          <cell r="JB60">
            <v>-3061</v>
          </cell>
          <cell r="JC60">
            <v>0</v>
          </cell>
          <cell r="JD60">
            <v>2771.89</v>
          </cell>
          <cell r="JE60">
            <v>1260.4000000000001</v>
          </cell>
          <cell r="JF60">
            <v>616.53</v>
          </cell>
          <cell r="JG60">
            <v>894.96</v>
          </cell>
          <cell r="JH60">
            <v>1196.01</v>
          </cell>
          <cell r="JI60">
            <v>600.27</v>
          </cell>
          <cell r="JJ60">
            <v>871.92</v>
          </cell>
          <cell r="JK60">
            <v>2668.2</v>
          </cell>
          <cell r="JL60">
            <v>20.16</v>
          </cell>
          <cell r="JM60">
            <v>96.8</v>
          </cell>
          <cell r="JN60">
            <v>2118</v>
          </cell>
          <cell r="JO60">
            <v>13</v>
          </cell>
          <cell r="JP60">
            <v>6121</v>
          </cell>
          <cell r="JQ60">
            <v>92.643000000000001</v>
          </cell>
          <cell r="JR60">
            <v>257738</v>
          </cell>
          <cell r="JS60">
            <v>16651.099999999999</v>
          </cell>
          <cell r="JT60">
            <v>-1</v>
          </cell>
          <cell r="JU60">
            <v>-6121</v>
          </cell>
          <cell r="JV60">
            <v>-5356</v>
          </cell>
          <cell r="JW60">
            <v>0</v>
          </cell>
          <cell r="JX60">
            <v>16864.7</v>
          </cell>
          <cell r="JY60">
            <v>6366</v>
          </cell>
          <cell r="JZ60">
            <v>107360680</v>
          </cell>
          <cell r="KA60">
            <v>0</v>
          </cell>
        </row>
        <row r="61">
          <cell r="C61">
            <v>1055</v>
          </cell>
          <cell r="D61" t="str">
            <v>PRAIRIE VAL(CED VAL) OLD DO NOT USE</v>
          </cell>
          <cell r="E61">
            <v>0</v>
          </cell>
          <cell r="F61">
            <v>0</v>
          </cell>
          <cell r="G61">
            <v>0</v>
          </cell>
          <cell r="H61">
            <v>5323</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cell r="JW61">
            <v>0</v>
          </cell>
          <cell r="JX61">
            <v>0</v>
          </cell>
          <cell r="JY61">
            <v>0</v>
          </cell>
          <cell r="JZ61">
            <v>0</v>
          </cell>
          <cell r="KA61">
            <v>0</v>
          </cell>
        </row>
        <row r="62">
          <cell r="C62">
            <v>1062</v>
          </cell>
          <cell r="D62" t="str">
            <v>CENTER POINT-URBANA</v>
          </cell>
          <cell r="E62">
            <v>0</v>
          </cell>
          <cell r="F62">
            <v>0</v>
          </cell>
          <cell r="G62">
            <v>0</v>
          </cell>
          <cell r="H62">
            <v>1062</v>
          </cell>
          <cell r="I62">
            <v>3987404</v>
          </cell>
          <cell r="J62">
            <v>49561</v>
          </cell>
          <cell r="K62">
            <v>471014</v>
          </cell>
          <cell r="L62">
            <v>1250000</v>
          </cell>
          <cell r="M62">
            <v>27850</v>
          </cell>
          <cell r="N62">
            <v>625000</v>
          </cell>
          <cell r="O62">
            <v>720000</v>
          </cell>
          <cell r="P62">
            <v>1233450</v>
          </cell>
          <cell r="Q62">
            <v>0</v>
          </cell>
          <cell r="R62">
            <v>8440679</v>
          </cell>
          <cell r="S62">
            <v>0</v>
          </cell>
          <cell r="T62">
            <v>41800</v>
          </cell>
          <cell r="U62">
            <v>29640</v>
          </cell>
          <cell r="V62">
            <v>55000</v>
          </cell>
          <cell r="W62">
            <v>420000</v>
          </cell>
          <cell r="X62">
            <v>17351398</v>
          </cell>
          <cell r="Y62">
            <v>12000000</v>
          </cell>
          <cell r="Z62">
            <v>1136364</v>
          </cell>
          <cell r="AA62">
            <v>0</v>
          </cell>
          <cell r="AB62">
            <v>30487762</v>
          </cell>
          <cell r="AC62">
            <v>3685566</v>
          </cell>
          <cell r="AD62">
            <v>34173328</v>
          </cell>
          <cell r="AE62">
            <v>10311914</v>
          </cell>
          <cell r="AF62">
            <v>364298</v>
          </cell>
          <cell r="AG62">
            <v>420222</v>
          </cell>
          <cell r="AH62">
            <v>290007</v>
          </cell>
          <cell r="AI62">
            <v>763286</v>
          </cell>
          <cell r="AJ62">
            <v>626298</v>
          </cell>
          <cell r="AK62">
            <v>1184337</v>
          </cell>
          <cell r="AL62">
            <v>892142</v>
          </cell>
          <cell r="AM62">
            <v>0</v>
          </cell>
          <cell r="AN62">
            <v>4540590</v>
          </cell>
          <cell r="AO62">
            <v>875000</v>
          </cell>
          <cell r="AP62">
            <v>12072000</v>
          </cell>
          <cell r="AQ62">
            <v>2000000</v>
          </cell>
          <cell r="AR62">
            <v>566157</v>
          </cell>
          <cell r="AS62">
            <v>14638157</v>
          </cell>
          <cell r="AT62">
            <v>30365661</v>
          </cell>
          <cell r="AU62">
            <v>1136364</v>
          </cell>
          <cell r="AV62">
            <v>31502025</v>
          </cell>
          <cell r="AW62">
            <v>2671303</v>
          </cell>
          <cell r="AX62">
            <v>34173328</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20</v>
          </cell>
          <cell r="BV62">
            <v>2011</v>
          </cell>
          <cell r="BW62">
            <v>2015</v>
          </cell>
          <cell r="BX62">
            <v>10</v>
          </cell>
          <cell r="BY62">
            <v>0</v>
          </cell>
          <cell r="BZ62">
            <v>0</v>
          </cell>
          <cell r="CA62">
            <v>0</v>
          </cell>
          <cell r="CB62">
            <v>0</v>
          </cell>
          <cell r="CC62">
            <v>0</v>
          </cell>
          <cell r="CD62">
            <v>0</v>
          </cell>
          <cell r="CE62">
            <v>0</v>
          </cell>
          <cell r="CF62">
            <v>0</v>
          </cell>
          <cell r="CG62">
            <v>0</v>
          </cell>
          <cell r="CH62">
            <v>0</v>
          </cell>
          <cell r="CI62">
            <v>0</v>
          </cell>
          <cell r="CJ62">
            <v>2014</v>
          </cell>
          <cell r="CK62">
            <v>2023</v>
          </cell>
          <cell r="CL62">
            <v>670</v>
          </cell>
          <cell r="CM62">
            <v>0</v>
          </cell>
          <cell r="CN62">
            <v>0</v>
          </cell>
          <cell r="CO62">
            <v>0</v>
          </cell>
          <cell r="CP62">
            <v>0</v>
          </cell>
          <cell r="CQ62">
            <v>0</v>
          </cell>
          <cell r="CR62">
            <v>0</v>
          </cell>
          <cell r="CS62">
            <v>0</v>
          </cell>
          <cell r="CT62">
            <v>4050</v>
          </cell>
          <cell r="CU62">
            <v>0</v>
          </cell>
          <cell r="CV62">
            <v>7</v>
          </cell>
          <cell r="CW62">
            <v>839293</v>
          </cell>
          <cell r="CX62">
            <v>0</v>
          </cell>
          <cell r="CY62">
            <v>0</v>
          </cell>
          <cell r="CZ62">
            <v>0</v>
          </cell>
          <cell r="DA62">
            <v>0</v>
          </cell>
          <cell r="DB62">
            <v>0</v>
          </cell>
          <cell r="DC62">
            <v>0</v>
          </cell>
          <cell r="DD62">
            <v>0</v>
          </cell>
          <cell r="DE62">
            <v>180092</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2408505</v>
          </cell>
          <cell r="DU62">
            <v>36171</v>
          </cell>
          <cell r="DV62">
            <v>0</v>
          </cell>
          <cell r="DW62">
            <v>0</v>
          </cell>
          <cell r="DX62">
            <v>0</v>
          </cell>
          <cell r="DY62">
            <v>188523</v>
          </cell>
          <cell r="DZ62">
            <v>271013</v>
          </cell>
          <cell r="EA62">
            <v>0</v>
          </cell>
          <cell r="EB62">
            <v>2904212</v>
          </cell>
          <cell r="EC62">
            <v>300000</v>
          </cell>
          <cell r="ED62">
            <v>0</v>
          </cell>
          <cell r="EE62">
            <v>2868041</v>
          </cell>
          <cell r="EF62">
            <v>149012</v>
          </cell>
          <cell r="EG62">
            <v>31080</v>
          </cell>
          <cell r="EH62">
            <v>180092</v>
          </cell>
          <cell r="EI62">
            <v>88702</v>
          </cell>
          <cell r="EJ62">
            <v>268794</v>
          </cell>
          <cell r="EK62">
            <v>0</v>
          </cell>
          <cell r="EL62">
            <v>0</v>
          </cell>
          <cell r="EM62">
            <v>0</v>
          </cell>
          <cell r="EN62">
            <v>0</v>
          </cell>
          <cell r="EO62">
            <v>1088615</v>
          </cell>
          <cell r="EP62">
            <v>0</v>
          </cell>
          <cell r="EQ62">
            <v>4561621</v>
          </cell>
          <cell r="ER62">
            <v>13457</v>
          </cell>
          <cell r="ES62">
            <v>1160242</v>
          </cell>
          <cell r="ET62">
            <v>119955</v>
          </cell>
          <cell r="EU62">
            <v>0</v>
          </cell>
          <cell r="EV62">
            <v>0</v>
          </cell>
          <cell r="EW62">
            <v>67000</v>
          </cell>
          <cell r="EX62">
            <v>33000</v>
          </cell>
          <cell r="EY62">
            <v>0</v>
          </cell>
          <cell r="EZ62">
            <v>0</v>
          </cell>
          <cell r="FA62">
            <v>405000</v>
          </cell>
          <cell r="FB62">
            <v>0</v>
          </cell>
          <cell r="FC62">
            <v>1785197</v>
          </cell>
          <cell r="FD62">
            <v>0</v>
          </cell>
          <cell r="FE62">
            <v>0</v>
          </cell>
          <cell r="FF62">
            <v>1146785</v>
          </cell>
          <cell r="FG62">
            <v>13457</v>
          </cell>
          <cell r="FH62">
            <v>2828825</v>
          </cell>
          <cell r="FI62">
            <v>35696</v>
          </cell>
          <cell r="FJ62">
            <v>471014</v>
          </cell>
          <cell r="FK62">
            <v>1250000</v>
          </cell>
          <cell r="FL62">
            <v>10000</v>
          </cell>
          <cell r="FM62">
            <v>0</v>
          </cell>
          <cell r="FN62">
            <v>235000</v>
          </cell>
          <cell r="FO62">
            <v>84000</v>
          </cell>
          <cell r="FP62">
            <v>0</v>
          </cell>
          <cell r="FQ62">
            <v>8440679</v>
          </cell>
          <cell r="FR62">
            <v>0</v>
          </cell>
          <cell r="FS62">
            <v>35000</v>
          </cell>
          <cell r="FT62">
            <v>20882</v>
          </cell>
          <cell r="FU62">
            <v>55000</v>
          </cell>
          <cell r="FV62">
            <v>165000</v>
          </cell>
          <cell r="FW62">
            <v>13631096</v>
          </cell>
          <cell r="FX62">
            <v>0</v>
          </cell>
          <cell r="FY62">
            <v>0</v>
          </cell>
          <cell r="FZ62">
            <v>0</v>
          </cell>
          <cell r="GA62">
            <v>13631096</v>
          </cell>
          <cell r="GB62">
            <v>1492659</v>
          </cell>
          <cell r="GC62">
            <v>15123755</v>
          </cell>
          <cell r="GD62">
            <v>2325896</v>
          </cell>
          <cell r="GE62">
            <v>0</v>
          </cell>
          <cell r="GF62">
            <v>9936030</v>
          </cell>
          <cell r="GG62">
            <v>6001</v>
          </cell>
          <cell r="GH62">
            <v>7866111</v>
          </cell>
          <cell r="GI62">
            <v>4437</v>
          </cell>
          <cell r="GJ62">
            <v>80563</v>
          </cell>
          <cell r="GK62">
            <v>678053</v>
          </cell>
          <cell r="GL62">
            <v>374314</v>
          </cell>
          <cell r="GM62">
            <v>0</v>
          </cell>
          <cell r="GN62">
            <v>64714</v>
          </cell>
          <cell r="GO62">
            <v>71067</v>
          </cell>
          <cell r="GP62">
            <v>0</v>
          </cell>
          <cell r="GQ62">
            <v>0</v>
          </cell>
          <cell r="GR62">
            <v>0</v>
          </cell>
          <cell r="GS62">
            <v>40807</v>
          </cell>
          <cell r="GT62">
            <v>135619</v>
          </cell>
          <cell r="GU62">
            <v>-5883</v>
          </cell>
          <cell r="GV62">
            <v>10112456</v>
          </cell>
          <cell r="GW62">
            <v>1768981</v>
          </cell>
          <cell r="GX62">
            <v>2678577</v>
          </cell>
          <cell r="GY62">
            <v>0</v>
          </cell>
          <cell r="GZ62">
            <v>0</v>
          </cell>
          <cell r="HA62">
            <v>0</v>
          </cell>
          <cell r="HB62">
            <v>462710</v>
          </cell>
          <cell r="HC62">
            <v>0</v>
          </cell>
          <cell r="HD62">
            <v>57075</v>
          </cell>
          <cell r="HE62">
            <v>297050</v>
          </cell>
          <cell r="HF62">
            <v>15319774</v>
          </cell>
          <cell r="HG62">
            <v>12947391</v>
          </cell>
          <cell r="HH62">
            <v>0</v>
          </cell>
          <cell r="HI62">
            <v>2372383</v>
          </cell>
          <cell r="HJ62">
            <v>8065030</v>
          </cell>
          <cell r="HK62">
            <v>0</v>
          </cell>
          <cell r="HL62">
            <v>74976</v>
          </cell>
          <cell r="HM62">
            <v>650785</v>
          </cell>
          <cell r="HN62">
            <v>381853</v>
          </cell>
          <cell r="HO62">
            <v>0</v>
          </cell>
          <cell r="HP62">
            <v>66156</v>
          </cell>
          <cell r="HQ62">
            <v>72655</v>
          </cell>
          <cell r="HR62">
            <v>0</v>
          </cell>
          <cell r="HS62">
            <v>0</v>
          </cell>
          <cell r="HT62">
            <v>0</v>
          </cell>
          <cell r="HU62">
            <v>52905</v>
          </cell>
          <cell r="HV62">
            <v>0</v>
          </cell>
          <cell r="HW62">
            <v>0</v>
          </cell>
          <cell r="HX62">
            <v>10199464</v>
          </cell>
          <cell r="HY62">
            <v>0</v>
          </cell>
          <cell r="HZ62">
            <v>2372383</v>
          </cell>
          <cell r="IA62">
            <v>0</v>
          </cell>
          <cell r="IB62">
            <v>0</v>
          </cell>
          <cell r="IC62">
            <v>0</v>
          </cell>
          <cell r="ID62">
            <v>475030</v>
          </cell>
          <cell r="IE62">
            <v>0</v>
          </cell>
          <cell r="IF62">
            <v>46594</v>
          </cell>
          <cell r="IG62">
            <v>290748</v>
          </cell>
          <cell r="IH62">
            <v>0</v>
          </cell>
          <cell r="II62">
            <v>0</v>
          </cell>
          <cell r="IJ62">
            <v>0</v>
          </cell>
          <cell r="IK62">
            <v>0</v>
          </cell>
          <cell r="IL62">
            <v>10146559</v>
          </cell>
          <cell r="IM62">
            <v>0</v>
          </cell>
          <cell r="IN62">
            <v>0</v>
          </cell>
          <cell r="IO62">
            <v>8.5299999999999994</v>
          </cell>
          <cell r="IP62">
            <v>3</v>
          </cell>
          <cell r="IQ62">
            <v>3.7189999999999999</v>
          </cell>
          <cell r="IR62">
            <v>0</v>
          </cell>
          <cell r="IS62">
            <v>1318.4</v>
          </cell>
          <cell r="IT62">
            <v>0</v>
          </cell>
          <cell r="IU62">
            <v>43.5</v>
          </cell>
          <cell r="IV62">
            <v>0</v>
          </cell>
          <cell r="IW62">
            <v>0</v>
          </cell>
          <cell r="IX62">
            <v>0</v>
          </cell>
          <cell r="IY62">
            <v>0</v>
          </cell>
          <cell r="IZ62">
            <v>0</v>
          </cell>
          <cell r="JA62">
            <v>0</v>
          </cell>
          <cell r="JB62">
            <v>0</v>
          </cell>
          <cell r="JC62">
            <v>0</v>
          </cell>
          <cell r="JD62">
            <v>106.32</v>
          </cell>
          <cell r="JE62">
            <v>27.4</v>
          </cell>
          <cell r="JF62">
            <v>24.2</v>
          </cell>
          <cell r="JG62">
            <v>54.72</v>
          </cell>
          <cell r="JH62">
            <v>21.92</v>
          </cell>
          <cell r="JI62">
            <v>29.04</v>
          </cell>
          <cell r="JJ62">
            <v>49.68</v>
          </cell>
          <cell r="JK62">
            <v>100.64</v>
          </cell>
          <cell r="JL62">
            <v>5.87</v>
          </cell>
          <cell r="JM62">
            <v>0</v>
          </cell>
          <cell r="JN62">
            <v>3</v>
          </cell>
          <cell r="JO62">
            <v>0</v>
          </cell>
          <cell r="JP62">
            <v>6121</v>
          </cell>
          <cell r="JQ62">
            <v>3.88</v>
          </cell>
          <cell r="JR62">
            <v>11089</v>
          </cell>
          <cell r="JS62">
            <v>1317.6</v>
          </cell>
          <cell r="JT62">
            <v>3</v>
          </cell>
          <cell r="JU62">
            <v>18363</v>
          </cell>
          <cell r="JV62">
            <v>16068</v>
          </cell>
          <cell r="JW62">
            <v>0</v>
          </cell>
          <cell r="JX62">
            <v>1318.4</v>
          </cell>
          <cell r="JY62">
            <v>6366</v>
          </cell>
          <cell r="JZ62">
            <v>8392934</v>
          </cell>
          <cell r="KA62">
            <v>0</v>
          </cell>
        </row>
        <row r="63">
          <cell r="C63">
            <v>1071</v>
          </cell>
          <cell r="D63" t="str">
            <v>CENTERVILLE</v>
          </cell>
          <cell r="E63">
            <v>0</v>
          </cell>
          <cell r="F63">
            <v>0</v>
          </cell>
          <cell r="G63">
            <v>0</v>
          </cell>
          <cell r="H63">
            <v>1071</v>
          </cell>
          <cell r="I63">
            <v>4261238</v>
          </cell>
          <cell r="J63">
            <v>349350</v>
          </cell>
          <cell r="K63">
            <v>188780</v>
          </cell>
          <cell r="L63">
            <v>500000</v>
          </cell>
          <cell r="M63">
            <v>43200</v>
          </cell>
          <cell r="N63">
            <v>260000</v>
          </cell>
          <cell r="O63">
            <v>281000</v>
          </cell>
          <cell r="P63">
            <v>1490200</v>
          </cell>
          <cell r="Q63">
            <v>85000</v>
          </cell>
          <cell r="R63">
            <v>9650867</v>
          </cell>
          <cell r="S63">
            <v>0</v>
          </cell>
          <cell r="T63">
            <v>205450</v>
          </cell>
          <cell r="U63">
            <v>13343</v>
          </cell>
          <cell r="V63">
            <v>420000</v>
          </cell>
          <cell r="W63">
            <v>1075170</v>
          </cell>
          <cell r="X63">
            <v>18823598</v>
          </cell>
          <cell r="Y63">
            <v>0</v>
          </cell>
          <cell r="Z63">
            <v>526497</v>
          </cell>
          <cell r="AA63">
            <v>0</v>
          </cell>
          <cell r="AB63">
            <v>19350095</v>
          </cell>
          <cell r="AC63">
            <v>4806668</v>
          </cell>
          <cell r="AD63">
            <v>24156763</v>
          </cell>
          <cell r="AE63">
            <v>11435600</v>
          </cell>
          <cell r="AF63">
            <v>551560</v>
          </cell>
          <cell r="AG63">
            <v>417748</v>
          </cell>
          <cell r="AH63">
            <v>401000</v>
          </cell>
          <cell r="AI63">
            <v>885200</v>
          </cell>
          <cell r="AJ63">
            <v>432488</v>
          </cell>
          <cell r="AK63">
            <v>1265080</v>
          </cell>
          <cell r="AL63">
            <v>685040</v>
          </cell>
          <cell r="AM63">
            <v>0</v>
          </cell>
          <cell r="AN63">
            <v>4638116</v>
          </cell>
          <cell r="AO63">
            <v>728000</v>
          </cell>
          <cell r="AP63">
            <v>520000</v>
          </cell>
          <cell r="AQ63">
            <v>688705</v>
          </cell>
          <cell r="AR63">
            <v>616906</v>
          </cell>
          <cell r="AS63">
            <v>1825611</v>
          </cell>
          <cell r="AT63">
            <v>18627327</v>
          </cell>
          <cell r="AU63">
            <v>526497</v>
          </cell>
          <cell r="AV63">
            <v>19153824</v>
          </cell>
          <cell r="AW63">
            <v>5002939</v>
          </cell>
          <cell r="AX63">
            <v>24156763</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3</v>
          </cell>
          <cell r="BV63">
            <v>2014</v>
          </cell>
          <cell r="BW63">
            <v>2016</v>
          </cell>
          <cell r="BX63">
            <v>2</v>
          </cell>
          <cell r="BY63">
            <v>0</v>
          </cell>
          <cell r="BZ63">
            <v>0</v>
          </cell>
          <cell r="CA63">
            <v>0</v>
          </cell>
          <cell r="CB63">
            <v>0</v>
          </cell>
          <cell r="CC63">
            <v>0</v>
          </cell>
          <cell r="CD63">
            <v>0</v>
          </cell>
          <cell r="CE63">
            <v>0</v>
          </cell>
          <cell r="CF63">
            <v>0</v>
          </cell>
          <cell r="CG63">
            <v>0</v>
          </cell>
          <cell r="CH63">
            <v>0</v>
          </cell>
          <cell r="CI63">
            <v>0</v>
          </cell>
          <cell r="CJ63">
            <v>2012</v>
          </cell>
          <cell r="CK63">
            <v>2021</v>
          </cell>
          <cell r="CL63">
            <v>1000</v>
          </cell>
          <cell r="CM63">
            <v>0</v>
          </cell>
          <cell r="CN63">
            <v>0</v>
          </cell>
          <cell r="CO63">
            <v>0</v>
          </cell>
          <cell r="CP63">
            <v>0</v>
          </cell>
          <cell r="CQ63">
            <v>0</v>
          </cell>
          <cell r="CR63">
            <v>0</v>
          </cell>
          <cell r="CS63">
            <v>0</v>
          </cell>
          <cell r="CT63">
            <v>2700</v>
          </cell>
          <cell r="CU63">
            <v>0</v>
          </cell>
          <cell r="CV63">
            <v>1</v>
          </cell>
          <cell r="CW63">
            <v>176045</v>
          </cell>
          <cell r="CX63">
            <v>0</v>
          </cell>
          <cell r="CY63">
            <v>0</v>
          </cell>
          <cell r="CZ63">
            <v>0</v>
          </cell>
          <cell r="DA63">
            <v>0</v>
          </cell>
          <cell r="DB63">
            <v>0</v>
          </cell>
          <cell r="DC63">
            <v>0</v>
          </cell>
          <cell r="DD63">
            <v>2</v>
          </cell>
          <cell r="DE63">
            <v>240762</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2723973</v>
          </cell>
          <cell r="DU63">
            <v>48972</v>
          </cell>
          <cell r="DV63">
            <v>0</v>
          </cell>
          <cell r="DW63">
            <v>0</v>
          </cell>
          <cell r="DX63">
            <v>0</v>
          </cell>
          <cell r="DY63">
            <v>92734</v>
          </cell>
          <cell r="DZ63">
            <v>853702</v>
          </cell>
          <cell r="EA63">
            <v>0</v>
          </cell>
          <cell r="EB63">
            <v>3719381</v>
          </cell>
          <cell r="EC63">
            <v>400000</v>
          </cell>
          <cell r="ED63">
            <v>0</v>
          </cell>
          <cell r="EE63">
            <v>3670409</v>
          </cell>
          <cell r="EF63">
            <v>0</v>
          </cell>
          <cell r="EG63">
            <v>137028</v>
          </cell>
          <cell r="EH63">
            <v>137028</v>
          </cell>
          <cell r="EI63">
            <v>79451</v>
          </cell>
          <cell r="EJ63">
            <v>216479</v>
          </cell>
          <cell r="EK63">
            <v>0</v>
          </cell>
          <cell r="EL63">
            <v>0</v>
          </cell>
          <cell r="EM63">
            <v>0</v>
          </cell>
          <cell r="EN63">
            <v>0</v>
          </cell>
          <cell r="EO63">
            <v>304895</v>
          </cell>
          <cell r="EP63">
            <v>0</v>
          </cell>
          <cell r="EQ63">
            <v>4640755</v>
          </cell>
          <cell r="ER63">
            <v>20340</v>
          </cell>
          <cell r="ES63">
            <v>1544837</v>
          </cell>
          <cell r="ET63">
            <v>166139</v>
          </cell>
          <cell r="EU63">
            <v>0</v>
          </cell>
          <cell r="EV63">
            <v>0</v>
          </cell>
          <cell r="EW63">
            <v>56914</v>
          </cell>
          <cell r="EX63">
            <v>33000</v>
          </cell>
          <cell r="EY63">
            <v>0</v>
          </cell>
          <cell r="EZ63">
            <v>0</v>
          </cell>
          <cell r="FA63">
            <v>126638</v>
          </cell>
          <cell r="FB63">
            <v>0</v>
          </cell>
          <cell r="FC63">
            <v>1927528</v>
          </cell>
          <cell r="FD63">
            <v>0</v>
          </cell>
          <cell r="FE63">
            <v>0</v>
          </cell>
          <cell r="FF63">
            <v>1524497</v>
          </cell>
          <cell r="FG63">
            <v>20340</v>
          </cell>
          <cell r="FH63">
            <v>3409677</v>
          </cell>
          <cell r="FI63">
            <v>279537</v>
          </cell>
          <cell r="FJ63">
            <v>94390</v>
          </cell>
          <cell r="FK63">
            <v>500000</v>
          </cell>
          <cell r="FL63">
            <v>15000</v>
          </cell>
          <cell r="FM63">
            <v>0</v>
          </cell>
          <cell r="FN63">
            <v>6000</v>
          </cell>
          <cell r="FO63">
            <v>440000</v>
          </cell>
          <cell r="FP63">
            <v>0</v>
          </cell>
          <cell r="FQ63">
            <v>9650867</v>
          </cell>
          <cell r="FR63">
            <v>0</v>
          </cell>
          <cell r="FS63">
            <v>195000</v>
          </cell>
          <cell r="FT63">
            <v>0</v>
          </cell>
          <cell r="FU63">
            <v>420000</v>
          </cell>
          <cell r="FV63">
            <v>650000</v>
          </cell>
          <cell r="FW63">
            <v>15660471</v>
          </cell>
          <cell r="FX63">
            <v>0</v>
          </cell>
          <cell r="FY63">
            <v>0</v>
          </cell>
          <cell r="FZ63">
            <v>0</v>
          </cell>
          <cell r="GA63">
            <v>15660471</v>
          </cell>
          <cell r="GB63">
            <v>1439556</v>
          </cell>
          <cell r="GC63">
            <v>17100027</v>
          </cell>
          <cell r="GD63">
            <v>2320390</v>
          </cell>
          <cell r="GE63">
            <v>0</v>
          </cell>
          <cell r="GF63">
            <v>11559602</v>
          </cell>
          <cell r="GG63">
            <v>6060</v>
          </cell>
          <cell r="GH63">
            <v>8441580</v>
          </cell>
          <cell r="GI63">
            <v>91239</v>
          </cell>
          <cell r="GJ63">
            <v>134993</v>
          </cell>
          <cell r="GK63">
            <v>1045289</v>
          </cell>
          <cell r="GL63">
            <v>408937</v>
          </cell>
          <cell r="GM63">
            <v>29139</v>
          </cell>
          <cell r="GN63">
            <v>68368</v>
          </cell>
          <cell r="GO63">
            <v>75069</v>
          </cell>
          <cell r="GP63">
            <v>0</v>
          </cell>
          <cell r="GQ63">
            <v>422079</v>
          </cell>
          <cell r="GR63">
            <v>0</v>
          </cell>
          <cell r="GS63">
            <v>83539</v>
          </cell>
          <cell r="GT63">
            <v>0</v>
          </cell>
          <cell r="GU63">
            <v>0</v>
          </cell>
          <cell r="GV63">
            <v>11602157</v>
          </cell>
          <cell r="GW63">
            <v>1657440</v>
          </cell>
          <cell r="GX63">
            <v>3741988</v>
          </cell>
          <cell r="GY63">
            <v>40984</v>
          </cell>
          <cell r="GZ63">
            <v>0</v>
          </cell>
          <cell r="HA63">
            <v>0</v>
          </cell>
          <cell r="HB63">
            <v>95892</v>
          </cell>
          <cell r="HC63">
            <v>0</v>
          </cell>
          <cell r="HD63">
            <v>93919</v>
          </cell>
          <cell r="HE63">
            <v>207035</v>
          </cell>
          <cell r="HF63">
            <v>17304512</v>
          </cell>
          <cell r="HG63">
            <v>13113093</v>
          </cell>
          <cell r="HH63">
            <v>0</v>
          </cell>
          <cell r="HI63">
            <v>4191419</v>
          </cell>
          <cell r="HJ63">
            <v>8546322</v>
          </cell>
          <cell r="HK63">
            <v>0</v>
          </cell>
          <cell r="HL63">
            <v>96297</v>
          </cell>
          <cell r="HM63">
            <v>989480</v>
          </cell>
          <cell r="HN63">
            <v>411197</v>
          </cell>
          <cell r="HO63">
            <v>26879</v>
          </cell>
          <cell r="HP63">
            <v>69233</v>
          </cell>
          <cell r="HQ63">
            <v>76024</v>
          </cell>
          <cell r="HR63">
            <v>0</v>
          </cell>
          <cell r="HS63">
            <v>419019</v>
          </cell>
          <cell r="HT63">
            <v>0</v>
          </cell>
          <cell r="HU63">
            <v>92734</v>
          </cell>
          <cell r="HV63">
            <v>0</v>
          </cell>
          <cell r="HW63">
            <v>0</v>
          </cell>
          <cell r="HX63">
            <v>11598086</v>
          </cell>
          <cell r="HY63">
            <v>0</v>
          </cell>
          <cell r="HZ63">
            <v>4191419</v>
          </cell>
          <cell r="IA63">
            <v>0</v>
          </cell>
          <cell r="IB63">
            <v>0</v>
          </cell>
          <cell r="IC63">
            <v>0</v>
          </cell>
          <cell r="ID63">
            <v>96214</v>
          </cell>
          <cell r="IE63">
            <v>0</v>
          </cell>
          <cell r="IF63">
            <v>76839</v>
          </cell>
          <cell r="IG63">
            <v>254022</v>
          </cell>
          <cell r="IH63">
            <v>0</v>
          </cell>
          <cell r="II63">
            <v>0</v>
          </cell>
          <cell r="IJ63">
            <v>0</v>
          </cell>
          <cell r="IK63">
            <v>0</v>
          </cell>
          <cell r="IL63">
            <v>11505352</v>
          </cell>
          <cell r="IM63">
            <v>0</v>
          </cell>
          <cell r="IN63">
            <v>0</v>
          </cell>
          <cell r="IO63">
            <v>6.37</v>
          </cell>
          <cell r="IP63">
            <v>0</v>
          </cell>
          <cell r="IQ63">
            <v>7.2320000000000002</v>
          </cell>
          <cell r="IR63">
            <v>1.98</v>
          </cell>
          <cell r="IS63">
            <v>1370</v>
          </cell>
          <cell r="IT63">
            <v>0</v>
          </cell>
          <cell r="IU63">
            <v>44.5</v>
          </cell>
          <cell r="IV63">
            <v>0</v>
          </cell>
          <cell r="IW63">
            <v>0</v>
          </cell>
          <cell r="IX63">
            <v>0</v>
          </cell>
          <cell r="IY63">
            <v>0</v>
          </cell>
          <cell r="IZ63">
            <v>0</v>
          </cell>
          <cell r="JA63">
            <v>0</v>
          </cell>
          <cell r="JB63">
            <v>0</v>
          </cell>
          <cell r="JC63">
            <v>4.1399999999999997</v>
          </cell>
          <cell r="JD63">
            <v>160.11000000000001</v>
          </cell>
          <cell r="JE63">
            <v>38.36</v>
          </cell>
          <cell r="JF63">
            <v>22.39</v>
          </cell>
          <cell r="JG63">
            <v>99.36</v>
          </cell>
          <cell r="JH63">
            <v>41.1</v>
          </cell>
          <cell r="JI63">
            <v>21.8</v>
          </cell>
          <cell r="JJ63">
            <v>99.36</v>
          </cell>
          <cell r="JK63">
            <v>162.26</v>
          </cell>
          <cell r="JL63">
            <v>15.71</v>
          </cell>
          <cell r="JM63">
            <v>0.88</v>
          </cell>
          <cell r="JN63">
            <v>0</v>
          </cell>
          <cell r="JO63">
            <v>0</v>
          </cell>
          <cell r="JP63">
            <v>6180</v>
          </cell>
          <cell r="JQ63">
            <v>7.0270000000000001</v>
          </cell>
          <cell r="JR63">
            <v>80181</v>
          </cell>
          <cell r="JS63">
            <v>1382.9</v>
          </cell>
          <cell r="JT63">
            <v>1</v>
          </cell>
          <cell r="JU63">
            <v>6180</v>
          </cell>
          <cell r="JV63">
            <v>5356</v>
          </cell>
          <cell r="JW63">
            <v>1148</v>
          </cell>
          <cell r="JX63">
            <v>1370</v>
          </cell>
          <cell r="JY63">
            <v>6425</v>
          </cell>
          <cell r="JZ63">
            <v>8802250</v>
          </cell>
          <cell r="KA63">
            <v>0</v>
          </cell>
        </row>
        <row r="64">
          <cell r="C64">
            <v>1079</v>
          </cell>
          <cell r="D64" t="str">
            <v>CENTRAL LEE</v>
          </cell>
          <cell r="E64">
            <v>0</v>
          </cell>
          <cell r="F64">
            <v>0</v>
          </cell>
          <cell r="G64">
            <v>0</v>
          </cell>
          <cell r="H64">
            <v>1079</v>
          </cell>
          <cell r="I64">
            <v>2574206</v>
          </cell>
          <cell r="J64">
            <v>96035</v>
          </cell>
          <cell r="K64">
            <v>363000</v>
          </cell>
          <cell r="L64">
            <v>1854000</v>
          </cell>
          <cell r="M64">
            <v>83400</v>
          </cell>
          <cell r="N64">
            <v>241000</v>
          </cell>
          <cell r="O64">
            <v>366000</v>
          </cell>
          <cell r="P64">
            <v>928100</v>
          </cell>
          <cell r="Q64">
            <v>16000</v>
          </cell>
          <cell r="R64">
            <v>4605027</v>
          </cell>
          <cell r="S64">
            <v>0</v>
          </cell>
          <cell r="T64">
            <v>52000</v>
          </cell>
          <cell r="U64">
            <v>21569</v>
          </cell>
          <cell r="V64">
            <v>98000</v>
          </cell>
          <cell r="W64">
            <v>392000</v>
          </cell>
          <cell r="X64">
            <v>11690337</v>
          </cell>
          <cell r="Y64">
            <v>0</v>
          </cell>
          <cell r="Z64">
            <v>594000</v>
          </cell>
          <cell r="AA64">
            <v>10300</v>
          </cell>
          <cell r="AB64">
            <v>12294637</v>
          </cell>
          <cell r="AC64">
            <v>4631345</v>
          </cell>
          <cell r="AD64">
            <v>16925982</v>
          </cell>
          <cell r="AE64">
            <v>7251000</v>
          </cell>
          <cell r="AF64">
            <v>382000</v>
          </cell>
          <cell r="AG64">
            <v>183000</v>
          </cell>
          <cell r="AH64">
            <v>268000</v>
          </cell>
          <cell r="AI64">
            <v>533000</v>
          </cell>
          <cell r="AJ64">
            <v>189000</v>
          </cell>
          <cell r="AK64">
            <v>771600</v>
          </cell>
          <cell r="AL64">
            <v>768000</v>
          </cell>
          <cell r="AM64">
            <v>0</v>
          </cell>
          <cell r="AN64">
            <v>3094600</v>
          </cell>
          <cell r="AO64">
            <v>470200</v>
          </cell>
          <cell r="AP64">
            <v>670000</v>
          </cell>
          <cell r="AQ64">
            <v>450000</v>
          </cell>
          <cell r="AR64">
            <v>358703</v>
          </cell>
          <cell r="AS64">
            <v>1478703</v>
          </cell>
          <cell r="AT64">
            <v>12294503</v>
          </cell>
          <cell r="AU64">
            <v>450000</v>
          </cell>
          <cell r="AV64">
            <v>12744503</v>
          </cell>
          <cell r="AW64">
            <v>4181479</v>
          </cell>
          <cell r="AX64">
            <v>16925982</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20</v>
          </cell>
          <cell r="BV64">
            <v>2014</v>
          </cell>
          <cell r="BW64">
            <v>2018</v>
          </cell>
          <cell r="BX64">
            <v>10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2700</v>
          </cell>
          <cell r="CU64">
            <v>0</v>
          </cell>
          <cell r="CV64">
            <v>5</v>
          </cell>
          <cell r="CW64">
            <v>514731</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2118881</v>
          </cell>
          <cell r="DU64">
            <v>190065</v>
          </cell>
          <cell r="DV64">
            <v>0</v>
          </cell>
          <cell r="DW64">
            <v>0</v>
          </cell>
          <cell r="DX64">
            <v>0</v>
          </cell>
          <cell r="DY64">
            <v>2276</v>
          </cell>
          <cell r="DZ64">
            <v>0</v>
          </cell>
          <cell r="EA64">
            <v>0</v>
          </cell>
          <cell r="EB64">
            <v>2311222</v>
          </cell>
          <cell r="EC64">
            <v>360000</v>
          </cell>
          <cell r="ED64">
            <v>0</v>
          </cell>
          <cell r="EE64">
            <v>2121157</v>
          </cell>
          <cell r="EF64">
            <v>0</v>
          </cell>
          <cell r="EG64">
            <v>0</v>
          </cell>
          <cell r="EH64">
            <v>0</v>
          </cell>
          <cell r="EI64">
            <v>0</v>
          </cell>
          <cell r="EJ64">
            <v>0</v>
          </cell>
          <cell r="EK64">
            <v>0</v>
          </cell>
          <cell r="EL64">
            <v>0</v>
          </cell>
          <cell r="EM64">
            <v>0</v>
          </cell>
          <cell r="EN64">
            <v>0</v>
          </cell>
          <cell r="EO64">
            <v>0</v>
          </cell>
          <cell r="EP64">
            <v>0</v>
          </cell>
          <cell r="EQ64">
            <v>2671222</v>
          </cell>
          <cell r="ER64">
            <v>80447</v>
          </cell>
          <cell r="ES64">
            <v>1041131</v>
          </cell>
          <cell r="ET64">
            <v>163046</v>
          </cell>
          <cell r="EU64">
            <v>0</v>
          </cell>
          <cell r="EV64">
            <v>0</v>
          </cell>
          <cell r="EW64">
            <v>0</v>
          </cell>
          <cell r="EX64">
            <v>0</v>
          </cell>
          <cell r="EY64">
            <v>0</v>
          </cell>
          <cell r="EZ64">
            <v>0</v>
          </cell>
          <cell r="FA64">
            <v>0</v>
          </cell>
          <cell r="FB64">
            <v>0</v>
          </cell>
          <cell r="FC64">
            <v>1204177</v>
          </cell>
          <cell r="FD64">
            <v>0</v>
          </cell>
          <cell r="FE64">
            <v>0</v>
          </cell>
          <cell r="FF64">
            <v>960684</v>
          </cell>
          <cell r="FG64">
            <v>80447</v>
          </cell>
          <cell r="FH64">
            <v>2227213</v>
          </cell>
          <cell r="FI64">
            <v>83028</v>
          </cell>
          <cell r="FJ64">
            <v>363000</v>
          </cell>
          <cell r="FK64">
            <v>1854000</v>
          </cell>
          <cell r="FL64">
            <v>62000</v>
          </cell>
          <cell r="FM64">
            <v>0</v>
          </cell>
          <cell r="FN64">
            <v>26000</v>
          </cell>
          <cell r="FO64">
            <v>113000</v>
          </cell>
          <cell r="FP64">
            <v>0</v>
          </cell>
          <cell r="FQ64">
            <v>4605027</v>
          </cell>
          <cell r="FR64">
            <v>0</v>
          </cell>
          <cell r="FS64">
            <v>52000</v>
          </cell>
          <cell r="FT64">
            <v>18735</v>
          </cell>
          <cell r="FU64">
            <v>98000</v>
          </cell>
          <cell r="FV64">
            <v>155000</v>
          </cell>
          <cell r="FW64">
            <v>9657003</v>
          </cell>
          <cell r="FX64">
            <v>0</v>
          </cell>
          <cell r="FY64">
            <v>144000</v>
          </cell>
          <cell r="FZ64">
            <v>4200</v>
          </cell>
          <cell r="GA64">
            <v>9805203</v>
          </cell>
          <cell r="GB64">
            <v>2416798</v>
          </cell>
          <cell r="GC64">
            <v>12222001</v>
          </cell>
          <cell r="GD64">
            <v>2889935</v>
          </cell>
          <cell r="GE64">
            <v>0</v>
          </cell>
          <cell r="GF64">
            <v>6583600</v>
          </cell>
          <cell r="GG64">
            <v>6001</v>
          </cell>
          <cell r="GH64">
            <v>4876413</v>
          </cell>
          <cell r="GI64">
            <v>156317</v>
          </cell>
          <cell r="GJ64">
            <v>38634</v>
          </cell>
          <cell r="GK64">
            <v>590678</v>
          </cell>
          <cell r="GL64">
            <v>237979</v>
          </cell>
          <cell r="GM64">
            <v>15369</v>
          </cell>
          <cell r="GN64">
            <v>40982</v>
          </cell>
          <cell r="GO64">
            <v>44998</v>
          </cell>
          <cell r="GP64">
            <v>0</v>
          </cell>
          <cell r="GQ64">
            <v>52720</v>
          </cell>
          <cell r="GR64">
            <v>0</v>
          </cell>
          <cell r="GS64">
            <v>0</v>
          </cell>
          <cell r="GT64">
            <v>101726</v>
          </cell>
          <cell r="GU64">
            <v>0</v>
          </cell>
          <cell r="GV64">
            <v>6685326</v>
          </cell>
          <cell r="GW64">
            <v>2300027</v>
          </cell>
          <cell r="GX64">
            <v>1618064</v>
          </cell>
          <cell r="GY64">
            <v>0</v>
          </cell>
          <cell r="GZ64">
            <v>0</v>
          </cell>
          <cell r="HA64">
            <v>0</v>
          </cell>
          <cell r="HB64">
            <v>363514</v>
          </cell>
          <cell r="HC64">
            <v>0</v>
          </cell>
          <cell r="HD64">
            <v>56989</v>
          </cell>
          <cell r="HE64">
            <v>0</v>
          </cell>
          <cell r="HF64">
            <v>10966931</v>
          </cell>
          <cell r="HG64">
            <v>9287906</v>
          </cell>
          <cell r="HH64">
            <v>0</v>
          </cell>
          <cell r="HI64">
            <v>1679025</v>
          </cell>
          <cell r="HJ64">
            <v>5096345</v>
          </cell>
          <cell r="HK64">
            <v>0</v>
          </cell>
          <cell r="HL64">
            <v>50425</v>
          </cell>
          <cell r="HM64">
            <v>585718</v>
          </cell>
          <cell r="HN64">
            <v>247380</v>
          </cell>
          <cell r="HO64">
            <v>5968</v>
          </cell>
          <cell r="HP64">
            <v>42451</v>
          </cell>
          <cell r="HQ64">
            <v>46615</v>
          </cell>
          <cell r="HR64">
            <v>0</v>
          </cell>
          <cell r="HS64">
            <v>51751</v>
          </cell>
          <cell r="HT64">
            <v>0</v>
          </cell>
          <cell r="HU64">
            <v>60010</v>
          </cell>
          <cell r="HV64">
            <v>0</v>
          </cell>
          <cell r="HW64">
            <v>0</v>
          </cell>
          <cell r="HX64">
            <v>6738934</v>
          </cell>
          <cell r="HY64">
            <v>0</v>
          </cell>
          <cell r="HZ64">
            <v>1679025</v>
          </cell>
          <cell r="IA64">
            <v>0</v>
          </cell>
          <cell r="IB64">
            <v>0</v>
          </cell>
          <cell r="IC64">
            <v>0</v>
          </cell>
          <cell r="ID64">
            <v>366937</v>
          </cell>
          <cell r="IE64">
            <v>0</v>
          </cell>
          <cell r="IF64">
            <v>46695</v>
          </cell>
          <cell r="IG64">
            <v>0</v>
          </cell>
          <cell r="IH64">
            <v>0</v>
          </cell>
          <cell r="II64">
            <v>0</v>
          </cell>
          <cell r="IJ64">
            <v>0</v>
          </cell>
          <cell r="IK64">
            <v>0</v>
          </cell>
          <cell r="IL64">
            <v>6678924</v>
          </cell>
          <cell r="IM64">
            <v>0</v>
          </cell>
          <cell r="IN64">
            <v>0</v>
          </cell>
          <cell r="IO64">
            <v>4.18</v>
          </cell>
          <cell r="IP64">
            <v>15</v>
          </cell>
          <cell r="IQ64">
            <v>4.0579999999999998</v>
          </cell>
          <cell r="IR64">
            <v>0</v>
          </cell>
          <cell r="IS64">
            <v>802.8</v>
          </cell>
          <cell r="IT64">
            <v>0</v>
          </cell>
          <cell r="IU64">
            <v>0</v>
          </cell>
          <cell r="IV64">
            <v>0</v>
          </cell>
          <cell r="IW64">
            <v>0</v>
          </cell>
          <cell r="IX64">
            <v>0</v>
          </cell>
          <cell r="IY64">
            <v>0</v>
          </cell>
          <cell r="IZ64">
            <v>0</v>
          </cell>
          <cell r="JA64">
            <v>0</v>
          </cell>
          <cell r="JB64">
            <v>0</v>
          </cell>
          <cell r="JC64">
            <v>2.38</v>
          </cell>
          <cell r="JD64">
            <v>95.69</v>
          </cell>
          <cell r="JE64">
            <v>26.03</v>
          </cell>
          <cell r="JF64">
            <v>35.1</v>
          </cell>
          <cell r="JG64">
            <v>34.56</v>
          </cell>
          <cell r="JH64">
            <v>24.66</v>
          </cell>
          <cell r="JI64">
            <v>25.41</v>
          </cell>
          <cell r="JJ64">
            <v>28.8</v>
          </cell>
          <cell r="JK64">
            <v>78.87</v>
          </cell>
          <cell r="JL64">
            <v>5.58</v>
          </cell>
          <cell r="JM64">
            <v>0</v>
          </cell>
          <cell r="JN64">
            <v>15</v>
          </cell>
          <cell r="JO64">
            <v>0</v>
          </cell>
          <cell r="JP64">
            <v>6121</v>
          </cell>
          <cell r="JQ64">
            <v>3.7749999999999999</v>
          </cell>
          <cell r="JR64">
            <v>22389</v>
          </cell>
          <cell r="JS64">
            <v>832.6</v>
          </cell>
          <cell r="JT64">
            <v>0</v>
          </cell>
          <cell r="JU64">
            <v>0</v>
          </cell>
          <cell r="JV64">
            <v>0</v>
          </cell>
          <cell r="JW64">
            <v>660</v>
          </cell>
          <cell r="JX64">
            <v>802.8</v>
          </cell>
          <cell r="JY64">
            <v>6366</v>
          </cell>
          <cell r="JZ64">
            <v>5110625</v>
          </cell>
          <cell r="KA64">
            <v>36683</v>
          </cell>
        </row>
        <row r="65">
          <cell r="C65">
            <v>1080</v>
          </cell>
          <cell r="D65" t="str">
            <v>CENTRAL CLAYTON</v>
          </cell>
          <cell r="E65">
            <v>0</v>
          </cell>
          <cell r="F65">
            <v>0</v>
          </cell>
          <cell r="G65">
            <v>0</v>
          </cell>
          <cell r="H65">
            <v>1080</v>
          </cell>
          <cell r="I65">
            <v>2000474</v>
          </cell>
          <cell r="J65">
            <v>45765</v>
          </cell>
          <cell r="K65">
            <v>61806</v>
          </cell>
          <cell r="L65">
            <v>303500</v>
          </cell>
          <cell r="M65">
            <v>13000</v>
          </cell>
          <cell r="N65">
            <v>130000</v>
          </cell>
          <cell r="O65">
            <v>84500</v>
          </cell>
          <cell r="P65">
            <v>441000</v>
          </cell>
          <cell r="Q65">
            <v>0</v>
          </cell>
          <cell r="R65">
            <v>2805828</v>
          </cell>
          <cell r="S65">
            <v>0</v>
          </cell>
          <cell r="T65">
            <v>9500</v>
          </cell>
          <cell r="U65">
            <v>13127</v>
          </cell>
          <cell r="V65">
            <v>55000</v>
          </cell>
          <cell r="W65">
            <v>158000</v>
          </cell>
          <cell r="X65">
            <v>6121500</v>
          </cell>
          <cell r="Y65">
            <v>0</v>
          </cell>
          <cell r="Z65">
            <v>0</v>
          </cell>
          <cell r="AA65">
            <v>0</v>
          </cell>
          <cell r="AB65">
            <v>6121500</v>
          </cell>
          <cell r="AC65">
            <v>1445584</v>
          </cell>
          <cell r="AD65">
            <v>7567084</v>
          </cell>
          <cell r="AE65">
            <v>4247000</v>
          </cell>
          <cell r="AF65">
            <v>163280</v>
          </cell>
          <cell r="AG65">
            <v>184480</v>
          </cell>
          <cell r="AH65">
            <v>254680</v>
          </cell>
          <cell r="AI65">
            <v>200000</v>
          </cell>
          <cell r="AJ65">
            <v>135680</v>
          </cell>
          <cell r="AK65">
            <v>407000</v>
          </cell>
          <cell r="AL65">
            <v>495000</v>
          </cell>
          <cell r="AM65">
            <v>0</v>
          </cell>
          <cell r="AN65">
            <v>1840120</v>
          </cell>
          <cell r="AO65">
            <v>270000</v>
          </cell>
          <cell r="AP65">
            <v>400000</v>
          </cell>
          <cell r="AQ65">
            <v>0</v>
          </cell>
          <cell r="AR65">
            <v>227994</v>
          </cell>
          <cell r="AS65">
            <v>627994</v>
          </cell>
          <cell r="AT65">
            <v>6985114</v>
          </cell>
          <cell r="AU65">
            <v>0</v>
          </cell>
          <cell r="AV65">
            <v>6985114</v>
          </cell>
          <cell r="AW65">
            <v>581970</v>
          </cell>
          <cell r="AX65">
            <v>7567084</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20</v>
          </cell>
          <cell r="BV65">
            <v>2011</v>
          </cell>
          <cell r="BW65">
            <v>2015</v>
          </cell>
          <cell r="BX65">
            <v>10</v>
          </cell>
          <cell r="BY65">
            <v>0</v>
          </cell>
          <cell r="BZ65">
            <v>0</v>
          </cell>
          <cell r="CA65">
            <v>0</v>
          </cell>
          <cell r="CB65">
            <v>0</v>
          </cell>
          <cell r="CC65">
            <v>0</v>
          </cell>
          <cell r="CD65">
            <v>0</v>
          </cell>
          <cell r="CE65">
            <v>0</v>
          </cell>
          <cell r="CF65">
            <v>0</v>
          </cell>
          <cell r="CG65">
            <v>0</v>
          </cell>
          <cell r="CH65">
            <v>0</v>
          </cell>
          <cell r="CI65">
            <v>0</v>
          </cell>
          <cell r="CJ65">
            <v>2007</v>
          </cell>
          <cell r="CK65">
            <v>2016</v>
          </cell>
          <cell r="CL65">
            <v>670</v>
          </cell>
          <cell r="CM65">
            <v>0</v>
          </cell>
          <cell r="CN65">
            <v>0</v>
          </cell>
          <cell r="CO65">
            <v>0</v>
          </cell>
          <cell r="CP65">
            <v>0</v>
          </cell>
          <cell r="CQ65">
            <v>0</v>
          </cell>
          <cell r="CR65">
            <v>0</v>
          </cell>
          <cell r="CS65">
            <v>0</v>
          </cell>
          <cell r="CT65">
            <v>2700</v>
          </cell>
          <cell r="CU65">
            <v>0</v>
          </cell>
          <cell r="CV65">
            <v>1</v>
          </cell>
          <cell r="CW65">
            <v>297356</v>
          </cell>
          <cell r="CX65">
            <v>0</v>
          </cell>
          <cell r="CY65">
            <v>0</v>
          </cell>
          <cell r="CZ65">
            <v>0</v>
          </cell>
          <cell r="DA65">
            <v>0</v>
          </cell>
          <cell r="DB65">
            <v>0</v>
          </cell>
          <cell r="DC65">
            <v>0</v>
          </cell>
          <cell r="DD65">
            <v>1</v>
          </cell>
          <cell r="DE65">
            <v>112728</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1409365</v>
          </cell>
          <cell r="DU65">
            <v>201838</v>
          </cell>
          <cell r="DV65">
            <v>0</v>
          </cell>
          <cell r="DW65">
            <v>0</v>
          </cell>
          <cell r="DX65">
            <v>0</v>
          </cell>
          <cell r="DY65">
            <v>0</v>
          </cell>
          <cell r="DZ65">
            <v>0</v>
          </cell>
          <cell r="EA65">
            <v>0</v>
          </cell>
          <cell r="EB65">
            <v>1611203</v>
          </cell>
          <cell r="EC65">
            <v>300000</v>
          </cell>
          <cell r="ED65">
            <v>0</v>
          </cell>
          <cell r="EE65">
            <v>1409365</v>
          </cell>
          <cell r="EF65">
            <v>0</v>
          </cell>
          <cell r="EG65">
            <v>81825</v>
          </cell>
          <cell r="EH65">
            <v>81825</v>
          </cell>
          <cell r="EI65">
            <v>55523</v>
          </cell>
          <cell r="EJ65">
            <v>137348</v>
          </cell>
          <cell r="EK65">
            <v>0</v>
          </cell>
          <cell r="EL65">
            <v>0</v>
          </cell>
          <cell r="EM65">
            <v>0</v>
          </cell>
          <cell r="EN65">
            <v>0</v>
          </cell>
          <cell r="EO65">
            <v>0</v>
          </cell>
          <cell r="EP65">
            <v>0</v>
          </cell>
          <cell r="EQ65">
            <v>2048551</v>
          </cell>
          <cell r="ER65">
            <v>119962</v>
          </cell>
          <cell r="ES65">
            <v>993533</v>
          </cell>
          <cell r="ET65">
            <v>185950</v>
          </cell>
          <cell r="EU65">
            <v>0</v>
          </cell>
          <cell r="EV65">
            <v>0</v>
          </cell>
          <cell r="EW65">
            <v>48633</v>
          </cell>
          <cell r="EX65">
            <v>33000</v>
          </cell>
          <cell r="EY65">
            <v>0</v>
          </cell>
          <cell r="EZ65">
            <v>0</v>
          </cell>
          <cell r="FA65">
            <v>0</v>
          </cell>
          <cell r="FB65">
            <v>0</v>
          </cell>
          <cell r="FC65">
            <v>1261116</v>
          </cell>
          <cell r="FD65">
            <v>0</v>
          </cell>
          <cell r="FE65">
            <v>0</v>
          </cell>
          <cell r="FF65">
            <v>873571</v>
          </cell>
          <cell r="FG65">
            <v>119962</v>
          </cell>
          <cell r="FH65">
            <v>1572847</v>
          </cell>
          <cell r="FI65">
            <v>36044</v>
          </cell>
          <cell r="FJ65">
            <v>30903</v>
          </cell>
          <cell r="FK65">
            <v>300000</v>
          </cell>
          <cell r="FL65">
            <v>10000</v>
          </cell>
          <cell r="FM65">
            <v>0</v>
          </cell>
          <cell r="FN65">
            <v>500</v>
          </cell>
          <cell r="FO65">
            <v>30000</v>
          </cell>
          <cell r="FP65">
            <v>0</v>
          </cell>
          <cell r="FQ65">
            <v>2805828</v>
          </cell>
          <cell r="FR65">
            <v>0</v>
          </cell>
          <cell r="FS65">
            <v>7500</v>
          </cell>
          <cell r="FT65">
            <v>10196</v>
          </cell>
          <cell r="FU65">
            <v>55000</v>
          </cell>
          <cell r="FV65">
            <v>58000</v>
          </cell>
          <cell r="FW65">
            <v>4916818</v>
          </cell>
          <cell r="FX65">
            <v>0</v>
          </cell>
          <cell r="FY65">
            <v>0</v>
          </cell>
          <cell r="FZ65">
            <v>0</v>
          </cell>
          <cell r="GA65">
            <v>4916818</v>
          </cell>
          <cell r="GB65">
            <v>713650</v>
          </cell>
          <cell r="GC65">
            <v>5630468</v>
          </cell>
          <cell r="GD65">
            <v>502099</v>
          </cell>
          <cell r="GE65">
            <v>0</v>
          </cell>
          <cell r="GF65">
            <v>3983419</v>
          </cell>
          <cell r="GG65">
            <v>6001</v>
          </cell>
          <cell r="GH65">
            <v>2872679</v>
          </cell>
          <cell r="GI65">
            <v>10028</v>
          </cell>
          <cell r="GJ65">
            <v>125919</v>
          </cell>
          <cell r="GK65">
            <v>428951</v>
          </cell>
          <cell r="GL65">
            <v>152983</v>
          </cell>
          <cell r="GM65">
            <v>16013</v>
          </cell>
          <cell r="GN65">
            <v>23653</v>
          </cell>
          <cell r="GO65">
            <v>26417</v>
          </cell>
          <cell r="GP65">
            <v>0</v>
          </cell>
          <cell r="GQ65">
            <v>40000</v>
          </cell>
          <cell r="GR65">
            <v>0</v>
          </cell>
          <cell r="GS65">
            <v>76479</v>
          </cell>
          <cell r="GT65">
            <v>203405</v>
          </cell>
          <cell r="GU65">
            <v>0</v>
          </cell>
          <cell r="GV65">
            <v>4263303</v>
          </cell>
          <cell r="GW65">
            <v>679579</v>
          </cell>
          <cell r="GX65">
            <v>984247</v>
          </cell>
          <cell r="GY65">
            <v>0</v>
          </cell>
          <cell r="GZ65">
            <v>0</v>
          </cell>
          <cell r="HA65">
            <v>0</v>
          </cell>
          <cell r="HB65">
            <v>221594</v>
          </cell>
          <cell r="HC65">
            <v>0</v>
          </cell>
          <cell r="HD65">
            <v>36586</v>
          </cell>
          <cell r="HE65">
            <v>57010</v>
          </cell>
          <cell r="HF65">
            <v>6205733</v>
          </cell>
          <cell r="HG65">
            <v>5126660</v>
          </cell>
          <cell r="HH65">
            <v>0</v>
          </cell>
          <cell r="HI65">
            <v>1079073</v>
          </cell>
          <cell r="HJ65">
            <v>2889724</v>
          </cell>
          <cell r="HK65">
            <v>11682</v>
          </cell>
          <cell r="HL65">
            <v>102062</v>
          </cell>
          <cell r="HM65">
            <v>440406</v>
          </cell>
          <cell r="HN65">
            <v>154146</v>
          </cell>
          <cell r="HO65">
            <v>14850</v>
          </cell>
          <cell r="HP65">
            <v>23770</v>
          </cell>
          <cell r="HQ65">
            <v>26541</v>
          </cell>
          <cell r="HR65">
            <v>0</v>
          </cell>
          <cell r="HS65">
            <v>40000</v>
          </cell>
          <cell r="HT65">
            <v>0</v>
          </cell>
          <cell r="HU65">
            <v>90015</v>
          </cell>
          <cell r="HV65">
            <v>0</v>
          </cell>
          <cell r="HW65">
            <v>5401</v>
          </cell>
          <cell r="HX65">
            <v>4093790</v>
          </cell>
          <cell r="HY65">
            <v>0</v>
          </cell>
          <cell r="HZ65">
            <v>1079073</v>
          </cell>
          <cell r="IA65">
            <v>0</v>
          </cell>
          <cell r="IB65">
            <v>0</v>
          </cell>
          <cell r="IC65">
            <v>0</v>
          </cell>
          <cell r="ID65">
            <v>224540</v>
          </cell>
          <cell r="IE65">
            <v>0</v>
          </cell>
          <cell r="IF65">
            <v>29988</v>
          </cell>
          <cell r="IG65">
            <v>76513</v>
          </cell>
          <cell r="IH65">
            <v>0</v>
          </cell>
          <cell r="II65">
            <v>0</v>
          </cell>
          <cell r="IJ65">
            <v>0</v>
          </cell>
          <cell r="IK65">
            <v>0</v>
          </cell>
          <cell r="IL65">
            <v>4003775</v>
          </cell>
          <cell r="IM65">
            <v>0</v>
          </cell>
          <cell r="IN65">
            <v>0</v>
          </cell>
          <cell r="IO65">
            <v>14.19</v>
          </cell>
          <cell r="IP65">
            <v>0</v>
          </cell>
          <cell r="IQ65">
            <v>2.2639999999999998</v>
          </cell>
          <cell r="IR65">
            <v>0.22</v>
          </cell>
          <cell r="IS65">
            <v>467.1</v>
          </cell>
          <cell r="IT65">
            <v>0</v>
          </cell>
          <cell r="IU65">
            <v>13.5</v>
          </cell>
          <cell r="IV65">
            <v>0</v>
          </cell>
          <cell r="IW65">
            <v>0</v>
          </cell>
          <cell r="IX65">
            <v>0</v>
          </cell>
          <cell r="IY65">
            <v>0</v>
          </cell>
          <cell r="IZ65">
            <v>0</v>
          </cell>
          <cell r="JA65">
            <v>0</v>
          </cell>
          <cell r="JB65">
            <v>0</v>
          </cell>
          <cell r="JC65">
            <v>0</v>
          </cell>
          <cell r="JD65">
            <v>71.95</v>
          </cell>
          <cell r="JE65">
            <v>19.18</v>
          </cell>
          <cell r="JF65">
            <v>10.29</v>
          </cell>
          <cell r="JG65">
            <v>42.48</v>
          </cell>
          <cell r="JH65">
            <v>21.92</v>
          </cell>
          <cell r="JI65">
            <v>15.75</v>
          </cell>
          <cell r="JJ65">
            <v>40.32</v>
          </cell>
          <cell r="JK65">
            <v>77.989999999999995</v>
          </cell>
          <cell r="JL65">
            <v>5.43</v>
          </cell>
          <cell r="JM65">
            <v>0.44</v>
          </cell>
          <cell r="JN65">
            <v>0</v>
          </cell>
          <cell r="JO65">
            <v>0</v>
          </cell>
          <cell r="JP65">
            <v>6121</v>
          </cell>
          <cell r="JQ65">
            <v>2.0779999999999998</v>
          </cell>
          <cell r="JR65">
            <v>19435</v>
          </cell>
          <cell r="JS65">
            <v>472.1</v>
          </cell>
          <cell r="JT65">
            <v>-1</v>
          </cell>
          <cell r="JU65">
            <v>0</v>
          </cell>
          <cell r="JV65">
            <v>-5356</v>
          </cell>
          <cell r="JW65">
            <v>0</v>
          </cell>
          <cell r="JX65">
            <v>467.1</v>
          </cell>
          <cell r="JY65">
            <v>6366</v>
          </cell>
          <cell r="JZ65">
            <v>2973559</v>
          </cell>
          <cell r="KA65">
            <v>0</v>
          </cell>
        </row>
        <row r="66">
          <cell r="C66">
            <v>1082</v>
          </cell>
          <cell r="D66" t="str">
            <v>CENTRAL CLINTON</v>
          </cell>
          <cell r="E66">
            <v>0</v>
          </cell>
          <cell r="F66">
            <v>0</v>
          </cell>
          <cell r="G66">
            <v>0</v>
          </cell>
          <cell r="H66">
            <v>1082</v>
          </cell>
          <cell r="I66">
            <v>6611327</v>
          </cell>
          <cell r="J66">
            <v>188261</v>
          </cell>
          <cell r="K66">
            <v>650606</v>
          </cell>
          <cell r="L66">
            <v>375000</v>
          </cell>
          <cell r="M66">
            <v>21100</v>
          </cell>
          <cell r="N66">
            <v>560000</v>
          </cell>
          <cell r="O66">
            <v>330000</v>
          </cell>
          <cell r="P66">
            <v>1581375</v>
          </cell>
          <cell r="Q66">
            <v>0</v>
          </cell>
          <cell r="R66">
            <v>8651032</v>
          </cell>
          <cell r="S66">
            <v>0</v>
          </cell>
          <cell r="T66">
            <v>122900</v>
          </cell>
          <cell r="U66">
            <v>52074</v>
          </cell>
          <cell r="V66">
            <v>114000</v>
          </cell>
          <cell r="W66">
            <v>505000</v>
          </cell>
          <cell r="X66">
            <v>19762675</v>
          </cell>
          <cell r="Y66">
            <v>0</v>
          </cell>
          <cell r="Z66">
            <v>1250450</v>
          </cell>
          <cell r="AA66">
            <v>10000</v>
          </cell>
          <cell r="AB66">
            <v>21023125</v>
          </cell>
          <cell r="AC66">
            <v>4059090</v>
          </cell>
          <cell r="AD66">
            <v>25082215</v>
          </cell>
          <cell r="AE66">
            <v>10690200</v>
          </cell>
          <cell r="AF66">
            <v>550000</v>
          </cell>
          <cell r="AG66">
            <v>442000</v>
          </cell>
          <cell r="AH66">
            <v>263500</v>
          </cell>
          <cell r="AI66">
            <v>950000</v>
          </cell>
          <cell r="AJ66">
            <v>440000</v>
          </cell>
          <cell r="AK66">
            <v>1580000</v>
          </cell>
          <cell r="AL66">
            <v>978000</v>
          </cell>
          <cell r="AM66">
            <v>0</v>
          </cell>
          <cell r="AN66">
            <v>5203500</v>
          </cell>
          <cell r="AO66">
            <v>995000</v>
          </cell>
          <cell r="AP66">
            <v>1019647</v>
          </cell>
          <cell r="AQ66">
            <v>2204700</v>
          </cell>
          <cell r="AR66">
            <v>660938</v>
          </cell>
          <cell r="AS66">
            <v>3885285</v>
          </cell>
          <cell r="AT66">
            <v>20773985</v>
          </cell>
          <cell r="AU66">
            <v>1250450</v>
          </cell>
          <cell r="AV66">
            <v>22024435</v>
          </cell>
          <cell r="AW66">
            <v>3057780</v>
          </cell>
          <cell r="AX66">
            <v>25082215</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20</v>
          </cell>
          <cell r="BV66">
            <v>2012</v>
          </cell>
          <cell r="BW66">
            <v>2016</v>
          </cell>
          <cell r="BX66">
            <v>10</v>
          </cell>
          <cell r="BY66">
            <v>0</v>
          </cell>
          <cell r="BZ66">
            <v>0</v>
          </cell>
          <cell r="CA66">
            <v>0</v>
          </cell>
          <cell r="CB66">
            <v>0</v>
          </cell>
          <cell r="CC66">
            <v>0</v>
          </cell>
          <cell r="CD66">
            <v>0</v>
          </cell>
          <cell r="CE66">
            <v>0</v>
          </cell>
          <cell r="CF66">
            <v>0</v>
          </cell>
          <cell r="CG66">
            <v>0</v>
          </cell>
          <cell r="CH66">
            <v>0</v>
          </cell>
          <cell r="CI66">
            <v>0</v>
          </cell>
          <cell r="CJ66">
            <v>2015</v>
          </cell>
          <cell r="CK66">
            <v>2024</v>
          </cell>
          <cell r="CL66">
            <v>670</v>
          </cell>
          <cell r="CM66">
            <v>0</v>
          </cell>
          <cell r="CN66">
            <v>0</v>
          </cell>
          <cell r="CO66">
            <v>0</v>
          </cell>
          <cell r="CP66">
            <v>0</v>
          </cell>
          <cell r="CQ66">
            <v>0</v>
          </cell>
          <cell r="CR66">
            <v>0</v>
          </cell>
          <cell r="CS66">
            <v>0</v>
          </cell>
          <cell r="CT66">
            <v>2700</v>
          </cell>
          <cell r="CU66">
            <v>0</v>
          </cell>
          <cell r="CV66">
            <v>7</v>
          </cell>
          <cell r="CW66">
            <v>940640</v>
          </cell>
          <cell r="CX66">
            <v>0</v>
          </cell>
          <cell r="CY66">
            <v>0</v>
          </cell>
          <cell r="CZ66">
            <v>0</v>
          </cell>
          <cell r="DA66">
            <v>0</v>
          </cell>
          <cell r="DB66">
            <v>0</v>
          </cell>
          <cell r="DC66">
            <v>0</v>
          </cell>
          <cell r="DD66">
            <v>0</v>
          </cell>
          <cell r="DE66">
            <v>329051</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4054046</v>
          </cell>
          <cell r="DU66">
            <v>61685</v>
          </cell>
          <cell r="DV66">
            <v>0</v>
          </cell>
          <cell r="DW66">
            <v>0</v>
          </cell>
          <cell r="DX66">
            <v>0</v>
          </cell>
          <cell r="DY66">
            <v>54009</v>
          </cell>
          <cell r="DZ66">
            <v>550000</v>
          </cell>
          <cell r="EA66">
            <v>0</v>
          </cell>
          <cell r="EB66">
            <v>4719740</v>
          </cell>
          <cell r="EC66">
            <v>600000</v>
          </cell>
          <cell r="ED66">
            <v>0</v>
          </cell>
          <cell r="EE66">
            <v>4658055</v>
          </cell>
          <cell r="EF66">
            <v>0</v>
          </cell>
          <cell r="EG66">
            <v>329051</v>
          </cell>
          <cell r="EH66">
            <v>329051</v>
          </cell>
          <cell r="EI66">
            <v>162070</v>
          </cell>
          <cell r="EJ66">
            <v>491121</v>
          </cell>
          <cell r="EK66">
            <v>0</v>
          </cell>
          <cell r="EL66">
            <v>0</v>
          </cell>
          <cell r="EM66">
            <v>0</v>
          </cell>
          <cell r="EN66">
            <v>0</v>
          </cell>
          <cell r="EO66">
            <v>991612</v>
          </cell>
          <cell r="EP66">
            <v>0</v>
          </cell>
          <cell r="EQ66">
            <v>6802473</v>
          </cell>
          <cell r="ER66">
            <v>12560</v>
          </cell>
          <cell r="ES66">
            <v>1069703</v>
          </cell>
          <cell r="ET66">
            <v>136170</v>
          </cell>
          <cell r="EU66">
            <v>0</v>
          </cell>
          <cell r="EV66">
            <v>0</v>
          </cell>
          <cell r="EW66">
            <v>67000</v>
          </cell>
          <cell r="EX66">
            <v>33000</v>
          </cell>
          <cell r="EY66">
            <v>0</v>
          </cell>
          <cell r="EZ66">
            <v>0</v>
          </cell>
          <cell r="FA66">
            <v>201908</v>
          </cell>
          <cell r="FB66">
            <v>0</v>
          </cell>
          <cell r="FC66">
            <v>1507781</v>
          </cell>
          <cell r="FD66">
            <v>0</v>
          </cell>
          <cell r="FE66">
            <v>0</v>
          </cell>
          <cell r="FF66">
            <v>1057143</v>
          </cell>
          <cell r="FG66">
            <v>12560</v>
          </cell>
          <cell r="FH66">
            <v>4583312</v>
          </cell>
          <cell r="FI66">
            <v>133543</v>
          </cell>
          <cell r="FJ66">
            <v>650606</v>
          </cell>
          <cell r="FK66">
            <v>375000</v>
          </cell>
          <cell r="FL66">
            <v>10000</v>
          </cell>
          <cell r="FM66">
            <v>0</v>
          </cell>
          <cell r="FN66">
            <v>30000</v>
          </cell>
          <cell r="FO66">
            <v>150000</v>
          </cell>
          <cell r="FP66">
            <v>0</v>
          </cell>
          <cell r="FQ66">
            <v>8651032</v>
          </cell>
          <cell r="FR66">
            <v>0</v>
          </cell>
          <cell r="FS66">
            <v>115000</v>
          </cell>
          <cell r="FT66">
            <v>42142</v>
          </cell>
          <cell r="FU66">
            <v>114000</v>
          </cell>
          <cell r="FV66">
            <v>175000</v>
          </cell>
          <cell r="FW66">
            <v>15029635</v>
          </cell>
          <cell r="FX66">
            <v>0</v>
          </cell>
          <cell r="FY66">
            <v>40000</v>
          </cell>
          <cell r="FZ66">
            <v>10000</v>
          </cell>
          <cell r="GA66">
            <v>15079635</v>
          </cell>
          <cell r="GB66">
            <v>742425</v>
          </cell>
          <cell r="GC66">
            <v>15822060</v>
          </cell>
          <cell r="GD66">
            <v>1711748</v>
          </cell>
          <cell r="GE66">
            <v>0</v>
          </cell>
          <cell r="GF66">
            <v>12083151</v>
          </cell>
          <cell r="GG66">
            <v>6001</v>
          </cell>
          <cell r="GH66">
            <v>9147324</v>
          </cell>
          <cell r="GI66">
            <v>80932</v>
          </cell>
          <cell r="GJ66">
            <v>65411</v>
          </cell>
          <cell r="GK66">
            <v>1065538</v>
          </cell>
          <cell r="GL66">
            <v>450687</v>
          </cell>
          <cell r="GM66">
            <v>3802</v>
          </cell>
          <cell r="GN66">
            <v>82919</v>
          </cell>
          <cell r="GO66">
            <v>90377</v>
          </cell>
          <cell r="GP66">
            <v>0</v>
          </cell>
          <cell r="GQ66">
            <v>166345</v>
          </cell>
          <cell r="GR66">
            <v>0</v>
          </cell>
          <cell r="GS66">
            <v>111777</v>
          </cell>
          <cell r="GT66">
            <v>0</v>
          </cell>
          <cell r="GU66">
            <v>0</v>
          </cell>
          <cell r="GV66">
            <v>12194928</v>
          </cell>
          <cell r="GW66">
            <v>1245026</v>
          </cell>
          <cell r="GX66">
            <v>1559796</v>
          </cell>
          <cell r="GY66">
            <v>0</v>
          </cell>
          <cell r="GZ66">
            <v>0</v>
          </cell>
          <cell r="HA66">
            <v>0</v>
          </cell>
          <cell r="HB66">
            <v>670064</v>
          </cell>
          <cell r="HC66">
            <v>0</v>
          </cell>
          <cell r="HD66">
            <v>94485</v>
          </cell>
          <cell r="HE66">
            <v>318053</v>
          </cell>
          <cell r="HF66">
            <v>15987867</v>
          </cell>
          <cell r="HG66">
            <v>14565665</v>
          </cell>
          <cell r="HH66">
            <v>0</v>
          </cell>
          <cell r="HI66">
            <v>1422202</v>
          </cell>
          <cell r="HJ66">
            <v>9105600</v>
          </cell>
          <cell r="HK66">
            <v>133197</v>
          </cell>
          <cell r="HL66">
            <v>98475</v>
          </cell>
          <cell r="HM66">
            <v>968832</v>
          </cell>
          <cell r="HN66">
            <v>444536</v>
          </cell>
          <cell r="HO66">
            <v>9953</v>
          </cell>
          <cell r="HP66">
            <v>82634</v>
          </cell>
          <cell r="HQ66">
            <v>90086</v>
          </cell>
          <cell r="HR66">
            <v>0</v>
          </cell>
          <cell r="HS66">
            <v>162001</v>
          </cell>
          <cell r="HT66">
            <v>0</v>
          </cell>
          <cell r="HU66">
            <v>54009</v>
          </cell>
          <cell r="HV66">
            <v>0</v>
          </cell>
          <cell r="HW66">
            <v>14103</v>
          </cell>
          <cell r="HX66">
            <v>12110111</v>
          </cell>
          <cell r="HY66">
            <v>0</v>
          </cell>
          <cell r="HZ66">
            <v>1422202</v>
          </cell>
          <cell r="IA66">
            <v>0</v>
          </cell>
          <cell r="IB66">
            <v>0</v>
          </cell>
          <cell r="IC66">
            <v>0</v>
          </cell>
          <cell r="ID66">
            <v>678497</v>
          </cell>
          <cell r="IE66">
            <v>0</v>
          </cell>
          <cell r="IF66">
            <v>77370</v>
          </cell>
          <cell r="IG66">
            <v>284627</v>
          </cell>
          <cell r="IH66">
            <v>0</v>
          </cell>
          <cell r="II66">
            <v>0</v>
          </cell>
          <cell r="IJ66">
            <v>0</v>
          </cell>
          <cell r="IK66">
            <v>0</v>
          </cell>
          <cell r="IL66">
            <v>12056102</v>
          </cell>
          <cell r="IM66">
            <v>0</v>
          </cell>
          <cell r="IN66">
            <v>0.1</v>
          </cell>
          <cell r="IO66">
            <v>10.34</v>
          </cell>
          <cell r="IP66">
            <v>168</v>
          </cell>
          <cell r="IQ66">
            <v>5.7480000000000002</v>
          </cell>
          <cell r="IR66">
            <v>0</v>
          </cell>
          <cell r="IS66">
            <v>1477.6</v>
          </cell>
          <cell r="IT66">
            <v>0</v>
          </cell>
          <cell r="IU66">
            <v>46.5</v>
          </cell>
          <cell r="IV66">
            <v>0</v>
          </cell>
          <cell r="IW66">
            <v>0</v>
          </cell>
          <cell r="IX66">
            <v>0</v>
          </cell>
          <cell r="IY66">
            <v>0</v>
          </cell>
          <cell r="IZ66">
            <v>0</v>
          </cell>
          <cell r="JA66">
            <v>0</v>
          </cell>
          <cell r="JB66">
            <v>0</v>
          </cell>
          <cell r="JC66">
            <v>0</v>
          </cell>
          <cell r="JD66">
            <v>158.28</v>
          </cell>
          <cell r="JE66">
            <v>58.91</v>
          </cell>
          <cell r="JF66">
            <v>41.77</v>
          </cell>
          <cell r="JG66">
            <v>57.6</v>
          </cell>
          <cell r="JH66">
            <v>61.65</v>
          </cell>
          <cell r="JI66">
            <v>49.64</v>
          </cell>
          <cell r="JJ66">
            <v>56.16</v>
          </cell>
          <cell r="JK66">
            <v>167.45</v>
          </cell>
          <cell r="JL66">
            <v>11.95</v>
          </cell>
          <cell r="JM66">
            <v>0</v>
          </cell>
          <cell r="JN66">
            <v>168</v>
          </cell>
          <cell r="JO66">
            <v>0.1</v>
          </cell>
          <cell r="JP66">
            <v>6121</v>
          </cell>
          <cell r="JQ66">
            <v>5.8239999999999998</v>
          </cell>
          <cell r="JR66">
            <v>31566</v>
          </cell>
          <cell r="JS66">
            <v>1487.6</v>
          </cell>
          <cell r="JT66">
            <v>0</v>
          </cell>
          <cell r="JU66">
            <v>0</v>
          </cell>
          <cell r="JV66">
            <v>0</v>
          </cell>
          <cell r="JW66">
            <v>0</v>
          </cell>
          <cell r="JX66">
            <v>1477.6</v>
          </cell>
          <cell r="JY66">
            <v>6366</v>
          </cell>
          <cell r="JZ66">
            <v>9406402</v>
          </cell>
          <cell r="KA66">
            <v>0</v>
          </cell>
        </row>
        <row r="67">
          <cell r="C67">
            <v>1089</v>
          </cell>
          <cell r="D67" t="str">
            <v>CENTRAL CITY</v>
          </cell>
          <cell r="E67">
            <v>0</v>
          </cell>
          <cell r="F67">
            <v>0</v>
          </cell>
          <cell r="G67">
            <v>0</v>
          </cell>
          <cell r="H67">
            <v>1089</v>
          </cell>
          <cell r="I67">
            <v>2160245</v>
          </cell>
          <cell r="J67">
            <v>40914</v>
          </cell>
          <cell r="K67">
            <v>0</v>
          </cell>
          <cell r="L67">
            <v>260000</v>
          </cell>
          <cell r="M67">
            <v>7400</v>
          </cell>
          <cell r="N67">
            <v>160000</v>
          </cell>
          <cell r="O67">
            <v>251000</v>
          </cell>
          <cell r="P67">
            <v>955000</v>
          </cell>
          <cell r="Q67">
            <v>0</v>
          </cell>
          <cell r="R67">
            <v>3121556</v>
          </cell>
          <cell r="S67">
            <v>0</v>
          </cell>
          <cell r="T67">
            <v>77500</v>
          </cell>
          <cell r="U67">
            <v>10719</v>
          </cell>
          <cell r="V67">
            <v>40000</v>
          </cell>
          <cell r="W67">
            <v>215000</v>
          </cell>
          <cell r="X67">
            <v>7299334</v>
          </cell>
          <cell r="Y67">
            <v>0</v>
          </cell>
          <cell r="Z67">
            <v>264873</v>
          </cell>
          <cell r="AA67">
            <v>0</v>
          </cell>
          <cell r="AB67">
            <v>7564207</v>
          </cell>
          <cell r="AC67">
            <v>3938715</v>
          </cell>
          <cell r="AD67">
            <v>11502922</v>
          </cell>
          <cell r="AE67">
            <v>4040000</v>
          </cell>
          <cell r="AF67">
            <v>180000</v>
          </cell>
          <cell r="AG67">
            <v>270000</v>
          </cell>
          <cell r="AH67">
            <v>340000</v>
          </cell>
          <cell r="AI67">
            <v>290000</v>
          </cell>
          <cell r="AJ67">
            <v>208174</v>
          </cell>
          <cell r="AK67">
            <v>460000</v>
          </cell>
          <cell r="AL67">
            <v>265000</v>
          </cell>
          <cell r="AM67">
            <v>0</v>
          </cell>
          <cell r="AN67">
            <v>2013174</v>
          </cell>
          <cell r="AO67">
            <v>632000</v>
          </cell>
          <cell r="AP67">
            <v>3250268</v>
          </cell>
          <cell r="AQ67">
            <v>558071</v>
          </cell>
          <cell r="AR67">
            <v>205639</v>
          </cell>
          <cell r="AS67">
            <v>4013978</v>
          </cell>
          <cell r="AT67">
            <v>10699152</v>
          </cell>
          <cell r="AU67">
            <v>264873</v>
          </cell>
          <cell r="AV67">
            <v>10964025</v>
          </cell>
          <cell r="AW67">
            <v>538897</v>
          </cell>
          <cell r="AX67">
            <v>11502922</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20</v>
          </cell>
          <cell r="BV67">
            <v>2012</v>
          </cell>
          <cell r="BW67">
            <v>2016</v>
          </cell>
          <cell r="BX67">
            <v>5</v>
          </cell>
          <cell r="BY67">
            <v>0</v>
          </cell>
          <cell r="BZ67">
            <v>0</v>
          </cell>
          <cell r="CA67">
            <v>0</v>
          </cell>
          <cell r="CB67">
            <v>0</v>
          </cell>
          <cell r="CC67">
            <v>0</v>
          </cell>
          <cell r="CD67">
            <v>0</v>
          </cell>
          <cell r="CE67">
            <v>0</v>
          </cell>
          <cell r="CF67">
            <v>0</v>
          </cell>
          <cell r="CG67">
            <v>0</v>
          </cell>
          <cell r="CH67">
            <v>0</v>
          </cell>
          <cell r="CI67">
            <v>0</v>
          </cell>
          <cell r="CJ67">
            <v>2006</v>
          </cell>
          <cell r="CK67">
            <v>2015</v>
          </cell>
          <cell r="CL67">
            <v>670</v>
          </cell>
          <cell r="CM67">
            <v>0</v>
          </cell>
          <cell r="CN67">
            <v>0</v>
          </cell>
          <cell r="CO67">
            <v>0</v>
          </cell>
          <cell r="CP67">
            <v>0</v>
          </cell>
          <cell r="CQ67">
            <v>0</v>
          </cell>
          <cell r="CR67">
            <v>0</v>
          </cell>
          <cell r="CS67">
            <v>0</v>
          </cell>
          <cell r="CT67">
            <v>4050</v>
          </cell>
          <cell r="CU67">
            <v>0</v>
          </cell>
          <cell r="CV67">
            <v>0</v>
          </cell>
          <cell r="CW67">
            <v>154023</v>
          </cell>
          <cell r="CX67">
            <v>0</v>
          </cell>
          <cell r="CY67">
            <v>0</v>
          </cell>
          <cell r="CZ67">
            <v>0</v>
          </cell>
          <cell r="DA67">
            <v>0</v>
          </cell>
          <cell r="DB67">
            <v>0</v>
          </cell>
          <cell r="DC67">
            <v>0</v>
          </cell>
          <cell r="DD67">
            <v>0</v>
          </cell>
          <cell r="DE67">
            <v>87547</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1206598</v>
          </cell>
          <cell r="DU67">
            <v>109202</v>
          </cell>
          <cell r="DV67">
            <v>0</v>
          </cell>
          <cell r="DW67">
            <v>0</v>
          </cell>
          <cell r="DX67">
            <v>0</v>
          </cell>
          <cell r="DY67">
            <v>73812</v>
          </cell>
          <cell r="DZ67">
            <v>268132</v>
          </cell>
          <cell r="EA67">
            <v>0</v>
          </cell>
          <cell r="EB67">
            <v>1657744</v>
          </cell>
          <cell r="EC67">
            <v>120000</v>
          </cell>
          <cell r="ED67">
            <v>0</v>
          </cell>
          <cell r="EE67">
            <v>1548542</v>
          </cell>
          <cell r="EF67">
            <v>0</v>
          </cell>
          <cell r="EG67">
            <v>87547</v>
          </cell>
          <cell r="EH67">
            <v>87547</v>
          </cell>
          <cell r="EI67">
            <v>43120</v>
          </cell>
          <cell r="EJ67">
            <v>130667</v>
          </cell>
          <cell r="EK67">
            <v>0</v>
          </cell>
          <cell r="EL67">
            <v>0</v>
          </cell>
          <cell r="EM67">
            <v>0</v>
          </cell>
          <cell r="EN67">
            <v>0</v>
          </cell>
          <cell r="EO67">
            <v>266249</v>
          </cell>
          <cell r="EP67">
            <v>0</v>
          </cell>
          <cell r="EQ67">
            <v>2174660</v>
          </cell>
          <cell r="ER67">
            <v>83573</v>
          </cell>
          <cell r="ES67">
            <v>1336009</v>
          </cell>
          <cell r="ET67">
            <v>97054</v>
          </cell>
          <cell r="EU67">
            <v>0</v>
          </cell>
          <cell r="EV67">
            <v>0</v>
          </cell>
          <cell r="EW67">
            <v>67000</v>
          </cell>
          <cell r="EX67">
            <v>33000</v>
          </cell>
          <cell r="EY67">
            <v>0</v>
          </cell>
          <cell r="EZ67">
            <v>0</v>
          </cell>
          <cell r="FA67">
            <v>203762</v>
          </cell>
          <cell r="FB67">
            <v>0</v>
          </cell>
          <cell r="FC67">
            <v>1736825</v>
          </cell>
          <cell r="FD67">
            <v>0</v>
          </cell>
          <cell r="FE67">
            <v>0</v>
          </cell>
          <cell r="FF67">
            <v>1252436</v>
          </cell>
          <cell r="FG67">
            <v>83573</v>
          </cell>
          <cell r="FH67">
            <v>1652656</v>
          </cell>
          <cell r="FI67">
            <v>31587</v>
          </cell>
          <cell r="FJ67">
            <v>0</v>
          </cell>
          <cell r="FK67">
            <v>260000</v>
          </cell>
          <cell r="FL67">
            <v>6000</v>
          </cell>
          <cell r="FM67">
            <v>0</v>
          </cell>
          <cell r="FN67">
            <v>1000</v>
          </cell>
          <cell r="FO67">
            <v>175000</v>
          </cell>
          <cell r="FP67">
            <v>0</v>
          </cell>
          <cell r="FQ67">
            <v>3121556</v>
          </cell>
          <cell r="FR67">
            <v>0</v>
          </cell>
          <cell r="FS67">
            <v>75000</v>
          </cell>
          <cell r="FT67">
            <v>8072</v>
          </cell>
          <cell r="FU67">
            <v>40000</v>
          </cell>
          <cell r="FV67">
            <v>125000</v>
          </cell>
          <cell r="FW67">
            <v>5495871</v>
          </cell>
          <cell r="FX67">
            <v>0</v>
          </cell>
          <cell r="FY67">
            <v>0</v>
          </cell>
          <cell r="FZ67">
            <v>0</v>
          </cell>
          <cell r="GA67">
            <v>5495871</v>
          </cell>
          <cell r="GB67">
            <v>481030</v>
          </cell>
          <cell r="GC67">
            <v>5976901</v>
          </cell>
          <cell r="GD67">
            <v>690072</v>
          </cell>
          <cell r="GE67">
            <v>0</v>
          </cell>
          <cell r="GF67">
            <v>3889041</v>
          </cell>
          <cell r="GG67">
            <v>6062</v>
          </cell>
          <cell r="GH67">
            <v>2912185</v>
          </cell>
          <cell r="GI67">
            <v>0</v>
          </cell>
          <cell r="GJ67">
            <v>109746</v>
          </cell>
          <cell r="GK67">
            <v>273881</v>
          </cell>
          <cell r="GL67">
            <v>138175</v>
          </cell>
          <cell r="GM67">
            <v>1280</v>
          </cell>
          <cell r="GN67">
            <v>23961</v>
          </cell>
          <cell r="GO67">
            <v>26313</v>
          </cell>
          <cell r="GP67">
            <v>0</v>
          </cell>
          <cell r="GQ67">
            <v>92412</v>
          </cell>
          <cell r="GR67">
            <v>0</v>
          </cell>
          <cell r="GS67">
            <v>77519</v>
          </cell>
          <cell r="GT67">
            <v>0</v>
          </cell>
          <cell r="GU67">
            <v>0</v>
          </cell>
          <cell r="GV67">
            <v>3966560</v>
          </cell>
          <cell r="GW67">
            <v>522308</v>
          </cell>
          <cell r="GX67">
            <v>1524170</v>
          </cell>
          <cell r="GY67">
            <v>0</v>
          </cell>
          <cell r="GZ67">
            <v>0</v>
          </cell>
          <cell r="HA67">
            <v>0</v>
          </cell>
          <cell r="HB67">
            <v>98650</v>
          </cell>
          <cell r="HC67">
            <v>0</v>
          </cell>
          <cell r="HD67">
            <v>29058</v>
          </cell>
          <cell r="HE67">
            <v>93016</v>
          </cell>
          <cell r="HF67">
            <v>6204704</v>
          </cell>
          <cell r="HG67">
            <v>4846086</v>
          </cell>
          <cell r="HH67">
            <v>0</v>
          </cell>
          <cell r="HI67">
            <v>1358618</v>
          </cell>
          <cell r="HJ67">
            <v>3026089</v>
          </cell>
          <cell r="HK67">
            <v>0</v>
          </cell>
          <cell r="HL67">
            <v>104841</v>
          </cell>
          <cell r="HM67">
            <v>250000</v>
          </cell>
          <cell r="HN67">
            <v>142114</v>
          </cell>
          <cell r="HO67">
            <v>0</v>
          </cell>
          <cell r="HP67">
            <v>24740</v>
          </cell>
          <cell r="HQ67">
            <v>27170</v>
          </cell>
          <cell r="HR67">
            <v>0</v>
          </cell>
          <cell r="HS67">
            <v>71215</v>
          </cell>
          <cell r="HT67">
            <v>0</v>
          </cell>
          <cell r="HU67">
            <v>73812</v>
          </cell>
          <cell r="HV67">
            <v>0</v>
          </cell>
          <cell r="HW67">
            <v>0</v>
          </cell>
          <cell r="HX67">
            <v>4049118</v>
          </cell>
          <cell r="HY67">
            <v>0</v>
          </cell>
          <cell r="HZ67">
            <v>1358618</v>
          </cell>
          <cell r="IA67">
            <v>0</v>
          </cell>
          <cell r="IB67">
            <v>0</v>
          </cell>
          <cell r="IC67">
            <v>0</v>
          </cell>
          <cell r="ID67">
            <v>102342</v>
          </cell>
          <cell r="IE67">
            <v>0</v>
          </cell>
          <cell r="IF67">
            <v>23775</v>
          </cell>
          <cell r="IG67">
            <v>107118</v>
          </cell>
          <cell r="IH67">
            <v>0</v>
          </cell>
          <cell r="II67">
            <v>0</v>
          </cell>
          <cell r="IJ67">
            <v>0</v>
          </cell>
          <cell r="IK67">
            <v>0</v>
          </cell>
          <cell r="IL67">
            <v>3975306</v>
          </cell>
          <cell r="IM67">
            <v>0</v>
          </cell>
          <cell r="IN67">
            <v>0</v>
          </cell>
          <cell r="IO67">
            <v>14.62</v>
          </cell>
          <cell r="IP67">
            <v>4</v>
          </cell>
          <cell r="IQ67">
            <v>2.339</v>
          </cell>
          <cell r="IR67">
            <v>0</v>
          </cell>
          <cell r="IS67">
            <v>479.3</v>
          </cell>
          <cell r="IT67">
            <v>0</v>
          </cell>
          <cell r="IU67">
            <v>13</v>
          </cell>
          <cell r="IV67">
            <v>0</v>
          </cell>
          <cell r="IW67">
            <v>0</v>
          </cell>
          <cell r="IX67">
            <v>0</v>
          </cell>
          <cell r="IY67">
            <v>0</v>
          </cell>
          <cell r="IZ67">
            <v>0</v>
          </cell>
          <cell r="JA67">
            <v>0</v>
          </cell>
          <cell r="JB67">
            <v>0</v>
          </cell>
          <cell r="JC67">
            <v>0</v>
          </cell>
          <cell r="JD67">
            <v>40.44</v>
          </cell>
          <cell r="JE67">
            <v>12.33</v>
          </cell>
          <cell r="JF67">
            <v>3.63</v>
          </cell>
          <cell r="JG67">
            <v>24.48</v>
          </cell>
          <cell r="JH67">
            <v>8.2200000000000006</v>
          </cell>
          <cell r="JI67">
            <v>7.26</v>
          </cell>
          <cell r="JJ67">
            <v>28.8</v>
          </cell>
          <cell r="JK67">
            <v>44.28</v>
          </cell>
          <cell r="JL67">
            <v>20.65</v>
          </cell>
          <cell r="JM67">
            <v>0</v>
          </cell>
          <cell r="JN67">
            <v>5</v>
          </cell>
          <cell r="JO67">
            <v>0</v>
          </cell>
          <cell r="JP67">
            <v>6182</v>
          </cell>
          <cell r="JQ67">
            <v>1.718</v>
          </cell>
          <cell r="JR67">
            <v>24195</v>
          </cell>
          <cell r="JS67">
            <v>489.5</v>
          </cell>
          <cell r="JT67">
            <v>0</v>
          </cell>
          <cell r="JU67">
            <v>0</v>
          </cell>
          <cell r="JV67">
            <v>0</v>
          </cell>
          <cell r="JW67">
            <v>0</v>
          </cell>
          <cell r="JX67">
            <v>479.3</v>
          </cell>
          <cell r="JY67">
            <v>6427</v>
          </cell>
          <cell r="JZ67">
            <v>3080461</v>
          </cell>
          <cell r="KA67">
            <v>0</v>
          </cell>
        </row>
        <row r="68">
          <cell r="C68">
            <v>1091</v>
          </cell>
          <cell r="D68" t="str">
            <v>ADEL-DES-MINB(CEN DAL)-OLD DONT USE</v>
          </cell>
          <cell r="E68">
            <v>0</v>
          </cell>
          <cell r="F68">
            <v>0</v>
          </cell>
          <cell r="G68">
            <v>0</v>
          </cell>
          <cell r="H68">
            <v>27</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cell r="JW68">
            <v>0</v>
          </cell>
          <cell r="JX68">
            <v>0</v>
          </cell>
          <cell r="JY68">
            <v>0</v>
          </cell>
          <cell r="JZ68">
            <v>0</v>
          </cell>
          <cell r="KA68">
            <v>0</v>
          </cell>
        </row>
        <row r="69">
          <cell r="C69">
            <v>1093</v>
          </cell>
          <cell r="D69" t="str">
            <v>CENTRAL DECATUR</v>
          </cell>
          <cell r="E69">
            <v>0</v>
          </cell>
          <cell r="F69">
            <v>0</v>
          </cell>
          <cell r="G69">
            <v>0</v>
          </cell>
          <cell r="H69">
            <v>1093</v>
          </cell>
          <cell r="I69">
            <v>2030145</v>
          </cell>
          <cell r="J69">
            <v>97548</v>
          </cell>
          <cell r="K69">
            <v>237697</v>
          </cell>
          <cell r="L69">
            <v>450000</v>
          </cell>
          <cell r="M69">
            <v>2680</v>
          </cell>
          <cell r="N69">
            <v>168500</v>
          </cell>
          <cell r="O69">
            <v>179500</v>
          </cell>
          <cell r="P69">
            <v>331510</v>
          </cell>
          <cell r="Q69">
            <v>0</v>
          </cell>
          <cell r="R69">
            <v>4820170</v>
          </cell>
          <cell r="S69">
            <v>0</v>
          </cell>
          <cell r="T69">
            <v>744129</v>
          </cell>
          <cell r="U69">
            <v>13649</v>
          </cell>
          <cell r="V69">
            <v>220000</v>
          </cell>
          <cell r="W69">
            <v>834000</v>
          </cell>
          <cell r="X69">
            <v>10129528</v>
          </cell>
          <cell r="Y69">
            <v>0</v>
          </cell>
          <cell r="Z69">
            <v>6000</v>
          </cell>
          <cell r="AA69">
            <v>2500</v>
          </cell>
          <cell r="AB69">
            <v>10138028</v>
          </cell>
          <cell r="AC69">
            <v>2399872</v>
          </cell>
          <cell r="AD69">
            <v>12537900</v>
          </cell>
          <cell r="AE69">
            <v>5357707</v>
          </cell>
          <cell r="AF69">
            <v>275500</v>
          </cell>
          <cell r="AG69">
            <v>823000</v>
          </cell>
          <cell r="AH69">
            <v>335000</v>
          </cell>
          <cell r="AI69">
            <v>345000</v>
          </cell>
          <cell r="AJ69">
            <v>164195</v>
          </cell>
          <cell r="AK69">
            <v>840000</v>
          </cell>
          <cell r="AL69">
            <v>675000</v>
          </cell>
          <cell r="AM69">
            <v>0</v>
          </cell>
          <cell r="AN69">
            <v>3457695</v>
          </cell>
          <cell r="AO69">
            <v>575000</v>
          </cell>
          <cell r="AP69">
            <v>620000</v>
          </cell>
          <cell r="AQ69">
            <v>272538</v>
          </cell>
          <cell r="AR69">
            <v>305616</v>
          </cell>
          <cell r="AS69">
            <v>1198154</v>
          </cell>
          <cell r="AT69">
            <v>10588556</v>
          </cell>
          <cell r="AU69">
            <v>6000</v>
          </cell>
          <cell r="AV69">
            <v>10594556</v>
          </cell>
          <cell r="AW69">
            <v>1943344</v>
          </cell>
          <cell r="AX69">
            <v>12537900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20</v>
          </cell>
          <cell r="BV69">
            <v>2013</v>
          </cell>
          <cell r="BW69">
            <v>2022</v>
          </cell>
          <cell r="BX69">
            <v>10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4050</v>
          </cell>
          <cell r="CU69">
            <v>0</v>
          </cell>
          <cell r="CV69">
            <v>9</v>
          </cell>
          <cell r="CW69">
            <v>434416</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1237297</v>
          </cell>
          <cell r="DU69">
            <v>62717</v>
          </cell>
          <cell r="DV69">
            <v>0</v>
          </cell>
          <cell r="DW69">
            <v>0</v>
          </cell>
          <cell r="DX69">
            <v>0</v>
          </cell>
          <cell r="DY69">
            <v>135590</v>
          </cell>
          <cell r="DZ69">
            <v>204500</v>
          </cell>
          <cell r="EA69">
            <v>0</v>
          </cell>
          <cell r="EB69">
            <v>1640104</v>
          </cell>
          <cell r="EC69">
            <v>180170</v>
          </cell>
          <cell r="ED69">
            <v>0</v>
          </cell>
          <cell r="EE69">
            <v>1577387</v>
          </cell>
          <cell r="EF69">
            <v>0</v>
          </cell>
          <cell r="EG69">
            <v>0</v>
          </cell>
          <cell r="EH69">
            <v>0</v>
          </cell>
          <cell r="EI69">
            <v>40876</v>
          </cell>
          <cell r="EJ69">
            <v>40876</v>
          </cell>
          <cell r="EK69">
            <v>0</v>
          </cell>
          <cell r="EL69">
            <v>0</v>
          </cell>
          <cell r="EM69">
            <v>0</v>
          </cell>
          <cell r="EN69">
            <v>0</v>
          </cell>
          <cell r="EO69">
            <v>266543</v>
          </cell>
          <cell r="EP69">
            <v>0</v>
          </cell>
          <cell r="EQ69">
            <v>2127693</v>
          </cell>
          <cell r="ER69">
            <v>50632</v>
          </cell>
          <cell r="ES69">
            <v>1324075</v>
          </cell>
          <cell r="ET69">
            <v>145453</v>
          </cell>
          <cell r="EU69">
            <v>0</v>
          </cell>
          <cell r="EV69">
            <v>0</v>
          </cell>
          <cell r="EW69">
            <v>0</v>
          </cell>
          <cell r="EX69">
            <v>33000</v>
          </cell>
          <cell r="EY69">
            <v>0</v>
          </cell>
          <cell r="EZ69">
            <v>0</v>
          </cell>
          <cell r="FA69">
            <v>215183</v>
          </cell>
          <cell r="FB69">
            <v>0</v>
          </cell>
          <cell r="FC69">
            <v>1717711</v>
          </cell>
          <cell r="FD69">
            <v>0</v>
          </cell>
          <cell r="FE69">
            <v>0</v>
          </cell>
          <cell r="FF69">
            <v>1273443</v>
          </cell>
          <cell r="FG69">
            <v>50632</v>
          </cell>
          <cell r="FH69">
            <v>1545990</v>
          </cell>
          <cell r="FI69">
            <v>74284</v>
          </cell>
          <cell r="FJ69">
            <v>237697</v>
          </cell>
          <cell r="FK69">
            <v>450000</v>
          </cell>
          <cell r="FL69">
            <v>2000</v>
          </cell>
          <cell r="FM69">
            <v>0</v>
          </cell>
          <cell r="FN69">
            <v>9500</v>
          </cell>
          <cell r="FO69">
            <v>150000</v>
          </cell>
          <cell r="FP69">
            <v>0</v>
          </cell>
          <cell r="FQ69">
            <v>4820170</v>
          </cell>
          <cell r="FR69">
            <v>0</v>
          </cell>
          <cell r="FS69">
            <v>155000</v>
          </cell>
          <cell r="FT69">
            <v>10394</v>
          </cell>
          <cell r="FU69">
            <v>220000</v>
          </cell>
          <cell r="FV69">
            <v>500000</v>
          </cell>
          <cell r="FW69">
            <v>8175035</v>
          </cell>
          <cell r="FX69">
            <v>0</v>
          </cell>
          <cell r="FY69">
            <v>0</v>
          </cell>
          <cell r="FZ69">
            <v>2500</v>
          </cell>
          <cell r="GA69">
            <v>8177535</v>
          </cell>
          <cell r="GB69">
            <v>1513221</v>
          </cell>
          <cell r="GC69">
            <v>9690756</v>
          </cell>
          <cell r="GD69">
            <v>1737091</v>
          </cell>
          <cell r="GE69">
            <v>0</v>
          </cell>
          <cell r="GF69">
            <v>5357771</v>
          </cell>
          <cell r="GG69">
            <v>6001</v>
          </cell>
          <cell r="GH69">
            <v>3951058</v>
          </cell>
          <cell r="GI69">
            <v>49576</v>
          </cell>
          <cell r="GJ69">
            <v>61594</v>
          </cell>
          <cell r="GK69">
            <v>626444</v>
          </cell>
          <cell r="GL69">
            <v>201270</v>
          </cell>
          <cell r="GM69">
            <v>1095</v>
          </cell>
          <cell r="GN69">
            <v>32314</v>
          </cell>
          <cell r="GO69">
            <v>35743</v>
          </cell>
          <cell r="GP69">
            <v>0</v>
          </cell>
          <cell r="GQ69">
            <v>0</v>
          </cell>
          <cell r="GR69">
            <v>0</v>
          </cell>
          <cell r="GS69">
            <v>85814</v>
          </cell>
          <cell r="GT69">
            <v>76216</v>
          </cell>
          <cell r="GU69">
            <v>-23532</v>
          </cell>
          <cell r="GV69">
            <v>5519801</v>
          </cell>
          <cell r="GW69">
            <v>1237355</v>
          </cell>
          <cell r="GX69">
            <v>1155601</v>
          </cell>
          <cell r="GY69">
            <v>0</v>
          </cell>
          <cell r="GZ69">
            <v>0</v>
          </cell>
          <cell r="HA69">
            <v>0</v>
          </cell>
          <cell r="HB69">
            <v>246679</v>
          </cell>
          <cell r="HC69">
            <v>0</v>
          </cell>
          <cell r="HD69">
            <v>43569</v>
          </cell>
          <cell r="HE69">
            <v>171029</v>
          </cell>
          <cell r="HF69">
            <v>8330465</v>
          </cell>
          <cell r="HG69">
            <v>7620420</v>
          </cell>
          <cell r="HH69">
            <v>0</v>
          </cell>
          <cell r="HI69">
            <v>710045</v>
          </cell>
          <cell r="HJ69">
            <v>4117597</v>
          </cell>
          <cell r="HK69">
            <v>0</v>
          </cell>
          <cell r="HL69">
            <v>58266</v>
          </cell>
          <cell r="HM69">
            <v>579842</v>
          </cell>
          <cell r="HN69">
            <v>206538</v>
          </cell>
          <cell r="HO69">
            <v>0</v>
          </cell>
          <cell r="HP69">
            <v>33711</v>
          </cell>
          <cell r="HQ69">
            <v>37284</v>
          </cell>
          <cell r="HR69">
            <v>0</v>
          </cell>
          <cell r="HS69">
            <v>56881</v>
          </cell>
          <cell r="HT69">
            <v>0</v>
          </cell>
          <cell r="HU69">
            <v>98381</v>
          </cell>
          <cell r="HV69">
            <v>0</v>
          </cell>
          <cell r="HW69">
            <v>0</v>
          </cell>
          <cell r="HX69">
            <v>5635976</v>
          </cell>
          <cell r="HY69">
            <v>0</v>
          </cell>
          <cell r="HZ69">
            <v>710045</v>
          </cell>
          <cell r="IA69">
            <v>0</v>
          </cell>
          <cell r="IB69">
            <v>0</v>
          </cell>
          <cell r="IC69">
            <v>0</v>
          </cell>
          <cell r="ID69">
            <v>249321</v>
          </cell>
          <cell r="IE69">
            <v>0</v>
          </cell>
          <cell r="IF69">
            <v>35545</v>
          </cell>
          <cell r="IG69">
            <v>131602</v>
          </cell>
          <cell r="IH69">
            <v>0</v>
          </cell>
          <cell r="II69">
            <v>0</v>
          </cell>
          <cell r="IJ69">
            <v>0</v>
          </cell>
          <cell r="IK69">
            <v>0</v>
          </cell>
          <cell r="IL69">
            <v>5537595</v>
          </cell>
          <cell r="IM69">
            <v>0</v>
          </cell>
          <cell r="IN69">
            <v>0</v>
          </cell>
          <cell r="IO69">
            <v>5.47</v>
          </cell>
          <cell r="IP69">
            <v>0</v>
          </cell>
          <cell r="IQ69">
            <v>4.0490000000000004</v>
          </cell>
          <cell r="IR69">
            <v>0</v>
          </cell>
          <cell r="IS69">
            <v>682.4</v>
          </cell>
          <cell r="IT69">
            <v>0</v>
          </cell>
          <cell r="IU69">
            <v>17</v>
          </cell>
          <cell r="IV69">
            <v>0</v>
          </cell>
          <cell r="IW69">
            <v>0</v>
          </cell>
          <cell r="IX69">
            <v>0</v>
          </cell>
          <cell r="IY69">
            <v>0</v>
          </cell>
          <cell r="IZ69">
            <v>0</v>
          </cell>
          <cell r="JA69">
            <v>0</v>
          </cell>
          <cell r="JB69">
            <v>0</v>
          </cell>
          <cell r="JC69">
            <v>0</v>
          </cell>
          <cell r="JD69">
            <v>94.73</v>
          </cell>
          <cell r="JE69">
            <v>20.55</v>
          </cell>
          <cell r="JF69">
            <v>30.26</v>
          </cell>
          <cell r="JG69">
            <v>43.92</v>
          </cell>
          <cell r="JH69">
            <v>24.66</v>
          </cell>
          <cell r="JI69">
            <v>24.2</v>
          </cell>
          <cell r="JJ69">
            <v>46.08</v>
          </cell>
          <cell r="JK69">
            <v>94.94</v>
          </cell>
          <cell r="JL69">
            <v>13.53</v>
          </cell>
          <cell r="JM69">
            <v>0</v>
          </cell>
          <cell r="JN69">
            <v>0</v>
          </cell>
          <cell r="JO69">
            <v>0</v>
          </cell>
          <cell r="JP69">
            <v>6121</v>
          </cell>
          <cell r="JQ69">
            <v>4.3899999999999997</v>
          </cell>
          <cell r="JR69">
            <v>21666</v>
          </cell>
          <cell r="JS69">
            <v>672.7</v>
          </cell>
          <cell r="JT69">
            <v>0</v>
          </cell>
          <cell r="JU69">
            <v>0</v>
          </cell>
          <cell r="JV69">
            <v>0</v>
          </cell>
          <cell r="JW69">
            <v>0</v>
          </cell>
          <cell r="JX69">
            <v>682.4</v>
          </cell>
          <cell r="JY69">
            <v>6366</v>
          </cell>
          <cell r="JZ69">
            <v>4344158</v>
          </cell>
          <cell r="KA69">
            <v>0</v>
          </cell>
        </row>
        <row r="70">
          <cell r="C70">
            <v>1095</v>
          </cell>
          <cell r="D70" t="str">
            <v>CENTRAL LYON</v>
          </cell>
          <cell r="E70">
            <v>0</v>
          </cell>
          <cell r="F70">
            <v>0</v>
          </cell>
          <cell r="G70">
            <v>0</v>
          </cell>
          <cell r="H70">
            <v>1095</v>
          </cell>
          <cell r="I70">
            <v>3257229</v>
          </cell>
          <cell r="J70">
            <v>15903</v>
          </cell>
          <cell r="K70">
            <v>343425</v>
          </cell>
          <cell r="L70">
            <v>100000</v>
          </cell>
          <cell r="M70">
            <v>13110</v>
          </cell>
          <cell r="N70">
            <v>215000</v>
          </cell>
          <cell r="O70">
            <v>515000</v>
          </cell>
          <cell r="P70">
            <v>1001000</v>
          </cell>
          <cell r="Q70">
            <v>0</v>
          </cell>
          <cell r="R70">
            <v>3779002</v>
          </cell>
          <cell r="S70">
            <v>0</v>
          </cell>
          <cell r="T70">
            <v>91000</v>
          </cell>
          <cell r="U70">
            <v>0</v>
          </cell>
          <cell r="V70">
            <v>81000</v>
          </cell>
          <cell r="W70">
            <v>290000</v>
          </cell>
          <cell r="X70">
            <v>9701669</v>
          </cell>
          <cell r="Y70">
            <v>0</v>
          </cell>
          <cell r="Z70">
            <v>12500</v>
          </cell>
          <cell r="AA70">
            <v>0</v>
          </cell>
          <cell r="AB70">
            <v>9714169</v>
          </cell>
          <cell r="AC70">
            <v>1332267</v>
          </cell>
          <cell r="AD70">
            <v>11046436</v>
          </cell>
          <cell r="AE70">
            <v>6340000</v>
          </cell>
          <cell r="AF70">
            <v>100000</v>
          </cell>
          <cell r="AG70">
            <v>250000</v>
          </cell>
          <cell r="AH70">
            <v>260000</v>
          </cell>
          <cell r="AI70">
            <v>320000</v>
          </cell>
          <cell r="AJ70">
            <v>92000</v>
          </cell>
          <cell r="AK70">
            <v>802000</v>
          </cell>
          <cell r="AL70">
            <v>526000</v>
          </cell>
          <cell r="AM70">
            <v>0</v>
          </cell>
          <cell r="AN70">
            <v>2350000</v>
          </cell>
          <cell r="AO70">
            <v>375000</v>
          </cell>
          <cell r="AP70">
            <v>900000</v>
          </cell>
          <cell r="AQ70">
            <v>227100</v>
          </cell>
          <cell r="AR70">
            <v>313150</v>
          </cell>
          <cell r="AS70">
            <v>1440250</v>
          </cell>
          <cell r="AT70">
            <v>10505250</v>
          </cell>
          <cell r="AU70">
            <v>0</v>
          </cell>
          <cell r="AV70">
            <v>10505250</v>
          </cell>
          <cell r="AW70">
            <v>541186</v>
          </cell>
          <cell r="AX70">
            <v>11046436</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20</v>
          </cell>
          <cell r="BV70">
            <v>2012</v>
          </cell>
          <cell r="BW70">
            <v>2016</v>
          </cell>
          <cell r="BX70">
            <v>10</v>
          </cell>
          <cell r="BY70">
            <v>0</v>
          </cell>
          <cell r="BZ70">
            <v>0</v>
          </cell>
          <cell r="CA70">
            <v>0</v>
          </cell>
          <cell r="CB70">
            <v>0</v>
          </cell>
          <cell r="CC70">
            <v>0</v>
          </cell>
          <cell r="CD70">
            <v>0</v>
          </cell>
          <cell r="CE70">
            <v>0</v>
          </cell>
          <cell r="CF70">
            <v>0</v>
          </cell>
          <cell r="CG70">
            <v>0</v>
          </cell>
          <cell r="CH70">
            <v>0</v>
          </cell>
          <cell r="CI70">
            <v>0</v>
          </cell>
          <cell r="CJ70">
            <v>2014</v>
          </cell>
          <cell r="CK70">
            <v>2023</v>
          </cell>
          <cell r="CL70">
            <v>670</v>
          </cell>
          <cell r="CM70">
            <v>0</v>
          </cell>
          <cell r="CN70">
            <v>0</v>
          </cell>
          <cell r="CO70">
            <v>0</v>
          </cell>
          <cell r="CP70">
            <v>0</v>
          </cell>
          <cell r="CQ70">
            <v>0</v>
          </cell>
          <cell r="CR70">
            <v>0</v>
          </cell>
          <cell r="CS70">
            <v>135</v>
          </cell>
          <cell r="CT70">
            <v>4050</v>
          </cell>
          <cell r="CU70">
            <v>0</v>
          </cell>
          <cell r="CV70">
            <v>7</v>
          </cell>
          <cell r="CW70">
            <v>438490</v>
          </cell>
          <cell r="CX70">
            <v>0</v>
          </cell>
          <cell r="CY70">
            <v>0</v>
          </cell>
          <cell r="CZ70">
            <v>0</v>
          </cell>
          <cell r="DA70">
            <v>0</v>
          </cell>
          <cell r="DB70">
            <v>0</v>
          </cell>
          <cell r="DC70">
            <v>0</v>
          </cell>
          <cell r="DD70">
            <v>0</v>
          </cell>
          <cell r="DE70">
            <v>167895</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2196710</v>
          </cell>
          <cell r="DU70">
            <v>30898</v>
          </cell>
          <cell r="DV70">
            <v>0</v>
          </cell>
          <cell r="DW70">
            <v>0</v>
          </cell>
          <cell r="DX70">
            <v>0</v>
          </cell>
          <cell r="DY70">
            <v>330857</v>
          </cell>
          <cell r="DZ70">
            <v>100000</v>
          </cell>
          <cell r="EA70">
            <v>0</v>
          </cell>
          <cell r="EB70">
            <v>2658465</v>
          </cell>
          <cell r="EC70">
            <v>100000</v>
          </cell>
          <cell r="ED70">
            <v>0</v>
          </cell>
          <cell r="EE70">
            <v>2627567</v>
          </cell>
          <cell r="EF70">
            <v>0</v>
          </cell>
          <cell r="EG70">
            <v>167895</v>
          </cell>
          <cell r="EH70">
            <v>167895</v>
          </cell>
          <cell r="EI70">
            <v>82695</v>
          </cell>
          <cell r="EJ70">
            <v>250590</v>
          </cell>
          <cell r="EK70">
            <v>0</v>
          </cell>
          <cell r="EL70">
            <v>0</v>
          </cell>
          <cell r="EM70">
            <v>0</v>
          </cell>
          <cell r="EN70">
            <v>32815</v>
          </cell>
          <cell r="EO70">
            <v>227100</v>
          </cell>
          <cell r="EP70">
            <v>0</v>
          </cell>
          <cell r="EQ70">
            <v>3268970</v>
          </cell>
          <cell r="ER70">
            <v>12330</v>
          </cell>
          <cell r="ES70">
            <v>1093312</v>
          </cell>
          <cell r="ET70">
            <v>41140</v>
          </cell>
          <cell r="EU70">
            <v>0</v>
          </cell>
          <cell r="EV70">
            <v>0</v>
          </cell>
          <cell r="EW70">
            <v>67000</v>
          </cell>
          <cell r="EX70">
            <v>33000</v>
          </cell>
          <cell r="EY70">
            <v>0</v>
          </cell>
          <cell r="EZ70">
            <v>13500</v>
          </cell>
          <cell r="FA70">
            <v>90626</v>
          </cell>
          <cell r="FB70">
            <v>0</v>
          </cell>
          <cell r="FC70">
            <v>1338578</v>
          </cell>
          <cell r="FD70">
            <v>0</v>
          </cell>
          <cell r="FE70">
            <v>0</v>
          </cell>
          <cell r="FF70">
            <v>1080982</v>
          </cell>
          <cell r="FG70">
            <v>12330</v>
          </cell>
          <cell r="FH70">
            <v>2649635</v>
          </cell>
          <cell r="FI70">
            <v>12993</v>
          </cell>
          <cell r="FJ70">
            <v>343425</v>
          </cell>
          <cell r="FK70">
            <v>100000</v>
          </cell>
          <cell r="FL70">
            <v>9000</v>
          </cell>
          <cell r="FM70">
            <v>0</v>
          </cell>
          <cell r="FN70">
            <v>0</v>
          </cell>
          <cell r="FO70">
            <v>300000</v>
          </cell>
          <cell r="FP70">
            <v>0</v>
          </cell>
          <cell r="FQ70">
            <v>3779002</v>
          </cell>
          <cell r="FR70">
            <v>0</v>
          </cell>
          <cell r="FS70">
            <v>41000</v>
          </cell>
          <cell r="FT70">
            <v>0</v>
          </cell>
          <cell r="FU70">
            <v>81000</v>
          </cell>
          <cell r="FV70">
            <v>150000</v>
          </cell>
          <cell r="FW70">
            <v>7466055</v>
          </cell>
          <cell r="FX70">
            <v>0</v>
          </cell>
          <cell r="FY70">
            <v>0</v>
          </cell>
          <cell r="FZ70">
            <v>0</v>
          </cell>
          <cell r="GA70">
            <v>7466055</v>
          </cell>
          <cell r="GB70">
            <v>290947</v>
          </cell>
          <cell r="GC70">
            <v>7757002</v>
          </cell>
          <cell r="GD70">
            <v>1024425</v>
          </cell>
          <cell r="GE70">
            <v>0</v>
          </cell>
          <cell r="GF70">
            <v>5691537</v>
          </cell>
          <cell r="GG70">
            <v>6001</v>
          </cell>
          <cell r="GH70">
            <v>4288315</v>
          </cell>
          <cell r="GI70">
            <v>0</v>
          </cell>
          <cell r="GJ70">
            <v>32027</v>
          </cell>
          <cell r="GK70">
            <v>466278</v>
          </cell>
          <cell r="GL70">
            <v>214270</v>
          </cell>
          <cell r="GM70">
            <v>286</v>
          </cell>
          <cell r="GN70">
            <v>39512</v>
          </cell>
          <cell r="GO70">
            <v>44416</v>
          </cell>
          <cell r="GP70">
            <v>0</v>
          </cell>
          <cell r="GQ70">
            <v>187935</v>
          </cell>
          <cell r="GR70">
            <v>0</v>
          </cell>
          <cell r="GS70">
            <v>52947</v>
          </cell>
          <cell r="GT70">
            <v>294851</v>
          </cell>
          <cell r="GU70">
            <v>0</v>
          </cell>
          <cell r="GV70">
            <v>6039335</v>
          </cell>
          <cell r="GW70">
            <v>668752</v>
          </cell>
          <cell r="GX70">
            <v>1781850</v>
          </cell>
          <cell r="GY70">
            <v>0</v>
          </cell>
          <cell r="GZ70">
            <v>0</v>
          </cell>
          <cell r="HA70">
            <v>0</v>
          </cell>
          <cell r="HB70">
            <v>325784</v>
          </cell>
          <cell r="HC70">
            <v>0</v>
          </cell>
          <cell r="HD70">
            <v>42524</v>
          </cell>
          <cell r="HE70">
            <v>129022</v>
          </cell>
          <cell r="HF70">
            <v>8944743</v>
          </cell>
          <cell r="HG70">
            <v>7173716</v>
          </cell>
          <cell r="HH70">
            <v>0</v>
          </cell>
          <cell r="HI70">
            <v>1771027</v>
          </cell>
          <cell r="HJ70">
            <v>4263277</v>
          </cell>
          <cell r="HK70">
            <v>67921</v>
          </cell>
          <cell r="HL70">
            <v>38881</v>
          </cell>
          <cell r="HM70">
            <v>499657</v>
          </cell>
          <cell r="HN70">
            <v>214538</v>
          </cell>
          <cell r="HO70">
            <v>18</v>
          </cell>
          <cell r="HP70">
            <v>38533</v>
          </cell>
          <cell r="HQ70">
            <v>43299</v>
          </cell>
          <cell r="HR70">
            <v>0</v>
          </cell>
          <cell r="HS70">
            <v>187500</v>
          </cell>
          <cell r="HT70">
            <v>0</v>
          </cell>
          <cell r="HU70">
            <v>36006</v>
          </cell>
          <cell r="HV70">
            <v>0</v>
          </cell>
          <cell r="HW70">
            <v>0</v>
          </cell>
          <cell r="HX70">
            <v>5815821</v>
          </cell>
          <cell r="HY70">
            <v>0</v>
          </cell>
          <cell r="HZ70">
            <v>1771027</v>
          </cell>
          <cell r="IA70">
            <v>0</v>
          </cell>
          <cell r="IB70">
            <v>0</v>
          </cell>
          <cell r="IC70">
            <v>0</v>
          </cell>
          <cell r="ID70">
            <v>332636</v>
          </cell>
          <cell r="IE70">
            <v>0</v>
          </cell>
          <cell r="IF70">
            <v>34843</v>
          </cell>
          <cell r="IG70">
            <v>119360</v>
          </cell>
          <cell r="IH70">
            <v>0</v>
          </cell>
          <cell r="II70">
            <v>0</v>
          </cell>
          <cell r="IJ70">
            <v>0</v>
          </cell>
          <cell r="IK70">
            <v>0</v>
          </cell>
          <cell r="IL70">
            <v>5779815</v>
          </cell>
          <cell r="IM70">
            <v>0</v>
          </cell>
          <cell r="IN70">
            <v>0</v>
          </cell>
          <cell r="IO70">
            <v>1.03</v>
          </cell>
          <cell r="IP70">
            <v>68</v>
          </cell>
          <cell r="IQ70">
            <v>2.9020000000000001</v>
          </cell>
          <cell r="IR70">
            <v>2.42</v>
          </cell>
          <cell r="IS70">
            <v>688.8</v>
          </cell>
          <cell r="IT70">
            <v>0</v>
          </cell>
          <cell r="IU70">
            <v>28</v>
          </cell>
          <cell r="IV70">
            <v>0</v>
          </cell>
          <cell r="IW70">
            <v>0</v>
          </cell>
          <cell r="IX70">
            <v>0</v>
          </cell>
          <cell r="IY70">
            <v>0</v>
          </cell>
          <cell r="IZ70">
            <v>0</v>
          </cell>
          <cell r="JA70">
            <v>0</v>
          </cell>
          <cell r="JB70">
            <v>0</v>
          </cell>
          <cell r="JC70">
            <v>0</v>
          </cell>
          <cell r="JD70">
            <v>81.63</v>
          </cell>
          <cell r="JE70">
            <v>35.619999999999997</v>
          </cell>
          <cell r="JF70">
            <v>19.37</v>
          </cell>
          <cell r="JG70">
            <v>26.64</v>
          </cell>
          <cell r="JH70">
            <v>24.66</v>
          </cell>
          <cell r="JI70">
            <v>20.59</v>
          </cell>
          <cell r="JJ70">
            <v>20.88</v>
          </cell>
          <cell r="JK70">
            <v>66.13</v>
          </cell>
          <cell r="JL70">
            <v>1.23</v>
          </cell>
          <cell r="JM70">
            <v>2.42</v>
          </cell>
          <cell r="JN70">
            <v>70</v>
          </cell>
          <cell r="JO70">
            <v>0</v>
          </cell>
          <cell r="JP70">
            <v>6121</v>
          </cell>
          <cell r="JQ70">
            <v>2.879</v>
          </cell>
          <cell r="JR70">
            <v>11758</v>
          </cell>
          <cell r="JS70">
            <v>696.5</v>
          </cell>
          <cell r="JT70">
            <v>-0.04</v>
          </cell>
          <cell r="JU70">
            <v>-245</v>
          </cell>
          <cell r="JV70">
            <v>-214</v>
          </cell>
          <cell r="JW70">
            <v>0</v>
          </cell>
          <cell r="JX70">
            <v>688.8</v>
          </cell>
          <cell r="JY70">
            <v>6366</v>
          </cell>
          <cell r="JZ70">
            <v>4384901</v>
          </cell>
          <cell r="KA70">
            <v>0</v>
          </cell>
        </row>
        <row r="71">
          <cell r="C71">
            <v>1097</v>
          </cell>
          <cell r="D71" t="str">
            <v>SE WEBSTER-GRAND (SE WEBSTER OLD)</v>
          </cell>
          <cell r="E71">
            <v>0</v>
          </cell>
          <cell r="F71">
            <v>0</v>
          </cell>
          <cell r="G71">
            <v>0</v>
          </cell>
          <cell r="H71">
            <v>6096</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cell r="JW71">
            <v>0</v>
          </cell>
          <cell r="JX71">
            <v>0</v>
          </cell>
          <cell r="JY71">
            <v>0</v>
          </cell>
          <cell r="JZ71">
            <v>0</v>
          </cell>
          <cell r="KA71">
            <v>0</v>
          </cell>
        </row>
        <row r="72">
          <cell r="C72">
            <v>1107</v>
          </cell>
          <cell r="D72" t="str">
            <v>CHARITON</v>
          </cell>
          <cell r="E72">
            <v>0</v>
          </cell>
          <cell r="F72">
            <v>0</v>
          </cell>
          <cell r="G72">
            <v>0</v>
          </cell>
          <cell r="H72">
            <v>1107</v>
          </cell>
          <cell r="I72">
            <v>3855317</v>
          </cell>
          <cell r="J72">
            <v>127240</v>
          </cell>
          <cell r="K72">
            <v>585000</v>
          </cell>
          <cell r="L72">
            <v>335000</v>
          </cell>
          <cell r="M72">
            <v>4310</v>
          </cell>
          <cell r="N72">
            <v>212500</v>
          </cell>
          <cell r="O72">
            <v>335000</v>
          </cell>
          <cell r="P72">
            <v>1425205</v>
          </cell>
          <cell r="Q72">
            <v>0</v>
          </cell>
          <cell r="R72">
            <v>8919375</v>
          </cell>
          <cell r="S72">
            <v>0</v>
          </cell>
          <cell r="T72">
            <v>41000</v>
          </cell>
          <cell r="U72">
            <v>36544</v>
          </cell>
          <cell r="V72">
            <v>297000</v>
          </cell>
          <cell r="W72">
            <v>727500</v>
          </cell>
          <cell r="X72">
            <v>16900991</v>
          </cell>
          <cell r="Y72">
            <v>0</v>
          </cell>
          <cell r="Z72">
            <v>862355</v>
          </cell>
          <cell r="AA72">
            <v>0</v>
          </cell>
          <cell r="AB72">
            <v>17763346</v>
          </cell>
          <cell r="AC72">
            <v>8639806</v>
          </cell>
          <cell r="AD72">
            <v>26403152</v>
          </cell>
          <cell r="AE72">
            <v>9920000</v>
          </cell>
          <cell r="AF72">
            <v>230000</v>
          </cell>
          <cell r="AG72">
            <v>510000</v>
          </cell>
          <cell r="AH72">
            <v>380000</v>
          </cell>
          <cell r="AI72">
            <v>950000</v>
          </cell>
          <cell r="AJ72">
            <v>426000</v>
          </cell>
          <cell r="AK72">
            <v>1630000</v>
          </cell>
          <cell r="AL72">
            <v>900000</v>
          </cell>
          <cell r="AM72">
            <v>0</v>
          </cell>
          <cell r="AN72">
            <v>5026000</v>
          </cell>
          <cell r="AO72">
            <v>740000</v>
          </cell>
          <cell r="AP72">
            <v>450000</v>
          </cell>
          <cell r="AQ72">
            <v>862355</v>
          </cell>
          <cell r="AR72">
            <v>618415</v>
          </cell>
          <cell r="AS72">
            <v>1930770</v>
          </cell>
          <cell r="AT72">
            <v>17616770</v>
          </cell>
          <cell r="AU72">
            <v>862355</v>
          </cell>
          <cell r="AV72">
            <v>18479125</v>
          </cell>
          <cell r="AW72">
            <v>7924027</v>
          </cell>
          <cell r="AX72">
            <v>26403152</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20</v>
          </cell>
          <cell r="BV72">
            <v>2011</v>
          </cell>
          <cell r="BW72">
            <v>2015</v>
          </cell>
          <cell r="BX72">
            <v>10</v>
          </cell>
          <cell r="BY72">
            <v>0</v>
          </cell>
          <cell r="BZ72">
            <v>0</v>
          </cell>
          <cell r="CA72">
            <v>0</v>
          </cell>
          <cell r="CB72">
            <v>0</v>
          </cell>
          <cell r="CC72">
            <v>0</v>
          </cell>
          <cell r="CD72">
            <v>0</v>
          </cell>
          <cell r="CE72">
            <v>0</v>
          </cell>
          <cell r="CF72">
            <v>0</v>
          </cell>
          <cell r="CG72">
            <v>0</v>
          </cell>
          <cell r="CH72">
            <v>0</v>
          </cell>
          <cell r="CI72">
            <v>0</v>
          </cell>
          <cell r="CJ72">
            <v>2015</v>
          </cell>
          <cell r="CK72">
            <v>2019</v>
          </cell>
          <cell r="CL72">
            <v>1340</v>
          </cell>
          <cell r="CM72">
            <v>0</v>
          </cell>
          <cell r="CN72">
            <v>0</v>
          </cell>
          <cell r="CO72">
            <v>0</v>
          </cell>
          <cell r="CP72">
            <v>0</v>
          </cell>
          <cell r="CQ72">
            <v>0</v>
          </cell>
          <cell r="CR72">
            <v>0</v>
          </cell>
          <cell r="CS72">
            <v>0</v>
          </cell>
          <cell r="CT72">
            <v>2700</v>
          </cell>
          <cell r="CU72">
            <v>0</v>
          </cell>
          <cell r="CV72">
            <v>1</v>
          </cell>
          <cell r="CW72">
            <v>855336</v>
          </cell>
          <cell r="CX72">
            <v>0</v>
          </cell>
          <cell r="CY72">
            <v>0</v>
          </cell>
          <cell r="CZ72">
            <v>0</v>
          </cell>
          <cell r="DA72">
            <v>0</v>
          </cell>
          <cell r="DB72">
            <v>0</v>
          </cell>
          <cell r="DC72">
            <v>0</v>
          </cell>
          <cell r="DD72">
            <v>2</v>
          </cell>
          <cell r="DE72">
            <v>375123</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2828500</v>
          </cell>
          <cell r="DU72">
            <v>487374</v>
          </cell>
          <cell r="DV72">
            <v>0</v>
          </cell>
          <cell r="DW72">
            <v>0</v>
          </cell>
          <cell r="DX72">
            <v>0</v>
          </cell>
          <cell r="DY72">
            <v>0</v>
          </cell>
          <cell r="DZ72">
            <v>0</v>
          </cell>
          <cell r="EA72">
            <v>0</v>
          </cell>
          <cell r="EB72">
            <v>3315874</v>
          </cell>
          <cell r="EC72">
            <v>350000</v>
          </cell>
          <cell r="ED72">
            <v>0</v>
          </cell>
          <cell r="EE72">
            <v>2828500</v>
          </cell>
          <cell r="EF72">
            <v>0</v>
          </cell>
          <cell r="EG72">
            <v>265647</v>
          </cell>
          <cell r="EH72">
            <v>265647</v>
          </cell>
          <cell r="EI72">
            <v>92381</v>
          </cell>
          <cell r="EJ72">
            <v>358028</v>
          </cell>
          <cell r="EK72">
            <v>0</v>
          </cell>
          <cell r="EL72">
            <v>0</v>
          </cell>
          <cell r="EM72">
            <v>0</v>
          </cell>
          <cell r="EN72">
            <v>0</v>
          </cell>
          <cell r="EO72">
            <v>0</v>
          </cell>
          <cell r="EP72">
            <v>0</v>
          </cell>
          <cell r="EQ72">
            <v>4023902</v>
          </cell>
          <cell r="ER72">
            <v>174098</v>
          </cell>
          <cell r="ES72">
            <v>1201123</v>
          </cell>
          <cell r="ET72">
            <v>127085</v>
          </cell>
          <cell r="EU72">
            <v>0</v>
          </cell>
          <cell r="EV72">
            <v>0</v>
          </cell>
          <cell r="EW72">
            <v>94893</v>
          </cell>
          <cell r="EX72">
            <v>33000</v>
          </cell>
          <cell r="EY72">
            <v>0</v>
          </cell>
          <cell r="EZ72">
            <v>0</v>
          </cell>
          <cell r="FA72">
            <v>0</v>
          </cell>
          <cell r="FB72">
            <v>0</v>
          </cell>
          <cell r="FC72">
            <v>1456101</v>
          </cell>
          <cell r="FD72">
            <v>0</v>
          </cell>
          <cell r="FE72">
            <v>0</v>
          </cell>
          <cell r="FF72">
            <v>1027025</v>
          </cell>
          <cell r="FG72">
            <v>174098</v>
          </cell>
          <cell r="FH72">
            <v>3169801</v>
          </cell>
          <cell r="FI72">
            <v>104728</v>
          </cell>
          <cell r="FJ72">
            <v>500000</v>
          </cell>
          <cell r="FK72">
            <v>335000</v>
          </cell>
          <cell r="FL72">
            <v>2500</v>
          </cell>
          <cell r="FM72">
            <v>0</v>
          </cell>
          <cell r="FN72">
            <v>0</v>
          </cell>
          <cell r="FO72">
            <v>275000</v>
          </cell>
          <cell r="FP72">
            <v>0</v>
          </cell>
          <cell r="FQ72">
            <v>8919375</v>
          </cell>
          <cell r="FR72">
            <v>0</v>
          </cell>
          <cell r="FS72">
            <v>35000</v>
          </cell>
          <cell r="FT72">
            <v>29900</v>
          </cell>
          <cell r="FU72">
            <v>297000</v>
          </cell>
          <cell r="FV72">
            <v>235000</v>
          </cell>
          <cell r="FW72">
            <v>13903304</v>
          </cell>
          <cell r="FX72">
            <v>0</v>
          </cell>
          <cell r="FY72">
            <v>0</v>
          </cell>
          <cell r="FZ72">
            <v>0</v>
          </cell>
          <cell r="GA72">
            <v>13903304</v>
          </cell>
          <cell r="GB72">
            <v>3554615</v>
          </cell>
          <cell r="GC72">
            <v>17457919</v>
          </cell>
          <cell r="GD72">
            <v>1709400</v>
          </cell>
          <cell r="GE72">
            <v>0</v>
          </cell>
          <cell r="GF72">
            <v>11384813</v>
          </cell>
          <cell r="GG72">
            <v>6001</v>
          </cell>
          <cell r="GH72">
            <v>8283780</v>
          </cell>
          <cell r="GI72">
            <v>175009</v>
          </cell>
          <cell r="GJ72">
            <v>152035</v>
          </cell>
          <cell r="GK72">
            <v>1128308</v>
          </cell>
          <cell r="GL72">
            <v>409703</v>
          </cell>
          <cell r="GM72">
            <v>30678</v>
          </cell>
          <cell r="GN72">
            <v>67730</v>
          </cell>
          <cell r="GO72">
            <v>74368</v>
          </cell>
          <cell r="GP72">
            <v>0</v>
          </cell>
          <cell r="GQ72">
            <v>220000</v>
          </cell>
          <cell r="GR72">
            <v>0</v>
          </cell>
          <cell r="GS72">
            <v>80672</v>
          </cell>
          <cell r="GT72">
            <v>153980</v>
          </cell>
          <cell r="GU72">
            <v>0</v>
          </cell>
          <cell r="GV72">
            <v>11619465</v>
          </cell>
          <cell r="GW72">
            <v>1156858</v>
          </cell>
          <cell r="GX72">
            <v>4963698</v>
          </cell>
          <cell r="GY72">
            <v>0</v>
          </cell>
          <cell r="GZ72">
            <v>0</v>
          </cell>
          <cell r="HA72">
            <v>0</v>
          </cell>
          <cell r="HB72">
            <v>534934</v>
          </cell>
          <cell r="HC72">
            <v>0</v>
          </cell>
          <cell r="HD72">
            <v>85181</v>
          </cell>
          <cell r="HE72">
            <v>183031</v>
          </cell>
          <cell r="HF72">
            <v>18457986</v>
          </cell>
          <cell r="HG72">
            <v>13271302</v>
          </cell>
          <cell r="HH72">
            <v>0</v>
          </cell>
          <cell r="HI72">
            <v>5186684</v>
          </cell>
          <cell r="HJ72">
            <v>8331293</v>
          </cell>
          <cell r="HK72">
            <v>35325</v>
          </cell>
          <cell r="HL72">
            <v>164998</v>
          </cell>
          <cell r="HM72">
            <v>1056179</v>
          </cell>
          <cell r="HN72">
            <v>408702</v>
          </cell>
          <cell r="HO72">
            <v>31679</v>
          </cell>
          <cell r="HP72">
            <v>68132</v>
          </cell>
          <cell r="HQ72">
            <v>74814</v>
          </cell>
          <cell r="HR72">
            <v>0</v>
          </cell>
          <cell r="HS72">
            <v>150049</v>
          </cell>
          <cell r="HT72">
            <v>0</v>
          </cell>
          <cell r="HU72">
            <v>76916</v>
          </cell>
          <cell r="HV72">
            <v>0</v>
          </cell>
          <cell r="HW72">
            <v>2640</v>
          </cell>
          <cell r="HX72">
            <v>11254743</v>
          </cell>
          <cell r="HY72">
            <v>0</v>
          </cell>
          <cell r="HZ72">
            <v>5186684</v>
          </cell>
          <cell r="IA72">
            <v>0</v>
          </cell>
          <cell r="IB72">
            <v>0</v>
          </cell>
          <cell r="IC72">
            <v>0</v>
          </cell>
          <cell r="ID72">
            <v>533456</v>
          </cell>
          <cell r="IE72">
            <v>0</v>
          </cell>
          <cell r="IF72">
            <v>69564</v>
          </cell>
          <cell r="IG72">
            <v>205054</v>
          </cell>
          <cell r="IH72">
            <v>0</v>
          </cell>
          <cell r="II72">
            <v>0</v>
          </cell>
          <cell r="IJ72">
            <v>0</v>
          </cell>
          <cell r="IK72">
            <v>0</v>
          </cell>
          <cell r="IL72">
            <v>11177827</v>
          </cell>
          <cell r="IM72">
            <v>0</v>
          </cell>
          <cell r="IN72">
            <v>0</v>
          </cell>
          <cell r="IO72">
            <v>3.79</v>
          </cell>
          <cell r="IP72">
            <v>0</v>
          </cell>
          <cell r="IQ72">
            <v>7.766</v>
          </cell>
          <cell r="IR72">
            <v>15.4</v>
          </cell>
          <cell r="IS72">
            <v>1343.6</v>
          </cell>
          <cell r="IT72">
            <v>0</v>
          </cell>
          <cell r="IU72">
            <v>31.5</v>
          </cell>
          <cell r="IV72">
            <v>0</v>
          </cell>
          <cell r="IW72">
            <v>0</v>
          </cell>
          <cell r="IX72">
            <v>0</v>
          </cell>
          <cell r="IY72">
            <v>0</v>
          </cell>
          <cell r="IZ72">
            <v>0</v>
          </cell>
          <cell r="JA72">
            <v>0</v>
          </cell>
          <cell r="JB72">
            <v>0</v>
          </cell>
          <cell r="JC72">
            <v>4.08</v>
          </cell>
          <cell r="JD72">
            <v>172.55</v>
          </cell>
          <cell r="JE72">
            <v>32.880000000000003</v>
          </cell>
          <cell r="JF72">
            <v>41.75</v>
          </cell>
          <cell r="JG72">
            <v>97.92</v>
          </cell>
          <cell r="JH72">
            <v>35.619999999999997</v>
          </cell>
          <cell r="JI72">
            <v>35.090000000000003</v>
          </cell>
          <cell r="JJ72">
            <v>94.32</v>
          </cell>
          <cell r="JK72">
            <v>165.03</v>
          </cell>
          <cell r="JL72">
            <v>7.08</v>
          </cell>
          <cell r="JM72">
            <v>16.5</v>
          </cell>
          <cell r="JN72">
            <v>0</v>
          </cell>
          <cell r="JO72">
            <v>0</v>
          </cell>
          <cell r="JP72">
            <v>6121</v>
          </cell>
          <cell r="JQ72">
            <v>7.85</v>
          </cell>
          <cell r="JR72">
            <v>48238</v>
          </cell>
          <cell r="JS72">
            <v>1361.1</v>
          </cell>
          <cell r="JT72">
            <v>0</v>
          </cell>
          <cell r="JU72">
            <v>0</v>
          </cell>
          <cell r="JV72">
            <v>0</v>
          </cell>
          <cell r="JW72">
            <v>1131</v>
          </cell>
          <cell r="JX72">
            <v>1343.6</v>
          </cell>
          <cell r="JY72">
            <v>6366</v>
          </cell>
          <cell r="JZ72">
            <v>8553358</v>
          </cell>
          <cell r="KA72">
            <v>0</v>
          </cell>
        </row>
        <row r="73">
          <cell r="C73">
            <v>1116</v>
          </cell>
          <cell r="D73" t="str">
            <v>CHARLES CITY</v>
          </cell>
          <cell r="E73">
            <v>0</v>
          </cell>
          <cell r="F73">
            <v>0</v>
          </cell>
          <cell r="G73">
            <v>0</v>
          </cell>
          <cell r="H73">
            <v>1116</v>
          </cell>
          <cell r="I73">
            <v>6152481</v>
          </cell>
          <cell r="J73">
            <v>425110</v>
          </cell>
          <cell r="K73">
            <v>471346</v>
          </cell>
          <cell r="L73">
            <v>319000</v>
          </cell>
          <cell r="M73">
            <v>113382</v>
          </cell>
          <cell r="N73">
            <v>370000</v>
          </cell>
          <cell r="O73">
            <v>301500</v>
          </cell>
          <cell r="P73">
            <v>1209725</v>
          </cell>
          <cell r="Q73">
            <v>23300</v>
          </cell>
          <cell r="R73">
            <v>9581215</v>
          </cell>
          <cell r="S73">
            <v>0</v>
          </cell>
          <cell r="T73">
            <v>608665</v>
          </cell>
          <cell r="U73">
            <v>76866</v>
          </cell>
          <cell r="V73">
            <v>381000</v>
          </cell>
          <cell r="W73">
            <v>890000</v>
          </cell>
          <cell r="X73">
            <v>20923590</v>
          </cell>
          <cell r="Y73">
            <v>0</v>
          </cell>
          <cell r="Z73">
            <v>786687</v>
          </cell>
          <cell r="AA73">
            <v>26000</v>
          </cell>
          <cell r="AB73">
            <v>21736277</v>
          </cell>
          <cell r="AC73">
            <v>16256424</v>
          </cell>
          <cell r="AD73">
            <v>37992701</v>
          </cell>
          <cell r="AE73">
            <v>13140515</v>
          </cell>
          <cell r="AF73">
            <v>567363</v>
          </cell>
          <cell r="AG73">
            <v>639660</v>
          </cell>
          <cell r="AH73">
            <v>349681</v>
          </cell>
          <cell r="AI73">
            <v>1091904</v>
          </cell>
          <cell r="AJ73">
            <v>611318</v>
          </cell>
          <cell r="AK73">
            <v>1582744</v>
          </cell>
          <cell r="AL73">
            <v>719084</v>
          </cell>
          <cell r="AM73">
            <v>0</v>
          </cell>
          <cell r="AN73">
            <v>5561754</v>
          </cell>
          <cell r="AO73">
            <v>990000</v>
          </cell>
          <cell r="AP73">
            <v>9254900</v>
          </cell>
          <cell r="AQ73">
            <v>535000</v>
          </cell>
          <cell r="AR73">
            <v>751718</v>
          </cell>
          <cell r="AS73">
            <v>10541618</v>
          </cell>
          <cell r="AT73">
            <v>30233887</v>
          </cell>
          <cell r="AU73">
            <v>786687</v>
          </cell>
          <cell r="AV73">
            <v>31020574</v>
          </cell>
          <cell r="AW73">
            <v>6972127</v>
          </cell>
          <cell r="AX73">
            <v>37992701</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20</v>
          </cell>
          <cell r="BV73">
            <v>2013</v>
          </cell>
          <cell r="BW73">
            <v>2017</v>
          </cell>
          <cell r="BX73">
            <v>7</v>
          </cell>
          <cell r="BY73">
            <v>0</v>
          </cell>
          <cell r="BZ73">
            <v>0</v>
          </cell>
          <cell r="CA73">
            <v>0</v>
          </cell>
          <cell r="CB73">
            <v>0</v>
          </cell>
          <cell r="CC73">
            <v>0</v>
          </cell>
          <cell r="CD73">
            <v>0</v>
          </cell>
          <cell r="CE73">
            <v>0</v>
          </cell>
          <cell r="CF73">
            <v>0</v>
          </cell>
          <cell r="CG73">
            <v>0</v>
          </cell>
          <cell r="CH73">
            <v>0</v>
          </cell>
          <cell r="CI73">
            <v>0</v>
          </cell>
          <cell r="CJ73">
            <v>2011</v>
          </cell>
          <cell r="CK73">
            <v>2020</v>
          </cell>
          <cell r="CL73">
            <v>1340</v>
          </cell>
          <cell r="CM73">
            <v>0</v>
          </cell>
          <cell r="CN73">
            <v>0</v>
          </cell>
          <cell r="CO73">
            <v>0</v>
          </cell>
          <cell r="CP73">
            <v>0</v>
          </cell>
          <cell r="CQ73">
            <v>0</v>
          </cell>
          <cell r="CR73">
            <v>0</v>
          </cell>
          <cell r="CS73">
            <v>0</v>
          </cell>
          <cell r="CT73">
            <v>0</v>
          </cell>
          <cell r="CU73">
            <v>0</v>
          </cell>
          <cell r="CV73">
            <v>6</v>
          </cell>
          <cell r="CW73">
            <v>714899</v>
          </cell>
          <cell r="CX73">
            <v>0</v>
          </cell>
          <cell r="CY73">
            <v>0</v>
          </cell>
          <cell r="CZ73">
            <v>0</v>
          </cell>
          <cell r="DA73">
            <v>0</v>
          </cell>
          <cell r="DB73">
            <v>0</v>
          </cell>
          <cell r="DC73">
            <v>0</v>
          </cell>
          <cell r="DD73">
            <v>0</v>
          </cell>
          <cell r="DE73">
            <v>725573</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4606301</v>
          </cell>
          <cell r="DU73">
            <v>6187</v>
          </cell>
          <cell r="DV73">
            <v>0</v>
          </cell>
          <cell r="DW73">
            <v>0</v>
          </cell>
          <cell r="DX73">
            <v>0</v>
          </cell>
          <cell r="DY73">
            <v>486956</v>
          </cell>
          <cell r="DZ73">
            <v>0</v>
          </cell>
          <cell r="EA73">
            <v>0</v>
          </cell>
          <cell r="EB73">
            <v>5099444</v>
          </cell>
          <cell r="EC73">
            <v>550000</v>
          </cell>
          <cell r="ED73">
            <v>0</v>
          </cell>
          <cell r="EE73">
            <v>5093257</v>
          </cell>
          <cell r="EF73">
            <v>0</v>
          </cell>
          <cell r="EG73">
            <v>725573</v>
          </cell>
          <cell r="EH73">
            <v>725573</v>
          </cell>
          <cell r="EI73">
            <v>178686</v>
          </cell>
          <cell r="EJ73">
            <v>904259</v>
          </cell>
          <cell r="EK73">
            <v>0</v>
          </cell>
          <cell r="EL73">
            <v>0</v>
          </cell>
          <cell r="EM73">
            <v>0</v>
          </cell>
          <cell r="EN73">
            <v>0</v>
          </cell>
          <cell r="EO73">
            <v>0</v>
          </cell>
          <cell r="EP73">
            <v>0</v>
          </cell>
          <cell r="EQ73">
            <v>6553703</v>
          </cell>
          <cell r="ER73">
            <v>1143</v>
          </cell>
          <cell r="ES73">
            <v>1064028</v>
          </cell>
          <cell r="ET73">
            <v>114777</v>
          </cell>
          <cell r="EU73">
            <v>0</v>
          </cell>
          <cell r="EV73">
            <v>0</v>
          </cell>
          <cell r="EW73">
            <v>134000</v>
          </cell>
          <cell r="EX73">
            <v>33000</v>
          </cell>
          <cell r="EY73">
            <v>0</v>
          </cell>
          <cell r="EZ73">
            <v>0</v>
          </cell>
          <cell r="FA73">
            <v>0</v>
          </cell>
          <cell r="FB73">
            <v>0</v>
          </cell>
          <cell r="FC73">
            <v>1345805</v>
          </cell>
          <cell r="FD73">
            <v>0</v>
          </cell>
          <cell r="FE73">
            <v>0</v>
          </cell>
          <cell r="FF73">
            <v>1062885</v>
          </cell>
          <cell r="FG73">
            <v>1143</v>
          </cell>
          <cell r="FH73">
            <v>4786894</v>
          </cell>
          <cell r="FI73">
            <v>336438</v>
          </cell>
          <cell r="FJ73">
            <v>471346</v>
          </cell>
          <cell r="FK73">
            <v>319000</v>
          </cell>
          <cell r="FL73">
            <v>20000</v>
          </cell>
          <cell r="FM73">
            <v>0</v>
          </cell>
          <cell r="FN73">
            <v>1500</v>
          </cell>
          <cell r="FO73">
            <v>222000</v>
          </cell>
          <cell r="FP73">
            <v>23300</v>
          </cell>
          <cell r="FQ73">
            <v>9581215</v>
          </cell>
          <cell r="FR73">
            <v>0</v>
          </cell>
          <cell r="FS73">
            <v>319500</v>
          </cell>
          <cell r="FT73">
            <v>56835</v>
          </cell>
          <cell r="FU73">
            <v>381000</v>
          </cell>
          <cell r="FV73">
            <v>330000</v>
          </cell>
          <cell r="FW73">
            <v>16849028</v>
          </cell>
          <cell r="FX73">
            <v>0</v>
          </cell>
          <cell r="FY73">
            <v>0</v>
          </cell>
          <cell r="FZ73">
            <v>26000</v>
          </cell>
          <cell r="GA73">
            <v>16875028</v>
          </cell>
          <cell r="GB73">
            <v>2116607</v>
          </cell>
          <cell r="GC73">
            <v>18991635</v>
          </cell>
          <cell r="GD73">
            <v>2170481</v>
          </cell>
          <cell r="GE73">
            <v>0</v>
          </cell>
          <cell r="GF73">
            <v>13209561</v>
          </cell>
          <cell r="GG73">
            <v>6061</v>
          </cell>
          <cell r="GH73">
            <v>9391520</v>
          </cell>
          <cell r="GI73">
            <v>0</v>
          </cell>
          <cell r="GJ73">
            <v>381304</v>
          </cell>
          <cell r="GK73">
            <v>1496400</v>
          </cell>
          <cell r="GL73">
            <v>479959</v>
          </cell>
          <cell r="GM73">
            <v>0</v>
          </cell>
          <cell r="GN73">
            <v>84689</v>
          </cell>
          <cell r="GO73">
            <v>94681</v>
          </cell>
          <cell r="GP73">
            <v>0</v>
          </cell>
          <cell r="GQ73">
            <v>326554</v>
          </cell>
          <cell r="GR73">
            <v>0</v>
          </cell>
          <cell r="GS73">
            <v>189709</v>
          </cell>
          <cell r="GT73">
            <v>423540</v>
          </cell>
          <cell r="GU73">
            <v>535</v>
          </cell>
          <cell r="GV73">
            <v>13822810</v>
          </cell>
          <cell r="GW73">
            <v>1688335</v>
          </cell>
          <cell r="GX73">
            <v>3915694</v>
          </cell>
          <cell r="GY73">
            <v>0</v>
          </cell>
          <cell r="GZ73">
            <v>0</v>
          </cell>
          <cell r="HA73">
            <v>0</v>
          </cell>
          <cell r="HB73">
            <v>493515</v>
          </cell>
          <cell r="HC73">
            <v>0</v>
          </cell>
          <cell r="HD73">
            <v>101383</v>
          </cell>
          <cell r="HE73">
            <v>81014</v>
          </cell>
          <cell r="HF73">
            <v>20001368</v>
          </cell>
          <cell r="HG73">
            <v>15911958</v>
          </cell>
          <cell r="HH73">
            <v>0</v>
          </cell>
          <cell r="HI73">
            <v>4089410</v>
          </cell>
          <cell r="HJ73">
            <v>9764126</v>
          </cell>
          <cell r="HK73">
            <v>0</v>
          </cell>
          <cell r="HL73">
            <v>353244</v>
          </cell>
          <cell r="HM73">
            <v>1454080</v>
          </cell>
          <cell r="HN73">
            <v>494483</v>
          </cell>
          <cell r="HO73">
            <v>0</v>
          </cell>
          <cell r="HP73">
            <v>88183</v>
          </cell>
          <cell r="HQ73">
            <v>98560</v>
          </cell>
          <cell r="HR73">
            <v>0</v>
          </cell>
          <cell r="HS73">
            <v>384226</v>
          </cell>
          <cell r="HT73">
            <v>65268</v>
          </cell>
          <cell r="HU73">
            <v>63417</v>
          </cell>
          <cell r="HV73">
            <v>0</v>
          </cell>
          <cell r="HW73">
            <v>1333</v>
          </cell>
          <cell r="HX73">
            <v>13780468</v>
          </cell>
          <cell r="HY73">
            <v>0</v>
          </cell>
          <cell r="HZ73">
            <v>4089410</v>
          </cell>
          <cell r="IA73">
            <v>0</v>
          </cell>
          <cell r="IB73">
            <v>0</v>
          </cell>
          <cell r="IC73">
            <v>0</v>
          </cell>
          <cell r="ID73">
            <v>510293</v>
          </cell>
          <cell r="IE73">
            <v>0</v>
          </cell>
          <cell r="IF73">
            <v>82982</v>
          </cell>
          <cell r="IG73">
            <v>82634</v>
          </cell>
          <cell r="IH73">
            <v>0</v>
          </cell>
          <cell r="II73">
            <v>0</v>
          </cell>
          <cell r="IJ73">
            <v>0</v>
          </cell>
          <cell r="IK73">
            <v>0</v>
          </cell>
          <cell r="IL73">
            <v>13651783</v>
          </cell>
          <cell r="IM73">
            <v>0</v>
          </cell>
          <cell r="IN73">
            <v>2.2000000000000002</v>
          </cell>
          <cell r="IO73">
            <v>39.24</v>
          </cell>
          <cell r="IP73">
            <v>172</v>
          </cell>
          <cell r="IQ73">
            <v>9.33</v>
          </cell>
          <cell r="IR73">
            <v>8.58</v>
          </cell>
          <cell r="IS73">
            <v>1589.3</v>
          </cell>
          <cell r="IT73">
            <v>0</v>
          </cell>
          <cell r="IU73">
            <v>13.5</v>
          </cell>
          <cell r="IV73">
            <v>0</v>
          </cell>
          <cell r="IW73">
            <v>0</v>
          </cell>
          <cell r="IX73">
            <v>0</v>
          </cell>
          <cell r="IY73">
            <v>0</v>
          </cell>
          <cell r="IZ73">
            <v>0</v>
          </cell>
          <cell r="JA73">
            <v>0</v>
          </cell>
          <cell r="JB73">
            <v>0</v>
          </cell>
          <cell r="JC73">
            <v>0</v>
          </cell>
          <cell r="JD73">
            <v>235.25</v>
          </cell>
          <cell r="JE73">
            <v>65.760000000000005</v>
          </cell>
          <cell r="JF73">
            <v>62.93</v>
          </cell>
          <cell r="JG73">
            <v>106.56</v>
          </cell>
          <cell r="JH73">
            <v>68.5</v>
          </cell>
          <cell r="JI73">
            <v>49.61</v>
          </cell>
          <cell r="JJ73">
            <v>100.08</v>
          </cell>
          <cell r="JK73">
            <v>218.19</v>
          </cell>
          <cell r="JL73">
            <v>5.38</v>
          </cell>
          <cell r="JM73">
            <v>8.14</v>
          </cell>
          <cell r="JN73">
            <v>168</v>
          </cell>
          <cell r="JO73">
            <v>0.9</v>
          </cell>
          <cell r="JP73">
            <v>6181</v>
          </cell>
          <cell r="JQ73">
            <v>9.6170000000000009</v>
          </cell>
          <cell r="JR73">
            <v>145814</v>
          </cell>
          <cell r="JS73">
            <v>1579.7</v>
          </cell>
          <cell r="JT73">
            <v>0</v>
          </cell>
          <cell r="JU73">
            <v>0</v>
          </cell>
          <cell r="JV73">
            <v>0</v>
          </cell>
          <cell r="JW73">
            <v>0</v>
          </cell>
          <cell r="JX73">
            <v>1589.3</v>
          </cell>
          <cell r="JY73">
            <v>6426</v>
          </cell>
          <cell r="JZ73">
            <v>10212842</v>
          </cell>
          <cell r="KA73">
            <v>0</v>
          </cell>
        </row>
        <row r="74">
          <cell r="C74">
            <v>1134</v>
          </cell>
          <cell r="D74" t="str">
            <v>CHARTER OAK-UTE</v>
          </cell>
          <cell r="E74">
            <v>0</v>
          </cell>
          <cell r="F74">
            <v>0</v>
          </cell>
          <cell r="G74">
            <v>0</v>
          </cell>
          <cell r="H74">
            <v>1134</v>
          </cell>
          <cell r="I74">
            <v>1368135</v>
          </cell>
          <cell r="J74">
            <v>32245</v>
          </cell>
          <cell r="K74">
            <v>154231</v>
          </cell>
          <cell r="L74">
            <v>280000</v>
          </cell>
          <cell r="M74">
            <v>19950</v>
          </cell>
          <cell r="N74">
            <v>90000</v>
          </cell>
          <cell r="O74">
            <v>130000</v>
          </cell>
          <cell r="P74">
            <v>250800</v>
          </cell>
          <cell r="Q74">
            <v>0</v>
          </cell>
          <cell r="R74">
            <v>1555714</v>
          </cell>
          <cell r="S74">
            <v>0</v>
          </cell>
          <cell r="T74">
            <v>277500</v>
          </cell>
          <cell r="U74">
            <v>493</v>
          </cell>
          <cell r="V74">
            <v>68000</v>
          </cell>
          <cell r="W74">
            <v>190000</v>
          </cell>
          <cell r="X74">
            <v>4417068</v>
          </cell>
          <cell r="Y74">
            <v>0</v>
          </cell>
          <cell r="Z74">
            <v>78421</v>
          </cell>
          <cell r="AA74">
            <v>0</v>
          </cell>
          <cell r="AB74">
            <v>4495489</v>
          </cell>
          <cell r="AC74">
            <v>1791752</v>
          </cell>
          <cell r="AD74">
            <v>6287241</v>
          </cell>
          <cell r="AE74">
            <v>4063037</v>
          </cell>
          <cell r="AF74">
            <v>90000</v>
          </cell>
          <cell r="AG74">
            <v>20000</v>
          </cell>
          <cell r="AH74">
            <v>121000</v>
          </cell>
          <cell r="AI74">
            <v>252000</v>
          </cell>
          <cell r="AJ74">
            <v>115000</v>
          </cell>
          <cell r="AK74">
            <v>475000</v>
          </cell>
          <cell r="AL74">
            <v>160000</v>
          </cell>
          <cell r="AM74">
            <v>0</v>
          </cell>
          <cell r="AN74">
            <v>1233000</v>
          </cell>
          <cell r="AO74">
            <v>319327</v>
          </cell>
          <cell r="AP74">
            <v>246379</v>
          </cell>
          <cell r="AQ74">
            <v>78421</v>
          </cell>
          <cell r="AR74">
            <v>137840</v>
          </cell>
          <cell r="AS74">
            <v>462640</v>
          </cell>
          <cell r="AT74">
            <v>6078004</v>
          </cell>
          <cell r="AU74">
            <v>78421</v>
          </cell>
          <cell r="AV74">
            <v>6156425</v>
          </cell>
          <cell r="AW74">
            <v>130816</v>
          </cell>
          <cell r="AX74">
            <v>6287241</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20</v>
          </cell>
          <cell r="BV74">
            <v>2008</v>
          </cell>
          <cell r="BW74">
            <v>2017</v>
          </cell>
          <cell r="BX74">
            <v>10</v>
          </cell>
          <cell r="BY74">
            <v>0</v>
          </cell>
          <cell r="BZ74">
            <v>0</v>
          </cell>
          <cell r="CA74">
            <v>0</v>
          </cell>
          <cell r="CB74">
            <v>0</v>
          </cell>
          <cell r="CC74">
            <v>0</v>
          </cell>
          <cell r="CD74">
            <v>0</v>
          </cell>
          <cell r="CE74">
            <v>0</v>
          </cell>
          <cell r="CF74">
            <v>0</v>
          </cell>
          <cell r="CG74">
            <v>0</v>
          </cell>
          <cell r="CH74">
            <v>0</v>
          </cell>
          <cell r="CI74">
            <v>0</v>
          </cell>
          <cell r="CJ74">
            <v>2015</v>
          </cell>
          <cell r="CK74">
            <v>2024</v>
          </cell>
          <cell r="CL74">
            <v>670</v>
          </cell>
          <cell r="CM74">
            <v>0</v>
          </cell>
          <cell r="CN74">
            <v>0</v>
          </cell>
          <cell r="CO74">
            <v>0</v>
          </cell>
          <cell r="CP74">
            <v>0</v>
          </cell>
          <cell r="CQ74">
            <v>0</v>
          </cell>
          <cell r="CR74">
            <v>0</v>
          </cell>
          <cell r="CS74">
            <v>0</v>
          </cell>
          <cell r="CT74">
            <v>0</v>
          </cell>
          <cell r="CU74">
            <v>0</v>
          </cell>
          <cell r="CV74">
            <v>4</v>
          </cell>
          <cell r="CW74">
            <v>188833</v>
          </cell>
          <cell r="CX74">
            <v>0</v>
          </cell>
          <cell r="CY74">
            <v>0</v>
          </cell>
          <cell r="CZ74">
            <v>0</v>
          </cell>
          <cell r="DA74">
            <v>0</v>
          </cell>
          <cell r="DB74">
            <v>0</v>
          </cell>
          <cell r="DC74">
            <v>0</v>
          </cell>
          <cell r="DD74">
            <v>4</v>
          </cell>
          <cell r="DE74">
            <v>100028</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1129386</v>
          </cell>
          <cell r="DU74">
            <v>87599</v>
          </cell>
          <cell r="DV74">
            <v>0</v>
          </cell>
          <cell r="DW74">
            <v>0</v>
          </cell>
          <cell r="DX74">
            <v>0</v>
          </cell>
          <cell r="DY74">
            <v>0</v>
          </cell>
          <cell r="DZ74">
            <v>0</v>
          </cell>
          <cell r="EA74">
            <v>0</v>
          </cell>
          <cell r="EB74">
            <v>1216985</v>
          </cell>
          <cell r="EC74">
            <v>100000</v>
          </cell>
          <cell r="ED74">
            <v>0</v>
          </cell>
          <cell r="EE74">
            <v>1129386</v>
          </cell>
          <cell r="EF74">
            <v>0</v>
          </cell>
          <cell r="EG74">
            <v>26666</v>
          </cell>
          <cell r="EH74">
            <v>26666</v>
          </cell>
          <cell r="EI74">
            <v>49267</v>
          </cell>
          <cell r="EJ74">
            <v>75933</v>
          </cell>
          <cell r="EK74">
            <v>0</v>
          </cell>
          <cell r="EL74">
            <v>0</v>
          </cell>
          <cell r="EM74">
            <v>0</v>
          </cell>
          <cell r="EN74">
            <v>0</v>
          </cell>
          <cell r="EO74">
            <v>0</v>
          </cell>
          <cell r="EP74">
            <v>0</v>
          </cell>
          <cell r="EQ74">
            <v>1392918</v>
          </cell>
          <cell r="ER74">
            <v>58675</v>
          </cell>
          <cell r="ES74">
            <v>815154</v>
          </cell>
          <cell r="ET74">
            <v>66981</v>
          </cell>
          <cell r="EU74">
            <v>0</v>
          </cell>
          <cell r="EV74">
            <v>0</v>
          </cell>
          <cell r="EW74">
            <v>17861</v>
          </cell>
          <cell r="EX74">
            <v>33000</v>
          </cell>
          <cell r="EY74">
            <v>0</v>
          </cell>
          <cell r="EZ74">
            <v>0</v>
          </cell>
          <cell r="FA74">
            <v>0</v>
          </cell>
          <cell r="FB74">
            <v>0</v>
          </cell>
          <cell r="FC74">
            <v>932996</v>
          </cell>
          <cell r="FD74">
            <v>0</v>
          </cell>
          <cell r="FE74">
            <v>0</v>
          </cell>
          <cell r="FF74">
            <v>756479</v>
          </cell>
          <cell r="FG74">
            <v>58675</v>
          </cell>
          <cell r="FH74">
            <v>1196253</v>
          </cell>
          <cell r="FI74">
            <v>28194</v>
          </cell>
          <cell r="FJ74">
            <v>78000</v>
          </cell>
          <cell r="FK74">
            <v>280000</v>
          </cell>
          <cell r="FL74">
            <v>15000</v>
          </cell>
          <cell r="FM74">
            <v>0</v>
          </cell>
          <cell r="FN74">
            <v>0</v>
          </cell>
          <cell r="FO74">
            <v>0</v>
          </cell>
          <cell r="FP74">
            <v>0</v>
          </cell>
          <cell r="FQ74">
            <v>1555714</v>
          </cell>
          <cell r="FR74">
            <v>0</v>
          </cell>
          <cell r="FS74">
            <v>275000</v>
          </cell>
          <cell r="FT74">
            <v>0</v>
          </cell>
          <cell r="FU74">
            <v>68000</v>
          </cell>
          <cell r="FV74">
            <v>60000</v>
          </cell>
          <cell r="FW74">
            <v>3556161</v>
          </cell>
          <cell r="FX74">
            <v>0</v>
          </cell>
          <cell r="FY74">
            <v>0</v>
          </cell>
          <cell r="FZ74">
            <v>0</v>
          </cell>
          <cell r="GA74">
            <v>3556161</v>
          </cell>
          <cell r="GB74">
            <v>1056614</v>
          </cell>
          <cell r="GC74">
            <v>4612775</v>
          </cell>
          <cell r="GD74">
            <v>776000</v>
          </cell>
          <cell r="GE74">
            <v>0</v>
          </cell>
          <cell r="GF74">
            <v>2589875</v>
          </cell>
          <cell r="GG74">
            <v>6018</v>
          </cell>
          <cell r="GH74">
            <v>1908308</v>
          </cell>
          <cell r="GI74">
            <v>0</v>
          </cell>
          <cell r="GJ74">
            <v>28898</v>
          </cell>
          <cell r="GK74">
            <v>304330</v>
          </cell>
          <cell r="GL74">
            <v>99433</v>
          </cell>
          <cell r="GM74">
            <v>248</v>
          </cell>
          <cell r="GN74">
            <v>15805</v>
          </cell>
          <cell r="GO74">
            <v>17766</v>
          </cell>
          <cell r="GP74">
            <v>0</v>
          </cell>
          <cell r="GQ74">
            <v>0</v>
          </cell>
          <cell r="GR74">
            <v>0</v>
          </cell>
          <cell r="GS74">
            <v>11766</v>
          </cell>
          <cell r="GT74">
            <v>0</v>
          </cell>
          <cell r="GU74">
            <v>0</v>
          </cell>
          <cell r="GV74">
            <v>2537405</v>
          </cell>
          <cell r="GW74">
            <v>474224</v>
          </cell>
          <cell r="GX74">
            <v>814443</v>
          </cell>
          <cell r="GY74">
            <v>64236</v>
          </cell>
          <cell r="GZ74">
            <v>0</v>
          </cell>
          <cell r="HA74">
            <v>0</v>
          </cell>
          <cell r="HB74">
            <v>157760</v>
          </cell>
          <cell r="HC74">
            <v>0</v>
          </cell>
          <cell r="HD74">
            <v>21695</v>
          </cell>
          <cell r="HE74">
            <v>72012</v>
          </cell>
          <cell r="HF74">
            <v>4055844</v>
          </cell>
          <cell r="HG74">
            <v>3435575</v>
          </cell>
          <cell r="HH74">
            <v>0</v>
          </cell>
          <cell r="HI74">
            <v>620269</v>
          </cell>
          <cell r="HJ74">
            <v>1869635</v>
          </cell>
          <cell r="HK74">
            <v>57756</v>
          </cell>
          <cell r="HL74">
            <v>25467</v>
          </cell>
          <cell r="HM74">
            <v>268476</v>
          </cell>
          <cell r="HN74">
            <v>96041</v>
          </cell>
          <cell r="HO74">
            <v>3640</v>
          </cell>
          <cell r="HP74">
            <v>15464</v>
          </cell>
          <cell r="HQ74">
            <v>17376</v>
          </cell>
          <cell r="HR74">
            <v>0</v>
          </cell>
          <cell r="HS74">
            <v>0</v>
          </cell>
          <cell r="HT74">
            <v>0</v>
          </cell>
          <cell r="HU74">
            <v>36006</v>
          </cell>
          <cell r="HV74">
            <v>0</v>
          </cell>
          <cell r="HW74">
            <v>0</v>
          </cell>
          <cell r="HX74">
            <v>2608896</v>
          </cell>
          <cell r="HY74">
            <v>0</v>
          </cell>
          <cell r="HZ74">
            <v>620269</v>
          </cell>
          <cell r="IA74">
            <v>0</v>
          </cell>
          <cell r="IB74">
            <v>0</v>
          </cell>
          <cell r="IC74">
            <v>0</v>
          </cell>
          <cell r="ID74">
            <v>161149</v>
          </cell>
          <cell r="IE74">
            <v>0</v>
          </cell>
          <cell r="IF74">
            <v>17747</v>
          </cell>
          <cell r="IG74">
            <v>48968</v>
          </cell>
          <cell r="IH74">
            <v>0</v>
          </cell>
          <cell r="II74">
            <v>0</v>
          </cell>
          <cell r="IJ74">
            <v>0</v>
          </cell>
          <cell r="IK74">
            <v>0</v>
          </cell>
          <cell r="IL74">
            <v>2572890</v>
          </cell>
          <cell r="IM74">
            <v>0</v>
          </cell>
          <cell r="IN74">
            <v>0</v>
          </cell>
          <cell r="IO74">
            <v>2.5</v>
          </cell>
          <cell r="IP74">
            <v>2</v>
          </cell>
          <cell r="IQ74">
            <v>1.649</v>
          </cell>
          <cell r="IR74">
            <v>0</v>
          </cell>
          <cell r="IS74">
            <v>293.60000000000002</v>
          </cell>
          <cell r="IT74">
            <v>0</v>
          </cell>
          <cell r="IU74">
            <v>8.5</v>
          </cell>
          <cell r="IV74">
            <v>0</v>
          </cell>
          <cell r="IW74">
            <v>0</v>
          </cell>
          <cell r="IX74">
            <v>0</v>
          </cell>
          <cell r="IY74">
            <v>0</v>
          </cell>
          <cell r="IZ74">
            <v>0</v>
          </cell>
          <cell r="JA74">
            <v>0</v>
          </cell>
          <cell r="JB74">
            <v>0</v>
          </cell>
          <cell r="JC74">
            <v>0</v>
          </cell>
          <cell r="JD74">
            <v>43.74</v>
          </cell>
          <cell r="JE74">
            <v>10.96</v>
          </cell>
          <cell r="JF74">
            <v>16.940000000000001</v>
          </cell>
          <cell r="JG74">
            <v>15.84</v>
          </cell>
          <cell r="JH74">
            <v>19.18</v>
          </cell>
          <cell r="JI74">
            <v>15.73</v>
          </cell>
          <cell r="JJ74">
            <v>14.4</v>
          </cell>
          <cell r="JK74">
            <v>49.31</v>
          </cell>
          <cell r="JL74">
            <v>1.05</v>
          </cell>
          <cell r="JM74">
            <v>0</v>
          </cell>
          <cell r="JN74">
            <v>3</v>
          </cell>
          <cell r="JO74">
            <v>0</v>
          </cell>
          <cell r="JP74">
            <v>6138</v>
          </cell>
          <cell r="JQ74">
            <v>1.5629999999999999</v>
          </cell>
          <cell r="JR74">
            <v>4333</v>
          </cell>
          <cell r="JS74">
            <v>304.60000000000002</v>
          </cell>
          <cell r="JT74">
            <v>0</v>
          </cell>
          <cell r="JU74">
            <v>0</v>
          </cell>
          <cell r="JV74">
            <v>0</v>
          </cell>
          <cell r="JW74">
            <v>0</v>
          </cell>
          <cell r="JX74">
            <v>293.60000000000002</v>
          </cell>
          <cell r="JY74">
            <v>6383</v>
          </cell>
          <cell r="JZ74">
            <v>1874049</v>
          </cell>
          <cell r="KA74">
            <v>14282</v>
          </cell>
        </row>
        <row r="75">
          <cell r="C75">
            <v>1152</v>
          </cell>
          <cell r="D75" t="str">
            <v>CHEROKEE</v>
          </cell>
          <cell r="E75">
            <v>0</v>
          </cell>
          <cell r="F75">
            <v>0</v>
          </cell>
          <cell r="G75">
            <v>0</v>
          </cell>
          <cell r="H75">
            <v>1152</v>
          </cell>
          <cell r="I75">
            <v>3436216</v>
          </cell>
          <cell r="J75">
            <v>82868</v>
          </cell>
          <cell r="K75">
            <v>301000</v>
          </cell>
          <cell r="L75">
            <v>575000</v>
          </cell>
          <cell r="M75">
            <v>14400</v>
          </cell>
          <cell r="N75">
            <v>280000</v>
          </cell>
          <cell r="O75">
            <v>238200</v>
          </cell>
          <cell r="P75">
            <v>953500</v>
          </cell>
          <cell r="Q75">
            <v>6000</v>
          </cell>
          <cell r="R75">
            <v>6143581</v>
          </cell>
          <cell r="S75">
            <v>0</v>
          </cell>
          <cell r="T75">
            <v>130000</v>
          </cell>
          <cell r="U75">
            <v>8956</v>
          </cell>
          <cell r="V75">
            <v>155000</v>
          </cell>
          <cell r="W75">
            <v>390000</v>
          </cell>
          <cell r="X75">
            <v>12714721</v>
          </cell>
          <cell r="Y75">
            <v>0</v>
          </cell>
          <cell r="Z75">
            <v>601290</v>
          </cell>
          <cell r="AA75">
            <v>0</v>
          </cell>
          <cell r="AB75">
            <v>13316011</v>
          </cell>
          <cell r="AC75">
            <v>3253720</v>
          </cell>
          <cell r="AD75">
            <v>16569731</v>
          </cell>
          <cell r="AE75">
            <v>7355919</v>
          </cell>
          <cell r="AF75">
            <v>225000</v>
          </cell>
          <cell r="AG75">
            <v>295000</v>
          </cell>
          <cell r="AH75">
            <v>310000</v>
          </cell>
          <cell r="AI75">
            <v>635000</v>
          </cell>
          <cell r="AJ75">
            <v>600000</v>
          </cell>
          <cell r="AK75">
            <v>950000</v>
          </cell>
          <cell r="AL75">
            <v>505000</v>
          </cell>
          <cell r="AM75">
            <v>0</v>
          </cell>
          <cell r="AN75">
            <v>3520000</v>
          </cell>
          <cell r="AO75">
            <v>625000</v>
          </cell>
          <cell r="AP75">
            <v>606500</v>
          </cell>
          <cell r="AQ75">
            <v>601290</v>
          </cell>
          <cell r="AR75">
            <v>450353</v>
          </cell>
          <cell r="AS75">
            <v>1658143</v>
          </cell>
          <cell r="AT75">
            <v>13159062</v>
          </cell>
          <cell r="AU75">
            <v>601290</v>
          </cell>
          <cell r="AV75">
            <v>13760352</v>
          </cell>
          <cell r="AW75">
            <v>2809379</v>
          </cell>
          <cell r="AX75">
            <v>16569731</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5</v>
          </cell>
          <cell r="BV75">
            <v>2011</v>
          </cell>
          <cell r="BW75">
            <v>2015</v>
          </cell>
          <cell r="BX75">
            <v>8</v>
          </cell>
          <cell r="BY75">
            <v>0</v>
          </cell>
          <cell r="BZ75">
            <v>0</v>
          </cell>
          <cell r="CA75">
            <v>0</v>
          </cell>
          <cell r="CB75">
            <v>0</v>
          </cell>
          <cell r="CC75">
            <v>0</v>
          </cell>
          <cell r="CD75">
            <v>0</v>
          </cell>
          <cell r="CE75">
            <v>0</v>
          </cell>
          <cell r="CF75">
            <v>0</v>
          </cell>
          <cell r="CG75">
            <v>0</v>
          </cell>
          <cell r="CH75">
            <v>0</v>
          </cell>
          <cell r="CI75">
            <v>0</v>
          </cell>
          <cell r="CJ75">
            <v>2009</v>
          </cell>
          <cell r="CK75">
            <v>2018</v>
          </cell>
          <cell r="CL75">
            <v>850</v>
          </cell>
          <cell r="CM75">
            <v>0</v>
          </cell>
          <cell r="CN75">
            <v>0</v>
          </cell>
          <cell r="CO75">
            <v>0</v>
          </cell>
          <cell r="CP75">
            <v>0</v>
          </cell>
          <cell r="CQ75">
            <v>0</v>
          </cell>
          <cell r="CR75">
            <v>0</v>
          </cell>
          <cell r="CS75">
            <v>0</v>
          </cell>
          <cell r="CT75">
            <v>2700</v>
          </cell>
          <cell r="CU75">
            <v>0</v>
          </cell>
          <cell r="CV75">
            <v>5</v>
          </cell>
          <cell r="CW75">
            <v>500577</v>
          </cell>
          <cell r="CX75">
            <v>0</v>
          </cell>
          <cell r="CY75">
            <v>0</v>
          </cell>
          <cell r="CZ75">
            <v>0</v>
          </cell>
          <cell r="DA75">
            <v>0</v>
          </cell>
          <cell r="DB75">
            <v>0</v>
          </cell>
          <cell r="DC75">
            <v>0</v>
          </cell>
          <cell r="DD75">
            <v>0</v>
          </cell>
          <cell r="DE75">
            <v>218912</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2519085</v>
          </cell>
          <cell r="DU75">
            <v>56846</v>
          </cell>
          <cell r="DV75">
            <v>0</v>
          </cell>
          <cell r="DW75">
            <v>0</v>
          </cell>
          <cell r="DX75">
            <v>0</v>
          </cell>
          <cell r="DY75">
            <v>165799</v>
          </cell>
          <cell r="DZ75">
            <v>195000</v>
          </cell>
          <cell r="EA75">
            <v>0</v>
          </cell>
          <cell r="EB75">
            <v>2936730</v>
          </cell>
          <cell r="EC75">
            <v>300000</v>
          </cell>
          <cell r="ED75">
            <v>0</v>
          </cell>
          <cell r="EE75">
            <v>2879884</v>
          </cell>
          <cell r="EF75">
            <v>0</v>
          </cell>
          <cell r="EG75">
            <v>218912</v>
          </cell>
          <cell r="EH75">
            <v>218912</v>
          </cell>
          <cell r="EI75">
            <v>84989</v>
          </cell>
          <cell r="EJ75">
            <v>303901</v>
          </cell>
          <cell r="EK75">
            <v>0</v>
          </cell>
          <cell r="EL75">
            <v>0</v>
          </cell>
          <cell r="EM75">
            <v>0</v>
          </cell>
          <cell r="EN75">
            <v>0</v>
          </cell>
          <cell r="EO75">
            <v>0</v>
          </cell>
          <cell r="EP75">
            <v>0</v>
          </cell>
          <cell r="EQ75">
            <v>3540631</v>
          </cell>
          <cell r="ER75">
            <v>22072</v>
          </cell>
          <cell r="ES75">
            <v>1142146</v>
          </cell>
          <cell r="ET75">
            <v>116679</v>
          </cell>
          <cell r="EU75">
            <v>0</v>
          </cell>
          <cell r="EV75">
            <v>0</v>
          </cell>
          <cell r="EW75">
            <v>85000</v>
          </cell>
          <cell r="EX75">
            <v>33000</v>
          </cell>
          <cell r="EY75">
            <v>0</v>
          </cell>
          <cell r="EZ75">
            <v>0</v>
          </cell>
          <cell r="FA75">
            <v>0</v>
          </cell>
          <cell r="FB75">
            <v>0</v>
          </cell>
          <cell r="FC75">
            <v>1376825</v>
          </cell>
          <cell r="FD75">
            <v>0</v>
          </cell>
          <cell r="FE75">
            <v>0</v>
          </cell>
          <cell r="FF75">
            <v>1120074</v>
          </cell>
          <cell r="FG75">
            <v>22072</v>
          </cell>
          <cell r="FH75">
            <v>2846526</v>
          </cell>
          <cell r="FI75">
            <v>68657</v>
          </cell>
          <cell r="FJ75">
            <v>301000</v>
          </cell>
          <cell r="FK75">
            <v>575000</v>
          </cell>
          <cell r="FL75">
            <v>8000</v>
          </cell>
          <cell r="FM75">
            <v>0</v>
          </cell>
          <cell r="FN75">
            <v>8200</v>
          </cell>
          <cell r="FO75">
            <v>215000</v>
          </cell>
          <cell r="FP75">
            <v>0</v>
          </cell>
          <cell r="FQ75">
            <v>6143581</v>
          </cell>
          <cell r="FR75">
            <v>0</v>
          </cell>
          <cell r="FS75">
            <v>120000</v>
          </cell>
          <cell r="FT75">
            <v>0</v>
          </cell>
          <cell r="FU75">
            <v>155000</v>
          </cell>
          <cell r="FV75">
            <v>150000</v>
          </cell>
          <cell r="FW75">
            <v>10590964</v>
          </cell>
          <cell r="FX75">
            <v>0</v>
          </cell>
          <cell r="FY75">
            <v>0</v>
          </cell>
          <cell r="FZ75">
            <v>0</v>
          </cell>
          <cell r="GA75">
            <v>10590964</v>
          </cell>
          <cell r="GB75">
            <v>1329636</v>
          </cell>
          <cell r="GC75">
            <v>11920600</v>
          </cell>
          <cell r="GD75">
            <v>1532200</v>
          </cell>
          <cell r="GE75">
            <v>0</v>
          </cell>
          <cell r="GF75">
            <v>7747850</v>
          </cell>
          <cell r="GG75">
            <v>6052</v>
          </cell>
          <cell r="GH75">
            <v>5641674</v>
          </cell>
          <cell r="GI75">
            <v>0</v>
          </cell>
          <cell r="GJ75">
            <v>52053</v>
          </cell>
          <cell r="GK75">
            <v>963055</v>
          </cell>
          <cell r="GL75">
            <v>295139</v>
          </cell>
          <cell r="GM75">
            <v>8343</v>
          </cell>
          <cell r="GN75">
            <v>46031</v>
          </cell>
          <cell r="GO75">
            <v>51745</v>
          </cell>
          <cell r="GP75">
            <v>0</v>
          </cell>
          <cell r="GQ75">
            <v>112693</v>
          </cell>
          <cell r="GR75">
            <v>0</v>
          </cell>
          <cell r="GS75">
            <v>166067</v>
          </cell>
          <cell r="GT75">
            <v>39668</v>
          </cell>
          <cell r="GU75">
            <v>0</v>
          </cell>
          <cell r="GV75">
            <v>7953585</v>
          </cell>
          <cell r="GW75">
            <v>1102248</v>
          </cell>
          <cell r="GX75">
            <v>2327756</v>
          </cell>
          <cell r="GY75">
            <v>0</v>
          </cell>
          <cell r="GZ75">
            <v>0</v>
          </cell>
          <cell r="HA75">
            <v>0</v>
          </cell>
          <cell r="HB75">
            <v>323968</v>
          </cell>
          <cell r="HC75">
            <v>0</v>
          </cell>
          <cell r="HD75">
            <v>65060</v>
          </cell>
          <cell r="HE75">
            <v>144024</v>
          </cell>
          <cell r="HF75">
            <v>11851581</v>
          </cell>
          <cell r="HG75">
            <v>9626668</v>
          </cell>
          <cell r="HH75">
            <v>0</v>
          </cell>
          <cell r="HI75">
            <v>2224913</v>
          </cell>
          <cell r="HJ75">
            <v>5920182</v>
          </cell>
          <cell r="HK75">
            <v>0</v>
          </cell>
          <cell r="HL75">
            <v>73490</v>
          </cell>
          <cell r="HM75">
            <v>923640</v>
          </cell>
          <cell r="HN75">
            <v>305721</v>
          </cell>
          <cell r="HO75">
            <v>0</v>
          </cell>
          <cell r="HP75">
            <v>48305</v>
          </cell>
          <cell r="HQ75">
            <v>54279</v>
          </cell>
          <cell r="HR75">
            <v>0</v>
          </cell>
          <cell r="HS75">
            <v>107200</v>
          </cell>
          <cell r="HT75">
            <v>0</v>
          </cell>
          <cell r="HU75">
            <v>99493</v>
          </cell>
          <cell r="HV75">
            <v>0</v>
          </cell>
          <cell r="HW75">
            <v>-4236</v>
          </cell>
          <cell r="HX75">
            <v>8148058</v>
          </cell>
          <cell r="HY75">
            <v>0</v>
          </cell>
          <cell r="HZ75">
            <v>2224913</v>
          </cell>
          <cell r="IA75">
            <v>0</v>
          </cell>
          <cell r="IB75">
            <v>0</v>
          </cell>
          <cell r="IC75">
            <v>0</v>
          </cell>
          <cell r="ID75">
            <v>340198</v>
          </cell>
          <cell r="IE75">
            <v>0</v>
          </cell>
          <cell r="IF75">
            <v>53299</v>
          </cell>
          <cell r="IG75">
            <v>122420</v>
          </cell>
          <cell r="IH75">
            <v>0</v>
          </cell>
          <cell r="II75">
            <v>0</v>
          </cell>
          <cell r="IJ75">
            <v>0</v>
          </cell>
          <cell r="IK75">
            <v>0</v>
          </cell>
          <cell r="IL75">
            <v>8048565</v>
          </cell>
          <cell r="IM75">
            <v>0</v>
          </cell>
          <cell r="IN75">
            <v>0</v>
          </cell>
          <cell r="IO75">
            <v>3.47</v>
          </cell>
          <cell r="IP75">
            <v>0</v>
          </cell>
          <cell r="IQ75">
            <v>4.4770000000000003</v>
          </cell>
          <cell r="IR75">
            <v>3.96</v>
          </cell>
          <cell r="IS75">
            <v>975.1</v>
          </cell>
          <cell r="IT75">
            <v>0</v>
          </cell>
          <cell r="IU75">
            <v>20.5</v>
          </cell>
          <cell r="IV75">
            <v>0</v>
          </cell>
          <cell r="IW75">
            <v>0</v>
          </cell>
          <cell r="IX75">
            <v>0</v>
          </cell>
          <cell r="IY75">
            <v>0</v>
          </cell>
          <cell r="IZ75">
            <v>0</v>
          </cell>
          <cell r="JA75">
            <v>0</v>
          </cell>
          <cell r="JB75">
            <v>0</v>
          </cell>
          <cell r="JC75">
            <v>0</v>
          </cell>
          <cell r="JD75">
            <v>149.65</v>
          </cell>
          <cell r="JE75">
            <v>30.14</v>
          </cell>
          <cell r="JF75">
            <v>56.87</v>
          </cell>
          <cell r="JG75">
            <v>62.64</v>
          </cell>
          <cell r="JH75">
            <v>35.619999999999997</v>
          </cell>
          <cell r="JI75">
            <v>56.27</v>
          </cell>
          <cell r="JJ75">
            <v>62.64</v>
          </cell>
          <cell r="JK75">
            <v>154.53</v>
          </cell>
          <cell r="JL75">
            <v>3.81</v>
          </cell>
          <cell r="JM75">
            <v>3.08</v>
          </cell>
          <cell r="JN75">
            <v>0</v>
          </cell>
          <cell r="JO75">
            <v>0</v>
          </cell>
          <cell r="JP75">
            <v>6172</v>
          </cell>
          <cell r="JQ75">
            <v>4.6529999999999996</v>
          </cell>
          <cell r="JR75">
            <v>52213</v>
          </cell>
          <cell r="JS75">
            <v>959.2</v>
          </cell>
          <cell r="JT75">
            <v>0</v>
          </cell>
          <cell r="JU75">
            <v>0</v>
          </cell>
          <cell r="JV75">
            <v>0</v>
          </cell>
          <cell r="JW75">
            <v>0</v>
          </cell>
          <cell r="JX75">
            <v>975.1</v>
          </cell>
          <cell r="JY75">
            <v>6417</v>
          </cell>
          <cell r="JZ75">
            <v>6257217</v>
          </cell>
          <cell r="KA75">
            <v>0</v>
          </cell>
        </row>
        <row r="76">
          <cell r="C76">
            <v>1197</v>
          </cell>
          <cell r="D76" t="str">
            <v>CLARINDA</v>
          </cell>
          <cell r="E76">
            <v>0</v>
          </cell>
          <cell r="F76">
            <v>0</v>
          </cell>
          <cell r="G76">
            <v>0</v>
          </cell>
          <cell r="H76">
            <v>1197</v>
          </cell>
          <cell r="I76">
            <v>2649879</v>
          </cell>
          <cell r="J76">
            <v>118098</v>
          </cell>
          <cell r="K76">
            <v>223409</v>
          </cell>
          <cell r="L76">
            <v>1451397</v>
          </cell>
          <cell r="M76">
            <v>7550</v>
          </cell>
          <cell r="N76">
            <v>215000</v>
          </cell>
          <cell r="O76">
            <v>260000</v>
          </cell>
          <cell r="P76">
            <v>1003000</v>
          </cell>
          <cell r="Q76">
            <v>0</v>
          </cell>
          <cell r="R76">
            <v>5253135</v>
          </cell>
          <cell r="S76">
            <v>0</v>
          </cell>
          <cell r="T76">
            <v>67000</v>
          </cell>
          <cell r="U76">
            <v>26278</v>
          </cell>
          <cell r="V76">
            <v>408000</v>
          </cell>
          <cell r="W76">
            <v>391866</v>
          </cell>
          <cell r="X76">
            <v>12074612</v>
          </cell>
          <cell r="Y76">
            <v>0</v>
          </cell>
          <cell r="Z76">
            <v>0</v>
          </cell>
          <cell r="AA76">
            <v>0</v>
          </cell>
          <cell r="AB76">
            <v>12074612</v>
          </cell>
          <cell r="AC76">
            <v>4347366</v>
          </cell>
          <cell r="AD76">
            <v>16421978</v>
          </cell>
          <cell r="AE76">
            <v>7360466</v>
          </cell>
          <cell r="AF76">
            <v>669241</v>
          </cell>
          <cell r="AG76">
            <v>365865</v>
          </cell>
          <cell r="AH76">
            <v>312691</v>
          </cell>
          <cell r="AI76">
            <v>695546</v>
          </cell>
          <cell r="AJ76">
            <v>223524</v>
          </cell>
          <cell r="AK76">
            <v>1183978</v>
          </cell>
          <cell r="AL76">
            <v>555861</v>
          </cell>
          <cell r="AM76">
            <v>0</v>
          </cell>
          <cell r="AN76">
            <v>4006706</v>
          </cell>
          <cell r="AO76">
            <v>600000</v>
          </cell>
          <cell r="AP76">
            <v>1100000</v>
          </cell>
          <cell r="AQ76">
            <v>0</v>
          </cell>
          <cell r="AR76">
            <v>416112</v>
          </cell>
          <cell r="AS76">
            <v>1516112</v>
          </cell>
          <cell r="AT76">
            <v>13483284</v>
          </cell>
          <cell r="AU76">
            <v>0</v>
          </cell>
          <cell r="AV76">
            <v>13483284</v>
          </cell>
          <cell r="AW76">
            <v>2938694</v>
          </cell>
          <cell r="AX76">
            <v>16421978</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20</v>
          </cell>
          <cell r="BV76">
            <v>2012</v>
          </cell>
          <cell r="BW76">
            <v>2016</v>
          </cell>
          <cell r="BX76">
            <v>6</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4050</v>
          </cell>
          <cell r="CU76">
            <v>0</v>
          </cell>
          <cell r="CV76">
            <v>4</v>
          </cell>
          <cell r="CW76">
            <v>358546</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2466270</v>
          </cell>
          <cell r="DU76">
            <v>38903</v>
          </cell>
          <cell r="DV76">
            <v>0</v>
          </cell>
          <cell r="DW76">
            <v>0</v>
          </cell>
          <cell r="DX76">
            <v>0</v>
          </cell>
          <cell r="DY76">
            <v>0</v>
          </cell>
          <cell r="DZ76">
            <v>0</v>
          </cell>
          <cell r="EA76">
            <v>0</v>
          </cell>
          <cell r="EB76">
            <v>2505173</v>
          </cell>
          <cell r="EC76">
            <v>175000</v>
          </cell>
          <cell r="ED76">
            <v>0</v>
          </cell>
          <cell r="EE76">
            <v>2466270</v>
          </cell>
          <cell r="EF76">
            <v>0</v>
          </cell>
          <cell r="EG76">
            <v>0</v>
          </cell>
          <cell r="EH76">
            <v>0</v>
          </cell>
          <cell r="EI76">
            <v>87868</v>
          </cell>
          <cell r="EJ76">
            <v>87868</v>
          </cell>
          <cell r="EK76">
            <v>0</v>
          </cell>
          <cell r="EL76">
            <v>0</v>
          </cell>
          <cell r="EM76">
            <v>0</v>
          </cell>
          <cell r="EN76">
            <v>0</v>
          </cell>
          <cell r="EO76">
            <v>0</v>
          </cell>
          <cell r="EP76">
            <v>0</v>
          </cell>
          <cell r="EQ76">
            <v>2768041</v>
          </cell>
          <cell r="ER76">
            <v>14611</v>
          </cell>
          <cell r="ES76">
            <v>953807</v>
          </cell>
          <cell r="ET76">
            <v>66643</v>
          </cell>
          <cell r="EU76">
            <v>0</v>
          </cell>
          <cell r="EV76">
            <v>0</v>
          </cell>
          <cell r="EW76">
            <v>0</v>
          </cell>
          <cell r="EX76">
            <v>33000</v>
          </cell>
          <cell r="EY76">
            <v>0</v>
          </cell>
          <cell r="EZ76">
            <v>0</v>
          </cell>
          <cell r="FA76">
            <v>0</v>
          </cell>
          <cell r="FB76">
            <v>0</v>
          </cell>
          <cell r="FC76">
            <v>1053450</v>
          </cell>
          <cell r="FD76">
            <v>0</v>
          </cell>
          <cell r="FE76">
            <v>0</v>
          </cell>
          <cell r="FF76">
            <v>939196</v>
          </cell>
          <cell r="FG76">
            <v>14611</v>
          </cell>
          <cell r="FH76">
            <v>2398182</v>
          </cell>
          <cell r="FI76">
            <v>106927</v>
          </cell>
          <cell r="FJ76">
            <v>223409</v>
          </cell>
          <cell r="FK76">
            <v>1451397</v>
          </cell>
          <cell r="FL76">
            <v>3000</v>
          </cell>
          <cell r="FM76">
            <v>0</v>
          </cell>
          <cell r="FN76">
            <v>0</v>
          </cell>
          <cell r="FO76">
            <v>195000</v>
          </cell>
          <cell r="FP76">
            <v>0</v>
          </cell>
          <cell r="FQ76">
            <v>5253135</v>
          </cell>
          <cell r="FR76">
            <v>0</v>
          </cell>
          <cell r="FS76">
            <v>62000</v>
          </cell>
          <cell r="FT76">
            <v>23750</v>
          </cell>
          <cell r="FU76">
            <v>408000</v>
          </cell>
          <cell r="FV76">
            <v>105000</v>
          </cell>
          <cell r="FW76">
            <v>10229800</v>
          </cell>
          <cell r="FX76">
            <v>0</v>
          </cell>
          <cell r="FY76">
            <v>0</v>
          </cell>
          <cell r="FZ76">
            <v>0</v>
          </cell>
          <cell r="GA76">
            <v>10229800</v>
          </cell>
          <cell r="GB76">
            <v>1699759</v>
          </cell>
          <cell r="GC76">
            <v>11929559</v>
          </cell>
          <cell r="GD76">
            <v>2471556</v>
          </cell>
          <cell r="GE76">
            <v>0</v>
          </cell>
          <cell r="GF76">
            <v>7317620</v>
          </cell>
          <cell r="GG76">
            <v>6001</v>
          </cell>
          <cell r="GH76">
            <v>5699150</v>
          </cell>
          <cell r="GI76">
            <v>0</v>
          </cell>
          <cell r="GJ76">
            <v>61402</v>
          </cell>
          <cell r="GK76">
            <v>522567</v>
          </cell>
          <cell r="GL76">
            <v>273565</v>
          </cell>
          <cell r="GM76">
            <v>0</v>
          </cell>
          <cell r="GN76">
            <v>50289</v>
          </cell>
          <cell r="GO76">
            <v>55624</v>
          </cell>
          <cell r="GP76">
            <v>0</v>
          </cell>
          <cell r="GQ76">
            <v>117975</v>
          </cell>
          <cell r="GR76">
            <v>0</v>
          </cell>
          <cell r="GS76">
            <v>0</v>
          </cell>
          <cell r="GT76">
            <v>0</v>
          </cell>
          <cell r="GU76">
            <v>0</v>
          </cell>
          <cell r="GV76">
            <v>7292309</v>
          </cell>
          <cell r="GW76">
            <v>2198728</v>
          </cell>
          <cell r="GX76">
            <v>1957655</v>
          </cell>
          <cell r="GY76">
            <v>25311</v>
          </cell>
          <cell r="GZ76">
            <v>0</v>
          </cell>
          <cell r="HA76">
            <v>0</v>
          </cell>
          <cell r="HB76">
            <v>248973</v>
          </cell>
          <cell r="HC76">
            <v>0</v>
          </cell>
          <cell r="HD76">
            <v>61222</v>
          </cell>
          <cell r="HE76">
            <v>0</v>
          </cell>
          <cell r="HF76">
            <v>11697665</v>
          </cell>
          <cell r="HG76">
            <v>9880541</v>
          </cell>
          <cell r="HH76">
            <v>0</v>
          </cell>
          <cell r="HI76">
            <v>1817124</v>
          </cell>
          <cell r="HJ76">
            <v>5797811</v>
          </cell>
          <cell r="HK76">
            <v>0</v>
          </cell>
          <cell r="HL76">
            <v>49494</v>
          </cell>
          <cell r="HM76">
            <v>512511</v>
          </cell>
          <cell r="HN76">
            <v>277454</v>
          </cell>
          <cell r="HO76">
            <v>0</v>
          </cell>
          <cell r="HP76">
            <v>51543</v>
          </cell>
          <cell r="HQ76">
            <v>57007</v>
          </cell>
          <cell r="HR76">
            <v>0</v>
          </cell>
          <cell r="HS76">
            <v>98167</v>
          </cell>
          <cell r="HT76">
            <v>0</v>
          </cell>
          <cell r="HU76">
            <v>36006</v>
          </cell>
          <cell r="HV76">
            <v>0</v>
          </cell>
          <cell r="HW76">
            <v>6001</v>
          </cell>
          <cell r="HX76">
            <v>7445147</v>
          </cell>
          <cell r="HY76">
            <v>0</v>
          </cell>
          <cell r="HZ76">
            <v>1817124</v>
          </cell>
          <cell r="IA76">
            <v>0</v>
          </cell>
          <cell r="IB76">
            <v>0</v>
          </cell>
          <cell r="IC76">
            <v>0</v>
          </cell>
          <cell r="ID76">
            <v>253875</v>
          </cell>
          <cell r="IE76">
            <v>0</v>
          </cell>
          <cell r="IF76">
            <v>50182</v>
          </cell>
          <cell r="IG76">
            <v>0</v>
          </cell>
          <cell r="IH76">
            <v>0</v>
          </cell>
          <cell r="II76">
            <v>0</v>
          </cell>
          <cell r="IJ76">
            <v>0</v>
          </cell>
          <cell r="IK76">
            <v>0</v>
          </cell>
          <cell r="IL76">
            <v>7409141</v>
          </cell>
          <cell r="IM76">
            <v>0</v>
          </cell>
          <cell r="IN76">
            <v>1.2</v>
          </cell>
          <cell r="IO76">
            <v>2.41</v>
          </cell>
          <cell r="IP76">
            <v>83</v>
          </cell>
          <cell r="IQ76">
            <v>4.5759999999999996</v>
          </cell>
          <cell r="IR76">
            <v>1.1000000000000001</v>
          </cell>
          <cell r="IS76">
            <v>938.7</v>
          </cell>
          <cell r="IT76">
            <v>0</v>
          </cell>
          <cell r="IU76">
            <v>0</v>
          </cell>
          <cell r="IV76">
            <v>0</v>
          </cell>
          <cell r="IW76">
            <v>0</v>
          </cell>
          <cell r="IX76">
            <v>0</v>
          </cell>
          <cell r="IY76">
            <v>0</v>
          </cell>
          <cell r="IZ76">
            <v>0</v>
          </cell>
          <cell r="JA76">
            <v>0</v>
          </cell>
          <cell r="JB76">
            <v>0</v>
          </cell>
          <cell r="JC76">
            <v>0</v>
          </cell>
          <cell r="JD76">
            <v>83.73</v>
          </cell>
          <cell r="JE76">
            <v>21.92</v>
          </cell>
          <cell r="JF76">
            <v>15.73</v>
          </cell>
          <cell r="JG76">
            <v>46.08</v>
          </cell>
          <cell r="JH76">
            <v>27.4</v>
          </cell>
          <cell r="JI76">
            <v>19.36</v>
          </cell>
          <cell r="JJ76">
            <v>46.08</v>
          </cell>
          <cell r="JK76">
            <v>92.84</v>
          </cell>
          <cell r="JL76">
            <v>2.74</v>
          </cell>
          <cell r="JM76">
            <v>0.88</v>
          </cell>
          <cell r="JN76">
            <v>80</v>
          </cell>
          <cell r="JO76">
            <v>1</v>
          </cell>
          <cell r="JP76">
            <v>6121</v>
          </cell>
          <cell r="JQ76">
            <v>4.5999999999999996</v>
          </cell>
          <cell r="JR76">
            <v>2133</v>
          </cell>
          <cell r="JS76">
            <v>947.2</v>
          </cell>
          <cell r="JT76">
            <v>-1</v>
          </cell>
          <cell r="JU76">
            <v>-6001</v>
          </cell>
          <cell r="JV76">
            <v>-5251</v>
          </cell>
          <cell r="JW76">
            <v>0</v>
          </cell>
          <cell r="JX76">
            <v>938.7</v>
          </cell>
          <cell r="JY76">
            <v>6366</v>
          </cell>
          <cell r="JZ76">
            <v>5975764</v>
          </cell>
          <cell r="KA76">
            <v>0</v>
          </cell>
        </row>
        <row r="77">
          <cell r="C77">
            <v>1206</v>
          </cell>
          <cell r="D77" t="str">
            <v>CLARION-GOLDFIELD-DOWS (CLR-GLDFLD)</v>
          </cell>
          <cell r="E77">
            <v>0</v>
          </cell>
          <cell r="F77">
            <v>0</v>
          </cell>
          <cell r="G77">
            <v>0</v>
          </cell>
          <cell r="H77">
            <v>1206</v>
          </cell>
          <cell r="I77">
            <v>5405810</v>
          </cell>
          <cell r="J77">
            <v>141927</v>
          </cell>
          <cell r="K77">
            <v>300000</v>
          </cell>
          <cell r="L77">
            <v>247000</v>
          </cell>
          <cell r="M77">
            <v>11000</v>
          </cell>
          <cell r="N77">
            <v>205000</v>
          </cell>
          <cell r="O77">
            <v>259000</v>
          </cell>
          <cell r="P77">
            <v>972100</v>
          </cell>
          <cell r="Q77">
            <v>0</v>
          </cell>
          <cell r="R77">
            <v>5804263</v>
          </cell>
          <cell r="S77">
            <v>0</v>
          </cell>
          <cell r="T77">
            <v>24200</v>
          </cell>
          <cell r="U77">
            <v>27566</v>
          </cell>
          <cell r="V77">
            <v>175000</v>
          </cell>
          <cell r="W77">
            <v>515000</v>
          </cell>
          <cell r="X77">
            <v>14087866</v>
          </cell>
          <cell r="Y77">
            <v>0</v>
          </cell>
          <cell r="Z77">
            <v>290648</v>
          </cell>
          <cell r="AA77">
            <v>0</v>
          </cell>
          <cell r="AB77">
            <v>14378514</v>
          </cell>
          <cell r="AC77">
            <v>4155522</v>
          </cell>
          <cell r="AD77">
            <v>18534036</v>
          </cell>
          <cell r="AE77">
            <v>8135000</v>
          </cell>
          <cell r="AF77">
            <v>475200</v>
          </cell>
          <cell r="AG77">
            <v>316500</v>
          </cell>
          <cell r="AH77">
            <v>393800</v>
          </cell>
          <cell r="AI77">
            <v>708500</v>
          </cell>
          <cell r="AJ77">
            <v>160000</v>
          </cell>
          <cell r="AK77">
            <v>1279000</v>
          </cell>
          <cell r="AL77">
            <v>710000</v>
          </cell>
          <cell r="AM77">
            <v>0</v>
          </cell>
          <cell r="AN77">
            <v>4043000</v>
          </cell>
          <cell r="AO77">
            <v>500000</v>
          </cell>
          <cell r="AP77">
            <v>1000000</v>
          </cell>
          <cell r="AQ77">
            <v>487648</v>
          </cell>
          <cell r="AR77">
            <v>445813</v>
          </cell>
          <cell r="AS77">
            <v>1933461</v>
          </cell>
          <cell r="AT77">
            <v>14611461</v>
          </cell>
          <cell r="AU77">
            <v>303648</v>
          </cell>
          <cell r="AV77">
            <v>14915109</v>
          </cell>
          <cell r="AW77">
            <v>3618927</v>
          </cell>
          <cell r="AX77">
            <v>18534036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2015</v>
          </cell>
          <cell r="BW77">
            <v>2019</v>
          </cell>
          <cell r="BX77">
            <v>10</v>
          </cell>
          <cell r="BY77">
            <v>0</v>
          </cell>
          <cell r="BZ77">
            <v>0</v>
          </cell>
          <cell r="CA77">
            <v>0</v>
          </cell>
          <cell r="CB77">
            <v>0</v>
          </cell>
          <cell r="CC77">
            <v>0</v>
          </cell>
          <cell r="CD77">
            <v>0</v>
          </cell>
          <cell r="CE77">
            <v>0</v>
          </cell>
          <cell r="CF77">
            <v>0</v>
          </cell>
          <cell r="CG77">
            <v>0</v>
          </cell>
          <cell r="CH77">
            <v>0</v>
          </cell>
          <cell r="CI77">
            <v>0</v>
          </cell>
          <cell r="CJ77">
            <v>2013</v>
          </cell>
          <cell r="CK77">
            <v>2018</v>
          </cell>
          <cell r="CL77">
            <v>670</v>
          </cell>
          <cell r="CM77">
            <v>0</v>
          </cell>
          <cell r="CN77">
            <v>0</v>
          </cell>
          <cell r="CO77">
            <v>0</v>
          </cell>
          <cell r="CP77">
            <v>0</v>
          </cell>
          <cell r="CQ77">
            <v>0</v>
          </cell>
          <cell r="CR77">
            <v>0</v>
          </cell>
          <cell r="CS77">
            <v>0</v>
          </cell>
          <cell r="CT77">
            <v>2700</v>
          </cell>
          <cell r="CU77">
            <v>0</v>
          </cell>
          <cell r="CV77">
            <v>0</v>
          </cell>
          <cell r="CW77">
            <v>604831</v>
          </cell>
          <cell r="CX77">
            <v>0</v>
          </cell>
          <cell r="CY77">
            <v>0</v>
          </cell>
          <cell r="CZ77">
            <v>0</v>
          </cell>
          <cell r="DA77">
            <v>0</v>
          </cell>
          <cell r="DB77">
            <v>0</v>
          </cell>
          <cell r="DC77">
            <v>0</v>
          </cell>
          <cell r="DD77">
            <v>0</v>
          </cell>
          <cell r="DE77">
            <v>301055</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3467576</v>
          </cell>
          <cell r="DU77">
            <v>503824</v>
          </cell>
          <cell r="DV77">
            <v>0</v>
          </cell>
          <cell r="DW77">
            <v>0</v>
          </cell>
          <cell r="DX77">
            <v>0</v>
          </cell>
          <cell r="DY77">
            <v>419318</v>
          </cell>
          <cell r="DZ77">
            <v>0</v>
          </cell>
          <cell r="EA77">
            <v>0</v>
          </cell>
          <cell r="EB77">
            <v>4390718</v>
          </cell>
          <cell r="EC77">
            <v>500000</v>
          </cell>
          <cell r="ED77">
            <v>0</v>
          </cell>
          <cell r="EE77">
            <v>3886894</v>
          </cell>
          <cell r="EF77">
            <v>0</v>
          </cell>
          <cell r="EG77">
            <v>301055</v>
          </cell>
          <cell r="EH77">
            <v>301055</v>
          </cell>
          <cell r="EI77">
            <v>148281</v>
          </cell>
          <cell r="EJ77">
            <v>449336</v>
          </cell>
          <cell r="EK77">
            <v>0</v>
          </cell>
          <cell r="EL77">
            <v>0</v>
          </cell>
          <cell r="EM77">
            <v>0</v>
          </cell>
          <cell r="EN77">
            <v>0</v>
          </cell>
          <cell r="EO77">
            <v>197000</v>
          </cell>
          <cell r="EP77">
            <v>0</v>
          </cell>
          <cell r="EQ77">
            <v>5537054</v>
          </cell>
          <cell r="ER77">
            <v>969729</v>
          </cell>
          <cell r="ES77">
            <v>1042597</v>
          </cell>
          <cell r="ET77">
            <v>117693</v>
          </cell>
          <cell r="EU77">
            <v>0</v>
          </cell>
          <cell r="EV77">
            <v>0</v>
          </cell>
          <cell r="EW77">
            <v>67000</v>
          </cell>
          <cell r="EX77">
            <v>33000</v>
          </cell>
          <cell r="EY77">
            <v>0</v>
          </cell>
          <cell r="EZ77">
            <v>0</v>
          </cell>
          <cell r="FA77">
            <v>55081</v>
          </cell>
          <cell r="FB77">
            <v>0</v>
          </cell>
          <cell r="FC77">
            <v>1315371</v>
          </cell>
          <cell r="FD77">
            <v>0</v>
          </cell>
          <cell r="FE77">
            <v>857603</v>
          </cell>
          <cell r="FF77">
            <v>930471</v>
          </cell>
          <cell r="FG77">
            <v>112126</v>
          </cell>
          <cell r="FH77">
            <v>4288221</v>
          </cell>
          <cell r="FI77">
            <v>113180</v>
          </cell>
          <cell r="FJ77">
            <v>300000</v>
          </cell>
          <cell r="FK77">
            <v>247000</v>
          </cell>
          <cell r="FL77">
            <v>5000</v>
          </cell>
          <cell r="FM77">
            <v>0</v>
          </cell>
          <cell r="FN77">
            <v>9000</v>
          </cell>
          <cell r="FO77">
            <v>180000</v>
          </cell>
          <cell r="FP77">
            <v>0</v>
          </cell>
          <cell r="FQ77">
            <v>5804263</v>
          </cell>
          <cell r="FR77">
            <v>0</v>
          </cell>
          <cell r="FS77">
            <v>20000</v>
          </cell>
          <cell r="FT77">
            <v>21934</v>
          </cell>
          <cell r="FU77">
            <v>175000</v>
          </cell>
          <cell r="FV77">
            <v>245000</v>
          </cell>
          <cell r="FW77">
            <v>11408598</v>
          </cell>
          <cell r="FX77">
            <v>0</v>
          </cell>
          <cell r="FY77">
            <v>0</v>
          </cell>
          <cell r="FZ77">
            <v>0</v>
          </cell>
          <cell r="GA77">
            <v>11408598</v>
          </cell>
          <cell r="GB77">
            <v>656638</v>
          </cell>
          <cell r="GC77">
            <v>12065236</v>
          </cell>
          <cell r="GD77">
            <v>1202934</v>
          </cell>
          <cell r="GE77">
            <v>0</v>
          </cell>
          <cell r="GF77">
            <v>6707100</v>
          </cell>
          <cell r="GG77">
            <v>6015</v>
          </cell>
          <cell r="GH77">
            <v>4667640</v>
          </cell>
          <cell r="GI77">
            <v>21495</v>
          </cell>
          <cell r="GJ77">
            <v>424479</v>
          </cell>
          <cell r="GK77">
            <v>546643</v>
          </cell>
          <cell r="GL77">
            <v>237360</v>
          </cell>
          <cell r="GM77">
            <v>23029</v>
          </cell>
          <cell r="GN77">
            <v>38678</v>
          </cell>
          <cell r="GO77">
            <v>43495</v>
          </cell>
          <cell r="GP77">
            <v>0</v>
          </cell>
          <cell r="GQ77">
            <v>212011</v>
          </cell>
          <cell r="GR77">
            <v>0</v>
          </cell>
          <cell r="GS77">
            <v>141232</v>
          </cell>
          <cell r="GT77">
            <v>368953</v>
          </cell>
          <cell r="GU77">
            <v>0</v>
          </cell>
          <cell r="GV77">
            <v>7217285</v>
          </cell>
          <cell r="GW77">
            <v>1264026</v>
          </cell>
          <cell r="GX77">
            <v>1346395</v>
          </cell>
          <cell r="GY77">
            <v>0</v>
          </cell>
          <cell r="GZ77">
            <v>0</v>
          </cell>
          <cell r="HA77">
            <v>0</v>
          </cell>
          <cell r="HB77">
            <v>386385</v>
          </cell>
          <cell r="HC77">
            <v>0</v>
          </cell>
          <cell r="HD77">
            <v>52790</v>
          </cell>
          <cell r="HE77">
            <v>132022</v>
          </cell>
          <cell r="HF77">
            <v>10346113</v>
          </cell>
          <cell r="HG77">
            <v>9077116</v>
          </cell>
          <cell r="HH77">
            <v>0</v>
          </cell>
          <cell r="HI77">
            <v>1268997</v>
          </cell>
          <cell r="HJ77">
            <v>4899411</v>
          </cell>
          <cell r="HK77">
            <v>0</v>
          </cell>
          <cell r="HL77">
            <v>376462</v>
          </cell>
          <cell r="HM77">
            <v>622825</v>
          </cell>
          <cell r="HN77">
            <v>251205</v>
          </cell>
          <cell r="HO77">
            <v>9184</v>
          </cell>
          <cell r="HP77">
            <v>40554</v>
          </cell>
          <cell r="HQ77">
            <v>45587</v>
          </cell>
          <cell r="HR77">
            <v>0</v>
          </cell>
          <cell r="HS77">
            <v>228788</v>
          </cell>
          <cell r="HT77">
            <v>0</v>
          </cell>
          <cell r="HU77">
            <v>56320</v>
          </cell>
          <cell r="HV77">
            <v>0</v>
          </cell>
          <cell r="HW77">
            <v>0</v>
          </cell>
          <cell r="HX77">
            <v>7057883</v>
          </cell>
          <cell r="HY77">
            <v>0</v>
          </cell>
          <cell r="HZ77">
            <v>1268997</v>
          </cell>
          <cell r="IA77">
            <v>0</v>
          </cell>
          <cell r="IB77">
            <v>0</v>
          </cell>
          <cell r="IC77">
            <v>0</v>
          </cell>
          <cell r="ID77">
            <v>403270</v>
          </cell>
          <cell r="IE77">
            <v>0</v>
          </cell>
          <cell r="IF77">
            <v>43199</v>
          </cell>
          <cell r="IG77">
            <v>168328</v>
          </cell>
          <cell r="IH77">
            <v>0</v>
          </cell>
          <cell r="II77">
            <v>0</v>
          </cell>
          <cell r="IJ77">
            <v>0</v>
          </cell>
          <cell r="IK77">
            <v>0</v>
          </cell>
          <cell r="IL77">
            <v>7001563</v>
          </cell>
          <cell r="IM77">
            <v>0</v>
          </cell>
          <cell r="IN77">
            <v>0</v>
          </cell>
          <cell r="IO77">
            <v>47.49</v>
          </cell>
          <cell r="IP77">
            <v>5</v>
          </cell>
          <cell r="IQ77">
            <v>3.7530000000000001</v>
          </cell>
          <cell r="IR77">
            <v>10.119999999999999</v>
          </cell>
          <cell r="IS77">
            <v>944.9</v>
          </cell>
          <cell r="IT77">
            <v>0</v>
          </cell>
          <cell r="IU77">
            <v>28</v>
          </cell>
          <cell r="IV77">
            <v>0</v>
          </cell>
          <cell r="IW77">
            <v>0</v>
          </cell>
          <cell r="IX77">
            <v>0</v>
          </cell>
          <cell r="IY77">
            <v>3871</v>
          </cell>
          <cell r="IZ77">
            <v>4748</v>
          </cell>
          <cell r="JA77">
            <v>4.5</v>
          </cell>
          <cell r="JB77">
            <v>27545</v>
          </cell>
          <cell r="JC77">
            <v>3.3</v>
          </cell>
          <cell r="JD77">
            <v>101.52</v>
          </cell>
          <cell r="JE77">
            <v>27.4</v>
          </cell>
          <cell r="JF77">
            <v>23</v>
          </cell>
          <cell r="JG77">
            <v>51.12</v>
          </cell>
          <cell r="JH77">
            <v>43.84</v>
          </cell>
          <cell r="JI77">
            <v>29.04</v>
          </cell>
          <cell r="JJ77">
            <v>63.36</v>
          </cell>
          <cell r="JK77">
            <v>136.24</v>
          </cell>
          <cell r="JL77">
            <v>98.65</v>
          </cell>
          <cell r="JM77">
            <v>14.08</v>
          </cell>
          <cell r="JN77">
            <v>8</v>
          </cell>
          <cell r="JO77">
            <v>0</v>
          </cell>
          <cell r="JP77">
            <v>6156</v>
          </cell>
          <cell r="JQ77">
            <v>4.7439999999999998</v>
          </cell>
          <cell r="JR77">
            <v>9178</v>
          </cell>
          <cell r="JS77">
            <v>798.6</v>
          </cell>
          <cell r="JT77">
            <v>-1</v>
          </cell>
          <cell r="JU77">
            <v>-6135</v>
          </cell>
          <cell r="JV77">
            <v>-5356</v>
          </cell>
          <cell r="JW77">
            <v>956</v>
          </cell>
          <cell r="JX77">
            <v>944.9</v>
          </cell>
          <cell r="JY77">
            <v>6401</v>
          </cell>
          <cell r="JZ77">
            <v>6048305</v>
          </cell>
          <cell r="KA77">
            <v>0</v>
          </cell>
        </row>
        <row r="78">
          <cell r="C78">
            <v>1211</v>
          </cell>
          <cell r="D78" t="str">
            <v>CLARKE</v>
          </cell>
          <cell r="E78">
            <v>0</v>
          </cell>
          <cell r="F78">
            <v>0</v>
          </cell>
          <cell r="G78">
            <v>0</v>
          </cell>
          <cell r="H78">
            <v>1211</v>
          </cell>
          <cell r="I78">
            <v>4639664</v>
          </cell>
          <cell r="J78">
            <v>115229</v>
          </cell>
          <cell r="K78">
            <v>236941</v>
          </cell>
          <cell r="L78">
            <v>340000</v>
          </cell>
          <cell r="M78">
            <v>112500</v>
          </cell>
          <cell r="N78">
            <v>280000</v>
          </cell>
          <cell r="O78">
            <v>350000</v>
          </cell>
          <cell r="P78">
            <v>1427800</v>
          </cell>
          <cell r="Q78">
            <v>0</v>
          </cell>
          <cell r="R78">
            <v>9810096</v>
          </cell>
          <cell r="S78">
            <v>0</v>
          </cell>
          <cell r="T78">
            <v>95000</v>
          </cell>
          <cell r="U78">
            <v>12823</v>
          </cell>
          <cell r="V78">
            <v>330000</v>
          </cell>
          <cell r="W78">
            <v>820000</v>
          </cell>
          <cell r="X78">
            <v>18570053</v>
          </cell>
          <cell r="Y78">
            <v>0</v>
          </cell>
          <cell r="Z78">
            <v>281915</v>
          </cell>
          <cell r="AA78">
            <v>0</v>
          </cell>
          <cell r="AB78">
            <v>18851968</v>
          </cell>
          <cell r="AC78">
            <v>3853634</v>
          </cell>
          <cell r="AD78">
            <v>22705602</v>
          </cell>
          <cell r="AE78">
            <v>11670000</v>
          </cell>
          <cell r="AF78">
            <v>415000</v>
          </cell>
          <cell r="AG78">
            <v>916000</v>
          </cell>
          <cell r="AH78">
            <v>417000</v>
          </cell>
          <cell r="AI78">
            <v>945000</v>
          </cell>
          <cell r="AJ78">
            <v>596500</v>
          </cell>
          <cell r="AK78">
            <v>2351000</v>
          </cell>
          <cell r="AL78">
            <v>1278000</v>
          </cell>
          <cell r="AM78">
            <v>0</v>
          </cell>
          <cell r="AN78">
            <v>6918500</v>
          </cell>
          <cell r="AO78">
            <v>849500</v>
          </cell>
          <cell r="AP78">
            <v>1265000</v>
          </cell>
          <cell r="AQ78">
            <v>481915</v>
          </cell>
          <cell r="AR78">
            <v>653859</v>
          </cell>
          <cell r="AS78">
            <v>2400774</v>
          </cell>
          <cell r="AT78">
            <v>21838774</v>
          </cell>
          <cell r="AU78">
            <v>281915</v>
          </cell>
          <cell r="AV78">
            <v>22120689</v>
          </cell>
          <cell r="AW78">
            <v>584913</v>
          </cell>
          <cell r="AX78">
            <v>22705602</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20</v>
          </cell>
          <cell r="BV78">
            <v>2011</v>
          </cell>
          <cell r="BW78">
            <v>2015</v>
          </cell>
          <cell r="BX78">
            <v>10</v>
          </cell>
          <cell r="BY78">
            <v>0</v>
          </cell>
          <cell r="BZ78">
            <v>0</v>
          </cell>
          <cell r="CA78">
            <v>0</v>
          </cell>
          <cell r="CB78">
            <v>0</v>
          </cell>
          <cell r="CC78">
            <v>0</v>
          </cell>
          <cell r="CD78">
            <v>0</v>
          </cell>
          <cell r="CE78">
            <v>0</v>
          </cell>
          <cell r="CF78">
            <v>0</v>
          </cell>
          <cell r="CG78">
            <v>0</v>
          </cell>
          <cell r="CH78">
            <v>0</v>
          </cell>
          <cell r="CI78">
            <v>0</v>
          </cell>
          <cell r="CJ78">
            <v>2010</v>
          </cell>
          <cell r="CK78">
            <v>2019</v>
          </cell>
          <cell r="CL78">
            <v>1340</v>
          </cell>
          <cell r="CM78">
            <v>0</v>
          </cell>
          <cell r="CN78">
            <v>0</v>
          </cell>
          <cell r="CO78">
            <v>0</v>
          </cell>
          <cell r="CP78">
            <v>0</v>
          </cell>
          <cell r="CQ78">
            <v>0</v>
          </cell>
          <cell r="CR78">
            <v>0</v>
          </cell>
          <cell r="CS78">
            <v>0</v>
          </cell>
          <cell r="CT78">
            <v>2700</v>
          </cell>
          <cell r="CU78">
            <v>0</v>
          </cell>
          <cell r="CV78">
            <v>0</v>
          </cell>
          <cell r="CW78">
            <v>921861</v>
          </cell>
          <cell r="CX78">
            <v>0</v>
          </cell>
          <cell r="CY78">
            <v>0</v>
          </cell>
          <cell r="CZ78">
            <v>0</v>
          </cell>
          <cell r="DA78">
            <v>0</v>
          </cell>
          <cell r="DB78">
            <v>0</v>
          </cell>
          <cell r="DC78">
            <v>0</v>
          </cell>
          <cell r="DD78">
            <v>5</v>
          </cell>
          <cell r="DE78">
            <v>423262</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2871942</v>
          </cell>
          <cell r="DU78">
            <v>587686</v>
          </cell>
          <cell r="DV78">
            <v>0</v>
          </cell>
          <cell r="DW78">
            <v>0</v>
          </cell>
          <cell r="DX78">
            <v>0</v>
          </cell>
          <cell r="DY78">
            <v>460162</v>
          </cell>
          <cell r="DZ78">
            <v>90000</v>
          </cell>
          <cell r="EA78">
            <v>0</v>
          </cell>
          <cell r="EB78">
            <v>4009790</v>
          </cell>
          <cell r="EC78">
            <v>315000</v>
          </cell>
          <cell r="ED78">
            <v>0</v>
          </cell>
          <cell r="EE78">
            <v>3422104</v>
          </cell>
          <cell r="EF78">
            <v>0</v>
          </cell>
          <cell r="EG78">
            <v>171150</v>
          </cell>
          <cell r="EH78">
            <v>171150</v>
          </cell>
          <cell r="EI78">
            <v>104236</v>
          </cell>
          <cell r="EJ78">
            <v>275386</v>
          </cell>
          <cell r="EK78">
            <v>0</v>
          </cell>
          <cell r="EL78">
            <v>0</v>
          </cell>
          <cell r="EM78">
            <v>0</v>
          </cell>
          <cell r="EN78">
            <v>0</v>
          </cell>
          <cell r="EO78">
            <v>200000</v>
          </cell>
          <cell r="EP78">
            <v>0</v>
          </cell>
          <cell r="EQ78">
            <v>4800176</v>
          </cell>
          <cell r="ER78">
            <v>186055</v>
          </cell>
          <cell r="ES78">
            <v>1327076</v>
          </cell>
          <cell r="ET78">
            <v>105029</v>
          </cell>
          <cell r="EU78">
            <v>0</v>
          </cell>
          <cell r="EV78">
            <v>0</v>
          </cell>
          <cell r="EW78">
            <v>54184</v>
          </cell>
          <cell r="EX78">
            <v>33000</v>
          </cell>
          <cell r="EY78">
            <v>0</v>
          </cell>
          <cell r="EZ78">
            <v>0</v>
          </cell>
          <cell r="FA78">
            <v>63318</v>
          </cell>
          <cell r="FB78">
            <v>0</v>
          </cell>
          <cell r="FC78">
            <v>1582607</v>
          </cell>
          <cell r="FD78">
            <v>0</v>
          </cell>
          <cell r="FE78">
            <v>0</v>
          </cell>
          <cell r="FF78">
            <v>1141021</v>
          </cell>
          <cell r="FG78">
            <v>186055</v>
          </cell>
          <cell r="FH78">
            <v>3868061</v>
          </cell>
          <cell r="FI78">
            <v>96446</v>
          </cell>
          <cell r="FJ78">
            <v>0</v>
          </cell>
          <cell r="FK78">
            <v>340000</v>
          </cell>
          <cell r="FL78">
            <v>60000</v>
          </cell>
          <cell r="FM78">
            <v>0</v>
          </cell>
          <cell r="FN78">
            <v>45000</v>
          </cell>
          <cell r="FO78">
            <v>135000</v>
          </cell>
          <cell r="FP78">
            <v>0</v>
          </cell>
          <cell r="FQ78">
            <v>9810096</v>
          </cell>
          <cell r="FR78">
            <v>0</v>
          </cell>
          <cell r="FS78">
            <v>83000</v>
          </cell>
          <cell r="FT78">
            <v>0</v>
          </cell>
          <cell r="FU78">
            <v>330000</v>
          </cell>
          <cell r="FV78">
            <v>395000</v>
          </cell>
          <cell r="FW78">
            <v>15162603</v>
          </cell>
          <cell r="FX78">
            <v>0</v>
          </cell>
          <cell r="FY78">
            <v>0</v>
          </cell>
          <cell r="FZ78">
            <v>0</v>
          </cell>
          <cell r="GA78">
            <v>15162603</v>
          </cell>
          <cell r="GB78">
            <v>1641498</v>
          </cell>
          <cell r="GC78">
            <v>16804101</v>
          </cell>
          <cell r="GD78">
            <v>1388000</v>
          </cell>
          <cell r="GE78">
            <v>0</v>
          </cell>
          <cell r="GF78">
            <v>11267852</v>
          </cell>
          <cell r="GG78">
            <v>6001</v>
          </cell>
          <cell r="GH78">
            <v>8319786</v>
          </cell>
          <cell r="GI78">
            <v>0</v>
          </cell>
          <cell r="GJ78">
            <v>386878</v>
          </cell>
          <cell r="GK78">
            <v>1150752</v>
          </cell>
          <cell r="GL78">
            <v>416413</v>
          </cell>
          <cell r="GM78">
            <v>0</v>
          </cell>
          <cell r="GN78">
            <v>68165</v>
          </cell>
          <cell r="GO78">
            <v>75396</v>
          </cell>
          <cell r="GP78">
            <v>0</v>
          </cell>
          <cell r="GQ78">
            <v>0</v>
          </cell>
          <cell r="GR78">
            <v>0</v>
          </cell>
          <cell r="GS78">
            <v>333535</v>
          </cell>
          <cell r="GT78">
            <v>277914</v>
          </cell>
          <cell r="GU78">
            <v>0</v>
          </cell>
          <cell r="GV78">
            <v>11879301</v>
          </cell>
          <cell r="GW78">
            <v>1024379</v>
          </cell>
          <cell r="GX78">
            <v>2301305</v>
          </cell>
          <cell r="GY78">
            <v>0</v>
          </cell>
          <cell r="GZ78">
            <v>0</v>
          </cell>
          <cell r="HA78">
            <v>0</v>
          </cell>
          <cell r="HB78">
            <v>550770</v>
          </cell>
          <cell r="HC78">
            <v>0</v>
          </cell>
          <cell r="HD78">
            <v>81301</v>
          </cell>
          <cell r="HE78">
            <v>249042</v>
          </cell>
          <cell r="HF78">
            <v>16004797</v>
          </cell>
          <cell r="HG78">
            <v>13498058</v>
          </cell>
          <cell r="HH78">
            <v>0</v>
          </cell>
          <cell r="HI78">
            <v>2506739</v>
          </cell>
          <cell r="HJ78">
            <v>8787308</v>
          </cell>
          <cell r="HK78">
            <v>0</v>
          </cell>
          <cell r="HL78">
            <v>367921</v>
          </cell>
          <cell r="HM78">
            <v>1286328</v>
          </cell>
          <cell r="HN78">
            <v>442921</v>
          </cell>
          <cell r="HO78">
            <v>0</v>
          </cell>
          <cell r="HP78">
            <v>71929</v>
          </cell>
          <cell r="HQ78">
            <v>79554</v>
          </cell>
          <cell r="HR78">
            <v>0</v>
          </cell>
          <cell r="HS78">
            <v>0</v>
          </cell>
          <cell r="HT78">
            <v>0</v>
          </cell>
          <cell r="HU78">
            <v>182249</v>
          </cell>
          <cell r="HV78">
            <v>0</v>
          </cell>
          <cell r="HW78">
            <v>-2640</v>
          </cell>
          <cell r="HX78">
            <v>12133573</v>
          </cell>
          <cell r="HY78">
            <v>0</v>
          </cell>
          <cell r="HZ78">
            <v>2506739</v>
          </cell>
          <cell r="IA78">
            <v>0</v>
          </cell>
          <cell r="IB78">
            <v>0</v>
          </cell>
          <cell r="IC78">
            <v>0</v>
          </cell>
          <cell r="ID78">
            <v>576711</v>
          </cell>
          <cell r="IE78">
            <v>0</v>
          </cell>
          <cell r="IF78">
            <v>66523</v>
          </cell>
          <cell r="IG78">
            <v>244840</v>
          </cell>
          <cell r="IH78">
            <v>0</v>
          </cell>
          <cell r="II78">
            <v>0</v>
          </cell>
          <cell r="IJ78">
            <v>0</v>
          </cell>
          <cell r="IK78">
            <v>0</v>
          </cell>
          <cell r="IL78">
            <v>11951324</v>
          </cell>
          <cell r="IM78">
            <v>0</v>
          </cell>
          <cell r="IN78">
            <v>0</v>
          </cell>
          <cell r="IO78">
            <v>31.34</v>
          </cell>
          <cell r="IP78">
            <v>0</v>
          </cell>
          <cell r="IQ78">
            <v>8.5280000000000005</v>
          </cell>
          <cell r="IR78">
            <v>20.239999999999998</v>
          </cell>
          <cell r="IS78">
            <v>1448.1</v>
          </cell>
          <cell r="IT78">
            <v>0</v>
          </cell>
          <cell r="IU78">
            <v>31</v>
          </cell>
          <cell r="IV78">
            <v>0</v>
          </cell>
          <cell r="IW78">
            <v>0</v>
          </cell>
          <cell r="IX78">
            <v>0</v>
          </cell>
          <cell r="IY78">
            <v>0</v>
          </cell>
          <cell r="IZ78">
            <v>0</v>
          </cell>
          <cell r="JA78">
            <v>0</v>
          </cell>
          <cell r="JB78">
            <v>0</v>
          </cell>
          <cell r="JC78">
            <v>0</v>
          </cell>
          <cell r="JD78">
            <v>210.15</v>
          </cell>
          <cell r="JE78">
            <v>45.21</v>
          </cell>
          <cell r="JF78">
            <v>60.54</v>
          </cell>
          <cell r="JG78">
            <v>104.4</v>
          </cell>
          <cell r="JH78">
            <v>52.06</v>
          </cell>
          <cell r="JI78">
            <v>48.41</v>
          </cell>
          <cell r="JJ78">
            <v>110.88</v>
          </cell>
          <cell r="JK78">
            <v>211.35</v>
          </cell>
          <cell r="JL78">
            <v>11.05</v>
          </cell>
          <cell r="JM78">
            <v>27.28</v>
          </cell>
          <cell r="JN78">
            <v>0</v>
          </cell>
          <cell r="JO78">
            <v>0</v>
          </cell>
          <cell r="JP78">
            <v>6121</v>
          </cell>
          <cell r="JQ78">
            <v>8.6189999999999998</v>
          </cell>
          <cell r="JR78">
            <v>0</v>
          </cell>
          <cell r="JS78">
            <v>1435.6</v>
          </cell>
          <cell r="JT78">
            <v>-1</v>
          </cell>
          <cell r="JU78">
            <v>-6121</v>
          </cell>
          <cell r="JV78">
            <v>-5356</v>
          </cell>
          <cell r="JW78">
            <v>0</v>
          </cell>
          <cell r="JX78">
            <v>1448.1</v>
          </cell>
          <cell r="JY78">
            <v>6366</v>
          </cell>
          <cell r="JZ78">
            <v>9218605</v>
          </cell>
          <cell r="KA78">
            <v>0</v>
          </cell>
        </row>
        <row r="79">
          <cell r="C79">
            <v>1215</v>
          </cell>
          <cell r="D79" t="str">
            <v>CLARKSVILLE</v>
          </cell>
          <cell r="E79">
            <v>0</v>
          </cell>
          <cell r="F79">
            <v>0</v>
          </cell>
          <cell r="G79">
            <v>0</v>
          </cell>
          <cell r="H79">
            <v>1215</v>
          </cell>
          <cell r="I79">
            <v>1114061</v>
          </cell>
          <cell r="J79">
            <v>29546</v>
          </cell>
          <cell r="K79">
            <v>224501</v>
          </cell>
          <cell r="L79">
            <v>85000</v>
          </cell>
          <cell r="M79">
            <v>20990</v>
          </cell>
          <cell r="N79">
            <v>92000</v>
          </cell>
          <cell r="O79">
            <v>130000</v>
          </cell>
          <cell r="P79">
            <v>360996</v>
          </cell>
          <cell r="Q79">
            <v>6000</v>
          </cell>
          <cell r="R79">
            <v>2115587</v>
          </cell>
          <cell r="S79">
            <v>0</v>
          </cell>
          <cell r="T79">
            <v>1800</v>
          </cell>
          <cell r="U79">
            <v>4627</v>
          </cell>
          <cell r="V79">
            <v>38500</v>
          </cell>
          <cell r="W79">
            <v>150750</v>
          </cell>
          <cell r="X79">
            <v>4374358</v>
          </cell>
          <cell r="Y79">
            <v>0</v>
          </cell>
          <cell r="Z79">
            <v>50000</v>
          </cell>
          <cell r="AA79">
            <v>0</v>
          </cell>
          <cell r="AB79">
            <v>4424358</v>
          </cell>
          <cell r="AC79">
            <v>1132680</v>
          </cell>
          <cell r="AD79">
            <v>5557038</v>
          </cell>
          <cell r="AE79">
            <v>2834600</v>
          </cell>
          <cell r="AF79">
            <v>68200</v>
          </cell>
          <cell r="AG79">
            <v>147190</v>
          </cell>
          <cell r="AH79">
            <v>124650</v>
          </cell>
          <cell r="AI79">
            <v>244600</v>
          </cell>
          <cell r="AJ79">
            <v>76500</v>
          </cell>
          <cell r="AK79">
            <v>328500</v>
          </cell>
          <cell r="AL79">
            <v>117162</v>
          </cell>
          <cell r="AM79">
            <v>0</v>
          </cell>
          <cell r="AN79">
            <v>1106802</v>
          </cell>
          <cell r="AO79">
            <v>180700</v>
          </cell>
          <cell r="AP79">
            <v>300000</v>
          </cell>
          <cell r="AQ79">
            <v>50000</v>
          </cell>
          <cell r="AR79">
            <v>166432</v>
          </cell>
          <cell r="AS79">
            <v>516432</v>
          </cell>
          <cell r="AT79">
            <v>4638534</v>
          </cell>
          <cell r="AU79">
            <v>50000</v>
          </cell>
          <cell r="AV79">
            <v>4688534</v>
          </cell>
          <cell r="AW79">
            <v>868504</v>
          </cell>
          <cell r="AX79">
            <v>5557038</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20</v>
          </cell>
          <cell r="BV79">
            <v>2011</v>
          </cell>
          <cell r="BW79">
            <v>2015</v>
          </cell>
          <cell r="BX79">
            <v>10</v>
          </cell>
          <cell r="BY79">
            <v>0</v>
          </cell>
          <cell r="BZ79">
            <v>0</v>
          </cell>
          <cell r="CA79">
            <v>0</v>
          </cell>
          <cell r="CB79">
            <v>0</v>
          </cell>
          <cell r="CC79">
            <v>0</v>
          </cell>
          <cell r="CD79">
            <v>0</v>
          </cell>
          <cell r="CE79">
            <v>0</v>
          </cell>
          <cell r="CF79">
            <v>0</v>
          </cell>
          <cell r="CG79">
            <v>0</v>
          </cell>
          <cell r="CH79">
            <v>0</v>
          </cell>
          <cell r="CI79">
            <v>0</v>
          </cell>
          <cell r="CJ79">
            <v>2013</v>
          </cell>
          <cell r="CK79">
            <v>2022</v>
          </cell>
          <cell r="CL79">
            <v>1340</v>
          </cell>
          <cell r="CM79">
            <v>0</v>
          </cell>
          <cell r="CN79">
            <v>0</v>
          </cell>
          <cell r="CO79">
            <v>0</v>
          </cell>
          <cell r="CP79">
            <v>0</v>
          </cell>
          <cell r="CQ79">
            <v>0</v>
          </cell>
          <cell r="CR79">
            <v>0</v>
          </cell>
          <cell r="CS79">
            <v>0</v>
          </cell>
          <cell r="CT79">
            <v>2700</v>
          </cell>
          <cell r="CU79">
            <v>0</v>
          </cell>
          <cell r="CV79">
            <v>6</v>
          </cell>
          <cell r="CW79">
            <v>216953</v>
          </cell>
          <cell r="CX79">
            <v>0</v>
          </cell>
          <cell r="CY79">
            <v>0</v>
          </cell>
          <cell r="CZ79">
            <v>0</v>
          </cell>
          <cell r="DA79">
            <v>0</v>
          </cell>
          <cell r="DB79">
            <v>0</v>
          </cell>
          <cell r="DC79">
            <v>0</v>
          </cell>
          <cell r="DD79">
            <v>3</v>
          </cell>
          <cell r="DE79">
            <v>119171</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917276</v>
          </cell>
          <cell r="DU79">
            <v>49940</v>
          </cell>
          <cell r="DV79">
            <v>0</v>
          </cell>
          <cell r="DW79">
            <v>0</v>
          </cell>
          <cell r="DX79">
            <v>0</v>
          </cell>
          <cell r="DY79">
            <v>0</v>
          </cell>
          <cell r="DZ79">
            <v>0</v>
          </cell>
          <cell r="EA79">
            <v>0</v>
          </cell>
          <cell r="EB79">
            <v>967216</v>
          </cell>
          <cell r="EC79">
            <v>85000</v>
          </cell>
          <cell r="ED79">
            <v>0</v>
          </cell>
          <cell r="EE79">
            <v>917276</v>
          </cell>
          <cell r="EF79">
            <v>50000</v>
          </cell>
          <cell r="EG79">
            <v>16873</v>
          </cell>
          <cell r="EH79">
            <v>66873</v>
          </cell>
          <cell r="EI79">
            <v>29348</v>
          </cell>
          <cell r="EJ79">
            <v>96221</v>
          </cell>
          <cell r="EK79">
            <v>0</v>
          </cell>
          <cell r="EL79">
            <v>0</v>
          </cell>
          <cell r="EM79">
            <v>0</v>
          </cell>
          <cell r="EN79">
            <v>0</v>
          </cell>
          <cell r="EO79">
            <v>0</v>
          </cell>
          <cell r="EP79">
            <v>0</v>
          </cell>
          <cell r="EQ79">
            <v>1148437</v>
          </cell>
          <cell r="ER79">
            <v>56154</v>
          </cell>
          <cell r="ES79">
            <v>1087570</v>
          </cell>
          <cell r="ET79">
            <v>95577</v>
          </cell>
          <cell r="EU79">
            <v>0</v>
          </cell>
          <cell r="EV79">
            <v>0</v>
          </cell>
          <cell r="EW79">
            <v>75194</v>
          </cell>
          <cell r="EX79">
            <v>33000</v>
          </cell>
          <cell r="EY79">
            <v>0</v>
          </cell>
          <cell r="EZ79">
            <v>0</v>
          </cell>
          <cell r="FA79">
            <v>0</v>
          </cell>
          <cell r="FB79">
            <v>0</v>
          </cell>
          <cell r="FC79">
            <v>1291341</v>
          </cell>
          <cell r="FD79">
            <v>0</v>
          </cell>
          <cell r="FE79">
            <v>0</v>
          </cell>
          <cell r="FF79">
            <v>1031416</v>
          </cell>
          <cell r="FG79">
            <v>56154</v>
          </cell>
          <cell r="FH79">
            <v>937522</v>
          </cell>
          <cell r="FI79">
            <v>24864</v>
          </cell>
          <cell r="FJ79">
            <v>144322</v>
          </cell>
          <cell r="FK79">
            <v>85000</v>
          </cell>
          <cell r="FL79">
            <v>12500</v>
          </cell>
          <cell r="FM79">
            <v>0</v>
          </cell>
          <cell r="FN79">
            <v>0</v>
          </cell>
          <cell r="FO79">
            <v>42000</v>
          </cell>
          <cell r="FP79">
            <v>0</v>
          </cell>
          <cell r="FQ79">
            <v>2115587</v>
          </cell>
          <cell r="FR79">
            <v>0</v>
          </cell>
          <cell r="FS79">
            <v>0</v>
          </cell>
          <cell r="FT79">
            <v>3893</v>
          </cell>
          <cell r="FU79">
            <v>38500</v>
          </cell>
          <cell r="FV79">
            <v>69750</v>
          </cell>
          <cell r="FW79">
            <v>3473938</v>
          </cell>
          <cell r="FX79">
            <v>0</v>
          </cell>
          <cell r="FY79">
            <v>0</v>
          </cell>
          <cell r="FZ79">
            <v>0</v>
          </cell>
          <cell r="GA79">
            <v>3473938</v>
          </cell>
          <cell r="GB79">
            <v>724811</v>
          </cell>
          <cell r="GC79">
            <v>4198749</v>
          </cell>
          <cell r="GD79">
            <v>395965</v>
          </cell>
          <cell r="GE79">
            <v>0</v>
          </cell>
          <cell r="GF79">
            <v>2923650</v>
          </cell>
          <cell r="GG79">
            <v>6001</v>
          </cell>
          <cell r="GH79">
            <v>2130955</v>
          </cell>
          <cell r="GI79">
            <v>0</v>
          </cell>
          <cell r="GJ79">
            <v>10988</v>
          </cell>
          <cell r="GK79">
            <v>291229</v>
          </cell>
          <cell r="GL79">
            <v>107842</v>
          </cell>
          <cell r="GM79">
            <v>9952</v>
          </cell>
          <cell r="GN79">
            <v>18035</v>
          </cell>
          <cell r="GO79">
            <v>20163</v>
          </cell>
          <cell r="GP79">
            <v>0</v>
          </cell>
          <cell r="GQ79">
            <v>79911</v>
          </cell>
          <cell r="GR79">
            <v>0</v>
          </cell>
          <cell r="GS79">
            <v>76479</v>
          </cell>
          <cell r="GT79">
            <v>24900</v>
          </cell>
          <cell r="GU79">
            <v>0</v>
          </cell>
          <cell r="GV79">
            <v>3025029</v>
          </cell>
          <cell r="GW79">
            <v>205171</v>
          </cell>
          <cell r="GX79">
            <v>951384</v>
          </cell>
          <cell r="GY79">
            <v>0</v>
          </cell>
          <cell r="GZ79">
            <v>0</v>
          </cell>
          <cell r="HA79">
            <v>0</v>
          </cell>
          <cell r="HB79">
            <v>146035</v>
          </cell>
          <cell r="HC79">
            <v>0</v>
          </cell>
          <cell r="HD79">
            <v>22611</v>
          </cell>
          <cell r="HE79">
            <v>36006</v>
          </cell>
          <cell r="HF79">
            <v>4363625</v>
          </cell>
          <cell r="HG79">
            <v>3575039</v>
          </cell>
          <cell r="HH79">
            <v>0</v>
          </cell>
          <cell r="HI79">
            <v>788586</v>
          </cell>
          <cell r="HJ79">
            <v>2079916</v>
          </cell>
          <cell r="HK79">
            <v>72349</v>
          </cell>
          <cell r="HL79">
            <v>13264</v>
          </cell>
          <cell r="HM79">
            <v>318782</v>
          </cell>
          <cell r="HN79">
            <v>106768</v>
          </cell>
          <cell r="HO79">
            <v>11026</v>
          </cell>
          <cell r="HP79">
            <v>17838</v>
          </cell>
          <cell r="HQ79">
            <v>19937</v>
          </cell>
          <cell r="HR79">
            <v>0</v>
          </cell>
          <cell r="HS79">
            <v>79639</v>
          </cell>
          <cell r="HT79">
            <v>0</v>
          </cell>
          <cell r="HU79">
            <v>30125</v>
          </cell>
          <cell r="HV79">
            <v>0</v>
          </cell>
          <cell r="HW79">
            <v>0</v>
          </cell>
          <cell r="HX79">
            <v>3008093</v>
          </cell>
          <cell r="HY79">
            <v>0</v>
          </cell>
          <cell r="HZ79">
            <v>788586</v>
          </cell>
          <cell r="IA79">
            <v>0</v>
          </cell>
          <cell r="IB79">
            <v>0</v>
          </cell>
          <cell r="IC79">
            <v>0</v>
          </cell>
          <cell r="ID79">
            <v>151197</v>
          </cell>
          <cell r="IE79">
            <v>0</v>
          </cell>
          <cell r="IF79">
            <v>18545</v>
          </cell>
          <cell r="IG79">
            <v>67331</v>
          </cell>
          <cell r="IH79">
            <v>0</v>
          </cell>
          <cell r="II79">
            <v>0</v>
          </cell>
          <cell r="IJ79">
            <v>0</v>
          </cell>
          <cell r="IK79">
            <v>0</v>
          </cell>
          <cell r="IL79">
            <v>2977968</v>
          </cell>
          <cell r="IM79">
            <v>0</v>
          </cell>
          <cell r="IN79">
            <v>0</v>
          </cell>
          <cell r="IO79">
            <v>0.66</v>
          </cell>
          <cell r="IP79">
            <v>14</v>
          </cell>
          <cell r="IQ79">
            <v>1.5069999999999999</v>
          </cell>
          <cell r="IR79">
            <v>0</v>
          </cell>
          <cell r="IS79">
            <v>340.8</v>
          </cell>
          <cell r="IT79">
            <v>0</v>
          </cell>
          <cell r="IU79">
            <v>5.5</v>
          </cell>
          <cell r="IV79">
            <v>0</v>
          </cell>
          <cell r="IW79">
            <v>0</v>
          </cell>
          <cell r="IX79">
            <v>0</v>
          </cell>
          <cell r="IY79">
            <v>0</v>
          </cell>
          <cell r="IZ79">
            <v>0</v>
          </cell>
          <cell r="JA79">
            <v>0</v>
          </cell>
          <cell r="JB79">
            <v>0</v>
          </cell>
          <cell r="JC79">
            <v>0</v>
          </cell>
          <cell r="JD79">
            <v>52.08</v>
          </cell>
          <cell r="JE79">
            <v>24.66</v>
          </cell>
          <cell r="JF79">
            <v>7.26</v>
          </cell>
          <cell r="JG79">
            <v>20.16</v>
          </cell>
          <cell r="JH79">
            <v>12.33</v>
          </cell>
          <cell r="JI79">
            <v>13.31</v>
          </cell>
          <cell r="JJ79">
            <v>20.88</v>
          </cell>
          <cell r="JK79">
            <v>46.52</v>
          </cell>
          <cell r="JL79">
            <v>1.93</v>
          </cell>
          <cell r="JM79">
            <v>0</v>
          </cell>
          <cell r="JN79">
            <v>14</v>
          </cell>
          <cell r="JO79">
            <v>0</v>
          </cell>
          <cell r="JP79">
            <v>6121</v>
          </cell>
          <cell r="JQ79">
            <v>1.5149999999999999</v>
          </cell>
          <cell r="JR79">
            <v>5892</v>
          </cell>
          <cell r="JS79">
            <v>339.8</v>
          </cell>
          <cell r="JT79">
            <v>0</v>
          </cell>
          <cell r="JU79">
            <v>0</v>
          </cell>
          <cell r="JV79">
            <v>0</v>
          </cell>
          <cell r="JW79">
            <v>0</v>
          </cell>
          <cell r="JX79">
            <v>340.8</v>
          </cell>
          <cell r="JY79">
            <v>6366</v>
          </cell>
          <cell r="JZ79">
            <v>2169533</v>
          </cell>
          <cell r="KA79">
            <v>0</v>
          </cell>
        </row>
        <row r="80">
          <cell r="C80">
            <v>1218</v>
          </cell>
          <cell r="D80" t="str">
            <v>CLAY CENTRAL-EVERLY</v>
          </cell>
          <cell r="E80">
            <v>0</v>
          </cell>
          <cell r="F80">
            <v>0</v>
          </cell>
          <cell r="G80">
            <v>0</v>
          </cell>
          <cell r="H80">
            <v>1218</v>
          </cell>
          <cell r="I80">
            <v>2348601</v>
          </cell>
          <cell r="J80">
            <v>89573</v>
          </cell>
          <cell r="K80">
            <v>0</v>
          </cell>
          <cell r="L80">
            <v>139000</v>
          </cell>
          <cell r="M80">
            <v>2708</v>
          </cell>
          <cell r="N80">
            <v>95000</v>
          </cell>
          <cell r="O80">
            <v>81600</v>
          </cell>
          <cell r="P80">
            <v>117900</v>
          </cell>
          <cell r="Q80">
            <v>0</v>
          </cell>
          <cell r="R80">
            <v>1647107</v>
          </cell>
          <cell r="S80">
            <v>0</v>
          </cell>
          <cell r="T80">
            <v>283300</v>
          </cell>
          <cell r="U80">
            <v>8559</v>
          </cell>
          <cell r="V80">
            <v>45000</v>
          </cell>
          <cell r="W80">
            <v>125000</v>
          </cell>
          <cell r="X80">
            <v>4983348</v>
          </cell>
          <cell r="Y80">
            <v>0</v>
          </cell>
          <cell r="Z80">
            <v>0</v>
          </cell>
          <cell r="AA80">
            <v>0</v>
          </cell>
          <cell r="AB80">
            <v>4983348</v>
          </cell>
          <cell r="AC80">
            <v>3957265</v>
          </cell>
          <cell r="AD80">
            <v>8940613</v>
          </cell>
          <cell r="AE80">
            <v>2935102</v>
          </cell>
          <cell r="AF80">
            <v>20402</v>
          </cell>
          <cell r="AG80">
            <v>58628</v>
          </cell>
          <cell r="AH80">
            <v>135286</v>
          </cell>
          <cell r="AI80">
            <v>226746</v>
          </cell>
          <cell r="AJ80">
            <v>178688</v>
          </cell>
          <cell r="AK80">
            <v>441144</v>
          </cell>
          <cell r="AL80">
            <v>335258</v>
          </cell>
          <cell r="AM80">
            <v>0</v>
          </cell>
          <cell r="AN80">
            <v>1396152</v>
          </cell>
          <cell r="AO80">
            <v>171600</v>
          </cell>
          <cell r="AP80">
            <v>235000</v>
          </cell>
          <cell r="AQ80">
            <v>0</v>
          </cell>
          <cell r="AR80">
            <v>175521</v>
          </cell>
          <cell r="AS80">
            <v>410521</v>
          </cell>
          <cell r="AT80">
            <v>4913375</v>
          </cell>
          <cell r="AU80">
            <v>0</v>
          </cell>
          <cell r="AV80">
            <v>4913375</v>
          </cell>
          <cell r="AW80">
            <v>4027238</v>
          </cell>
          <cell r="AX80">
            <v>8940613</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20</v>
          </cell>
          <cell r="BV80">
            <v>2007</v>
          </cell>
          <cell r="BW80">
            <v>2018</v>
          </cell>
          <cell r="BX80">
            <v>10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2700</v>
          </cell>
          <cell r="CU80">
            <v>0</v>
          </cell>
          <cell r="CV80">
            <v>0</v>
          </cell>
          <cell r="CW80">
            <v>240927</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1646737</v>
          </cell>
          <cell r="DU80">
            <v>210233</v>
          </cell>
          <cell r="DV80">
            <v>0</v>
          </cell>
          <cell r="DW80">
            <v>0</v>
          </cell>
          <cell r="DX80">
            <v>0</v>
          </cell>
          <cell r="DY80">
            <v>0</v>
          </cell>
          <cell r="DZ80">
            <v>0</v>
          </cell>
          <cell r="EA80">
            <v>0</v>
          </cell>
          <cell r="EB80">
            <v>1856970</v>
          </cell>
          <cell r="EC80">
            <v>500000</v>
          </cell>
          <cell r="ED80">
            <v>0</v>
          </cell>
          <cell r="EE80">
            <v>1646737</v>
          </cell>
          <cell r="EF80">
            <v>0</v>
          </cell>
          <cell r="EG80">
            <v>0</v>
          </cell>
          <cell r="EH80">
            <v>0</v>
          </cell>
          <cell r="EI80">
            <v>72143</v>
          </cell>
          <cell r="EJ80">
            <v>72143</v>
          </cell>
          <cell r="EK80">
            <v>0</v>
          </cell>
          <cell r="EL80">
            <v>0</v>
          </cell>
          <cell r="EM80">
            <v>0</v>
          </cell>
          <cell r="EN80">
            <v>0</v>
          </cell>
          <cell r="EO80">
            <v>0</v>
          </cell>
          <cell r="EP80">
            <v>0</v>
          </cell>
          <cell r="EQ80">
            <v>2429113</v>
          </cell>
          <cell r="ER80">
            <v>96166</v>
          </cell>
          <cell r="ES80">
            <v>849424</v>
          </cell>
          <cell r="ET80">
            <v>228712</v>
          </cell>
          <cell r="EU80">
            <v>0</v>
          </cell>
          <cell r="EV80">
            <v>0</v>
          </cell>
          <cell r="EW80">
            <v>0</v>
          </cell>
          <cell r="EX80">
            <v>33000</v>
          </cell>
          <cell r="EY80">
            <v>0</v>
          </cell>
          <cell r="EZ80">
            <v>0</v>
          </cell>
          <cell r="FA80">
            <v>0</v>
          </cell>
          <cell r="FB80">
            <v>0</v>
          </cell>
          <cell r="FC80">
            <v>1111136</v>
          </cell>
          <cell r="FD80">
            <v>0</v>
          </cell>
          <cell r="FE80">
            <v>0</v>
          </cell>
          <cell r="FF80">
            <v>753258</v>
          </cell>
          <cell r="FG80">
            <v>96166</v>
          </cell>
          <cell r="FH80">
            <v>1797477</v>
          </cell>
          <cell r="FI80">
            <v>68554</v>
          </cell>
          <cell r="FJ80">
            <v>0</v>
          </cell>
          <cell r="FK80">
            <v>139000</v>
          </cell>
          <cell r="FL80">
            <v>1900</v>
          </cell>
          <cell r="FM80">
            <v>0</v>
          </cell>
          <cell r="FN80">
            <v>6600</v>
          </cell>
          <cell r="FO80">
            <v>90000</v>
          </cell>
          <cell r="FP80">
            <v>0</v>
          </cell>
          <cell r="FQ80">
            <v>1647107</v>
          </cell>
          <cell r="FR80">
            <v>0</v>
          </cell>
          <cell r="FS80">
            <v>1300</v>
          </cell>
          <cell r="FT80">
            <v>6551</v>
          </cell>
          <cell r="FU80">
            <v>45000</v>
          </cell>
          <cell r="FV80">
            <v>40000</v>
          </cell>
          <cell r="FW80">
            <v>3843489</v>
          </cell>
          <cell r="FX80">
            <v>0</v>
          </cell>
          <cell r="FY80">
            <v>0</v>
          </cell>
          <cell r="FZ80">
            <v>0</v>
          </cell>
          <cell r="GA80">
            <v>3843489</v>
          </cell>
          <cell r="GB80">
            <v>2623246</v>
          </cell>
          <cell r="GC80">
            <v>6466735</v>
          </cell>
          <cell r="GD80">
            <v>330351</v>
          </cell>
          <cell r="GE80">
            <v>0</v>
          </cell>
          <cell r="GF80">
            <v>3238161</v>
          </cell>
          <cell r="GG80">
            <v>6129</v>
          </cell>
          <cell r="GH80">
            <v>2378052</v>
          </cell>
          <cell r="GI80">
            <v>13265</v>
          </cell>
          <cell r="GJ80">
            <v>75963</v>
          </cell>
          <cell r="GK80">
            <v>233821</v>
          </cell>
          <cell r="GL80">
            <v>116684</v>
          </cell>
          <cell r="GM80">
            <v>8349</v>
          </cell>
          <cell r="GN80">
            <v>19784</v>
          </cell>
          <cell r="GO80">
            <v>22248</v>
          </cell>
          <cell r="GP80">
            <v>0</v>
          </cell>
          <cell r="GQ80">
            <v>113170</v>
          </cell>
          <cell r="GR80">
            <v>0</v>
          </cell>
          <cell r="GS80">
            <v>23532</v>
          </cell>
          <cell r="GT80">
            <v>102338</v>
          </cell>
          <cell r="GU80">
            <v>0</v>
          </cell>
          <cell r="GV80">
            <v>3364031</v>
          </cell>
          <cell r="GW80">
            <v>405801</v>
          </cell>
          <cell r="GX80">
            <v>239894</v>
          </cell>
          <cell r="GY80">
            <v>0</v>
          </cell>
          <cell r="GZ80">
            <v>0</v>
          </cell>
          <cell r="HA80">
            <v>0</v>
          </cell>
          <cell r="HB80">
            <v>206849</v>
          </cell>
          <cell r="HC80">
            <v>0</v>
          </cell>
          <cell r="HD80">
            <v>28433</v>
          </cell>
          <cell r="HE80">
            <v>36006</v>
          </cell>
          <cell r="HF80">
            <v>4252581</v>
          </cell>
          <cell r="HG80">
            <v>3640965</v>
          </cell>
          <cell r="HH80">
            <v>0</v>
          </cell>
          <cell r="HI80">
            <v>611616</v>
          </cell>
          <cell r="HJ80">
            <v>2155905</v>
          </cell>
          <cell r="HK80">
            <v>245928</v>
          </cell>
          <cell r="HL80">
            <v>64002</v>
          </cell>
          <cell r="HM80">
            <v>218215</v>
          </cell>
          <cell r="HN80">
            <v>106028</v>
          </cell>
          <cell r="HO80">
            <v>19005</v>
          </cell>
          <cell r="HP80">
            <v>17906</v>
          </cell>
          <cell r="HQ80">
            <v>20129</v>
          </cell>
          <cell r="HR80">
            <v>0</v>
          </cell>
          <cell r="HS80">
            <v>105725</v>
          </cell>
          <cell r="HT80">
            <v>0</v>
          </cell>
          <cell r="HU80">
            <v>162474</v>
          </cell>
          <cell r="HV80">
            <v>0</v>
          </cell>
          <cell r="HW80">
            <v>0</v>
          </cell>
          <cell r="HX80">
            <v>3376849</v>
          </cell>
          <cell r="HY80">
            <v>0</v>
          </cell>
          <cell r="HZ80">
            <v>611616</v>
          </cell>
          <cell r="IA80">
            <v>0</v>
          </cell>
          <cell r="IB80">
            <v>0</v>
          </cell>
          <cell r="IC80">
            <v>0</v>
          </cell>
          <cell r="ID80">
            <v>211577</v>
          </cell>
          <cell r="IE80">
            <v>0</v>
          </cell>
          <cell r="IF80">
            <v>23296</v>
          </cell>
          <cell r="IG80">
            <v>70392</v>
          </cell>
          <cell r="IH80">
            <v>0</v>
          </cell>
          <cell r="II80">
            <v>0</v>
          </cell>
          <cell r="IJ80">
            <v>0</v>
          </cell>
          <cell r="IK80">
            <v>0</v>
          </cell>
          <cell r="IL80">
            <v>3214375</v>
          </cell>
          <cell r="IM80">
            <v>0</v>
          </cell>
          <cell r="IN80">
            <v>0</v>
          </cell>
          <cell r="IO80">
            <v>8.19</v>
          </cell>
          <cell r="IP80">
            <v>10</v>
          </cell>
          <cell r="IQ80">
            <v>1.6120000000000001</v>
          </cell>
          <cell r="IR80">
            <v>0.44</v>
          </cell>
          <cell r="IS80">
            <v>371</v>
          </cell>
          <cell r="IT80">
            <v>0</v>
          </cell>
          <cell r="IU80">
            <v>7.5</v>
          </cell>
          <cell r="IV80">
            <v>0</v>
          </cell>
          <cell r="IW80">
            <v>0</v>
          </cell>
          <cell r="IX80">
            <v>0</v>
          </cell>
          <cell r="IY80">
            <v>1903</v>
          </cell>
          <cell r="IZ80">
            <v>2333</v>
          </cell>
          <cell r="JA80">
            <v>0</v>
          </cell>
          <cell r="JB80">
            <v>0</v>
          </cell>
          <cell r="JC80">
            <v>1.25</v>
          </cell>
          <cell r="JD80">
            <v>34.92</v>
          </cell>
          <cell r="JE80">
            <v>8.2200000000000006</v>
          </cell>
          <cell r="JF80">
            <v>7.26</v>
          </cell>
          <cell r="JG80">
            <v>19.440000000000001</v>
          </cell>
          <cell r="JH80">
            <v>8.2200000000000006</v>
          </cell>
          <cell r="JI80">
            <v>11.5</v>
          </cell>
          <cell r="JJ80">
            <v>17.28</v>
          </cell>
          <cell r="JK80">
            <v>37</v>
          </cell>
          <cell r="JL80">
            <v>3.34</v>
          </cell>
          <cell r="JM80">
            <v>0.44</v>
          </cell>
          <cell r="JN80">
            <v>5</v>
          </cell>
          <cell r="JO80">
            <v>0</v>
          </cell>
          <cell r="JP80">
            <v>6249</v>
          </cell>
          <cell r="JQ80">
            <v>1.7649999999999999</v>
          </cell>
          <cell r="JR80">
            <v>36783</v>
          </cell>
          <cell r="JS80">
            <v>345</v>
          </cell>
          <cell r="JT80">
            <v>0</v>
          </cell>
          <cell r="JU80">
            <v>0</v>
          </cell>
          <cell r="JV80">
            <v>0</v>
          </cell>
          <cell r="JW80">
            <v>362</v>
          </cell>
          <cell r="JX80">
            <v>371</v>
          </cell>
          <cell r="JY80">
            <v>6494</v>
          </cell>
          <cell r="JZ80">
            <v>2409274</v>
          </cell>
          <cell r="KA80">
            <v>0</v>
          </cell>
        </row>
        <row r="81">
          <cell r="C81">
            <v>1221</v>
          </cell>
          <cell r="D81" t="str">
            <v>CLEAR CREEK-AMANA (CLEAR CREEK)</v>
          </cell>
          <cell r="E81">
            <v>0</v>
          </cell>
          <cell r="F81">
            <v>0</v>
          </cell>
          <cell r="G81">
            <v>0</v>
          </cell>
          <cell r="H81">
            <v>1221</v>
          </cell>
          <cell r="I81">
            <v>11225880</v>
          </cell>
          <cell r="J81">
            <v>253253</v>
          </cell>
          <cell r="K81">
            <v>921587</v>
          </cell>
          <cell r="L81">
            <v>1800000</v>
          </cell>
          <cell r="M81">
            <v>329300</v>
          </cell>
          <cell r="N81">
            <v>600000</v>
          </cell>
          <cell r="O81">
            <v>250000</v>
          </cell>
          <cell r="P81">
            <v>2116500</v>
          </cell>
          <cell r="Q81">
            <v>0</v>
          </cell>
          <cell r="R81">
            <v>10169718</v>
          </cell>
          <cell r="S81">
            <v>0</v>
          </cell>
          <cell r="T81">
            <v>44000</v>
          </cell>
          <cell r="U81">
            <v>239119</v>
          </cell>
          <cell r="V81">
            <v>125000</v>
          </cell>
          <cell r="W81">
            <v>1086000</v>
          </cell>
          <cell r="X81">
            <v>29160357</v>
          </cell>
          <cell r="Y81">
            <v>10000000</v>
          </cell>
          <cell r="Z81">
            <v>1108472</v>
          </cell>
          <cell r="AA81">
            <v>0</v>
          </cell>
          <cell r="AB81">
            <v>40268829</v>
          </cell>
          <cell r="AC81">
            <v>30682181</v>
          </cell>
          <cell r="AD81">
            <v>70951010</v>
          </cell>
          <cell r="AE81">
            <v>14800000</v>
          </cell>
          <cell r="AF81">
            <v>400000</v>
          </cell>
          <cell r="AG81">
            <v>735250</v>
          </cell>
          <cell r="AH81">
            <v>1050000</v>
          </cell>
          <cell r="AI81">
            <v>1560000</v>
          </cell>
          <cell r="AJ81">
            <v>175000</v>
          </cell>
          <cell r="AK81">
            <v>2579000</v>
          </cell>
          <cell r="AL81">
            <v>1450650</v>
          </cell>
          <cell r="AM81">
            <v>0</v>
          </cell>
          <cell r="AN81">
            <v>7949900</v>
          </cell>
          <cell r="AO81">
            <v>1760000</v>
          </cell>
          <cell r="AP81">
            <v>32800000</v>
          </cell>
          <cell r="AQ81">
            <v>5330066</v>
          </cell>
          <cell r="AR81">
            <v>808142</v>
          </cell>
          <cell r="AS81">
            <v>38938208</v>
          </cell>
          <cell r="AT81">
            <v>63448108</v>
          </cell>
          <cell r="AU81">
            <v>1108472</v>
          </cell>
          <cell r="AV81">
            <v>64556580</v>
          </cell>
          <cell r="AW81">
            <v>6394430</v>
          </cell>
          <cell r="AX81">
            <v>70951010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20</v>
          </cell>
          <cell r="BV81">
            <v>2015</v>
          </cell>
          <cell r="BW81">
            <v>2019</v>
          </cell>
          <cell r="BX81">
            <v>10</v>
          </cell>
          <cell r="BY81">
            <v>0</v>
          </cell>
          <cell r="BZ81">
            <v>0</v>
          </cell>
          <cell r="CA81">
            <v>0</v>
          </cell>
          <cell r="CB81">
            <v>0</v>
          </cell>
          <cell r="CC81">
            <v>0</v>
          </cell>
          <cell r="CD81">
            <v>0</v>
          </cell>
          <cell r="CE81">
            <v>0</v>
          </cell>
          <cell r="CF81">
            <v>0</v>
          </cell>
          <cell r="CG81">
            <v>0</v>
          </cell>
          <cell r="CH81">
            <v>0</v>
          </cell>
          <cell r="CI81">
            <v>0</v>
          </cell>
          <cell r="CJ81">
            <v>2006</v>
          </cell>
          <cell r="CK81">
            <v>2025</v>
          </cell>
          <cell r="CL81">
            <v>670</v>
          </cell>
          <cell r="CM81">
            <v>0</v>
          </cell>
          <cell r="CN81">
            <v>0</v>
          </cell>
          <cell r="CO81">
            <v>0</v>
          </cell>
          <cell r="CP81">
            <v>0</v>
          </cell>
          <cell r="CQ81">
            <v>0</v>
          </cell>
          <cell r="CR81">
            <v>0</v>
          </cell>
          <cell r="CS81">
            <v>0</v>
          </cell>
          <cell r="CT81">
            <v>4050</v>
          </cell>
          <cell r="CU81">
            <v>0</v>
          </cell>
          <cell r="CV81">
            <v>2</v>
          </cell>
          <cell r="CW81">
            <v>1150824</v>
          </cell>
          <cell r="CX81">
            <v>0</v>
          </cell>
          <cell r="CY81">
            <v>0</v>
          </cell>
          <cell r="CZ81">
            <v>0</v>
          </cell>
          <cell r="DA81">
            <v>0</v>
          </cell>
          <cell r="DB81">
            <v>0</v>
          </cell>
          <cell r="DC81">
            <v>0</v>
          </cell>
          <cell r="DD81">
            <v>1</v>
          </cell>
          <cell r="DE81">
            <v>698387</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5094678</v>
          </cell>
          <cell r="DU81">
            <v>665502</v>
          </cell>
          <cell r="DV81">
            <v>0</v>
          </cell>
          <cell r="DW81">
            <v>0</v>
          </cell>
          <cell r="DX81">
            <v>0</v>
          </cell>
          <cell r="DY81">
            <v>0</v>
          </cell>
          <cell r="DZ81">
            <v>0</v>
          </cell>
          <cell r="EA81">
            <v>0</v>
          </cell>
          <cell r="EB81">
            <v>5760180</v>
          </cell>
          <cell r="EC81">
            <v>545000</v>
          </cell>
          <cell r="ED81">
            <v>0</v>
          </cell>
          <cell r="EE81">
            <v>5094678</v>
          </cell>
          <cell r="EF81">
            <v>0</v>
          </cell>
          <cell r="EG81">
            <v>586287</v>
          </cell>
          <cell r="EH81">
            <v>586287</v>
          </cell>
          <cell r="EI81">
            <v>343982</v>
          </cell>
          <cell r="EJ81">
            <v>930269</v>
          </cell>
          <cell r="EK81">
            <v>0</v>
          </cell>
          <cell r="EL81">
            <v>0</v>
          </cell>
          <cell r="EM81">
            <v>0</v>
          </cell>
          <cell r="EN81">
            <v>0</v>
          </cell>
          <cell r="EO81">
            <v>4221594</v>
          </cell>
          <cell r="EP81">
            <v>0</v>
          </cell>
          <cell r="EQ81">
            <v>11457043</v>
          </cell>
          <cell r="ER81">
            <v>920617</v>
          </cell>
          <cell r="ES81">
            <v>920617</v>
          </cell>
          <cell r="ET81">
            <v>91653</v>
          </cell>
          <cell r="EU81">
            <v>0</v>
          </cell>
          <cell r="EV81">
            <v>0</v>
          </cell>
          <cell r="EW81">
            <v>56246</v>
          </cell>
          <cell r="EX81">
            <v>33000</v>
          </cell>
          <cell r="EY81">
            <v>0</v>
          </cell>
          <cell r="EZ81">
            <v>0</v>
          </cell>
          <cell r="FA81">
            <v>405000</v>
          </cell>
          <cell r="FB81">
            <v>0</v>
          </cell>
          <cell r="FC81">
            <v>1506516</v>
          </cell>
          <cell r="FD81">
            <v>0</v>
          </cell>
          <cell r="FE81">
            <v>856772</v>
          </cell>
          <cell r="FF81">
            <v>856772</v>
          </cell>
          <cell r="FG81">
            <v>63845</v>
          </cell>
          <cell r="FH81">
            <v>5602706</v>
          </cell>
          <cell r="FI81">
            <v>154415</v>
          </cell>
          <cell r="FJ81">
            <v>224200</v>
          </cell>
          <cell r="FK81">
            <v>1800000</v>
          </cell>
          <cell r="FL81">
            <v>7500</v>
          </cell>
          <cell r="FM81">
            <v>0</v>
          </cell>
          <cell r="FN81">
            <v>0</v>
          </cell>
          <cell r="FO81">
            <v>250000</v>
          </cell>
          <cell r="FP81">
            <v>0</v>
          </cell>
          <cell r="FQ81">
            <v>10169718</v>
          </cell>
          <cell r="FR81">
            <v>0</v>
          </cell>
          <cell r="FS81">
            <v>30000</v>
          </cell>
          <cell r="FT81">
            <v>86400</v>
          </cell>
          <cell r="FU81">
            <v>125000</v>
          </cell>
          <cell r="FV81">
            <v>750000</v>
          </cell>
          <cell r="FW81">
            <v>19199939</v>
          </cell>
          <cell r="FX81">
            <v>0</v>
          </cell>
          <cell r="FY81">
            <v>0</v>
          </cell>
          <cell r="FZ81">
            <v>0</v>
          </cell>
          <cell r="GA81">
            <v>19199939</v>
          </cell>
          <cell r="GB81">
            <v>3293514</v>
          </cell>
          <cell r="GC81">
            <v>22493453</v>
          </cell>
          <cell r="GD81">
            <v>3273100</v>
          </cell>
          <cell r="GE81">
            <v>0</v>
          </cell>
          <cell r="GF81">
            <v>12655055</v>
          </cell>
          <cell r="GG81">
            <v>6037</v>
          </cell>
          <cell r="GH81">
            <v>9517331</v>
          </cell>
          <cell r="GI81">
            <v>0</v>
          </cell>
          <cell r="GJ81">
            <v>111672</v>
          </cell>
          <cell r="GK81">
            <v>1212894</v>
          </cell>
          <cell r="GL81">
            <v>467281</v>
          </cell>
          <cell r="GM81">
            <v>0</v>
          </cell>
          <cell r="GN81">
            <v>78806</v>
          </cell>
          <cell r="GO81">
            <v>86542</v>
          </cell>
          <cell r="GP81">
            <v>0</v>
          </cell>
          <cell r="GQ81">
            <v>213053</v>
          </cell>
          <cell r="GR81">
            <v>0</v>
          </cell>
          <cell r="GS81">
            <v>572308</v>
          </cell>
          <cell r="GT81">
            <v>543876</v>
          </cell>
          <cell r="GU81">
            <v>0</v>
          </cell>
          <cell r="GV81">
            <v>13771239</v>
          </cell>
          <cell r="GW81">
            <v>3025055</v>
          </cell>
          <cell r="GX81">
            <v>7125795</v>
          </cell>
          <cell r="GY81">
            <v>0</v>
          </cell>
          <cell r="GZ81">
            <v>0</v>
          </cell>
          <cell r="HA81">
            <v>0</v>
          </cell>
          <cell r="HB81">
            <v>757675</v>
          </cell>
          <cell r="HC81">
            <v>0</v>
          </cell>
          <cell r="HD81">
            <v>66804</v>
          </cell>
          <cell r="HE81">
            <v>120020</v>
          </cell>
          <cell r="HF81">
            <v>24799784</v>
          </cell>
          <cell r="HG81">
            <v>17368323</v>
          </cell>
          <cell r="HH81">
            <v>0</v>
          </cell>
          <cell r="HI81">
            <v>7431461</v>
          </cell>
          <cell r="HJ81">
            <v>10290194</v>
          </cell>
          <cell r="HK81">
            <v>0</v>
          </cell>
          <cell r="HL81">
            <v>123491</v>
          </cell>
          <cell r="HM81">
            <v>1335269</v>
          </cell>
          <cell r="HN81">
            <v>506351</v>
          </cell>
          <cell r="HO81">
            <v>0</v>
          </cell>
          <cell r="HP81">
            <v>85086</v>
          </cell>
          <cell r="HQ81">
            <v>93445</v>
          </cell>
          <cell r="HR81">
            <v>0</v>
          </cell>
          <cell r="HS81">
            <v>0</v>
          </cell>
          <cell r="HT81">
            <v>0</v>
          </cell>
          <cell r="HU81">
            <v>777629</v>
          </cell>
          <cell r="HV81">
            <v>0</v>
          </cell>
          <cell r="HW81">
            <v>0</v>
          </cell>
          <cell r="HX81">
            <v>14276024</v>
          </cell>
          <cell r="HY81">
            <v>0</v>
          </cell>
          <cell r="HZ81">
            <v>7431461</v>
          </cell>
          <cell r="IA81">
            <v>0</v>
          </cell>
          <cell r="IB81">
            <v>0</v>
          </cell>
          <cell r="IC81">
            <v>0</v>
          </cell>
          <cell r="ID81">
            <v>806854</v>
          </cell>
          <cell r="IE81">
            <v>0</v>
          </cell>
          <cell r="IF81">
            <v>54531</v>
          </cell>
          <cell r="IG81">
            <v>128541</v>
          </cell>
          <cell r="IH81">
            <v>0</v>
          </cell>
          <cell r="II81">
            <v>0</v>
          </cell>
          <cell r="IJ81">
            <v>0</v>
          </cell>
          <cell r="IK81">
            <v>0</v>
          </cell>
          <cell r="IL81">
            <v>13498395</v>
          </cell>
          <cell r="IM81">
            <v>0</v>
          </cell>
          <cell r="IN81">
            <v>0</v>
          </cell>
          <cell r="IO81">
            <v>9.7799999999999994</v>
          </cell>
          <cell r="IP81">
            <v>28</v>
          </cell>
          <cell r="IQ81">
            <v>5.8769999999999998</v>
          </cell>
          <cell r="IR81">
            <v>4.4000000000000004</v>
          </cell>
          <cell r="IS81">
            <v>1797.6</v>
          </cell>
          <cell r="IT81">
            <v>0</v>
          </cell>
          <cell r="IU81">
            <v>27.5</v>
          </cell>
          <cell r="IV81">
            <v>0</v>
          </cell>
          <cell r="IW81">
            <v>0</v>
          </cell>
          <cell r="IX81">
            <v>0</v>
          </cell>
          <cell r="IY81">
            <v>0</v>
          </cell>
          <cell r="IZ81">
            <v>0</v>
          </cell>
          <cell r="JA81">
            <v>0</v>
          </cell>
          <cell r="JB81">
            <v>0</v>
          </cell>
          <cell r="JC81">
            <v>0</v>
          </cell>
          <cell r="JD81">
            <v>216.87</v>
          </cell>
          <cell r="JE81">
            <v>65.760000000000005</v>
          </cell>
          <cell r="JF81">
            <v>61.11</v>
          </cell>
          <cell r="JG81">
            <v>90</v>
          </cell>
          <cell r="JH81">
            <v>71.239999999999995</v>
          </cell>
          <cell r="JI81">
            <v>66.55</v>
          </cell>
          <cell r="JJ81">
            <v>97.2</v>
          </cell>
          <cell r="JK81">
            <v>234.99</v>
          </cell>
          <cell r="JL81">
            <v>11.66</v>
          </cell>
          <cell r="JM81">
            <v>4.84</v>
          </cell>
          <cell r="JN81">
            <v>32</v>
          </cell>
          <cell r="JO81">
            <v>0</v>
          </cell>
          <cell r="JP81">
            <v>6157</v>
          </cell>
          <cell r="JQ81">
            <v>6.35</v>
          </cell>
          <cell r="JR81">
            <v>24572</v>
          </cell>
          <cell r="JS81">
            <v>1671.3</v>
          </cell>
          <cell r="JT81">
            <v>0</v>
          </cell>
          <cell r="JU81">
            <v>0</v>
          </cell>
          <cell r="JV81">
            <v>0</v>
          </cell>
          <cell r="JW81">
            <v>0</v>
          </cell>
          <cell r="JX81">
            <v>1797.6</v>
          </cell>
          <cell r="JY81">
            <v>6402</v>
          </cell>
          <cell r="JZ81">
            <v>11508235</v>
          </cell>
          <cell r="KA81">
            <v>0</v>
          </cell>
        </row>
        <row r="82">
          <cell r="C82">
            <v>1224</v>
          </cell>
          <cell r="D82" t="str">
            <v>CLEARFIELD (OLD DO NOT USE)</v>
          </cell>
          <cell r="E82">
            <v>0</v>
          </cell>
          <cell r="F82">
            <v>0</v>
          </cell>
          <cell r="G82">
            <v>0</v>
          </cell>
          <cell r="H82">
            <v>1224</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714111</v>
          </cell>
          <cell r="GG82">
            <v>6013</v>
          </cell>
          <cell r="GH82">
            <v>531549</v>
          </cell>
          <cell r="GI82">
            <v>10957</v>
          </cell>
          <cell r="GJ82">
            <v>24371</v>
          </cell>
          <cell r="GK82">
            <v>59108</v>
          </cell>
          <cell r="GL82">
            <v>25919</v>
          </cell>
          <cell r="GM82">
            <v>5703</v>
          </cell>
          <cell r="GN82">
            <v>4322</v>
          </cell>
          <cell r="GO82">
            <v>4780</v>
          </cell>
          <cell r="GP82">
            <v>0</v>
          </cell>
          <cell r="GQ82">
            <v>0</v>
          </cell>
          <cell r="GR82">
            <v>0</v>
          </cell>
          <cell r="GS82">
            <v>11766</v>
          </cell>
          <cell r="GT82">
            <v>0</v>
          </cell>
          <cell r="GU82">
            <v>0</v>
          </cell>
          <cell r="GV82">
            <v>725877</v>
          </cell>
          <cell r="GW82">
            <v>128814</v>
          </cell>
          <cell r="GX82">
            <v>136364</v>
          </cell>
          <cell r="GY82">
            <v>0</v>
          </cell>
          <cell r="GZ82">
            <v>0</v>
          </cell>
          <cell r="HA82">
            <v>0</v>
          </cell>
          <cell r="HB82">
            <v>44719</v>
          </cell>
          <cell r="HC82">
            <v>0</v>
          </cell>
          <cell r="HD82">
            <v>7251</v>
          </cell>
          <cell r="HE82">
            <v>0</v>
          </cell>
          <cell r="HF82">
            <v>1035774</v>
          </cell>
          <cell r="HG82">
            <v>1249050</v>
          </cell>
          <cell r="HH82">
            <v>0</v>
          </cell>
          <cell r="HI82">
            <v>-213276</v>
          </cell>
          <cell r="HJ82">
            <v>502906</v>
          </cell>
          <cell r="HK82">
            <v>33958</v>
          </cell>
          <cell r="HL82">
            <v>8347</v>
          </cell>
          <cell r="HM82">
            <v>63967</v>
          </cell>
          <cell r="HN82">
            <v>24876</v>
          </cell>
          <cell r="HO82">
            <v>6746</v>
          </cell>
          <cell r="HP82">
            <v>4107</v>
          </cell>
          <cell r="HQ82">
            <v>4543</v>
          </cell>
          <cell r="HR82">
            <v>0</v>
          </cell>
          <cell r="HS82">
            <v>0</v>
          </cell>
          <cell r="HT82">
            <v>0</v>
          </cell>
          <cell r="HU82">
            <v>0</v>
          </cell>
          <cell r="HV82">
            <v>0</v>
          </cell>
          <cell r="HW82">
            <v>0</v>
          </cell>
          <cell r="HX82">
            <v>698105</v>
          </cell>
          <cell r="HY82">
            <v>0</v>
          </cell>
          <cell r="HZ82">
            <v>-213276</v>
          </cell>
          <cell r="IA82">
            <v>0</v>
          </cell>
          <cell r="IB82">
            <v>0</v>
          </cell>
          <cell r="IC82">
            <v>0</v>
          </cell>
          <cell r="ID82">
            <v>45010</v>
          </cell>
          <cell r="IE82">
            <v>0</v>
          </cell>
          <cell r="IF82">
            <v>5935</v>
          </cell>
          <cell r="IG82">
            <v>0</v>
          </cell>
          <cell r="IH82">
            <v>0</v>
          </cell>
          <cell r="II82">
            <v>0</v>
          </cell>
          <cell r="IJ82">
            <v>0</v>
          </cell>
          <cell r="IK82">
            <v>0</v>
          </cell>
          <cell r="IL82">
            <v>698105</v>
          </cell>
          <cell r="IM82">
            <v>0</v>
          </cell>
          <cell r="IN82">
            <v>0</v>
          </cell>
          <cell r="IO82">
            <v>0.7</v>
          </cell>
          <cell r="IP82">
            <v>0</v>
          </cell>
          <cell r="IQ82">
            <v>0.66100000000000003</v>
          </cell>
          <cell r="IR82">
            <v>0</v>
          </cell>
          <cell r="IS82">
            <v>0</v>
          </cell>
          <cell r="IT82">
            <v>0</v>
          </cell>
          <cell r="IU82">
            <v>0</v>
          </cell>
          <cell r="IV82">
            <v>0</v>
          </cell>
          <cell r="IW82">
            <v>0</v>
          </cell>
          <cell r="IX82">
            <v>0</v>
          </cell>
          <cell r="IY82">
            <v>0</v>
          </cell>
          <cell r="IZ82">
            <v>0</v>
          </cell>
          <cell r="JA82">
            <v>0</v>
          </cell>
          <cell r="JB82">
            <v>0</v>
          </cell>
          <cell r="JC82">
            <v>0</v>
          </cell>
          <cell r="JD82">
            <v>10.43</v>
          </cell>
          <cell r="JE82">
            <v>2.74</v>
          </cell>
          <cell r="JF82">
            <v>1.21</v>
          </cell>
          <cell r="JG82">
            <v>6.48</v>
          </cell>
          <cell r="JH82">
            <v>0</v>
          </cell>
          <cell r="JI82">
            <v>0</v>
          </cell>
          <cell r="JJ82">
            <v>0</v>
          </cell>
          <cell r="JK82">
            <v>0</v>
          </cell>
          <cell r="JL82">
            <v>0</v>
          </cell>
          <cell r="JM82">
            <v>0</v>
          </cell>
          <cell r="JN82">
            <v>0</v>
          </cell>
          <cell r="JO82">
            <v>0</v>
          </cell>
          <cell r="JP82">
            <v>0</v>
          </cell>
          <cell r="JQ82">
            <v>0</v>
          </cell>
          <cell r="JR82">
            <v>0</v>
          </cell>
          <cell r="JS82">
            <v>82</v>
          </cell>
          <cell r="JT82">
            <v>0</v>
          </cell>
          <cell r="JU82">
            <v>0</v>
          </cell>
          <cell r="JV82">
            <v>0</v>
          </cell>
          <cell r="JW82">
            <v>0</v>
          </cell>
          <cell r="JX82">
            <v>0</v>
          </cell>
          <cell r="JY82">
            <v>0</v>
          </cell>
          <cell r="JZ82">
            <v>0</v>
          </cell>
          <cell r="KA82">
            <v>0</v>
          </cell>
        </row>
        <row r="83">
          <cell r="C83">
            <v>1233</v>
          </cell>
          <cell r="D83" t="str">
            <v>CLEAR LAKE</v>
          </cell>
          <cell r="E83">
            <v>0</v>
          </cell>
          <cell r="F83">
            <v>0</v>
          </cell>
          <cell r="G83">
            <v>0</v>
          </cell>
          <cell r="H83">
            <v>1233</v>
          </cell>
          <cell r="I83">
            <v>6641462</v>
          </cell>
          <cell r="J83">
            <v>365406</v>
          </cell>
          <cell r="K83">
            <v>479968</v>
          </cell>
          <cell r="L83">
            <v>950000</v>
          </cell>
          <cell r="M83">
            <v>11000</v>
          </cell>
          <cell r="N83">
            <v>352438</v>
          </cell>
          <cell r="O83">
            <v>395000</v>
          </cell>
          <cell r="P83">
            <v>1305288</v>
          </cell>
          <cell r="Q83">
            <v>0</v>
          </cell>
          <cell r="R83">
            <v>6190337</v>
          </cell>
          <cell r="S83">
            <v>0</v>
          </cell>
          <cell r="T83">
            <v>150000</v>
          </cell>
          <cell r="U83">
            <v>60923</v>
          </cell>
          <cell r="V83">
            <v>140000</v>
          </cell>
          <cell r="W83">
            <v>438000</v>
          </cell>
          <cell r="X83">
            <v>17479822</v>
          </cell>
          <cell r="Y83">
            <v>0</v>
          </cell>
          <cell r="Z83">
            <v>669745</v>
          </cell>
          <cell r="AA83">
            <v>0</v>
          </cell>
          <cell r="AB83">
            <v>18149567</v>
          </cell>
          <cell r="AC83">
            <v>9326541</v>
          </cell>
          <cell r="AD83">
            <v>27476108</v>
          </cell>
          <cell r="AE83">
            <v>10575000</v>
          </cell>
          <cell r="AF83">
            <v>200000</v>
          </cell>
          <cell r="AG83">
            <v>700000</v>
          </cell>
          <cell r="AH83">
            <v>600000</v>
          </cell>
          <cell r="AI83">
            <v>750000</v>
          </cell>
          <cell r="AJ83">
            <v>757000</v>
          </cell>
          <cell r="AK83">
            <v>1700000</v>
          </cell>
          <cell r="AL83">
            <v>700000</v>
          </cell>
          <cell r="AM83">
            <v>0</v>
          </cell>
          <cell r="AN83">
            <v>5407000</v>
          </cell>
          <cell r="AO83">
            <v>975000</v>
          </cell>
          <cell r="AP83">
            <v>3500000</v>
          </cell>
          <cell r="AQ83">
            <v>1216867</v>
          </cell>
          <cell r="AR83">
            <v>575887</v>
          </cell>
          <cell r="AS83">
            <v>5292754</v>
          </cell>
          <cell r="AT83">
            <v>22249754</v>
          </cell>
          <cell r="AU83">
            <v>669745</v>
          </cell>
          <cell r="AV83">
            <v>22919499</v>
          </cell>
          <cell r="AW83">
            <v>4556609</v>
          </cell>
          <cell r="AX83">
            <v>27476108</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20</v>
          </cell>
          <cell r="BV83">
            <v>2009</v>
          </cell>
          <cell r="BW83">
            <v>2018</v>
          </cell>
          <cell r="BX83">
            <v>10</v>
          </cell>
          <cell r="BY83">
            <v>0</v>
          </cell>
          <cell r="BZ83">
            <v>0</v>
          </cell>
          <cell r="CA83">
            <v>0</v>
          </cell>
          <cell r="CB83">
            <v>0</v>
          </cell>
          <cell r="CC83">
            <v>0</v>
          </cell>
          <cell r="CD83">
            <v>0</v>
          </cell>
          <cell r="CE83">
            <v>0</v>
          </cell>
          <cell r="CF83">
            <v>0</v>
          </cell>
          <cell r="CG83">
            <v>0</v>
          </cell>
          <cell r="CH83">
            <v>0</v>
          </cell>
          <cell r="CI83">
            <v>0</v>
          </cell>
          <cell r="CJ83">
            <v>2008</v>
          </cell>
          <cell r="CK83">
            <v>2017</v>
          </cell>
          <cell r="CL83">
            <v>670</v>
          </cell>
          <cell r="CM83">
            <v>0</v>
          </cell>
          <cell r="CN83">
            <v>0</v>
          </cell>
          <cell r="CO83">
            <v>0</v>
          </cell>
          <cell r="CP83">
            <v>0</v>
          </cell>
          <cell r="CQ83">
            <v>0</v>
          </cell>
          <cell r="CR83">
            <v>0</v>
          </cell>
          <cell r="CS83">
            <v>0</v>
          </cell>
          <cell r="CT83">
            <v>4050</v>
          </cell>
          <cell r="CU83">
            <v>0</v>
          </cell>
          <cell r="CV83">
            <v>5</v>
          </cell>
          <cell r="CW83">
            <v>787283</v>
          </cell>
          <cell r="CX83">
            <v>0</v>
          </cell>
          <cell r="CY83">
            <v>0</v>
          </cell>
          <cell r="CZ83">
            <v>0</v>
          </cell>
          <cell r="DA83">
            <v>0</v>
          </cell>
          <cell r="DB83">
            <v>0</v>
          </cell>
          <cell r="DC83">
            <v>0</v>
          </cell>
          <cell r="DD83">
            <v>0</v>
          </cell>
          <cell r="DE83">
            <v>459912</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4724557</v>
          </cell>
          <cell r="DU83">
            <v>104282</v>
          </cell>
          <cell r="DV83">
            <v>0</v>
          </cell>
          <cell r="DW83">
            <v>0</v>
          </cell>
          <cell r="DX83">
            <v>0</v>
          </cell>
          <cell r="DY83">
            <v>0</v>
          </cell>
          <cell r="DZ83">
            <v>300000</v>
          </cell>
          <cell r="EA83">
            <v>0</v>
          </cell>
          <cell r="EB83">
            <v>5128839</v>
          </cell>
          <cell r="EC83">
            <v>650000</v>
          </cell>
          <cell r="ED83">
            <v>0</v>
          </cell>
          <cell r="EE83">
            <v>5024557</v>
          </cell>
          <cell r="EF83">
            <v>0</v>
          </cell>
          <cell r="EG83">
            <v>459912</v>
          </cell>
          <cell r="EH83">
            <v>459912</v>
          </cell>
          <cell r="EI83">
            <v>226524</v>
          </cell>
          <cell r="EJ83">
            <v>686436</v>
          </cell>
          <cell r="EK83">
            <v>0</v>
          </cell>
          <cell r="EL83">
            <v>0</v>
          </cell>
          <cell r="EM83">
            <v>0</v>
          </cell>
          <cell r="EN83">
            <v>0</v>
          </cell>
          <cell r="EO83">
            <v>541385</v>
          </cell>
          <cell r="EP83">
            <v>0</v>
          </cell>
          <cell r="EQ83">
            <v>7006660</v>
          </cell>
          <cell r="ER83">
            <v>15192</v>
          </cell>
          <cell r="ES83">
            <v>860154</v>
          </cell>
          <cell r="ET83">
            <v>109308</v>
          </cell>
          <cell r="EU83">
            <v>0</v>
          </cell>
          <cell r="EV83">
            <v>0</v>
          </cell>
          <cell r="EW83">
            <v>67000</v>
          </cell>
          <cell r="EX83">
            <v>33000</v>
          </cell>
          <cell r="EY83">
            <v>0</v>
          </cell>
          <cell r="EZ83">
            <v>0</v>
          </cell>
          <cell r="FA83">
            <v>78869</v>
          </cell>
          <cell r="FB83">
            <v>0</v>
          </cell>
          <cell r="FC83">
            <v>1148331</v>
          </cell>
          <cell r="FD83">
            <v>0</v>
          </cell>
          <cell r="FE83">
            <v>0</v>
          </cell>
          <cell r="FF83">
            <v>844962</v>
          </cell>
          <cell r="FG83">
            <v>15192</v>
          </cell>
          <cell r="FH83">
            <v>4855335</v>
          </cell>
          <cell r="FI83">
            <v>273712</v>
          </cell>
          <cell r="FJ83">
            <v>479968</v>
          </cell>
          <cell r="FK83">
            <v>950000</v>
          </cell>
          <cell r="FL83">
            <v>10000</v>
          </cell>
          <cell r="FM83">
            <v>0</v>
          </cell>
          <cell r="FN83">
            <v>5000</v>
          </cell>
          <cell r="FO83">
            <v>180000</v>
          </cell>
          <cell r="FP83">
            <v>0</v>
          </cell>
          <cell r="FQ83">
            <v>6190337</v>
          </cell>
          <cell r="FR83">
            <v>0</v>
          </cell>
          <cell r="FS83">
            <v>150000</v>
          </cell>
          <cell r="FT83">
            <v>42550</v>
          </cell>
          <cell r="FU83">
            <v>140000</v>
          </cell>
          <cell r="FV83">
            <v>150000</v>
          </cell>
          <cell r="FW83">
            <v>13426902</v>
          </cell>
          <cell r="FX83">
            <v>0</v>
          </cell>
          <cell r="FY83">
            <v>0</v>
          </cell>
          <cell r="FZ83">
            <v>0</v>
          </cell>
          <cell r="GA83">
            <v>13426902</v>
          </cell>
          <cell r="GB83">
            <v>2453134</v>
          </cell>
          <cell r="GC83">
            <v>15880036</v>
          </cell>
          <cell r="GD83">
            <v>2107518</v>
          </cell>
          <cell r="GE83">
            <v>0</v>
          </cell>
          <cell r="GF83">
            <v>10611166</v>
          </cell>
          <cell r="GG83">
            <v>6001</v>
          </cell>
          <cell r="GH83">
            <v>7735889</v>
          </cell>
          <cell r="GI83">
            <v>0</v>
          </cell>
          <cell r="GJ83">
            <v>172487</v>
          </cell>
          <cell r="GK83">
            <v>1151172</v>
          </cell>
          <cell r="GL83">
            <v>395675</v>
          </cell>
          <cell r="GM83">
            <v>6305</v>
          </cell>
          <cell r="GN83">
            <v>65715</v>
          </cell>
          <cell r="GO83">
            <v>73469</v>
          </cell>
          <cell r="GP83">
            <v>0</v>
          </cell>
          <cell r="GQ83">
            <v>257250</v>
          </cell>
          <cell r="GR83">
            <v>0</v>
          </cell>
          <cell r="GS83">
            <v>161783</v>
          </cell>
          <cell r="GT83">
            <v>0</v>
          </cell>
          <cell r="GU83">
            <v>0</v>
          </cell>
          <cell r="GV83">
            <v>10772949</v>
          </cell>
          <cell r="GW83">
            <v>1637797</v>
          </cell>
          <cell r="GX83">
            <v>2682001</v>
          </cell>
          <cell r="GY83">
            <v>0</v>
          </cell>
          <cell r="GZ83">
            <v>0</v>
          </cell>
          <cell r="HA83">
            <v>0</v>
          </cell>
          <cell r="HB83">
            <v>641615</v>
          </cell>
          <cell r="HC83">
            <v>0</v>
          </cell>
          <cell r="HD83">
            <v>85375</v>
          </cell>
          <cell r="HE83">
            <v>255043</v>
          </cell>
          <cell r="HF83">
            <v>15989405</v>
          </cell>
          <cell r="HG83">
            <v>13406197</v>
          </cell>
          <cell r="HH83">
            <v>0</v>
          </cell>
          <cell r="HI83">
            <v>2583208</v>
          </cell>
          <cell r="HJ83">
            <v>7733271</v>
          </cell>
          <cell r="HK83">
            <v>79977</v>
          </cell>
          <cell r="HL83">
            <v>147241</v>
          </cell>
          <cell r="HM83">
            <v>1093027</v>
          </cell>
          <cell r="HN83">
            <v>392865</v>
          </cell>
          <cell r="HO83">
            <v>9115</v>
          </cell>
          <cell r="HP83">
            <v>65255</v>
          </cell>
          <cell r="HQ83">
            <v>72934</v>
          </cell>
          <cell r="HR83">
            <v>0</v>
          </cell>
          <cell r="HS83">
            <v>257777</v>
          </cell>
          <cell r="HT83">
            <v>0</v>
          </cell>
          <cell r="HU83">
            <v>42007</v>
          </cell>
          <cell r="HV83">
            <v>0</v>
          </cell>
          <cell r="HW83">
            <v>-6001</v>
          </cell>
          <cell r="HX83">
            <v>10656795</v>
          </cell>
          <cell r="HY83">
            <v>0</v>
          </cell>
          <cell r="HZ83">
            <v>2583208</v>
          </cell>
          <cell r="IA83">
            <v>0</v>
          </cell>
          <cell r="IB83">
            <v>0</v>
          </cell>
          <cell r="IC83">
            <v>0</v>
          </cell>
          <cell r="ID83">
            <v>666705</v>
          </cell>
          <cell r="IE83">
            <v>0</v>
          </cell>
          <cell r="IF83">
            <v>69828</v>
          </cell>
          <cell r="IG83">
            <v>266264</v>
          </cell>
          <cell r="IH83">
            <v>0</v>
          </cell>
          <cell r="II83">
            <v>0</v>
          </cell>
          <cell r="IJ83">
            <v>0</v>
          </cell>
          <cell r="IK83">
            <v>0</v>
          </cell>
          <cell r="IL83">
            <v>10614788</v>
          </cell>
          <cell r="IM83">
            <v>0</v>
          </cell>
          <cell r="IN83">
            <v>0</v>
          </cell>
          <cell r="IO83">
            <v>18.64</v>
          </cell>
          <cell r="IP83">
            <v>32</v>
          </cell>
          <cell r="IQ83">
            <v>5.415</v>
          </cell>
          <cell r="IR83">
            <v>0</v>
          </cell>
          <cell r="IS83">
            <v>1236.7</v>
          </cell>
          <cell r="IT83">
            <v>0</v>
          </cell>
          <cell r="IU83">
            <v>33</v>
          </cell>
          <cell r="IV83">
            <v>0</v>
          </cell>
          <cell r="IW83">
            <v>0</v>
          </cell>
          <cell r="IX83">
            <v>0</v>
          </cell>
          <cell r="IY83">
            <v>0</v>
          </cell>
          <cell r="IZ83">
            <v>0</v>
          </cell>
          <cell r="JA83">
            <v>0</v>
          </cell>
          <cell r="JB83">
            <v>0</v>
          </cell>
          <cell r="JC83">
            <v>0</v>
          </cell>
          <cell r="JD83">
            <v>178.57</v>
          </cell>
          <cell r="JE83">
            <v>71.239999999999995</v>
          </cell>
          <cell r="JF83">
            <v>49.01</v>
          </cell>
          <cell r="JG83">
            <v>58.32</v>
          </cell>
          <cell r="JH83">
            <v>65.760000000000005</v>
          </cell>
          <cell r="JI83">
            <v>39.93</v>
          </cell>
          <cell r="JJ83">
            <v>51.12</v>
          </cell>
          <cell r="JK83">
            <v>156.81</v>
          </cell>
          <cell r="JL83">
            <v>18.88</v>
          </cell>
          <cell r="JM83">
            <v>0</v>
          </cell>
          <cell r="JN83">
            <v>32</v>
          </cell>
          <cell r="JO83">
            <v>0</v>
          </cell>
          <cell r="JP83">
            <v>6121</v>
          </cell>
          <cell r="JQ83">
            <v>4.5549999999999997</v>
          </cell>
          <cell r="JR83">
            <v>3614</v>
          </cell>
          <cell r="JS83">
            <v>1263.4000000000001</v>
          </cell>
          <cell r="JT83">
            <v>-2.5</v>
          </cell>
          <cell r="JU83">
            <v>0</v>
          </cell>
          <cell r="JV83">
            <v>-13390</v>
          </cell>
          <cell r="JW83">
            <v>0</v>
          </cell>
          <cell r="JX83">
            <v>1236.7</v>
          </cell>
          <cell r="JY83">
            <v>6366</v>
          </cell>
          <cell r="JZ83">
            <v>7872832</v>
          </cell>
          <cell r="KA83">
            <v>0</v>
          </cell>
        </row>
        <row r="84">
          <cell r="C84">
            <v>1278</v>
          </cell>
          <cell r="D84" t="str">
            <v>CLINTON</v>
          </cell>
          <cell r="E84">
            <v>0</v>
          </cell>
          <cell r="F84">
            <v>0</v>
          </cell>
          <cell r="G84">
            <v>0</v>
          </cell>
          <cell r="H84">
            <v>1278</v>
          </cell>
          <cell r="I84">
            <v>13700306</v>
          </cell>
          <cell r="J84">
            <v>1049251</v>
          </cell>
          <cell r="K84">
            <v>1606339</v>
          </cell>
          <cell r="L84">
            <v>229700</v>
          </cell>
          <cell r="M84">
            <v>10650</v>
          </cell>
          <cell r="N84">
            <v>571741</v>
          </cell>
          <cell r="O84">
            <v>532100</v>
          </cell>
          <cell r="P84">
            <v>1150400</v>
          </cell>
          <cell r="Q84">
            <v>0</v>
          </cell>
          <cell r="R84">
            <v>27024405</v>
          </cell>
          <cell r="S84">
            <v>0</v>
          </cell>
          <cell r="T84">
            <v>3528550</v>
          </cell>
          <cell r="U84">
            <v>321645</v>
          </cell>
          <cell r="V84">
            <v>902653</v>
          </cell>
          <cell r="W84">
            <v>3034274</v>
          </cell>
          <cell r="X84">
            <v>53662014</v>
          </cell>
          <cell r="Y84">
            <v>0</v>
          </cell>
          <cell r="Z84">
            <v>2643977</v>
          </cell>
          <cell r="AA84">
            <v>7000</v>
          </cell>
          <cell r="AB84">
            <v>56312991</v>
          </cell>
          <cell r="AC84">
            <v>6312688</v>
          </cell>
          <cell r="AD84">
            <v>62625679</v>
          </cell>
          <cell r="AE84">
            <v>29460373</v>
          </cell>
          <cell r="AF84">
            <v>2757137</v>
          </cell>
          <cell r="AG84">
            <v>1464491</v>
          </cell>
          <cell r="AH84">
            <v>705925</v>
          </cell>
          <cell r="AI84">
            <v>2523631</v>
          </cell>
          <cell r="AJ84">
            <v>1957907</v>
          </cell>
          <cell r="AK84">
            <v>4831698</v>
          </cell>
          <cell r="AL84">
            <v>1457353</v>
          </cell>
          <cell r="AM84">
            <v>0</v>
          </cell>
          <cell r="AN84">
            <v>15698142</v>
          </cell>
          <cell r="AO84">
            <v>1857064</v>
          </cell>
          <cell r="AP84">
            <v>3218450</v>
          </cell>
          <cell r="AQ84">
            <v>3341647</v>
          </cell>
          <cell r="AR84">
            <v>1824118</v>
          </cell>
          <cell r="AS84">
            <v>8384215</v>
          </cell>
          <cell r="AT84">
            <v>55399794</v>
          </cell>
          <cell r="AU84">
            <v>2643977</v>
          </cell>
          <cell r="AV84">
            <v>58043771</v>
          </cell>
          <cell r="AW84">
            <v>4581908</v>
          </cell>
          <cell r="AX84">
            <v>62625679</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20</v>
          </cell>
          <cell r="BV84">
            <v>2014</v>
          </cell>
          <cell r="BW84">
            <v>2018</v>
          </cell>
          <cell r="BX84">
            <v>10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2070</v>
          </cell>
          <cell r="CU84">
            <v>0</v>
          </cell>
          <cell r="CV84">
            <v>8</v>
          </cell>
          <cell r="CW84">
            <v>2474711</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9407220</v>
          </cell>
          <cell r="DU84">
            <v>142741</v>
          </cell>
          <cell r="DV84">
            <v>0</v>
          </cell>
          <cell r="DW84">
            <v>0</v>
          </cell>
          <cell r="DX84">
            <v>0</v>
          </cell>
          <cell r="DY84">
            <v>946603</v>
          </cell>
          <cell r="DZ84">
            <v>2547570</v>
          </cell>
          <cell r="EA84">
            <v>0</v>
          </cell>
          <cell r="EB84">
            <v>13044134</v>
          </cell>
          <cell r="EC84">
            <v>700000</v>
          </cell>
          <cell r="ED84">
            <v>0</v>
          </cell>
          <cell r="EE84">
            <v>12901393</v>
          </cell>
          <cell r="EF84">
            <v>0</v>
          </cell>
          <cell r="EG84">
            <v>0</v>
          </cell>
          <cell r="EH84">
            <v>0</v>
          </cell>
          <cell r="EI84">
            <v>307136</v>
          </cell>
          <cell r="EJ84">
            <v>307136</v>
          </cell>
          <cell r="EK84">
            <v>0</v>
          </cell>
          <cell r="EL84">
            <v>0</v>
          </cell>
          <cell r="EM84">
            <v>0</v>
          </cell>
          <cell r="EN84">
            <v>0</v>
          </cell>
          <cell r="EO84">
            <v>699170</v>
          </cell>
          <cell r="EP84">
            <v>0</v>
          </cell>
          <cell r="EQ84">
            <v>14750440</v>
          </cell>
          <cell r="ER84">
            <v>15337</v>
          </cell>
          <cell r="ES84">
            <v>1483908</v>
          </cell>
          <cell r="ET84">
            <v>79681</v>
          </cell>
          <cell r="EU84">
            <v>0</v>
          </cell>
          <cell r="EV84">
            <v>0</v>
          </cell>
          <cell r="EW84">
            <v>0</v>
          </cell>
          <cell r="EX84">
            <v>33000</v>
          </cell>
          <cell r="EY84">
            <v>0</v>
          </cell>
          <cell r="EZ84">
            <v>0</v>
          </cell>
          <cell r="FA84">
            <v>75122</v>
          </cell>
          <cell r="FB84">
            <v>0</v>
          </cell>
          <cell r="FC84">
            <v>1671711</v>
          </cell>
          <cell r="FD84">
            <v>0</v>
          </cell>
          <cell r="FE84">
            <v>0</v>
          </cell>
          <cell r="FF84">
            <v>1468571</v>
          </cell>
          <cell r="FG84">
            <v>15337</v>
          </cell>
          <cell r="FH84">
            <v>12111877</v>
          </cell>
          <cell r="FI84">
            <v>931374</v>
          </cell>
          <cell r="FJ84">
            <v>1606339</v>
          </cell>
          <cell r="FK84">
            <v>229700</v>
          </cell>
          <cell r="FL84">
            <v>10000</v>
          </cell>
          <cell r="FM84">
            <v>0</v>
          </cell>
          <cell r="FN84">
            <v>27800</v>
          </cell>
          <cell r="FO84">
            <v>411100</v>
          </cell>
          <cell r="FP84">
            <v>0</v>
          </cell>
          <cell r="FQ84">
            <v>27024405</v>
          </cell>
          <cell r="FR84">
            <v>0</v>
          </cell>
          <cell r="FS84">
            <v>133450</v>
          </cell>
          <cell r="FT84">
            <v>283329</v>
          </cell>
          <cell r="FU84">
            <v>902653</v>
          </cell>
          <cell r="FV84">
            <v>1736374</v>
          </cell>
          <cell r="FW84">
            <v>45408401</v>
          </cell>
          <cell r="FX84">
            <v>0</v>
          </cell>
          <cell r="FY84">
            <v>0</v>
          </cell>
          <cell r="FZ84">
            <v>7000</v>
          </cell>
          <cell r="GA84">
            <v>45415401</v>
          </cell>
          <cell r="GB84">
            <v>2463482</v>
          </cell>
          <cell r="GC84">
            <v>47878883</v>
          </cell>
          <cell r="GD84">
            <v>5347745</v>
          </cell>
          <cell r="GE84">
            <v>0</v>
          </cell>
          <cell r="GF84">
            <v>35079467</v>
          </cell>
          <cell r="GG84">
            <v>6047</v>
          </cell>
          <cell r="GH84">
            <v>24524818</v>
          </cell>
          <cell r="GI84">
            <v>94240</v>
          </cell>
          <cell r="GJ84">
            <v>324010</v>
          </cell>
          <cell r="GK84">
            <v>5134991</v>
          </cell>
          <cell r="GL84">
            <v>1298910</v>
          </cell>
          <cell r="GM84">
            <v>33679</v>
          </cell>
          <cell r="GN84">
            <v>206540</v>
          </cell>
          <cell r="GO84">
            <v>225117</v>
          </cell>
          <cell r="GP84">
            <v>0</v>
          </cell>
          <cell r="GQ84">
            <v>744750</v>
          </cell>
          <cell r="GR84">
            <v>0</v>
          </cell>
          <cell r="GS84">
            <v>444808</v>
          </cell>
          <cell r="GT84">
            <v>764960</v>
          </cell>
          <cell r="GU84">
            <v>0</v>
          </cell>
          <cell r="GV84">
            <v>36289235</v>
          </cell>
          <cell r="GW84">
            <v>4759417</v>
          </cell>
          <cell r="GX84">
            <v>5183510</v>
          </cell>
          <cell r="GY84">
            <v>0</v>
          </cell>
          <cell r="GZ84">
            <v>0</v>
          </cell>
          <cell r="HA84">
            <v>0</v>
          </cell>
          <cell r="HB84">
            <v>1633721</v>
          </cell>
          <cell r="HC84">
            <v>0</v>
          </cell>
          <cell r="HD84">
            <v>267967</v>
          </cell>
          <cell r="HE84">
            <v>816136</v>
          </cell>
          <cell r="HF84">
            <v>48682019</v>
          </cell>
          <cell r="HG84">
            <v>44487514</v>
          </cell>
          <cell r="HH84">
            <v>0</v>
          </cell>
          <cell r="HI84">
            <v>4194505</v>
          </cell>
          <cell r="HJ84">
            <v>24455239</v>
          </cell>
          <cell r="HK84">
            <v>314827</v>
          </cell>
          <cell r="HL84">
            <v>314344</v>
          </cell>
          <cell r="HM84">
            <v>4671441</v>
          </cell>
          <cell r="HN84">
            <v>1275632</v>
          </cell>
          <cell r="HO84">
            <v>56957</v>
          </cell>
          <cell r="HP84">
            <v>205937</v>
          </cell>
          <cell r="HQ84">
            <v>224509</v>
          </cell>
          <cell r="HR84">
            <v>0</v>
          </cell>
          <cell r="HS84">
            <v>710733</v>
          </cell>
          <cell r="HT84">
            <v>0</v>
          </cell>
          <cell r="HU84">
            <v>442143</v>
          </cell>
          <cell r="HV84">
            <v>0</v>
          </cell>
          <cell r="HW84">
            <v>2661</v>
          </cell>
          <cell r="HX84">
            <v>35215382</v>
          </cell>
          <cell r="HY84">
            <v>0</v>
          </cell>
          <cell r="HZ84">
            <v>4194505</v>
          </cell>
          <cell r="IA84">
            <v>0</v>
          </cell>
          <cell r="IB84">
            <v>0</v>
          </cell>
          <cell r="IC84">
            <v>0</v>
          </cell>
          <cell r="ID84">
            <v>1687089</v>
          </cell>
          <cell r="IE84">
            <v>0</v>
          </cell>
          <cell r="IF84">
            <v>219420</v>
          </cell>
          <cell r="IG84">
            <v>667189</v>
          </cell>
          <cell r="IH84">
            <v>0</v>
          </cell>
          <cell r="II84">
            <v>0</v>
          </cell>
          <cell r="IJ84">
            <v>0</v>
          </cell>
          <cell r="IK84">
            <v>0</v>
          </cell>
          <cell r="IL84">
            <v>34773239</v>
          </cell>
          <cell r="IM84">
            <v>0</v>
          </cell>
          <cell r="IN84">
            <v>0</v>
          </cell>
          <cell r="IO84">
            <v>18.63</v>
          </cell>
          <cell r="IP84">
            <v>161</v>
          </cell>
          <cell r="IQ84">
            <v>23.762</v>
          </cell>
          <cell r="IR84">
            <v>8.58</v>
          </cell>
          <cell r="IS84">
            <v>3859.5</v>
          </cell>
          <cell r="IT84">
            <v>0</v>
          </cell>
          <cell r="IU84">
            <v>122.5</v>
          </cell>
          <cell r="IV84">
            <v>0</v>
          </cell>
          <cell r="IW84">
            <v>0</v>
          </cell>
          <cell r="IX84">
            <v>0</v>
          </cell>
          <cell r="IY84">
            <v>0</v>
          </cell>
          <cell r="IZ84">
            <v>0</v>
          </cell>
          <cell r="JA84">
            <v>0</v>
          </cell>
          <cell r="JB84">
            <v>0</v>
          </cell>
          <cell r="JC84">
            <v>0</v>
          </cell>
          <cell r="JD84">
            <v>757.49</v>
          </cell>
          <cell r="JE84">
            <v>226.05</v>
          </cell>
          <cell r="JF84">
            <v>231.92</v>
          </cell>
          <cell r="JG84">
            <v>299.52</v>
          </cell>
          <cell r="JH84">
            <v>234.27</v>
          </cell>
          <cell r="JI84">
            <v>203.48</v>
          </cell>
          <cell r="JJ84">
            <v>291.60000000000002</v>
          </cell>
          <cell r="JK84">
            <v>729.35</v>
          </cell>
          <cell r="JL84">
            <v>22.78</v>
          </cell>
          <cell r="JM84">
            <v>6.82</v>
          </cell>
          <cell r="JN84">
            <v>158</v>
          </cell>
          <cell r="JO84">
            <v>0</v>
          </cell>
          <cell r="JP84">
            <v>6167</v>
          </cell>
          <cell r="JQ84">
            <v>22.992999999999999</v>
          </cell>
          <cell r="JR84">
            <v>121038</v>
          </cell>
          <cell r="JS84">
            <v>3965.5</v>
          </cell>
          <cell r="JT84">
            <v>-1</v>
          </cell>
          <cell r="JU84">
            <v>0</v>
          </cell>
          <cell r="JV84">
            <v>-5356</v>
          </cell>
          <cell r="JW84">
            <v>0</v>
          </cell>
          <cell r="JX84">
            <v>3859.5</v>
          </cell>
          <cell r="JY84">
            <v>6412</v>
          </cell>
          <cell r="JZ84">
            <v>24747114</v>
          </cell>
          <cell r="KA84">
            <v>0</v>
          </cell>
        </row>
        <row r="85">
          <cell r="C85">
            <v>1332</v>
          </cell>
          <cell r="D85" t="str">
            <v>COLFAX-MINGO</v>
          </cell>
          <cell r="E85">
            <v>0</v>
          </cell>
          <cell r="F85">
            <v>0</v>
          </cell>
          <cell r="G85">
            <v>0</v>
          </cell>
          <cell r="H85">
            <v>1332</v>
          </cell>
          <cell r="I85">
            <v>2662787</v>
          </cell>
          <cell r="J85">
            <v>116358</v>
          </cell>
          <cell r="K85">
            <v>307628</v>
          </cell>
          <cell r="L85">
            <v>166100</v>
          </cell>
          <cell r="M85">
            <v>1650</v>
          </cell>
          <cell r="N85">
            <v>170000</v>
          </cell>
          <cell r="O85">
            <v>50000</v>
          </cell>
          <cell r="P85">
            <v>900500</v>
          </cell>
          <cell r="Q85">
            <v>0</v>
          </cell>
          <cell r="R85">
            <v>4651117</v>
          </cell>
          <cell r="S85">
            <v>0</v>
          </cell>
          <cell r="T85">
            <v>44820</v>
          </cell>
          <cell r="U85">
            <v>12219</v>
          </cell>
          <cell r="V85">
            <v>105000</v>
          </cell>
          <cell r="W85">
            <v>370000</v>
          </cell>
          <cell r="X85">
            <v>9558179</v>
          </cell>
          <cell r="Y85">
            <v>0</v>
          </cell>
          <cell r="Z85">
            <v>30000</v>
          </cell>
          <cell r="AA85">
            <v>2500</v>
          </cell>
          <cell r="AB85">
            <v>9590679</v>
          </cell>
          <cell r="AC85">
            <v>5721631</v>
          </cell>
          <cell r="AD85">
            <v>15312310</v>
          </cell>
          <cell r="AE85">
            <v>5600000</v>
          </cell>
          <cell r="AF85">
            <v>112500</v>
          </cell>
          <cell r="AG85">
            <v>67000</v>
          </cell>
          <cell r="AH85">
            <v>291111</v>
          </cell>
          <cell r="AI85">
            <v>535000</v>
          </cell>
          <cell r="AJ85">
            <v>144000</v>
          </cell>
          <cell r="AK85">
            <v>632000</v>
          </cell>
          <cell r="AL85">
            <v>412000</v>
          </cell>
          <cell r="AM85">
            <v>0</v>
          </cell>
          <cell r="AN85">
            <v>2193611</v>
          </cell>
          <cell r="AO85">
            <v>350000</v>
          </cell>
          <cell r="AP85">
            <v>700000</v>
          </cell>
          <cell r="AQ85">
            <v>4234315</v>
          </cell>
          <cell r="AR85">
            <v>323807</v>
          </cell>
          <cell r="AS85">
            <v>5258122</v>
          </cell>
          <cell r="AT85">
            <v>13401733</v>
          </cell>
          <cell r="AU85">
            <v>30000</v>
          </cell>
          <cell r="AV85">
            <v>13431733</v>
          </cell>
          <cell r="AW85">
            <v>1880577</v>
          </cell>
          <cell r="AX85">
            <v>15312310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20</v>
          </cell>
          <cell r="BV85">
            <v>2012</v>
          </cell>
          <cell r="BW85">
            <v>2016</v>
          </cell>
          <cell r="BX85">
            <v>10</v>
          </cell>
          <cell r="BY85">
            <v>0</v>
          </cell>
          <cell r="BZ85">
            <v>0</v>
          </cell>
          <cell r="CA85">
            <v>0</v>
          </cell>
          <cell r="CB85">
            <v>0</v>
          </cell>
          <cell r="CC85">
            <v>0</v>
          </cell>
          <cell r="CD85">
            <v>0</v>
          </cell>
          <cell r="CE85">
            <v>0</v>
          </cell>
          <cell r="CF85">
            <v>0</v>
          </cell>
          <cell r="CG85">
            <v>0</v>
          </cell>
          <cell r="CH85">
            <v>0</v>
          </cell>
          <cell r="CI85">
            <v>0</v>
          </cell>
          <cell r="CJ85">
            <v>2014</v>
          </cell>
          <cell r="CK85">
            <v>2018</v>
          </cell>
          <cell r="CL85">
            <v>670</v>
          </cell>
          <cell r="CM85">
            <v>0</v>
          </cell>
          <cell r="CN85">
            <v>0</v>
          </cell>
          <cell r="CO85">
            <v>0</v>
          </cell>
          <cell r="CP85">
            <v>0</v>
          </cell>
          <cell r="CQ85">
            <v>0</v>
          </cell>
          <cell r="CR85">
            <v>0</v>
          </cell>
          <cell r="CS85">
            <v>135</v>
          </cell>
          <cell r="CT85">
            <v>4050</v>
          </cell>
          <cell r="CU85">
            <v>0</v>
          </cell>
          <cell r="CV85">
            <v>9</v>
          </cell>
          <cell r="CW85">
            <v>472739</v>
          </cell>
          <cell r="CX85">
            <v>0</v>
          </cell>
          <cell r="CY85">
            <v>0</v>
          </cell>
          <cell r="CZ85">
            <v>0</v>
          </cell>
          <cell r="DA85">
            <v>0</v>
          </cell>
          <cell r="DB85">
            <v>0</v>
          </cell>
          <cell r="DC85">
            <v>0</v>
          </cell>
          <cell r="DD85">
            <v>0</v>
          </cell>
          <cell r="DE85">
            <v>119497</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1748744</v>
          </cell>
          <cell r="DU85">
            <v>22925</v>
          </cell>
          <cell r="DV85">
            <v>0</v>
          </cell>
          <cell r="DW85">
            <v>0</v>
          </cell>
          <cell r="DX85">
            <v>0</v>
          </cell>
          <cell r="DY85">
            <v>187318</v>
          </cell>
          <cell r="DZ85">
            <v>0</v>
          </cell>
          <cell r="EA85">
            <v>0</v>
          </cell>
          <cell r="EB85">
            <v>1958987</v>
          </cell>
          <cell r="EC85">
            <v>150000</v>
          </cell>
          <cell r="ED85">
            <v>0</v>
          </cell>
          <cell r="EE85">
            <v>1936062</v>
          </cell>
          <cell r="EF85">
            <v>0</v>
          </cell>
          <cell r="EG85">
            <v>119497</v>
          </cell>
          <cell r="EH85">
            <v>119497</v>
          </cell>
          <cell r="EI85">
            <v>58856</v>
          </cell>
          <cell r="EJ85">
            <v>178353</v>
          </cell>
          <cell r="EK85">
            <v>0</v>
          </cell>
          <cell r="EL85">
            <v>0</v>
          </cell>
          <cell r="EM85">
            <v>0</v>
          </cell>
          <cell r="EN85">
            <v>0</v>
          </cell>
          <cell r="EO85">
            <v>529141</v>
          </cell>
          <cell r="EP85">
            <v>0</v>
          </cell>
          <cell r="EQ85">
            <v>2816481</v>
          </cell>
          <cell r="ER85">
            <v>12854</v>
          </cell>
          <cell r="ES85">
            <v>1187388</v>
          </cell>
          <cell r="ET85">
            <v>90999</v>
          </cell>
          <cell r="EU85">
            <v>0</v>
          </cell>
          <cell r="EV85">
            <v>0</v>
          </cell>
          <cell r="EW85">
            <v>67000</v>
          </cell>
          <cell r="EX85">
            <v>33000</v>
          </cell>
          <cell r="EY85">
            <v>0</v>
          </cell>
          <cell r="EZ85">
            <v>0</v>
          </cell>
          <cell r="FA85">
            <v>296682</v>
          </cell>
          <cell r="FB85">
            <v>0</v>
          </cell>
          <cell r="FC85">
            <v>1675069</v>
          </cell>
          <cell r="FD85">
            <v>0</v>
          </cell>
          <cell r="FE85">
            <v>0</v>
          </cell>
          <cell r="FF85">
            <v>1174534</v>
          </cell>
          <cell r="FG85">
            <v>12854</v>
          </cell>
          <cell r="FH85">
            <v>1839613</v>
          </cell>
          <cell r="FI85">
            <v>82038</v>
          </cell>
          <cell r="FJ85">
            <v>307628</v>
          </cell>
          <cell r="FK85">
            <v>166100</v>
          </cell>
          <cell r="FL85">
            <v>1500</v>
          </cell>
          <cell r="FM85">
            <v>0</v>
          </cell>
          <cell r="FN85">
            <v>0</v>
          </cell>
          <cell r="FO85">
            <v>143000</v>
          </cell>
          <cell r="FP85">
            <v>0</v>
          </cell>
          <cell r="FQ85">
            <v>4651117</v>
          </cell>
          <cell r="FR85">
            <v>0</v>
          </cell>
          <cell r="FS85">
            <v>14820</v>
          </cell>
          <cell r="FT85">
            <v>7155</v>
          </cell>
          <cell r="FU85">
            <v>105000</v>
          </cell>
          <cell r="FV85">
            <v>200000</v>
          </cell>
          <cell r="FW85">
            <v>7517971</v>
          </cell>
          <cell r="FX85">
            <v>0</v>
          </cell>
          <cell r="FY85">
            <v>0</v>
          </cell>
          <cell r="FZ85">
            <v>2500</v>
          </cell>
          <cell r="GA85">
            <v>7520471</v>
          </cell>
          <cell r="GB85">
            <v>1460149</v>
          </cell>
          <cell r="GC85">
            <v>8980620</v>
          </cell>
          <cell r="GD85">
            <v>947703</v>
          </cell>
          <cell r="GE85">
            <v>0</v>
          </cell>
          <cell r="GF85">
            <v>6076359</v>
          </cell>
          <cell r="GG85">
            <v>6001</v>
          </cell>
          <cell r="GH85">
            <v>4630372</v>
          </cell>
          <cell r="GI85">
            <v>77340</v>
          </cell>
          <cell r="GJ85">
            <v>41635</v>
          </cell>
          <cell r="GK85">
            <v>454696</v>
          </cell>
          <cell r="GL85">
            <v>216757</v>
          </cell>
          <cell r="GM85">
            <v>18131</v>
          </cell>
          <cell r="GN85">
            <v>38106</v>
          </cell>
          <cell r="GO85">
            <v>41810</v>
          </cell>
          <cell r="GP85">
            <v>0</v>
          </cell>
          <cell r="GQ85">
            <v>102525</v>
          </cell>
          <cell r="GR85">
            <v>0</v>
          </cell>
          <cell r="GS85">
            <v>76479</v>
          </cell>
          <cell r="GT85">
            <v>187318</v>
          </cell>
          <cell r="GU85">
            <v>0</v>
          </cell>
          <cell r="GV85">
            <v>6340156</v>
          </cell>
          <cell r="GW85">
            <v>663747</v>
          </cell>
          <cell r="GX85">
            <v>1361282</v>
          </cell>
          <cell r="GY85">
            <v>0</v>
          </cell>
          <cell r="GZ85">
            <v>0</v>
          </cell>
          <cell r="HA85">
            <v>0</v>
          </cell>
          <cell r="HB85">
            <v>313016</v>
          </cell>
          <cell r="HC85">
            <v>0</v>
          </cell>
          <cell r="HD85">
            <v>50344</v>
          </cell>
          <cell r="HE85">
            <v>123021</v>
          </cell>
          <cell r="HF85">
            <v>8801222</v>
          </cell>
          <cell r="HG85">
            <v>7401242</v>
          </cell>
          <cell r="HH85">
            <v>0</v>
          </cell>
          <cell r="HI85">
            <v>1399980</v>
          </cell>
          <cell r="HJ85">
            <v>4477512</v>
          </cell>
          <cell r="HK85">
            <v>199164</v>
          </cell>
          <cell r="HL85">
            <v>32913</v>
          </cell>
          <cell r="HM85">
            <v>466787</v>
          </cell>
          <cell r="HN85">
            <v>210882</v>
          </cell>
          <cell r="HO85">
            <v>24006</v>
          </cell>
          <cell r="HP85">
            <v>36870</v>
          </cell>
          <cell r="HQ85">
            <v>40457</v>
          </cell>
          <cell r="HR85">
            <v>0</v>
          </cell>
          <cell r="HS85">
            <v>109777</v>
          </cell>
          <cell r="HT85">
            <v>0</v>
          </cell>
          <cell r="HU85">
            <v>121952</v>
          </cell>
          <cell r="HV85">
            <v>0</v>
          </cell>
          <cell r="HW85">
            <v>-1680</v>
          </cell>
          <cell r="HX85">
            <v>6179556</v>
          </cell>
          <cell r="HY85">
            <v>0</v>
          </cell>
          <cell r="HZ85">
            <v>1399980</v>
          </cell>
          <cell r="IA85">
            <v>0</v>
          </cell>
          <cell r="IB85">
            <v>0</v>
          </cell>
          <cell r="IC85">
            <v>0</v>
          </cell>
          <cell r="ID85">
            <v>318061</v>
          </cell>
          <cell r="IE85">
            <v>0</v>
          </cell>
          <cell r="IF85">
            <v>41179</v>
          </cell>
          <cell r="IG85">
            <v>134662</v>
          </cell>
          <cell r="IH85">
            <v>0</v>
          </cell>
          <cell r="II85">
            <v>0</v>
          </cell>
          <cell r="IJ85">
            <v>0</v>
          </cell>
          <cell r="IK85">
            <v>0</v>
          </cell>
          <cell r="IL85">
            <v>6057604</v>
          </cell>
          <cell r="IM85">
            <v>0</v>
          </cell>
          <cell r="IN85">
            <v>0</v>
          </cell>
          <cell r="IO85">
            <v>1.86</v>
          </cell>
          <cell r="IP85">
            <v>6</v>
          </cell>
          <cell r="IQ85">
            <v>3.5169999999999999</v>
          </cell>
          <cell r="IR85">
            <v>0</v>
          </cell>
          <cell r="IS85">
            <v>742.6</v>
          </cell>
          <cell r="IT85">
            <v>0</v>
          </cell>
          <cell r="IU85">
            <v>21</v>
          </cell>
          <cell r="IV85">
            <v>0</v>
          </cell>
          <cell r="IW85">
            <v>0</v>
          </cell>
          <cell r="IX85">
            <v>0</v>
          </cell>
          <cell r="IY85">
            <v>0</v>
          </cell>
          <cell r="IZ85">
            <v>0</v>
          </cell>
          <cell r="JA85">
            <v>0</v>
          </cell>
          <cell r="JB85">
            <v>0</v>
          </cell>
          <cell r="JC85">
            <v>0</v>
          </cell>
          <cell r="JD85">
            <v>76.260000000000005</v>
          </cell>
          <cell r="JE85">
            <v>10.96</v>
          </cell>
          <cell r="JF85">
            <v>31.46</v>
          </cell>
          <cell r="JG85">
            <v>33.840000000000003</v>
          </cell>
          <cell r="JH85">
            <v>10.96</v>
          </cell>
          <cell r="JI85">
            <v>26.62</v>
          </cell>
          <cell r="JJ85">
            <v>26.64</v>
          </cell>
          <cell r="JK85">
            <v>64.22</v>
          </cell>
          <cell r="JL85">
            <v>1.7</v>
          </cell>
          <cell r="JM85">
            <v>0</v>
          </cell>
          <cell r="JN85">
            <v>3</v>
          </cell>
          <cell r="JO85">
            <v>0</v>
          </cell>
          <cell r="JP85">
            <v>6121</v>
          </cell>
          <cell r="JQ85">
            <v>3.8759999999999999</v>
          </cell>
          <cell r="JR85">
            <v>1912</v>
          </cell>
          <cell r="JS85">
            <v>731.5</v>
          </cell>
          <cell r="JT85">
            <v>1</v>
          </cell>
          <cell r="JU85">
            <v>0</v>
          </cell>
          <cell r="JV85">
            <v>5356</v>
          </cell>
          <cell r="JW85">
            <v>0</v>
          </cell>
          <cell r="JX85">
            <v>742.6</v>
          </cell>
          <cell r="JY85">
            <v>6366</v>
          </cell>
          <cell r="JZ85">
            <v>4727392</v>
          </cell>
          <cell r="KA85">
            <v>0</v>
          </cell>
        </row>
        <row r="86">
          <cell r="C86">
            <v>1337</v>
          </cell>
          <cell r="D86" t="str">
            <v>COLLEGE</v>
          </cell>
          <cell r="E86">
            <v>0</v>
          </cell>
          <cell r="F86">
            <v>0</v>
          </cell>
          <cell r="G86">
            <v>0</v>
          </cell>
          <cell r="H86">
            <v>1337</v>
          </cell>
          <cell r="I86">
            <v>23757472</v>
          </cell>
          <cell r="J86">
            <v>2140143</v>
          </cell>
          <cell r="K86">
            <v>0</v>
          </cell>
          <cell r="L86">
            <v>5228153</v>
          </cell>
          <cell r="M86">
            <v>5060</v>
          </cell>
          <cell r="N86">
            <v>1393221</v>
          </cell>
          <cell r="O86">
            <v>1025566</v>
          </cell>
          <cell r="P86">
            <v>6452105</v>
          </cell>
          <cell r="Q86">
            <v>0</v>
          </cell>
          <cell r="R86">
            <v>25104920</v>
          </cell>
          <cell r="S86">
            <v>0</v>
          </cell>
          <cell r="T86">
            <v>181830</v>
          </cell>
          <cell r="U86">
            <v>573285</v>
          </cell>
          <cell r="V86">
            <v>547045</v>
          </cell>
          <cell r="W86">
            <v>2032501</v>
          </cell>
          <cell r="X86">
            <v>68441301</v>
          </cell>
          <cell r="Y86">
            <v>0</v>
          </cell>
          <cell r="Z86">
            <v>2000000</v>
          </cell>
          <cell r="AA86">
            <v>0</v>
          </cell>
          <cell r="AB86">
            <v>70441301</v>
          </cell>
          <cell r="AC86">
            <v>10873289</v>
          </cell>
          <cell r="AD86">
            <v>81314590</v>
          </cell>
          <cell r="AE86">
            <v>39307187</v>
          </cell>
          <cell r="AF86">
            <v>2370512</v>
          </cell>
          <cell r="AG86">
            <v>3081928</v>
          </cell>
          <cell r="AH86">
            <v>902718</v>
          </cell>
          <cell r="AI86">
            <v>3195522</v>
          </cell>
          <cell r="AJ86">
            <v>1083359</v>
          </cell>
          <cell r="AK86">
            <v>5037130</v>
          </cell>
          <cell r="AL86">
            <v>2731511</v>
          </cell>
          <cell r="AM86">
            <v>0</v>
          </cell>
          <cell r="AN86">
            <v>18402680</v>
          </cell>
          <cell r="AO86">
            <v>4448350</v>
          </cell>
          <cell r="AP86">
            <v>1843401</v>
          </cell>
          <cell r="AQ86">
            <v>7567500</v>
          </cell>
          <cell r="AR86">
            <v>2067790</v>
          </cell>
          <cell r="AS86">
            <v>11478691</v>
          </cell>
          <cell r="AT86">
            <v>73636908</v>
          </cell>
          <cell r="AU86">
            <v>2000000</v>
          </cell>
          <cell r="AV86">
            <v>75636908</v>
          </cell>
          <cell r="AW86">
            <v>5677682</v>
          </cell>
          <cell r="AX86">
            <v>81314590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2015</v>
          </cell>
          <cell r="BW86">
            <v>2019</v>
          </cell>
          <cell r="BX86">
            <v>10</v>
          </cell>
          <cell r="BY86">
            <v>0</v>
          </cell>
          <cell r="BZ86">
            <v>0</v>
          </cell>
          <cell r="CA86">
            <v>0</v>
          </cell>
          <cell r="CB86">
            <v>0</v>
          </cell>
          <cell r="CC86">
            <v>0</v>
          </cell>
          <cell r="CD86">
            <v>0</v>
          </cell>
          <cell r="CE86">
            <v>0</v>
          </cell>
          <cell r="CF86">
            <v>0</v>
          </cell>
          <cell r="CG86">
            <v>0</v>
          </cell>
          <cell r="CH86">
            <v>0</v>
          </cell>
          <cell r="CI86">
            <v>0</v>
          </cell>
          <cell r="CJ86">
            <v>2005</v>
          </cell>
          <cell r="CK86">
            <v>2024</v>
          </cell>
          <cell r="CL86">
            <v>670</v>
          </cell>
          <cell r="CM86">
            <v>0</v>
          </cell>
          <cell r="CN86">
            <v>0</v>
          </cell>
          <cell r="CO86">
            <v>0</v>
          </cell>
          <cell r="CP86">
            <v>0</v>
          </cell>
          <cell r="CQ86">
            <v>0</v>
          </cell>
          <cell r="CR86">
            <v>0</v>
          </cell>
          <cell r="CS86">
            <v>0</v>
          </cell>
          <cell r="CT86">
            <v>4050</v>
          </cell>
          <cell r="CU86">
            <v>0</v>
          </cell>
          <cell r="CV86">
            <v>0</v>
          </cell>
          <cell r="CW86">
            <v>2982662</v>
          </cell>
          <cell r="CX86">
            <v>0</v>
          </cell>
          <cell r="CY86">
            <v>0</v>
          </cell>
          <cell r="CZ86">
            <v>0</v>
          </cell>
          <cell r="DA86">
            <v>0</v>
          </cell>
          <cell r="DB86">
            <v>0</v>
          </cell>
          <cell r="DC86">
            <v>0</v>
          </cell>
          <cell r="DD86">
            <v>0</v>
          </cell>
          <cell r="DE86">
            <v>1264548</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14923123</v>
          </cell>
          <cell r="DU86">
            <v>2357496</v>
          </cell>
          <cell r="DV86">
            <v>0</v>
          </cell>
          <cell r="DW86">
            <v>0</v>
          </cell>
          <cell r="DX86">
            <v>0</v>
          </cell>
          <cell r="DY86">
            <v>0</v>
          </cell>
          <cell r="DZ86">
            <v>0</v>
          </cell>
          <cell r="EA86">
            <v>0</v>
          </cell>
          <cell r="EB86">
            <v>17280619</v>
          </cell>
          <cell r="EC86">
            <v>1400000</v>
          </cell>
          <cell r="ED86">
            <v>0</v>
          </cell>
          <cell r="EE86">
            <v>14923123</v>
          </cell>
          <cell r="EF86">
            <v>615501</v>
          </cell>
          <cell r="EG86">
            <v>649047</v>
          </cell>
          <cell r="EH86">
            <v>1264548</v>
          </cell>
          <cell r="EI86">
            <v>622837</v>
          </cell>
          <cell r="EJ86">
            <v>1887385</v>
          </cell>
          <cell r="EK86">
            <v>0</v>
          </cell>
          <cell r="EL86">
            <v>0</v>
          </cell>
          <cell r="EM86">
            <v>0</v>
          </cell>
          <cell r="EN86">
            <v>0</v>
          </cell>
          <cell r="EO86">
            <v>5336498</v>
          </cell>
          <cell r="EP86">
            <v>0</v>
          </cell>
          <cell r="EQ86">
            <v>25904502</v>
          </cell>
          <cell r="ER86">
            <v>124908</v>
          </cell>
          <cell r="ES86">
            <v>1014171</v>
          </cell>
          <cell r="ET86">
            <v>83425</v>
          </cell>
          <cell r="EU86">
            <v>0</v>
          </cell>
          <cell r="EV86">
            <v>0</v>
          </cell>
          <cell r="EW86">
            <v>67000</v>
          </cell>
          <cell r="EX86">
            <v>33000</v>
          </cell>
          <cell r="EY86">
            <v>0</v>
          </cell>
          <cell r="EZ86">
            <v>0</v>
          </cell>
          <cell r="FA86">
            <v>282746</v>
          </cell>
          <cell r="FB86">
            <v>0</v>
          </cell>
          <cell r="FC86">
            <v>1480342</v>
          </cell>
          <cell r="FD86">
            <v>0</v>
          </cell>
          <cell r="FE86">
            <v>0</v>
          </cell>
          <cell r="FF86">
            <v>889263</v>
          </cell>
          <cell r="FG86">
            <v>124908</v>
          </cell>
          <cell r="FH86">
            <v>15807690</v>
          </cell>
          <cell r="FI86">
            <v>1466042</v>
          </cell>
          <cell r="FJ86">
            <v>0</v>
          </cell>
          <cell r="FK86">
            <v>5228153</v>
          </cell>
          <cell r="FL86">
            <v>775</v>
          </cell>
          <cell r="FM86">
            <v>0</v>
          </cell>
          <cell r="FN86">
            <v>177072</v>
          </cell>
          <cell r="FO86">
            <v>513166</v>
          </cell>
          <cell r="FP86">
            <v>0</v>
          </cell>
          <cell r="FQ86">
            <v>25104920</v>
          </cell>
          <cell r="FR86">
            <v>0</v>
          </cell>
          <cell r="FS86">
            <v>92140</v>
          </cell>
          <cell r="FT86">
            <v>377443</v>
          </cell>
          <cell r="FU86">
            <v>547045</v>
          </cell>
          <cell r="FV86">
            <v>1109199</v>
          </cell>
          <cell r="FW86">
            <v>50423645</v>
          </cell>
          <cell r="FX86">
            <v>0</v>
          </cell>
          <cell r="FY86">
            <v>0</v>
          </cell>
          <cell r="FZ86">
            <v>0</v>
          </cell>
          <cell r="GA86">
            <v>50423645</v>
          </cell>
          <cell r="GB86">
            <v>6552550</v>
          </cell>
          <cell r="GC86">
            <v>56976195</v>
          </cell>
          <cell r="GD86">
            <v>8044993</v>
          </cell>
          <cell r="GE86">
            <v>0</v>
          </cell>
          <cell r="GF86">
            <v>35896052</v>
          </cell>
          <cell r="GG86">
            <v>6001</v>
          </cell>
          <cell r="GH86">
            <v>27051908</v>
          </cell>
          <cell r="GI86">
            <v>0</v>
          </cell>
          <cell r="GJ86">
            <v>333896</v>
          </cell>
          <cell r="GK86">
            <v>2766341</v>
          </cell>
          <cell r="GL86">
            <v>1306319</v>
          </cell>
          <cell r="GM86">
            <v>0</v>
          </cell>
          <cell r="GN86">
            <v>227333</v>
          </cell>
          <cell r="GO86">
            <v>249650</v>
          </cell>
          <cell r="GP86">
            <v>0</v>
          </cell>
          <cell r="GQ86">
            <v>1237504</v>
          </cell>
          <cell r="GR86">
            <v>0</v>
          </cell>
          <cell r="GS86">
            <v>384424</v>
          </cell>
          <cell r="GT86">
            <v>914130</v>
          </cell>
          <cell r="GU86">
            <v>0</v>
          </cell>
          <cell r="GV86">
            <v>37194606</v>
          </cell>
          <cell r="GW86">
            <v>7153633</v>
          </cell>
          <cell r="GX86">
            <v>9262494</v>
          </cell>
          <cell r="GY86">
            <v>0</v>
          </cell>
          <cell r="GZ86">
            <v>0</v>
          </cell>
          <cell r="HA86">
            <v>0</v>
          </cell>
          <cell r="HB86">
            <v>2138995</v>
          </cell>
          <cell r="HC86">
            <v>0</v>
          </cell>
          <cell r="HD86">
            <v>174025</v>
          </cell>
          <cell r="HE86">
            <v>681114</v>
          </cell>
          <cell r="HF86">
            <v>56430842</v>
          </cell>
          <cell r="HG86">
            <v>47491844</v>
          </cell>
          <cell r="HH86">
            <v>0</v>
          </cell>
          <cell r="HI86">
            <v>8938998</v>
          </cell>
          <cell r="HJ86">
            <v>27960728</v>
          </cell>
          <cell r="HK86">
            <v>0</v>
          </cell>
          <cell r="HL86">
            <v>358225</v>
          </cell>
          <cell r="HM86">
            <v>2783096</v>
          </cell>
          <cell r="HN86">
            <v>1346932</v>
          </cell>
          <cell r="HO86">
            <v>0</v>
          </cell>
          <cell r="HP86">
            <v>235276</v>
          </cell>
          <cell r="HQ86">
            <v>258390</v>
          </cell>
          <cell r="HR86">
            <v>0</v>
          </cell>
          <cell r="HS86">
            <v>1260978</v>
          </cell>
          <cell r="HT86">
            <v>0</v>
          </cell>
          <cell r="HU86">
            <v>727419</v>
          </cell>
          <cell r="HV86">
            <v>0</v>
          </cell>
          <cell r="HW86">
            <v>-1320</v>
          </cell>
          <cell r="HX86">
            <v>37784509</v>
          </cell>
          <cell r="HY86">
            <v>0</v>
          </cell>
          <cell r="HZ86">
            <v>8938998</v>
          </cell>
          <cell r="IA86">
            <v>0</v>
          </cell>
          <cell r="IB86">
            <v>0</v>
          </cell>
          <cell r="IC86">
            <v>0</v>
          </cell>
          <cell r="ID86">
            <v>2203026</v>
          </cell>
          <cell r="IE86">
            <v>0</v>
          </cell>
          <cell r="IF86">
            <v>142066</v>
          </cell>
          <cell r="IG86">
            <v>703915</v>
          </cell>
          <cell r="IH86">
            <v>0</v>
          </cell>
          <cell r="II86">
            <v>0</v>
          </cell>
          <cell r="IJ86">
            <v>0</v>
          </cell>
          <cell r="IK86">
            <v>0</v>
          </cell>
          <cell r="IL86">
            <v>37057090</v>
          </cell>
          <cell r="IM86">
            <v>0</v>
          </cell>
          <cell r="IN86">
            <v>0</v>
          </cell>
          <cell r="IO86">
            <v>28.09</v>
          </cell>
          <cell r="IP86">
            <v>130</v>
          </cell>
          <cell r="IQ86">
            <v>18.114000000000001</v>
          </cell>
          <cell r="IR86">
            <v>12.32</v>
          </cell>
          <cell r="IS86">
            <v>4685.3</v>
          </cell>
          <cell r="IT86">
            <v>0</v>
          </cell>
          <cell r="IU86">
            <v>131</v>
          </cell>
          <cell r="IV86">
            <v>0</v>
          </cell>
          <cell r="IW86">
            <v>0</v>
          </cell>
          <cell r="IX86">
            <v>0</v>
          </cell>
          <cell r="IY86">
            <v>0</v>
          </cell>
          <cell r="IZ86">
            <v>0</v>
          </cell>
          <cell r="JA86">
            <v>0</v>
          </cell>
          <cell r="JB86">
            <v>0</v>
          </cell>
          <cell r="JC86">
            <v>0</v>
          </cell>
          <cell r="JD86">
            <v>454.68</v>
          </cell>
          <cell r="JE86">
            <v>147.96</v>
          </cell>
          <cell r="JF86">
            <v>170.64</v>
          </cell>
          <cell r="JG86">
            <v>136.08000000000001</v>
          </cell>
          <cell r="JH86">
            <v>165.77</v>
          </cell>
          <cell r="JI86">
            <v>150.66999999999999</v>
          </cell>
          <cell r="JJ86">
            <v>154.08000000000001</v>
          </cell>
          <cell r="JK86">
            <v>470.52</v>
          </cell>
          <cell r="JL86">
            <v>25.22</v>
          </cell>
          <cell r="JM86">
            <v>13.42</v>
          </cell>
          <cell r="JN86">
            <v>132</v>
          </cell>
          <cell r="JO86">
            <v>0</v>
          </cell>
          <cell r="JP86">
            <v>6121</v>
          </cell>
          <cell r="JQ86">
            <v>18.710999999999999</v>
          </cell>
          <cell r="JR86">
            <v>0</v>
          </cell>
          <cell r="JS86">
            <v>4568</v>
          </cell>
          <cell r="JT86">
            <v>0</v>
          </cell>
          <cell r="JU86">
            <v>0</v>
          </cell>
          <cell r="JV86">
            <v>0</v>
          </cell>
          <cell r="JW86">
            <v>0</v>
          </cell>
          <cell r="JX86">
            <v>4685.3</v>
          </cell>
          <cell r="JY86">
            <v>6366</v>
          </cell>
          <cell r="JZ86">
            <v>29826620</v>
          </cell>
          <cell r="KA86">
            <v>0</v>
          </cell>
        </row>
        <row r="87">
          <cell r="C87">
            <v>1350</v>
          </cell>
          <cell r="D87" t="str">
            <v>COLLINS-MAXWELL</v>
          </cell>
          <cell r="E87">
            <v>0</v>
          </cell>
          <cell r="F87">
            <v>0</v>
          </cell>
          <cell r="G87">
            <v>0</v>
          </cell>
          <cell r="H87">
            <v>1350</v>
          </cell>
          <cell r="I87">
            <v>2037506</v>
          </cell>
          <cell r="J87">
            <v>59968</v>
          </cell>
          <cell r="K87">
            <v>120000</v>
          </cell>
          <cell r="L87">
            <v>210000</v>
          </cell>
          <cell r="M87">
            <v>26150</v>
          </cell>
          <cell r="N87">
            <v>200000</v>
          </cell>
          <cell r="O87">
            <v>140000</v>
          </cell>
          <cell r="P87">
            <v>564700</v>
          </cell>
          <cell r="Q87">
            <v>0</v>
          </cell>
          <cell r="R87">
            <v>2866000</v>
          </cell>
          <cell r="S87">
            <v>0</v>
          </cell>
          <cell r="T87">
            <v>28600</v>
          </cell>
          <cell r="U87">
            <v>4832</v>
          </cell>
          <cell r="V87">
            <v>50000</v>
          </cell>
          <cell r="W87">
            <v>280000</v>
          </cell>
          <cell r="X87">
            <v>6587756</v>
          </cell>
          <cell r="Y87">
            <v>4500000</v>
          </cell>
          <cell r="Z87">
            <v>0</v>
          </cell>
          <cell r="AA87">
            <v>2000</v>
          </cell>
          <cell r="AB87">
            <v>11089756</v>
          </cell>
          <cell r="AC87">
            <v>1508086</v>
          </cell>
          <cell r="AD87">
            <v>12597842</v>
          </cell>
          <cell r="AE87">
            <v>4430000</v>
          </cell>
          <cell r="AF87">
            <v>165000</v>
          </cell>
          <cell r="AG87">
            <v>238500</v>
          </cell>
          <cell r="AH87">
            <v>220000</v>
          </cell>
          <cell r="AI87">
            <v>330000</v>
          </cell>
          <cell r="AJ87">
            <v>150000</v>
          </cell>
          <cell r="AK87">
            <v>412200</v>
          </cell>
          <cell r="AL87">
            <v>325200</v>
          </cell>
          <cell r="AM87">
            <v>0</v>
          </cell>
          <cell r="AN87">
            <v>1840900</v>
          </cell>
          <cell r="AO87">
            <v>300000</v>
          </cell>
          <cell r="AP87">
            <v>4500000</v>
          </cell>
          <cell r="AQ87">
            <v>114515</v>
          </cell>
          <cell r="AR87">
            <v>207826</v>
          </cell>
          <cell r="AS87">
            <v>4822341</v>
          </cell>
          <cell r="AT87">
            <v>11393241</v>
          </cell>
          <cell r="AU87">
            <v>0</v>
          </cell>
          <cell r="AV87">
            <v>11393241</v>
          </cell>
          <cell r="AW87">
            <v>1204601</v>
          </cell>
          <cell r="AX87">
            <v>12597842</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20</v>
          </cell>
          <cell r="BV87">
            <v>2012</v>
          </cell>
          <cell r="BW87">
            <v>2016</v>
          </cell>
          <cell r="BX87">
            <v>10</v>
          </cell>
          <cell r="BY87">
            <v>0</v>
          </cell>
          <cell r="BZ87">
            <v>0</v>
          </cell>
          <cell r="CA87">
            <v>0</v>
          </cell>
          <cell r="CB87">
            <v>0</v>
          </cell>
          <cell r="CC87">
            <v>0</v>
          </cell>
          <cell r="CD87">
            <v>0</v>
          </cell>
          <cell r="CE87">
            <v>0</v>
          </cell>
          <cell r="CF87">
            <v>0</v>
          </cell>
          <cell r="CG87">
            <v>0</v>
          </cell>
          <cell r="CH87">
            <v>0</v>
          </cell>
          <cell r="CI87">
            <v>0</v>
          </cell>
          <cell r="CJ87">
            <v>2006</v>
          </cell>
          <cell r="CK87">
            <v>2015</v>
          </cell>
          <cell r="CL87">
            <v>670</v>
          </cell>
          <cell r="CM87">
            <v>0</v>
          </cell>
          <cell r="CN87">
            <v>0</v>
          </cell>
          <cell r="CO87">
            <v>0</v>
          </cell>
          <cell r="CP87">
            <v>0</v>
          </cell>
          <cell r="CQ87">
            <v>0</v>
          </cell>
          <cell r="CR87">
            <v>0</v>
          </cell>
          <cell r="CS87">
            <v>0</v>
          </cell>
          <cell r="CT87">
            <v>4050</v>
          </cell>
          <cell r="CU87">
            <v>0</v>
          </cell>
          <cell r="CV87">
            <v>1</v>
          </cell>
          <cell r="CW87">
            <v>310534</v>
          </cell>
          <cell r="CX87">
            <v>0</v>
          </cell>
          <cell r="CY87">
            <v>0</v>
          </cell>
          <cell r="CZ87">
            <v>0</v>
          </cell>
          <cell r="DA87">
            <v>0</v>
          </cell>
          <cell r="DB87">
            <v>0</v>
          </cell>
          <cell r="DC87">
            <v>0</v>
          </cell>
          <cell r="DD87">
            <v>0</v>
          </cell>
          <cell r="DE87">
            <v>92385</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1277795</v>
          </cell>
          <cell r="DU87">
            <v>201115</v>
          </cell>
          <cell r="DV87">
            <v>0</v>
          </cell>
          <cell r="DW87">
            <v>0</v>
          </cell>
          <cell r="DX87">
            <v>0</v>
          </cell>
          <cell r="DY87">
            <v>17031</v>
          </cell>
          <cell r="DZ87">
            <v>0</v>
          </cell>
          <cell r="EA87">
            <v>0</v>
          </cell>
          <cell r="EB87">
            <v>1495941</v>
          </cell>
          <cell r="EC87">
            <v>350000</v>
          </cell>
          <cell r="ED87">
            <v>0</v>
          </cell>
          <cell r="EE87">
            <v>1294826</v>
          </cell>
          <cell r="EF87">
            <v>0</v>
          </cell>
          <cell r="EG87">
            <v>92385</v>
          </cell>
          <cell r="EH87">
            <v>92385</v>
          </cell>
          <cell r="EI87">
            <v>45503</v>
          </cell>
          <cell r="EJ87">
            <v>137888</v>
          </cell>
          <cell r="EK87">
            <v>0</v>
          </cell>
          <cell r="EL87">
            <v>0</v>
          </cell>
          <cell r="EM87">
            <v>0</v>
          </cell>
          <cell r="EN87">
            <v>0</v>
          </cell>
          <cell r="EO87">
            <v>114515</v>
          </cell>
          <cell r="EP87">
            <v>0</v>
          </cell>
          <cell r="EQ87">
            <v>2098344</v>
          </cell>
          <cell r="ER87">
            <v>145854</v>
          </cell>
          <cell r="ES87">
            <v>1085953</v>
          </cell>
          <cell r="ET87">
            <v>254115</v>
          </cell>
          <cell r="EU87">
            <v>0</v>
          </cell>
          <cell r="EV87">
            <v>0</v>
          </cell>
          <cell r="EW87">
            <v>67000</v>
          </cell>
          <cell r="EX87">
            <v>33000</v>
          </cell>
          <cell r="EY87">
            <v>0</v>
          </cell>
          <cell r="EZ87">
            <v>0</v>
          </cell>
          <cell r="FA87">
            <v>83050</v>
          </cell>
          <cell r="FB87">
            <v>0</v>
          </cell>
          <cell r="FC87">
            <v>1523118</v>
          </cell>
          <cell r="FD87">
            <v>0</v>
          </cell>
          <cell r="FE87">
            <v>0</v>
          </cell>
          <cell r="FF87">
            <v>940099</v>
          </cell>
          <cell r="FG87">
            <v>145854</v>
          </cell>
          <cell r="FH87">
            <v>1452322</v>
          </cell>
          <cell r="FI87">
            <v>42749</v>
          </cell>
          <cell r="FJ87">
            <v>120000</v>
          </cell>
          <cell r="FK87">
            <v>210000</v>
          </cell>
          <cell r="FL87">
            <v>15000</v>
          </cell>
          <cell r="FM87">
            <v>0</v>
          </cell>
          <cell r="FN87">
            <v>0</v>
          </cell>
          <cell r="FO87">
            <v>60000</v>
          </cell>
          <cell r="FP87">
            <v>0</v>
          </cell>
          <cell r="FQ87">
            <v>2866000</v>
          </cell>
          <cell r="FR87">
            <v>0</v>
          </cell>
          <cell r="FS87">
            <v>25000</v>
          </cell>
          <cell r="FT87">
            <v>3444</v>
          </cell>
          <cell r="FU87">
            <v>50000</v>
          </cell>
          <cell r="FV87">
            <v>150000</v>
          </cell>
          <cell r="FW87">
            <v>4994515</v>
          </cell>
          <cell r="FX87">
            <v>0</v>
          </cell>
          <cell r="FY87">
            <v>0</v>
          </cell>
          <cell r="FZ87">
            <v>2000</v>
          </cell>
          <cell r="GA87">
            <v>4996515</v>
          </cell>
          <cell r="GB87">
            <v>492163</v>
          </cell>
          <cell r="GC87">
            <v>5488678</v>
          </cell>
          <cell r="GD87">
            <v>635444</v>
          </cell>
          <cell r="GE87">
            <v>0</v>
          </cell>
          <cell r="GF87">
            <v>4057995</v>
          </cell>
          <cell r="GG87">
            <v>6001</v>
          </cell>
          <cell r="GH87">
            <v>3003501</v>
          </cell>
          <cell r="GI87">
            <v>17920</v>
          </cell>
          <cell r="GJ87">
            <v>20817</v>
          </cell>
          <cell r="GK87">
            <v>401527</v>
          </cell>
          <cell r="GL87">
            <v>145143</v>
          </cell>
          <cell r="GM87">
            <v>0</v>
          </cell>
          <cell r="GN87">
            <v>24637</v>
          </cell>
          <cell r="GO87">
            <v>27031</v>
          </cell>
          <cell r="GP87">
            <v>0</v>
          </cell>
          <cell r="GQ87">
            <v>108750</v>
          </cell>
          <cell r="GR87">
            <v>0</v>
          </cell>
          <cell r="GS87">
            <v>48241</v>
          </cell>
          <cell r="GT87">
            <v>0</v>
          </cell>
          <cell r="GU87">
            <v>0</v>
          </cell>
          <cell r="GV87">
            <v>4106236</v>
          </cell>
          <cell r="GW87">
            <v>450373</v>
          </cell>
          <cell r="GX87">
            <v>3767877</v>
          </cell>
          <cell r="GY87">
            <v>0</v>
          </cell>
          <cell r="GZ87">
            <v>0</v>
          </cell>
          <cell r="HA87">
            <v>0</v>
          </cell>
          <cell r="HB87">
            <v>221077</v>
          </cell>
          <cell r="HC87">
            <v>0</v>
          </cell>
          <cell r="HD87">
            <v>29295</v>
          </cell>
          <cell r="HE87">
            <v>54009</v>
          </cell>
          <cell r="HF87">
            <v>8599572</v>
          </cell>
          <cell r="HG87">
            <v>4956957</v>
          </cell>
          <cell r="HH87">
            <v>0</v>
          </cell>
          <cell r="HI87">
            <v>3642615</v>
          </cell>
          <cell r="HJ87">
            <v>2876870</v>
          </cell>
          <cell r="HK87">
            <v>156666</v>
          </cell>
          <cell r="HL87">
            <v>17818</v>
          </cell>
          <cell r="HM87">
            <v>286524</v>
          </cell>
          <cell r="HN87">
            <v>134924</v>
          </cell>
          <cell r="HO87">
            <v>10219</v>
          </cell>
          <cell r="HP87">
            <v>23581</v>
          </cell>
          <cell r="HQ87">
            <v>25875</v>
          </cell>
          <cell r="HR87">
            <v>0</v>
          </cell>
          <cell r="HS87">
            <v>101537</v>
          </cell>
          <cell r="HT87">
            <v>0</v>
          </cell>
          <cell r="HU87">
            <v>108954</v>
          </cell>
          <cell r="HV87">
            <v>0</v>
          </cell>
          <cell r="HW87">
            <v>0</v>
          </cell>
          <cell r="HX87">
            <v>4056970</v>
          </cell>
          <cell r="HY87">
            <v>0</v>
          </cell>
          <cell r="HZ87">
            <v>3642615</v>
          </cell>
          <cell r="IA87">
            <v>0</v>
          </cell>
          <cell r="IB87">
            <v>0</v>
          </cell>
          <cell r="IC87">
            <v>0</v>
          </cell>
          <cell r="ID87">
            <v>227394</v>
          </cell>
          <cell r="IE87">
            <v>0</v>
          </cell>
          <cell r="IF87">
            <v>23962</v>
          </cell>
          <cell r="IG87">
            <v>73452</v>
          </cell>
          <cell r="IH87">
            <v>0</v>
          </cell>
          <cell r="II87">
            <v>0</v>
          </cell>
          <cell r="IJ87">
            <v>0</v>
          </cell>
          <cell r="IK87">
            <v>0</v>
          </cell>
          <cell r="IL87">
            <v>3948016</v>
          </cell>
          <cell r="IM87">
            <v>0</v>
          </cell>
          <cell r="IN87">
            <v>0</v>
          </cell>
          <cell r="IO87">
            <v>0.99</v>
          </cell>
          <cell r="IP87">
            <v>2</v>
          </cell>
          <cell r="IQ87">
            <v>1.921</v>
          </cell>
          <cell r="IR87">
            <v>0</v>
          </cell>
          <cell r="IS87">
            <v>487.8</v>
          </cell>
          <cell r="IT87">
            <v>0</v>
          </cell>
          <cell r="IU87">
            <v>12</v>
          </cell>
          <cell r="IV87">
            <v>0</v>
          </cell>
          <cell r="IW87">
            <v>0</v>
          </cell>
          <cell r="IX87">
            <v>0</v>
          </cell>
          <cell r="IY87">
            <v>0</v>
          </cell>
          <cell r="IZ87">
            <v>0</v>
          </cell>
          <cell r="JA87">
            <v>0</v>
          </cell>
          <cell r="JB87">
            <v>0</v>
          </cell>
          <cell r="JC87">
            <v>0</v>
          </cell>
          <cell r="JD87">
            <v>46.81</v>
          </cell>
          <cell r="JE87">
            <v>2.74</v>
          </cell>
          <cell r="JF87">
            <v>18.149999999999999</v>
          </cell>
          <cell r="JG87">
            <v>25.92</v>
          </cell>
          <cell r="JH87">
            <v>8.2200000000000006</v>
          </cell>
          <cell r="JI87">
            <v>15.73</v>
          </cell>
          <cell r="JJ87">
            <v>31.68</v>
          </cell>
          <cell r="JK87">
            <v>55.63</v>
          </cell>
          <cell r="JL87">
            <v>1.3</v>
          </cell>
          <cell r="JM87">
            <v>0</v>
          </cell>
          <cell r="JN87">
            <v>5</v>
          </cell>
          <cell r="JO87">
            <v>0</v>
          </cell>
          <cell r="JP87">
            <v>6121</v>
          </cell>
          <cell r="JQ87">
            <v>1.976</v>
          </cell>
          <cell r="JR87">
            <v>3823</v>
          </cell>
          <cell r="JS87">
            <v>470</v>
          </cell>
          <cell r="JT87">
            <v>0</v>
          </cell>
          <cell r="JU87">
            <v>0</v>
          </cell>
          <cell r="JV87">
            <v>0</v>
          </cell>
          <cell r="JW87">
            <v>0</v>
          </cell>
          <cell r="JX87">
            <v>487.8</v>
          </cell>
          <cell r="JY87">
            <v>6366</v>
          </cell>
          <cell r="JZ87">
            <v>3105335</v>
          </cell>
          <cell r="KA87">
            <v>0</v>
          </cell>
        </row>
        <row r="88">
          <cell r="C88">
            <v>1359</v>
          </cell>
          <cell r="D88" t="str">
            <v>COLO-NESCO</v>
          </cell>
          <cell r="E88">
            <v>0</v>
          </cell>
          <cell r="F88">
            <v>0</v>
          </cell>
          <cell r="G88">
            <v>0</v>
          </cell>
          <cell r="H88">
            <v>1359</v>
          </cell>
          <cell r="I88">
            <v>3342635</v>
          </cell>
          <cell r="J88">
            <v>93697</v>
          </cell>
          <cell r="K88">
            <v>0</v>
          </cell>
          <cell r="L88">
            <v>90000</v>
          </cell>
          <cell r="M88">
            <v>1900</v>
          </cell>
          <cell r="N88">
            <v>142000</v>
          </cell>
          <cell r="O88">
            <v>131000</v>
          </cell>
          <cell r="P88">
            <v>730750</v>
          </cell>
          <cell r="Q88">
            <v>0</v>
          </cell>
          <cell r="R88">
            <v>2637989</v>
          </cell>
          <cell r="S88">
            <v>0</v>
          </cell>
          <cell r="T88">
            <v>51300</v>
          </cell>
          <cell r="U88">
            <v>37279</v>
          </cell>
          <cell r="V88">
            <v>40000</v>
          </cell>
          <cell r="W88">
            <v>148500</v>
          </cell>
          <cell r="X88">
            <v>7447050</v>
          </cell>
          <cell r="Y88">
            <v>0</v>
          </cell>
          <cell r="Z88">
            <v>565000</v>
          </cell>
          <cell r="AA88">
            <v>0</v>
          </cell>
          <cell r="AB88">
            <v>8012050</v>
          </cell>
          <cell r="AC88">
            <v>-301782</v>
          </cell>
          <cell r="AD88">
            <v>7710268</v>
          </cell>
          <cell r="AE88">
            <v>3428451</v>
          </cell>
          <cell r="AF88">
            <v>70000</v>
          </cell>
          <cell r="AG88">
            <v>300000</v>
          </cell>
          <cell r="AH88">
            <v>100000</v>
          </cell>
          <cell r="AI88">
            <v>345000</v>
          </cell>
          <cell r="AJ88">
            <v>240000</v>
          </cell>
          <cell r="AK88">
            <v>662000</v>
          </cell>
          <cell r="AL88">
            <v>340000</v>
          </cell>
          <cell r="AM88">
            <v>0</v>
          </cell>
          <cell r="AN88">
            <v>2057000</v>
          </cell>
          <cell r="AO88">
            <v>316219</v>
          </cell>
          <cell r="AP88">
            <v>276009</v>
          </cell>
          <cell r="AQ88">
            <v>565000</v>
          </cell>
          <cell r="AR88">
            <v>218438</v>
          </cell>
          <cell r="AS88">
            <v>1059447</v>
          </cell>
          <cell r="AT88">
            <v>6861117</v>
          </cell>
          <cell r="AU88">
            <v>599119</v>
          </cell>
          <cell r="AV88">
            <v>7460236</v>
          </cell>
          <cell r="AW88">
            <v>250032</v>
          </cell>
          <cell r="AX88">
            <v>7710268</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20</v>
          </cell>
          <cell r="BV88">
            <v>2013</v>
          </cell>
          <cell r="BW88">
            <v>2017</v>
          </cell>
          <cell r="BX88">
            <v>10</v>
          </cell>
          <cell r="BY88">
            <v>0</v>
          </cell>
          <cell r="BZ88">
            <v>0</v>
          </cell>
          <cell r="CA88">
            <v>0</v>
          </cell>
          <cell r="CB88">
            <v>0</v>
          </cell>
          <cell r="CC88">
            <v>0</v>
          </cell>
          <cell r="CD88">
            <v>0</v>
          </cell>
          <cell r="CE88">
            <v>0</v>
          </cell>
          <cell r="CF88">
            <v>0</v>
          </cell>
          <cell r="CG88">
            <v>0</v>
          </cell>
          <cell r="CH88">
            <v>0</v>
          </cell>
          <cell r="CI88">
            <v>0</v>
          </cell>
          <cell r="CJ88">
            <v>2013</v>
          </cell>
          <cell r="CK88">
            <v>2022</v>
          </cell>
          <cell r="CL88">
            <v>1340</v>
          </cell>
          <cell r="CM88">
            <v>0</v>
          </cell>
          <cell r="CN88">
            <v>0</v>
          </cell>
          <cell r="CO88">
            <v>0</v>
          </cell>
          <cell r="CP88">
            <v>0</v>
          </cell>
          <cell r="CQ88">
            <v>0</v>
          </cell>
          <cell r="CR88">
            <v>0</v>
          </cell>
          <cell r="CS88">
            <v>0</v>
          </cell>
          <cell r="CT88">
            <v>2700</v>
          </cell>
          <cell r="CU88">
            <v>0</v>
          </cell>
          <cell r="CV88">
            <v>8</v>
          </cell>
          <cell r="CW88">
            <v>337339</v>
          </cell>
          <cell r="CX88">
            <v>0</v>
          </cell>
          <cell r="CY88">
            <v>0</v>
          </cell>
          <cell r="CZ88">
            <v>0</v>
          </cell>
          <cell r="DA88">
            <v>0</v>
          </cell>
          <cell r="DB88">
            <v>0</v>
          </cell>
          <cell r="DC88">
            <v>0</v>
          </cell>
          <cell r="DD88">
            <v>0</v>
          </cell>
          <cell r="DE88">
            <v>347558</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1806014</v>
          </cell>
          <cell r="DU88">
            <v>60203</v>
          </cell>
          <cell r="DV88">
            <v>0</v>
          </cell>
          <cell r="DW88">
            <v>0</v>
          </cell>
          <cell r="DX88">
            <v>0</v>
          </cell>
          <cell r="DY88">
            <v>284275</v>
          </cell>
          <cell r="DZ88">
            <v>650000</v>
          </cell>
          <cell r="EA88">
            <v>0</v>
          </cell>
          <cell r="EB88">
            <v>2800492</v>
          </cell>
          <cell r="EC88">
            <v>195000</v>
          </cell>
          <cell r="ED88">
            <v>0</v>
          </cell>
          <cell r="EE88">
            <v>2740289</v>
          </cell>
          <cell r="EF88">
            <v>192264</v>
          </cell>
          <cell r="EG88">
            <v>155294</v>
          </cell>
          <cell r="EH88">
            <v>347558</v>
          </cell>
          <cell r="EI88">
            <v>85593</v>
          </cell>
          <cell r="EJ88">
            <v>433151</v>
          </cell>
          <cell r="EK88">
            <v>0</v>
          </cell>
          <cell r="EL88">
            <v>0</v>
          </cell>
          <cell r="EM88">
            <v>0</v>
          </cell>
          <cell r="EN88">
            <v>0</v>
          </cell>
          <cell r="EO88">
            <v>0</v>
          </cell>
          <cell r="EP88">
            <v>0</v>
          </cell>
          <cell r="EQ88">
            <v>3428643</v>
          </cell>
          <cell r="ER88">
            <v>23211</v>
          </cell>
          <cell r="ES88">
            <v>1256189</v>
          </cell>
          <cell r="ET88">
            <v>87739</v>
          </cell>
          <cell r="EU88">
            <v>0</v>
          </cell>
          <cell r="EV88">
            <v>0</v>
          </cell>
          <cell r="EW88">
            <v>134000</v>
          </cell>
          <cell r="EX88">
            <v>33000</v>
          </cell>
          <cell r="EY88">
            <v>0</v>
          </cell>
          <cell r="EZ88">
            <v>0</v>
          </cell>
          <cell r="FA88">
            <v>0</v>
          </cell>
          <cell r="FB88">
            <v>0</v>
          </cell>
          <cell r="FC88">
            <v>1510928</v>
          </cell>
          <cell r="FD88">
            <v>0</v>
          </cell>
          <cell r="FE88">
            <v>0</v>
          </cell>
          <cell r="FF88">
            <v>1232978</v>
          </cell>
          <cell r="FG88">
            <v>23211</v>
          </cell>
          <cell r="FH88">
            <v>2730245</v>
          </cell>
          <cell r="FI88">
            <v>77936</v>
          </cell>
          <cell r="FJ88">
            <v>0</v>
          </cell>
          <cell r="FK88">
            <v>90000</v>
          </cell>
          <cell r="FL88">
            <v>1000</v>
          </cell>
          <cell r="FM88">
            <v>0</v>
          </cell>
          <cell r="FN88">
            <v>1000</v>
          </cell>
          <cell r="FO88">
            <v>35000</v>
          </cell>
          <cell r="FP88">
            <v>0</v>
          </cell>
          <cell r="FQ88">
            <v>2637989</v>
          </cell>
          <cell r="FR88">
            <v>0</v>
          </cell>
          <cell r="FS88">
            <v>50000</v>
          </cell>
          <cell r="FT88">
            <v>29071</v>
          </cell>
          <cell r="FU88">
            <v>40000</v>
          </cell>
          <cell r="FV88">
            <v>30000</v>
          </cell>
          <cell r="FW88">
            <v>5722241</v>
          </cell>
          <cell r="FX88">
            <v>0</v>
          </cell>
          <cell r="FY88">
            <v>0</v>
          </cell>
          <cell r="FZ88">
            <v>0</v>
          </cell>
          <cell r="GA88">
            <v>5722241</v>
          </cell>
          <cell r="GB88">
            <v>-365906</v>
          </cell>
          <cell r="GC88">
            <v>5356335</v>
          </cell>
          <cell r="GD88">
            <v>276071</v>
          </cell>
          <cell r="GE88">
            <v>0</v>
          </cell>
          <cell r="GF88">
            <v>3705628</v>
          </cell>
          <cell r="GG88">
            <v>6024</v>
          </cell>
          <cell r="GH88">
            <v>2895134</v>
          </cell>
          <cell r="GI88">
            <v>0</v>
          </cell>
          <cell r="GJ88">
            <v>22578</v>
          </cell>
          <cell r="GK88">
            <v>258972</v>
          </cell>
          <cell r="GL88">
            <v>133934</v>
          </cell>
          <cell r="GM88">
            <v>1359</v>
          </cell>
          <cell r="GN88">
            <v>23902</v>
          </cell>
          <cell r="GO88">
            <v>26225</v>
          </cell>
          <cell r="GP88">
            <v>0</v>
          </cell>
          <cell r="GQ88">
            <v>36626</v>
          </cell>
          <cell r="GR88">
            <v>0</v>
          </cell>
          <cell r="GS88">
            <v>119275</v>
          </cell>
          <cell r="GT88">
            <v>65327</v>
          </cell>
          <cell r="GU88">
            <v>0</v>
          </cell>
          <cell r="GV88">
            <v>3890230</v>
          </cell>
          <cell r="GW88">
            <v>269142</v>
          </cell>
          <cell r="GX88">
            <v>801474</v>
          </cell>
          <cell r="GY88">
            <v>0</v>
          </cell>
          <cell r="GZ88">
            <v>0</v>
          </cell>
          <cell r="HA88">
            <v>0</v>
          </cell>
          <cell r="HB88">
            <v>238095</v>
          </cell>
          <cell r="HC88">
            <v>0</v>
          </cell>
          <cell r="HD88">
            <v>32567</v>
          </cell>
          <cell r="HE88">
            <v>111019</v>
          </cell>
          <cell r="HF88">
            <v>5309960</v>
          </cell>
          <cell r="HG88">
            <v>5015763</v>
          </cell>
          <cell r="HH88">
            <v>0</v>
          </cell>
          <cell r="HI88">
            <v>294197</v>
          </cell>
          <cell r="HJ88">
            <v>3074458</v>
          </cell>
          <cell r="HK88">
            <v>0</v>
          </cell>
          <cell r="HL88">
            <v>23200</v>
          </cell>
          <cell r="HM88">
            <v>263762</v>
          </cell>
          <cell r="HN88">
            <v>141847</v>
          </cell>
          <cell r="HO88">
            <v>0</v>
          </cell>
          <cell r="HP88">
            <v>25480</v>
          </cell>
          <cell r="HQ88">
            <v>27958</v>
          </cell>
          <cell r="HR88">
            <v>0</v>
          </cell>
          <cell r="HS88">
            <v>75360</v>
          </cell>
          <cell r="HT88">
            <v>0</v>
          </cell>
          <cell r="HU88">
            <v>169574</v>
          </cell>
          <cell r="HV88">
            <v>0</v>
          </cell>
          <cell r="HW88">
            <v>-6024</v>
          </cell>
          <cell r="HX88">
            <v>4129094</v>
          </cell>
          <cell r="HY88">
            <v>0</v>
          </cell>
          <cell r="HZ88">
            <v>294197</v>
          </cell>
          <cell r="IA88">
            <v>0</v>
          </cell>
          <cell r="IB88">
            <v>0</v>
          </cell>
          <cell r="IC88">
            <v>0</v>
          </cell>
          <cell r="ID88">
            <v>255949</v>
          </cell>
          <cell r="IE88">
            <v>0</v>
          </cell>
          <cell r="IF88">
            <v>26655</v>
          </cell>
          <cell r="IG88">
            <v>79573</v>
          </cell>
          <cell r="IH88">
            <v>0</v>
          </cell>
          <cell r="II88">
            <v>0</v>
          </cell>
          <cell r="IJ88">
            <v>0</v>
          </cell>
          <cell r="IK88">
            <v>0</v>
          </cell>
          <cell r="IL88">
            <v>3959520</v>
          </cell>
          <cell r="IM88">
            <v>0</v>
          </cell>
          <cell r="IN88">
            <v>0</v>
          </cell>
          <cell r="IO88">
            <v>1.51</v>
          </cell>
          <cell r="IP88">
            <v>10</v>
          </cell>
          <cell r="IQ88">
            <v>2.266</v>
          </cell>
          <cell r="IR88">
            <v>0</v>
          </cell>
          <cell r="IS88">
            <v>528</v>
          </cell>
          <cell r="IT88">
            <v>0</v>
          </cell>
          <cell r="IU88">
            <v>12</v>
          </cell>
          <cell r="IV88">
            <v>0</v>
          </cell>
          <cell r="IW88">
            <v>0</v>
          </cell>
          <cell r="IX88">
            <v>0</v>
          </cell>
          <cell r="IY88">
            <v>0</v>
          </cell>
          <cell r="IZ88">
            <v>0</v>
          </cell>
          <cell r="JA88">
            <v>0</v>
          </cell>
          <cell r="JB88">
            <v>0</v>
          </cell>
          <cell r="JC88">
            <v>0</v>
          </cell>
          <cell r="JD88">
            <v>42.93</v>
          </cell>
          <cell r="JE88">
            <v>5.48</v>
          </cell>
          <cell r="JF88">
            <v>15.13</v>
          </cell>
          <cell r="JG88">
            <v>22.32</v>
          </cell>
          <cell r="JH88">
            <v>2.74</v>
          </cell>
          <cell r="JI88">
            <v>14.52</v>
          </cell>
          <cell r="JJ88">
            <v>21.6</v>
          </cell>
          <cell r="JK88">
            <v>38.86</v>
          </cell>
          <cell r="JL88">
            <v>1.32</v>
          </cell>
          <cell r="JM88">
            <v>0</v>
          </cell>
          <cell r="JN88">
            <v>7</v>
          </cell>
          <cell r="JO88">
            <v>0</v>
          </cell>
          <cell r="JP88">
            <v>6144</v>
          </cell>
          <cell r="JQ88">
            <v>2.4729999999999999</v>
          </cell>
          <cell r="JR88">
            <v>0</v>
          </cell>
          <cell r="JS88">
            <v>500.4</v>
          </cell>
          <cell r="JT88">
            <v>-0.06</v>
          </cell>
          <cell r="JU88">
            <v>-369</v>
          </cell>
          <cell r="JV88">
            <v>-321</v>
          </cell>
          <cell r="JW88">
            <v>0</v>
          </cell>
          <cell r="JX88">
            <v>528</v>
          </cell>
          <cell r="JY88">
            <v>6389</v>
          </cell>
          <cell r="JZ88">
            <v>3373392</v>
          </cell>
          <cell r="KA88">
            <v>0</v>
          </cell>
        </row>
        <row r="89">
          <cell r="C89">
            <v>1368</v>
          </cell>
          <cell r="D89" t="str">
            <v>COLUMBUS</v>
          </cell>
          <cell r="E89">
            <v>0</v>
          </cell>
          <cell r="F89">
            <v>0</v>
          </cell>
          <cell r="G89">
            <v>0</v>
          </cell>
          <cell r="H89">
            <v>1368</v>
          </cell>
          <cell r="I89">
            <v>3601380</v>
          </cell>
          <cell r="J89">
            <v>84869</v>
          </cell>
          <cell r="K89">
            <v>378368</v>
          </cell>
          <cell r="L89">
            <v>135000</v>
          </cell>
          <cell r="M89">
            <v>3070</v>
          </cell>
          <cell r="N89">
            <v>150000</v>
          </cell>
          <cell r="O89">
            <v>85000</v>
          </cell>
          <cell r="P89">
            <v>240300</v>
          </cell>
          <cell r="Q89">
            <v>0</v>
          </cell>
          <cell r="R89">
            <v>5356228</v>
          </cell>
          <cell r="S89">
            <v>0</v>
          </cell>
          <cell r="T89">
            <v>1315000</v>
          </cell>
          <cell r="U89">
            <v>19977</v>
          </cell>
          <cell r="V89">
            <v>400000</v>
          </cell>
          <cell r="W89">
            <v>175000</v>
          </cell>
          <cell r="X89">
            <v>11944192</v>
          </cell>
          <cell r="Y89">
            <v>0</v>
          </cell>
          <cell r="Z89">
            <v>622086</v>
          </cell>
          <cell r="AA89">
            <v>0</v>
          </cell>
          <cell r="AB89">
            <v>12566278</v>
          </cell>
          <cell r="AC89">
            <v>2670933</v>
          </cell>
          <cell r="AD89">
            <v>15237211</v>
          </cell>
          <cell r="AE89">
            <v>7037000</v>
          </cell>
          <cell r="AF89">
            <v>305000</v>
          </cell>
          <cell r="AG89">
            <v>666000</v>
          </cell>
          <cell r="AH89">
            <v>224000</v>
          </cell>
          <cell r="AI89">
            <v>424000</v>
          </cell>
          <cell r="AJ89">
            <v>370000</v>
          </cell>
          <cell r="AK89">
            <v>1168000</v>
          </cell>
          <cell r="AL89">
            <v>467000</v>
          </cell>
          <cell r="AM89">
            <v>0</v>
          </cell>
          <cell r="AN89">
            <v>3624000</v>
          </cell>
          <cell r="AO89">
            <v>653500</v>
          </cell>
          <cell r="AP89">
            <v>250000</v>
          </cell>
          <cell r="AQ89">
            <v>360055</v>
          </cell>
          <cell r="AR89">
            <v>398049</v>
          </cell>
          <cell r="AS89">
            <v>1008104</v>
          </cell>
          <cell r="AT89">
            <v>12322604</v>
          </cell>
          <cell r="AU89">
            <v>1274261</v>
          </cell>
          <cell r="AV89">
            <v>13596865</v>
          </cell>
          <cell r="AW89">
            <v>1640346</v>
          </cell>
          <cell r="AX89">
            <v>15237211</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20</v>
          </cell>
          <cell r="BV89">
            <v>2013</v>
          </cell>
          <cell r="BW89">
            <v>2017</v>
          </cell>
          <cell r="BX89">
            <v>10</v>
          </cell>
          <cell r="BY89">
            <v>0</v>
          </cell>
          <cell r="BZ89">
            <v>0</v>
          </cell>
          <cell r="CA89">
            <v>0</v>
          </cell>
          <cell r="CB89">
            <v>0</v>
          </cell>
          <cell r="CC89">
            <v>0</v>
          </cell>
          <cell r="CD89">
            <v>0</v>
          </cell>
          <cell r="CE89">
            <v>0</v>
          </cell>
          <cell r="CF89">
            <v>0</v>
          </cell>
          <cell r="CG89">
            <v>0</v>
          </cell>
          <cell r="CH89">
            <v>0</v>
          </cell>
          <cell r="CI89">
            <v>0</v>
          </cell>
          <cell r="CJ89">
            <v>1996</v>
          </cell>
          <cell r="CK89">
            <v>2015</v>
          </cell>
          <cell r="CL89">
            <v>670</v>
          </cell>
          <cell r="CM89">
            <v>0</v>
          </cell>
          <cell r="CN89">
            <v>0</v>
          </cell>
          <cell r="CO89">
            <v>0</v>
          </cell>
          <cell r="CP89">
            <v>0</v>
          </cell>
          <cell r="CQ89">
            <v>0</v>
          </cell>
          <cell r="CR89">
            <v>0</v>
          </cell>
          <cell r="CS89">
            <v>135</v>
          </cell>
          <cell r="CT89">
            <v>2700</v>
          </cell>
          <cell r="CU89">
            <v>0</v>
          </cell>
          <cell r="CV89">
            <v>11</v>
          </cell>
          <cell r="CW89">
            <v>519211</v>
          </cell>
          <cell r="CX89">
            <v>0</v>
          </cell>
          <cell r="CY89">
            <v>0</v>
          </cell>
          <cell r="CZ89">
            <v>0</v>
          </cell>
          <cell r="DA89">
            <v>0</v>
          </cell>
          <cell r="DB89">
            <v>0</v>
          </cell>
          <cell r="DC89">
            <v>0</v>
          </cell>
          <cell r="DD89">
            <v>0</v>
          </cell>
          <cell r="DE89">
            <v>147373</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2118958</v>
          </cell>
          <cell r="DU89">
            <v>8296</v>
          </cell>
          <cell r="DV89">
            <v>0</v>
          </cell>
          <cell r="DW89">
            <v>0</v>
          </cell>
          <cell r="DX89">
            <v>0</v>
          </cell>
          <cell r="DY89">
            <v>181436</v>
          </cell>
          <cell r="DZ89">
            <v>550000</v>
          </cell>
          <cell r="EA89">
            <v>0</v>
          </cell>
          <cell r="EB89">
            <v>2858690</v>
          </cell>
          <cell r="EC89">
            <v>250000</v>
          </cell>
          <cell r="ED89">
            <v>0</v>
          </cell>
          <cell r="EE89">
            <v>2850394</v>
          </cell>
          <cell r="EF89">
            <v>82175</v>
          </cell>
          <cell r="EG89">
            <v>65198</v>
          </cell>
          <cell r="EH89">
            <v>147373</v>
          </cell>
          <cell r="EI89">
            <v>72587</v>
          </cell>
          <cell r="EJ89">
            <v>219960</v>
          </cell>
          <cell r="EK89">
            <v>0</v>
          </cell>
          <cell r="EL89">
            <v>0</v>
          </cell>
          <cell r="EM89">
            <v>0</v>
          </cell>
          <cell r="EN89">
            <v>29353</v>
          </cell>
          <cell r="EO89">
            <v>360355</v>
          </cell>
          <cell r="EP89">
            <v>0</v>
          </cell>
          <cell r="EQ89">
            <v>3718358</v>
          </cell>
          <cell r="ER89">
            <v>3772</v>
          </cell>
          <cell r="ES89">
            <v>1314709</v>
          </cell>
          <cell r="ET89">
            <v>114979</v>
          </cell>
          <cell r="EU89">
            <v>0</v>
          </cell>
          <cell r="EV89">
            <v>0</v>
          </cell>
          <cell r="EW89">
            <v>67000</v>
          </cell>
          <cell r="EX89">
            <v>33000</v>
          </cell>
          <cell r="EY89">
            <v>0</v>
          </cell>
          <cell r="EZ89">
            <v>13500</v>
          </cell>
          <cell r="FA89">
            <v>163827</v>
          </cell>
          <cell r="FB89">
            <v>0</v>
          </cell>
          <cell r="FC89">
            <v>1707015</v>
          </cell>
          <cell r="FD89">
            <v>0</v>
          </cell>
          <cell r="FE89">
            <v>0</v>
          </cell>
          <cell r="FF89">
            <v>1310937</v>
          </cell>
          <cell r="FG89">
            <v>3772</v>
          </cell>
          <cell r="FH89">
            <v>2761387</v>
          </cell>
          <cell r="FI89">
            <v>65194</v>
          </cell>
          <cell r="FJ89">
            <v>378368</v>
          </cell>
          <cell r="FK89">
            <v>135000</v>
          </cell>
          <cell r="FL89">
            <v>1500</v>
          </cell>
          <cell r="FM89">
            <v>0</v>
          </cell>
          <cell r="FN89">
            <v>5000</v>
          </cell>
          <cell r="FO89">
            <v>50000</v>
          </cell>
          <cell r="FP89">
            <v>0</v>
          </cell>
          <cell r="FQ89">
            <v>5356228</v>
          </cell>
          <cell r="FR89">
            <v>0</v>
          </cell>
          <cell r="FS89">
            <v>185000</v>
          </cell>
          <cell r="FT89">
            <v>15284</v>
          </cell>
          <cell r="FU89">
            <v>400000</v>
          </cell>
          <cell r="FV89">
            <v>175000</v>
          </cell>
          <cell r="FW89">
            <v>9527961</v>
          </cell>
          <cell r="FX89">
            <v>0</v>
          </cell>
          <cell r="FY89">
            <v>0</v>
          </cell>
          <cell r="FZ89">
            <v>0</v>
          </cell>
          <cell r="GA89">
            <v>9527961</v>
          </cell>
          <cell r="GB89">
            <v>794374</v>
          </cell>
          <cell r="GC89">
            <v>10322335</v>
          </cell>
          <cell r="GD89">
            <v>1345152</v>
          </cell>
          <cell r="GE89">
            <v>0</v>
          </cell>
          <cell r="GF89">
            <v>7839834</v>
          </cell>
          <cell r="GG89">
            <v>6001</v>
          </cell>
          <cell r="GH89">
            <v>5393099</v>
          </cell>
          <cell r="GI89">
            <v>201728</v>
          </cell>
          <cell r="GJ89">
            <v>201844</v>
          </cell>
          <cell r="GK89">
            <v>898590</v>
          </cell>
          <cell r="GL89">
            <v>277648</v>
          </cell>
          <cell r="GM89">
            <v>21425</v>
          </cell>
          <cell r="GN89">
            <v>43979</v>
          </cell>
          <cell r="GO89">
            <v>47935</v>
          </cell>
          <cell r="GP89">
            <v>0</v>
          </cell>
          <cell r="GQ89">
            <v>149482</v>
          </cell>
          <cell r="GR89">
            <v>0</v>
          </cell>
          <cell r="GS89">
            <v>119806</v>
          </cell>
          <cell r="GT89">
            <v>0</v>
          </cell>
          <cell r="GU89">
            <v>0</v>
          </cell>
          <cell r="GV89">
            <v>7959640</v>
          </cell>
          <cell r="GW89">
            <v>953888</v>
          </cell>
          <cell r="GX89">
            <v>988642</v>
          </cell>
          <cell r="GY89">
            <v>0</v>
          </cell>
          <cell r="GZ89">
            <v>0</v>
          </cell>
          <cell r="HA89">
            <v>0</v>
          </cell>
          <cell r="HB89">
            <v>402716</v>
          </cell>
          <cell r="HC89">
            <v>0</v>
          </cell>
          <cell r="HD89">
            <v>59028</v>
          </cell>
          <cell r="HE89">
            <v>105018</v>
          </cell>
          <cell r="HF89">
            <v>10409904</v>
          </cell>
          <cell r="HG89">
            <v>10051160</v>
          </cell>
          <cell r="HH89">
            <v>0</v>
          </cell>
          <cell r="HI89">
            <v>358744</v>
          </cell>
          <cell r="HJ89">
            <v>5057170</v>
          </cell>
          <cell r="HK89">
            <v>389860</v>
          </cell>
          <cell r="HL89">
            <v>217332</v>
          </cell>
          <cell r="HM89">
            <v>838026</v>
          </cell>
          <cell r="HN89">
            <v>260126</v>
          </cell>
          <cell r="HO89">
            <v>38947</v>
          </cell>
          <cell r="HP89">
            <v>41217</v>
          </cell>
          <cell r="HQ89">
            <v>44934</v>
          </cell>
          <cell r="HR89">
            <v>0</v>
          </cell>
          <cell r="HS89">
            <v>60633</v>
          </cell>
          <cell r="HT89">
            <v>0</v>
          </cell>
          <cell r="HU89">
            <v>181436</v>
          </cell>
          <cell r="HV89">
            <v>0</v>
          </cell>
          <cell r="HW89">
            <v>0</v>
          </cell>
          <cell r="HX89">
            <v>7726100</v>
          </cell>
          <cell r="HY89">
            <v>0</v>
          </cell>
          <cell r="HZ89">
            <v>358744</v>
          </cell>
          <cell r="IA89">
            <v>0</v>
          </cell>
          <cell r="IB89">
            <v>0</v>
          </cell>
          <cell r="IC89">
            <v>0</v>
          </cell>
          <cell r="ID89">
            <v>396435</v>
          </cell>
          <cell r="IE89">
            <v>0</v>
          </cell>
          <cell r="IF89">
            <v>48308</v>
          </cell>
          <cell r="IG89">
            <v>156086</v>
          </cell>
          <cell r="IH89">
            <v>0</v>
          </cell>
          <cell r="II89">
            <v>0</v>
          </cell>
          <cell r="IJ89">
            <v>0</v>
          </cell>
          <cell r="IK89">
            <v>0</v>
          </cell>
          <cell r="IL89">
            <v>7544664</v>
          </cell>
          <cell r="IM89">
            <v>0</v>
          </cell>
          <cell r="IN89">
            <v>0</v>
          </cell>
          <cell r="IO89">
            <v>4.51</v>
          </cell>
          <cell r="IP89">
            <v>0</v>
          </cell>
          <cell r="IQ89">
            <v>5.476</v>
          </cell>
          <cell r="IR89">
            <v>25.52</v>
          </cell>
          <cell r="IS89">
            <v>815.6</v>
          </cell>
          <cell r="IT89">
            <v>0</v>
          </cell>
          <cell r="IU89">
            <v>21</v>
          </cell>
          <cell r="IV89">
            <v>0</v>
          </cell>
          <cell r="IW89">
            <v>0</v>
          </cell>
          <cell r="IX89">
            <v>0</v>
          </cell>
          <cell r="IY89">
            <v>0</v>
          </cell>
          <cell r="IZ89">
            <v>0</v>
          </cell>
          <cell r="JA89">
            <v>0</v>
          </cell>
          <cell r="JB89">
            <v>0</v>
          </cell>
          <cell r="JC89">
            <v>0</v>
          </cell>
          <cell r="JD89">
            <v>136.91</v>
          </cell>
          <cell r="JE89">
            <v>46.58</v>
          </cell>
          <cell r="JF89">
            <v>39.93</v>
          </cell>
          <cell r="JG89">
            <v>50.4</v>
          </cell>
          <cell r="JH89">
            <v>42.47</v>
          </cell>
          <cell r="JI89">
            <v>41.14</v>
          </cell>
          <cell r="JJ89">
            <v>43.92</v>
          </cell>
          <cell r="JK89">
            <v>127.53</v>
          </cell>
          <cell r="JL89">
            <v>5.26</v>
          </cell>
          <cell r="JM89">
            <v>33.44</v>
          </cell>
          <cell r="JN89">
            <v>0</v>
          </cell>
          <cell r="JO89">
            <v>0</v>
          </cell>
          <cell r="JP89">
            <v>6121</v>
          </cell>
          <cell r="JQ89">
            <v>5.7430000000000003</v>
          </cell>
          <cell r="JR89">
            <v>13779</v>
          </cell>
          <cell r="JS89">
            <v>826.2</v>
          </cell>
          <cell r="JT89">
            <v>0</v>
          </cell>
          <cell r="JU89">
            <v>0</v>
          </cell>
          <cell r="JV89">
            <v>0</v>
          </cell>
          <cell r="JW89">
            <v>0</v>
          </cell>
          <cell r="JX89">
            <v>815.6</v>
          </cell>
          <cell r="JY89">
            <v>6366</v>
          </cell>
          <cell r="JZ89">
            <v>5192110</v>
          </cell>
          <cell r="KA89">
            <v>0</v>
          </cell>
        </row>
        <row r="90">
          <cell r="C90">
            <v>1413</v>
          </cell>
          <cell r="D90" t="str">
            <v>COON RAPIDS-BAYARD</v>
          </cell>
          <cell r="E90">
            <v>0</v>
          </cell>
          <cell r="F90">
            <v>0</v>
          </cell>
          <cell r="G90">
            <v>0</v>
          </cell>
          <cell r="H90">
            <v>1413</v>
          </cell>
          <cell r="I90">
            <v>2311238</v>
          </cell>
          <cell r="J90">
            <v>25853</v>
          </cell>
          <cell r="K90">
            <v>100000</v>
          </cell>
          <cell r="L90">
            <v>160000</v>
          </cell>
          <cell r="M90">
            <v>4308</v>
          </cell>
          <cell r="N90">
            <v>110000</v>
          </cell>
          <cell r="O90">
            <v>196200</v>
          </cell>
          <cell r="P90">
            <v>127027</v>
          </cell>
          <cell r="Q90">
            <v>0</v>
          </cell>
          <cell r="R90">
            <v>2133865</v>
          </cell>
          <cell r="S90">
            <v>0</v>
          </cell>
          <cell r="T90">
            <v>420909</v>
          </cell>
          <cell r="U90">
            <v>26355</v>
          </cell>
          <cell r="V90">
            <v>72000</v>
          </cell>
          <cell r="W90">
            <v>250000</v>
          </cell>
          <cell r="X90">
            <v>5937755</v>
          </cell>
          <cell r="Y90">
            <v>0</v>
          </cell>
          <cell r="Z90">
            <v>314015</v>
          </cell>
          <cell r="AA90">
            <v>11000</v>
          </cell>
          <cell r="AB90">
            <v>6262770</v>
          </cell>
          <cell r="AC90">
            <v>1520415</v>
          </cell>
          <cell r="AD90">
            <v>7783185</v>
          </cell>
          <cell r="AE90">
            <v>3854774</v>
          </cell>
          <cell r="AF90">
            <v>142009</v>
          </cell>
          <cell r="AG90">
            <v>302877</v>
          </cell>
          <cell r="AH90">
            <v>201104</v>
          </cell>
          <cell r="AI90">
            <v>287146</v>
          </cell>
          <cell r="AJ90">
            <v>184708</v>
          </cell>
          <cell r="AK90">
            <v>444869</v>
          </cell>
          <cell r="AL90">
            <v>275296</v>
          </cell>
          <cell r="AM90">
            <v>0</v>
          </cell>
          <cell r="AN90">
            <v>1838009</v>
          </cell>
          <cell r="AO90">
            <v>332884</v>
          </cell>
          <cell r="AP90">
            <v>450000</v>
          </cell>
          <cell r="AQ90">
            <v>540063</v>
          </cell>
          <cell r="AR90">
            <v>183472</v>
          </cell>
          <cell r="AS90">
            <v>1173535</v>
          </cell>
          <cell r="AT90">
            <v>7199202</v>
          </cell>
          <cell r="AU90">
            <v>314015</v>
          </cell>
          <cell r="AV90">
            <v>7513217</v>
          </cell>
          <cell r="AW90">
            <v>269968</v>
          </cell>
          <cell r="AX90">
            <v>7783185</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20</v>
          </cell>
          <cell r="BV90">
            <v>2013</v>
          </cell>
          <cell r="BW90">
            <v>2017</v>
          </cell>
          <cell r="BX90">
            <v>10</v>
          </cell>
          <cell r="BY90">
            <v>0</v>
          </cell>
          <cell r="BZ90">
            <v>0</v>
          </cell>
          <cell r="CA90">
            <v>0</v>
          </cell>
          <cell r="CB90">
            <v>0</v>
          </cell>
          <cell r="CC90">
            <v>0</v>
          </cell>
          <cell r="CD90">
            <v>0</v>
          </cell>
          <cell r="CE90">
            <v>0</v>
          </cell>
          <cell r="CF90">
            <v>0</v>
          </cell>
          <cell r="CG90">
            <v>0</v>
          </cell>
          <cell r="CH90">
            <v>0</v>
          </cell>
          <cell r="CI90">
            <v>0</v>
          </cell>
          <cell r="CJ90">
            <v>2013</v>
          </cell>
          <cell r="CK90">
            <v>2022</v>
          </cell>
          <cell r="CL90">
            <v>1340</v>
          </cell>
          <cell r="CM90">
            <v>0</v>
          </cell>
          <cell r="CN90">
            <v>0</v>
          </cell>
          <cell r="CO90">
            <v>0</v>
          </cell>
          <cell r="CP90">
            <v>0</v>
          </cell>
          <cell r="CQ90">
            <v>0</v>
          </cell>
          <cell r="CR90">
            <v>0</v>
          </cell>
          <cell r="CS90">
            <v>0</v>
          </cell>
          <cell r="CT90">
            <v>2700</v>
          </cell>
          <cell r="CU90">
            <v>0</v>
          </cell>
          <cell r="CV90">
            <v>7</v>
          </cell>
          <cell r="CW90">
            <v>261236</v>
          </cell>
          <cell r="CX90">
            <v>0</v>
          </cell>
          <cell r="CY90">
            <v>0</v>
          </cell>
          <cell r="CZ90">
            <v>0</v>
          </cell>
          <cell r="DA90">
            <v>0</v>
          </cell>
          <cell r="DB90">
            <v>0</v>
          </cell>
          <cell r="DC90">
            <v>0</v>
          </cell>
          <cell r="DD90">
            <v>0</v>
          </cell>
          <cell r="DE90">
            <v>260190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1524526</v>
          </cell>
          <cell r="DU90">
            <v>64106</v>
          </cell>
          <cell r="DV90">
            <v>0</v>
          </cell>
          <cell r="DW90">
            <v>0</v>
          </cell>
          <cell r="DX90">
            <v>0</v>
          </cell>
          <cell r="DY90">
            <v>47010</v>
          </cell>
          <cell r="DZ90">
            <v>250000</v>
          </cell>
          <cell r="EA90">
            <v>0</v>
          </cell>
          <cell r="EB90">
            <v>1885642</v>
          </cell>
          <cell r="EC90">
            <v>115000</v>
          </cell>
          <cell r="ED90">
            <v>0</v>
          </cell>
          <cell r="EE90">
            <v>1821536</v>
          </cell>
          <cell r="EF90">
            <v>0</v>
          </cell>
          <cell r="EG90">
            <v>260190</v>
          </cell>
          <cell r="EH90">
            <v>260190</v>
          </cell>
          <cell r="EI90">
            <v>64077</v>
          </cell>
          <cell r="EJ90">
            <v>324267</v>
          </cell>
          <cell r="EK90">
            <v>0</v>
          </cell>
          <cell r="EL90">
            <v>0</v>
          </cell>
          <cell r="EM90">
            <v>0</v>
          </cell>
          <cell r="EN90">
            <v>0</v>
          </cell>
          <cell r="EO90">
            <v>0</v>
          </cell>
          <cell r="EP90">
            <v>0</v>
          </cell>
          <cell r="EQ90">
            <v>2324909</v>
          </cell>
          <cell r="ER90">
            <v>33015</v>
          </cell>
          <cell r="ES90">
            <v>1001836</v>
          </cell>
          <cell r="ET90">
            <v>61165</v>
          </cell>
          <cell r="EU90">
            <v>0</v>
          </cell>
          <cell r="EV90">
            <v>0</v>
          </cell>
          <cell r="EW90">
            <v>134000</v>
          </cell>
          <cell r="EX90">
            <v>33000</v>
          </cell>
          <cell r="EY90">
            <v>0</v>
          </cell>
          <cell r="EZ90">
            <v>0</v>
          </cell>
          <cell r="FA90">
            <v>0</v>
          </cell>
          <cell r="FB90">
            <v>0</v>
          </cell>
          <cell r="FC90">
            <v>1230001</v>
          </cell>
          <cell r="FD90">
            <v>0</v>
          </cell>
          <cell r="FE90">
            <v>0</v>
          </cell>
          <cell r="FF90">
            <v>968821</v>
          </cell>
          <cell r="FG90">
            <v>33015</v>
          </cell>
          <cell r="FH90">
            <v>1876742</v>
          </cell>
          <cell r="FI90">
            <v>21082</v>
          </cell>
          <cell r="FJ90">
            <v>100000</v>
          </cell>
          <cell r="FK90">
            <v>160000</v>
          </cell>
          <cell r="FL90">
            <v>200</v>
          </cell>
          <cell r="FM90">
            <v>0</v>
          </cell>
          <cell r="FN90">
            <v>16200</v>
          </cell>
          <cell r="FO90">
            <v>88000</v>
          </cell>
          <cell r="FP90">
            <v>0</v>
          </cell>
          <cell r="FQ90">
            <v>2133865</v>
          </cell>
          <cell r="FR90">
            <v>0</v>
          </cell>
          <cell r="FS90">
            <v>74000</v>
          </cell>
          <cell r="FT90">
            <v>21173</v>
          </cell>
          <cell r="FU90">
            <v>72000</v>
          </cell>
          <cell r="FV90">
            <v>90000</v>
          </cell>
          <cell r="FW90">
            <v>4653262</v>
          </cell>
          <cell r="FX90">
            <v>0</v>
          </cell>
          <cell r="FY90">
            <v>0</v>
          </cell>
          <cell r="FZ90">
            <v>1000</v>
          </cell>
          <cell r="GA90">
            <v>4654262</v>
          </cell>
          <cell r="GB90">
            <v>451602</v>
          </cell>
          <cell r="GC90">
            <v>5105864</v>
          </cell>
          <cell r="GD90">
            <v>622573</v>
          </cell>
          <cell r="GE90">
            <v>0</v>
          </cell>
          <cell r="GF90">
            <v>3629425</v>
          </cell>
          <cell r="GG90">
            <v>6148</v>
          </cell>
          <cell r="GH90">
            <v>2622122</v>
          </cell>
          <cell r="GI90">
            <v>35076</v>
          </cell>
          <cell r="GJ90">
            <v>82949</v>
          </cell>
          <cell r="GK90">
            <v>416834</v>
          </cell>
          <cell r="GL90">
            <v>126442</v>
          </cell>
          <cell r="GM90">
            <v>9648</v>
          </cell>
          <cell r="GN90">
            <v>20914</v>
          </cell>
          <cell r="GO90">
            <v>22947</v>
          </cell>
          <cell r="GP90">
            <v>0</v>
          </cell>
          <cell r="GQ90">
            <v>0</v>
          </cell>
          <cell r="GR90">
            <v>0</v>
          </cell>
          <cell r="GS90">
            <v>41181</v>
          </cell>
          <cell r="GT90">
            <v>0</v>
          </cell>
          <cell r="GU90">
            <v>0</v>
          </cell>
          <cell r="GV90">
            <v>3580930</v>
          </cell>
          <cell r="GW90">
            <v>382735</v>
          </cell>
          <cell r="GX90">
            <v>606588</v>
          </cell>
          <cell r="GY90">
            <v>89676</v>
          </cell>
          <cell r="GZ90">
            <v>0</v>
          </cell>
          <cell r="HA90">
            <v>0</v>
          </cell>
          <cell r="HB90">
            <v>220627</v>
          </cell>
          <cell r="HC90">
            <v>0</v>
          </cell>
          <cell r="HD90">
            <v>29622</v>
          </cell>
          <cell r="HE90">
            <v>84014</v>
          </cell>
          <cell r="HF90">
            <v>4874894</v>
          </cell>
          <cell r="HG90">
            <v>4534608</v>
          </cell>
          <cell r="HH90">
            <v>0</v>
          </cell>
          <cell r="HI90">
            <v>340286</v>
          </cell>
          <cell r="HJ90">
            <v>2467085</v>
          </cell>
          <cell r="HK90">
            <v>181258</v>
          </cell>
          <cell r="HL90">
            <v>97098</v>
          </cell>
          <cell r="HM90">
            <v>333395</v>
          </cell>
          <cell r="HN90">
            <v>116643</v>
          </cell>
          <cell r="HO90">
            <v>19447</v>
          </cell>
          <cell r="HP90">
            <v>19684</v>
          </cell>
          <cell r="HQ90">
            <v>21599</v>
          </cell>
          <cell r="HR90">
            <v>0</v>
          </cell>
          <cell r="HS90">
            <v>67151</v>
          </cell>
          <cell r="HT90">
            <v>0</v>
          </cell>
          <cell r="HU90">
            <v>47010</v>
          </cell>
          <cell r="HV90">
            <v>0</v>
          </cell>
          <cell r="HW90">
            <v>0</v>
          </cell>
          <cell r="HX90">
            <v>3666558</v>
          </cell>
          <cell r="HY90">
            <v>0</v>
          </cell>
          <cell r="HZ90">
            <v>340286</v>
          </cell>
          <cell r="IA90">
            <v>0</v>
          </cell>
          <cell r="IB90">
            <v>0</v>
          </cell>
          <cell r="IC90">
            <v>0</v>
          </cell>
          <cell r="ID90">
            <v>223043</v>
          </cell>
          <cell r="IE90">
            <v>0</v>
          </cell>
          <cell r="IF90">
            <v>24283</v>
          </cell>
          <cell r="IG90">
            <v>100997</v>
          </cell>
          <cell r="IH90">
            <v>0</v>
          </cell>
          <cell r="II90">
            <v>0</v>
          </cell>
          <cell r="IJ90">
            <v>0</v>
          </cell>
          <cell r="IK90">
            <v>0</v>
          </cell>
          <cell r="IL90">
            <v>3619548</v>
          </cell>
          <cell r="IM90">
            <v>0</v>
          </cell>
          <cell r="IN90">
            <v>0</v>
          </cell>
          <cell r="IO90">
            <v>12.7</v>
          </cell>
          <cell r="IP90">
            <v>0</v>
          </cell>
          <cell r="IQ90">
            <v>2.1309999999999998</v>
          </cell>
          <cell r="IR90">
            <v>0.66</v>
          </cell>
          <cell r="IS90">
            <v>401.1</v>
          </cell>
          <cell r="IT90">
            <v>0</v>
          </cell>
          <cell r="IU90">
            <v>16.5</v>
          </cell>
          <cell r="IV90">
            <v>0</v>
          </cell>
          <cell r="IW90">
            <v>0</v>
          </cell>
          <cell r="IX90">
            <v>0</v>
          </cell>
          <cell r="IY90">
            <v>0</v>
          </cell>
          <cell r="IZ90">
            <v>0</v>
          </cell>
          <cell r="JA90">
            <v>0</v>
          </cell>
          <cell r="JB90">
            <v>0</v>
          </cell>
          <cell r="JC90">
            <v>0</v>
          </cell>
          <cell r="JD90">
            <v>53.19</v>
          </cell>
          <cell r="JE90">
            <v>10.96</v>
          </cell>
          <cell r="JF90">
            <v>12.71</v>
          </cell>
          <cell r="JG90">
            <v>29.52</v>
          </cell>
          <cell r="JH90">
            <v>8.2200000000000006</v>
          </cell>
          <cell r="JI90">
            <v>15.13</v>
          </cell>
          <cell r="JJ90">
            <v>23.76</v>
          </cell>
          <cell r="JK90">
            <v>47.11</v>
          </cell>
          <cell r="JL90">
            <v>5.0999999999999996</v>
          </cell>
          <cell r="JM90">
            <v>0.44</v>
          </cell>
          <cell r="JN90">
            <v>1</v>
          </cell>
          <cell r="JO90">
            <v>0</v>
          </cell>
          <cell r="JP90">
            <v>6268</v>
          </cell>
          <cell r="JQ90">
            <v>2.2290000000000001</v>
          </cell>
          <cell r="JR90">
            <v>29394</v>
          </cell>
          <cell r="JS90">
            <v>393.6</v>
          </cell>
          <cell r="JT90">
            <v>1</v>
          </cell>
          <cell r="JU90">
            <v>0</v>
          </cell>
          <cell r="JV90">
            <v>5356</v>
          </cell>
          <cell r="JW90">
            <v>0</v>
          </cell>
          <cell r="JX90">
            <v>401.1</v>
          </cell>
          <cell r="JY90">
            <v>6513</v>
          </cell>
          <cell r="JZ90">
            <v>2612364</v>
          </cell>
          <cell r="KA90">
            <v>0</v>
          </cell>
        </row>
        <row r="91">
          <cell r="C91">
            <v>1431</v>
          </cell>
          <cell r="D91" t="str">
            <v>CORNING</v>
          </cell>
          <cell r="E91">
            <v>0</v>
          </cell>
          <cell r="F91">
            <v>0</v>
          </cell>
          <cell r="G91">
            <v>0</v>
          </cell>
          <cell r="H91">
            <v>1431</v>
          </cell>
          <cell r="I91">
            <v>2603843</v>
          </cell>
          <cell r="J91">
            <v>116577</v>
          </cell>
          <cell r="K91">
            <v>96959</v>
          </cell>
          <cell r="L91">
            <v>325000</v>
          </cell>
          <cell r="M91">
            <v>200</v>
          </cell>
          <cell r="N91">
            <v>80000</v>
          </cell>
          <cell r="O91">
            <v>251000</v>
          </cell>
          <cell r="P91">
            <v>1170500</v>
          </cell>
          <cell r="Q91">
            <v>0</v>
          </cell>
          <cell r="R91">
            <v>2295063</v>
          </cell>
          <cell r="S91">
            <v>0</v>
          </cell>
          <cell r="T91">
            <v>66540</v>
          </cell>
          <cell r="U91">
            <v>16727</v>
          </cell>
          <cell r="V91">
            <v>93500</v>
          </cell>
          <cell r="W91">
            <v>240000</v>
          </cell>
          <cell r="X91">
            <v>7355909</v>
          </cell>
          <cell r="Y91">
            <v>0</v>
          </cell>
          <cell r="Z91">
            <v>0</v>
          </cell>
          <cell r="AA91">
            <v>0</v>
          </cell>
          <cell r="AB91">
            <v>7355909</v>
          </cell>
          <cell r="AC91">
            <v>1654722</v>
          </cell>
          <cell r="AD91">
            <v>9010631</v>
          </cell>
          <cell r="AE91">
            <v>4800403</v>
          </cell>
          <cell r="AF91">
            <v>6000</v>
          </cell>
          <cell r="AG91">
            <v>180000</v>
          </cell>
          <cell r="AH91">
            <v>240000</v>
          </cell>
          <cell r="AI91">
            <v>305000</v>
          </cell>
          <cell r="AJ91">
            <v>96000</v>
          </cell>
          <cell r="AK91">
            <v>565000</v>
          </cell>
          <cell r="AL91">
            <v>640000</v>
          </cell>
          <cell r="AM91">
            <v>0</v>
          </cell>
          <cell r="AN91">
            <v>2032000</v>
          </cell>
          <cell r="AO91">
            <v>273666</v>
          </cell>
          <cell r="AP91">
            <v>953956</v>
          </cell>
          <cell r="AQ91">
            <v>747953</v>
          </cell>
          <cell r="AR91">
            <v>202653</v>
          </cell>
          <cell r="AS91">
            <v>1904562</v>
          </cell>
          <cell r="AT91">
            <v>9010631</v>
          </cell>
          <cell r="AU91">
            <v>0</v>
          </cell>
          <cell r="AV91">
            <v>9010631</v>
          </cell>
          <cell r="AW91">
            <v>0</v>
          </cell>
          <cell r="AX91">
            <v>9010631</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20</v>
          </cell>
          <cell r="BV91">
            <v>2015</v>
          </cell>
          <cell r="BW91">
            <v>2019</v>
          </cell>
          <cell r="BX91">
            <v>10</v>
          </cell>
          <cell r="BY91">
            <v>0</v>
          </cell>
          <cell r="BZ91">
            <v>0</v>
          </cell>
          <cell r="CA91">
            <v>0</v>
          </cell>
          <cell r="CB91">
            <v>0</v>
          </cell>
          <cell r="CC91">
            <v>0</v>
          </cell>
          <cell r="CD91">
            <v>0</v>
          </cell>
          <cell r="CE91">
            <v>0</v>
          </cell>
          <cell r="CF91">
            <v>0</v>
          </cell>
          <cell r="CG91">
            <v>0</v>
          </cell>
          <cell r="CH91">
            <v>0</v>
          </cell>
          <cell r="CI91">
            <v>0</v>
          </cell>
          <cell r="CJ91">
            <v>2011</v>
          </cell>
          <cell r="CK91">
            <v>2020</v>
          </cell>
          <cell r="CL91">
            <v>670</v>
          </cell>
          <cell r="CM91">
            <v>0</v>
          </cell>
          <cell r="CN91">
            <v>0</v>
          </cell>
          <cell r="CO91">
            <v>0</v>
          </cell>
          <cell r="CP91">
            <v>0</v>
          </cell>
          <cell r="CQ91">
            <v>0</v>
          </cell>
          <cell r="CR91">
            <v>0</v>
          </cell>
          <cell r="CS91">
            <v>0</v>
          </cell>
          <cell r="CT91">
            <v>2700</v>
          </cell>
          <cell r="CU91">
            <v>0</v>
          </cell>
          <cell r="CV91">
            <v>5</v>
          </cell>
          <cell r="CW91">
            <v>267999</v>
          </cell>
          <cell r="CX91">
            <v>0</v>
          </cell>
          <cell r="CY91">
            <v>0</v>
          </cell>
          <cell r="CZ91">
            <v>0</v>
          </cell>
          <cell r="DA91">
            <v>0</v>
          </cell>
          <cell r="DB91">
            <v>0</v>
          </cell>
          <cell r="DC91">
            <v>0</v>
          </cell>
          <cell r="DD91">
            <v>0</v>
          </cell>
          <cell r="DE91">
            <v>131569</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1550688</v>
          </cell>
          <cell r="DU91">
            <v>103961</v>
          </cell>
          <cell r="DV91">
            <v>0</v>
          </cell>
          <cell r="DW91">
            <v>0</v>
          </cell>
          <cell r="DX91">
            <v>0</v>
          </cell>
          <cell r="DY91">
            <v>30005</v>
          </cell>
          <cell r="DZ91">
            <v>257919</v>
          </cell>
          <cell r="EA91">
            <v>0</v>
          </cell>
          <cell r="EB91">
            <v>1942573</v>
          </cell>
          <cell r="EC91">
            <v>60000</v>
          </cell>
          <cell r="ED91">
            <v>0</v>
          </cell>
          <cell r="EE91">
            <v>1838612</v>
          </cell>
          <cell r="EF91">
            <v>0</v>
          </cell>
          <cell r="EG91">
            <v>131569</v>
          </cell>
          <cell r="EH91">
            <v>131569</v>
          </cell>
          <cell r="EI91">
            <v>64803</v>
          </cell>
          <cell r="EJ91">
            <v>196372</v>
          </cell>
          <cell r="EK91">
            <v>0</v>
          </cell>
          <cell r="EL91">
            <v>0</v>
          </cell>
          <cell r="EM91">
            <v>0</v>
          </cell>
          <cell r="EN91">
            <v>0</v>
          </cell>
          <cell r="EO91">
            <v>526887</v>
          </cell>
          <cell r="EP91">
            <v>0</v>
          </cell>
          <cell r="EQ91">
            <v>2725832</v>
          </cell>
          <cell r="ER91">
            <v>52941</v>
          </cell>
          <cell r="ES91">
            <v>1077322</v>
          </cell>
          <cell r="ET91">
            <v>33429</v>
          </cell>
          <cell r="EU91">
            <v>0</v>
          </cell>
          <cell r="EV91">
            <v>0</v>
          </cell>
          <cell r="EW91">
            <v>67000</v>
          </cell>
          <cell r="EX91">
            <v>33000</v>
          </cell>
          <cell r="EY91">
            <v>0</v>
          </cell>
          <cell r="EZ91">
            <v>0</v>
          </cell>
          <cell r="FA91">
            <v>268312</v>
          </cell>
          <cell r="FB91">
            <v>0</v>
          </cell>
          <cell r="FC91">
            <v>1479063</v>
          </cell>
          <cell r="FD91">
            <v>0</v>
          </cell>
          <cell r="FE91">
            <v>0</v>
          </cell>
          <cell r="FF91">
            <v>1024381</v>
          </cell>
          <cell r="FG91">
            <v>52941</v>
          </cell>
          <cell r="FH91">
            <v>1852312</v>
          </cell>
          <cell r="FI91">
            <v>84849</v>
          </cell>
          <cell r="FJ91">
            <v>96959</v>
          </cell>
          <cell r="FK91">
            <v>325000</v>
          </cell>
          <cell r="FL91">
            <v>200</v>
          </cell>
          <cell r="FM91">
            <v>0</v>
          </cell>
          <cell r="FN91">
            <v>1000</v>
          </cell>
          <cell r="FO91">
            <v>805500</v>
          </cell>
          <cell r="FP91">
            <v>0</v>
          </cell>
          <cell r="FQ91">
            <v>2295063</v>
          </cell>
          <cell r="FR91">
            <v>0</v>
          </cell>
          <cell r="FS91">
            <v>63540</v>
          </cell>
          <cell r="FT91">
            <v>9919</v>
          </cell>
          <cell r="FU91">
            <v>93500</v>
          </cell>
          <cell r="FV91">
            <v>90000</v>
          </cell>
          <cell r="FW91">
            <v>5717842</v>
          </cell>
          <cell r="FX91">
            <v>0</v>
          </cell>
          <cell r="FY91">
            <v>0</v>
          </cell>
          <cell r="FZ91">
            <v>0</v>
          </cell>
          <cell r="GA91">
            <v>5717842</v>
          </cell>
          <cell r="GB91">
            <v>371972</v>
          </cell>
          <cell r="GC91">
            <v>6089814</v>
          </cell>
          <cell r="GD91">
            <v>1485618</v>
          </cell>
          <cell r="GE91">
            <v>0</v>
          </cell>
          <cell r="GF91">
            <v>3756393</v>
          </cell>
          <cell r="GG91">
            <v>6048</v>
          </cell>
          <cell r="GH91">
            <v>2607898</v>
          </cell>
          <cell r="GI91">
            <v>87287</v>
          </cell>
          <cell r="GJ91">
            <v>127214</v>
          </cell>
          <cell r="GK91">
            <v>328830</v>
          </cell>
          <cell r="GL91">
            <v>128123</v>
          </cell>
          <cell r="GM91">
            <v>23427</v>
          </cell>
          <cell r="GN91">
            <v>21166</v>
          </cell>
          <cell r="GO91">
            <v>23412</v>
          </cell>
          <cell r="GP91">
            <v>0</v>
          </cell>
          <cell r="GQ91">
            <v>105937</v>
          </cell>
          <cell r="GR91">
            <v>0</v>
          </cell>
          <cell r="GS91">
            <v>29415</v>
          </cell>
          <cell r="GT91">
            <v>296727</v>
          </cell>
          <cell r="GU91">
            <v>0</v>
          </cell>
          <cell r="GV91">
            <v>4082535</v>
          </cell>
          <cell r="GW91">
            <v>634915</v>
          </cell>
          <cell r="GX91">
            <v>3481718</v>
          </cell>
          <cell r="GY91">
            <v>0</v>
          </cell>
          <cell r="GZ91">
            <v>0</v>
          </cell>
          <cell r="HA91">
            <v>0</v>
          </cell>
          <cell r="HB91">
            <v>219658</v>
          </cell>
          <cell r="HC91">
            <v>0</v>
          </cell>
          <cell r="HD91">
            <v>35372</v>
          </cell>
          <cell r="HE91">
            <v>108018</v>
          </cell>
          <cell r="HF91">
            <v>8526844</v>
          </cell>
          <cell r="HG91">
            <v>5415814</v>
          </cell>
          <cell r="HH91">
            <v>0</v>
          </cell>
          <cell r="HI91">
            <v>3111030</v>
          </cell>
          <cell r="HJ91">
            <v>2602896</v>
          </cell>
          <cell r="HK91">
            <v>31081</v>
          </cell>
          <cell r="HL91">
            <v>43959</v>
          </cell>
          <cell r="HM91">
            <v>307722</v>
          </cell>
          <cell r="HN91">
            <v>127000</v>
          </cell>
          <cell r="HO91">
            <v>24550</v>
          </cell>
          <cell r="HP91">
            <v>21138</v>
          </cell>
          <cell r="HQ91">
            <v>23379</v>
          </cell>
          <cell r="HR91">
            <v>0</v>
          </cell>
          <cell r="HS91">
            <v>104331</v>
          </cell>
          <cell r="HT91">
            <v>0</v>
          </cell>
          <cell r="HU91">
            <v>30005</v>
          </cell>
          <cell r="HV91">
            <v>0</v>
          </cell>
          <cell r="HW91">
            <v>0</v>
          </cell>
          <cell r="HX91">
            <v>3617051</v>
          </cell>
          <cell r="HY91">
            <v>0</v>
          </cell>
          <cell r="HZ91">
            <v>3111030</v>
          </cell>
          <cell r="IA91">
            <v>0</v>
          </cell>
          <cell r="IB91">
            <v>0</v>
          </cell>
          <cell r="IC91">
            <v>0</v>
          </cell>
          <cell r="ID91">
            <v>215723</v>
          </cell>
          <cell r="IE91">
            <v>0</v>
          </cell>
          <cell r="IF91">
            <v>28933</v>
          </cell>
          <cell r="IG91">
            <v>76513</v>
          </cell>
          <cell r="IH91">
            <v>0</v>
          </cell>
          <cell r="II91">
            <v>0</v>
          </cell>
          <cell r="IJ91">
            <v>0</v>
          </cell>
          <cell r="IK91">
            <v>0</v>
          </cell>
          <cell r="IL91">
            <v>3587046</v>
          </cell>
          <cell r="IM91">
            <v>0</v>
          </cell>
          <cell r="IN91">
            <v>0</v>
          </cell>
          <cell r="IO91">
            <v>3.86</v>
          </cell>
          <cell r="IP91">
            <v>0</v>
          </cell>
          <cell r="IQ91">
            <v>2.1669999999999998</v>
          </cell>
          <cell r="IR91">
            <v>1.1000000000000001</v>
          </cell>
          <cell r="IS91">
            <v>417.9</v>
          </cell>
          <cell r="IT91">
            <v>0</v>
          </cell>
          <cell r="IU91">
            <v>12</v>
          </cell>
          <cell r="IV91">
            <v>0</v>
          </cell>
          <cell r="IW91">
            <v>0</v>
          </cell>
          <cell r="IX91">
            <v>0</v>
          </cell>
          <cell r="IY91">
            <v>0</v>
          </cell>
          <cell r="IZ91">
            <v>0</v>
          </cell>
          <cell r="JA91">
            <v>0</v>
          </cell>
          <cell r="JB91">
            <v>0</v>
          </cell>
          <cell r="JC91">
            <v>0</v>
          </cell>
          <cell r="JD91">
            <v>49.89</v>
          </cell>
          <cell r="JE91">
            <v>13.7</v>
          </cell>
          <cell r="JF91">
            <v>6.67</v>
          </cell>
          <cell r="JG91">
            <v>29.52</v>
          </cell>
          <cell r="JH91">
            <v>12.33</v>
          </cell>
          <cell r="JI91">
            <v>7.87</v>
          </cell>
          <cell r="JJ91">
            <v>29.52</v>
          </cell>
          <cell r="JK91">
            <v>49.72</v>
          </cell>
          <cell r="JL91">
            <v>10.48</v>
          </cell>
          <cell r="JM91">
            <v>0.66</v>
          </cell>
          <cell r="JN91">
            <v>0</v>
          </cell>
          <cell r="JO91">
            <v>0</v>
          </cell>
          <cell r="JP91">
            <v>6168</v>
          </cell>
          <cell r="JQ91">
            <v>2.1619999999999999</v>
          </cell>
          <cell r="JR91">
            <v>24820</v>
          </cell>
          <cell r="JS91">
            <v>422</v>
          </cell>
          <cell r="JT91">
            <v>-2.46</v>
          </cell>
          <cell r="JU91">
            <v>-2837</v>
          </cell>
          <cell r="JV91">
            <v>-13176</v>
          </cell>
          <cell r="JW91">
            <v>0</v>
          </cell>
          <cell r="JX91">
            <v>417.9</v>
          </cell>
          <cell r="JY91">
            <v>6413</v>
          </cell>
          <cell r="JZ91">
            <v>2679993</v>
          </cell>
          <cell r="KA91">
            <v>0</v>
          </cell>
        </row>
        <row r="92">
          <cell r="C92">
            <v>1449</v>
          </cell>
          <cell r="D92" t="str">
            <v>CORWITH-WESLEY</v>
          </cell>
          <cell r="E92">
            <v>0</v>
          </cell>
          <cell r="F92">
            <v>0</v>
          </cell>
          <cell r="G92">
            <v>0</v>
          </cell>
          <cell r="H92">
            <v>1449</v>
          </cell>
          <cell r="I92">
            <v>868001</v>
          </cell>
          <cell r="J92">
            <v>14019</v>
          </cell>
          <cell r="K92">
            <v>133460</v>
          </cell>
          <cell r="L92">
            <v>150000</v>
          </cell>
          <cell r="M92">
            <v>400</v>
          </cell>
          <cell r="N92">
            <v>22000</v>
          </cell>
          <cell r="O92">
            <v>2790</v>
          </cell>
          <cell r="P92">
            <v>130570</v>
          </cell>
          <cell r="Q92">
            <v>500</v>
          </cell>
          <cell r="R92">
            <v>428645</v>
          </cell>
          <cell r="S92">
            <v>0</v>
          </cell>
          <cell r="T92">
            <v>10000</v>
          </cell>
          <cell r="U92">
            <v>5043</v>
          </cell>
          <cell r="V92">
            <v>32500</v>
          </cell>
          <cell r="W92">
            <v>81500</v>
          </cell>
          <cell r="X92">
            <v>1879428</v>
          </cell>
          <cell r="Y92">
            <v>0</v>
          </cell>
          <cell r="Z92">
            <v>0</v>
          </cell>
          <cell r="AA92">
            <v>0</v>
          </cell>
          <cell r="AB92">
            <v>1879428</v>
          </cell>
          <cell r="AC92">
            <v>1463783</v>
          </cell>
          <cell r="AD92">
            <v>3343211</v>
          </cell>
          <cell r="AE92">
            <v>870000</v>
          </cell>
          <cell r="AF92">
            <v>26325</v>
          </cell>
          <cell r="AG92">
            <v>62000</v>
          </cell>
          <cell r="AH92">
            <v>15000</v>
          </cell>
          <cell r="AI92">
            <v>100000</v>
          </cell>
          <cell r="AJ92">
            <v>51400</v>
          </cell>
          <cell r="AK92">
            <v>214700</v>
          </cell>
          <cell r="AL92">
            <v>80000</v>
          </cell>
          <cell r="AM92">
            <v>0</v>
          </cell>
          <cell r="AN92">
            <v>549425</v>
          </cell>
          <cell r="AO92">
            <v>70000</v>
          </cell>
          <cell r="AP92">
            <v>100000</v>
          </cell>
          <cell r="AQ92">
            <v>0</v>
          </cell>
          <cell r="AR92">
            <v>76637</v>
          </cell>
          <cell r="AS92">
            <v>176637</v>
          </cell>
          <cell r="AT92">
            <v>1666062</v>
          </cell>
          <cell r="AU92">
            <v>0</v>
          </cell>
          <cell r="AV92">
            <v>1666062</v>
          </cell>
          <cell r="AW92">
            <v>1677149</v>
          </cell>
          <cell r="AX92">
            <v>3343211</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20</v>
          </cell>
          <cell r="BV92">
            <v>2013</v>
          </cell>
          <cell r="BW92">
            <v>2017</v>
          </cell>
          <cell r="BX92">
            <v>10</v>
          </cell>
          <cell r="BY92">
            <v>0</v>
          </cell>
          <cell r="BZ92">
            <v>1992</v>
          </cell>
          <cell r="CA92">
            <v>15</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7</v>
          </cell>
          <cell r="CW92">
            <v>73128</v>
          </cell>
          <cell r="CX92">
            <v>10</v>
          </cell>
          <cell r="CY92">
            <v>109692</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697963</v>
          </cell>
          <cell r="DU92">
            <v>5874</v>
          </cell>
          <cell r="DV92">
            <v>21837</v>
          </cell>
          <cell r="DW92">
            <v>0</v>
          </cell>
          <cell r="DX92">
            <v>0</v>
          </cell>
          <cell r="DY92">
            <v>0</v>
          </cell>
          <cell r="DZ92">
            <v>0</v>
          </cell>
          <cell r="EA92">
            <v>0</v>
          </cell>
          <cell r="EB92">
            <v>725674</v>
          </cell>
          <cell r="EC92">
            <v>125000</v>
          </cell>
          <cell r="ED92">
            <v>0</v>
          </cell>
          <cell r="EE92">
            <v>719800</v>
          </cell>
          <cell r="EF92">
            <v>0</v>
          </cell>
          <cell r="EG92">
            <v>0</v>
          </cell>
          <cell r="EH92">
            <v>0</v>
          </cell>
          <cell r="EI92">
            <v>34353</v>
          </cell>
          <cell r="EJ92">
            <v>34353</v>
          </cell>
          <cell r="EK92">
            <v>0</v>
          </cell>
          <cell r="EL92">
            <v>0</v>
          </cell>
          <cell r="EM92">
            <v>0</v>
          </cell>
          <cell r="EN92">
            <v>0</v>
          </cell>
          <cell r="EO92">
            <v>0</v>
          </cell>
          <cell r="EP92">
            <v>0</v>
          </cell>
          <cell r="EQ92">
            <v>885027</v>
          </cell>
          <cell r="ER92">
            <v>5442</v>
          </cell>
          <cell r="ES92">
            <v>696896</v>
          </cell>
          <cell r="ET92">
            <v>120077</v>
          </cell>
          <cell r="EU92">
            <v>0</v>
          </cell>
          <cell r="EV92">
            <v>0</v>
          </cell>
          <cell r="EW92">
            <v>0</v>
          </cell>
          <cell r="EX92">
            <v>31826</v>
          </cell>
          <cell r="EY92">
            <v>0</v>
          </cell>
          <cell r="EZ92">
            <v>0</v>
          </cell>
          <cell r="FA92">
            <v>0</v>
          </cell>
          <cell r="FB92">
            <v>0</v>
          </cell>
          <cell r="FC92">
            <v>848799</v>
          </cell>
          <cell r="FD92">
            <v>0</v>
          </cell>
          <cell r="FE92">
            <v>0</v>
          </cell>
          <cell r="FF92">
            <v>691454</v>
          </cell>
          <cell r="FG92">
            <v>5442</v>
          </cell>
          <cell r="FH92">
            <v>711181</v>
          </cell>
          <cell r="FI92">
            <v>11486</v>
          </cell>
          <cell r="FJ92">
            <v>133460</v>
          </cell>
          <cell r="FK92">
            <v>150000</v>
          </cell>
          <cell r="FL92">
            <v>100</v>
          </cell>
          <cell r="FM92">
            <v>0</v>
          </cell>
          <cell r="FN92">
            <v>1500</v>
          </cell>
          <cell r="FO92">
            <v>20000</v>
          </cell>
          <cell r="FP92">
            <v>0</v>
          </cell>
          <cell r="FQ92">
            <v>428645</v>
          </cell>
          <cell r="FR92">
            <v>0</v>
          </cell>
          <cell r="FS92">
            <v>10000</v>
          </cell>
          <cell r="FT92">
            <v>4132</v>
          </cell>
          <cell r="FU92">
            <v>32500</v>
          </cell>
          <cell r="FV92">
            <v>31500</v>
          </cell>
          <cell r="FW92">
            <v>1534504</v>
          </cell>
          <cell r="FX92">
            <v>0</v>
          </cell>
          <cell r="FY92">
            <v>0</v>
          </cell>
          <cell r="FZ92">
            <v>0</v>
          </cell>
          <cell r="GA92">
            <v>1534504</v>
          </cell>
          <cell r="GB92">
            <v>830430</v>
          </cell>
          <cell r="GC92">
            <v>2364934</v>
          </cell>
          <cell r="GD92">
            <v>383192</v>
          </cell>
          <cell r="GE92">
            <v>0</v>
          </cell>
          <cell r="GF92">
            <v>1075284</v>
          </cell>
          <cell r="GG92">
            <v>6176</v>
          </cell>
          <cell r="GH92">
            <v>697888</v>
          </cell>
          <cell r="GI92">
            <v>60816</v>
          </cell>
          <cell r="GJ92">
            <v>19084</v>
          </cell>
          <cell r="GK92">
            <v>69727</v>
          </cell>
          <cell r="GL92">
            <v>33208</v>
          </cell>
          <cell r="GM92">
            <v>26884</v>
          </cell>
          <cell r="GN92">
            <v>7066</v>
          </cell>
          <cell r="GO92">
            <v>7899</v>
          </cell>
          <cell r="GP92">
            <v>0</v>
          </cell>
          <cell r="GQ92">
            <v>34894</v>
          </cell>
          <cell r="GR92">
            <v>59813</v>
          </cell>
          <cell r="GS92">
            <v>12352</v>
          </cell>
          <cell r="GT92">
            <v>100168</v>
          </cell>
          <cell r="GU92">
            <v>0</v>
          </cell>
          <cell r="GV92">
            <v>1247617</v>
          </cell>
          <cell r="GW92">
            <v>388141</v>
          </cell>
          <cell r="GX92">
            <v>-124666</v>
          </cell>
          <cell r="GY92">
            <v>0</v>
          </cell>
          <cell r="GZ92">
            <v>0</v>
          </cell>
          <cell r="HA92">
            <v>0</v>
          </cell>
          <cell r="HB92">
            <v>69914</v>
          </cell>
          <cell r="HC92">
            <v>113806</v>
          </cell>
          <cell r="HD92">
            <v>14432</v>
          </cell>
          <cell r="HE92">
            <v>0</v>
          </cell>
          <cell r="HF92">
            <v>1694812</v>
          </cell>
          <cell r="HG92">
            <v>1887307</v>
          </cell>
          <cell r="HH92">
            <v>0</v>
          </cell>
          <cell r="HI92">
            <v>-192495</v>
          </cell>
          <cell r="HJ92">
            <v>724040</v>
          </cell>
          <cell r="HK92">
            <v>0</v>
          </cell>
          <cell r="HL92">
            <v>12561</v>
          </cell>
          <cell r="HM92">
            <v>106339</v>
          </cell>
          <cell r="HN92">
            <v>35933</v>
          </cell>
          <cell r="HO92">
            <v>24159</v>
          </cell>
          <cell r="HP92">
            <v>7155</v>
          </cell>
          <cell r="HQ92">
            <v>7997</v>
          </cell>
          <cell r="HR92">
            <v>0</v>
          </cell>
          <cell r="HS92">
            <v>0</v>
          </cell>
          <cell r="HT92">
            <v>192495</v>
          </cell>
          <cell r="HU92">
            <v>24604</v>
          </cell>
          <cell r="HV92">
            <v>0</v>
          </cell>
          <cell r="HW92">
            <v>0</v>
          </cell>
          <cell r="HX92">
            <v>1249172</v>
          </cell>
          <cell r="HY92">
            <v>0</v>
          </cell>
          <cell r="HZ92">
            <v>-192495</v>
          </cell>
          <cell r="IA92">
            <v>0</v>
          </cell>
          <cell r="IB92">
            <v>0</v>
          </cell>
          <cell r="IC92">
            <v>0</v>
          </cell>
          <cell r="ID92">
            <v>66684</v>
          </cell>
          <cell r="IE92">
            <v>106536</v>
          </cell>
          <cell r="IF92">
            <v>11775</v>
          </cell>
          <cell r="IG92">
            <v>0</v>
          </cell>
          <cell r="IH92">
            <v>0</v>
          </cell>
          <cell r="II92">
            <v>0</v>
          </cell>
          <cell r="IJ92">
            <v>0</v>
          </cell>
          <cell r="IK92">
            <v>0</v>
          </cell>
          <cell r="IL92">
            <v>1032073</v>
          </cell>
          <cell r="IM92">
            <v>0</v>
          </cell>
          <cell r="IN92">
            <v>0</v>
          </cell>
          <cell r="IO92">
            <v>1.76</v>
          </cell>
          <cell r="IP92">
            <v>27</v>
          </cell>
          <cell r="IQ92">
            <v>0.23499999999999999</v>
          </cell>
          <cell r="IR92">
            <v>0</v>
          </cell>
          <cell r="IS92">
            <v>109.1</v>
          </cell>
          <cell r="IT92">
            <v>0</v>
          </cell>
          <cell r="IU92">
            <v>0</v>
          </cell>
          <cell r="IV92">
            <v>0</v>
          </cell>
          <cell r="IW92">
            <v>0</v>
          </cell>
          <cell r="IX92">
            <v>0</v>
          </cell>
          <cell r="IY92">
            <v>0</v>
          </cell>
          <cell r="IZ92">
            <v>0</v>
          </cell>
          <cell r="JA92">
            <v>0</v>
          </cell>
          <cell r="JB92">
            <v>0</v>
          </cell>
          <cell r="JC92">
            <v>0</v>
          </cell>
          <cell r="JD92">
            <v>16.89</v>
          </cell>
          <cell r="JE92">
            <v>5.48</v>
          </cell>
          <cell r="JF92">
            <v>0.61</v>
          </cell>
          <cell r="JG92">
            <v>10.8</v>
          </cell>
          <cell r="JH92">
            <v>2.74</v>
          </cell>
          <cell r="JI92">
            <v>3.03</v>
          </cell>
          <cell r="JJ92">
            <v>12.96</v>
          </cell>
          <cell r="JK92">
            <v>18.73</v>
          </cell>
          <cell r="JL92">
            <v>14.56</v>
          </cell>
          <cell r="JM92">
            <v>0</v>
          </cell>
          <cell r="JN92">
            <v>28</v>
          </cell>
          <cell r="JO92">
            <v>0</v>
          </cell>
          <cell r="JP92">
            <v>6296</v>
          </cell>
          <cell r="JQ92">
            <v>0.223</v>
          </cell>
          <cell r="JR92">
            <v>60220</v>
          </cell>
          <cell r="JS92">
            <v>115</v>
          </cell>
          <cell r="JT92">
            <v>0</v>
          </cell>
          <cell r="JU92">
            <v>0</v>
          </cell>
          <cell r="JV92">
            <v>0</v>
          </cell>
          <cell r="JW92">
            <v>0</v>
          </cell>
          <cell r="JX92">
            <v>109.1</v>
          </cell>
          <cell r="JY92">
            <v>6541</v>
          </cell>
          <cell r="JZ92">
            <v>713623</v>
          </cell>
          <cell r="KA92">
            <v>17657</v>
          </cell>
        </row>
        <row r="93">
          <cell r="C93">
            <v>1476</v>
          </cell>
          <cell r="D93" t="str">
            <v>COUNCIL BLUFFS</v>
          </cell>
          <cell r="E93">
            <v>0</v>
          </cell>
          <cell r="F93">
            <v>0</v>
          </cell>
          <cell r="G93">
            <v>0</v>
          </cell>
          <cell r="H93">
            <v>1476</v>
          </cell>
          <cell r="I93">
            <v>33972848</v>
          </cell>
          <cell r="J93">
            <v>1019661</v>
          </cell>
          <cell r="K93">
            <v>0</v>
          </cell>
          <cell r="L93">
            <v>2464000</v>
          </cell>
          <cell r="M93">
            <v>66400</v>
          </cell>
          <cell r="N93">
            <v>0</v>
          </cell>
          <cell r="O93">
            <v>900000</v>
          </cell>
          <cell r="P93">
            <v>12470000</v>
          </cell>
          <cell r="Q93">
            <v>0</v>
          </cell>
          <cell r="R93">
            <v>61318484</v>
          </cell>
          <cell r="S93">
            <v>0</v>
          </cell>
          <cell r="T93">
            <v>3827500</v>
          </cell>
          <cell r="U93">
            <v>719512</v>
          </cell>
          <cell r="V93">
            <v>2300000</v>
          </cell>
          <cell r="W93">
            <v>7165000</v>
          </cell>
          <cell r="X93">
            <v>126223405</v>
          </cell>
          <cell r="Y93">
            <v>0</v>
          </cell>
          <cell r="Z93">
            <v>6800000</v>
          </cell>
          <cell r="AA93">
            <v>0</v>
          </cell>
          <cell r="AB93">
            <v>133023405</v>
          </cell>
          <cell r="AC93">
            <v>36338804</v>
          </cell>
          <cell r="AD93">
            <v>169362209</v>
          </cell>
          <cell r="AE93">
            <v>76942000</v>
          </cell>
          <cell r="AF93">
            <v>3100000</v>
          </cell>
          <cell r="AG93">
            <v>3000000</v>
          </cell>
          <cell r="AH93">
            <v>1000000</v>
          </cell>
          <cell r="AI93">
            <v>6513000</v>
          </cell>
          <cell r="AJ93">
            <v>6909000</v>
          </cell>
          <cell r="AK93">
            <v>8255000</v>
          </cell>
          <cell r="AL93">
            <v>3473000</v>
          </cell>
          <cell r="AM93">
            <v>0</v>
          </cell>
          <cell r="AN93">
            <v>32250000</v>
          </cell>
          <cell r="AO93">
            <v>4300000</v>
          </cell>
          <cell r="AP93">
            <v>4150000</v>
          </cell>
          <cell r="AQ93">
            <v>7870000</v>
          </cell>
          <cell r="AR93">
            <v>4195028</v>
          </cell>
          <cell r="AS93">
            <v>16215028</v>
          </cell>
          <cell r="AT93">
            <v>129707028</v>
          </cell>
          <cell r="AU93">
            <v>6800000</v>
          </cell>
          <cell r="AV93">
            <v>136507028</v>
          </cell>
          <cell r="AW93">
            <v>32855181</v>
          </cell>
          <cell r="AX93">
            <v>169362209</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2014</v>
          </cell>
          <cell r="BW93">
            <v>2016</v>
          </cell>
          <cell r="BX93">
            <v>10</v>
          </cell>
          <cell r="BY93">
            <v>0</v>
          </cell>
          <cell r="BZ93">
            <v>0</v>
          </cell>
          <cell r="CA93">
            <v>0</v>
          </cell>
          <cell r="CB93">
            <v>0</v>
          </cell>
          <cell r="CC93">
            <v>0</v>
          </cell>
          <cell r="CD93">
            <v>0</v>
          </cell>
          <cell r="CE93">
            <v>0</v>
          </cell>
          <cell r="CF93">
            <v>0</v>
          </cell>
          <cell r="CG93">
            <v>0</v>
          </cell>
          <cell r="CH93">
            <v>0</v>
          </cell>
          <cell r="CI93">
            <v>0</v>
          </cell>
          <cell r="CJ93">
            <v>2009</v>
          </cell>
          <cell r="CK93">
            <v>2018</v>
          </cell>
          <cell r="CL93">
            <v>670</v>
          </cell>
          <cell r="CM93">
            <v>0</v>
          </cell>
          <cell r="CN93">
            <v>0</v>
          </cell>
          <cell r="CO93">
            <v>0</v>
          </cell>
          <cell r="CP93">
            <v>0</v>
          </cell>
          <cell r="CQ93">
            <v>0</v>
          </cell>
          <cell r="CR93">
            <v>0</v>
          </cell>
          <cell r="CS93">
            <v>0</v>
          </cell>
          <cell r="CT93">
            <v>2700</v>
          </cell>
          <cell r="CU93">
            <v>0</v>
          </cell>
          <cell r="CV93">
            <v>0</v>
          </cell>
          <cell r="CW93">
            <v>5788862</v>
          </cell>
          <cell r="CX93">
            <v>0</v>
          </cell>
          <cell r="CY93">
            <v>0</v>
          </cell>
          <cell r="CZ93">
            <v>0</v>
          </cell>
          <cell r="DA93">
            <v>0</v>
          </cell>
          <cell r="DB93">
            <v>0</v>
          </cell>
          <cell r="DC93">
            <v>0</v>
          </cell>
          <cell r="DD93">
            <v>0</v>
          </cell>
          <cell r="DE93">
            <v>1428309</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21622989</v>
          </cell>
          <cell r="DU93">
            <v>3865223</v>
          </cell>
          <cell r="DV93">
            <v>0</v>
          </cell>
          <cell r="DW93">
            <v>0</v>
          </cell>
          <cell r="DX93">
            <v>0</v>
          </cell>
          <cell r="DY93">
            <v>1033424</v>
          </cell>
          <cell r="DZ93">
            <v>3315617</v>
          </cell>
          <cell r="EA93">
            <v>0</v>
          </cell>
          <cell r="EB93">
            <v>29837253</v>
          </cell>
          <cell r="EC93">
            <v>2000000</v>
          </cell>
          <cell r="ED93">
            <v>0</v>
          </cell>
          <cell r="EE93">
            <v>25972030</v>
          </cell>
          <cell r="EF93">
            <v>0</v>
          </cell>
          <cell r="EG93">
            <v>1428309</v>
          </cell>
          <cell r="EH93">
            <v>1428309</v>
          </cell>
          <cell r="EI93">
            <v>703496</v>
          </cell>
          <cell r="EJ93">
            <v>2131805</v>
          </cell>
          <cell r="EK93">
            <v>0</v>
          </cell>
          <cell r="EL93">
            <v>0</v>
          </cell>
          <cell r="EM93">
            <v>0</v>
          </cell>
          <cell r="EN93">
            <v>0</v>
          </cell>
          <cell r="EO93">
            <v>1025163</v>
          </cell>
          <cell r="EP93">
            <v>0</v>
          </cell>
          <cell r="EQ93">
            <v>34994221</v>
          </cell>
          <cell r="ER93">
            <v>181312</v>
          </cell>
          <cell r="ES93">
            <v>1459266</v>
          </cell>
          <cell r="ET93">
            <v>98410</v>
          </cell>
          <cell r="EU93">
            <v>0</v>
          </cell>
          <cell r="EV93">
            <v>0</v>
          </cell>
          <cell r="EW93">
            <v>67000</v>
          </cell>
          <cell r="EX93">
            <v>33000</v>
          </cell>
          <cell r="EY93">
            <v>0</v>
          </cell>
          <cell r="EZ93">
            <v>0</v>
          </cell>
          <cell r="FA93">
            <v>48089</v>
          </cell>
          <cell r="FB93">
            <v>0</v>
          </cell>
          <cell r="FC93">
            <v>1705765</v>
          </cell>
          <cell r="FD93">
            <v>0</v>
          </cell>
          <cell r="FE93">
            <v>0</v>
          </cell>
          <cell r="FF93">
            <v>1277954</v>
          </cell>
          <cell r="FG93">
            <v>181312</v>
          </cell>
          <cell r="FH93">
            <v>28963232</v>
          </cell>
          <cell r="FI93">
            <v>872309</v>
          </cell>
          <cell r="FJ93">
            <v>0</v>
          </cell>
          <cell r="FK93">
            <v>2464000</v>
          </cell>
          <cell r="FL93">
            <v>16000</v>
          </cell>
          <cell r="FM93">
            <v>0</v>
          </cell>
          <cell r="FN93">
            <v>0</v>
          </cell>
          <cell r="FO93">
            <v>3450000</v>
          </cell>
          <cell r="FP93">
            <v>0</v>
          </cell>
          <cell r="FQ93">
            <v>61318484</v>
          </cell>
          <cell r="FR93">
            <v>0</v>
          </cell>
          <cell r="FS93">
            <v>3787500</v>
          </cell>
          <cell r="FT93">
            <v>610488</v>
          </cell>
          <cell r="FU93">
            <v>2300000</v>
          </cell>
          <cell r="FV93">
            <v>3545000</v>
          </cell>
          <cell r="FW93">
            <v>107327013</v>
          </cell>
          <cell r="FX93">
            <v>0</v>
          </cell>
          <cell r="FY93">
            <v>0</v>
          </cell>
          <cell r="FZ93">
            <v>0</v>
          </cell>
          <cell r="GA93">
            <v>107327013</v>
          </cell>
          <cell r="GB93">
            <v>11608094</v>
          </cell>
          <cell r="GC93">
            <v>118935107</v>
          </cell>
          <cell r="GD93">
            <v>16172988</v>
          </cell>
          <cell r="GE93">
            <v>0</v>
          </cell>
          <cell r="GF93">
            <v>77464286</v>
          </cell>
          <cell r="GG93">
            <v>6070</v>
          </cell>
          <cell r="GH93">
            <v>54829703</v>
          </cell>
          <cell r="GI93">
            <v>22411</v>
          </cell>
          <cell r="GJ93">
            <v>989914</v>
          </cell>
          <cell r="GK93">
            <v>9759164</v>
          </cell>
          <cell r="GL93">
            <v>2807647</v>
          </cell>
          <cell r="GM93">
            <v>1830</v>
          </cell>
          <cell r="GN93">
            <v>464139</v>
          </cell>
          <cell r="GO93">
            <v>513378</v>
          </cell>
          <cell r="GP93">
            <v>0</v>
          </cell>
          <cell r="GQ93">
            <v>2645182</v>
          </cell>
          <cell r="GR93">
            <v>0</v>
          </cell>
          <cell r="GS93">
            <v>1032484</v>
          </cell>
          <cell r="GT93">
            <v>0</v>
          </cell>
          <cell r="GU93">
            <v>0</v>
          </cell>
          <cell r="GV93">
            <v>78496770</v>
          </cell>
          <cell r="GW93">
            <v>13028241</v>
          </cell>
          <cell r="GX93">
            <v>18410005</v>
          </cell>
          <cell r="GY93">
            <v>0</v>
          </cell>
          <cell r="GZ93">
            <v>0</v>
          </cell>
          <cell r="HA93">
            <v>0</v>
          </cell>
          <cell r="HB93">
            <v>805113</v>
          </cell>
          <cell r="HC93">
            <v>0</v>
          </cell>
          <cell r="HD93">
            <v>550872</v>
          </cell>
          <cell r="HE93">
            <v>1572650</v>
          </cell>
          <cell r="HF93">
            <v>112312779</v>
          </cell>
          <cell r="HG93">
            <v>99335568</v>
          </cell>
          <cell r="HH93">
            <v>0</v>
          </cell>
          <cell r="HI93">
            <v>12977211</v>
          </cell>
          <cell r="HJ93">
            <v>55367074</v>
          </cell>
          <cell r="HK93">
            <v>10926</v>
          </cell>
          <cell r="HL93">
            <v>1184091</v>
          </cell>
          <cell r="HM93">
            <v>9831206</v>
          </cell>
          <cell r="HN93">
            <v>2834703</v>
          </cell>
          <cell r="HO93">
            <v>0</v>
          </cell>
          <cell r="HP93">
            <v>469694</v>
          </cell>
          <cell r="HQ93">
            <v>519486</v>
          </cell>
          <cell r="HR93">
            <v>0</v>
          </cell>
          <cell r="HS93">
            <v>2489866</v>
          </cell>
          <cell r="HT93">
            <v>0</v>
          </cell>
          <cell r="HU93">
            <v>1033424</v>
          </cell>
          <cell r="HV93">
            <v>0</v>
          </cell>
          <cell r="HW93">
            <v>0</v>
          </cell>
          <cell r="HX93">
            <v>79333743</v>
          </cell>
          <cell r="HY93">
            <v>0</v>
          </cell>
          <cell r="HZ93">
            <v>12977211</v>
          </cell>
          <cell r="IA93">
            <v>0</v>
          </cell>
          <cell r="IB93">
            <v>0</v>
          </cell>
          <cell r="IC93">
            <v>0</v>
          </cell>
          <cell r="ID93">
            <v>3731370</v>
          </cell>
          <cell r="IE93">
            <v>0</v>
          </cell>
          <cell r="IF93">
            <v>450650</v>
          </cell>
          <cell r="IG93">
            <v>1233441</v>
          </cell>
          <cell r="IH93">
            <v>0</v>
          </cell>
          <cell r="II93">
            <v>0</v>
          </cell>
          <cell r="IJ93">
            <v>0</v>
          </cell>
          <cell r="IK93">
            <v>0</v>
          </cell>
          <cell r="IL93">
            <v>78300319</v>
          </cell>
          <cell r="IM93">
            <v>0</v>
          </cell>
          <cell r="IN93">
            <v>0</v>
          </cell>
          <cell r="IO93">
            <v>46.31</v>
          </cell>
          <cell r="IP93">
            <v>432</v>
          </cell>
          <cell r="IQ93">
            <v>56.100999999999999</v>
          </cell>
          <cell r="IR93">
            <v>88.88</v>
          </cell>
          <cell r="IS93">
            <v>8995.9</v>
          </cell>
          <cell r="IT93">
            <v>0</v>
          </cell>
          <cell r="IU93">
            <v>204</v>
          </cell>
          <cell r="IV93">
            <v>0</v>
          </cell>
          <cell r="IW93">
            <v>0</v>
          </cell>
          <cell r="IX93">
            <v>0</v>
          </cell>
          <cell r="IY93">
            <v>0</v>
          </cell>
          <cell r="IZ93">
            <v>0</v>
          </cell>
          <cell r="JA93">
            <v>0.5</v>
          </cell>
          <cell r="JB93">
            <v>3061</v>
          </cell>
          <cell r="JC93">
            <v>0</v>
          </cell>
          <cell r="JD93">
            <v>1588.24</v>
          </cell>
          <cell r="JE93">
            <v>675.41</v>
          </cell>
          <cell r="JF93">
            <v>341.87</v>
          </cell>
          <cell r="JG93">
            <v>570.96</v>
          </cell>
          <cell r="JH93">
            <v>739.8</v>
          </cell>
          <cell r="JI93">
            <v>332.77</v>
          </cell>
          <cell r="JJ93">
            <v>576</v>
          </cell>
          <cell r="JK93">
            <v>1648.57</v>
          </cell>
          <cell r="JL93">
            <v>57.7</v>
          </cell>
          <cell r="JM93">
            <v>99.66</v>
          </cell>
          <cell r="JN93">
            <v>370</v>
          </cell>
          <cell r="JO93">
            <v>0</v>
          </cell>
          <cell r="JP93">
            <v>6190</v>
          </cell>
          <cell r="JQ93">
            <v>53.426000000000002</v>
          </cell>
          <cell r="JR93">
            <v>222330</v>
          </cell>
          <cell r="JS93">
            <v>8944.6</v>
          </cell>
          <cell r="JT93">
            <v>-4</v>
          </cell>
          <cell r="JU93">
            <v>0</v>
          </cell>
          <cell r="JV93">
            <v>-21424</v>
          </cell>
          <cell r="JW93">
            <v>0</v>
          </cell>
          <cell r="JX93">
            <v>8995.9</v>
          </cell>
          <cell r="JY93">
            <v>6435</v>
          </cell>
          <cell r="JZ93">
            <v>57888617</v>
          </cell>
          <cell r="KA93">
            <v>0</v>
          </cell>
        </row>
        <row r="94">
          <cell r="C94">
            <v>1503</v>
          </cell>
          <cell r="D94" t="str">
            <v>CRESTON</v>
          </cell>
          <cell r="E94">
            <v>0</v>
          </cell>
          <cell r="F94">
            <v>0</v>
          </cell>
          <cell r="G94">
            <v>0</v>
          </cell>
          <cell r="H94">
            <v>1503</v>
          </cell>
          <cell r="I94">
            <v>4779669</v>
          </cell>
          <cell r="J94">
            <v>279121</v>
          </cell>
          <cell r="K94">
            <v>130000</v>
          </cell>
          <cell r="L94">
            <v>800000</v>
          </cell>
          <cell r="M94">
            <v>45000</v>
          </cell>
          <cell r="N94">
            <v>380000</v>
          </cell>
          <cell r="O94">
            <v>265000</v>
          </cell>
          <cell r="P94">
            <v>1971000</v>
          </cell>
          <cell r="Q94">
            <v>1000</v>
          </cell>
          <cell r="R94">
            <v>9564253</v>
          </cell>
          <cell r="S94">
            <v>0</v>
          </cell>
          <cell r="T94">
            <v>161000</v>
          </cell>
          <cell r="U94">
            <v>19899</v>
          </cell>
          <cell r="V94">
            <v>450000</v>
          </cell>
          <cell r="W94">
            <v>1238000</v>
          </cell>
          <cell r="X94">
            <v>20083942</v>
          </cell>
          <cell r="Y94">
            <v>0</v>
          </cell>
          <cell r="Z94">
            <v>181624</v>
          </cell>
          <cell r="AA94">
            <v>0</v>
          </cell>
          <cell r="AB94">
            <v>20265566</v>
          </cell>
          <cell r="AC94">
            <v>1575391</v>
          </cell>
          <cell r="AD94">
            <v>21840957</v>
          </cell>
          <cell r="AE94">
            <v>12005000</v>
          </cell>
          <cell r="AF94">
            <v>520000</v>
          </cell>
          <cell r="AG94">
            <v>440000</v>
          </cell>
          <cell r="AH94">
            <v>425000</v>
          </cell>
          <cell r="AI94">
            <v>900000</v>
          </cell>
          <cell r="AJ94">
            <v>395000</v>
          </cell>
          <cell r="AK94">
            <v>1305000</v>
          </cell>
          <cell r="AL94">
            <v>725000</v>
          </cell>
          <cell r="AM94">
            <v>0</v>
          </cell>
          <cell r="AN94">
            <v>4710000</v>
          </cell>
          <cell r="AO94">
            <v>900000</v>
          </cell>
          <cell r="AP94">
            <v>1600000</v>
          </cell>
          <cell r="AQ94">
            <v>1000000</v>
          </cell>
          <cell r="AR94">
            <v>642220</v>
          </cell>
          <cell r="AS94">
            <v>3242220</v>
          </cell>
          <cell r="AT94">
            <v>20857220</v>
          </cell>
          <cell r="AU94">
            <v>181624</v>
          </cell>
          <cell r="AV94">
            <v>21038844</v>
          </cell>
          <cell r="AW94">
            <v>802113</v>
          </cell>
          <cell r="AX94">
            <v>21840957</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2006</v>
          </cell>
          <cell r="CK94">
            <v>2015</v>
          </cell>
          <cell r="CL94">
            <v>670</v>
          </cell>
          <cell r="CM94">
            <v>0</v>
          </cell>
          <cell r="CN94">
            <v>0</v>
          </cell>
          <cell r="CO94">
            <v>0</v>
          </cell>
          <cell r="CP94">
            <v>0</v>
          </cell>
          <cell r="CQ94">
            <v>0</v>
          </cell>
          <cell r="CR94">
            <v>0</v>
          </cell>
          <cell r="CS94">
            <v>0</v>
          </cell>
          <cell r="CT94">
            <v>4050</v>
          </cell>
          <cell r="CU94">
            <v>0</v>
          </cell>
          <cell r="CV94">
            <v>0</v>
          </cell>
          <cell r="CW94">
            <v>0</v>
          </cell>
          <cell r="CX94">
            <v>0</v>
          </cell>
          <cell r="CY94">
            <v>0</v>
          </cell>
          <cell r="CZ94">
            <v>0</v>
          </cell>
          <cell r="DA94">
            <v>0</v>
          </cell>
          <cell r="DB94">
            <v>0</v>
          </cell>
          <cell r="DC94">
            <v>0</v>
          </cell>
          <cell r="DD94">
            <v>2</v>
          </cell>
          <cell r="DE94">
            <v>238523</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3277498</v>
          </cell>
          <cell r="DU94">
            <v>0</v>
          </cell>
          <cell r="DV94">
            <v>0</v>
          </cell>
          <cell r="DW94">
            <v>0</v>
          </cell>
          <cell r="DX94">
            <v>0</v>
          </cell>
          <cell r="DY94">
            <v>100000</v>
          </cell>
          <cell r="DZ94">
            <v>150000</v>
          </cell>
          <cell r="EA94">
            <v>0</v>
          </cell>
          <cell r="EB94">
            <v>3527498</v>
          </cell>
          <cell r="EC94">
            <v>357000</v>
          </cell>
          <cell r="ED94">
            <v>0</v>
          </cell>
          <cell r="EE94">
            <v>3527498</v>
          </cell>
          <cell r="EF94">
            <v>0</v>
          </cell>
          <cell r="EG94">
            <v>100639</v>
          </cell>
          <cell r="EH94">
            <v>100639</v>
          </cell>
          <cell r="EI94">
            <v>117482</v>
          </cell>
          <cell r="EJ94">
            <v>218121</v>
          </cell>
          <cell r="EK94">
            <v>0</v>
          </cell>
          <cell r="EL94">
            <v>0</v>
          </cell>
          <cell r="EM94">
            <v>0</v>
          </cell>
          <cell r="EN94">
            <v>0</v>
          </cell>
          <cell r="EO94">
            <v>998562</v>
          </cell>
          <cell r="EP94">
            <v>0</v>
          </cell>
          <cell r="EQ94">
            <v>5101181</v>
          </cell>
          <cell r="ER94">
            <v>0</v>
          </cell>
          <cell r="ES94">
            <v>1068355</v>
          </cell>
          <cell r="ET94">
            <v>108123</v>
          </cell>
          <cell r="EU94">
            <v>0</v>
          </cell>
          <cell r="EV94">
            <v>0</v>
          </cell>
          <cell r="EW94">
            <v>28269</v>
          </cell>
          <cell r="EX94">
            <v>33000</v>
          </cell>
          <cell r="EY94">
            <v>0</v>
          </cell>
          <cell r="EZ94">
            <v>0</v>
          </cell>
          <cell r="FA94">
            <v>280491</v>
          </cell>
          <cell r="FB94">
            <v>0</v>
          </cell>
          <cell r="FC94">
            <v>1518238</v>
          </cell>
          <cell r="FD94">
            <v>0</v>
          </cell>
          <cell r="FE94">
            <v>0</v>
          </cell>
          <cell r="FF94">
            <v>1068355</v>
          </cell>
          <cell r="FG94">
            <v>0</v>
          </cell>
          <cell r="FH94">
            <v>3289400</v>
          </cell>
          <cell r="FI94">
            <v>195707</v>
          </cell>
          <cell r="FJ94">
            <v>0</v>
          </cell>
          <cell r="FK94">
            <v>800000</v>
          </cell>
          <cell r="FL94">
            <v>20000</v>
          </cell>
          <cell r="FM94">
            <v>0</v>
          </cell>
          <cell r="FN94">
            <v>25000</v>
          </cell>
          <cell r="FO94">
            <v>500000</v>
          </cell>
          <cell r="FP94">
            <v>0</v>
          </cell>
          <cell r="FQ94">
            <v>9564253</v>
          </cell>
          <cell r="FR94">
            <v>0</v>
          </cell>
          <cell r="FS94">
            <v>150000</v>
          </cell>
          <cell r="FT94">
            <v>0</v>
          </cell>
          <cell r="FU94">
            <v>450000</v>
          </cell>
          <cell r="FV94">
            <v>750000</v>
          </cell>
          <cell r="FW94">
            <v>15744360</v>
          </cell>
          <cell r="FX94">
            <v>0</v>
          </cell>
          <cell r="FY94">
            <v>0</v>
          </cell>
          <cell r="FZ94">
            <v>0</v>
          </cell>
          <cell r="GA94">
            <v>15744360</v>
          </cell>
          <cell r="GB94">
            <v>658881</v>
          </cell>
          <cell r="GC94">
            <v>16403241</v>
          </cell>
          <cell r="GD94">
            <v>2695000</v>
          </cell>
          <cell r="GE94">
            <v>0</v>
          </cell>
          <cell r="GF94">
            <v>11828714</v>
          </cell>
          <cell r="GG94">
            <v>6001</v>
          </cell>
          <cell r="GH94">
            <v>8393599</v>
          </cell>
          <cell r="GI94">
            <v>0</v>
          </cell>
          <cell r="GJ94">
            <v>604889</v>
          </cell>
          <cell r="GK94">
            <v>1058576</v>
          </cell>
          <cell r="GL94">
            <v>415606</v>
          </cell>
          <cell r="GM94">
            <v>0</v>
          </cell>
          <cell r="GN94">
            <v>75433</v>
          </cell>
          <cell r="GO94">
            <v>83436</v>
          </cell>
          <cell r="GP94">
            <v>0</v>
          </cell>
          <cell r="GQ94">
            <v>314250</v>
          </cell>
          <cell r="GR94">
            <v>0</v>
          </cell>
          <cell r="GS94">
            <v>78201</v>
          </cell>
          <cell r="GT94">
            <v>535640</v>
          </cell>
          <cell r="GU94">
            <v>0</v>
          </cell>
          <cell r="GV94">
            <v>12442555</v>
          </cell>
          <cell r="GW94">
            <v>1666775</v>
          </cell>
          <cell r="GX94">
            <v>4291456</v>
          </cell>
          <cell r="GY94">
            <v>0</v>
          </cell>
          <cell r="GZ94">
            <v>0</v>
          </cell>
          <cell r="HA94">
            <v>0</v>
          </cell>
          <cell r="HB94">
            <v>0</v>
          </cell>
          <cell r="HC94">
            <v>0</v>
          </cell>
          <cell r="HD94">
            <v>83714</v>
          </cell>
          <cell r="HE94">
            <v>416893</v>
          </cell>
          <cell r="HF94">
            <v>18817679</v>
          </cell>
          <cell r="HG94">
            <v>15721118</v>
          </cell>
          <cell r="HH94">
            <v>0</v>
          </cell>
          <cell r="HI94">
            <v>3096561</v>
          </cell>
          <cell r="HJ94">
            <v>8613471</v>
          </cell>
          <cell r="HK94">
            <v>0</v>
          </cell>
          <cell r="HL94">
            <v>362351</v>
          </cell>
          <cell r="HM94">
            <v>1107717</v>
          </cell>
          <cell r="HN94">
            <v>427424</v>
          </cell>
          <cell r="HO94">
            <v>0</v>
          </cell>
          <cell r="HP94">
            <v>76638</v>
          </cell>
          <cell r="HQ94">
            <v>84762</v>
          </cell>
          <cell r="HR94">
            <v>0</v>
          </cell>
          <cell r="HS94">
            <v>312450</v>
          </cell>
          <cell r="HT94">
            <v>0</v>
          </cell>
          <cell r="HU94">
            <v>116507</v>
          </cell>
          <cell r="HV94">
            <v>0</v>
          </cell>
          <cell r="HW94">
            <v>0</v>
          </cell>
          <cell r="HX94">
            <v>12024363</v>
          </cell>
          <cell r="HY94">
            <v>0</v>
          </cell>
          <cell r="HZ94">
            <v>3096561</v>
          </cell>
          <cell r="IA94">
            <v>0</v>
          </cell>
          <cell r="IB94">
            <v>0</v>
          </cell>
          <cell r="IC94">
            <v>0</v>
          </cell>
          <cell r="ID94">
            <v>0</v>
          </cell>
          <cell r="IE94">
            <v>0</v>
          </cell>
          <cell r="IF94">
            <v>68525</v>
          </cell>
          <cell r="IG94">
            <v>428530</v>
          </cell>
          <cell r="IH94">
            <v>0</v>
          </cell>
          <cell r="II94">
            <v>0</v>
          </cell>
          <cell r="IJ94">
            <v>0</v>
          </cell>
          <cell r="IK94">
            <v>0</v>
          </cell>
          <cell r="IL94">
            <v>11907856</v>
          </cell>
          <cell r="IM94">
            <v>0</v>
          </cell>
          <cell r="IN94">
            <v>0.5</v>
          </cell>
          <cell r="IO94">
            <v>47.36</v>
          </cell>
          <cell r="IP94">
            <v>123</v>
          </cell>
          <cell r="IQ94">
            <v>8.0980000000000008</v>
          </cell>
          <cell r="IR94">
            <v>3.74</v>
          </cell>
          <cell r="IS94">
            <v>1425.5</v>
          </cell>
          <cell r="IT94">
            <v>0</v>
          </cell>
          <cell r="IU94">
            <v>57</v>
          </cell>
          <cell r="IV94">
            <v>0</v>
          </cell>
          <cell r="IW94">
            <v>0</v>
          </cell>
          <cell r="IX94">
            <v>0</v>
          </cell>
          <cell r="IY94">
            <v>0</v>
          </cell>
          <cell r="IZ94">
            <v>0</v>
          </cell>
          <cell r="JA94">
            <v>0</v>
          </cell>
          <cell r="JB94">
            <v>0</v>
          </cell>
          <cell r="JC94">
            <v>0</v>
          </cell>
          <cell r="JD94">
            <v>180.97</v>
          </cell>
          <cell r="JE94">
            <v>45.21</v>
          </cell>
          <cell r="JF94">
            <v>47.2</v>
          </cell>
          <cell r="JG94">
            <v>88.56</v>
          </cell>
          <cell r="JH94">
            <v>31.51</v>
          </cell>
          <cell r="JI94">
            <v>52.04</v>
          </cell>
          <cell r="JJ94">
            <v>82.8</v>
          </cell>
          <cell r="JK94">
            <v>166.35</v>
          </cell>
          <cell r="JL94">
            <v>47.93</v>
          </cell>
          <cell r="JM94">
            <v>3.08</v>
          </cell>
          <cell r="JN94">
            <v>116</v>
          </cell>
          <cell r="JO94">
            <v>0.4</v>
          </cell>
          <cell r="JP94">
            <v>6121</v>
          </cell>
          <cell r="JQ94">
            <v>8.35</v>
          </cell>
          <cell r="JR94">
            <v>27417</v>
          </cell>
          <cell r="JS94">
            <v>1407.2</v>
          </cell>
          <cell r="JT94">
            <v>-2.2000000000000002</v>
          </cell>
          <cell r="JU94">
            <v>-13466</v>
          </cell>
          <cell r="JV94">
            <v>-11783</v>
          </cell>
          <cell r="JW94">
            <v>0</v>
          </cell>
          <cell r="JX94">
            <v>1425.5</v>
          </cell>
          <cell r="JY94">
            <v>6366</v>
          </cell>
          <cell r="JZ94">
            <v>9074733</v>
          </cell>
          <cell r="KA94">
            <v>0</v>
          </cell>
        </row>
        <row r="95">
          <cell r="C95">
            <v>1507</v>
          </cell>
          <cell r="D95" t="str">
            <v>SCHALLER-CRESTLAND (OLD)</v>
          </cell>
          <cell r="E95">
            <v>0</v>
          </cell>
          <cell r="F95">
            <v>0</v>
          </cell>
          <cell r="G95">
            <v>0</v>
          </cell>
          <cell r="H95">
            <v>5823</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cell r="JW95">
            <v>0</v>
          </cell>
          <cell r="JX95">
            <v>0</v>
          </cell>
          <cell r="JY95">
            <v>0</v>
          </cell>
          <cell r="JZ95">
            <v>0</v>
          </cell>
          <cell r="KA95">
            <v>0</v>
          </cell>
        </row>
        <row r="96">
          <cell r="C96">
            <v>1576</v>
          </cell>
          <cell r="D96" t="str">
            <v>DALLAS CENTER-GRIMES</v>
          </cell>
          <cell r="E96">
            <v>0</v>
          </cell>
          <cell r="F96">
            <v>0</v>
          </cell>
          <cell r="G96">
            <v>0</v>
          </cell>
          <cell r="H96">
            <v>1576</v>
          </cell>
          <cell r="I96">
            <v>11715764</v>
          </cell>
          <cell r="J96">
            <v>558575</v>
          </cell>
          <cell r="K96">
            <v>0</v>
          </cell>
          <cell r="L96">
            <v>2197535</v>
          </cell>
          <cell r="M96">
            <v>74170</v>
          </cell>
          <cell r="N96">
            <v>1500811</v>
          </cell>
          <cell r="O96">
            <v>688472</v>
          </cell>
          <cell r="P96">
            <v>2258382</v>
          </cell>
          <cell r="Q96">
            <v>0</v>
          </cell>
          <cell r="R96">
            <v>12659183</v>
          </cell>
          <cell r="S96">
            <v>0</v>
          </cell>
          <cell r="T96">
            <v>366297</v>
          </cell>
          <cell r="U96">
            <v>271681</v>
          </cell>
          <cell r="V96">
            <v>91703</v>
          </cell>
          <cell r="W96">
            <v>388599</v>
          </cell>
          <cell r="X96">
            <v>32771172</v>
          </cell>
          <cell r="Y96">
            <v>0</v>
          </cell>
          <cell r="Z96">
            <v>554913</v>
          </cell>
          <cell r="AA96">
            <v>0</v>
          </cell>
          <cell r="AB96">
            <v>33326085</v>
          </cell>
          <cell r="AC96">
            <v>14082951</v>
          </cell>
          <cell r="AD96">
            <v>47409036</v>
          </cell>
          <cell r="AE96">
            <v>16624355</v>
          </cell>
          <cell r="AF96">
            <v>918843</v>
          </cell>
          <cell r="AG96">
            <v>957093</v>
          </cell>
          <cell r="AH96">
            <v>713696</v>
          </cell>
          <cell r="AI96">
            <v>1498528</v>
          </cell>
          <cell r="AJ96">
            <v>394264</v>
          </cell>
          <cell r="AK96">
            <v>2938988</v>
          </cell>
          <cell r="AL96">
            <v>1280640</v>
          </cell>
          <cell r="AM96">
            <v>0</v>
          </cell>
          <cell r="AN96">
            <v>8702052</v>
          </cell>
          <cell r="AO96">
            <v>1523076</v>
          </cell>
          <cell r="AP96">
            <v>5350000</v>
          </cell>
          <cell r="AQ96">
            <v>3136046</v>
          </cell>
          <cell r="AR96">
            <v>951307</v>
          </cell>
          <cell r="AS96">
            <v>9437353</v>
          </cell>
          <cell r="AT96">
            <v>36286836</v>
          </cell>
          <cell r="AU96">
            <v>554913</v>
          </cell>
          <cell r="AV96">
            <v>36841749</v>
          </cell>
          <cell r="AW96">
            <v>10567287</v>
          </cell>
          <cell r="AX96">
            <v>47409036</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2010</v>
          </cell>
          <cell r="BW96">
            <v>2019</v>
          </cell>
          <cell r="BX96">
            <v>10</v>
          </cell>
          <cell r="BY96">
            <v>0</v>
          </cell>
          <cell r="BZ96">
            <v>0</v>
          </cell>
          <cell r="CA96">
            <v>0</v>
          </cell>
          <cell r="CB96">
            <v>0</v>
          </cell>
          <cell r="CC96">
            <v>0</v>
          </cell>
          <cell r="CD96">
            <v>0</v>
          </cell>
          <cell r="CE96">
            <v>0</v>
          </cell>
          <cell r="CF96">
            <v>0</v>
          </cell>
          <cell r="CG96">
            <v>0</v>
          </cell>
          <cell r="CH96">
            <v>0</v>
          </cell>
          <cell r="CI96">
            <v>0</v>
          </cell>
          <cell r="CJ96">
            <v>2007</v>
          </cell>
          <cell r="CK96">
            <v>2016</v>
          </cell>
          <cell r="CL96">
            <v>1340</v>
          </cell>
          <cell r="CM96">
            <v>0</v>
          </cell>
          <cell r="CN96">
            <v>0</v>
          </cell>
          <cell r="CO96">
            <v>0</v>
          </cell>
          <cell r="CP96">
            <v>0</v>
          </cell>
          <cell r="CQ96">
            <v>0</v>
          </cell>
          <cell r="CR96">
            <v>0</v>
          </cell>
          <cell r="CS96">
            <v>0</v>
          </cell>
          <cell r="CT96">
            <v>4050</v>
          </cell>
          <cell r="CU96">
            <v>0</v>
          </cell>
          <cell r="CV96">
            <v>0</v>
          </cell>
          <cell r="CW96">
            <v>1430504</v>
          </cell>
          <cell r="CX96">
            <v>0</v>
          </cell>
          <cell r="CY96">
            <v>0</v>
          </cell>
          <cell r="CZ96">
            <v>0</v>
          </cell>
          <cell r="DA96">
            <v>0</v>
          </cell>
          <cell r="DB96">
            <v>0</v>
          </cell>
          <cell r="DC96">
            <v>0</v>
          </cell>
          <cell r="DD96">
            <v>0</v>
          </cell>
          <cell r="DE96">
            <v>982475</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6328466</v>
          </cell>
          <cell r="DU96">
            <v>1054568</v>
          </cell>
          <cell r="DV96">
            <v>0</v>
          </cell>
          <cell r="DW96">
            <v>0</v>
          </cell>
          <cell r="DX96">
            <v>0</v>
          </cell>
          <cell r="DY96">
            <v>0</v>
          </cell>
          <cell r="DZ96">
            <v>0</v>
          </cell>
          <cell r="EA96">
            <v>0</v>
          </cell>
          <cell r="EB96">
            <v>7383034</v>
          </cell>
          <cell r="EC96">
            <v>535000</v>
          </cell>
          <cell r="ED96">
            <v>0</v>
          </cell>
          <cell r="EE96">
            <v>6328466</v>
          </cell>
          <cell r="EF96">
            <v>0</v>
          </cell>
          <cell r="EG96">
            <v>982475</v>
          </cell>
          <cell r="EH96">
            <v>982475</v>
          </cell>
          <cell r="EI96">
            <v>241953</v>
          </cell>
          <cell r="EJ96">
            <v>1224428</v>
          </cell>
          <cell r="EK96">
            <v>0</v>
          </cell>
          <cell r="EL96">
            <v>0</v>
          </cell>
          <cell r="EM96">
            <v>0</v>
          </cell>
          <cell r="EN96">
            <v>0</v>
          </cell>
          <cell r="EO96">
            <v>2330561</v>
          </cell>
          <cell r="EP96">
            <v>0</v>
          </cell>
          <cell r="EQ96">
            <v>11473023</v>
          </cell>
          <cell r="ER96">
            <v>143833</v>
          </cell>
          <cell r="ES96">
            <v>1129622</v>
          </cell>
          <cell r="ET96">
            <v>83337</v>
          </cell>
          <cell r="EU96">
            <v>0</v>
          </cell>
          <cell r="EV96">
            <v>0</v>
          </cell>
          <cell r="EW96">
            <v>134000</v>
          </cell>
          <cell r="EX96">
            <v>33000</v>
          </cell>
          <cell r="EY96">
            <v>0</v>
          </cell>
          <cell r="EZ96">
            <v>0</v>
          </cell>
          <cell r="FA96">
            <v>317866</v>
          </cell>
          <cell r="FB96">
            <v>0</v>
          </cell>
          <cell r="FC96">
            <v>1697825</v>
          </cell>
          <cell r="FD96">
            <v>0</v>
          </cell>
          <cell r="FE96">
            <v>0</v>
          </cell>
          <cell r="FF96">
            <v>985789</v>
          </cell>
          <cell r="FG96">
            <v>143833</v>
          </cell>
          <cell r="FH96">
            <v>7130857</v>
          </cell>
          <cell r="FI96">
            <v>248008</v>
          </cell>
          <cell r="FJ96">
            <v>0</v>
          </cell>
          <cell r="FK96">
            <v>2197535</v>
          </cell>
          <cell r="FL96">
            <v>28400</v>
          </cell>
          <cell r="FM96">
            <v>0</v>
          </cell>
          <cell r="FN96">
            <v>0</v>
          </cell>
          <cell r="FO96">
            <v>390019</v>
          </cell>
          <cell r="FP96">
            <v>0</v>
          </cell>
          <cell r="FQ96">
            <v>12659183</v>
          </cell>
          <cell r="FR96">
            <v>0</v>
          </cell>
          <cell r="FS96">
            <v>28921</v>
          </cell>
          <cell r="FT96">
            <v>159293</v>
          </cell>
          <cell r="FU96">
            <v>91703</v>
          </cell>
          <cell r="FV96">
            <v>388599</v>
          </cell>
          <cell r="FW96">
            <v>23322518</v>
          </cell>
          <cell r="FX96">
            <v>0</v>
          </cell>
          <cell r="FY96">
            <v>0</v>
          </cell>
          <cell r="FZ96">
            <v>0</v>
          </cell>
          <cell r="GA96">
            <v>23322518</v>
          </cell>
          <cell r="GB96">
            <v>4710941</v>
          </cell>
          <cell r="GC96">
            <v>28033459</v>
          </cell>
          <cell r="GD96">
            <v>3284470</v>
          </cell>
          <cell r="GE96">
            <v>0</v>
          </cell>
          <cell r="GF96">
            <v>15465853</v>
          </cell>
          <cell r="GG96">
            <v>6001</v>
          </cell>
          <cell r="GH96">
            <v>11895782</v>
          </cell>
          <cell r="GI96">
            <v>0</v>
          </cell>
          <cell r="GJ96">
            <v>113137</v>
          </cell>
          <cell r="GK96">
            <v>943177</v>
          </cell>
          <cell r="GL96">
            <v>547276</v>
          </cell>
          <cell r="GM96">
            <v>0</v>
          </cell>
          <cell r="GN96">
            <v>100801</v>
          </cell>
          <cell r="GO96">
            <v>110597</v>
          </cell>
          <cell r="GP96">
            <v>0</v>
          </cell>
          <cell r="GQ96">
            <v>594789</v>
          </cell>
          <cell r="GR96">
            <v>0</v>
          </cell>
          <cell r="GS96">
            <v>945158</v>
          </cell>
          <cell r="GT96">
            <v>483998</v>
          </cell>
          <cell r="GU96">
            <v>0</v>
          </cell>
          <cell r="GV96">
            <v>16895009</v>
          </cell>
          <cell r="GW96">
            <v>2928125</v>
          </cell>
          <cell r="GX96">
            <v>7779443</v>
          </cell>
          <cell r="GY96">
            <v>0</v>
          </cell>
          <cell r="GZ96">
            <v>0</v>
          </cell>
          <cell r="HA96">
            <v>0</v>
          </cell>
          <cell r="HB96">
            <v>903247</v>
          </cell>
          <cell r="HC96">
            <v>0</v>
          </cell>
          <cell r="HD96">
            <v>78960</v>
          </cell>
          <cell r="HE96">
            <v>459077</v>
          </cell>
          <cell r="HF96">
            <v>28964901</v>
          </cell>
          <cell r="HG96">
            <v>20264223</v>
          </cell>
          <cell r="HH96">
            <v>0</v>
          </cell>
          <cell r="HI96">
            <v>8700678</v>
          </cell>
          <cell r="HJ96">
            <v>13097716</v>
          </cell>
          <cell r="HK96">
            <v>0</v>
          </cell>
          <cell r="HL96">
            <v>143384</v>
          </cell>
          <cell r="HM96">
            <v>1023860</v>
          </cell>
          <cell r="HN96">
            <v>602307</v>
          </cell>
          <cell r="HO96">
            <v>0</v>
          </cell>
          <cell r="HP96">
            <v>110162</v>
          </cell>
          <cell r="HQ96">
            <v>120878</v>
          </cell>
          <cell r="HR96">
            <v>0</v>
          </cell>
          <cell r="HS96">
            <v>642017</v>
          </cell>
          <cell r="HT96">
            <v>0</v>
          </cell>
          <cell r="HU96">
            <v>656783</v>
          </cell>
          <cell r="HV96">
            <v>0</v>
          </cell>
          <cell r="HW96">
            <v>0</v>
          </cell>
          <cell r="HX96">
            <v>17699005</v>
          </cell>
          <cell r="HY96">
            <v>0</v>
          </cell>
          <cell r="HZ96">
            <v>8700678</v>
          </cell>
          <cell r="IA96">
            <v>0</v>
          </cell>
          <cell r="IB96">
            <v>0</v>
          </cell>
          <cell r="IC96">
            <v>0</v>
          </cell>
          <cell r="ID96">
            <v>977221</v>
          </cell>
          <cell r="IE96">
            <v>0</v>
          </cell>
          <cell r="IF96">
            <v>64515</v>
          </cell>
          <cell r="IG96">
            <v>443773</v>
          </cell>
          <cell r="IH96">
            <v>0</v>
          </cell>
          <cell r="II96">
            <v>0</v>
          </cell>
          <cell r="IJ96">
            <v>0</v>
          </cell>
          <cell r="IK96">
            <v>0</v>
          </cell>
          <cell r="IL96">
            <v>17042222</v>
          </cell>
          <cell r="IM96">
            <v>0</v>
          </cell>
          <cell r="IN96">
            <v>0</v>
          </cell>
          <cell r="IO96">
            <v>15.31</v>
          </cell>
          <cell r="IP96">
            <v>65</v>
          </cell>
          <cell r="IQ96">
            <v>6.7949999999999999</v>
          </cell>
          <cell r="IR96">
            <v>1.32</v>
          </cell>
          <cell r="IS96">
            <v>2247.1</v>
          </cell>
          <cell r="IT96">
            <v>0</v>
          </cell>
          <cell r="IU96">
            <v>71.5</v>
          </cell>
          <cell r="IV96">
            <v>0</v>
          </cell>
          <cell r="IW96">
            <v>0</v>
          </cell>
          <cell r="IX96">
            <v>0</v>
          </cell>
          <cell r="IY96">
            <v>0</v>
          </cell>
          <cell r="IZ96">
            <v>0</v>
          </cell>
          <cell r="JA96">
            <v>0</v>
          </cell>
          <cell r="JB96">
            <v>0</v>
          </cell>
          <cell r="JC96">
            <v>0</v>
          </cell>
          <cell r="JD96">
            <v>167.27</v>
          </cell>
          <cell r="JE96">
            <v>39.729999999999997</v>
          </cell>
          <cell r="JF96">
            <v>67.78</v>
          </cell>
          <cell r="JG96">
            <v>59.76</v>
          </cell>
          <cell r="JH96">
            <v>31.51</v>
          </cell>
          <cell r="JI96">
            <v>72.650000000000006</v>
          </cell>
          <cell r="JJ96">
            <v>66.239999999999995</v>
          </cell>
          <cell r="JK96">
            <v>170.4</v>
          </cell>
          <cell r="JL96">
            <v>18.38</v>
          </cell>
          <cell r="JM96">
            <v>2.42</v>
          </cell>
          <cell r="JN96">
            <v>61</v>
          </cell>
          <cell r="JO96">
            <v>0</v>
          </cell>
          <cell r="JP96">
            <v>6121</v>
          </cell>
          <cell r="JQ96">
            <v>7.1289999999999996</v>
          </cell>
          <cell r="JR96">
            <v>0</v>
          </cell>
          <cell r="JS96">
            <v>2139.8000000000002</v>
          </cell>
          <cell r="JT96">
            <v>0</v>
          </cell>
          <cell r="JU96">
            <v>0</v>
          </cell>
          <cell r="JV96">
            <v>0</v>
          </cell>
          <cell r="JW96">
            <v>0</v>
          </cell>
          <cell r="JX96">
            <v>2247.1</v>
          </cell>
          <cell r="JY96">
            <v>6366</v>
          </cell>
          <cell r="JZ96">
            <v>14305039</v>
          </cell>
          <cell r="KA96">
            <v>0</v>
          </cell>
        </row>
        <row r="97">
          <cell r="C97">
            <v>1602</v>
          </cell>
          <cell r="D97" t="str">
            <v>DANVILLE</v>
          </cell>
          <cell r="E97">
            <v>0</v>
          </cell>
          <cell r="F97">
            <v>0</v>
          </cell>
          <cell r="G97">
            <v>0</v>
          </cell>
          <cell r="H97">
            <v>1602</v>
          </cell>
          <cell r="I97">
            <v>1956051</v>
          </cell>
          <cell r="J97">
            <v>28512</v>
          </cell>
          <cell r="K97">
            <v>203554</v>
          </cell>
          <cell r="L97">
            <v>1150000</v>
          </cell>
          <cell r="M97">
            <v>11500</v>
          </cell>
          <cell r="N97">
            <v>205000</v>
          </cell>
          <cell r="O97">
            <v>325000</v>
          </cell>
          <cell r="P97">
            <v>1009000</v>
          </cell>
          <cell r="Q97">
            <v>0</v>
          </cell>
          <cell r="R97">
            <v>2987280</v>
          </cell>
          <cell r="S97">
            <v>0</v>
          </cell>
          <cell r="T97">
            <v>38000</v>
          </cell>
          <cell r="U97">
            <v>6157</v>
          </cell>
          <cell r="V97">
            <v>37000</v>
          </cell>
          <cell r="W97">
            <v>200000</v>
          </cell>
          <cell r="X97">
            <v>8157054</v>
          </cell>
          <cell r="Y97">
            <v>0</v>
          </cell>
          <cell r="Z97">
            <v>303084</v>
          </cell>
          <cell r="AA97">
            <v>0</v>
          </cell>
          <cell r="AB97">
            <v>8460138</v>
          </cell>
          <cell r="AC97">
            <v>1232282</v>
          </cell>
          <cell r="AD97">
            <v>9692420</v>
          </cell>
          <cell r="AE97">
            <v>4660000</v>
          </cell>
          <cell r="AF97">
            <v>101000</v>
          </cell>
          <cell r="AG97">
            <v>203000</v>
          </cell>
          <cell r="AH97">
            <v>228000</v>
          </cell>
          <cell r="AI97">
            <v>397000</v>
          </cell>
          <cell r="AJ97">
            <v>165000</v>
          </cell>
          <cell r="AK97">
            <v>541000</v>
          </cell>
          <cell r="AL97">
            <v>311000</v>
          </cell>
          <cell r="AM97">
            <v>0</v>
          </cell>
          <cell r="AN97">
            <v>1946000</v>
          </cell>
          <cell r="AO97">
            <v>870000</v>
          </cell>
          <cell r="AP97">
            <v>155000</v>
          </cell>
          <cell r="AQ97">
            <v>386396</v>
          </cell>
          <cell r="AR97">
            <v>210679</v>
          </cell>
          <cell r="AS97">
            <v>752075</v>
          </cell>
          <cell r="AT97">
            <v>8228075</v>
          </cell>
          <cell r="AU97">
            <v>303084</v>
          </cell>
          <cell r="AV97">
            <v>8531159</v>
          </cell>
          <cell r="AW97">
            <v>1161261</v>
          </cell>
          <cell r="AX97">
            <v>9692420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20</v>
          </cell>
          <cell r="BV97">
            <v>2008</v>
          </cell>
          <cell r="BW97">
            <v>2017</v>
          </cell>
          <cell r="BX97">
            <v>10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4050</v>
          </cell>
          <cell r="CU97">
            <v>0</v>
          </cell>
          <cell r="CV97">
            <v>8</v>
          </cell>
          <cell r="CW97">
            <v>308878</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1204274</v>
          </cell>
          <cell r="DU97">
            <v>7039</v>
          </cell>
          <cell r="DV97">
            <v>0</v>
          </cell>
          <cell r="DW97">
            <v>0</v>
          </cell>
          <cell r="DX97">
            <v>0</v>
          </cell>
          <cell r="DY97">
            <v>42271</v>
          </cell>
          <cell r="DZ97">
            <v>435004</v>
          </cell>
          <cell r="EA97">
            <v>0</v>
          </cell>
          <cell r="EB97">
            <v>1688588</v>
          </cell>
          <cell r="EC97">
            <v>174000</v>
          </cell>
          <cell r="ED97">
            <v>0</v>
          </cell>
          <cell r="EE97">
            <v>1681549</v>
          </cell>
          <cell r="EF97">
            <v>0</v>
          </cell>
          <cell r="EG97">
            <v>0</v>
          </cell>
          <cell r="EH97">
            <v>0</v>
          </cell>
          <cell r="EI97">
            <v>37773</v>
          </cell>
          <cell r="EJ97">
            <v>37773</v>
          </cell>
          <cell r="EK97">
            <v>0</v>
          </cell>
          <cell r="EL97">
            <v>0</v>
          </cell>
          <cell r="EM97">
            <v>0</v>
          </cell>
          <cell r="EN97">
            <v>0</v>
          </cell>
          <cell r="EO97">
            <v>83312</v>
          </cell>
          <cell r="EP97">
            <v>0</v>
          </cell>
          <cell r="EQ97">
            <v>1983673</v>
          </cell>
          <cell r="ER97">
            <v>6149</v>
          </cell>
          <cell r="ES97">
            <v>1475204</v>
          </cell>
          <cell r="ET97">
            <v>152012</v>
          </cell>
          <cell r="EU97">
            <v>0</v>
          </cell>
          <cell r="EV97">
            <v>0</v>
          </cell>
          <cell r="EW97">
            <v>0</v>
          </cell>
          <cell r="EX97">
            <v>33000</v>
          </cell>
          <cell r="EY97">
            <v>0</v>
          </cell>
          <cell r="EZ97">
            <v>0</v>
          </cell>
          <cell r="FA97">
            <v>72784</v>
          </cell>
          <cell r="FB97">
            <v>0</v>
          </cell>
          <cell r="FC97">
            <v>1733000</v>
          </cell>
          <cell r="FD97">
            <v>0</v>
          </cell>
          <cell r="FE97">
            <v>0</v>
          </cell>
          <cell r="FF97">
            <v>1469055</v>
          </cell>
          <cell r="FG97">
            <v>6149</v>
          </cell>
          <cell r="FH97">
            <v>1665189</v>
          </cell>
          <cell r="FI97">
            <v>24272</v>
          </cell>
          <cell r="FJ97">
            <v>203554</v>
          </cell>
          <cell r="FK97">
            <v>1150000</v>
          </cell>
          <cell r="FL97">
            <v>5000</v>
          </cell>
          <cell r="FM97">
            <v>0</v>
          </cell>
          <cell r="FN97">
            <v>0</v>
          </cell>
          <cell r="FO97">
            <v>75000</v>
          </cell>
          <cell r="FP97">
            <v>0</v>
          </cell>
          <cell r="FQ97">
            <v>2987280</v>
          </cell>
          <cell r="FR97">
            <v>0</v>
          </cell>
          <cell r="FS97">
            <v>10000</v>
          </cell>
          <cell r="FT97">
            <v>5242</v>
          </cell>
          <cell r="FU97">
            <v>37000</v>
          </cell>
          <cell r="FV97">
            <v>75000</v>
          </cell>
          <cell r="FW97">
            <v>6237537</v>
          </cell>
          <cell r="FX97">
            <v>0</v>
          </cell>
          <cell r="FY97">
            <v>0</v>
          </cell>
          <cell r="FZ97">
            <v>0</v>
          </cell>
          <cell r="GA97">
            <v>6237537</v>
          </cell>
          <cell r="GB97">
            <v>873315</v>
          </cell>
          <cell r="GC97">
            <v>7110852</v>
          </cell>
          <cell r="GD97">
            <v>1560796</v>
          </cell>
          <cell r="GE97">
            <v>0</v>
          </cell>
          <cell r="GF97">
            <v>3767880</v>
          </cell>
          <cell r="GG97">
            <v>6001</v>
          </cell>
          <cell r="GH97">
            <v>2873279</v>
          </cell>
          <cell r="GI97">
            <v>0</v>
          </cell>
          <cell r="GJ97">
            <v>27143</v>
          </cell>
          <cell r="GK97">
            <v>274846</v>
          </cell>
          <cell r="GL97">
            <v>137036</v>
          </cell>
          <cell r="GM97">
            <v>158</v>
          </cell>
          <cell r="GN97">
            <v>23804</v>
          </cell>
          <cell r="GO97">
            <v>26137</v>
          </cell>
          <cell r="GP97">
            <v>0</v>
          </cell>
          <cell r="GQ97">
            <v>102641</v>
          </cell>
          <cell r="GR97">
            <v>0</v>
          </cell>
          <cell r="GS97">
            <v>29910</v>
          </cell>
          <cell r="GT97">
            <v>39473</v>
          </cell>
          <cell r="GU97">
            <v>0</v>
          </cell>
          <cell r="GV97">
            <v>3837263</v>
          </cell>
          <cell r="GW97">
            <v>1338602</v>
          </cell>
          <cell r="GX97">
            <v>1105668</v>
          </cell>
          <cell r="GY97">
            <v>0</v>
          </cell>
          <cell r="GZ97">
            <v>0</v>
          </cell>
          <cell r="HA97">
            <v>0</v>
          </cell>
          <cell r="HB97">
            <v>194923</v>
          </cell>
          <cell r="HC97">
            <v>0</v>
          </cell>
          <cell r="HD97">
            <v>25384</v>
          </cell>
          <cell r="HE97">
            <v>111019</v>
          </cell>
          <cell r="HF97">
            <v>6587475</v>
          </cell>
          <cell r="HG97">
            <v>5599347</v>
          </cell>
          <cell r="HH97">
            <v>0</v>
          </cell>
          <cell r="HI97">
            <v>988128</v>
          </cell>
          <cell r="HJ97">
            <v>2956443</v>
          </cell>
          <cell r="HK97">
            <v>0</v>
          </cell>
          <cell r="HL97">
            <v>19116</v>
          </cell>
          <cell r="HM97">
            <v>275506</v>
          </cell>
          <cell r="HN97">
            <v>140709</v>
          </cell>
          <cell r="HO97">
            <v>0</v>
          </cell>
          <cell r="HP97">
            <v>24529</v>
          </cell>
          <cell r="HQ97">
            <v>26935</v>
          </cell>
          <cell r="HR97">
            <v>0</v>
          </cell>
          <cell r="HS97">
            <v>96692</v>
          </cell>
          <cell r="HT97">
            <v>0</v>
          </cell>
          <cell r="HU97">
            <v>42271</v>
          </cell>
          <cell r="HV97">
            <v>0</v>
          </cell>
          <cell r="HW97">
            <v>0</v>
          </cell>
          <cell r="HX97">
            <v>3898967</v>
          </cell>
          <cell r="HY97">
            <v>0</v>
          </cell>
          <cell r="HZ97">
            <v>988128</v>
          </cell>
          <cell r="IA97">
            <v>0</v>
          </cell>
          <cell r="IB97">
            <v>0</v>
          </cell>
          <cell r="IC97">
            <v>0</v>
          </cell>
          <cell r="ID97">
            <v>201393</v>
          </cell>
          <cell r="IE97">
            <v>0</v>
          </cell>
          <cell r="IF97">
            <v>20792</v>
          </cell>
          <cell r="IG97">
            <v>110178</v>
          </cell>
          <cell r="IH97">
            <v>0</v>
          </cell>
          <cell r="II97">
            <v>0</v>
          </cell>
          <cell r="IJ97">
            <v>0</v>
          </cell>
          <cell r="IK97">
            <v>0</v>
          </cell>
          <cell r="IL97">
            <v>3856696</v>
          </cell>
          <cell r="IM97">
            <v>0</v>
          </cell>
          <cell r="IN97">
            <v>0</v>
          </cell>
          <cell r="IO97">
            <v>1.1299999999999999</v>
          </cell>
          <cell r="IP97">
            <v>7</v>
          </cell>
          <cell r="IQ97">
            <v>1.9930000000000001</v>
          </cell>
          <cell r="IR97">
            <v>0</v>
          </cell>
          <cell r="IS97">
            <v>485.2</v>
          </cell>
          <cell r="IT97">
            <v>0</v>
          </cell>
          <cell r="IU97">
            <v>14.5</v>
          </cell>
          <cell r="IV97">
            <v>0</v>
          </cell>
          <cell r="IW97">
            <v>0</v>
          </cell>
          <cell r="IX97">
            <v>0</v>
          </cell>
          <cell r="IY97">
            <v>0</v>
          </cell>
          <cell r="IZ97">
            <v>0</v>
          </cell>
          <cell r="JA97">
            <v>0</v>
          </cell>
          <cell r="JB97">
            <v>0</v>
          </cell>
          <cell r="JC97">
            <v>1.42</v>
          </cell>
          <cell r="JD97">
            <v>45.01</v>
          </cell>
          <cell r="JE97">
            <v>13.7</v>
          </cell>
          <cell r="JF97">
            <v>13.31</v>
          </cell>
          <cell r="JG97">
            <v>18</v>
          </cell>
          <cell r="JH97">
            <v>8.2200000000000006</v>
          </cell>
          <cell r="JI97">
            <v>14.52</v>
          </cell>
          <cell r="JJ97">
            <v>17.28</v>
          </cell>
          <cell r="JK97">
            <v>40.020000000000003</v>
          </cell>
          <cell r="JL97">
            <v>0.98</v>
          </cell>
          <cell r="JM97">
            <v>0</v>
          </cell>
          <cell r="JN97">
            <v>3</v>
          </cell>
          <cell r="JO97">
            <v>0</v>
          </cell>
          <cell r="JP97">
            <v>6121</v>
          </cell>
          <cell r="JQ97">
            <v>1.786</v>
          </cell>
          <cell r="JR97">
            <v>0</v>
          </cell>
          <cell r="JS97">
            <v>483</v>
          </cell>
          <cell r="JT97">
            <v>-1</v>
          </cell>
          <cell r="JU97">
            <v>-6121</v>
          </cell>
          <cell r="JV97">
            <v>-5356</v>
          </cell>
          <cell r="JW97">
            <v>394</v>
          </cell>
          <cell r="JX97">
            <v>485.2</v>
          </cell>
          <cell r="JY97">
            <v>6366</v>
          </cell>
          <cell r="JZ97">
            <v>3088783</v>
          </cell>
          <cell r="KA97">
            <v>0</v>
          </cell>
        </row>
        <row r="98">
          <cell r="C98">
            <v>1611</v>
          </cell>
          <cell r="D98" t="str">
            <v>DAVENPORT</v>
          </cell>
          <cell r="E98">
            <v>0</v>
          </cell>
          <cell r="F98">
            <v>0</v>
          </cell>
          <cell r="G98">
            <v>0</v>
          </cell>
          <cell r="H98">
            <v>1611</v>
          </cell>
          <cell r="I98">
            <v>60901428</v>
          </cell>
          <cell r="J98">
            <v>3169118</v>
          </cell>
          <cell r="K98">
            <v>0</v>
          </cell>
          <cell r="L98">
            <v>1376279</v>
          </cell>
          <cell r="M98">
            <v>151650</v>
          </cell>
          <cell r="N98">
            <v>2205000</v>
          </cell>
          <cell r="O98">
            <v>2005000</v>
          </cell>
          <cell r="P98">
            <v>16362620</v>
          </cell>
          <cell r="Q98">
            <v>0</v>
          </cell>
          <cell r="R98">
            <v>100189062</v>
          </cell>
          <cell r="S98">
            <v>0</v>
          </cell>
          <cell r="T98">
            <v>7587463</v>
          </cell>
          <cell r="U98">
            <v>972010</v>
          </cell>
          <cell r="V98">
            <v>5848699</v>
          </cell>
          <cell r="W98">
            <v>13556216</v>
          </cell>
          <cell r="X98">
            <v>214324545</v>
          </cell>
          <cell r="Y98">
            <v>1265213</v>
          </cell>
          <cell r="Z98">
            <v>0</v>
          </cell>
          <cell r="AA98">
            <v>0</v>
          </cell>
          <cell r="AB98">
            <v>215589758</v>
          </cell>
          <cell r="AC98">
            <v>54441791</v>
          </cell>
          <cell r="AD98">
            <v>270031549</v>
          </cell>
          <cell r="AE98">
            <v>123722248</v>
          </cell>
          <cell r="AF98">
            <v>7912811</v>
          </cell>
          <cell r="AG98">
            <v>14424229</v>
          </cell>
          <cell r="AH98">
            <v>4021150</v>
          </cell>
          <cell r="AI98">
            <v>11221758</v>
          </cell>
          <cell r="AJ98">
            <v>5868625</v>
          </cell>
          <cell r="AK98">
            <v>21509202</v>
          </cell>
          <cell r="AL98">
            <v>5340868</v>
          </cell>
          <cell r="AM98">
            <v>0</v>
          </cell>
          <cell r="AN98">
            <v>70298643</v>
          </cell>
          <cell r="AO98">
            <v>9615830</v>
          </cell>
          <cell r="AP98">
            <v>28300000</v>
          </cell>
          <cell r="AQ98">
            <v>1265213</v>
          </cell>
          <cell r="AR98">
            <v>7349384</v>
          </cell>
          <cell r="AS98">
            <v>36914597</v>
          </cell>
          <cell r="AT98">
            <v>240551318</v>
          </cell>
          <cell r="AU98">
            <v>0</v>
          </cell>
          <cell r="AV98">
            <v>240551318</v>
          </cell>
          <cell r="AW98">
            <v>29480231</v>
          </cell>
          <cell r="AX98">
            <v>270031549</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2008</v>
          </cell>
          <cell r="BW98">
            <v>2017</v>
          </cell>
          <cell r="BX98">
            <v>10</v>
          </cell>
          <cell r="BY98">
            <v>0</v>
          </cell>
          <cell r="BZ98">
            <v>0</v>
          </cell>
          <cell r="CA98">
            <v>0</v>
          </cell>
          <cell r="CB98">
            <v>0</v>
          </cell>
          <cell r="CC98">
            <v>0</v>
          </cell>
          <cell r="CD98">
            <v>0</v>
          </cell>
          <cell r="CE98">
            <v>0</v>
          </cell>
          <cell r="CF98">
            <v>0</v>
          </cell>
          <cell r="CG98">
            <v>0</v>
          </cell>
          <cell r="CH98">
            <v>0</v>
          </cell>
          <cell r="CI98">
            <v>0</v>
          </cell>
          <cell r="CJ98">
            <v>2010</v>
          </cell>
          <cell r="CK98">
            <v>2019</v>
          </cell>
          <cell r="CL98">
            <v>970</v>
          </cell>
          <cell r="CM98">
            <v>0</v>
          </cell>
          <cell r="CN98">
            <v>0</v>
          </cell>
          <cell r="CO98">
            <v>0</v>
          </cell>
          <cell r="CP98">
            <v>0</v>
          </cell>
          <cell r="CQ98">
            <v>0</v>
          </cell>
          <cell r="CR98">
            <v>0</v>
          </cell>
          <cell r="CS98">
            <v>0</v>
          </cell>
          <cell r="CT98">
            <v>2700</v>
          </cell>
          <cell r="CU98">
            <v>0</v>
          </cell>
          <cell r="CV98">
            <v>0</v>
          </cell>
          <cell r="CW98">
            <v>10173568</v>
          </cell>
          <cell r="CX98">
            <v>0</v>
          </cell>
          <cell r="CY98">
            <v>0</v>
          </cell>
          <cell r="CZ98">
            <v>0</v>
          </cell>
          <cell r="DA98">
            <v>0</v>
          </cell>
          <cell r="DB98">
            <v>0</v>
          </cell>
          <cell r="DC98">
            <v>0</v>
          </cell>
          <cell r="DD98">
            <v>0</v>
          </cell>
          <cell r="DE98">
            <v>4082954</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43995887</v>
          </cell>
          <cell r="DU98">
            <v>7185591</v>
          </cell>
          <cell r="DV98">
            <v>0</v>
          </cell>
          <cell r="DW98">
            <v>0</v>
          </cell>
          <cell r="DX98">
            <v>0</v>
          </cell>
          <cell r="DY98">
            <v>666698</v>
          </cell>
          <cell r="DZ98">
            <v>3250000</v>
          </cell>
          <cell r="EA98">
            <v>0</v>
          </cell>
          <cell r="EB98">
            <v>55098176</v>
          </cell>
          <cell r="EC98">
            <v>4500000</v>
          </cell>
          <cell r="ED98">
            <v>0</v>
          </cell>
          <cell r="EE98">
            <v>47912585</v>
          </cell>
          <cell r="EF98">
            <v>0</v>
          </cell>
          <cell r="EG98">
            <v>4082954</v>
          </cell>
          <cell r="EH98">
            <v>4082954</v>
          </cell>
          <cell r="EI98">
            <v>1389046</v>
          </cell>
          <cell r="EJ98">
            <v>5472000</v>
          </cell>
          <cell r="EK98">
            <v>0</v>
          </cell>
          <cell r="EL98">
            <v>0</v>
          </cell>
          <cell r="EM98">
            <v>0</v>
          </cell>
          <cell r="EN98">
            <v>0</v>
          </cell>
          <cell r="EO98">
            <v>0</v>
          </cell>
          <cell r="EP98">
            <v>0</v>
          </cell>
          <cell r="EQ98">
            <v>65070176</v>
          </cell>
          <cell r="ER98">
            <v>170710</v>
          </cell>
          <cell r="ES98">
            <v>1343589</v>
          </cell>
          <cell r="ET98">
            <v>110158</v>
          </cell>
          <cell r="EU98">
            <v>0</v>
          </cell>
          <cell r="EV98">
            <v>0</v>
          </cell>
          <cell r="EW98">
            <v>97000</v>
          </cell>
          <cell r="EX98">
            <v>33000</v>
          </cell>
          <cell r="EY98">
            <v>0</v>
          </cell>
          <cell r="EZ98">
            <v>0</v>
          </cell>
          <cell r="FA98">
            <v>0</v>
          </cell>
          <cell r="FB98">
            <v>0</v>
          </cell>
          <cell r="FC98">
            <v>1583747</v>
          </cell>
          <cell r="FD98">
            <v>0</v>
          </cell>
          <cell r="FE98">
            <v>0</v>
          </cell>
          <cell r="FF98">
            <v>1172879</v>
          </cell>
          <cell r="FG98">
            <v>170710</v>
          </cell>
          <cell r="FH98">
            <v>51417525</v>
          </cell>
          <cell r="FI98">
            <v>2681021</v>
          </cell>
          <cell r="FJ98">
            <v>0</v>
          </cell>
          <cell r="FK98">
            <v>1376279</v>
          </cell>
          <cell r="FL98">
            <v>125000</v>
          </cell>
          <cell r="FM98">
            <v>0</v>
          </cell>
          <cell r="FN98">
            <v>430000</v>
          </cell>
          <cell r="FO98">
            <v>1605000</v>
          </cell>
          <cell r="FP98">
            <v>0</v>
          </cell>
          <cell r="FQ98">
            <v>100189062</v>
          </cell>
          <cell r="FR98">
            <v>0</v>
          </cell>
          <cell r="FS98">
            <v>7502463</v>
          </cell>
          <cell r="FT98">
            <v>787097</v>
          </cell>
          <cell r="FU98">
            <v>5848699</v>
          </cell>
          <cell r="FV98">
            <v>6742766</v>
          </cell>
          <cell r="FW98">
            <v>178704912</v>
          </cell>
          <cell r="FX98">
            <v>0</v>
          </cell>
          <cell r="FY98">
            <v>0</v>
          </cell>
          <cell r="FZ98">
            <v>0</v>
          </cell>
          <cell r="GA98">
            <v>178704912</v>
          </cell>
          <cell r="GB98">
            <v>26762098</v>
          </cell>
          <cell r="GC98">
            <v>205467010</v>
          </cell>
          <cell r="GD98">
            <v>24417304</v>
          </cell>
          <cell r="GE98">
            <v>0</v>
          </cell>
          <cell r="GF98">
            <v>133455640</v>
          </cell>
          <cell r="GG98">
            <v>6001</v>
          </cell>
          <cell r="GH98">
            <v>96803331</v>
          </cell>
          <cell r="GI98">
            <v>0</v>
          </cell>
          <cell r="GJ98">
            <v>1389268</v>
          </cell>
          <cell r="GK98">
            <v>13844727</v>
          </cell>
          <cell r="GL98">
            <v>4882823</v>
          </cell>
          <cell r="GM98">
            <v>0</v>
          </cell>
          <cell r="GN98">
            <v>874543</v>
          </cell>
          <cell r="GO98">
            <v>953202</v>
          </cell>
          <cell r="GP98">
            <v>0</v>
          </cell>
          <cell r="GQ98">
            <v>4840167</v>
          </cell>
          <cell r="GR98">
            <v>833322</v>
          </cell>
          <cell r="GS98">
            <v>986819</v>
          </cell>
          <cell r="GT98">
            <v>2811</v>
          </cell>
          <cell r="GU98">
            <v>0</v>
          </cell>
          <cell r="GV98">
            <v>135278592</v>
          </cell>
          <cell r="GW98">
            <v>22360323</v>
          </cell>
          <cell r="GX98">
            <v>8903487</v>
          </cell>
          <cell r="GY98">
            <v>0</v>
          </cell>
          <cell r="GZ98">
            <v>0</v>
          </cell>
          <cell r="HA98">
            <v>0</v>
          </cell>
          <cell r="HB98">
            <v>6876909</v>
          </cell>
          <cell r="HC98">
            <v>0</v>
          </cell>
          <cell r="HD98">
            <v>977725</v>
          </cell>
          <cell r="HE98">
            <v>2358688</v>
          </cell>
          <cell r="HF98">
            <v>175777999</v>
          </cell>
          <cell r="HG98">
            <v>165004324</v>
          </cell>
          <cell r="HH98">
            <v>0</v>
          </cell>
          <cell r="HI98">
            <v>10773675</v>
          </cell>
          <cell r="HJ98">
            <v>97569964</v>
          </cell>
          <cell r="HK98">
            <v>201400</v>
          </cell>
          <cell r="HL98">
            <v>1380390</v>
          </cell>
          <cell r="HM98">
            <v>14033433</v>
          </cell>
          <cell r="HN98">
            <v>4924516</v>
          </cell>
          <cell r="HO98">
            <v>0</v>
          </cell>
          <cell r="HP98">
            <v>883080</v>
          </cell>
          <cell r="HQ98">
            <v>962717</v>
          </cell>
          <cell r="HR98">
            <v>0</v>
          </cell>
          <cell r="HS98">
            <v>4782857</v>
          </cell>
          <cell r="HT98">
            <v>0</v>
          </cell>
          <cell r="HU98">
            <v>847265</v>
          </cell>
          <cell r="HV98">
            <v>0</v>
          </cell>
          <cell r="HW98">
            <v>-221437</v>
          </cell>
          <cell r="HX98">
            <v>135495863</v>
          </cell>
          <cell r="HY98">
            <v>0</v>
          </cell>
          <cell r="HZ98">
            <v>10773675</v>
          </cell>
          <cell r="IA98">
            <v>0</v>
          </cell>
          <cell r="IB98">
            <v>0</v>
          </cell>
          <cell r="IC98">
            <v>0</v>
          </cell>
          <cell r="ID98">
            <v>6950566</v>
          </cell>
          <cell r="IE98">
            <v>0</v>
          </cell>
          <cell r="IF98">
            <v>800370</v>
          </cell>
          <cell r="IG98">
            <v>2525332</v>
          </cell>
          <cell r="IH98">
            <v>0</v>
          </cell>
          <cell r="II98">
            <v>0</v>
          </cell>
          <cell r="IJ98">
            <v>0</v>
          </cell>
          <cell r="IK98">
            <v>0</v>
          </cell>
          <cell r="IL98">
            <v>134648598</v>
          </cell>
          <cell r="IM98">
            <v>0</v>
          </cell>
          <cell r="IN98">
            <v>2.8</v>
          </cell>
          <cell r="IO98">
            <v>68.61</v>
          </cell>
          <cell r="IP98">
            <v>1760</v>
          </cell>
          <cell r="IQ98">
            <v>97.287000000000006</v>
          </cell>
          <cell r="IR98">
            <v>59.62</v>
          </cell>
          <cell r="IS98">
            <v>15981.1</v>
          </cell>
          <cell r="IT98">
            <v>0</v>
          </cell>
          <cell r="IU98">
            <v>434</v>
          </cell>
          <cell r="IV98">
            <v>0</v>
          </cell>
          <cell r="IW98">
            <v>0</v>
          </cell>
          <cell r="IX98">
            <v>0</v>
          </cell>
          <cell r="IY98">
            <v>0</v>
          </cell>
          <cell r="IZ98">
            <v>0</v>
          </cell>
          <cell r="JA98">
            <v>-0.5</v>
          </cell>
          <cell r="JB98">
            <v>-3061</v>
          </cell>
          <cell r="JC98">
            <v>0</v>
          </cell>
          <cell r="JD98">
            <v>2292.67</v>
          </cell>
          <cell r="JE98">
            <v>1059.01</v>
          </cell>
          <cell r="JF98">
            <v>456.78</v>
          </cell>
          <cell r="JG98">
            <v>776.88</v>
          </cell>
          <cell r="JH98">
            <v>1096</v>
          </cell>
          <cell r="JI98">
            <v>593.51</v>
          </cell>
          <cell r="JJ98">
            <v>691.2</v>
          </cell>
          <cell r="JK98">
            <v>2380.71</v>
          </cell>
          <cell r="JL98">
            <v>55.29</v>
          </cell>
          <cell r="JM98">
            <v>71.28</v>
          </cell>
          <cell r="JN98">
            <v>1932</v>
          </cell>
          <cell r="JO98">
            <v>2.2000000000000002</v>
          </cell>
          <cell r="JP98">
            <v>6121</v>
          </cell>
          <cell r="JQ98">
            <v>101.342</v>
          </cell>
          <cell r="JR98">
            <v>0</v>
          </cell>
          <cell r="JS98">
            <v>15940.2</v>
          </cell>
          <cell r="JT98">
            <v>-66.7</v>
          </cell>
          <cell r="JU98">
            <v>0</v>
          </cell>
          <cell r="JV98">
            <v>-357245</v>
          </cell>
          <cell r="JW98">
            <v>0</v>
          </cell>
          <cell r="JX98">
            <v>15981.1</v>
          </cell>
          <cell r="JY98">
            <v>6366</v>
          </cell>
          <cell r="JZ98">
            <v>101735683</v>
          </cell>
          <cell r="KA98">
            <v>0</v>
          </cell>
        </row>
        <row r="99">
          <cell r="C99">
            <v>1619</v>
          </cell>
          <cell r="D99" t="str">
            <v>DAVIS COUNTY</v>
          </cell>
          <cell r="E99">
            <v>0</v>
          </cell>
          <cell r="F99">
            <v>0</v>
          </cell>
          <cell r="G99">
            <v>0</v>
          </cell>
          <cell r="H99">
            <v>1619</v>
          </cell>
          <cell r="I99">
            <v>4655277</v>
          </cell>
          <cell r="J99">
            <v>47585</v>
          </cell>
          <cell r="K99">
            <v>0</v>
          </cell>
          <cell r="L99">
            <v>650000</v>
          </cell>
          <cell r="M99">
            <v>14850</v>
          </cell>
          <cell r="N99">
            <v>240000</v>
          </cell>
          <cell r="O99">
            <v>250000</v>
          </cell>
          <cell r="P99">
            <v>105000</v>
          </cell>
          <cell r="Q99">
            <v>0</v>
          </cell>
          <cell r="R99">
            <v>6897182</v>
          </cell>
          <cell r="S99">
            <v>0</v>
          </cell>
          <cell r="T99">
            <v>1270000</v>
          </cell>
          <cell r="U99">
            <v>25190</v>
          </cell>
          <cell r="V99">
            <v>435000</v>
          </cell>
          <cell r="W99">
            <v>520000</v>
          </cell>
          <cell r="X99">
            <v>15110084</v>
          </cell>
          <cell r="Y99">
            <v>0</v>
          </cell>
          <cell r="Z99">
            <v>841005</v>
          </cell>
          <cell r="AA99">
            <v>0</v>
          </cell>
          <cell r="AB99">
            <v>15951089</v>
          </cell>
          <cell r="AC99">
            <v>4489484</v>
          </cell>
          <cell r="AD99">
            <v>20440573</v>
          </cell>
          <cell r="AE99">
            <v>8920000</v>
          </cell>
          <cell r="AF99">
            <v>375000</v>
          </cell>
          <cell r="AG99">
            <v>425000</v>
          </cell>
          <cell r="AH99">
            <v>488000</v>
          </cell>
          <cell r="AI99">
            <v>725000</v>
          </cell>
          <cell r="AJ99">
            <v>500000</v>
          </cell>
          <cell r="AK99">
            <v>1087700</v>
          </cell>
          <cell r="AL99">
            <v>915000</v>
          </cell>
          <cell r="AM99">
            <v>0</v>
          </cell>
          <cell r="AN99">
            <v>4515700</v>
          </cell>
          <cell r="AO99">
            <v>650000</v>
          </cell>
          <cell r="AP99">
            <v>175000</v>
          </cell>
          <cell r="AQ99">
            <v>841005</v>
          </cell>
          <cell r="AR99">
            <v>507329</v>
          </cell>
          <cell r="AS99">
            <v>1523334</v>
          </cell>
          <cell r="AT99">
            <v>15609034</v>
          </cell>
          <cell r="AU99">
            <v>841005</v>
          </cell>
          <cell r="AV99">
            <v>16450039</v>
          </cell>
          <cell r="AW99">
            <v>3990534</v>
          </cell>
          <cell r="AX99">
            <v>20440573</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2011</v>
          </cell>
          <cell r="BW99">
            <v>2015</v>
          </cell>
          <cell r="BX99">
            <v>10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2700</v>
          </cell>
          <cell r="CU99">
            <v>0</v>
          </cell>
          <cell r="CV99">
            <v>0</v>
          </cell>
          <cell r="CW99">
            <v>752461</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3093332</v>
          </cell>
          <cell r="DU99">
            <v>524917</v>
          </cell>
          <cell r="DV99">
            <v>0</v>
          </cell>
          <cell r="DW99">
            <v>0</v>
          </cell>
          <cell r="DX99">
            <v>0</v>
          </cell>
          <cell r="DY99">
            <v>195452</v>
          </cell>
          <cell r="DZ99">
            <v>488711</v>
          </cell>
          <cell r="EA99">
            <v>0</v>
          </cell>
          <cell r="EB99">
            <v>4302412</v>
          </cell>
          <cell r="EC99">
            <v>300000</v>
          </cell>
          <cell r="ED99">
            <v>0</v>
          </cell>
          <cell r="EE99">
            <v>3777495</v>
          </cell>
          <cell r="EF99">
            <v>0</v>
          </cell>
          <cell r="EG99">
            <v>0</v>
          </cell>
          <cell r="EH99">
            <v>0</v>
          </cell>
          <cell r="EI99">
            <v>100610</v>
          </cell>
          <cell r="EJ99">
            <v>100610</v>
          </cell>
          <cell r="EK99">
            <v>0</v>
          </cell>
          <cell r="EL99">
            <v>0</v>
          </cell>
          <cell r="EM99">
            <v>0</v>
          </cell>
          <cell r="EN99">
            <v>0</v>
          </cell>
          <cell r="EO99">
            <v>0</v>
          </cell>
          <cell r="EP99">
            <v>0</v>
          </cell>
          <cell r="EQ99">
            <v>4703022</v>
          </cell>
          <cell r="ER99">
            <v>172172</v>
          </cell>
          <cell r="ES99">
            <v>1459401</v>
          </cell>
          <cell r="ET99">
            <v>102229</v>
          </cell>
          <cell r="EU99">
            <v>0</v>
          </cell>
          <cell r="EV99">
            <v>0</v>
          </cell>
          <cell r="EW99">
            <v>0</v>
          </cell>
          <cell r="EX99">
            <v>33000</v>
          </cell>
          <cell r="EY99">
            <v>0</v>
          </cell>
          <cell r="EZ99">
            <v>0</v>
          </cell>
          <cell r="FA99">
            <v>0</v>
          </cell>
          <cell r="FB99">
            <v>0</v>
          </cell>
          <cell r="FC99">
            <v>1594630</v>
          </cell>
          <cell r="FD99">
            <v>0</v>
          </cell>
          <cell r="FE99">
            <v>0</v>
          </cell>
          <cell r="FF99">
            <v>1287229</v>
          </cell>
          <cell r="FG99">
            <v>172172</v>
          </cell>
          <cell r="FH99">
            <v>4258701</v>
          </cell>
          <cell r="FI99">
            <v>43551</v>
          </cell>
          <cell r="FJ99">
            <v>0</v>
          </cell>
          <cell r="FK99">
            <v>650000</v>
          </cell>
          <cell r="FL99">
            <v>10000</v>
          </cell>
          <cell r="FM99">
            <v>0</v>
          </cell>
          <cell r="FN99">
            <v>0</v>
          </cell>
          <cell r="FO99">
            <v>100000</v>
          </cell>
          <cell r="FP99">
            <v>0</v>
          </cell>
          <cell r="FQ99">
            <v>6897182</v>
          </cell>
          <cell r="FR99">
            <v>0</v>
          </cell>
          <cell r="FS99">
            <v>255000</v>
          </cell>
          <cell r="FT99">
            <v>22989</v>
          </cell>
          <cell r="FU99">
            <v>435000</v>
          </cell>
          <cell r="FV99">
            <v>220000</v>
          </cell>
          <cell r="FW99">
            <v>12892423</v>
          </cell>
          <cell r="FX99">
            <v>0</v>
          </cell>
          <cell r="FY99">
            <v>0</v>
          </cell>
          <cell r="FZ99">
            <v>0</v>
          </cell>
          <cell r="GA99">
            <v>12892423</v>
          </cell>
          <cell r="GB99">
            <v>1621241</v>
          </cell>
          <cell r="GC99">
            <v>14513664</v>
          </cell>
          <cell r="GD99">
            <v>1692989</v>
          </cell>
          <cell r="GE99">
            <v>0</v>
          </cell>
          <cell r="GF99">
            <v>9164223</v>
          </cell>
          <cell r="GG99">
            <v>6001</v>
          </cell>
          <cell r="GH99">
            <v>7160393</v>
          </cell>
          <cell r="GI99">
            <v>0</v>
          </cell>
          <cell r="GJ99">
            <v>67457</v>
          </cell>
          <cell r="GK99">
            <v>620323</v>
          </cell>
          <cell r="GL99">
            <v>338690</v>
          </cell>
          <cell r="GM99">
            <v>0</v>
          </cell>
          <cell r="GN99">
            <v>58552</v>
          </cell>
          <cell r="GO99">
            <v>64291</v>
          </cell>
          <cell r="GP99">
            <v>0</v>
          </cell>
          <cell r="GQ99">
            <v>127300</v>
          </cell>
          <cell r="GR99">
            <v>0</v>
          </cell>
          <cell r="GS99">
            <v>41477</v>
          </cell>
          <cell r="GT99">
            <v>165447</v>
          </cell>
          <cell r="GU99">
            <v>0</v>
          </cell>
          <cell r="GV99">
            <v>9371147</v>
          </cell>
          <cell r="GW99">
            <v>1465395</v>
          </cell>
          <cell r="GX99">
            <v>4067703</v>
          </cell>
          <cell r="GY99">
            <v>0</v>
          </cell>
          <cell r="GZ99">
            <v>0</v>
          </cell>
          <cell r="HA99">
            <v>0</v>
          </cell>
          <cell r="HB99">
            <v>496788</v>
          </cell>
          <cell r="HC99">
            <v>0</v>
          </cell>
          <cell r="HD99">
            <v>68904</v>
          </cell>
          <cell r="HE99">
            <v>117020</v>
          </cell>
          <cell r="HF99">
            <v>15518053</v>
          </cell>
          <cell r="HG99">
            <v>11599075</v>
          </cell>
          <cell r="HH99">
            <v>0</v>
          </cell>
          <cell r="HI99">
            <v>3918978</v>
          </cell>
          <cell r="HJ99">
            <v>7318880</v>
          </cell>
          <cell r="HK99">
            <v>0</v>
          </cell>
          <cell r="HL99">
            <v>80595</v>
          </cell>
          <cell r="HM99">
            <v>571089</v>
          </cell>
          <cell r="HN99">
            <v>343506</v>
          </cell>
          <cell r="HO99">
            <v>0</v>
          </cell>
          <cell r="HP99">
            <v>59872</v>
          </cell>
          <cell r="HQ99">
            <v>65744</v>
          </cell>
          <cell r="HR99">
            <v>0</v>
          </cell>
          <cell r="HS99">
            <v>237375</v>
          </cell>
          <cell r="HT99">
            <v>0</v>
          </cell>
          <cell r="HU99">
            <v>30005</v>
          </cell>
          <cell r="HV99">
            <v>0</v>
          </cell>
          <cell r="HW99">
            <v>-6001</v>
          </cell>
          <cell r="HX99">
            <v>9458205</v>
          </cell>
          <cell r="HY99">
            <v>0</v>
          </cell>
          <cell r="HZ99">
            <v>3918978</v>
          </cell>
          <cell r="IA99">
            <v>0</v>
          </cell>
          <cell r="IB99">
            <v>0</v>
          </cell>
          <cell r="IC99">
            <v>0</v>
          </cell>
          <cell r="ID99">
            <v>508589</v>
          </cell>
          <cell r="IE99">
            <v>0</v>
          </cell>
          <cell r="IF99">
            <v>56419</v>
          </cell>
          <cell r="IG99">
            <v>146904</v>
          </cell>
          <cell r="IH99">
            <v>0</v>
          </cell>
          <cell r="II99">
            <v>0</v>
          </cell>
          <cell r="IJ99">
            <v>0</v>
          </cell>
          <cell r="IK99">
            <v>0</v>
          </cell>
          <cell r="IL99">
            <v>9428200</v>
          </cell>
          <cell r="IM99">
            <v>0</v>
          </cell>
          <cell r="IN99">
            <v>0</v>
          </cell>
          <cell r="IO99">
            <v>7.54</v>
          </cell>
          <cell r="IP99">
            <v>0</v>
          </cell>
          <cell r="IQ99">
            <v>5.6269999999999998</v>
          </cell>
          <cell r="IR99">
            <v>0</v>
          </cell>
          <cell r="IS99">
            <v>1182</v>
          </cell>
          <cell r="IT99">
            <v>0</v>
          </cell>
          <cell r="IU99">
            <v>24.5</v>
          </cell>
          <cell r="IV99">
            <v>0</v>
          </cell>
          <cell r="IW99">
            <v>0</v>
          </cell>
          <cell r="IX99">
            <v>0</v>
          </cell>
          <cell r="IY99">
            <v>0</v>
          </cell>
          <cell r="IZ99">
            <v>0</v>
          </cell>
          <cell r="JA99">
            <v>0</v>
          </cell>
          <cell r="JB99">
            <v>0</v>
          </cell>
          <cell r="JC99">
            <v>3.43</v>
          </cell>
          <cell r="JD99">
            <v>93.3</v>
          </cell>
          <cell r="JE99">
            <v>17.809999999999999</v>
          </cell>
          <cell r="JF99">
            <v>15.73</v>
          </cell>
          <cell r="JG99">
            <v>59.76</v>
          </cell>
          <cell r="JH99">
            <v>5.48</v>
          </cell>
          <cell r="JI99">
            <v>29.65</v>
          </cell>
          <cell r="JJ99">
            <v>51.84</v>
          </cell>
          <cell r="JK99">
            <v>86.97</v>
          </cell>
          <cell r="JL99">
            <v>9.6</v>
          </cell>
          <cell r="JM99">
            <v>0</v>
          </cell>
          <cell r="JN99">
            <v>0</v>
          </cell>
          <cell r="JO99">
            <v>0</v>
          </cell>
          <cell r="JP99">
            <v>6121</v>
          </cell>
          <cell r="JQ99">
            <v>5.8639999999999999</v>
          </cell>
          <cell r="JR99">
            <v>14972</v>
          </cell>
          <cell r="JS99">
            <v>1195.7</v>
          </cell>
          <cell r="JT99">
            <v>-1</v>
          </cell>
          <cell r="JU99">
            <v>-6121</v>
          </cell>
          <cell r="JV99">
            <v>-5356</v>
          </cell>
          <cell r="JW99">
            <v>951</v>
          </cell>
          <cell r="JX99">
            <v>1182</v>
          </cell>
          <cell r="JY99">
            <v>6366</v>
          </cell>
          <cell r="JZ99">
            <v>7524612</v>
          </cell>
          <cell r="KA99">
            <v>0</v>
          </cell>
        </row>
        <row r="100">
          <cell r="C100">
            <v>1638</v>
          </cell>
          <cell r="D100" t="str">
            <v>DECORAH</v>
          </cell>
          <cell r="E100">
            <v>0</v>
          </cell>
          <cell r="F100">
            <v>0</v>
          </cell>
          <cell r="G100">
            <v>0</v>
          </cell>
          <cell r="H100">
            <v>1638</v>
          </cell>
          <cell r="I100">
            <v>8117471</v>
          </cell>
          <cell r="J100">
            <v>112481</v>
          </cell>
          <cell r="K100">
            <v>525000</v>
          </cell>
          <cell r="L100">
            <v>3500000</v>
          </cell>
          <cell r="M100">
            <v>15450</v>
          </cell>
          <cell r="N100">
            <v>550000</v>
          </cell>
          <cell r="O100">
            <v>955000</v>
          </cell>
          <cell r="P100">
            <v>1491000</v>
          </cell>
          <cell r="Q100">
            <v>0</v>
          </cell>
          <cell r="R100">
            <v>7283316</v>
          </cell>
          <cell r="S100">
            <v>0</v>
          </cell>
          <cell r="T100">
            <v>80300</v>
          </cell>
          <cell r="U100">
            <v>107975</v>
          </cell>
          <cell r="V100">
            <v>0</v>
          </cell>
          <cell r="W100">
            <v>350000</v>
          </cell>
          <cell r="X100">
            <v>23087993</v>
          </cell>
          <cell r="Y100">
            <v>0</v>
          </cell>
          <cell r="Z100">
            <v>1408158</v>
          </cell>
          <cell r="AA100">
            <v>0</v>
          </cell>
          <cell r="AB100">
            <v>24496151</v>
          </cell>
          <cell r="AC100">
            <v>4787458</v>
          </cell>
          <cell r="AD100">
            <v>29283609</v>
          </cell>
          <cell r="AE100">
            <v>13006767</v>
          </cell>
          <cell r="AF100">
            <v>346421</v>
          </cell>
          <cell r="AG100">
            <v>848955</v>
          </cell>
          <cell r="AH100">
            <v>387704</v>
          </cell>
          <cell r="AI100">
            <v>940870</v>
          </cell>
          <cell r="AJ100">
            <v>205897</v>
          </cell>
          <cell r="AK100">
            <v>3697975</v>
          </cell>
          <cell r="AL100">
            <v>1031067</v>
          </cell>
          <cell r="AM100">
            <v>0</v>
          </cell>
          <cell r="AN100">
            <v>7458889</v>
          </cell>
          <cell r="AO100">
            <v>1100000</v>
          </cell>
          <cell r="AP100">
            <v>0</v>
          </cell>
          <cell r="AQ100">
            <v>2682410</v>
          </cell>
          <cell r="AR100">
            <v>636044</v>
          </cell>
          <cell r="AS100">
            <v>3318454</v>
          </cell>
          <cell r="AT100">
            <v>24884110</v>
          </cell>
          <cell r="AU100">
            <v>1408158</v>
          </cell>
          <cell r="AV100">
            <v>26292268</v>
          </cell>
          <cell r="AW100">
            <v>2991341</v>
          </cell>
          <cell r="AX100">
            <v>29283609</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20</v>
          </cell>
          <cell r="BV100">
            <v>2013</v>
          </cell>
          <cell r="BW100">
            <v>2017</v>
          </cell>
          <cell r="BX100">
            <v>10</v>
          </cell>
          <cell r="BY100">
            <v>0</v>
          </cell>
          <cell r="BZ100">
            <v>0</v>
          </cell>
          <cell r="CA100">
            <v>0</v>
          </cell>
          <cell r="CB100">
            <v>0</v>
          </cell>
          <cell r="CC100">
            <v>0</v>
          </cell>
          <cell r="CD100">
            <v>0</v>
          </cell>
          <cell r="CE100">
            <v>0</v>
          </cell>
          <cell r="CF100">
            <v>0</v>
          </cell>
          <cell r="CG100">
            <v>0</v>
          </cell>
          <cell r="CH100">
            <v>0</v>
          </cell>
          <cell r="CI100">
            <v>0</v>
          </cell>
          <cell r="CJ100">
            <v>2015</v>
          </cell>
          <cell r="CK100">
            <v>2024</v>
          </cell>
          <cell r="CL100">
            <v>1340</v>
          </cell>
          <cell r="CM100">
            <v>0</v>
          </cell>
          <cell r="CN100">
            <v>0</v>
          </cell>
          <cell r="CO100">
            <v>0</v>
          </cell>
          <cell r="CP100">
            <v>0</v>
          </cell>
          <cell r="CQ100">
            <v>0</v>
          </cell>
          <cell r="CR100">
            <v>0</v>
          </cell>
          <cell r="CS100">
            <v>0</v>
          </cell>
          <cell r="CT100">
            <v>2700</v>
          </cell>
          <cell r="CU100">
            <v>0</v>
          </cell>
          <cell r="CV100">
            <v>5</v>
          </cell>
          <cell r="CW100">
            <v>889117</v>
          </cell>
          <cell r="CX100">
            <v>0</v>
          </cell>
          <cell r="CY100">
            <v>0</v>
          </cell>
          <cell r="CZ100">
            <v>0</v>
          </cell>
          <cell r="DA100">
            <v>0</v>
          </cell>
          <cell r="DB100">
            <v>0</v>
          </cell>
          <cell r="DC100">
            <v>0</v>
          </cell>
          <cell r="DD100">
            <v>0</v>
          </cell>
          <cell r="DE100">
            <v>737674</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4748743</v>
          </cell>
          <cell r="DU100">
            <v>217799</v>
          </cell>
          <cell r="DV100">
            <v>0</v>
          </cell>
          <cell r="DW100">
            <v>0</v>
          </cell>
          <cell r="DX100">
            <v>0</v>
          </cell>
          <cell r="DY100">
            <v>0</v>
          </cell>
          <cell r="DZ100">
            <v>369895</v>
          </cell>
          <cell r="EA100">
            <v>0</v>
          </cell>
          <cell r="EB100">
            <v>5336437</v>
          </cell>
          <cell r="EC100">
            <v>700000</v>
          </cell>
          <cell r="ED100">
            <v>0</v>
          </cell>
          <cell r="EE100">
            <v>5118638</v>
          </cell>
          <cell r="EF100">
            <v>0</v>
          </cell>
          <cell r="EG100">
            <v>737674</v>
          </cell>
          <cell r="EH100">
            <v>737674</v>
          </cell>
          <cell r="EI100">
            <v>181666</v>
          </cell>
          <cell r="EJ100">
            <v>919340</v>
          </cell>
          <cell r="EK100">
            <v>0</v>
          </cell>
          <cell r="EL100">
            <v>0</v>
          </cell>
          <cell r="EM100">
            <v>0</v>
          </cell>
          <cell r="EN100">
            <v>0</v>
          </cell>
          <cell r="EO100">
            <v>1277253</v>
          </cell>
          <cell r="EP100">
            <v>0</v>
          </cell>
          <cell r="EQ100">
            <v>8233030</v>
          </cell>
          <cell r="ER100">
            <v>39564</v>
          </cell>
          <cell r="ES100">
            <v>982454</v>
          </cell>
          <cell r="ET100">
            <v>128945</v>
          </cell>
          <cell r="EU100">
            <v>0</v>
          </cell>
          <cell r="EV100">
            <v>0</v>
          </cell>
          <cell r="EW100">
            <v>134000</v>
          </cell>
          <cell r="EX100">
            <v>33000</v>
          </cell>
          <cell r="EY100">
            <v>0</v>
          </cell>
          <cell r="EZ100">
            <v>0</v>
          </cell>
          <cell r="FA100">
            <v>232016</v>
          </cell>
          <cell r="FB100">
            <v>0</v>
          </cell>
          <cell r="FC100">
            <v>1510415</v>
          </cell>
          <cell r="FD100">
            <v>0</v>
          </cell>
          <cell r="FE100">
            <v>0</v>
          </cell>
          <cell r="FF100">
            <v>942890</v>
          </cell>
          <cell r="FG100">
            <v>39564</v>
          </cell>
          <cell r="FH100">
            <v>5260210</v>
          </cell>
          <cell r="FI100">
            <v>73149</v>
          </cell>
          <cell r="FJ100">
            <v>525000</v>
          </cell>
          <cell r="FK100">
            <v>3500000</v>
          </cell>
          <cell r="FL100">
            <v>8000</v>
          </cell>
          <cell r="FM100">
            <v>0</v>
          </cell>
          <cell r="FN100">
            <v>55000</v>
          </cell>
          <cell r="FO100">
            <v>175000</v>
          </cell>
          <cell r="FP100">
            <v>0</v>
          </cell>
          <cell r="FQ100">
            <v>7283316</v>
          </cell>
          <cell r="FR100">
            <v>0</v>
          </cell>
          <cell r="FS100">
            <v>0</v>
          </cell>
          <cell r="FT100">
            <v>69231</v>
          </cell>
          <cell r="FU100">
            <v>0</v>
          </cell>
          <cell r="FV100">
            <v>0</v>
          </cell>
          <cell r="FW100">
            <v>16948906</v>
          </cell>
          <cell r="FX100">
            <v>0</v>
          </cell>
          <cell r="FY100">
            <v>0</v>
          </cell>
          <cell r="FZ100">
            <v>0</v>
          </cell>
          <cell r="GA100">
            <v>16948906</v>
          </cell>
          <cell r="GB100">
            <v>2862069</v>
          </cell>
          <cell r="GC100">
            <v>19810975</v>
          </cell>
          <cell r="GD100">
            <v>4332231</v>
          </cell>
          <cell r="GE100">
            <v>0</v>
          </cell>
          <cell r="GF100">
            <v>11347829</v>
          </cell>
          <cell r="GG100">
            <v>6015</v>
          </cell>
          <cell r="GH100">
            <v>8382504</v>
          </cell>
          <cell r="GI100">
            <v>170269</v>
          </cell>
          <cell r="GJ100">
            <v>99440</v>
          </cell>
          <cell r="GK100">
            <v>813408</v>
          </cell>
          <cell r="GL100">
            <v>425106</v>
          </cell>
          <cell r="GM100">
            <v>8975</v>
          </cell>
          <cell r="GN100">
            <v>74712</v>
          </cell>
          <cell r="GO100">
            <v>83442</v>
          </cell>
          <cell r="GP100">
            <v>0</v>
          </cell>
          <cell r="GQ100">
            <v>419125</v>
          </cell>
          <cell r="GR100">
            <v>0</v>
          </cell>
          <cell r="GS100">
            <v>157353</v>
          </cell>
          <cell r="GT100">
            <v>0</v>
          </cell>
          <cell r="GU100">
            <v>5897</v>
          </cell>
          <cell r="GV100">
            <v>11505182</v>
          </cell>
          <cell r="GW100">
            <v>4214149</v>
          </cell>
          <cell r="GX100">
            <v>2894965</v>
          </cell>
          <cell r="GY100">
            <v>0</v>
          </cell>
          <cell r="GZ100">
            <v>0</v>
          </cell>
          <cell r="HA100">
            <v>0</v>
          </cell>
          <cell r="HB100">
            <v>683537</v>
          </cell>
          <cell r="HC100">
            <v>0</v>
          </cell>
          <cell r="HD100">
            <v>91551</v>
          </cell>
          <cell r="HE100">
            <v>332997</v>
          </cell>
          <cell r="HF100">
            <v>19630830</v>
          </cell>
          <cell r="HG100">
            <v>16673551</v>
          </cell>
          <cell r="HH100">
            <v>0</v>
          </cell>
          <cell r="HI100">
            <v>2957279</v>
          </cell>
          <cell r="HJ100">
            <v>8706179</v>
          </cell>
          <cell r="HK100">
            <v>0</v>
          </cell>
          <cell r="HL100">
            <v>132068</v>
          </cell>
          <cell r="HM100">
            <v>736875</v>
          </cell>
          <cell r="HN100">
            <v>436104</v>
          </cell>
          <cell r="HO100">
            <v>0</v>
          </cell>
          <cell r="HP100">
            <v>77806</v>
          </cell>
          <cell r="HQ100">
            <v>86875</v>
          </cell>
          <cell r="HR100">
            <v>0</v>
          </cell>
          <cell r="HS100">
            <v>375499</v>
          </cell>
          <cell r="HT100">
            <v>226939</v>
          </cell>
          <cell r="HU100">
            <v>49358</v>
          </cell>
          <cell r="HV100">
            <v>0</v>
          </cell>
          <cell r="HW100">
            <v>0</v>
          </cell>
          <cell r="HX100">
            <v>11734729</v>
          </cell>
          <cell r="HY100">
            <v>0</v>
          </cell>
          <cell r="HZ100">
            <v>2957279</v>
          </cell>
          <cell r="IA100">
            <v>0</v>
          </cell>
          <cell r="IB100">
            <v>0</v>
          </cell>
          <cell r="IC100">
            <v>0</v>
          </cell>
          <cell r="ID100">
            <v>693273</v>
          </cell>
          <cell r="IE100">
            <v>0</v>
          </cell>
          <cell r="IF100">
            <v>75026</v>
          </cell>
          <cell r="IG100">
            <v>275445</v>
          </cell>
          <cell r="IH100">
            <v>0</v>
          </cell>
          <cell r="II100">
            <v>0</v>
          </cell>
          <cell r="IJ100">
            <v>0</v>
          </cell>
          <cell r="IK100">
            <v>0</v>
          </cell>
          <cell r="IL100">
            <v>11458432</v>
          </cell>
          <cell r="IM100">
            <v>0</v>
          </cell>
          <cell r="IN100">
            <v>0.8</v>
          </cell>
          <cell r="IO100">
            <v>11.75</v>
          </cell>
          <cell r="IP100">
            <v>127</v>
          </cell>
          <cell r="IQ100">
            <v>5.5970000000000004</v>
          </cell>
          <cell r="IR100">
            <v>4.18</v>
          </cell>
          <cell r="IS100">
            <v>1393.6</v>
          </cell>
          <cell r="IT100">
            <v>0</v>
          </cell>
          <cell r="IU100">
            <v>49.5</v>
          </cell>
          <cell r="IV100">
            <v>0</v>
          </cell>
          <cell r="IW100">
            <v>0</v>
          </cell>
          <cell r="IX100">
            <v>0</v>
          </cell>
          <cell r="IY100">
            <v>0</v>
          </cell>
          <cell r="IZ100">
            <v>0</v>
          </cell>
          <cell r="JA100">
            <v>0</v>
          </cell>
          <cell r="JB100">
            <v>0</v>
          </cell>
          <cell r="JC100">
            <v>0</v>
          </cell>
          <cell r="JD100">
            <v>120.11</v>
          </cell>
          <cell r="JE100">
            <v>21.92</v>
          </cell>
          <cell r="JF100">
            <v>32.67</v>
          </cell>
          <cell r="JG100">
            <v>65.52</v>
          </cell>
          <cell r="JH100">
            <v>27.4</v>
          </cell>
          <cell r="JI100">
            <v>35.090000000000003</v>
          </cell>
          <cell r="JJ100">
            <v>53.28</v>
          </cell>
          <cell r="JK100">
            <v>115.77</v>
          </cell>
          <cell r="JL100">
            <v>13.09</v>
          </cell>
          <cell r="JM100">
            <v>3.74</v>
          </cell>
          <cell r="JN100">
            <v>127</v>
          </cell>
          <cell r="JO100">
            <v>1.7</v>
          </cell>
          <cell r="JP100">
            <v>6135</v>
          </cell>
          <cell r="JQ100">
            <v>5.673</v>
          </cell>
          <cell r="JR100">
            <v>37213</v>
          </cell>
          <cell r="JS100">
            <v>1419.1</v>
          </cell>
          <cell r="JT100">
            <v>1.6</v>
          </cell>
          <cell r="JU100">
            <v>9816</v>
          </cell>
          <cell r="JV100">
            <v>8570</v>
          </cell>
          <cell r="JW100">
            <v>0</v>
          </cell>
          <cell r="JX100">
            <v>1393.6</v>
          </cell>
          <cell r="JY100">
            <v>6380</v>
          </cell>
          <cell r="JZ100">
            <v>8891168</v>
          </cell>
          <cell r="KA100">
            <v>0</v>
          </cell>
        </row>
        <row r="101">
          <cell r="C101">
            <v>1647</v>
          </cell>
          <cell r="D101" t="str">
            <v>ENGLISH VALLEYS (DEEP RIV-MILLERSB)</v>
          </cell>
          <cell r="E101">
            <v>0</v>
          </cell>
          <cell r="F101">
            <v>0</v>
          </cell>
          <cell r="G101">
            <v>0</v>
          </cell>
          <cell r="H101">
            <v>2097</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12640</v>
          </cell>
          <cell r="ES101">
            <v>936040</v>
          </cell>
          <cell r="ET101">
            <v>143566</v>
          </cell>
          <cell r="EU101">
            <v>0</v>
          </cell>
          <cell r="EV101">
            <v>0</v>
          </cell>
          <cell r="EW101">
            <v>5273</v>
          </cell>
          <cell r="EX101">
            <v>33000</v>
          </cell>
          <cell r="EY101">
            <v>0</v>
          </cell>
          <cell r="EZ101">
            <v>0</v>
          </cell>
          <cell r="FA101">
            <v>0</v>
          </cell>
          <cell r="FB101">
            <v>0</v>
          </cell>
          <cell r="FC101">
            <v>1117879</v>
          </cell>
          <cell r="FD101">
            <v>0</v>
          </cell>
          <cell r="FE101">
            <v>0</v>
          </cell>
          <cell r="FF101">
            <v>923400</v>
          </cell>
          <cell r="FG101">
            <v>12640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cell r="JD101">
            <v>0</v>
          </cell>
          <cell r="JE101">
            <v>0</v>
          </cell>
          <cell r="JF101">
            <v>0</v>
          </cell>
          <cell r="JG101">
            <v>0</v>
          </cell>
          <cell r="JH101">
            <v>0</v>
          </cell>
          <cell r="JI101">
            <v>0</v>
          </cell>
          <cell r="JJ101">
            <v>0</v>
          </cell>
          <cell r="JK101">
            <v>0</v>
          </cell>
          <cell r="JL101">
            <v>0</v>
          </cell>
          <cell r="JM101">
            <v>0</v>
          </cell>
          <cell r="JN101">
            <v>0</v>
          </cell>
          <cell r="JO101">
            <v>0</v>
          </cell>
          <cell r="JP101">
            <v>0</v>
          </cell>
          <cell r="JQ101">
            <v>0</v>
          </cell>
          <cell r="JR101">
            <v>0</v>
          </cell>
          <cell r="JS101">
            <v>0</v>
          </cell>
          <cell r="JT101">
            <v>0</v>
          </cell>
          <cell r="JU101">
            <v>0</v>
          </cell>
          <cell r="JV101">
            <v>0</v>
          </cell>
          <cell r="JW101">
            <v>0</v>
          </cell>
          <cell r="JX101">
            <v>0</v>
          </cell>
          <cell r="JY101">
            <v>0</v>
          </cell>
          <cell r="JZ101">
            <v>0</v>
          </cell>
          <cell r="KA101">
            <v>0</v>
          </cell>
        </row>
        <row r="102">
          <cell r="C102">
            <v>1675</v>
          </cell>
          <cell r="D102" t="str">
            <v>DELWOOD</v>
          </cell>
          <cell r="E102">
            <v>0</v>
          </cell>
          <cell r="F102">
            <v>0</v>
          </cell>
          <cell r="G102">
            <v>0</v>
          </cell>
          <cell r="H102">
            <v>1675</v>
          </cell>
          <cell r="I102">
            <v>825224</v>
          </cell>
          <cell r="J102">
            <v>24886</v>
          </cell>
          <cell r="K102">
            <v>108419</v>
          </cell>
          <cell r="L102">
            <v>286318</v>
          </cell>
          <cell r="M102">
            <v>6575</v>
          </cell>
          <cell r="N102">
            <v>28760</v>
          </cell>
          <cell r="O102">
            <v>27550</v>
          </cell>
          <cell r="P102">
            <v>197758</v>
          </cell>
          <cell r="Q102">
            <v>1000</v>
          </cell>
          <cell r="R102">
            <v>1232783</v>
          </cell>
          <cell r="S102">
            <v>0</v>
          </cell>
          <cell r="T102">
            <v>68231</v>
          </cell>
          <cell r="U102">
            <v>1488</v>
          </cell>
          <cell r="V102">
            <v>32000</v>
          </cell>
          <cell r="W102">
            <v>86828</v>
          </cell>
          <cell r="X102">
            <v>2927820</v>
          </cell>
          <cell r="Y102">
            <v>0</v>
          </cell>
          <cell r="Z102">
            <v>0</v>
          </cell>
          <cell r="AA102">
            <v>200</v>
          </cell>
          <cell r="AB102">
            <v>2928020</v>
          </cell>
          <cell r="AC102">
            <v>1734116</v>
          </cell>
          <cell r="AD102">
            <v>4662136</v>
          </cell>
          <cell r="AE102">
            <v>2098989</v>
          </cell>
          <cell r="AF102">
            <v>32500</v>
          </cell>
          <cell r="AG102">
            <v>118000</v>
          </cell>
          <cell r="AH102">
            <v>128618</v>
          </cell>
          <cell r="AI102">
            <v>76421</v>
          </cell>
          <cell r="AJ102">
            <v>74248</v>
          </cell>
          <cell r="AK102">
            <v>173789</v>
          </cell>
          <cell r="AL102">
            <v>170807</v>
          </cell>
          <cell r="AM102">
            <v>0</v>
          </cell>
          <cell r="AN102">
            <v>774383</v>
          </cell>
          <cell r="AO102">
            <v>132986</v>
          </cell>
          <cell r="AP102">
            <v>130000</v>
          </cell>
          <cell r="AQ102">
            <v>0</v>
          </cell>
          <cell r="AR102">
            <v>100228</v>
          </cell>
          <cell r="AS102">
            <v>230228</v>
          </cell>
          <cell r="AT102">
            <v>3236586</v>
          </cell>
          <cell r="AU102">
            <v>140000</v>
          </cell>
          <cell r="AV102">
            <v>3376586</v>
          </cell>
          <cell r="AW102">
            <v>1285550</v>
          </cell>
          <cell r="AX102">
            <v>4662136</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20</v>
          </cell>
          <cell r="BV102">
            <v>2012</v>
          </cell>
          <cell r="BW102">
            <v>2016</v>
          </cell>
          <cell r="BX102">
            <v>10</v>
          </cell>
          <cell r="BY102">
            <v>0</v>
          </cell>
          <cell r="BZ102">
            <v>1992</v>
          </cell>
          <cell r="CA102">
            <v>25</v>
          </cell>
          <cell r="CB102">
            <v>0</v>
          </cell>
          <cell r="CC102">
            <v>0</v>
          </cell>
          <cell r="CD102">
            <v>0</v>
          </cell>
          <cell r="CE102">
            <v>0</v>
          </cell>
          <cell r="CF102">
            <v>0</v>
          </cell>
          <cell r="CG102">
            <v>0</v>
          </cell>
          <cell r="CH102">
            <v>0</v>
          </cell>
          <cell r="CI102">
            <v>0</v>
          </cell>
          <cell r="CJ102">
            <v>2008</v>
          </cell>
          <cell r="CK102">
            <v>2017</v>
          </cell>
          <cell r="CL102">
            <v>670</v>
          </cell>
          <cell r="CM102">
            <v>0</v>
          </cell>
          <cell r="CN102">
            <v>0</v>
          </cell>
          <cell r="CO102">
            <v>0</v>
          </cell>
          <cell r="CP102">
            <v>0</v>
          </cell>
          <cell r="CQ102">
            <v>0</v>
          </cell>
          <cell r="CR102">
            <v>0</v>
          </cell>
          <cell r="CS102">
            <v>0</v>
          </cell>
          <cell r="CT102">
            <v>0</v>
          </cell>
          <cell r="CU102">
            <v>0</v>
          </cell>
          <cell r="CV102">
            <v>9</v>
          </cell>
          <cell r="CW102">
            <v>138669</v>
          </cell>
          <cell r="CX102">
            <v>1</v>
          </cell>
          <cell r="CY102">
            <v>110935</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612603</v>
          </cell>
          <cell r="DU102">
            <v>12716</v>
          </cell>
          <cell r="DV102">
            <v>100096</v>
          </cell>
          <cell r="DW102">
            <v>0</v>
          </cell>
          <cell r="DX102">
            <v>0</v>
          </cell>
          <cell r="DY102">
            <v>0</v>
          </cell>
          <cell r="DZ102">
            <v>0</v>
          </cell>
          <cell r="EA102">
            <v>0</v>
          </cell>
          <cell r="EB102">
            <v>725415</v>
          </cell>
          <cell r="EC102">
            <v>125000</v>
          </cell>
          <cell r="ED102">
            <v>0</v>
          </cell>
          <cell r="EE102">
            <v>712699</v>
          </cell>
          <cell r="EF102">
            <v>0</v>
          </cell>
          <cell r="EG102">
            <v>0</v>
          </cell>
          <cell r="EH102">
            <v>0</v>
          </cell>
          <cell r="EI102">
            <v>0</v>
          </cell>
          <cell r="EJ102">
            <v>0</v>
          </cell>
          <cell r="EK102">
            <v>0</v>
          </cell>
          <cell r="EL102">
            <v>0</v>
          </cell>
          <cell r="EM102">
            <v>0</v>
          </cell>
          <cell r="EN102">
            <v>0</v>
          </cell>
          <cell r="EO102">
            <v>0</v>
          </cell>
          <cell r="EP102">
            <v>0</v>
          </cell>
          <cell r="EQ102">
            <v>850415</v>
          </cell>
          <cell r="ER102">
            <v>16362</v>
          </cell>
          <cell r="ES102">
            <v>933383</v>
          </cell>
          <cell r="ET102">
            <v>160836</v>
          </cell>
          <cell r="EU102">
            <v>0</v>
          </cell>
          <cell r="EV102">
            <v>0</v>
          </cell>
          <cell r="EW102">
            <v>0</v>
          </cell>
          <cell r="EX102">
            <v>0</v>
          </cell>
          <cell r="EY102">
            <v>0</v>
          </cell>
          <cell r="EZ102">
            <v>0</v>
          </cell>
          <cell r="FA102">
            <v>0</v>
          </cell>
          <cell r="FB102">
            <v>0</v>
          </cell>
          <cell r="FC102">
            <v>1094219</v>
          </cell>
          <cell r="FD102">
            <v>0</v>
          </cell>
          <cell r="FE102">
            <v>0</v>
          </cell>
          <cell r="FF102">
            <v>917021</v>
          </cell>
          <cell r="FG102">
            <v>16362</v>
          </cell>
          <cell r="FH102">
            <v>703883</v>
          </cell>
          <cell r="FI102">
            <v>21227</v>
          </cell>
          <cell r="FJ102">
            <v>108419</v>
          </cell>
          <cell r="FK102">
            <v>286318</v>
          </cell>
          <cell r="FL102">
            <v>2500</v>
          </cell>
          <cell r="FM102">
            <v>0</v>
          </cell>
          <cell r="FN102">
            <v>12600</v>
          </cell>
          <cell r="FO102">
            <v>10240</v>
          </cell>
          <cell r="FP102">
            <v>1000</v>
          </cell>
          <cell r="FQ102">
            <v>1232783</v>
          </cell>
          <cell r="FR102">
            <v>0</v>
          </cell>
          <cell r="FS102">
            <v>67400</v>
          </cell>
          <cell r="FT102">
            <v>1269</v>
          </cell>
          <cell r="FU102">
            <v>32000</v>
          </cell>
          <cell r="FV102">
            <v>37718</v>
          </cell>
          <cell r="FW102">
            <v>2517357</v>
          </cell>
          <cell r="FX102">
            <v>0</v>
          </cell>
          <cell r="FY102">
            <v>0</v>
          </cell>
          <cell r="FZ102">
            <v>200</v>
          </cell>
          <cell r="GA102">
            <v>2517557</v>
          </cell>
          <cell r="GB102">
            <v>922021</v>
          </cell>
          <cell r="GC102">
            <v>3439578</v>
          </cell>
          <cell r="GD102">
            <v>559664</v>
          </cell>
          <cell r="GE102">
            <v>0</v>
          </cell>
          <cell r="GF102">
            <v>1808228</v>
          </cell>
          <cell r="GG102">
            <v>6176</v>
          </cell>
          <cell r="GH102">
            <v>1348221</v>
          </cell>
          <cell r="GI102">
            <v>49875</v>
          </cell>
          <cell r="GJ102">
            <v>25618</v>
          </cell>
          <cell r="GK102">
            <v>174225</v>
          </cell>
          <cell r="GL102">
            <v>65281</v>
          </cell>
          <cell r="GM102">
            <v>9732</v>
          </cell>
          <cell r="GN102">
            <v>10762</v>
          </cell>
          <cell r="GO102">
            <v>11730</v>
          </cell>
          <cell r="GP102">
            <v>0</v>
          </cell>
          <cell r="GQ102">
            <v>0</v>
          </cell>
          <cell r="GR102">
            <v>0</v>
          </cell>
          <cell r="GS102">
            <v>0</v>
          </cell>
          <cell r="GT102">
            <v>0</v>
          </cell>
          <cell r="GU102">
            <v>0</v>
          </cell>
          <cell r="GV102">
            <v>1777780</v>
          </cell>
          <cell r="GW102">
            <v>405536</v>
          </cell>
          <cell r="GX102">
            <v>4269831</v>
          </cell>
          <cell r="GY102">
            <v>30448</v>
          </cell>
          <cell r="GZ102">
            <v>0</v>
          </cell>
          <cell r="HA102">
            <v>0</v>
          </cell>
          <cell r="HB102">
            <v>108716</v>
          </cell>
          <cell r="HC102">
            <v>160781</v>
          </cell>
          <cell r="HD102">
            <v>16044</v>
          </cell>
          <cell r="HE102">
            <v>63011</v>
          </cell>
          <cell r="HF102">
            <v>6785655</v>
          </cell>
          <cell r="HG102">
            <v>2341325</v>
          </cell>
          <cell r="HH102">
            <v>0</v>
          </cell>
          <cell r="HI102">
            <v>4444330</v>
          </cell>
          <cell r="HJ102">
            <v>1286273</v>
          </cell>
          <cell r="HK102">
            <v>75430</v>
          </cell>
          <cell r="HL102">
            <v>30718</v>
          </cell>
          <cell r="HM102">
            <v>131523</v>
          </cell>
          <cell r="HN102">
            <v>60822</v>
          </cell>
          <cell r="HO102">
            <v>14191</v>
          </cell>
          <cell r="HP102">
            <v>10180</v>
          </cell>
          <cell r="HQ102">
            <v>11098</v>
          </cell>
          <cell r="HR102">
            <v>0</v>
          </cell>
          <cell r="HS102">
            <v>0</v>
          </cell>
          <cell r="HT102">
            <v>0</v>
          </cell>
          <cell r="HU102">
            <v>0</v>
          </cell>
          <cell r="HV102">
            <v>0</v>
          </cell>
          <cell r="HW102">
            <v>0</v>
          </cell>
          <cell r="HX102">
            <v>1733000</v>
          </cell>
          <cell r="HY102">
            <v>0</v>
          </cell>
          <cell r="HZ102">
            <v>4444330</v>
          </cell>
          <cell r="IA102">
            <v>0</v>
          </cell>
          <cell r="IB102">
            <v>0</v>
          </cell>
          <cell r="IC102">
            <v>0</v>
          </cell>
          <cell r="ID102">
            <v>107901</v>
          </cell>
          <cell r="IE102">
            <v>122553</v>
          </cell>
          <cell r="IF102">
            <v>13150</v>
          </cell>
          <cell r="IG102">
            <v>48968</v>
          </cell>
          <cell r="IH102">
            <v>0</v>
          </cell>
          <cell r="II102">
            <v>0</v>
          </cell>
          <cell r="IJ102">
            <v>0</v>
          </cell>
          <cell r="IK102">
            <v>0</v>
          </cell>
          <cell r="IL102">
            <v>1733000</v>
          </cell>
          <cell r="IM102">
            <v>0</v>
          </cell>
          <cell r="IN102">
            <v>0</v>
          </cell>
          <cell r="IO102">
            <v>3.94</v>
          </cell>
          <cell r="IP102">
            <v>0</v>
          </cell>
          <cell r="IQ102">
            <v>0.93899999999999995</v>
          </cell>
          <cell r="IR102">
            <v>0</v>
          </cell>
          <cell r="IS102">
            <v>212</v>
          </cell>
          <cell r="IT102">
            <v>0</v>
          </cell>
          <cell r="IU102">
            <v>7.5</v>
          </cell>
          <cell r="IV102">
            <v>0</v>
          </cell>
          <cell r="IW102">
            <v>0</v>
          </cell>
          <cell r="IX102">
            <v>0</v>
          </cell>
          <cell r="IY102">
            <v>0</v>
          </cell>
          <cell r="IZ102">
            <v>0</v>
          </cell>
          <cell r="JA102">
            <v>0</v>
          </cell>
          <cell r="JB102">
            <v>0</v>
          </cell>
          <cell r="JC102">
            <v>0</v>
          </cell>
          <cell r="JD102">
            <v>20.89</v>
          </cell>
          <cell r="JE102">
            <v>2.74</v>
          </cell>
          <cell r="JF102">
            <v>3.03</v>
          </cell>
          <cell r="JG102">
            <v>15.12</v>
          </cell>
          <cell r="JH102">
            <v>5.48</v>
          </cell>
          <cell r="JI102">
            <v>3.63</v>
          </cell>
          <cell r="JJ102">
            <v>15.84</v>
          </cell>
          <cell r="JK102">
            <v>24.95</v>
          </cell>
          <cell r="JL102">
            <v>2.78</v>
          </cell>
          <cell r="JM102">
            <v>0</v>
          </cell>
          <cell r="JN102">
            <v>0</v>
          </cell>
          <cell r="JO102">
            <v>0</v>
          </cell>
          <cell r="JP102">
            <v>6296</v>
          </cell>
          <cell r="JQ102">
            <v>1.012</v>
          </cell>
          <cell r="JR102">
            <v>75592</v>
          </cell>
          <cell r="JS102">
            <v>204.3</v>
          </cell>
          <cell r="JT102">
            <v>0</v>
          </cell>
          <cell r="JU102">
            <v>0</v>
          </cell>
          <cell r="JV102">
            <v>0</v>
          </cell>
          <cell r="JW102">
            <v>0</v>
          </cell>
          <cell r="JX102">
            <v>212</v>
          </cell>
          <cell r="JY102">
            <v>6541</v>
          </cell>
          <cell r="JZ102">
            <v>1386692</v>
          </cell>
          <cell r="KA102">
            <v>0</v>
          </cell>
        </row>
        <row r="103">
          <cell r="C103">
            <v>1701</v>
          </cell>
          <cell r="D103" t="str">
            <v>DENISON</v>
          </cell>
          <cell r="E103">
            <v>0</v>
          </cell>
          <cell r="F103">
            <v>0</v>
          </cell>
          <cell r="G103">
            <v>0</v>
          </cell>
          <cell r="H103">
            <v>1701</v>
          </cell>
          <cell r="I103">
            <v>5000628</v>
          </cell>
          <cell r="J103">
            <v>59283</v>
          </cell>
          <cell r="K103">
            <v>700000</v>
          </cell>
          <cell r="L103">
            <v>1140000</v>
          </cell>
          <cell r="M103">
            <v>7000</v>
          </cell>
          <cell r="N103">
            <v>450000</v>
          </cell>
          <cell r="O103">
            <v>650000</v>
          </cell>
          <cell r="P103">
            <v>1829000</v>
          </cell>
          <cell r="Q103">
            <v>20000</v>
          </cell>
          <cell r="R103">
            <v>14835201</v>
          </cell>
          <cell r="S103">
            <v>0</v>
          </cell>
          <cell r="T103">
            <v>92000</v>
          </cell>
          <cell r="U103">
            <v>79406</v>
          </cell>
          <cell r="V103">
            <v>950000</v>
          </cell>
          <cell r="W103">
            <v>1280000</v>
          </cell>
          <cell r="X103">
            <v>27092518</v>
          </cell>
          <cell r="Y103">
            <v>0</v>
          </cell>
          <cell r="Z103">
            <v>360125</v>
          </cell>
          <cell r="AA103">
            <v>5000</v>
          </cell>
          <cell r="AB103">
            <v>27457643</v>
          </cell>
          <cell r="AC103">
            <v>10302707</v>
          </cell>
          <cell r="AD103">
            <v>37760350</v>
          </cell>
          <cell r="AE103">
            <v>16305000</v>
          </cell>
          <cell r="AF103">
            <v>694000</v>
          </cell>
          <cell r="AG103">
            <v>1450000</v>
          </cell>
          <cell r="AH103">
            <v>363000</v>
          </cell>
          <cell r="AI103">
            <v>1157000</v>
          </cell>
          <cell r="AJ103">
            <v>380000</v>
          </cell>
          <cell r="AK103">
            <v>2070000</v>
          </cell>
          <cell r="AL103">
            <v>1240000</v>
          </cell>
          <cell r="AM103">
            <v>0</v>
          </cell>
          <cell r="AN103">
            <v>7354000</v>
          </cell>
          <cell r="AO103">
            <v>1800000</v>
          </cell>
          <cell r="AP103">
            <v>1470000</v>
          </cell>
          <cell r="AQ103">
            <v>789791</v>
          </cell>
          <cell r="AR103">
            <v>947150</v>
          </cell>
          <cell r="AS103">
            <v>3206941</v>
          </cell>
          <cell r="AT103">
            <v>28665941</v>
          </cell>
          <cell r="AU103">
            <v>360125</v>
          </cell>
          <cell r="AV103">
            <v>29026066</v>
          </cell>
          <cell r="AW103">
            <v>8734284</v>
          </cell>
          <cell r="AX103">
            <v>37760350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10</v>
          </cell>
          <cell r="BV103">
            <v>2012</v>
          </cell>
          <cell r="BW103">
            <v>2016</v>
          </cell>
          <cell r="BX103">
            <v>10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2700</v>
          </cell>
          <cell r="CU103">
            <v>0</v>
          </cell>
          <cell r="CV103">
            <v>7</v>
          </cell>
          <cell r="CW103">
            <v>1303120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3566833</v>
          </cell>
          <cell r="DU103">
            <v>148213</v>
          </cell>
          <cell r="DV103">
            <v>0</v>
          </cell>
          <cell r="DW103">
            <v>0</v>
          </cell>
          <cell r="DX103">
            <v>0</v>
          </cell>
          <cell r="DY103">
            <v>0</v>
          </cell>
          <cell r="DZ103">
            <v>540000</v>
          </cell>
          <cell r="EA103">
            <v>0</v>
          </cell>
          <cell r="EB103">
            <v>4255046</v>
          </cell>
          <cell r="EC103">
            <v>360000</v>
          </cell>
          <cell r="ED103">
            <v>0</v>
          </cell>
          <cell r="EE103">
            <v>4106833</v>
          </cell>
          <cell r="EF103">
            <v>0</v>
          </cell>
          <cell r="EG103">
            <v>0</v>
          </cell>
          <cell r="EH103">
            <v>0</v>
          </cell>
          <cell r="EI103">
            <v>128721</v>
          </cell>
          <cell r="EJ103">
            <v>128721</v>
          </cell>
          <cell r="EK103">
            <v>0</v>
          </cell>
          <cell r="EL103">
            <v>0</v>
          </cell>
          <cell r="EM103">
            <v>0</v>
          </cell>
          <cell r="EN103">
            <v>0</v>
          </cell>
          <cell r="EO103">
            <v>374747</v>
          </cell>
          <cell r="EP103">
            <v>0</v>
          </cell>
          <cell r="EQ103">
            <v>5118514</v>
          </cell>
          <cell r="ER103">
            <v>37997</v>
          </cell>
          <cell r="ES103">
            <v>1159411</v>
          </cell>
          <cell r="ET103">
            <v>98302</v>
          </cell>
          <cell r="EU103">
            <v>0</v>
          </cell>
          <cell r="EV103">
            <v>0</v>
          </cell>
          <cell r="EW103">
            <v>0</v>
          </cell>
          <cell r="EX103">
            <v>33000</v>
          </cell>
          <cell r="EY103">
            <v>0</v>
          </cell>
          <cell r="EZ103">
            <v>0</v>
          </cell>
          <cell r="FA103">
            <v>96074</v>
          </cell>
          <cell r="FB103">
            <v>0</v>
          </cell>
          <cell r="FC103">
            <v>1386787</v>
          </cell>
          <cell r="FD103">
            <v>0</v>
          </cell>
          <cell r="FE103">
            <v>0</v>
          </cell>
          <cell r="FF103">
            <v>1121414</v>
          </cell>
          <cell r="FG103">
            <v>37997</v>
          </cell>
          <cell r="FH103">
            <v>4146990</v>
          </cell>
          <cell r="FI103">
            <v>49453</v>
          </cell>
          <cell r="FJ103">
            <v>700000</v>
          </cell>
          <cell r="FK103">
            <v>1140000</v>
          </cell>
          <cell r="FL103">
            <v>5000</v>
          </cell>
          <cell r="FM103">
            <v>0</v>
          </cell>
          <cell r="FN103">
            <v>0</v>
          </cell>
          <cell r="FO103">
            <v>125000</v>
          </cell>
          <cell r="FP103">
            <v>20000</v>
          </cell>
          <cell r="FQ103">
            <v>14835201</v>
          </cell>
          <cell r="FR103">
            <v>0</v>
          </cell>
          <cell r="FS103">
            <v>80000</v>
          </cell>
          <cell r="FT103">
            <v>65260</v>
          </cell>
          <cell r="FU103">
            <v>950000</v>
          </cell>
          <cell r="FV103">
            <v>330000</v>
          </cell>
          <cell r="FW103">
            <v>22446904</v>
          </cell>
          <cell r="FX103">
            <v>0</v>
          </cell>
          <cell r="FY103">
            <v>0</v>
          </cell>
          <cell r="FZ103">
            <v>5000</v>
          </cell>
          <cell r="GA103">
            <v>22451904</v>
          </cell>
          <cell r="GB103">
            <v>3103661</v>
          </cell>
          <cell r="GC103">
            <v>25555565</v>
          </cell>
          <cell r="GD103">
            <v>3420260</v>
          </cell>
          <cell r="GE103">
            <v>0</v>
          </cell>
          <cell r="GF103">
            <v>17044595</v>
          </cell>
          <cell r="GG103">
            <v>6001</v>
          </cell>
          <cell r="GH103">
            <v>12192832</v>
          </cell>
          <cell r="GI103">
            <v>0</v>
          </cell>
          <cell r="GJ103">
            <v>1243455</v>
          </cell>
          <cell r="GK103">
            <v>1548738</v>
          </cell>
          <cell r="GL103">
            <v>619275</v>
          </cell>
          <cell r="GM103">
            <v>0</v>
          </cell>
          <cell r="GN103">
            <v>107473</v>
          </cell>
          <cell r="GO103">
            <v>120812</v>
          </cell>
          <cell r="GP103">
            <v>0</v>
          </cell>
          <cell r="GQ103">
            <v>0</v>
          </cell>
          <cell r="GR103">
            <v>0</v>
          </cell>
          <cell r="GS103">
            <v>894149</v>
          </cell>
          <cell r="GT103">
            <v>0</v>
          </cell>
          <cell r="GU103">
            <v>-11060</v>
          </cell>
          <cell r="GV103">
            <v>17938744</v>
          </cell>
          <cell r="GW103">
            <v>2612271</v>
          </cell>
          <cell r="GX103">
            <v>6097109</v>
          </cell>
          <cell r="GY103">
            <v>0</v>
          </cell>
          <cell r="GZ103">
            <v>0</v>
          </cell>
          <cell r="HA103">
            <v>0</v>
          </cell>
          <cell r="HB103">
            <v>678409</v>
          </cell>
          <cell r="HC103">
            <v>0</v>
          </cell>
          <cell r="HD103">
            <v>95218</v>
          </cell>
          <cell r="HE103">
            <v>222037</v>
          </cell>
          <cell r="HF103">
            <v>27548570</v>
          </cell>
          <cell r="HG103">
            <v>21130105</v>
          </cell>
          <cell r="HH103">
            <v>0</v>
          </cell>
          <cell r="HI103">
            <v>6418465</v>
          </cell>
          <cell r="HJ103">
            <v>12661901</v>
          </cell>
          <cell r="HK103">
            <v>0</v>
          </cell>
          <cell r="HL103">
            <v>1220191</v>
          </cell>
          <cell r="HM103">
            <v>1481588</v>
          </cell>
          <cell r="HN103">
            <v>637069</v>
          </cell>
          <cell r="HO103">
            <v>0</v>
          </cell>
          <cell r="HP103">
            <v>112829</v>
          </cell>
          <cell r="HQ103">
            <v>126784</v>
          </cell>
          <cell r="HR103">
            <v>0</v>
          </cell>
          <cell r="HS103">
            <v>0</v>
          </cell>
          <cell r="HT103">
            <v>0</v>
          </cell>
          <cell r="HU103">
            <v>96016</v>
          </cell>
          <cell r="HV103">
            <v>0</v>
          </cell>
          <cell r="HW103">
            <v>-37446</v>
          </cell>
          <cell r="HX103">
            <v>17590574</v>
          </cell>
          <cell r="HY103">
            <v>0</v>
          </cell>
          <cell r="HZ103">
            <v>6418465</v>
          </cell>
          <cell r="IA103">
            <v>0</v>
          </cell>
          <cell r="IB103">
            <v>0</v>
          </cell>
          <cell r="IC103">
            <v>0</v>
          </cell>
          <cell r="ID103">
            <v>704635</v>
          </cell>
          <cell r="IE103">
            <v>0</v>
          </cell>
          <cell r="IF103">
            <v>77738</v>
          </cell>
          <cell r="IG103">
            <v>272444</v>
          </cell>
          <cell r="IH103">
            <v>0</v>
          </cell>
          <cell r="II103">
            <v>0</v>
          </cell>
          <cell r="IJ103">
            <v>0</v>
          </cell>
          <cell r="IK103">
            <v>0</v>
          </cell>
          <cell r="IL103">
            <v>17494558</v>
          </cell>
          <cell r="IM103">
            <v>0</v>
          </cell>
          <cell r="IN103">
            <v>1.7</v>
          </cell>
          <cell r="IO103">
            <v>34.96</v>
          </cell>
          <cell r="IP103">
            <v>173</v>
          </cell>
          <cell r="IQ103">
            <v>14.785</v>
          </cell>
          <cell r="IR103">
            <v>149.6</v>
          </cell>
          <cell r="IS103">
            <v>2047</v>
          </cell>
          <cell r="IT103">
            <v>0</v>
          </cell>
          <cell r="IU103">
            <v>48.5</v>
          </cell>
          <cell r="IV103">
            <v>0</v>
          </cell>
          <cell r="IW103">
            <v>0</v>
          </cell>
          <cell r="IX103">
            <v>0</v>
          </cell>
          <cell r="IY103">
            <v>0</v>
          </cell>
          <cell r="IZ103">
            <v>0</v>
          </cell>
          <cell r="JA103">
            <v>0</v>
          </cell>
          <cell r="JB103">
            <v>0</v>
          </cell>
          <cell r="JC103">
            <v>0</v>
          </cell>
          <cell r="JD103">
            <v>242.05</v>
          </cell>
          <cell r="JE103">
            <v>90.42</v>
          </cell>
          <cell r="JF103">
            <v>81.069999999999993</v>
          </cell>
          <cell r="JG103">
            <v>70.56</v>
          </cell>
          <cell r="JH103">
            <v>108.23</v>
          </cell>
          <cell r="JI103">
            <v>63.53</v>
          </cell>
          <cell r="JJ103">
            <v>59.76</v>
          </cell>
          <cell r="JK103">
            <v>231.52</v>
          </cell>
          <cell r="JL103">
            <v>23.76</v>
          </cell>
          <cell r="JM103">
            <v>167.42</v>
          </cell>
          <cell r="JN103">
            <v>171</v>
          </cell>
          <cell r="JO103">
            <v>2.2000000000000002</v>
          </cell>
          <cell r="JP103">
            <v>6121</v>
          </cell>
          <cell r="JQ103">
            <v>14.957000000000001</v>
          </cell>
          <cell r="JR103">
            <v>23622</v>
          </cell>
          <cell r="JS103">
            <v>2068.6</v>
          </cell>
          <cell r="JT103">
            <v>-0.22</v>
          </cell>
          <cell r="JU103">
            <v>-1347</v>
          </cell>
          <cell r="JV103">
            <v>-1178</v>
          </cell>
          <cell r="JW103">
            <v>0</v>
          </cell>
          <cell r="JX103">
            <v>2047</v>
          </cell>
          <cell r="JY103">
            <v>6366</v>
          </cell>
          <cell r="JZ103">
            <v>13031202</v>
          </cell>
          <cell r="KA103">
            <v>0</v>
          </cell>
        </row>
        <row r="104">
          <cell r="C104">
            <v>1719</v>
          </cell>
          <cell r="D104" t="str">
            <v>DENVER</v>
          </cell>
          <cell r="E104">
            <v>0</v>
          </cell>
          <cell r="F104">
            <v>0</v>
          </cell>
          <cell r="G104">
            <v>0</v>
          </cell>
          <cell r="H104">
            <v>1719</v>
          </cell>
          <cell r="I104">
            <v>2537798</v>
          </cell>
          <cell r="J104">
            <v>54806</v>
          </cell>
          <cell r="K104">
            <v>177393</v>
          </cell>
          <cell r="L104">
            <v>600000</v>
          </cell>
          <cell r="M104">
            <v>16300</v>
          </cell>
          <cell r="N104">
            <v>250000</v>
          </cell>
          <cell r="O104">
            <v>280000</v>
          </cell>
          <cell r="P104">
            <v>789250</v>
          </cell>
          <cell r="Q104">
            <v>0</v>
          </cell>
          <cell r="R104">
            <v>4116128</v>
          </cell>
          <cell r="S104">
            <v>0</v>
          </cell>
          <cell r="T104">
            <v>40600</v>
          </cell>
          <cell r="U104">
            <v>41162</v>
          </cell>
          <cell r="V104">
            <v>22000</v>
          </cell>
          <cell r="W104">
            <v>120000</v>
          </cell>
          <cell r="X104">
            <v>9045437</v>
          </cell>
          <cell r="Y104">
            <v>0</v>
          </cell>
          <cell r="Z104">
            <v>305085</v>
          </cell>
          <cell r="AA104">
            <v>0</v>
          </cell>
          <cell r="AB104">
            <v>9350522</v>
          </cell>
          <cell r="AC104">
            <v>3746347</v>
          </cell>
          <cell r="AD104">
            <v>13096869</v>
          </cell>
          <cell r="AE104">
            <v>5621799</v>
          </cell>
          <cell r="AF104">
            <v>220000</v>
          </cell>
          <cell r="AG104">
            <v>350000</v>
          </cell>
          <cell r="AH104">
            <v>387000</v>
          </cell>
          <cell r="AI104">
            <v>500000</v>
          </cell>
          <cell r="AJ104">
            <v>205000</v>
          </cell>
          <cell r="AK104">
            <v>745000</v>
          </cell>
          <cell r="AL104">
            <v>250000</v>
          </cell>
          <cell r="AM104">
            <v>0</v>
          </cell>
          <cell r="AN104">
            <v>2657000</v>
          </cell>
          <cell r="AO104">
            <v>300000</v>
          </cell>
          <cell r="AP104">
            <v>250000</v>
          </cell>
          <cell r="AQ104">
            <v>453207</v>
          </cell>
          <cell r="AR104">
            <v>240583</v>
          </cell>
          <cell r="AS104">
            <v>943790</v>
          </cell>
          <cell r="AT104">
            <v>9522589</v>
          </cell>
          <cell r="AU104">
            <v>305085</v>
          </cell>
          <cell r="AV104">
            <v>9827674</v>
          </cell>
          <cell r="AW104">
            <v>3269195</v>
          </cell>
          <cell r="AX104">
            <v>13096869</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20</v>
          </cell>
          <cell r="BV104">
            <v>2014</v>
          </cell>
          <cell r="BW104">
            <v>2018</v>
          </cell>
          <cell r="BX104">
            <v>10</v>
          </cell>
          <cell r="BY104">
            <v>0</v>
          </cell>
          <cell r="BZ104">
            <v>0</v>
          </cell>
          <cell r="CA104">
            <v>0</v>
          </cell>
          <cell r="CB104">
            <v>0</v>
          </cell>
          <cell r="CC104">
            <v>0</v>
          </cell>
          <cell r="CD104">
            <v>0</v>
          </cell>
          <cell r="CE104">
            <v>0</v>
          </cell>
          <cell r="CF104">
            <v>0</v>
          </cell>
          <cell r="CG104">
            <v>0</v>
          </cell>
          <cell r="CH104">
            <v>0</v>
          </cell>
          <cell r="CI104">
            <v>0</v>
          </cell>
          <cell r="CJ104">
            <v>2008</v>
          </cell>
          <cell r="CK104">
            <v>2027</v>
          </cell>
          <cell r="CL104">
            <v>670</v>
          </cell>
          <cell r="CM104">
            <v>0</v>
          </cell>
          <cell r="CN104">
            <v>0</v>
          </cell>
          <cell r="CO104">
            <v>0</v>
          </cell>
          <cell r="CP104">
            <v>0</v>
          </cell>
          <cell r="CQ104">
            <v>0</v>
          </cell>
          <cell r="CR104">
            <v>0</v>
          </cell>
          <cell r="CS104">
            <v>0</v>
          </cell>
          <cell r="CT104">
            <v>2700</v>
          </cell>
          <cell r="CU104">
            <v>0</v>
          </cell>
          <cell r="CV104">
            <v>4</v>
          </cell>
          <cell r="CW104">
            <v>445047</v>
          </cell>
          <cell r="CX104">
            <v>0</v>
          </cell>
          <cell r="CY104">
            <v>0</v>
          </cell>
          <cell r="CZ104">
            <v>0</v>
          </cell>
          <cell r="DA104">
            <v>0</v>
          </cell>
          <cell r="DB104">
            <v>0</v>
          </cell>
          <cell r="DC104">
            <v>0</v>
          </cell>
          <cell r="DD104">
            <v>0</v>
          </cell>
          <cell r="DE104">
            <v>129469</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1781432</v>
          </cell>
          <cell r="DU104">
            <v>102218</v>
          </cell>
          <cell r="DV104">
            <v>0</v>
          </cell>
          <cell r="DW104">
            <v>0</v>
          </cell>
          <cell r="DX104">
            <v>0</v>
          </cell>
          <cell r="DY104">
            <v>36006</v>
          </cell>
          <cell r="DZ104">
            <v>207774</v>
          </cell>
          <cell r="EA104">
            <v>0</v>
          </cell>
          <cell r="EB104">
            <v>2127430</v>
          </cell>
          <cell r="EC104">
            <v>200000</v>
          </cell>
          <cell r="ED104">
            <v>0</v>
          </cell>
          <cell r="EE104">
            <v>2025212</v>
          </cell>
          <cell r="EF104">
            <v>0</v>
          </cell>
          <cell r="EG104">
            <v>129469</v>
          </cell>
          <cell r="EH104">
            <v>129469</v>
          </cell>
          <cell r="EI104">
            <v>63768</v>
          </cell>
          <cell r="EJ104">
            <v>193237</v>
          </cell>
          <cell r="EK104">
            <v>0</v>
          </cell>
          <cell r="EL104">
            <v>0</v>
          </cell>
          <cell r="EM104">
            <v>0</v>
          </cell>
          <cell r="EN104">
            <v>0</v>
          </cell>
          <cell r="EO104">
            <v>150707</v>
          </cell>
          <cell r="EP104">
            <v>0</v>
          </cell>
          <cell r="EQ104">
            <v>2671374</v>
          </cell>
          <cell r="ER104">
            <v>52898</v>
          </cell>
          <cell r="ES104">
            <v>1112902</v>
          </cell>
          <cell r="ET104">
            <v>104681</v>
          </cell>
          <cell r="EU104">
            <v>0</v>
          </cell>
          <cell r="EV104">
            <v>0</v>
          </cell>
          <cell r="EW104">
            <v>67000</v>
          </cell>
          <cell r="EX104">
            <v>33000</v>
          </cell>
          <cell r="EY104">
            <v>0</v>
          </cell>
          <cell r="EZ104">
            <v>0</v>
          </cell>
          <cell r="FA104">
            <v>77991</v>
          </cell>
          <cell r="FB104">
            <v>0</v>
          </cell>
          <cell r="FC104">
            <v>1395574</v>
          </cell>
          <cell r="FD104">
            <v>0</v>
          </cell>
          <cell r="FE104">
            <v>0</v>
          </cell>
          <cell r="FF104">
            <v>1060004</v>
          </cell>
          <cell r="FG104">
            <v>52898</v>
          </cell>
          <cell r="FH104">
            <v>2005292</v>
          </cell>
          <cell r="FI104">
            <v>43368</v>
          </cell>
          <cell r="FJ104">
            <v>177393</v>
          </cell>
          <cell r="FK104">
            <v>600000</v>
          </cell>
          <cell r="FL104">
            <v>3000</v>
          </cell>
          <cell r="FM104">
            <v>0</v>
          </cell>
          <cell r="FN104">
            <v>0</v>
          </cell>
          <cell r="FO104">
            <v>226000</v>
          </cell>
          <cell r="FP104">
            <v>0</v>
          </cell>
          <cell r="FQ104">
            <v>4116128</v>
          </cell>
          <cell r="FR104">
            <v>0</v>
          </cell>
          <cell r="FS104">
            <v>30000</v>
          </cell>
          <cell r="FT104">
            <v>25586</v>
          </cell>
          <cell r="FU104">
            <v>22000</v>
          </cell>
          <cell r="FV104">
            <v>120000</v>
          </cell>
          <cell r="FW104">
            <v>7368767</v>
          </cell>
          <cell r="FX104">
            <v>0</v>
          </cell>
          <cell r="FY104">
            <v>0</v>
          </cell>
          <cell r="FZ104">
            <v>0</v>
          </cell>
          <cell r="GA104">
            <v>7368767</v>
          </cell>
          <cell r="GB104">
            <v>1012260</v>
          </cell>
          <cell r="GC104">
            <v>8381027</v>
          </cell>
          <cell r="GD104">
            <v>1203979</v>
          </cell>
          <cell r="GE104">
            <v>0</v>
          </cell>
          <cell r="GF104">
            <v>5742922</v>
          </cell>
          <cell r="GG104">
            <v>6001</v>
          </cell>
          <cell r="GH104">
            <v>4407134</v>
          </cell>
          <cell r="GI104">
            <v>0</v>
          </cell>
          <cell r="GJ104">
            <v>63467</v>
          </cell>
          <cell r="GK104">
            <v>530428</v>
          </cell>
          <cell r="GL104">
            <v>219833</v>
          </cell>
          <cell r="GM104">
            <v>0</v>
          </cell>
          <cell r="GN104">
            <v>36712</v>
          </cell>
          <cell r="GO104">
            <v>41043</v>
          </cell>
          <cell r="GP104">
            <v>0</v>
          </cell>
          <cell r="GQ104">
            <v>0</v>
          </cell>
          <cell r="GR104">
            <v>0</v>
          </cell>
          <cell r="GS104">
            <v>23532</v>
          </cell>
          <cell r="GT104">
            <v>0</v>
          </cell>
          <cell r="GU104">
            <v>0</v>
          </cell>
          <cell r="GV104">
            <v>5661996</v>
          </cell>
          <cell r="GW104">
            <v>794342</v>
          </cell>
          <cell r="GX104">
            <v>1821258</v>
          </cell>
          <cell r="GY104">
            <v>104458</v>
          </cell>
          <cell r="GZ104">
            <v>0</v>
          </cell>
          <cell r="HA104">
            <v>0</v>
          </cell>
          <cell r="HB104">
            <v>309336</v>
          </cell>
          <cell r="HC104">
            <v>0</v>
          </cell>
          <cell r="HD104">
            <v>40076</v>
          </cell>
          <cell r="HE104">
            <v>66011</v>
          </cell>
          <cell r="HF104">
            <v>8652943</v>
          </cell>
          <cell r="HG104">
            <v>7182073</v>
          </cell>
          <cell r="HH104">
            <v>0</v>
          </cell>
          <cell r="HI104">
            <v>1470870</v>
          </cell>
          <cell r="HJ104">
            <v>4389369</v>
          </cell>
          <cell r="HK104">
            <v>61836</v>
          </cell>
          <cell r="HL104">
            <v>82083</v>
          </cell>
          <cell r="HM104">
            <v>502779</v>
          </cell>
          <cell r="HN104">
            <v>217753</v>
          </cell>
          <cell r="HO104">
            <v>2080</v>
          </cell>
          <cell r="HP104">
            <v>36533</v>
          </cell>
          <cell r="HQ104">
            <v>40832</v>
          </cell>
          <cell r="HR104">
            <v>0</v>
          </cell>
          <cell r="HS104">
            <v>0</v>
          </cell>
          <cell r="HT104">
            <v>0</v>
          </cell>
          <cell r="HU104">
            <v>36006</v>
          </cell>
          <cell r="HV104">
            <v>0</v>
          </cell>
          <cell r="HW104">
            <v>0</v>
          </cell>
          <cell r="HX104">
            <v>5820917</v>
          </cell>
          <cell r="HY104">
            <v>0</v>
          </cell>
          <cell r="HZ104">
            <v>1470870</v>
          </cell>
          <cell r="IA104">
            <v>0</v>
          </cell>
          <cell r="IB104">
            <v>0</v>
          </cell>
          <cell r="IC104">
            <v>0</v>
          </cell>
          <cell r="ID104">
            <v>317282</v>
          </cell>
          <cell r="IE104">
            <v>0</v>
          </cell>
          <cell r="IF104">
            <v>32842</v>
          </cell>
          <cell r="IG104">
            <v>122420</v>
          </cell>
          <cell r="IH104">
            <v>0</v>
          </cell>
          <cell r="II104">
            <v>0</v>
          </cell>
          <cell r="IJ104">
            <v>0</v>
          </cell>
          <cell r="IK104">
            <v>0</v>
          </cell>
          <cell r="IL104">
            <v>5784911</v>
          </cell>
          <cell r="IM104">
            <v>0</v>
          </cell>
          <cell r="IN104">
            <v>0</v>
          </cell>
          <cell r="IO104">
            <v>10.96</v>
          </cell>
          <cell r="IP104">
            <v>8</v>
          </cell>
          <cell r="IQ104">
            <v>2.23</v>
          </cell>
          <cell r="IR104">
            <v>0.22</v>
          </cell>
          <cell r="IS104">
            <v>699.1</v>
          </cell>
          <cell r="IT104">
            <v>0</v>
          </cell>
          <cell r="IU104">
            <v>18</v>
          </cell>
          <cell r="IV104">
            <v>0</v>
          </cell>
          <cell r="IW104">
            <v>0</v>
          </cell>
          <cell r="IX104">
            <v>0</v>
          </cell>
          <cell r="IY104">
            <v>0</v>
          </cell>
          <cell r="IZ104">
            <v>0</v>
          </cell>
          <cell r="JA104">
            <v>0</v>
          </cell>
          <cell r="JB104">
            <v>0</v>
          </cell>
          <cell r="JC104">
            <v>0</v>
          </cell>
          <cell r="JD104">
            <v>82.14</v>
          </cell>
          <cell r="JE104">
            <v>27.4</v>
          </cell>
          <cell r="JF104">
            <v>30.26</v>
          </cell>
          <cell r="JG104">
            <v>24.48</v>
          </cell>
          <cell r="JH104">
            <v>16.440000000000001</v>
          </cell>
          <cell r="JI104">
            <v>24.2</v>
          </cell>
          <cell r="JJ104">
            <v>27.36</v>
          </cell>
          <cell r="JK104">
            <v>68</v>
          </cell>
          <cell r="JL104">
            <v>8.83</v>
          </cell>
          <cell r="JM104">
            <v>0.44</v>
          </cell>
          <cell r="JN104">
            <v>6</v>
          </cell>
          <cell r="JO104">
            <v>0</v>
          </cell>
          <cell r="JP104">
            <v>6121</v>
          </cell>
          <cell r="JQ104">
            <v>2.2149999999999999</v>
          </cell>
          <cell r="JR104">
            <v>4901</v>
          </cell>
          <cell r="JS104">
            <v>717.1</v>
          </cell>
          <cell r="JT104">
            <v>0</v>
          </cell>
          <cell r="JU104">
            <v>0</v>
          </cell>
          <cell r="JV104">
            <v>0</v>
          </cell>
          <cell r="JW104">
            <v>0</v>
          </cell>
          <cell r="JX104">
            <v>699.1</v>
          </cell>
          <cell r="JY104">
            <v>6366</v>
          </cell>
          <cell r="JZ104">
            <v>4450471</v>
          </cell>
          <cell r="KA104">
            <v>0</v>
          </cell>
        </row>
        <row r="105">
          <cell r="C105">
            <v>1737</v>
          </cell>
          <cell r="D105" t="str">
            <v>DES MOINES</v>
          </cell>
          <cell r="E105">
            <v>0</v>
          </cell>
          <cell r="F105">
            <v>0</v>
          </cell>
          <cell r="G105">
            <v>0</v>
          </cell>
          <cell r="H105">
            <v>1737</v>
          </cell>
          <cell r="I105">
            <v>114476281</v>
          </cell>
          <cell r="J105">
            <v>4203192</v>
          </cell>
          <cell r="K105">
            <v>0</v>
          </cell>
          <cell r="L105">
            <v>5975000</v>
          </cell>
          <cell r="M105">
            <v>246302</v>
          </cell>
          <cell r="N105">
            <v>2276041</v>
          </cell>
          <cell r="O105">
            <v>2881900</v>
          </cell>
          <cell r="P105">
            <v>44855146</v>
          </cell>
          <cell r="Q105">
            <v>567000</v>
          </cell>
          <cell r="R105">
            <v>238578617</v>
          </cell>
          <cell r="S105">
            <v>0</v>
          </cell>
          <cell r="T105">
            <v>474008</v>
          </cell>
          <cell r="U105">
            <v>2302320</v>
          </cell>
          <cell r="V105">
            <v>9500000</v>
          </cell>
          <cell r="W105">
            <v>35673326</v>
          </cell>
          <cell r="X105">
            <v>462009133</v>
          </cell>
          <cell r="Y105">
            <v>0</v>
          </cell>
          <cell r="Z105">
            <v>18062619</v>
          </cell>
          <cell r="AA105">
            <v>12000</v>
          </cell>
          <cell r="AB105">
            <v>480083752</v>
          </cell>
          <cell r="AC105">
            <v>211720911</v>
          </cell>
          <cell r="AD105">
            <v>691804663</v>
          </cell>
          <cell r="AE105">
            <v>265677091</v>
          </cell>
          <cell r="AF105">
            <v>22029894</v>
          </cell>
          <cell r="AG105">
            <v>12986487</v>
          </cell>
          <cell r="AH105">
            <v>5714354</v>
          </cell>
          <cell r="AI105">
            <v>20394536</v>
          </cell>
          <cell r="AJ105">
            <v>9755315</v>
          </cell>
          <cell r="AK105">
            <v>36895627</v>
          </cell>
          <cell r="AL105">
            <v>11927166</v>
          </cell>
          <cell r="AM105">
            <v>0</v>
          </cell>
          <cell r="AN105">
            <v>119703379</v>
          </cell>
          <cell r="AO105">
            <v>25036629</v>
          </cell>
          <cell r="AP105">
            <v>45010000</v>
          </cell>
          <cell r="AQ105">
            <v>18062619</v>
          </cell>
          <cell r="AR105">
            <v>14889851</v>
          </cell>
          <cell r="AS105">
            <v>77962470</v>
          </cell>
          <cell r="AT105">
            <v>488379569</v>
          </cell>
          <cell r="AU105">
            <v>18062619</v>
          </cell>
          <cell r="AV105">
            <v>506442188</v>
          </cell>
          <cell r="AW105">
            <v>185362475</v>
          </cell>
          <cell r="AX105">
            <v>691804663</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2002</v>
          </cell>
          <cell r="BW105">
            <v>2016</v>
          </cell>
          <cell r="BX105">
            <v>10</v>
          </cell>
          <cell r="BY105">
            <v>0</v>
          </cell>
          <cell r="BZ105">
            <v>0</v>
          </cell>
          <cell r="CA105">
            <v>0</v>
          </cell>
          <cell r="CB105">
            <v>0</v>
          </cell>
          <cell r="CC105">
            <v>0</v>
          </cell>
          <cell r="CD105">
            <v>0</v>
          </cell>
          <cell r="CE105">
            <v>0</v>
          </cell>
          <cell r="CF105">
            <v>0</v>
          </cell>
          <cell r="CG105">
            <v>0</v>
          </cell>
          <cell r="CH105">
            <v>0</v>
          </cell>
          <cell r="CI105">
            <v>0</v>
          </cell>
          <cell r="CJ105">
            <v>2012</v>
          </cell>
          <cell r="CK105">
            <v>2021</v>
          </cell>
          <cell r="CL105">
            <v>630</v>
          </cell>
          <cell r="CM105">
            <v>0</v>
          </cell>
          <cell r="CN105">
            <v>0</v>
          </cell>
          <cell r="CO105">
            <v>0</v>
          </cell>
          <cell r="CP105">
            <v>0</v>
          </cell>
          <cell r="CQ105">
            <v>0</v>
          </cell>
          <cell r="CR105">
            <v>0</v>
          </cell>
          <cell r="CS105">
            <v>135</v>
          </cell>
          <cell r="CT105">
            <v>2700</v>
          </cell>
          <cell r="CU105">
            <v>0</v>
          </cell>
          <cell r="CV105">
            <v>0</v>
          </cell>
          <cell r="CW105">
            <v>20854653</v>
          </cell>
          <cell r="CX105">
            <v>0</v>
          </cell>
          <cell r="CY105">
            <v>0</v>
          </cell>
          <cell r="CZ105">
            <v>0</v>
          </cell>
          <cell r="DA105">
            <v>0</v>
          </cell>
          <cell r="DB105">
            <v>0</v>
          </cell>
          <cell r="DC105">
            <v>0</v>
          </cell>
          <cell r="DD105">
            <v>0</v>
          </cell>
          <cell r="DE105">
            <v>4530630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73694680</v>
          </cell>
          <cell r="DU105">
            <v>13032073</v>
          </cell>
          <cell r="DV105">
            <v>0</v>
          </cell>
          <cell r="DW105">
            <v>0</v>
          </cell>
          <cell r="DX105">
            <v>0</v>
          </cell>
          <cell r="DY105">
            <v>12781004</v>
          </cell>
          <cell r="DZ105">
            <v>0</v>
          </cell>
          <cell r="EA105">
            <v>0</v>
          </cell>
          <cell r="EB105">
            <v>99507757</v>
          </cell>
          <cell r="EC105">
            <v>12387164</v>
          </cell>
          <cell r="ED105">
            <v>0</v>
          </cell>
          <cell r="EE105">
            <v>86475684</v>
          </cell>
          <cell r="EF105">
            <v>0</v>
          </cell>
          <cell r="EG105">
            <v>4530630</v>
          </cell>
          <cell r="EH105">
            <v>4530630</v>
          </cell>
          <cell r="EI105">
            <v>2373187</v>
          </cell>
          <cell r="EJ105">
            <v>6903817</v>
          </cell>
          <cell r="EK105">
            <v>0</v>
          </cell>
          <cell r="EL105">
            <v>0</v>
          </cell>
          <cell r="EM105">
            <v>0</v>
          </cell>
          <cell r="EN105">
            <v>875825</v>
          </cell>
          <cell r="EO105">
            <v>0</v>
          </cell>
          <cell r="EP105">
            <v>0</v>
          </cell>
          <cell r="EQ105">
            <v>119674563</v>
          </cell>
          <cell r="ER105">
            <v>181216</v>
          </cell>
          <cell r="ES105">
            <v>1514156</v>
          </cell>
          <cell r="ET105">
            <v>190936</v>
          </cell>
          <cell r="EU105">
            <v>0</v>
          </cell>
          <cell r="EV105">
            <v>0</v>
          </cell>
          <cell r="EW105">
            <v>63000</v>
          </cell>
          <cell r="EX105">
            <v>33000</v>
          </cell>
          <cell r="EY105">
            <v>0</v>
          </cell>
          <cell r="EZ105">
            <v>13500</v>
          </cell>
          <cell r="FA105">
            <v>0</v>
          </cell>
          <cell r="FB105">
            <v>0</v>
          </cell>
          <cell r="FC105">
            <v>1814592</v>
          </cell>
          <cell r="FD105">
            <v>0</v>
          </cell>
          <cell r="FE105">
            <v>0</v>
          </cell>
          <cell r="FF105">
            <v>1332940</v>
          </cell>
          <cell r="FG105">
            <v>181216</v>
          </cell>
          <cell r="FH105">
            <v>95011250</v>
          </cell>
          <cell r="FI105">
            <v>3501417</v>
          </cell>
          <cell r="FJ105">
            <v>0</v>
          </cell>
          <cell r="FK105">
            <v>5975000</v>
          </cell>
          <cell r="FL105">
            <v>160000</v>
          </cell>
          <cell r="FM105">
            <v>0</v>
          </cell>
          <cell r="FN105">
            <v>50000</v>
          </cell>
          <cell r="FO105">
            <v>11544000</v>
          </cell>
          <cell r="FP105">
            <v>567000</v>
          </cell>
          <cell r="FQ105">
            <v>238578617</v>
          </cell>
          <cell r="FR105">
            <v>0</v>
          </cell>
          <cell r="FS105">
            <v>317957</v>
          </cell>
          <cell r="FT105">
            <v>1900731</v>
          </cell>
          <cell r="FU105">
            <v>9500000</v>
          </cell>
          <cell r="FV105">
            <v>19317979</v>
          </cell>
          <cell r="FW105">
            <v>386423951</v>
          </cell>
          <cell r="FX105">
            <v>0</v>
          </cell>
          <cell r="FY105">
            <v>0</v>
          </cell>
          <cell r="FZ105">
            <v>12000</v>
          </cell>
          <cell r="GA105">
            <v>386435951</v>
          </cell>
          <cell r="GB105">
            <v>68157659</v>
          </cell>
          <cell r="GC105">
            <v>454593610</v>
          </cell>
          <cell r="GD105">
            <v>49344667</v>
          </cell>
          <cell r="GE105">
            <v>0</v>
          </cell>
          <cell r="GF105">
            <v>282626590</v>
          </cell>
          <cell r="GG105">
            <v>6069</v>
          </cell>
          <cell r="GH105">
            <v>191454495</v>
          </cell>
          <cell r="GI105">
            <v>0</v>
          </cell>
          <cell r="GJ105">
            <v>8165257</v>
          </cell>
          <cell r="GK105">
            <v>39127935</v>
          </cell>
          <cell r="GL105">
            <v>9718732</v>
          </cell>
          <cell r="GM105">
            <v>0</v>
          </cell>
          <cell r="GN105">
            <v>1656553</v>
          </cell>
          <cell r="GO105">
            <v>1817541</v>
          </cell>
          <cell r="GP105">
            <v>0</v>
          </cell>
          <cell r="GQ105">
            <v>9491427</v>
          </cell>
          <cell r="GR105">
            <v>0</v>
          </cell>
          <cell r="GS105">
            <v>4616567</v>
          </cell>
          <cell r="GT105">
            <v>0</v>
          </cell>
          <cell r="GU105">
            <v>149787</v>
          </cell>
          <cell r="GV105">
            <v>287243157</v>
          </cell>
          <cell r="GW105">
            <v>59122797</v>
          </cell>
          <cell r="GX105">
            <v>71884791</v>
          </cell>
          <cell r="GY105">
            <v>0</v>
          </cell>
          <cell r="GZ105">
            <v>0</v>
          </cell>
          <cell r="HA105">
            <v>0</v>
          </cell>
          <cell r="HB105">
            <v>12400508</v>
          </cell>
          <cell r="HC105">
            <v>0</v>
          </cell>
          <cell r="HD105">
            <v>1838868</v>
          </cell>
          <cell r="HE105">
            <v>3342557</v>
          </cell>
          <cell r="HF105">
            <v>433993810</v>
          </cell>
          <cell r="HG105">
            <v>359417673</v>
          </cell>
          <cell r="HH105">
            <v>0</v>
          </cell>
          <cell r="HI105">
            <v>74576137</v>
          </cell>
          <cell r="HJ105">
            <v>198432337</v>
          </cell>
          <cell r="HK105">
            <v>0</v>
          </cell>
          <cell r="HL105">
            <v>8374738</v>
          </cell>
          <cell r="HM105">
            <v>40254184</v>
          </cell>
          <cell r="HN105">
            <v>10068491</v>
          </cell>
          <cell r="HO105">
            <v>0</v>
          </cell>
          <cell r="HP105">
            <v>1718124</v>
          </cell>
          <cell r="HQ105">
            <v>1885260</v>
          </cell>
          <cell r="HR105">
            <v>0</v>
          </cell>
          <cell r="HS105">
            <v>9729244</v>
          </cell>
          <cell r="HT105">
            <v>0</v>
          </cell>
          <cell r="HU105">
            <v>3290426</v>
          </cell>
          <cell r="HV105">
            <v>0</v>
          </cell>
          <cell r="HW105">
            <v>685554</v>
          </cell>
          <cell r="HX105">
            <v>296625352</v>
          </cell>
          <cell r="HY105">
            <v>0</v>
          </cell>
          <cell r="HZ105">
            <v>74576137</v>
          </cell>
          <cell r="IA105">
            <v>0</v>
          </cell>
          <cell r="IB105">
            <v>0</v>
          </cell>
          <cell r="IC105">
            <v>0</v>
          </cell>
          <cell r="ID105">
            <v>12667921</v>
          </cell>
          <cell r="IE105">
            <v>0</v>
          </cell>
          <cell r="IF105">
            <v>1502990</v>
          </cell>
          <cell r="IG105">
            <v>3920501</v>
          </cell>
          <cell r="IH105">
            <v>0</v>
          </cell>
          <cell r="II105">
            <v>0</v>
          </cell>
          <cell r="IJ105">
            <v>0</v>
          </cell>
          <cell r="IK105">
            <v>0</v>
          </cell>
          <cell r="IL105">
            <v>293334926</v>
          </cell>
          <cell r="IM105">
            <v>0</v>
          </cell>
          <cell r="IN105">
            <v>5.2</v>
          </cell>
          <cell r="IO105">
            <v>287.44</v>
          </cell>
          <cell r="IP105">
            <v>2333</v>
          </cell>
          <cell r="IQ105">
            <v>221.14500000000001</v>
          </cell>
          <cell r="IR105">
            <v>844.58</v>
          </cell>
          <cell r="IS105">
            <v>32413.200000000001</v>
          </cell>
          <cell r="IT105">
            <v>0</v>
          </cell>
          <cell r="IU105">
            <v>676</v>
          </cell>
          <cell r="IV105">
            <v>0</v>
          </cell>
          <cell r="IW105">
            <v>0</v>
          </cell>
          <cell r="IX105">
            <v>0</v>
          </cell>
          <cell r="IY105">
            <v>0</v>
          </cell>
          <cell r="IZ105">
            <v>0</v>
          </cell>
          <cell r="JA105">
            <v>0</v>
          </cell>
          <cell r="JB105">
            <v>0</v>
          </cell>
          <cell r="JC105">
            <v>0</v>
          </cell>
          <cell r="JD105">
            <v>6504.15</v>
          </cell>
          <cell r="JE105">
            <v>2733.15</v>
          </cell>
          <cell r="JF105">
            <v>1901.16</v>
          </cell>
          <cell r="JG105">
            <v>1869.84</v>
          </cell>
          <cell r="JH105">
            <v>2586.56</v>
          </cell>
          <cell r="JI105">
            <v>1881.89</v>
          </cell>
          <cell r="JJ105">
            <v>1987.2</v>
          </cell>
          <cell r="JK105">
            <v>6455.65</v>
          </cell>
          <cell r="JL105">
            <v>277.27999999999997</v>
          </cell>
          <cell r="JM105">
            <v>987.14</v>
          </cell>
          <cell r="JN105">
            <v>2399</v>
          </cell>
          <cell r="JO105">
            <v>3.7</v>
          </cell>
          <cell r="JP105">
            <v>6189</v>
          </cell>
          <cell r="JQ105">
            <v>219.154</v>
          </cell>
          <cell r="JR105">
            <v>1168363</v>
          </cell>
          <cell r="JS105">
            <v>32062.1</v>
          </cell>
          <cell r="JT105">
            <v>6.09</v>
          </cell>
          <cell r="JU105">
            <v>37691</v>
          </cell>
          <cell r="JV105">
            <v>32618</v>
          </cell>
          <cell r="JW105">
            <v>0</v>
          </cell>
          <cell r="JX105">
            <v>32413.200000000001</v>
          </cell>
          <cell r="JY105">
            <v>6434</v>
          </cell>
          <cell r="JZ105">
            <v>208546529</v>
          </cell>
          <cell r="KA105">
            <v>0</v>
          </cell>
        </row>
        <row r="106">
          <cell r="C106">
            <v>1770</v>
          </cell>
          <cell r="D106" t="str">
            <v>WEST CENTRAL VALLEY (DEXFIELD OLD)</v>
          </cell>
          <cell r="E106">
            <v>0</v>
          </cell>
          <cell r="F106">
            <v>0</v>
          </cell>
          <cell r="G106">
            <v>0</v>
          </cell>
          <cell r="H106">
            <v>6264</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cell r="JD106">
            <v>0</v>
          </cell>
          <cell r="JE106">
            <v>0</v>
          </cell>
          <cell r="JF106">
            <v>0</v>
          </cell>
          <cell r="JG106">
            <v>0</v>
          </cell>
          <cell r="JH106">
            <v>0</v>
          </cell>
          <cell r="JI106">
            <v>0</v>
          </cell>
          <cell r="JJ106">
            <v>0</v>
          </cell>
          <cell r="JK106">
            <v>0</v>
          </cell>
          <cell r="JL106">
            <v>0</v>
          </cell>
          <cell r="JM106">
            <v>0</v>
          </cell>
          <cell r="JN106">
            <v>0</v>
          </cell>
          <cell r="JO106">
            <v>0</v>
          </cell>
          <cell r="JP106">
            <v>0</v>
          </cell>
          <cell r="JQ106">
            <v>0</v>
          </cell>
          <cell r="JR106">
            <v>0</v>
          </cell>
          <cell r="JS106">
            <v>0</v>
          </cell>
          <cell r="JT106">
            <v>0</v>
          </cell>
          <cell r="JU106">
            <v>0</v>
          </cell>
          <cell r="JV106">
            <v>0</v>
          </cell>
          <cell r="JW106">
            <v>0</v>
          </cell>
          <cell r="JX106">
            <v>0</v>
          </cell>
          <cell r="JY106">
            <v>0</v>
          </cell>
          <cell r="JZ106">
            <v>0</v>
          </cell>
          <cell r="KA106">
            <v>0</v>
          </cell>
        </row>
        <row r="107">
          <cell r="C107">
            <v>1782</v>
          </cell>
          <cell r="D107" t="str">
            <v>DIAGONAL</v>
          </cell>
          <cell r="E107">
            <v>0</v>
          </cell>
          <cell r="F107">
            <v>0</v>
          </cell>
          <cell r="G107">
            <v>0</v>
          </cell>
          <cell r="H107">
            <v>1782</v>
          </cell>
          <cell r="I107">
            <v>587574</v>
          </cell>
          <cell r="J107">
            <v>28387</v>
          </cell>
          <cell r="K107">
            <v>69000</v>
          </cell>
          <cell r="L107">
            <v>285000</v>
          </cell>
          <cell r="M107">
            <v>1482</v>
          </cell>
          <cell r="N107">
            <v>50000</v>
          </cell>
          <cell r="O107">
            <v>57000</v>
          </cell>
          <cell r="P107">
            <v>171500</v>
          </cell>
          <cell r="Q107">
            <v>0</v>
          </cell>
          <cell r="R107">
            <v>662022</v>
          </cell>
          <cell r="S107">
            <v>0</v>
          </cell>
          <cell r="T107">
            <v>135550</v>
          </cell>
          <cell r="U107">
            <v>1637</v>
          </cell>
          <cell r="V107">
            <v>30000</v>
          </cell>
          <cell r="W107">
            <v>125000</v>
          </cell>
          <cell r="X107">
            <v>2204152</v>
          </cell>
          <cell r="Y107">
            <v>0</v>
          </cell>
          <cell r="Z107">
            <v>0</v>
          </cell>
          <cell r="AA107">
            <v>0</v>
          </cell>
          <cell r="AB107">
            <v>2204152</v>
          </cell>
          <cell r="AC107">
            <v>300040</v>
          </cell>
          <cell r="AD107">
            <v>2504192</v>
          </cell>
          <cell r="AE107">
            <v>1360116</v>
          </cell>
          <cell r="AF107">
            <v>12000</v>
          </cell>
          <cell r="AG107">
            <v>54000</v>
          </cell>
          <cell r="AH107">
            <v>119000</v>
          </cell>
          <cell r="AI107">
            <v>130000</v>
          </cell>
          <cell r="AJ107">
            <v>31000</v>
          </cell>
          <cell r="AK107">
            <v>238000</v>
          </cell>
          <cell r="AL107">
            <v>85000</v>
          </cell>
          <cell r="AM107">
            <v>0</v>
          </cell>
          <cell r="AN107">
            <v>669000</v>
          </cell>
          <cell r="AO107">
            <v>237500</v>
          </cell>
          <cell r="AP107">
            <v>68700</v>
          </cell>
          <cell r="AQ107">
            <v>0</v>
          </cell>
          <cell r="AR107">
            <v>47186</v>
          </cell>
          <cell r="AS107">
            <v>115886</v>
          </cell>
          <cell r="AT107">
            <v>2382502</v>
          </cell>
          <cell r="AU107">
            <v>0</v>
          </cell>
          <cell r="AV107">
            <v>2382502</v>
          </cell>
          <cell r="AW107">
            <v>121690</v>
          </cell>
          <cell r="AX107">
            <v>2504192</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20</v>
          </cell>
          <cell r="BV107">
            <v>2011</v>
          </cell>
          <cell r="BW107">
            <v>2020</v>
          </cell>
          <cell r="BX107">
            <v>10</v>
          </cell>
          <cell r="BY107">
            <v>0</v>
          </cell>
          <cell r="BZ107">
            <v>0</v>
          </cell>
          <cell r="CA107">
            <v>0</v>
          </cell>
          <cell r="CB107">
            <v>0</v>
          </cell>
          <cell r="CC107">
            <v>0</v>
          </cell>
          <cell r="CD107">
            <v>0</v>
          </cell>
          <cell r="CE107">
            <v>0</v>
          </cell>
          <cell r="CF107">
            <v>0</v>
          </cell>
          <cell r="CG107">
            <v>0</v>
          </cell>
          <cell r="CH107">
            <v>0</v>
          </cell>
          <cell r="CI107">
            <v>0</v>
          </cell>
          <cell r="CJ107">
            <v>2007</v>
          </cell>
          <cell r="CK107">
            <v>2016</v>
          </cell>
          <cell r="CL107">
            <v>1340</v>
          </cell>
          <cell r="CM107">
            <v>0</v>
          </cell>
          <cell r="CN107">
            <v>0</v>
          </cell>
          <cell r="CO107">
            <v>0</v>
          </cell>
          <cell r="CP107">
            <v>0</v>
          </cell>
          <cell r="CQ107">
            <v>0</v>
          </cell>
          <cell r="CR107">
            <v>0</v>
          </cell>
          <cell r="CS107">
            <v>0</v>
          </cell>
          <cell r="CT107">
            <v>2700</v>
          </cell>
          <cell r="CU107">
            <v>0</v>
          </cell>
          <cell r="CV107">
            <v>9</v>
          </cell>
          <cell r="CW107">
            <v>69365</v>
          </cell>
          <cell r="CX107">
            <v>0</v>
          </cell>
          <cell r="CY107">
            <v>0</v>
          </cell>
          <cell r="CZ107">
            <v>0</v>
          </cell>
          <cell r="DA107">
            <v>0</v>
          </cell>
          <cell r="DB107">
            <v>0</v>
          </cell>
          <cell r="DC107">
            <v>0</v>
          </cell>
          <cell r="DD107">
            <v>0</v>
          </cell>
          <cell r="DE107">
            <v>45574</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369556</v>
          </cell>
          <cell r="DU107">
            <v>3523</v>
          </cell>
          <cell r="DV107">
            <v>0</v>
          </cell>
          <cell r="DW107">
            <v>0</v>
          </cell>
          <cell r="DX107">
            <v>0</v>
          </cell>
          <cell r="DY107">
            <v>36058</v>
          </cell>
          <cell r="DZ107">
            <v>100000</v>
          </cell>
          <cell r="EA107">
            <v>0</v>
          </cell>
          <cell r="EB107">
            <v>509137</v>
          </cell>
          <cell r="EC107">
            <v>45000</v>
          </cell>
          <cell r="ED107">
            <v>0</v>
          </cell>
          <cell r="EE107">
            <v>505614</v>
          </cell>
          <cell r="EF107">
            <v>0</v>
          </cell>
          <cell r="EG107">
            <v>45574</v>
          </cell>
          <cell r="EH107">
            <v>45574</v>
          </cell>
          <cell r="EI107">
            <v>11224</v>
          </cell>
          <cell r="EJ107">
            <v>56798</v>
          </cell>
          <cell r="EK107">
            <v>0</v>
          </cell>
          <cell r="EL107">
            <v>0</v>
          </cell>
          <cell r="EM107">
            <v>0</v>
          </cell>
          <cell r="EN107">
            <v>0</v>
          </cell>
          <cell r="EO107">
            <v>0</v>
          </cell>
          <cell r="EP107">
            <v>0</v>
          </cell>
          <cell r="EQ107">
            <v>610935</v>
          </cell>
          <cell r="ER107">
            <v>1401144</v>
          </cell>
          <cell r="ES107">
            <v>1501144</v>
          </cell>
          <cell r="ET107">
            <v>132311</v>
          </cell>
          <cell r="EU107">
            <v>0</v>
          </cell>
          <cell r="EV107">
            <v>0</v>
          </cell>
          <cell r="EW107">
            <v>134000</v>
          </cell>
          <cell r="EX107">
            <v>33000</v>
          </cell>
          <cell r="EY107">
            <v>0</v>
          </cell>
          <cell r="EZ107">
            <v>0</v>
          </cell>
          <cell r="FA107">
            <v>0</v>
          </cell>
          <cell r="FB107">
            <v>0</v>
          </cell>
          <cell r="FC107">
            <v>1800455</v>
          </cell>
          <cell r="FD107">
            <v>0</v>
          </cell>
          <cell r="FE107">
            <v>1390786</v>
          </cell>
          <cell r="FF107">
            <v>1490786</v>
          </cell>
          <cell r="FG107">
            <v>10358</v>
          </cell>
          <cell r="FH107">
            <v>490468</v>
          </cell>
          <cell r="FI107">
            <v>23695</v>
          </cell>
          <cell r="FJ107">
            <v>69000</v>
          </cell>
          <cell r="FK107">
            <v>285000</v>
          </cell>
          <cell r="FL107">
            <v>1400</v>
          </cell>
          <cell r="FM107">
            <v>0</v>
          </cell>
          <cell r="FN107">
            <v>0</v>
          </cell>
          <cell r="FO107">
            <v>40000</v>
          </cell>
          <cell r="FP107">
            <v>0</v>
          </cell>
          <cell r="FQ107">
            <v>662022</v>
          </cell>
          <cell r="FR107">
            <v>0</v>
          </cell>
          <cell r="FS107">
            <v>45000</v>
          </cell>
          <cell r="FT107">
            <v>1366</v>
          </cell>
          <cell r="FU107">
            <v>30000</v>
          </cell>
          <cell r="FV107">
            <v>70000</v>
          </cell>
          <cell r="FW107">
            <v>1717951</v>
          </cell>
          <cell r="FX107">
            <v>0</v>
          </cell>
          <cell r="FY107">
            <v>0</v>
          </cell>
          <cell r="FZ107">
            <v>0</v>
          </cell>
          <cell r="GA107">
            <v>1717951</v>
          </cell>
          <cell r="GB107">
            <v>108351</v>
          </cell>
          <cell r="GC107">
            <v>1826302</v>
          </cell>
          <cell r="GD107">
            <v>541766</v>
          </cell>
          <cell r="GE107">
            <v>0</v>
          </cell>
          <cell r="GF107">
            <v>883876</v>
          </cell>
          <cell r="GG107">
            <v>6012</v>
          </cell>
          <cell r="GH107">
            <v>601200</v>
          </cell>
          <cell r="GI107">
            <v>1412</v>
          </cell>
          <cell r="GJ107">
            <v>21781</v>
          </cell>
          <cell r="GK107">
            <v>93727</v>
          </cell>
          <cell r="GL107">
            <v>30500</v>
          </cell>
          <cell r="GM107">
            <v>2015</v>
          </cell>
          <cell r="GN107">
            <v>5009</v>
          </cell>
          <cell r="GO107">
            <v>5541</v>
          </cell>
          <cell r="GP107">
            <v>0</v>
          </cell>
          <cell r="GQ107">
            <v>30060</v>
          </cell>
          <cell r="GR107">
            <v>0</v>
          </cell>
          <cell r="GS107">
            <v>72144</v>
          </cell>
          <cell r="GT107">
            <v>36058</v>
          </cell>
          <cell r="GU107">
            <v>0</v>
          </cell>
          <cell r="GV107">
            <v>992078</v>
          </cell>
          <cell r="GW107">
            <v>658843</v>
          </cell>
          <cell r="GX107">
            <v>391202</v>
          </cell>
          <cell r="GY107">
            <v>0</v>
          </cell>
          <cell r="GZ107">
            <v>0</v>
          </cell>
          <cell r="HA107">
            <v>0</v>
          </cell>
          <cell r="HB107">
            <v>45835</v>
          </cell>
          <cell r="HC107">
            <v>0</v>
          </cell>
          <cell r="HD107">
            <v>7213</v>
          </cell>
          <cell r="HE107">
            <v>0</v>
          </cell>
          <cell r="HF107">
            <v>2087958</v>
          </cell>
          <cell r="HG107">
            <v>1967505</v>
          </cell>
          <cell r="HH107">
            <v>0</v>
          </cell>
          <cell r="HI107">
            <v>120453</v>
          </cell>
          <cell r="HJ107">
            <v>686784</v>
          </cell>
          <cell r="HK107">
            <v>0</v>
          </cell>
          <cell r="HL107">
            <v>11964</v>
          </cell>
          <cell r="HM107">
            <v>97621</v>
          </cell>
          <cell r="HN107">
            <v>34427</v>
          </cell>
          <cell r="HO107">
            <v>0</v>
          </cell>
          <cell r="HP107">
            <v>5610</v>
          </cell>
          <cell r="HQ107">
            <v>6205</v>
          </cell>
          <cell r="HR107">
            <v>0</v>
          </cell>
          <cell r="HS107">
            <v>33667</v>
          </cell>
          <cell r="HT107">
            <v>0</v>
          </cell>
          <cell r="HU107">
            <v>6001</v>
          </cell>
          <cell r="HV107">
            <v>0</v>
          </cell>
          <cell r="HW107">
            <v>0</v>
          </cell>
          <cell r="HX107">
            <v>989645</v>
          </cell>
          <cell r="HY107">
            <v>0</v>
          </cell>
          <cell r="HZ107">
            <v>120453</v>
          </cell>
          <cell r="IA107">
            <v>0</v>
          </cell>
          <cell r="IB107">
            <v>0</v>
          </cell>
          <cell r="IC107">
            <v>0</v>
          </cell>
          <cell r="ID107">
            <v>50533</v>
          </cell>
          <cell r="IE107">
            <v>0</v>
          </cell>
          <cell r="IF107">
            <v>5923</v>
          </cell>
          <cell r="IG107">
            <v>0</v>
          </cell>
          <cell r="IH107">
            <v>0</v>
          </cell>
          <cell r="II107">
            <v>0</v>
          </cell>
          <cell r="IJ107">
            <v>0</v>
          </cell>
          <cell r="IK107">
            <v>0</v>
          </cell>
          <cell r="IL107">
            <v>983644</v>
          </cell>
          <cell r="IM107">
            <v>0</v>
          </cell>
          <cell r="IN107">
            <v>0</v>
          </cell>
          <cell r="IO107">
            <v>1.4</v>
          </cell>
          <cell r="IP107">
            <v>0</v>
          </cell>
          <cell r="IQ107">
            <v>0.55100000000000005</v>
          </cell>
          <cell r="IR107">
            <v>0</v>
          </cell>
          <cell r="IS107">
            <v>101</v>
          </cell>
          <cell r="IT107">
            <v>0</v>
          </cell>
          <cell r="IU107">
            <v>0</v>
          </cell>
          <cell r="IV107">
            <v>0</v>
          </cell>
          <cell r="IW107">
            <v>0</v>
          </cell>
          <cell r="IX107">
            <v>0</v>
          </cell>
          <cell r="IY107">
            <v>0</v>
          </cell>
          <cell r="IZ107">
            <v>0</v>
          </cell>
          <cell r="JA107">
            <v>0</v>
          </cell>
          <cell r="JB107">
            <v>0</v>
          </cell>
          <cell r="JC107">
            <v>0</v>
          </cell>
          <cell r="JD107">
            <v>15.92</v>
          </cell>
          <cell r="JE107">
            <v>4.1100000000000003</v>
          </cell>
          <cell r="JF107">
            <v>6.05</v>
          </cell>
          <cell r="JG107">
            <v>5.76</v>
          </cell>
          <cell r="JH107">
            <v>5.48</v>
          </cell>
          <cell r="JI107">
            <v>6.05</v>
          </cell>
          <cell r="JJ107">
            <v>4.32</v>
          </cell>
          <cell r="JK107">
            <v>15.85</v>
          </cell>
          <cell r="JL107">
            <v>5.38</v>
          </cell>
          <cell r="JM107">
            <v>0</v>
          </cell>
          <cell r="JN107">
            <v>0</v>
          </cell>
          <cell r="JO107">
            <v>0</v>
          </cell>
          <cell r="JP107">
            <v>6132</v>
          </cell>
          <cell r="JQ107">
            <v>0.52600000000000002</v>
          </cell>
          <cell r="JR107">
            <v>2916</v>
          </cell>
          <cell r="JS107">
            <v>112</v>
          </cell>
          <cell r="JT107">
            <v>-2</v>
          </cell>
          <cell r="JU107">
            <v>-12264</v>
          </cell>
          <cell r="JV107">
            <v>-10712</v>
          </cell>
          <cell r="JW107">
            <v>0</v>
          </cell>
          <cell r="JX107">
            <v>101</v>
          </cell>
          <cell r="JY107">
            <v>6377</v>
          </cell>
          <cell r="JZ107">
            <v>644077</v>
          </cell>
          <cell r="KA107">
            <v>49575</v>
          </cell>
        </row>
        <row r="108">
          <cell r="C108">
            <v>1791</v>
          </cell>
          <cell r="D108" t="str">
            <v>DIKE-NEW HARTFORD</v>
          </cell>
          <cell r="E108">
            <v>0</v>
          </cell>
          <cell r="F108">
            <v>0</v>
          </cell>
          <cell r="G108">
            <v>0</v>
          </cell>
          <cell r="H108">
            <v>1791</v>
          </cell>
          <cell r="I108">
            <v>3027482</v>
          </cell>
          <cell r="J108">
            <v>55282</v>
          </cell>
          <cell r="K108">
            <v>371394</v>
          </cell>
          <cell r="L108">
            <v>280000</v>
          </cell>
          <cell r="M108">
            <v>22000</v>
          </cell>
          <cell r="N108">
            <v>290000</v>
          </cell>
          <cell r="O108">
            <v>541500</v>
          </cell>
          <cell r="P108">
            <v>724000</v>
          </cell>
          <cell r="Q108">
            <v>0</v>
          </cell>
          <cell r="R108">
            <v>5396472</v>
          </cell>
          <cell r="S108">
            <v>0</v>
          </cell>
          <cell r="T108">
            <v>47500</v>
          </cell>
          <cell r="U108">
            <v>15772</v>
          </cell>
          <cell r="V108">
            <v>45000</v>
          </cell>
          <cell r="W108">
            <v>285000</v>
          </cell>
          <cell r="X108">
            <v>11101402</v>
          </cell>
          <cell r="Y108">
            <v>0</v>
          </cell>
          <cell r="Z108">
            <v>309035</v>
          </cell>
          <cell r="AA108">
            <v>0</v>
          </cell>
          <cell r="AB108">
            <v>11410437</v>
          </cell>
          <cell r="AC108">
            <v>2742015</v>
          </cell>
          <cell r="AD108">
            <v>14152452</v>
          </cell>
          <cell r="AE108">
            <v>6626094</v>
          </cell>
          <cell r="AF108">
            <v>370000</v>
          </cell>
          <cell r="AG108">
            <v>630000</v>
          </cell>
          <cell r="AH108">
            <v>321000</v>
          </cell>
          <cell r="AI108">
            <v>560000</v>
          </cell>
          <cell r="AJ108">
            <v>130000</v>
          </cell>
          <cell r="AK108">
            <v>680000</v>
          </cell>
          <cell r="AL108">
            <v>470000</v>
          </cell>
          <cell r="AM108">
            <v>0</v>
          </cell>
          <cell r="AN108">
            <v>3161000</v>
          </cell>
          <cell r="AO108">
            <v>511000</v>
          </cell>
          <cell r="AP108">
            <v>400000</v>
          </cell>
          <cell r="AQ108">
            <v>456956</v>
          </cell>
          <cell r="AR108">
            <v>407906</v>
          </cell>
          <cell r="AS108">
            <v>1264862</v>
          </cell>
          <cell r="AT108">
            <v>11562956</v>
          </cell>
          <cell r="AU108">
            <v>309035</v>
          </cell>
          <cell r="AV108">
            <v>11871991</v>
          </cell>
          <cell r="AW108">
            <v>2280461</v>
          </cell>
          <cell r="AX108">
            <v>14152452</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20</v>
          </cell>
          <cell r="BV108">
            <v>2013</v>
          </cell>
          <cell r="BW108">
            <v>2017</v>
          </cell>
          <cell r="BX108">
            <v>10</v>
          </cell>
          <cell r="BY108">
            <v>0</v>
          </cell>
          <cell r="BZ108">
            <v>0</v>
          </cell>
          <cell r="CA108">
            <v>0</v>
          </cell>
          <cell r="CB108">
            <v>0</v>
          </cell>
          <cell r="CC108">
            <v>0</v>
          </cell>
          <cell r="CD108">
            <v>0</v>
          </cell>
          <cell r="CE108">
            <v>0</v>
          </cell>
          <cell r="CF108">
            <v>0</v>
          </cell>
          <cell r="CG108">
            <v>0</v>
          </cell>
          <cell r="CH108">
            <v>0</v>
          </cell>
          <cell r="CI108">
            <v>0</v>
          </cell>
          <cell r="CJ108">
            <v>2011</v>
          </cell>
          <cell r="CK108">
            <v>2020</v>
          </cell>
          <cell r="CL108">
            <v>500</v>
          </cell>
          <cell r="CM108">
            <v>0</v>
          </cell>
          <cell r="CN108">
            <v>0</v>
          </cell>
          <cell r="CO108">
            <v>0</v>
          </cell>
          <cell r="CP108">
            <v>0</v>
          </cell>
          <cell r="CQ108">
            <v>0</v>
          </cell>
          <cell r="CR108">
            <v>0</v>
          </cell>
          <cell r="CS108">
            <v>0</v>
          </cell>
          <cell r="CT108">
            <v>2700</v>
          </cell>
          <cell r="CU108">
            <v>0</v>
          </cell>
          <cell r="CV108">
            <v>7</v>
          </cell>
          <cell r="CW108">
            <v>560526</v>
          </cell>
          <cell r="CX108">
            <v>0</v>
          </cell>
          <cell r="CY108">
            <v>0</v>
          </cell>
          <cell r="CZ108">
            <v>0</v>
          </cell>
          <cell r="DA108">
            <v>0</v>
          </cell>
          <cell r="DB108">
            <v>0</v>
          </cell>
          <cell r="DC108">
            <v>0</v>
          </cell>
          <cell r="DD108">
            <v>0</v>
          </cell>
          <cell r="DE108">
            <v>124047</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2301054</v>
          </cell>
          <cell r="DU108">
            <v>35436</v>
          </cell>
          <cell r="DV108">
            <v>0</v>
          </cell>
          <cell r="DW108">
            <v>0</v>
          </cell>
          <cell r="DX108">
            <v>0</v>
          </cell>
          <cell r="DY108">
            <v>215000</v>
          </cell>
          <cell r="DZ108">
            <v>0</v>
          </cell>
          <cell r="EA108">
            <v>0</v>
          </cell>
          <cell r="EB108">
            <v>2551490</v>
          </cell>
          <cell r="EC108">
            <v>160000</v>
          </cell>
          <cell r="ED108">
            <v>0</v>
          </cell>
          <cell r="EE108">
            <v>2516054</v>
          </cell>
          <cell r="EF108">
            <v>0</v>
          </cell>
          <cell r="EG108">
            <v>124047</v>
          </cell>
          <cell r="EH108">
            <v>124047</v>
          </cell>
          <cell r="EI108">
            <v>81871</v>
          </cell>
          <cell r="EJ108">
            <v>205918</v>
          </cell>
          <cell r="EK108">
            <v>0</v>
          </cell>
          <cell r="EL108">
            <v>0</v>
          </cell>
          <cell r="EM108">
            <v>0</v>
          </cell>
          <cell r="EN108">
            <v>0</v>
          </cell>
          <cell r="EO108">
            <v>167281</v>
          </cell>
          <cell r="EP108">
            <v>0</v>
          </cell>
          <cell r="EQ108">
            <v>3084689</v>
          </cell>
          <cell r="ER108">
            <v>14283</v>
          </cell>
          <cell r="ES108">
            <v>1057937</v>
          </cell>
          <cell r="ET108">
            <v>66368</v>
          </cell>
          <cell r="EU108">
            <v>0</v>
          </cell>
          <cell r="EV108">
            <v>0</v>
          </cell>
          <cell r="EW108">
            <v>50000</v>
          </cell>
          <cell r="EX108">
            <v>33000</v>
          </cell>
          <cell r="EY108">
            <v>0</v>
          </cell>
          <cell r="EZ108">
            <v>0</v>
          </cell>
          <cell r="FA108">
            <v>67426</v>
          </cell>
          <cell r="FB108">
            <v>0</v>
          </cell>
          <cell r="FC108">
            <v>1274731</v>
          </cell>
          <cell r="FD108">
            <v>0</v>
          </cell>
          <cell r="FE108">
            <v>0</v>
          </cell>
          <cell r="FF108">
            <v>1043654</v>
          </cell>
          <cell r="FG108">
            <v>14283</v>
          </cell>
          <cell r="FH108">
            <v>2503691</v>
          </cell>
          <cell r="FI108">
            <v>45874</v>
          </cell>
          <cell r="FJ108">
            <v>371394</v>
          </cell>
          <cell r="FK108">
            <v>280000</v>
          </cell>
          <cell r="FL108">
            <v>10000</v>
          </cell>
          <cell r="FM108">
            <v>0</v>
          </cell>
          <cell r="FN108">
            <v>1500</v>
          </cell>
          <cell r="FO108">
            <v>10000</v>
          </cell>
          <cell r="FP108">
            <v>0</v>
          </cell>
          <cell r="FQ108">
            <v>5396472</v>
          </cell>
          <cell r="FR108">
            <v>0</v>
          </cell>
          <cell r="FS108">
            <v>40000</v>
          </cell>
          <cell r="FT108">
            <v>12946</v>
          </cell>
          <cell r="FU108">
            <v>45000</v>
          </cell>
          <cell r="FV108">
            <v>135000</v>
          </cell>
          <cell r="FW108">
            <v>8851877</v>
          </cell>
          <cell r="FX108">
            <v>0</v>
          </cell>
          <cell r="FY108">
            <v>0</v>
          </cell>
          <cell r="FZ108">
            <v>0</v>
          </cell>
          <cell r="GA108">
            <v>8851877</v>
          </cell>
          <cell r="GB108">
            <v>1607051</v>
          </cell>
          <cell r="GC108">
            <v>10458928</v>
          </cell>
          <cell r="GD108">
            <v>905840</v>
          </cell>
          <cell r="GE108">
            <v>0</v>
          </cell>
          <cell r="GF108">
            <v>6535039</v>
          </cell>
          <cell r="GG108">
            <v>6001</v>
          </cell>
          <cell r="GH108">
            <v>4946624</v>
          </cell>
          <cell r="GI108">
            <v>0</v>
          </cell>
          <cell r="GJ108">
            <v>115303</v>
          </cell>
          <cell r="GK108">
            <v>613182</v>
          </cell>
          <cell r="GL108">
            <v>247537</v>
          </cell>
          <cell r="GM108">
            <v>0</v>
          </cell>
          <cell r="GN108">
            <v>40813</v>
          </cell>
          <cell r="GO108">
            <v>45628</v>
          </cell>
          <cell r="GP108">
            <v>0</v>
          </cell>
          <cell r="GQ108">
            <v>0</v>
          </cell>
          <cell r="GR108">
            <v>0</v>
          </cell>
          <cell r="GS108">
            <v>134422</v>
          </cell>
          <cell r="GT108">
            <v>8725</v>
          </cell>
          <cell r="GU108">
            <v>0</v>
          </cell>
          <cell r="GV108">
            <v>6678186</v>
          </cell>
          <cell r="GW108">
            <v>688455</v>
          </cell>
          <cell r="GX108">
            <v>1331382</v>
          </cell>
          <cell r="GY108">
            <v>0</v>
          </cell>
          <cell r="GZ108">
            <v>0</v>
          </cell>
          <cell r="HA108">
            <v>0</v>
          </cell>
          <cell r="HB108">
            <v>359421</v>
          </cell>
          <cell r="HC108">
            <v>0</v>
          </cell>
          <cell r="HD108">
            <v>44323</v>
          </cell>
          <cell r="HE108">
            <v>162027</v>
          </cell>
          <cell r="HF108">
            <v>9219471</v>
          </cell>
          <cell r="HG108">
            <v>7708074</v>
          </cell>
          <cell r="HH108">
            <v>0</v>
          </cell>
          <cell r="HI108">
            <v>1511397</v>
          </cell>
          <cell r="HJ108">
            <v>5182651</v>
          </cell>
          <cell r="HK108">
            <v>0</v>
          </cell>
          <cell r="HL108">
            <v>205745</v>
          </cell>
          <cell r="HM108">
            <v>633891</v>
          </cell>
          <cell r="HN108">
            <v>258898</v>
          </cell>
          <cell r="HO108">
            <v>0</v>
          </cell>
          <cell r="HP108">
            <v>42680</v>
          </cell>
          <cell r="HQ108">
            <v>47703</v>
          </cell>
          <cell r="HR108">
            <v>0</v>
          </cell>
          <cell r="HS108">
            <v>56625</v>
          </cell>
          <cell r="HT108">
            <v>0</v>
          </cell>
          <cell r="HU108">
            <v>206890</v>
          </cell>
          <cell r="HV108">
            <v>0</v>
          </cell>
          <cell r="HW108">
            <v>0</v>
          </cell>
          <cell r="HX108">
            <v>7195897</v>
          </cell>
          <cell r="HY108">
            <v>0</v>
          </cell>
          <cell r="HZ108">
            <v>1511397</v>
          </cell>
          <cell r="IA108">
            <v>0</v>
          </cell>
          <cell r="IB108">
            <v>0</v>
          </cell>
          <cell r="IC108">
            <v>0</v>
          </cell>
          <cell r="ID108">
            <v>379215</v>
          </cell>
          <cell r="IE108">
            <v>0</v>
          </cell>
          <cell r="IF108">
            <v>36304</v>
          </cell>
          <cell r="IG108">
            <v>153025</v>
          </cell>
          <cell r="IH108">
            <v>0</v>
          </cell>
          <cell r="II108">
            <v>0</v>
          </cell>
          <cell r="IJ108">
            <v>0</v>
          </cell>
          <cell r="IK108">
            <v>0</v>
          </cell>
          <cell r="IL108">
            <v>6989007</v>
          </cell>
          <cell r="IM108">
            <v>0</v>
          </cell>
          <cell r="IN108">
            <v>0</v>
          </cell>
          <cell r="IO108">
            <v>30.23</v>
          </cell>
          <cell r="IP108">
            <v>0</v>
          </cell>
          <cell r="IQ108">
            <v>3.1629999999999998</v>
          </cell>
          <cell r="IR108">
            <v>0.22</v>
          </cell>
          <cell r="IS108">
            <v>880.5</v>
          </cell>
          <cell r="IT108">
            <v>0</v>
          </cell>
          <cell r="IU108">
            <v>24.5</v>
          </cell>
          <cell r="IV108">
            <v>0</v>
          </cell>
          <cell r="IW108">
            <v>0</v>
          </cell>
          <cell r="IX108">
            <v>0</v>
          </cell>
          <cell r="IY108">
            <v>0</v>
          </cell>
          <cell r="IZ108">
            <v>0</v>
          </cell>
          <cell r="JA108">
            <v>0</v>
          </cell>
          <cell r="JB108">
            <v>0</v>
          </cell>
          <cell r="JC108">
            <v>0</v>
          </cell>
          <cell r="JD108">
            <v>103.56</v>
          </cell>
          <cell r="JE108">
            <v>21.92</v>
          </cell>
          <cell r="JF108">
            <v>32.68</v>
          </cell>
          <cell r="JG108">
            <v>48.96</v>
          </cell>
          <cell r="JH108">
            <v>32.880000000000003</v>
          </cell>
          <cell r="JI108">
            <v>27.23</v>
          </cell>
          <cell r="JJ108">
            <v>54.72</v>
          </cell>
          <cell r="JK108">
            <v>114.83</v>
          </cell>
          <cell r="JL108">
            <v>12.95</v>
          </cell>
          <cell r="JM108">
            <v>0.22</v>
          </cell>
          <cell r="JN108">
            <v>4</v>
          </cell>
          <cell r="JO108">
            <v>0</v>
          </cell>
          <cell r="JP108">
            <v>6121</v>
          </cell>
          <cell r="JQ108">
            <v>3.2130000000000001</v>
          </cell>
          <cell r="JR108">
            <v>15543</v>
          </cell>
          <cell r="JS108">
            <v>846.7</v>
          </cell>
          <cell r="JT108">
            <v>0</v>
          </cell>
          <cell r="JU108">
            <v>0</v>
          </cell>
          <cell r="JV108">
            <v>0</v>
          </cell>
          <cell r="JW108">
            <v>0</v>
          </cell>
          <cell r="JX108">
            <v>880.5</v>
          </cell>
          <cell r="JY108">
            <v>6366</v>
          </cell>
          <cell r="JZ108">
            <v>5605263</v>
          </cell>
          <cell r="KA108">
            <v>0</v>
          </cell>
        </row>
        <row r="109">
          <cell r="C109">
            <v>1854</v>
          </cell>
          <cell r="D109" t="str">
            <v>CLARION-GOLDFIELD-DOWS (DOWS)</v>
          </cell>
          <cell r="E109">
            <v>0</v>
          </cell>
          <cell r="F109">
            <v>0</v>
          </cell>
          <cell r="G109">
            <v>0</v>
          </cell>
          <cell r="H109">
            <v>1206</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112126</v>
          </cell>
          <cell r="ES109">
            <v>969729</v>
          </cell>
          <cell r="ET109">
            <v>117693</v>
          </cell>
          <cell r="EU109">
            <v>0</v>
          </cell>
          <cell r="EV109">
            <v>0</v>
          </cell>
          <cell r="EW109">
            <v>67000</v>
          </cell>
          <cell r="EX109">
            <v>33000</v>
          </cell>
          <cell r="EY109">
            <v>0</v>
          </cell>
          <cell r="EZ109">
            <v>0</v>
          </cell>
          <cell r="FA109">
            <v>0</v>
          </cell>
          <cell r="FB109">
            <v>0</v>
          </cell>
          <cell r="FC109">
            <v>1187422</v>
          </cell>
          <cell r="FD109">
            <v>0</v>
          </cell>
          <cell r="FE109">
            <v>0</v>
          </cell>
          <cell r="FF109">
            <v>857603</v>
          </cell>
          <cell r="FG109">
            <v>112126</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1111072</v>
          </cell>
          <cell r="GG109">
            <v>6168</v>
          </cell>
          <cell r="GH109">
            <v>795672</v>
          </cell>
          <cell r="GI109">
            <v>42078</v>
          </cell>
          <cell r="GJ109">
            <v>20151</v>
          </cell>
          <cell r="GK109">
            <v>119412</v>
          </cell>
          <cell r="GL109">
            <v>39639</v>
          </cell>
          <cell r="GM109">
            <v>6938</v>
          </cell>
          <cell r="GN109">
            <v>6522</v>
          </cell>
          <cell r="GO109">
            <v>7292</v>
          </cell>
          <cell r="GP109">
            <v>0</v>
          </cell>
          <cell r="GQ109">
            <v>2475</v>
          </cell>
          <cell r="GR109">
            <v>0</v>
          </cell>
          <cell r="GS109">
            <v>11766</v>
          </cell>
          <cell r="GT109">
            <v>50365</v>
          </cell>
          <cell r="GU109">
            <v>-4840</v>
          </cell>
          <cell r="GV109">
            <v>1173203</v>
          </cell>
          <cell r="GW109">
            <v>98368</v>
          </cell>
          <cell r="GX109">
            <v>1282865</v>
          </cell>
          <cell r="GY109">
            <v>0</v>
          </cell>
          <cell r="GZ109">
            <v>0</v>
          </cell>
          <cell r="HA109">
            <v>0</v>
          </cell>
          <cell r="HB109">
            <v>75104</v>
          </cell>
          <cell r="HC109">
            <v>0</v>
          </cell>
          <cell r="HD109">
            <v>10773</v>
          </cell>
          <cell r="HE109">
            <v>41889</v>
          </cell>
          <cell r="HF109">
            <v>2671429</v>
          </cell>
          <cell r="HG109">
            <v>1598642</v>
          </cell>
          <cell r="HH109">
            <v>0</v>
          </cell>
          <cell r="HI109">
            <v>1072787</v>
          </cell>
          <cell r="HJ109">
            <v>781598</v>
          </cell>
          <cell r="HK109">
            <v>22031</v>
          </cell>
          <cell r="HL109">
            <v>13463</v>
          </cell>
          <cell r="HM109">
            <v>156194</v>
          </cell>
          <cell r="HN109">
            <v>40633</v>
          </cell>
          <cell r="HO109">
            <v>5944</v>
          </cell>
          <cell r="HP109">
            <v>6349</v>
          </cell>
          <cell r="HQ109">
            <v>7096</v>
          </cell>
          <cell r="HR109">
            <v>0</v>
          </cell>
          <cell r="HS109">
            <v>0</v>
          </cell>
          <cell r="HT109">
            <v>0</v>
          </cell>
          <cell r="HU109">
            <v>86146</v>
          </cell>
          <cell r="HV109">
            <v>0</v>
          </cell>
          <cell r="HW109">
            <v>0</v>
          </cell>
          <cell r="HX109">
            <v>1193906</v>
          </cell>
          <cell r="HY109">
            <v>0</v>
          </cell>
          <cell r="HZ109">
            <v>1072787</v>
          </cell>
          <cell r="IA109">
            <v>0</v>
          </cell>
          <cell r="IB109">
            <v>0</v>
          </cell>
          <cell r="IC109">
            <v>0</v>
          </cell>
          <cell r="ID109">
            <v>72439</v>
          </cell>
          <cell r="IE109">
            <v>0</v>
          </cell>
          <cell r="IF109">
            <v>8821</v>
          </cell>
          <cell r="IG109">
            <v>0</v>
          </cell>
          <cell r="IH109">
            <v>0</v>
          </cell>
          <cell r="II109">
            <v>0</v>
          </cell>
          <cell r="IJ109">
            <v>0</v>
          </cell>
          <cell r="IK109">
            <v>0</v>
          </cell>
          <cell r="IL109">
            <v>1107760</v>
          </cell>
          <cell r="IM109">
            <v>0</v>
          </cell>
          <cell r="IN109">
            <v>0</v>
          </cell>
          <cell r="IO109">
            <v>0.74</v>
          </cell>
          <cell r="IP109">
            <v>2</v>
          </cell>
          <cell r="IQ109">
            <v>0.74099999999999999</v>
          </cell>
          <cell r="IR109">
            <v>0.66</v>
          </cell>
          <cell r="IS109">
            <v>0</v>
          </cell>
          <cell r="IT109">
            <v>0</v>
          </cell>
          <cell r="IU109">
            <v>0</v>
          </cell>
          <cell r="IV109">
            <v>0</v>
          </cell>
          <cell r="IW109">
            <v>0</v>
          </cell>
          <cell r="IX109">
            <v>0</v>
          </cell>
          <cell r="IY109">
            <v>0</v>
          </cell>
          <cell r="IZ109">
            <v>0</v>
          </cell>
          <cell r="JA109">
            <v>0</v>
          </cell>
          <cell r="JB109">
            <v>0</v>
          </cell>
          <cell r="JC109">
            <v>0</v>
          </cell>
          <cell r="JD109">
            <v>24.84</v>
          </cell>
          <cell r="JE109">
            <v>8.2200000000000006</v>
          </cell>
          <cell r="JF109">
            <v>7.26</v>
          </cell>
          <cell r="JG109">
            <v>9.36</v>
          </cell>
          <cell r="JH109">
            <v>0</v>
          </cell>
          <cell r="JI109">
            <v>0</v>
          </cell>
          <cell r="JJ109">
            <v>0</v>
          </cell>
          <cell r="JK109">
            <v>0</v>
          </cell>
          <cell r="JL109">
            <v>0</v>
          </cell>
          <cell r="JM109">
            <v>0</v>
          </cell>
          <cell r="JN109">
            <v>0</v>
          </cell>
          <cell r="JO109">
            <v>0</v>
          </cell>
          <cell r="JP109">
            <v>0</v>
          </cell>
          <cell r="JQ109">
            <v>0</v>
          </cell>
          <cell r="JR109">
            <v>0</v>
          </cell>
          <cell r="JS109">
            <v>124.3</v>
          </cell>
          <cell r="JT109">
            <v>0</v>
          </cell>
          <cell r="JU109">
            <v>0</v>
          </cell>
          <cell r="JV109">
            <v>0</v>
          </cell>
          <cell r="JW109">
            <v>0</v>
          </cell>
          <cell r="JX109">
            <v>138</v>
          </cell>
          <cell r="JY109">
            <v>0</v>
          </cell>
          <cell r="JZ109">
            <v>901554</v>
          </cell>
          <cell r="KA109">
            <v>0</v>
          </cell>
        </row>
        <row r="110">
          <cell r="C110">
            <v>1863</v>
          </cell>
          <cell r="D110" t="str">
            <v>DUBUQUE</v>
          </cell>
          <cell r="E110">
            <v>0</v>
          </cell>
          <cell r="F110">
            <v>0</v>
          </cell>
          <cell r="G110">
            <v>0</v>
          </cell>
          <cell r="H110">
            <v>1863</v>
          </cell>
          <cell r="I110">
            <v>43766868</v>
          </cell>
          <cell r="J110">
            <v>1225010</v>
          </cell>
          <cell r="K110">
            <v>0</v>
          </cell>
          <cell r="L110">
            <v>2489100</v>
          </cell>
          <cell r="M110">
            <v>118560</v>
          </cell>
          <cell r="N110">
            <v>2704000</v>
          </cell>
          <cell r="O110">
            <v>461100</v>
          </cell>
          <cell r="P110">
            <v>2892800</v>
          </cell>
          <cell r="Q110">
            <v>0</v>
          </cell>
          <cell r="R110">
            <v>66592878</v>
          </cell>
          <cell r="S110">
            <v>0</v>
          </cell>
          <cell r="T110">
            <v>13344380</v>
          </cell>
          <cell r="U110">
            <v>763986</v>
          </cell>
          <cell r="V110">
            <v>1580200</v>
          </cell>
          <cell r="W110">
            <v>7202000</v>
          </cell>
          <cell r="X110">
            <v>143140882</v>
          </cell>
          <cell r="Y110">
            <v>10000000</v>
          </cell>
          <cell r="Z110">
            <v>2267747</v>
          </cell>
          <cell r="AA110">
            <v>105000</v>
          </cell>
          <cell r="AB110">
            <v>155513629</v>
          </cell>
          <cell r="AC110">
            <v>42338066</v>
          </cell>
          <cell r="AD110">
            <v>197851695</v>
          </cell>
          <cell r="AE110">
            <v>88356873</v>
          </cell>
          <cell r="AF110">
            <v>7349504</v>
          </cell>
          <cell r="AG110">
            <v>5720295</v>
          </cell>
          <cell r="AH110">
            <v>1854446</v>
          </cell>
          <cell r="AI110">
            <v>6300395</v>
          </cell>
          <cell r="AJ110">
            <v>5247680</v>
          </cell>
          <cell r="AK110">
            <v>9478824</v>
          </cell>
          <cell r="AL110">
            <v>4841714</v>
          </cell>
          <cell r="AM110">
            <v>0</v>
          </cell>
          <cell r="AN110">
            <v>40792858</v>
          </cell>
          <cell r="AO110">
            <v>5236604</v>
          </cell>
          <cell r="AP110">
            <v>15300000</v>
          </cell>
          <cell r="AQ110">
            <v>1961000</v>
          </cell>
          <cell r="AR110">
            <v>5272259</v>
          </cell>
          <cell r="AS110">
            <v>22533259</v>
          </cell>
          <cell r="AT110">
            <v>156919594</v>
          </cell>
          <cell r="AU110">
            <v>2267747</v>
          </cell>
          <cell r="AV110">
            <v>159187341</v>
          </cell>
          <cell r="AW110">
            <v>38664354</v>
          </cell>
          <cell r="AX110">
            <v>197851695</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2010</v>
          </cell>
          <cell r="BW110">
            <v>2019</v>
          </cell>
          <cell r="BX110">
            <v>10</v>
          </cell>
          <cell r="BY110">
            <v>0</v>
          </cell>
          <cell r="BZ110">
            <v>0</v>
          </cell>
          <cell r="CA110">
            <v>0</v>
          </cell>
          <cell r="CB110">
            <v>0</v>
          </cell>
          <cell r="CC110">
            <v>0</v>
          </cell>
          <cell r="CD110">
            <v>0</v>
          </cell>
          <cell r="CE110">
            <v>0</v>
          </cell>
          <cell r="CF110">
            <v>0</v>
          </cell>
          <cell r="CG110">
            <v>0</v>
          </cell>
          <cell r="CH110">
            <v>0</v>
          </cell>
          <cell r="CI110">
            <v>0</v>
          </cell>
          <cell r="CJ110">
            <v>2008</v>
          </cell>
          <cell r="CK110">
            <v>2017</v>
          </cell>
          <cell r="CL110">
            <v>670</v>
          </cell>
          <cell r="CM110">
            <v>0</v>
          </cell>
          <cell r="CN110">
            <v>0</v>
          </cell>
          <cell r="CO110">
            <v>0</v>
          </cell>
          <cell r="CP110">
            <v>0</v>
          </cell>
          <cell r="CQ110">
            <v>0</v>
          </cell>
          <cell r="CR110">
            <v>0</v>
          </cell>
          <cell r="CS110">
            <v>0</v>
          </cell>
          <cell r="CT110">
            <v>0</v>
          </cell>
          <cell r="CU110">
            <v>0</v>
          </cell>
          <cell r="CV110">
            <v>0</v>
          </cell>
          <cell r="CW110">
            <v>6741742</v>
          </cell>
          <cell r="CX110">
            <v>0</v>
          </cell>
          <cell r="CY110">
            <v>0</v>
          </cell>
          <cell r="CZ110">
            <v>0</v>
          </cell>
          <cell r="DA110">
            <v>0</v>
          </cell>
          <cell r="DB110">
            <v>0</v>
          </cell>
          <cell r="DC110">
            <v>0</v>
          </cell>
          <cell r="DD110">
            <v>0</v>
          </cell>
          <cell r="DE110">
            <v>2391711</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31654098</v>
          </cell>
          <cell r="DU110">
            <v>5038104</v>
          </cell>
          <cell r="DV110">
            <v>0</v>
          </cell>
          <cell r="DW110">
            <v>0</v>
          </cell>
          <cell r="DX110">
            <v>0</v>
          </cell>
          <cell r="DY110">
            <v>0</v>
          </cell>
          <cell r="DZ110">
            <v>0</v>
          </cell>
          <cell r="EA110">
            <v>0</v>
          </cell>
          <cell r="EB110">
            <v>36692202</v>
          </cell>
          <cell r="EC110">
            <v>4750000</v>
          </cell>
          <cell r="ED110">
            <v>0</v>
          </cell>
          <cell r="EE110">
            <v>31654098</v>
          </cell>
          <cell r="EF110">
            <v>0</v>
          </cell>
          <cell r="EG110">
            <v>2391711</v>
          </cell>
          <cell r="EH110">
            <v>2391711</v>
          </cell>
          <cell r="EI110">
            <v>1178007</v>
          </cell>
          <cell r="EJ110">
            <v>3569718</v>
          </cell>
          <cell r="EK110">
            <v>0</v>
          </cell>
          <cell r="EL110">
            <v>0</v>
          </cell>
          <cell r="EM110">
            <v>0</v>
          </cell>
          <cell r="EN110">
            <v>0</v>
          </cell>
          <cell r="EO110">
            <v>0</v>
          </cell>
          <cell r="EP110">
            <v>0</v>
          </cell>
          <cell r="EQ110">
            <v>45011920</v>
          </cell>
          <cell r="ER110">
            <v>141135</v>
          </cell>
          <cell r="ES110">
            <v>1148470</v>
          </cell>
          <cell r="ET110">
            <v>151160</v>
          </cell>
          <cell r="EU110">
            <v>0</v>
          </cell>
          <cell r="EV110">
            <v>0</v>
          </cell>
          <cell r="EW110">
            <v>67000</v>
          </cell>
          <cell r="EX110">
            <v>33000</v>
          </cell>
          <cell r="EY110">
            <v>0</v>
          </cell>
          <cell r="EZ110">
            <v>0</v>
          </cell>
          <cell r="FA110">
            <v>0</v>
          </cell>
          <cell r="FB110">
            <v>0</v>
          </cell>
          <cell r="FC110">
            <v>1399630</v>
          </cell>
          <cell r="FD110">
            <v>0</v>
          </cell>
          <cell r="FE110">
            <v>0</v>
          </cell>
          <cell r="FF110">
            <v>1007335</v>
          </cell>
          <cell r="FG110">
            <v>141135</v>
          </cell>
          <cell r="FH110">
            <v>35667063</v>
          </cell>
          <cell r="FI110">
            <v>1005097</v>
          </cell>
          <cell r="FJ110">
            <v>0</v>
          </cell>
          <cell r="FK110">
            <v>2489100</v>
          </cell>
          <cell r="FL110">
            <v>55000</v>
          </cell>
          <cell r="FM110">
            <v>0</v>
          </cell>
          <cell r="FN110">
            <v>80000</v>
          </cell>
          <cell r="FO110">
            <v>1348800</v>
          </cell>
          <cell r="FP110">
            <v>0</v>
          </cell>
          <cell r="FQ110">
            <v>66592878</v>
          </cell>
          <cell r="FR110">
            <v>0</v>
          </cell>
          <cell r="FS110">
            <v>4006000</v>
          </cell>
          <cell r="FT110">
            <v>616293</v>
          </cell>
          <cell r="FU110">
            <v>1580200</v>
          </cell>
          <cell r="FV110">
            <v>4902000</v>
          </cell>
          <cell r="FW110">
            <v>118342431</v>
          </cell>
          <cell r="FX110">
            <v>0</v>
          </cell>
          <cell r="FY110">
            <v>0</v>
          </cell>
          <cell r="FZ110">
            <v>105000</v>
          </cell>
          <cell r="GA110">
            <v>118447431</v>
          </cell>
          <cell r="GB110">
            <v>24275586</v>
          </cell>
          <cell r="GC110">
            <v>142723017</v>
          </cell>
          <cell r="GD110">
            <v>15182393</v>
          </cell>
          <cell r="GE110">
            <v>0</v>
          </cell>
          <cell r="GF110">
            <v>90412770</v>
          </cell>
          <cell r="GG110">
            <v>6008</v>
          </cell>
          <cell r="GH110">
            <v>62902558</v>
          </cell>
          <cell r="GI110">
            <v>0</v>
          </cell>
          <cell r="GJ110">
            <v>499739</v>
          </cell>
          <cell r="GK110">
            <v>12385612</v>
          </cell>
          <cell r="GL110">
            <v>3484459</v>
          </cell>
          <cell r="GM110">
            <v>0</v>
          </cell>
          <cell r="GN110">
            <v>605152</v>
          </cell>
          <cell r="GO110">
            <v>675863</v>
          </cell>
          <cell r="GP110">
            <v>0</v>
          </cell>
          <cell r="GQ110">
            <v>3145128</v>
          </cell>
          <cell r="GR110">
            <v>288362</v>
          </cell>
          <cell r="GS110">
            <v>318184</v>
          </cell>
          <cell r="GT110">
            <v>1359591</v>
          </cell>
          <cell r="GU110">
            <v>0</v>
          </cell>
          <cell r="GV110">
            <v>92378907</v>
          </cell>
          <cell r="GW110">
            <v>12500269</v>
          </cell>
          <cell r="GX110">
            <v>15793205</v>
          </cell>
          <cell r="GY110">
            <v>0</v>
          </cell>
          <cell r="GZ110">
            <v>0</v>
          </cell>
          <cell r="HA110">
            <v>0</v>
          </cell>
          <cell r="HB110">
            <v>4691273</v>
          </cell>
          <cell r="HC110">
            <v>0</v>
          </cell>
          <cell r="HD110">
            <v>628657</v>
          </cell>
          <cell r="HE110">
            <v>2187423</v>
          </cell>
          <cell r="HF110">
            <v>127551077</v>
          </cell>
          <cell r="HG110">
            <v>111886939</v>
          </cell>
          <cell r="HH110">
            <v>0</v>
          </cell>
          <cell r="HI110">
            <v>15664138</v>
          </cell>
          <cell r="HJ110">
            <v>64425502</v>
          </cell>
          <cell r="HK110">
            <v>0</v>
          </cell>
          <cell r="HL110">
            <v>560020</v>
          </cell>
          <cell r="HM110">
            <v>12265498</v>
          </cell>
          <cell r="HN110">
            <v>3545832</v>
          </cell>
          <cell r="HO110">
            <v>0</v>
          </cell>
          <cell r="HP110">
            <v>617414</v>
          </cell>
          <cell r="HQ110">
            <v>689380</v>
          </cell>
          <cell r="HR110">
            <v>0</v>
          </cell>
          <cell r="HS110">
            <v>3158195</v>
          </cell>
          <cell r="HT110">
            <v>0</v>
          </cell>
          <cell r="HU110">
            <v>440603</v>
          </cell>
          <cell r="HV110">
            <v>0</v>
          </cell>
          <cell r="HW110">
            <v>-8129</v>
          </cell>
          <cell r="HX110">
            <v>92693467</v>
          </cell>
          <cell r="HY110">
            <v>0</v>
          </cell>
          <cell r="HZ110">
            <v>15664138</v>
          </cell>
          <cell r="IA110">
            <v>0</v>
          </cell>
          <cell r="IB110">
            <v>0</v>
          </cell>
          <cell r="IC110">
            <v>0</v>
          </cell>
          <cell r="ID110">
            <v>4794546</v>
          </cell>
          <cell r="IE110">
            <v>0</v>
          </cell>
          <cell r="IF110">
            <v>514177</v>
          </cell>
          <cell r="IG110">
            <v>2286194</v>
          </cell>
          <cell r="IH110">
            <v>0</v>
          </cell>
          <cell r="II110">
            <v>0</v>
          </cell>
          <cell r="IJ110">
            <v>0</v>
          </cell>
          <cell r="IK110">
            <v>0</v>
          </cell>
          <cell r="IL110">
            <v>92252864</v>
          </cell>
          <cell r="IM110">
            <v>0</v>
          </cell>
          <cell r="IN110">
            <v>0.8</v>
          </cell>
          <cell r="IO110">
            <v>10.39</v>
          </cell>
          <cell r="IP110">
            <v>1747</v>
          </cell>
          <cell r="IQ110">
            <v>49.976999999999997</v>
          </cell>
          <cell r="IR110">
            <v>31.02</v>
          </cell>
          <cell r="IS110">
            <v>10578.6</v>
          </cell>
          <cell r="IT110">
            <v>0</v>
          </cell>
          <cell r="IU110">
            <v>369</v>
          </cell>
          <cell r="IV110">
            <v>0</v>
          </cell>
          <cell r="IW110">
            <v>0</v>
          </cell>
          <cell r="IX110">
            <v>0</v>
          </cell>
          <cell r="IY110">
            <v>0</v>
          </cell>
          <cell r="IZ110">
            <v>0</v>
          </cell>
          <cell r="JA110">
            <v>-0.5</v>
          </cell>
          <cell r="JB110">
            <v>-3061</v>
          </cell>
          <cell r="JC110">
            <v>0</v>
          </cell>
          <cell r="JD110">
            <v>2001.55</v>
          </cell>
          <cell r="JE110">
            <v>776.79</v>
          </cell>
          <cell r="JF110">
            <v>628.6</v>
          </cell>
          <cell r="JG110">
            <v>596.16</v>
          </cell>
          <cell r="JH110">
            <v>727.47</v>
          </cell>
          <cell r="JI110">
            <v>602.58000000000004</v>
          </cell>
          <cell r="JJ110">
            <v>615.6</v>
          </cell>
          <cell r="JK110">
            <v>1945.65</v>
          </cell>
          <cell r="JL110">
            <v>12.83</v>
          </cell>
          <cell r="JM110">
            <v>28.82</v>
          </cell>
          <cell r="JN110">
            <v>1687</v>
          </cell>
          <cell r="JO110">
            <v>0.9</v>
          </cell>
          <cell r="JP110">
            <v>6128</v>
          </cell>
          <cell r="JQ110">
            <v>50.267000000000003</v>
          </cell>
          <cell r="JR110">
            <v>253080</v>
          </cell>
          <cell r="JS110">
            <v>10513.3</v>
          </cell>
          <cell r="JT110">
            <v>-3</v>
          </cell>
          <cell r="JU110">
            <v>-18384</v>
          </cell>
          <cell r="JV110">
            <v>-16068</v>
          </cell>
          <cell r="JW110">
            <v>0</v>
          </cell>
          <cell r="JX110">
            <v>10578.6</v>
          </cell>
          <cell r="JY110">
            <v>6373</v>
          </cell>
          <cell r="JZ110">
            <v>67417418</v>
          </cell>
          <cell r="KA110">
            <v>0</v>
          </cell>
        </row>
        <row r="111">
          <cell r="C111">
            <v>1908</v>
          </cell>
          <cell r="D111" t="str">
            <v>DUNKERTON</v>
          </cell>
          <cell r="E111">
            <v>0</v>
          </cell>
          <cell r="F111">
            <v>0</v>
          </cell>
          <cell r="G111">
            <v>0</v>
          </cell>
          <cell r="H111">
            <v>1908</v>
          </cell>
          <cell r="I111">
            <v>2110582</v>
          </cell>
          <cell r="J111">
            <v>156825</v>
          </cell>
          <cell r="K111">
            <v>178756</v>
          </cell>
          <cell r="L111">
            <v>200000</v>
          </cell>
          <cell r="M111">
            <v>50</v>
          </cell>
          <cell r="N111">
            <v>155000</v>
          </cell>
          <cell r="O111">
            <v>130000</v>
          </cell>
          <cell r="P111">
            <v>453500</v>
          </cell>
          <cell r="Q111">
            <v>0</v>
          </cell>
          <cell r="R111">
            <v>2828545</v>
          </cell>
          <cell r="S111">
            <v>0</v>
          </cell>
          <cell r="T111">
            <v>53000</v>
          </cell>
          <cell r="U111">
            <v>8422</v>
          </cell>
          <cell r="V111">
            <v>40000</v>
          </cell>
          <cell r="W111">
            <v>260000</v>
          </cell>
          <cell r="X111">
            <v>6574680</v>
          </cell>
          <cell r="Y111">
            <v>0</v>
          </cell>
          <cell r="Z111">
            <v>276063</v>
          </cell>
          <cell r="AA111">
            <v>0</v>
          </cell>
          <cell r="AB111">
            <v>6850743</v>
          </cell>
          <cell r="AC111">
            <v>1258629</v>
          </cell>
          <cell r="AD111">
            <v>8109372</v>
          </cell>
          <cell r="AE111">
            <v>4250000</v>
          </cell>
          <cell r="AF111">
            <v>85000</v>
          </cell>
          <cell r="AG111">
            <v>100000</v>
          </cell>
          <cell r="AH111">
            <v>170000</v>
          </cell>
          <cell r="AI111">
            <v>275000</v>
          </cell>
          <cell r="AJ111">
            <v>63000</v>
          </cell>
          <cell r="AK111">
            <v>540000</v>
          </cell>
          <cell r="AL111">
            <v>250000</v>
          </cell>
          <cell r="AM111">
            <v>0</v>
          </cell>
          <cell r="AN111">
            <v>1483000</v>
          </cell>
          <cell r="AO111">
            <v>210000</v>
          </cell>
          <cell r="AP111">
            <v>244000</v>
          </cell>
          <cell r="AQ111">
            <v>674081</v>
          </cell>
          <cell r="AR111">
            <v>220934</v>
          </cell>
          <cell r="AS111">
            <v>1139015</v>
          </cell>
          <cell r="AT111">
            <v>7082015</v>
          </cell>
          <cell r="AU111">
            <v>276063</v>
          </cell>
          <cell r="AV111">
            <v>7358078</v>
          </cell>
          <cell r="AW111">
            <v>751294</v>
          </cell>
          <cell r="AX111">
            <v>8109372</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20</v>
          </cell>
          <cell r="BV111">
            <v>2008</v>
          </cell>
          <cell r="BW111">
            <v>2017</v>
          </cell>
          <cell r="BX111">
            <v>10</v>
          </cell>
          <cell r="BY111">
            <v>0</v>
          </cell>
          <cell r="BZ111">
            <v>0</v>
          </cell>
          <cell r="CA111">
            <v>0</v>
          </cell>
          <cell r="CB111">
            <v>0</v>
          </cell>
          <cell r="CC111">
            <v>0</v>
          </cell>
          <cell r="CD111">
            <v>0</v>
          </cell>
          <cell r="CE111">
            <v>0</v>
          </cell>
          <cell r="CF111">
            <v>0</v>
          </cell>
          <cell r="CG111">
            <v>0</v>
          </cell>
          <cell r="CH111">
            <v>0</v>
          </cell>
          <cell r="CI111">
            <v>0</v>
          </cell>
          <cell r="CJ111">
            <v>2011</v>
          </cell>
          <cell r="CK111">
            <v>2020</v>
          </cell>
          <cell r="CL111">
            <v>1340</v>
          </cell>
          <cell r="CM111">
            <v>0</v>
          </cell>
          <cell r="CN111">
            <v>0</v>
          </cell>
          <cell r="CO111">
            <v>0</v>
          </cell>
          <cell r="CP111">
            <v>0</v>
          </cell>
          <cell r="CQ111">
            <v>0</v>
          </cell>
          <cell r="CR111">
            <v>0</v>
          </cell>
          <cell r="CS111">
            <v>0</v>
          </cell>
          <cell r="CT111">
            <v>2700</v>
          </cell>
          <cell r="CU111">
            <v>0</v>
          </cell>
          <cell r="CV111">
            <v>10</v>
          </cell>
          <cell r="CW111">
            <v>295382</v>
          </cell>
          <cell r="CX111">
            <v>0</v>
          </cell>
          <cell r="CY111">
            <v>0</v>
          </cell>
          <cell r="CZ111">
            <v>0</v>
          </cell>
          <cell r="DA111">
            <v>0</v>
          </cell>
          <cell r="DB111">
            <v>0</v>
          </cell>
          <cell r="DC111">
            <v>0</v>
          </cell>
          <cell r="DD111">
            <v>0</v>
          </cell>
          <cell r="DE111">
            <v>197552</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1261082</v>
          </cell>
          <cell r="DU111">
            <v>4981</v>
          </cell>
          <cell r="DV111">
            <v>0</v>
          </cell>
          <cell r="DW111">
            <v>0</v>
          </cell>
          <cell r="DX111">
            <v>0</v>
          </cell>
          <cell r="DY111">
            <v>0</v>
          </cell>
          <cell r="DZ111">
            <v>175478</v>
          </cell>
          <cell r="EA111">
            <v>0</v>
          </cell>
          <cell r="EB111">
            <v>1441541</v>
          </cell>
          <cell r="EC111">
            <v>175000</v>
          </cell>
          <cell r="ED111">
            <v>0</v>
          </cell>
          <cell r="EE111">
            <v>1436560</v>
          </cell>
          <cell r="EF111">
            <v>0</v>
          </cell>
          <cell r="EG111">
            <v>197552</v>
          </cell>
          <cell r="EH111">
            <v>197552</v>
          </cell>
          <cell r="EI111">
            <v>48651</v>
          </cell>
          <cell r="EJ111">
            <v>246203</v>
          </cell>
          <cell r="EK111">
            <v>0</v>
          </cell>
          <cell r="EL111">
            <v>0</v>
          </cell>
          <cell r="EM111">
            <v>0</v>
          </cell>
          <cell r="EN111">
            <v>0</v>
          </cell>
          <cell r="EO111">
            <v>398018</v>
          </cell>
          <cell r="EP111">
            <v>0</v>
          </cell>
          <cell r="EQ111">
            <v>2260762</v>
          </cell>
          <cell r="ER111">
            <v>3379</v>
          </cell>
          <cell r="ES111">
            <v>997639</v>
          </cell>
          <cell r="ET111">
            <v>121120</v>
          </cell>
          <cell r="EU111">
            <v>0</v>
          </cell>
          <cell r="EV111">
            <v>0</v>
          </cell>
          <cell r="EW111">
            <v>134000</v>
          </cell>
          <cell r="EX111">
            <v>33000</v>
          </cell>
          <cell r="EY111">
            <v>0</v>
          </cell>
          <cell r="EZ111">
            <v>0</v>
          </cell>
          <cell r="FA111">
            <v>269976</v>
          </cell>
          <cell r="FB111">
            <v>0</v>
          </cell>
          <cell r="FC111">
            <v>1555735</v>
          </cell>
          <cell r="FD111">
            <v>0</v>
          </cell>
          <cell r="FE111">
            <v>0</v>
          </cell>
          <cell r="FF111">
            <v>994260</v>
          </cell>
          <cell r="FG111">
            <v>3379</v>
          </cell>
          <cell r="FH111">
            <v>1347452</v>
          </cell>
          <cell r="FI111">
            <v>100734</v>
          </cell>
          <cell r="FJ111">
            <v>178756</v>
          </cell>
          <cell r="FK111">
            <v>200000</v>
          </cell>
          <cell r="FL111">
            <v>50</v>
          </cell>
          <cell r="FM111">
            <v>0</v>
          </cell>
          <cell r="FN111">
            <v>0</v>
          </cell>
          <cell r="FO111">
            <v>60000</v>
          </cell>
          <cell r="FP111">
            <v>0</v>
          </cell>
          <cell r="FQ111">
            <v>2828545</v>
          </cell>
          <cell r="FR111">
            <v>0</v>
          </cell>
          <cell r="FS111">
            <v>50000</v>
          </cell>
          <cell r="FT111">
            <v>5410</v>
          </cell>
          <cell r="FU111">
            <v>40000</v>
          </cell>
          <cell r="FV111">
            <v>155000</v>
          </cell>
          <cell r="FW111">
            <v>4965947</v>
          </cell>
          <cell r="FX111">
            <v>0</v>
          </cell>
          <cell r="FY111">
            <v>0</v>
          </cell>
          <cell r="FZ111">
            <v>0</v>
          </cell>
          <cell r="GA111">
            <v>4965947</v>
          </cell>
          <cell r="GB111">
            <v>627934</v>
          </cell>
          <cell r="GC111">
            <v>5593881</v>
          </cell>
          <cell r="GD111">
            <v>689216</v>
          </cell>
          <cell r="GE111">
            <v>0</v>
          </cell>
          <cell r="GF111">
            <v>3976799</v>
          </cell>
          <cell r="GG111">
            <v>6001</v>
          </cell>
          <cell r="GH111">
            <v>2821670</v>
          </cell>
          <cell r="GI111">
            <v>31002</v>
          </cell>
          <cell r="GJ111">
            <v>29309</v>
          </cell>
          <cell r="GK111">
            <v>551372</v>
          </cell>
          <cell r="GL111">
            <v>150177</v>
          </cell>
          <cell r="GM111">
            <v>3505</v>
          </cell>
          <cell r="GN111">
            <v>24063</v>
          </cell>
          <cell r="GO111">
            <v>26902</v>
          </cell>
          <cell r="GP111">
            <v>0</v>
          </cell>
          <cell r="GQ111">
            <v>32625</v>
          </cell>
          <cell r="GR111">
            <v>0</v>
          </cell>
          <cell r="GS111">
            <v>38406</v>
          </cell>
          <cell r="GT111">
            <v>0</v>
          </cell>
          <cell r="GU111">
            <v>0</v>
          </cell>
          <cell r="GV111">
            <v>3918341</v>
          </cell>
          <cell r="GW111">
            <v>522236</v>
          </cell>
          <cell r="GX111">
            <v>1109988</v>
          </cell>
          <cell r="GY111">
            <v>96864</v>
          </cell>
          <cell r="GZ111">
            <v>0</v>
          </cell>
          <cell r="HA111">
            <v>0</v>
          </cell>
          <cell r="HB111">
            <v>214521</v>
          </cell>
          <cell r="HC111">
            <v>0</v>
          </cell>
          <cell r="HD111">
            <v>28057</v>
          </cell>
          <cell r="HE111">
            <v>54009</v>
          </cell>
          <cell r="HF111">
            <v>5819095</v>
          </cell>
          <cell r="HG111">
            <v>4822800</v>
          </cell>
          <cell r="HH111">
            <v>0</v>
          </cell>
          <cell r="HI111">
            <v>996295</v>
          </cell>
          <cell r="HJ111">
            <v>2917269</v>
          </cell>
          <cell r="HK111">
            <v>0</v>
          </cell>
          <cell r="HL111">
            <v>25408</v>
          </cell>
          <cell r="HM111">
            <v>504983</v>
          </cell>
          <cell r="HN111">
            <v>152327</v>
          </cell>
          <cell r="HO111">
            <v>1355</v>
          </cell>
          <cell r="HP111">
            <v>24792</v>
          </cell>
          <cell r="HQ111">
            <v>27709</v>
          </cell>
          <cell r="HR111">
            <v>0</v>
          </cell>
          <cell r="HS111">
            <v>0</v>
          </cell>
          <cell r="HT111">
            <v>0</v>
          </cell>
          <cell r="HU111">
            <v>3601</v>
          </cell>
          <cell r="HV111">
            <v>0</v>
          </cell>
          <cell r="HW111">
            <v>-12722</v>
          </cell>
          <cell r="HX111">
            <v>3965994</v>
          </cell>
          <cell r="HY111">
            <v>0</v>
          </cell>
          <cell r="HZ111">
            <v>996295</v>
          </cell>
          <cell r="IA111">
            <v>0</v>
          </cell>
          <cell r="IB111">
            <v>0</v>
          </cell>
          <cell r="IC111">
            <v>0</v>
          </cell>
          <cell r="ID111">
            <v>219029</v>
          </cell>
          <cell r="IE111">
            <v>0</v>
          </cell>
          <cell r="IF111">
            <v>22973</v>
          </cell>
          <cell r="IG111">
            <v>76513</v>
          </cell>
          <cell r="IH111">
            <v>0</v>
          </cell>
          <cell r="II111">
            <v>0</v>
          </cell>
          <cell r="IJ111">
            <v>0</v>
          </cell>
          <cell r="IK111">
            <v>0</v>
          </cell>
          <cell r="IL111">
            <v>3962393</v>
          </cell>
          <cell r="IM111">
            <v>0</v>
          </cell>
          <cell r="IN111">
            <v>0</v>
          </cell>
          <cell r="IO111">
            <v>2.0099999999999998</v>
          </cell>
          <cell r="IP111">
            <v>15</v>
          </cell>
          <cell r="IQ111">
            <v>2.141</v>
          </cell>
          <cell r="IR111">
            <v>0</v>
          </cell>
          <cell r="IS111">
            <v>464</v>
          </cell>
          <cell r="IT111">
            <v>0</v>
          </cell>
          <cell r="IU111">
            <v>9.5</v>
          </cell>
          <cell r="IV111">
            <v>0</v>
          </cell>
          <cell r="IW111">
            <v>0</v>
          </cell>
          <cell r="IX111">
            <v>0</v>
          </cell>
          <cell r="IY111">
            <v>0</v>
          </cell>
          <cell r="IZ111">
            <v>0</v>
          </cell>
          <cell r="JA111">
            <v>0</v>
          </cell>
          <cell r="JB111">
            <v>0</v>
          </cell>
          <cell r="JC111">
            <v>0</v>
          </cell>
          <cell r="JD111">
            <v>82.5</v>
          </cell>
          <cell r="JE111">
            <v>32.880000000000003</v>
          </cell>
          <cell r="JF111">
            <v>19.38</v>
          </cell>
          <cell r="JG111">
            <v>30.24</v>
          </cell>
          <cell r="JH111">
            <v>24.66</v>
          </cell>
          <cell r="JI111">
            <v>13.92</v>
          </cell>
          <cell r="JJ111">
            <v>30.96</v>
          </cell>
          <cell r="JK111">
            <v>69.540000000000006</v>
          </cell>
          <cell r="JL111">
            <v>0.65</v>
          </cell>
          <cell r="JM111">
            <v>0.22</v>
          </cell>
          <cell r="JN111">
            <v>15</v>
          </cell>
          <cell r="JO111">
            <v>0</v>
          </cell>
          <cell r="JP111">
            <v>6121</v>
          </cell>
          <cell r="JQ111">
            <v>2.1240000000000001</v>
          </cell>
          <cell r="JR111">
            <v>12005</v>
          </cell>
          <cell r="JS111">
            <v>476.6</v>
          </cell>
          <cell r="JT111">
            <v>0</v>
          </cell>
          <cell r="JU111">
            <v>0</v>
          </cell>
          <cell r="JV111">
            <v>0</v>
          </cell>
          <cell r="JW111">
            <v>0</v>
          </cell>
          <cell r="JX111">
            <v>464</v>
          </cell>
          <cell r="JY111">
            <v>6366</v>
          </cell>
          <cell r="JZ111">
            <v>2953824</v>
          </cell>
          <cell r="KA111">
            <v>0</v>
          </cell>
        </row>
        <row r="112">
          <cell r="C112">
            <v>1917</v>
          </cell>
          <cell r="D112" t="str">
            <v>BOYER VALLEY</v>
          </cell>
          <cell r="E112">
            <v>0</v>
          </cell>
          <cell r="F112">
            <v>0</v>
          </cell>
          <cell r="G112">
            <v>0</v>
          </cell>
          <cell r="H112">
            <v>1917</v>
          </cell>
          <cell r="I112">
            <v>2346291</v>
          </cell>
          <cell r="J112">
            <v>41942</v>
          </cell>
          <cell r="K112">
            <v>230000</v>
          </cell>
          <cell r="L112">
            <v>200000</v>
          </cell>
          <cell r="M112">
            <v>10150</v>
          </cell>
          <cell r="N112">
            <v>115000</v>
          </cell>
          <cell r="O112">
            <v>140100</v>
          </cell>
          <cell r="P112">
            <v>651800</v>
          </cell>
          <cell r="Q112">
            <v>0</v>
          </cell>
          <cell r="R112">
            <v>2562681</v>
          </cell>
          <cell r="S112">
            <v>0</v>
          </cell>
          <cell r="T112">
            <v>20500</v>
          </cell>
          <cell r="U112">
            <v>7211</v>
          </cell>
          <cell r="V112">
            <v>70000</v>
          </cell>
          <cell r="W112">
            <v>295000</v>
          </cell>
          <cell r="X112">
            <v>6690675</v>
          </cell>
          <cell r="Y112">
            <v>0</v>
          </cell>
          <cell r="Z112">
            <v>200000</v>
          </cell>
          <cell r="AA112">
            <v>2000</v>
          </cell>
          <cell r="AB112">
            <v>6892675</v>
          </cell>
          <cell r="AC112">
            <v>1848753</v>
          </cell>
          <cell r="AD112">
            <v>8741428</v>
          </cell>
          <cell r="AE112">
            <v>4245000</v>
          </cell>
          <cell r="AF112">
            <v>215000</v>
          </cell>
          <cell r="AG112">
            <v>120000</v>
          </cell>
          <cell r="AH112">
            <v>277500</v>
          </cell>
          <cell r="AI112">
            <v>292500</v>
          </cell>
          <cell r="AJ112">
            <v>102000</v>
          </cell>
          <cell r="AK112">
            <v>440000</v>
          </cell>
          <cell r="AL112">
            <v>495000</v>
          </cell>
          <cell r="AM112">
            <v>0</v>
          </cell>
          <cell r="AN112">
            <v>1942000</v>
          </cell>
          <cell r="AO112">
            <v>412500</v>
          </cell>
          <cell r="AP112">
            <v>210000</v>
          </cell>
          <cell r="AQ112">
            <v>425000</v>
          </cell>
          <cell r="AR112">
            <v>197560</v>
          </cell>
          <cell r="AS112">
            <v>832560</v>
          </cell>
          <cell r="AT112">
            <v>7432060</v>
          </cell>
          <cell r="AU112">
            <v>200000</v>
          </cell>
          <cell r="AV112">
            <v>7632060</v>
          </cell>
          <cell r="AW112">
            <v>1109368</v>
          </cell>
          <cell r="AX112">
            <v>8741428</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20</v>
          </cell>
          <cell r="BV112">
            <v>2014</v>
          </cell>
          <cell r="BW112">
            <v>2018</v>
          </cell>
          <cell r="BX112">
            <v>10</v>
          </cell>
          <cell r="BY112">
            <v>0</v>
          </cell>
          <cell r="BZ112">
            <v>0</v>
          </cell>
          <cell r="CA112">
            <v>0</v>
          </cell>
          <cell r="CB112">
            <v>0</v>
          </cell>
          <cell r="CC112">
            <v>0</v>
          </cell>
          <cell r="CD112">
            <v>0</v>
          </cell>
          <cell r="CE112">
            <v>0</v>
          </cell>
          <cell r="CF112">
            <v>0</v>
          </cell>
          <cell r="CG112">
            <v>0</v>
          </cell>
          <cell r="CH112">
            <v>0</v>
          </cell>
          <cell r="CI112">
            <v>0</v>
          </cell>
          <cell r="CJ112">
            <v>2014</v>
          </cell>
          <cell r="CK112">
            <v>2023</v>
          </cell>
          <cell r="CL112">
            <v>630</v>
          </cell>
          <cell r="CM112">
            <v>0</v>
          </cell>
          <cell r="CN112">
            <v>0</v>
          </cell>
          <cell r="CO112">
            <v>0</v>
          </cell>
          <cell r="CP112">
            <v>0</v>
          </cell>
          <cell r="CQ112">
            <v>0</v>
          </cell>
          <cell r="CR112">
            <v>0</v>
          </cell>
          <cell r="CS112">
            <v>0</v>
          </cell>
          <cell r="CT112">
            <v>4050</v>
          </cell>
          <cell r="CU112">
            <v>0</v>
          </cell>
          <cell r="CV112">
            <v>8</v>
          </cell>
          <cell r="CW112">
            <v>275803</v>
          </cell>
          <cell r="CX112">
            <v>0</v>
          </cell>
          <cell r="CY112">
            <v>0</v>
          </cell>
          <cell r="CZ112">
            <v>0</v>
          </cell>
          <cell r="DA112">
            <v>0</v>
          </cell>
          <cell r="DB112">
            <v>0</v>
          </cell>
          <cell r="DC112">
            <v>0</v>
          </cell>
          <cell r="DD112">
            <v>0</v>
          </cell>
          <cell r="DE112">
            <v>113516</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1439779</v>
          </cell>
          <cell r="DU112">
            <v>20214</v>
          </cell>
          <cell r="DV112">
            <v>0</v>
          </cell>
          <cell r="DW112">
            <v>0</v>
          </cell>
          <cell r="DX112">
            <v>0</v>
          </cell>
          <cell r="DY112">
            <v>33153</v>
          </cell>
          <cell r="DZ112">
            <v>340000</v>
          </cell>
          <cell r="EA112">
            <v>0</v>
          </cell>
          <cell r="EB112">
            <v>1833146</v>
          </cell>
          <cell r="EC112">
            <v>175000</v>
          </cell>
          <cell r="ED112">
            <v>0</v>
          </cell>
          <cell r="EE112">
            <v>1812932</v>
          </cell>
          <cell r="EF112">
            <v>0</v>
          </cell>
          <cell r="EG112">
            <v>113516</v>
          </cell>
          <cell r="EH112">
            <v>113516</v>
          </cell>
          <cell r="EI112">
            <v>59461</v>
          </cell>
          <cell r="EJ112">
            <v>172977</v>
          </cell>
          <cell r="EK112">
            <v>0</v>
          </cell>
          <cell r="EL112">
            <v>0</v>
          </cell>
          <cell r="EM112">
            <v>0</v>
          </cell>
          <cell r="EN112">
            <v>0</v>
          </cell>
          <cell r="EO112">
            <v>193967</v>
          </cell>
          <cell r="EP112">
            <v>0</v>
          </cell>
          <cell r="EQ112">
            <v>2375090</v>
          </cell>
          <cell r="ER112">
            <v>11219</v>
          </cell>
          <cell r="ES112">
            <v>1017378</v>
          </cell>
          <cell r="ET112">
            <v>97123</v>
          </cell>
          <cell r="EU112">
            <v>0</v>
          </cell>
          <cell r="EV112">
            <v>0</v>
          </cell>
          <cell r="EW112">
            <v>63000</v>
          </cell>
          <cell r="EX112">
            <v>33000</v>
          </cell>
          <cell r="EY112">
            <v>0</v>
          </cell>
          <cell r="EZ112">
            <v>0</v>
          </cell>
          <cell r="FA112">
            <v>107650</v>
          </cell>
          <cell r="FB112">
            <v>0</v>
          </cell>
          <cell r="FC112">
            <v>1318151</v>
          </cell>
          <cell r="FD112">
            <v>0</v>
          </cell>
          <cell r="FE112">
            <v>0</v>
          </cell>
          <cell r="FF112">
            <v>1006159</v>
          </cell>
          <cell r="FG112">
            <v>11219</v>
          </cell>
          <cell r="FH112">
            <v>1813865</v>
          </cell>
          <cell r="FI112">
            <v>32424</v>
          </cell>
          <cell r="FJ112">
            <v>230000</v>
          </cell>
          <cell r="FK112">
            <v>200000</v>
          </cell>
          <cell r="FL112">
            <v>5000</v>
          </cell>
          <cell r="FM112">
            <v>0</v>
          </cell>
          <cell r="FN112">
            <v>100</v>
          </cell>
          <cell r="FO112">
            <v>150000</v>
          </cell>
          <cell r="FP112">
            <v>0</v>
          </cell>
          <cell r="FQ112">
            <v>2562681</v>
          </cell>
          <cell r="FR112">
            <v>0</v>
          </cell>
          <cell r="FS112">
            <v>15000</v>
          </cell>
          <cell r="FT112">
            <v>5574</v>
          </cell>
          <cell r="FU112">
            <v>70000</v>
          </cell>
          <cell r="FV112">
            <v>160000</v>
          </cell>
          <cell r="FW112">
            <v>5244644</v>
          </cell>
          <cell r="FX112">
            <v>0</v>
          </cell>
          <cell r="FY112">
            <v>0</v>
          </cell>
          <cell r="FZ112">
            <v>2000</v>
          </cell>
          <cell r="GA112">
            <v>5246644</v>
          </cell>
          <cell r="GB112">
            <v>1009401</v>
          </cell>
          <cell r="GC112">
            <v>6256045</v>
          </cell>
          <cell r="GD112">
            <v>837674</v>
          </cell>
          <cell r="GE112">
            <v>0</v>
          </cell>
          <cell r="GF112">
            <v>3818229</v>
          </cell>
          <cell r="GG112">
            <v>6009</v>
          </cell>
          <cell r="GH112">
            <v>2669799</v>
          </cell>
          <cell r="GI112">
            <v>0</v>
          </cell>
          <cell r="GJ112">
            <v>149306</v>
          </cell>
          <cell r="GK112">
            <v>505657</v>
          </cell>
          <cell r="GL112">
            <v>139437</v>
          </cell>
          <cell r="GM112">
            <v>0</v>
          </cell>
          <cell r="GN112">
            <v>22050</v>
          </cell>
          <cell r="GO112">
            <v>24390</v>
          </cell>
          <cell r="GP112">
            <v>0</v>
          </cell>
          <cell r="GQ112">
            <v>0</v>
          </cell>
          <cell r="GR112">
            <v>0</v>
          </cell>
          <cell r="GS112">
            <v>41915</v>
          </cell>
          <cell r="GT112">
            <v>0</v>
          </cell>
          <cell r="GU112">
            <v>0</v>
          </cell>
          <cell r="GV112">
            <v>3840699</v>
          </cell>
          <cell r="GW112">
            <v>546663</v>
          </cell>
          <cell r="GX112">
            <v>1737109</v>
          </cell>
          <cell r="GY112">
            <v>19445</v>
          </cell>
          <cell r="GZ112">
            <v>0</v>
          </cell>
          <cell r="HA112">
            <v>0</v>
          </cell>
          <cell r="HB112">
            <v>214091</v>
          </cell>
          <cell r="HC112">
            <v>0</v>
          </cell>
          <cell r="HD112">
            <v>31359</v>
          </cell>
          <cell r="HE112">
            <v>57010</v>
          </cell>
          <cell r="HF112">
            <v>6395572</v>
          </cell>
          <cell r="HG112">
            <v>4890357</v>
          </cell>
          <cell r="HH112">
            <v>0</v>
          </cell>
          <cell r="HI112">
            <v>1505215</v>
          </cell>
          <cell r="HJ112">
            <v>2717599</v>
          </cell>
          <cell r="HK112">
            <v>0</v>
          </cell>
          <cell r="HL112">
            <v>104211</v>
          </cell>
          <cell r="HM112">
            <v>511772</v>
          </cell>
          <cell r="HN112">
            <v>141805</v>
          </cell>
          <cell r="HO112">
            <v>0</v>
          </cell>
          <cell r="HP112">
            <v>22290</v>
          </cell>
          <cell r="HQ112">
            <v>24653</v>
          </cell>
          <cell r="HR112">
            <v>0</v>
          </cell>
          <cell r="HS112">
            <v>0</v>
          </cell>
          <cell r="HT112">
            <v>0</v>
          </cell>
          <cell r="HU112">
            <v>33153</v>
          </cell>
          <cell r="HV112">
            <v>0</v>
          </cell>
          <cell r="HW112">
            <v>0</v>
          </cell>
          <cell r="HX112">
            <v>3874018</v>
          </cell>
          <cell r="HY112">
            <v>0</v>
          </cell>
          <cell r="HZ112">
            <v>1505215</v>
          </cell>
          <cell r="IA112">
            <v>0</v>
          </cell>
          <cell r="IB112">
            <v>0</v>
          </cell>
          <cell r="IC112">
            <v>0</v>
          </cell>
          <cell r="ID112">
            <v>218604</v>
          </cell>
          <cell r="IE112">
            <v>0</v>
          </cell>
          <cell r="IF112">
            <v>25701</v>
          </cell>
          <cell r="IG112">
            <v>70392</v>
          </cell>
          <cell r="IH112">
            <v>0</v>
          </cell>
          <cell r="II112">
            <v>0</v>
          </cell>
          <cell r="IJ112">
            <v>0</v>
          </cell>
          <cell r="IK112">
            <v>0</v>
          </cell>
          <cell r="IL112">
            <v>3840865</v>
          </cell>
          <cell r="IM112">
            <v>0</v>
          </cell>
          <cell r="IN112">
            <v>0</v>
          </cell>
          <cell r="IO112">
            <v>12.12</v>
          </cell>
          <cell r="IP112">
            <v>2</v>
          </cell>
          <cell r="IQ112">
            <v>2.0230000000000001</v>
          </cell>
          <cell r="IR112">
            <v>2.86</v>
          </cell>
          <cell r="IS112">
            <v>432.7</v>
          </cell>
          <cell r="IT112">
            <v>0</v>
          </cell>
          <cell r="IU112">
            <v>13</v>
          </cell>
          <cell r="IV112">
            <v>0</v>
          </cell>
          <cell r="IW112">
            <v>0</v>
          </cell>
          <cell r="IX112">
            <v>0</v>
          </cell>
          <cell r="IY112">
            <v>0</v>
          </cell>
          <cell r="IZ112">
            <v>0</v>
          </cell>
          <cell r="JA112">
            <v>0</v>
          </cell>
          <cell r="JB112">
            <v>0</v>
          </cell>
          <cell r="JC112">
            <v>0</v>
          </cell>
          <cell r="JD112">
            <v>83.5</v>
          </cell>
          <cell r="JE112">
            <v>38.36</v>
          </cell>
          <cell r="JF112">
            <v>16.34</v>
          </cell>
          <cell r="JG112">
            <v>28.8</v>
          </cell>
          <cell r="JH112">
            <v>24.66</v>
          </cell>
          <cell r="JI112">
            <v>18.149999999999999</v>
          </cell>
          <cell r="JJ112">
            <v>28.08</v>
          </cell>
          <cell r="JK112">
            <v>70.89</v>
          </cell>
          <cell r="JL112">
            <v>9.82</v>
          </cell>
          <cell r="JM112">
            <v>1.54</v>
          </cell>
          <cell r="JN112">
            <v>8</v>
          </cell>
          <cell r="JO112">
            <v>0</v>
          </cell>
          <cell r="JP112">
            <v>6129</v>
          </cell>
          <cell r="JQ112">
            <v>1.958</v>
          </cell>
          <cell r="JR112">
            <v>0</v>
          </cell>
          <cell r="JS112">
            <v>443.4</v>
          </cell>
          <cell r="JT112">
            <v>0</v>
          </cell>
          <cell r="JU112">
            <v>0</v>
          </cell>
          <cell r="JV112">
            <v>0</v>
          </cell>
          <cell r="JW112">
            <v>0</v>
          </cell>
          <cell r="JX112">
            <v>432.7</v>
          </cell>
          <cell r="JY112">
            <v>6374</v>
          </cell>
          <cell r="JZ112">
            <v>2758030</v>
          </cell>
          <cell r="KA112">
            <v>0</v>
          </cell>
        </row>
        <row r="113">
          <cell r="C113">
            <v>1926</v>
          </cell>
          <cell r="D113" t="str">
            <v>DURANT</v>
          </cell>
          <cell r="E113">
            <v>0</v>
          </cell>
          <cell r="F113">
            <v>0</v>
          </cell>
          <cell r="G113">
            <v>0</v>
          </cell>
          <cell r="H113">
            <v>1926</v>
          </cell>
          <cell r="I113">
            <v>2620446</v>
          </cell>
          <cell r="J113">
            <v>92877</v>
          </cell>
          <cell r="K113">
            <v>312919</v>
          </cell>
          <cell r="L113">
            <v>824463</v>
          </cell>
          <cell r="M113">
            <v>10140</v>
          </cell>
          <cell r="N113">
            <v>231081</v>
          </cell>
          <cell r="O113">
            <v>310000</v>
          </cell>
          <cell r="P113">
            <v>111453</v>
          </cell>
          <cell r="Q113">
            <v>11500</v>
          </cell>
          <cell r="R113">
            <v>3058079</v>
          </cell>
          <cell r="S113">
            <v>0</v>
          </cell>
          <cell r="T113">
            <v>479840</v>
          </cell>
          <cell r="U113">
            <v>28721</v>
          </cell>
          <cell r="V113">
            <v>50000</v>
          </cell>
          <cell r="W113">
            <v>174443</v>
          </cell>
          <cell r="X113">
            <v>8315962</v>
          </cell>
          <cell r="Y113">
            <v>0</v>
          </cell>
          <cell r="Z113">
            <v>600688</v>
          </cell>
          <cell r="AA113">
            <v>0</v>
          </cell>
          <cell r="AB113">
            <v>8916650</v>
          </cell>
          <cell r="AC113">
            <v>2371866</v>
          </cell>
          <cell r="AD113">
            <v>11288516</v>
          </cell>
          <cell r="AE113">
            <v>4951064</v>
          </cell>
          <cell r="AF113">
            <v>136395</v>
          </cell>
          <cell r="AG113">
            <v>253508</v>
          </cell>
          <cell r="AH113">
            <v>314232</v>
          </cell>
          <cell r="AI113">
            <v>461690</v>
          </cell>
          <cell r="AJ113">
            <v>106504</v>
          </cell>
          <cell r="AK113">
            <v>763526</v>
          </cell>
          <cell r="AL113">
            <v>317078</v>
          </cell>
          <cell r="AM113">
            <v>0</v>
          </cell>
          <cell r="AN113">
            <v>2352933</v>
          </cell>
          <cell r="AO113">
            <v>345654</v>
          </cell>
          <cell r="AP113">
            <v>614900</v>
          </cell>
          <cell r="AQ113">
            <v>708849</v>
          </cell>
          <cell r="AR113">
            <v>248271</v>
          </cell>
          <cell r="AS113">
            <v>1572020</v>
          </cell>
          <cell r="AT113">
            <v>9221671</v>
          </cell>
          <cell r="AU113">
            <v>600688</v>
          </cell>
          <cell r="AV113">
            <v>9822359</v>
          </cell>
          <cell r="AW113">
            <v>1466157</v>
          </cell>
          <cell r="AX113">
            <v>11288516</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10</v>
          </cell>
          <cell r="BV113">
            <v>2015</v>
          </cell>
          <cell r="BW113">
            <v>2019</v>
          </cell>
          <cell r="BX113">
            <v>10</v>
          </cell>
          <cell r="BY113">
            <v>0</v>
          </cell>
          <cell r="BZ113">
            <v>0</v>
          </cell>
          <cell r="CA113">
            <v>0</v>
          </cell>
          <cell r="CB113">
            <v>0</v>
          </cell>
          <cell r="CC113">
            <v>0</v>
          </cell>
          <cell r="CD113">
            <v>0</v>
          </cell>
          <cell r="CE113">
            <v>0</v>
          </cell>
          <cell r="CF113">
            <v>0</v>
          </cell>
          <cell r="CG113">
            <v>0</v>
          </cell>
          <cell r="CH113">
            <v>0</v>
          </cell>
          <cell r="CI113">
            <v>0</v>
          </cell>
          <cell r="CJ113">
            <v>2011</v>
          </cell>
          <cell r="CK113">
            <v>2020</v>
          </cell>
          <cell r="CL113">
            <v>670</v>
          </cell>
          <cell r="CM113">
            <v>0</v>
          </cell>
          <cell r="CN113">
            <v>0</v>
          </cell>
          <cell r="CO113">
            <v>0</v>
          </cell>
          <cell r="CP113">
            <v>0</v>
          </cell>
          <cell r="CQ113">
            <v>0</v>
          </cell>
          <cell r="CR113">
            <v>0</v>
          </cell>
          <cell r="CS113">
            <v>0</v>
          </cell>
          <cell r="CT113">
            <v>2700</v>
          </cell>
          <cell r="CU113">
            <v>0</v>
          </cell>
          <cell r="CV113">
            <v>5</v>
          </cell>
          <cell r="CW113">
            <v>362663</v>
          </cell>
          <cell r="CX113">
            <v>0</v>
          </cell>
          <cell r="CY113">
            <v>0</v>
          </cell>
          <cell r="CZ113">
            <v>0</v>
          </cell>
          <cell r="DA113">
            <v>0</v>
          </cell>
          <cell r="DB113">
            <v>0</v>
          </cell>
          <cell r="DC113">
            <v>0</v>
          </cell>
          <cell r="DD113">
            <v>4</v>
          </cell>
          <cell r="DE113">
            <v>145539</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1817544</v>
          </cell>
          <cell r="DU113">
            <v>114183</v>
          </cell>
          <cell r="DV113">
            <v>0</v>
          </cell>
          <cell r="DW113">
            <v>0</v>
          </cell>
          <cell r="DX113">
            <v>0</v>
          </cell>
          <cell r="DY113">
            <v>33606</v>
          </cell>
          <cell r="DZ113">
            <v>305000</v>
          </cell>
          <cell r="EA113">
            <v>0</v>
          </cell>
          <cell r="EB113">
            <v>2270333</v>
          </cell>
          <cell r="EC113">
            <v>353539</v>
          </cell>
          <cell r="ED113">
            <v>0</v>
          </cell>
          <cell r="EE113">
            <v>2156150</v>
          </cell>
          <cell r="EF113">
            <v>0</v>
          </cell>
          <cell r="EG113">
            <v>6464</v>
          </cell>
          <cell r="EH113">
            <v>6464</v>
          </cell>
          <cell r="EI113">
            <v>0</v>
          </cell>
          <cell r="EJ113">
            <v>6464</v>
          </cell>
          <cell r="EK113">
            <v>0</v>
          </cell>
          <cell r="EL113">
            <v>0</v>
          </cell>
          <cell r="EM113">
            <v>0</v>
          </cell>
          <cell r="EN113">
            <v>0</v>
          </cell>
          <cell r="EO113">
            <v>108161</v>
          </cell>
          <cell r="EP113">
            <v>0</v>
          </cell>
          <cell r="EQ113">
            <v>2738497</v>
          </cell>
          <cell r="ER113">
            <v>52565</v>
          </cell>
          <cell r="ES113">
            <v>1097551</v>
          </cell>
          <cell r="ET113">
            <v>171344</v>
          </cell>
          <cell r="EU113">
            <v>0</v>
          </cell>
          <cell r="EV113">
            <v>0</v>
          </cell>
          <cell r="EW113">
            <v>2976</v>
          </cell>
          <cell r="EX113">
            <v>0</v>
          </cell>
          <cell r="EY113">
            <v>0</v>
          </cell>
          <cell r="EZ113">
            <v>0</v>
          </cell>
          <cell r="FA113">
            <v>49793</v>
          </cell>
          <cell r="FB113">
            <v>0</v>
          </cell>
          <cell r="FC113">
            <v>1321664</v>
          </cell>
          <cell r="FD113">
            <v>0</v>
          </cell>
          <cell r="FE113">
            <v>0</v>
          </cell>
          <cell r="FF113">
            <v>1044986</v>
          </cell>
          <cell r="FG113">
            <v>52565</v>
          </cell>
          <cell r="FH113">
            <v>2168177</v>
          </cell>
          <cell r="FI113">
            <v>76982</v>
          </cell>
          <cell r="FJ113">
            <v>173844</v>
          </cell>
          <cell r="FK113">
            <v>824463</v>
          </cell>
          <cell r="FL113">
            <v>6000</v>
          </cell>
          <cell r="FM113">
            <v>0</v>
          </cell>
          <cell r="FN113">
            <v>0</v>
          </cell>
          <cell r="FO113">
            <v>54000</v>
          </cell>
          <cell r="FP113">
            <v>11500</v>
          </cell>
          <cell r="FQ113">
            <v>3058079</v>
          </cell>
          <cell r="FR113">
            <v>0</v>
          </cell>
          <cell r="FS113">
            <v>25850</v>
          </cell>
          <cell r="FT113">
            <v>23605</v>
          </cell>
          <cell r="FU113">
            <v>50000</v>
          </cell>
          <cell r="FV113">
            <v>63450</v>
          </cell>
          <cell r="FW113">
            <v>6535950</v>
          </cell>
          <cell r="FX113">
            <v>0</v>
          </cell>
          <cell r="FY113">
            <v>0</v>
          </cell>
          <cell r="FZ113">
            <v>0</v>
          </cell>
          <cell r="GA113">
            <v>6535950</v>
          </cell>
          <cell r="GB113">
            <v>1245634</v>
          </cell>
          <cell r="GC113">
            <v>7781584</v>
          </cell>
          <cell r="GD113">
            <v>1232712</v>
          </cell>
          <cell r="GE113">
            <v>0</v>
          </cell>
          <cell r="GF113">
            <v>4836617</v>
          </cell>
          <cell r="GG113">
            <v>6047</v>
          </cell>
          <cell r="GH113">
            <v>3539914</v>
          </cell>
          <cell r="GI113">
            <v>0</v>
          </cell>
          <cell r="GJ113">
            <v>17040</v>
          </cell>
          <cell r="GK113">
            <v>535160</v>
          </cell>
          <cell r="GL113">
            <v>178462</v>
          </cell>
          <cell r="GM113">
            <v>0</v>
          </cell>
          <cell r="GN113">
            <v>28667</v>
          </cell>
          <cell r="GO113">
            <v>31246</v>
          </cell>
          <cell r="GP113">
            <v>0</v>
          </cell>
          <cell r="GQ113">
            <v>86109</v>
          </cell>
          <cell r="GR113">
            <v>0</v>
          </cell>
          <cell r="GS113">
            <v>17649</v>
          </cell>
          <cell r="GT113">
            <v>7310</v>
          </cell>
          <cell r="GU113">
            <v>0</v>
          </cell>
          <cell r="GV113">
            <v>4861576</v>
          </cell>
          <cell r="GW113">
            <v>1272108</v>
          </cell>
          <cell r="GX113">
            <v>2308359</v>
          </cell>
          <cell r="GY113">
            <v>0</v>
          </cell>
          <cell r="GZ113">
            <v>0</v>
          </cell>
          <cell r="HA113">
            <v>0</v>
          </cell>
          <cell r="HB113">
            <v>274591</v>
          </cell>
          <cell r="HC113">
            <v>0</v>
          </cell>
          <cell r="HD113">
            <v>33763</v>
          </cell>
          <cell r="HE113">
            <v>36006</v>
          </cell>
          <cell r="HF113">
            <v>8752640</v>
          </cell>
          <cell r="HG113">
            <v>6799237</v>
          </cell>
          <cell r="HH113">
            <v>0</v>
          </cell>
          <cell r="HI113">
            <v>1953403</v>
          </cell>
          <cell r="HJ113">
            <v>3486822</v>
          </cell>
          <cell r="HK113">
            <v>88491</v>
          </cell>
          <cell r="HL113">
            <v>22096</v>
          </cell>
          <cell r="HM113">
            <v>538502</v>
          </cell>
          <cell r="HN113">
            <v>176293</v>
          </cell>
          <cell r="HO113">
            <v>2169</v>
          </cell>
          <cell r="HP113">
            <v>28194</v>
          </cell>
          <cell r="HQ113">
            <v>30736</v>
          </cell>
          <cell r="HR113">
            <v>0</v>
          </cell>
          <cell r="HS113">
            <v>74448</v>
          </cell>
          <cell r="HT113">
            <v>0</v>
          </cell>
          <cell r="HU113">
            <v>41440</v>
          </cell>
          <cell r="HV113">
            <v>0</v>
          </cell>
          <cell r="HW113">
            <v>0</v>
          </cell>
          <cell r="HX113">
            <v>4915345</v>
          </cell>
          <cell r="HY113">
            <v>0</v>
          </cell>
          <cell r="HZ113">
            <v>1953403</v>
          </cell>
          <cell r="IA113">
            <v>0</v>
          </cell>
          <cell r="IB113">
            <v>0</v>
          </cell>
          <cell r="IC113">
            <v>0</v>
          </cell>
          <cell r="ID113">
            <v>284344</v>
          </cell>
          <cell r="IE113">
            <v>0</v>
          </cell>
          <cell r="IF113">
            <v>27628</v>
          </cell>
          <cell r="IG113">
            <v>48968</v>
          </cell>
          <cell r="IH113">
            <v>0</v>
          </cell>
          <cell r="II113">
            <v>0</v>
          </cell>
          <cell r="IJ113">
            <v>0</v>
          </cell>
          <cell r="IK113">
            <v>0</v>
          </cell>
          <cell r="IL113">
            <v>4873905</v>
          </cell>
          <cell r="IM113">
            <v>0</v>
          </cell>
          <cell r="IN113">
            <v>0</v>
          </cell>
          <cell r="IO113">
            <v>1.43</v>
          </cell>
          <cell r="IP113">
            <v>0</v>
          </cell>
          <cell r="IQ113">
            <v>2.153</v>
          </cell>
          <cell r="IR113">
            <v>0</v>
          </cell>
          <cell r="IS113">
            <v>565.6</v>
          </cell>
          <cell r="IT113">
            <v>0</v>
          </cell>
          <cell r="IU113">
            <v>10.5</v>
          </cell>
          <cell r="IV113">
            <v>0</v>
          </cell>
          <cell r="IW113">
            <v>0</v>
          </cell>
          <cell r="IX113">
            <v>0</v>
          </cell>
          <cell r="IY113">
            <v>0</v>
          </cell>
          <cell r="IZ113">
            <v>0</v>
          </cell>
          <cell r="JA113">
            <v>0</v>
          </cell>
          <cell r="JB113">
            <v>0</v>
          </cell>
          <cell r="JC113">
            <v>0</v>
          </cell>
          <cell r="JD113">
            <v>87.32</v>
          </cell>
          <cell r="JE113">
            <v>45.21</v>
          </cell>
          <cell r="JF113">
            <v>13.31</v>
          </cell>
          <cell r="JG113">
            <v>28.8</v>
          </cell>
          <cell r="JH113">
            <v>19.18</v>
          </cell>
          <cell r="JI113">
            <v>19.36</v>
          </cell>
          <cell r="JJ113">
            <v>20.88</v>
          </cell>
          <cell r="JK113">
            <v>59.42</v>
          </cell>
          <cell r="JL113">
            <v>2.75</v>
          </cell>
          <cell r="JM113">
            <v>0</v>
          </cell>
          <cell r="JN113">
            <v>0</v>
          </cell>
          <cell r="JO113">
            <v>0</v>
          </cell>
          <cell r="JP113">
            <v>6167</v>
          </cell>
          <cell r="JQ113">
            <v>2.1819999999999999</v>
          </cell>
          <cell r="JR113">
            <v>10322</v>
          </cell>
          <cell r="JS113">
            <v>565.4</v>
          </cell>
          <cell r="JT113">
            <v>-3.81</v>
          </cell>
          <cell r="JU113">
            <v>1172</v>
          </cell>
          <cell r="JV113">
            <v>-20406</v>
          </cell>
          <cell r="JW113">
            <v>0</v>
          </cell>
          <cell r="JX113">
            <v>565.6</v>
          </cell>
          <cell r="JY113">
            <v>6412</v>
          </cell>
          <cell r="JZ113">
            <v>3626627</v>
          </cell>
          <cell r="KA113">
            <v>0</v>
          </cell>
        </row>
        <row r="114">
          <cell r="C114">
            <v>1935</v>
          </cell>
          <cell r="D114" t="str">
            <v>UNION</v>
          </cell>
          <cell r="E114">
            <v>0</v>
          </cell>
          <cell r="F114">
            <v>0</v>
          </cell>
          <cell r="G114">
            <v>0</v>
          </cell>
          <cell r="H114">
            <v>1935</v>
          </cell>
          <cell r="I114">
            <v>4406304</v>
          </cell>
          <cell r="J114">
            <v>141129</v>
          </cell>
          <cell r="K114">
            <v>555129</v>
          </cell>
          <cell r="L114">
            <v>479281</v>
          </cell>
          <cell r="M114">
            <v>8121</v>
          </cell>
          <cell r="N114">
            <v>489661</v>
          </cell>
          <cell r="O114">
            <v>548034</v>
          </cell>
          <cell r="P114">
            <v>1266076</v>
          </cell>
          <cell r="Q114">
            <v>0</v>
          </cell>
          <cell r="R114">
            <v>6975424</v>
          </cell>
          <cell r="S114">
            <v>0</v>
          </cell>
          <cell r="T114">
            <v>162840</v>
          </cell>
          <cell r="U114">
            <v>1566</v>
          </cell>
          <cell r="V114">
            <v>80000</v>
          </cell>
          <cell r="W114">
            <v>484692</v>
          </cell>
          <cell r="X114">
            <v>15598257</v>
          </cell>
          <cell r="Y114">
            <v>0</v>
          </cell>
          <cell r="Z114">
            <v>711600</v>
          </cell>
          <cell r="AA114">
            <v>0</v>
          </cell>
          <cell r="AB114">
            <v>16309857</v>
          </cell>
          <cell r="AC114">
            <v>3202533</v>
          </cell>
          <cell r="AD114">
            <v>19512390</v>
          </cell>
          <cell r="AE114">
            <v>8982026</v>
          </cell>
          <cell r="AF114">
            <v>543252</v>
          </cell>
          <cell r="AG114">
            <v>462504</v>
          </cell>
          <cell r="AH114">
            <v>213541</v>
          </cell>
          <cell r="AI114">
            <v>926365</v>
          </cell>
          <cell r="AJ114">
            <v>220116</v>
          </cell>
          <cell r="AK114">
            <v>1204668</v>
          </cell>
          <cell r="AL114">
            <v>1023667</v>
          </cell>
          <cell r="AM114">
            <v>0</v>
          </cell>
          <cell r="AN114">
            <v>4594113</v>
          </cell>
          <cell r="AO114">
            <v>766668</v>
          </cell>
          <cell r="AP114">
            <v>100000</v>
          </cell>
          <cell r="AQ114">
            <v>697109</v>
          </cell>
          <cell r="AR114">
            <v>564063</v>
          </cell>
          <cell r="AS114">
            <v>1361172</v>
          </cell>
          <cell r="AT114">
            <v>15703979</v>
          </cell>
          <cell r="AU114">
            <v>711600</v>
          </cell>
          <cell r="AV114">
            <v>16415579</v>
          </cell>
          <cell r="AW114">
            <v>3096811</v>
          </cell>
          <cell r="AX114">
            <v>19512390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20</v>
          </cell>
          <cell r="BV114">
            <v>2013</v>
          </cell>
          <cell r="BW114">
            <v>2017</v>
          </cell>
          <cell r="BX114">
            <v>10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7</v>
          </cell>
          <cell r="CW114">
            <v>783045</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3593765</v>
          </cell>
          <cell r="DU114">
            <v>73005</v>
          </cell>
          <cell r="DV114">
            <v>0</v>
          </cell>
          <cell r="DW114">
            <v>0</v>
          </cell>
          <cell r="DX114">
            <v>0</v>
          </cell>
          <cell r="DY114">
            <v>193851</v>
          </cell>
          <cell r="DZ114">
            <v>265285</v>
          </cell>
          <cell r="EA114">
            <v>0</v>
          </cell>
          <cell r="EB114">
            <v>4125906</v>
          </cell>
          <cell r="EC114">
            <v>291125</v>
          </cell>
          <cell r="ED114">
            <v>0</v>
          </cell>
          <cell r="EE114">
            <v>4052901</v>
          </cell>
          <cell r="EF114">
            <v>0</v>
          </cell>
          <cell r="EG114">
            <v>0</v>
          </cell>
          <cell r="EH114">
            <v>0</v>
          </cell>
          <cell r="EI114">
            <v>126453</v>
          </cell>
          <cell r="EJ114">
            <v>126453</v>
          </cell>
          <cell r="EK114">
            <v>0</v>
          </cell>
          <cell r="EL114">
            <v>0</v>
          </cell>
          <cell r="EM114">
            <v>0</v>
          </cell>
          <cell r="EN114">
            <v>0</v>
          </cell>
          <cell r="EO114">
            <v>0</v>
          </cell>
          <cell r="EP114">
            <v>0</v>
          </cell>
          <cell r="EQ114">
            <v>4543484</v>
          </cell>
          <cell r="ER114">
            <v>19052</v>
          </cell>
          <cell r="ES114">
            <v>1095143</v>
          </cell>
          <cell r="ET114">
            <v>77297</v>
          </cell>
          <cell r="EU114">
            <v>0</v>
          </cell>
          <cell r="EV114">
            <v>0</v>
          </cell>
          <cell r="EW114">
            <v>0</v>
          </cell>
          <cell r="EX114">
            <v>33000</v>
          </cell>
          <cell r="EY114">
            <v>0</v>
          </cell>
          <cell r="EZ114">
            <v>0</v>
          </cell>
          <cell r="FA114">
            <v>0</v>
          </cell>
          <cell r="FB114">
            <v>0</v>
          </cell>
          <cell r="FC114">
            <v>1205440</v>
          </cell>
          <cell r="FD114">
            <v>0</v>
          </cell>
          <cell r="FE114">
            <v>0</v>
          </cell>
          <cell r="FF114">
            <v>1076091</v>
          </cell>
          <cell r="FG114">
            <v>19052</v>
          </cell>
          <cell r="FH114">
            <v>4001628</v>
          </cell>
          <cell r="FI114">
            <v>128227</v>
          </cell>
          <cell r="FJ114">
            <v>555129</v>
          </cell>
          <cell r="FK114">
            <v>479281</v>
          </cell>
          <cell r="FL114">
            <v>6251</v>
          </cell>
          <cell r="FM114">
            <v>0</v>
          </cell>
          <cell r="FN114">
            <v>72100</v>
          </cell>
          <cell r="FO114">
            <v>95069</v>
          </cell>
          <cell r="FP114">
            <v>0</v>
          </cell>
          <cell r="FQ114">
            <v>6975424</v>
          </cell>
          <cell r="FR114">
            <v>0</v>
          </cell>
          <cell r="FS114">
            <v>155424</v>
          </cell>
          <cell r="FT114">
            <v>0</v>
          </cell>
          <cell r="FU114">
            <v>80000</v>
          </cell>
          <cell r="FV114">
            <v>199256</v>
          </cell>
          <cell r="FW114">
            <v>12747789</v>
          </cell>
          <cell r="FX114">
            <v>0</v>
          </cell>
          <cell r="FY114">
            <v>0</v>
          </cell>
          <cell r="FZ114">
            <v>0</v>
          </cell>
          <cell r="GA114">
            <v>12747789</v>
          </cell>
          <cell r="GB114">
            <v>1207744</v>
          </cell>
          <cell r="GC114">
            <v>13955533</v>
          </cell>
          <cell r="GD114">
            <v>1642510</v>
          </cell>
          <cell r="GE114">
            <v>0</v>
          </cell>
          <cell r="GF114">
            <v>10124530</v>
          </cell>
          <cell r="GG114">
            <v>6083</v>
          </cell>
          <cell r="GH114">
            <v>7523454</v>
          </cell>
          <cell r="GI114">
            <v>30855</v>
          </cell>
          <cell r="GJ114">
            <v>47326</v>
          </cell>
          <cell r="GK114">
            <v>1026689</v>
          </cell>
          <cell r="GL114">
            <v>375543</v>
          </cell>
          <cell r="GM114">
            <v>0</v>
          </cell>
          <cell r="GN114">
            <v>61960</v>
          </cell>
          <cell r="GO114">
            <v>69271</v>
          </cell>
          <cell r="GP114">
            <v>0</v>
          </cell>
          <cell r="GQ114">
            <v>214505</v>
          </cell>
          <cell r="GR114">
            <v>0</v>
          </cell>
          <cell r="GS114">
            <v>35886</v>
          </cell>
          <cell r="GT114">
            <v>193852</v>
          </cell>
          <cell r="GU114">
            <v>0</v>
          </cell>
          <cell r="GV114">
            <v>10354268</v>
          </cell>
          <cell r="GW114">
            <v>978278</v>
          </cell>
          <cell r="GX114">
            <v>2759309</v>
          </cell>
          <cell r="GY114">
            <v>0</v>
          </cell>
          <cell r="GZ114">
            <v>0</v>
          </cell>
          <cell r="HA114">
            <v>0</v>
          </cell>
          <cell r="HB114">
            <v>563929</v>
          </cell>
          <cell r="HC114">
            <v>0</v>
          </cell>
          <cell r="HD114">
            <v>66511</v>
          </cell>
          <cell r="HE114">
            <v>0</v>
          </cell>
          <cell r="HF114">
            <v>14655784</v>
          </cell>
          <cell r="HG114">
            <v>12109909</v>
          </cell>
          <cell r="HH114">
            <v>0</v>
          </cell>
          <cell r="HI114">
            <v>2545875</v>
          </cell>
          <cell r="HJ114">
            <v>7523619</v>
          </cell>
          <cell r="HK114">
            <v>75070</v>
          </cell>
          <cell r="HL114">
            <v>53724</v>
          </cell>
          <cell r="HM114">
            <v>1035963</v>
          </cell>
          <cell r="HN114">
            <v>375956</v>
          </cell>
          <cell r="HO114">
            <v>0</v>
          </cell>
          <cell r="HP114">
            <v>61879</v>
          </cell>
          <cell r="HQ114">
            <v>69161</v>
          </cell>
          <cell r="HR114">
            <v>0</v>
          </cell>
          <cell r="HS114">
            <v>265665</v>
          </cell>
          <cell r="HT114">
            <v>0</v>
          </cell>
          <cell r="HU114">
            <v>87918</v>
          </cell>
          <cell r="HV114">
            <v>0</v>
          </cell>
          <cell r="HW114">
            <v>0</v>
          </cell>
          <cell r="HX114">
            <v>10336475</v>
          </cell>
          <cell r="HY114">
            <v>0</v>
          </cell>
          <cell r="HZ114">
            <v>2545875</v>
          </cell>
          <cell r="IA114">
            <v>0</v>
          </cell>
          <cell r="IB114">
            <v>0</v>
          </cell>
          <cell r="IC114">
            <v>0</v>
          </cell>
          <cell r="ID114">
            <v>573625</v>
          </cell>
          <cell r="IE114">
            <v>0</v>
          </cell>
          <cell r="IF114">
            <v>54340</v>
          </cell>
          <cell r="IG114">
            <v>0</v>
          </cell>
          <cell r="IH114">
            <v>0</v>
          </cell>
          <cell r="II114">
            <v>0</v>
          </cell>
          <cell r="IJ114">
            <v>0</v>
          </cell>
          <cell r="IK114">
            <v>0</v>
          </cell>
          <cell r="IL114">
            <v>10248557</v>
          </cell>
          <cell r="IM114">
            <v>0</v>
          </cell>
          <cell r="IN114">
            <v>0</v>
          </cell>
          <cell r="IO114">
            <v>3.61</v>
          </cell>
          <cell r="IP114">
            <v>15</v>
          </cell>
          <cell r="IQ114">
            <v>4.6109999999999998</v>
          </cell>
          <cell r="IR114">
            <v>0.44</v>
          </cell>
          <cell r="IS114">
            <v>1214.4000000000001</v>
          </cell>
          <cell r="IT114">
            <v>0</v>
          </cell>
          <cell r="IU114">
            <v>0</v>
          </cell>
          <cell r="IV114">
            <v>0</v>
          </cell>
          <cell r="IW114">
            <v>0</v>
          </cell>
          <cell r="IX114">
            <v>0</v>
          </cell>
          <cell r="IY114">
            <v>0</v>
          </cell>
          <cell r="IZ114">
            <v>0</v>
          </cell>
          <cell r="JA114">
            <v>0</v>
          </cell>
          <cell r="JB114">
            <v>0</v>
          </cell>
          <cell r="JC114">
            <v>0</v>
          </cell>
          <cell r="JD114">
            <v>167.01</v>
          </cell>
          <cell r="JE114">
            <v>57.54</v>
          </cell>
          <cell r="JF114">
            <v>30.27</v>
          </cell>
          <cell r="JG114">
            <v>79.2</v>
          </cell>
          <cell r="JH114">
            <v>43.84</v>
          </cell>
          <cell r="JI114">
            <v>36.340000000000003</v>
          </cell>
          <cell r="JJ114">
            <v>82.08</v>
          </cell>
          <cell r="JK114">
            <v>162.26</v>
          </cell>
          <cell r="JL114">
            <v>2.2599999999999998</v>
          </cell>
          <cell r="JM114">
            <v>0.44</v>
          </cell>
          <cell r="JN114">
            <v>17</v>
          </cell>
          <cell r="JO114">
            <v>0</v>
          </cell>
          <cell r="JP114">
            <v>6203</v>
          </cell>
          <cell r="JQ114">
            <v>4.7789999999999999</v>
          </cell>
          <cell r="JR114">
            <v>80919</v>
          </cell>
          <cell r="JS114">
            <v>1212.9000000000001</v>
          </cell>
          <cell r="JT114">
            <v>1</v>
          </cell>
          <cell r="JU114">
            <v>0</v>
          </cell>
          <cell r="JV114">
            <v>5356</v>
          </cell>
          <cell r="JW114">
            <v>0</v>
          </cell>
          <cell r="JX114">
            <v>1214.4000000000001</v>
          </cell>
          <cell r="JY114">
            <v>6448</v>
          </cell>
          <cell r="JZ114">
            <v>7830451</v>
          </cell>
          <cell r="KA114">
            <v>0</v>
          </cell>
        </row>
        <row r="115">
          <cell r="C115">
            <v>1944</v>
          </cell>
          <cell r="D115" t="str">
            <v>EAGLE GROVE</v>
          </cell>
          <cell r="E115">
            <v>0</v>
          </cell>
          <cell r="F115">
            <v>0</v>
          </cell>
          <cell r="G115">
            <v>0</v>
          </cell>
          <cell r="H115">
            <v>1944</v>
          </cell>
          <cell r="I115">
            <v>3750410</v>
          </cell>
          <cell r="J115">
            <v>97924</v>
          </cell>
          <cell r="K115">
            <v>220000</v>
          </cell>
          <cell r="L115">
            <v>370000</v>
          </cell>
          <cell r="M115">
            <v>4400</v>
          </cell>
          <cell r="N115">
            <v>200000</v>
          </cell>
          <cell r="O115">
            <v>295000</v>
          </cell>
          <cell r="P115">
            <v>890000</v>
          </cell>
          <cell r="Q115">
            <v>0</v>
          </cell>
          <cell r="R115">
            <v>5435285</v>
          </cell>
          <cell r="S115">
            <v>0</v>
          </cell>
          <cell r="T115">
            <v>134800</v>
          </cell>
          <cell r="U115">
            <v>33179</v>
          </cell>
          <cell r="V115">
            <v>230000</v>
          </cell>
          <cell r="W115">
            <v>640000</v>
          </cell>
          <cell r="X115">
            <v>12300998</v>
          </cell>
          <cell r="Y115">
            <v>0</v>
          </cell>
          <cell r="Z115">
            <v>1000000</v>
          </cell>
          <cell r="AA115">
            <v>0</v>
          </cell>
          <cell r="AB115">
            <v>13300998</v>
          </cell>
          <cell r="AC115">
            <v>2451395</v>
          </cell>
          <cell r="AD115">
            <v>15752393</v>
          </cell>
          <cell r="AE115">
            <v>7650628</v>
          </cell>
          <cell r="AF115">
            <v>240000</v>
          </cell>
          <cell r="AG115">
            <v>530000</v>
          </cell>
          <cell r="AH115">
            <v>400000</v>
          </cell>
          <cell r="AI115">
            <v>600000</v>
          </cell>
          <cell r="AJ115">
            <v>200000</v>
          </cell>
          <cell r="AK115">
            <v>630000</v>
          </cell>
          <cell r="AL115">
            <v>794653</v>
          </cell>
          <cell r="AM115">
            <v>0</v>
          </cell>
          <cell r="AN115">
            <v>3394653</v>
          </cell>
          <cell r="AO115">
            <v>918290</v>
          </cell>
          <cell r="AP115">
            <v>600000</v>
          </cell>
          <cell r="AQ115">
            <v>454197</v>
          </cell>
          <cell r="AR115">
            <v>397502</v>
          </cell>
          <cell r="AS115">
            <v>1451699</v>
          </cell>
          <cell r="AT115">
            <v>13415270</v>
          </cell>
          <cell r="AU115">
            <v>1000000</v>
          </cell>
          <cell r="AV115">
            <v>14415270</v>
          </cell>
          <cell r="AW115">
            <v>1337123</v>
          </cell>
          <cell r="AX115">
            <v>15752393</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7</v>
          </cell>
          <cell r="BV115">
            <v>2007</v>
          </cell>
          <cell r="BW115">
            <v>2026</v>
          </cell>
          <cell r="BX115">
            <v>7</v>
          </cell>
          <cell r="BY115">
            <v>0</v>
          </cell>
          <cell r="BZ115">
            <v>0</v>
          </cell>
          <cell r="CA115">
            <v>0</v>
          </cell>
          <cell r="CB115">
            <v>0</v>
          </cell>
          <cell r="CC115">
            <v>0</v>
          </cell>
          <cell r="CD115">
            <v>0</v>
          </cell>
          <cell r="CE115">
            <v>0</v>
          </cell>
          <cell r="CF115">
            <v>0</v>
          </cell>
          <cell r="CG115">
            <v>0</v>
          </cell>
          <cell r="CH115">
            <v>0</v>
          </cell>
          <cell r="CI115">
            <v>0</v>
          </cell>
          <cell r="CJ115">
            <v>2006</v>
          </cell>
          <cell r="CK115">
            <v>2025</v>
          </cell>
          <cell r="CL115">
            <v>670</v>
          </cell>
          <cell r="CM115">
            <v>0</v>
          </cell>
          <cell r="CN115">
            <v>0</v>
          </cell>
          <cell r="CO115">
            <v>0</v>
          </cell>
          <cell r="CP115">
            <v>0</v>
          </cell>
          <cell r="CQ115">
            <v>0</v>
          </cell>
          <cell r="CR115">
            <v>0</v>
          </cell>
          <cell r="CS115">
            <v>0</v>
          </cell>
          <cell r="CT115">
            <v>2700</v>
          </cell>
          <cell r="CU115">
            <v>0</v>
          </cell>
          <cell r="CV115">
            <v>7</v>
          </cell>
          <cell r="CW115">
            <v>378218</v>
          </cell>
          <cell r="CX115">
            <v>0</v>
          </cell>
          <cell r="CY115">
            <v>0</v>
          </cell>
          <cell r="CZ115">
            <v>0</v>
          </cell>
          <cell r="DA115">
            <v>0</v>
          </cell>
          <cell r="DB115">
            <v>0</v>
          </cell>
          <cell r="DC115">
            <v>0</v>
          </cell>
          <cell r="DD115">
            <v>0</v>
          </cell>
          <cell r="DE115">
            <v>164284</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2549137</v>
          </cell>
          <cell r="DU115">
            <v>29553</v>
          </cell>
          <cell r="DV115">
            <v>0</v>
          </cell>
          <cell r="DW115">
            <v>0</v>
          </cell>
          <cell r="DX115">
            <v>0</v>
          </cell>
          <cell r="DY115">
            <v>107329</v>
          </cell>
          <cell r="DZ115">
            <v>200000</v>
          </cell>
          <cell r="EA115">
            <v>0</v>
          </cell>
          <cell r="EB115">
            <v>2886019</v>
          </cell>
          <cell r="EC115">
            <v>300000</v>
          </cell>
          <cell r="ED115">
            <v>0</v>
          </cell>
          <cell r="EE115">
            <v>2856466</v>
          </cell>
          <cell r="EF115">
            <v>0</v>
          </cell>
          <cell r="EG115">
            <v>164284</v>
          </cell>
          <cell r="EH115">
            <v>164284</v>
          </cell>
          <cell r="EI115">
            <v>80916</v>
          </cell>
          <cell r="EJ115">
            <v>245200</v>
          </cell>
          <cell r="EK115">
            <v>0</v>
          </cell>
          <cell r="EL115">
            <v>0</v>
          </cell>
          <cell r="EM115">
            <v>0</v>
          </cell>
          <cell r="EN115">
            <v>0</v>
          </cell>
          <cell r="EO115">
            <v>406810</v>
          </cell>
          <cell r="EP115">
            <v>0</v>
          </cell>
          <cell r="EQ115">
            <v>3838029</v>
          </cell>
          <cell r="ER115">
            <v>12053</v>
          </cell>
          <cell r="ES115">
            <v>1178773</v>
          </cell>
          <cell r="ET115">
            <v>122535</v>
          </cell>
          <cell r="EU115">
            <v>0</v>
          </cell>
          <cell r="EV115">
            <v>0</v>
          </cell>
          <cell r="EW115">
            <v>67000</v>
          </cell>
          <cell r="EX115">
            <v>33000</v>
          </cell>
          <cell r="EY115">
            <v>0</v>
          </cell>
          <cell r="EZ115">
            <v>0</v>
          </cell>
          <cell r="FA115">
            <v>165909</v>
          </cell>
          <cell r="FB115">
            <v>0</v>
          </cell>
          <cell r="FC115">
            <v>1567217</v>
          </cell>
          <cell r="FD115">
            <v>0</v>
          </cell>
          <cell r="FE115">
            <v>0</v>
          </cell>
          <cell r="FF115">
            <v>1166720</v>
          </cell>
          <cell r="FG115">
            <v>12053</v>
          </cell>
          <cell r="FH115">
            <v>2822606</v>
          </cell>
          <cell r="FI115">
            <v>73718</v>
          </cell>
          <cell r="FJ115">
            <v>220000</v>
          </cell>
          <cell r="FK115">
            <v>370000</v>
          </cell>
          <cell r="FL115">
            <v>2000</v>
          </cell>
          <cell r="FM115">
            <v>0</v>
          </cell>
          <cell r="FN115">
            <v>25000</v>
          </cell>
          <cell r="FO115">
            <v>220000</v>
          </cell>
          <cell r="FP115">
            <v>0</v>
          </cell>
          <cell r="FQ115">
            <v>5435285</v>
          </cell>
          <cell r="FR115">
            <v>0</v>
          </cell>
          <cell r="FS115">
            <v>130000</v>
          </cell>
          <cell r="FT115">
            <v>24944</v>
          </cell>
          <cell r="FU115">
            <v>230000</v>
          </cell>
          <cell r="FV115">
            <v>270000</v>
          </cell>
          <cell r="FW115">
            <v>9823553</v>
          </cell>
          <cell r="FX115">
            <v>0</v>
          </cell>
          <cell r="FY115">
            <v>0</v>
          </cell>
          <cell r="FZ115">
            <v>0</v>
          </cell>
          <cell r="GA115">
            <v>9823553</v>
          </cell>
          <cell r="GB115">
            <v>1291763</v>
          </cell>
          <cell r="GC115">
            <v>11115316</v>
          </cell>
          <cell r="GD115">
            <v>1491944</v>
          </cell>
          <cell r="GE115">
            <v>0</v>
          </cell>
          <cell r="GF115">
            <v>7384007</v>
          </cell>
          <cell r="GG115">
            <v>6119</v>
          </cell>
          <cell r="GH115">
            <v>5097127</v>
          </cell>
          <cell r="GI115">
            <v>0</v>
          </cell>
          <cell r="GJ115">
            <v>181263</v>
          </cell>
          <cell r="GK115">
            <v>963069</v>
          </cell>
          <cell r="GL115">
            <v>271179</v>
          </cell>
          <cell r="GM115">
            <v>0</v>
          </cell>
          <cell r="GN115">
            <v>41250</v>
          </cell>
          <cell r="GO115">
            <v>46387</v>
          </cell>
          <cell r="GP115">
            <v>0</v>
          </cell>
          <cell r="GQ115">
            <v>254856</v>
          </cell>
          <cell r="GR115">
            <v>0</v>
          </cell>
          <cell r="GS115">
            <v>82645</v>
          </cell>
          <cell r="GT115">
            <v>12865</v>
          </cell>
          <cell r="GU115">
            <v>0</v>
          </cell>
          <cell r="GV115">
            <v>7479517</v>
          </cell>
          <cell r="GW115">
            <v>1127060</v>
          </cell>
          <cell r="GX115">
            <v>1100851</v>
          </cell>
          <cell r="GY115">
            <v>0</v>
          </cell>
          <cell r="GZ115">
            <v>0</v>
          </cell>
          <cell r="HA115">
            <v>0</v>
          </cell>
          <cell r="HB115">
            <v>266636</v>
          </cell>
          <cell r="HC115">
            <v>0</v>
          </cell>
          <cell r="HD115">
            <v>55111</v>
          </cell>
          <cell r="HE115">
            <v>150025</v>
          </cell>
          <cell r="HF115">
            <v>10124089</v>
          </cell>
          <cell r="HG115">
            <v>9240812</v>
          </cell>
          <cell r="HH115">
            <v>0</v>
          </cell>
          <cell r="HI115">
            <v>883277</v>
          </cell>
          <cell r="HJ115">
            <v>5204574</v>
          </cell>
          <cell r="HK115">
            <v>0</v>
          </cell>
          <cell r="HL115">
            <v>221566</v>
          </cell>
          <cell r="HM115">
            <v>894298</v>
          </cell>
          <cell r="HN115">
            <v>272812</v>
          </cell>
          <cell r="HO115">
            <v>0</v>
          </cell>
          <cell r="HP115">
            <v>42168</v>
          </cell>
          <cell r="HQ115">
            <v>47401</v>
          </cell>
          <cell r="HR115">
            <v>0</v>
          </cell>
          <cell r="HS115">
            <v>255223</v>
          </cell>
          <cell r="HT115">
            <v>9940</v>
          </cell>
          <cell r="HU115">
            <v>97389</v>
          </cell>
          <cell r="HV115">
            <v>0</v>
          </cell>
          <cell r="HW115">
            <v>0</v>
          </cell>
          <cell r="HX115">
            <v>7594880</v>
          </cell>
          <cell r="HY115">
            <v>0</v>
          </cell>
          <cell r="HZ115">
            <v>883277</v>
          </cell>
          <cell r="IA115">
            <v>0</v>
          </cell>
          <cell r="IB115">
            <v>0</v>
          </cell>
          <cell r="IC115">
            <v>0</v>
          </cell>
          <cell r="ID115">
            <v>273641</v>
          </cell>
          <cell r="IE115">
            <v>0</v>
          </cell>
          <cell r="IF115">
            <v>45100</v>
          </cell>
          <cell r="IG115">
            <v>128541</v>
          </cell>
          <cell r="IH115">
            <v>0</v>
          </cell>
          <cell r="II115">
            <v>0</v>
          </cell>
          <cell r="IJ115">
            <v>0</v>
          </cell>
          <cell r="IK115">
            <v>0</v>
          </cell>
          <cell r="IL115">
            <v>7487551</v>
          </cell>
          <cell r="IM115">
            <v>0</v>
          </cell>
          <cell r="IN115">
            <v>0</v>
          </cell>
          <cell r="IO115">
            <v>13.23</v>
          </cell>
          <cell r="IP115">
            <v>2</v>
          </cell>
          <cell r="IQ115">
            <v>5.1230000000000002</v>
          </cell>
          <cell r="IR115">
            <v>17.16</v>
          </cell>
          <cell r="IS115">
            <v>833.3</v>
          </cell>
          <cell r="IT115">
            <v>0</v>
          </cell>
          <cell r="IU115">
            <v>29</v>
          </cell>
          <cell r="IV115">
            <v>0</v>
          </cell>
          <cell r="IW115">
            <v>0</v>
          </cell>
          <cell r="IX115">
            <v>0</v>
          </cell>
          <cell r="IY115">
            <v>4423</v>
          </cell>
          <cell r="IZ115">
            <v>5424</v>
          </cell>
          <cell r="JA115">
            <v>0</v>
          </cell>
          <cell r="JB115">
            <v>0</v>
          </cell>
          <cell r="JC115">
            <v>2.95</v>
          </cell>
          <cell r="JD115">
            <v>143.34</v>
          </cell>
          <cell r="JE115">
            <v>52.06</v>
          </cell>
          <cell r="JF115">
            <v>38.72</v>
          </cell>
          <cell r="JG115">
            <v>52.56</v>
          </cell>
          <cell r="JH115">
            <v>43.84</v>
          </cell>
          <cell r="JI115">
            <v>44.77</v>
          </cell>
          <cell r="JJ115">
            <v>45.36</v>
          </cell>
          <cell r="JK115">
            <v>133.97</v>
          </cell>
          <cell r="JL115">
            <v>13.76</v>
          </cell>
          <cell r="JM115">
            <v>18.04</v>
          </cell>
          <cell r="JN115">
            <v>3</v>
          </cell>
          <cell r="JO115">
            <v>0</v>
          </cell>
          <cell r="JP115">
            <v>6239</v>
          </cell>
          <cell r="JQ115">
            <v>5.2619999999999996</v>
          </cell>
          <cell r="JR115">
            <v>64058</v>
          </cell>
          <cell r="JS115">
            <v>834.2</v>
          </cell>
          <cell r="JT115">
            <v>0</v>
          </cell>
          <cell r="JU115">
            <v>0</v>
          </cell>
          <cell r="JV115">
            <v>0</v>
          </cell>
          <cell r="JW115">
            <v>855</v>
          </cell>
          <cell r="JX115">
            <v>833.3</v>
          </cell>
          <cell r="JY115">
            <v>6484</v>
          </cell>
          <cell r="JZ115">
            <v>5403117</v>
          </cell>
          <cell r="KA115">
            <v>0</v>
          </cell>
        </row>
        <row r="116">
          <cell r="C116">
            <v>1953</v>
          </cell>
          <cell r="D116" t="str">
            <v>EARLHAM</v>
          </cell>
          <cell r="E116">
            <v>0</v>
          </cell>
          <cell r="F116">
            <v>0</v>
          </cell>
          <cell r="G116">
            <v>0</v>
          </cell>
          <cell r="H116">
            <v>1953</v>
          </cell>
          <cell r="I116">
            <v>2371803</v>
          </cell>
          <cell r="J116">
            <v>229405</v>
          </cell>
          <cell r="K116">
            <v>0</v>
          </cell>
          <cell r="L116">
            <v>475000</v>
          </cell>
          <cell r="M116">
            <v>8610</v>
          </cell>
          <cell r="N116">
            <v>475000</v>
          </cell>
          <cell r="O116">
            <v>525000</v>
          </cell>
          <cell r="P116">
            <v>778000</v>
          </cell>
          <cell r="Q116">
            <v>0</v>
          </cell>
          <cell r="R116">
            <v>3863812</v>
          </cell>
          <cell r="S116">
            <v>0</v>
          </cell>
          <cell r="T116">
            <v>435000</v>
          </cell>
          <cell r="U116">
            <v>10151</v>
          </cell>
          <cell r="V116">
            <v>30000</v>
          </cell>
          <cell r="W116">
            <v>155000</v>
          </cell>
          <cell r="X116">
            <v>9356781</v>
          </cell>
          <cell r="Y116">
            <v>0</v>
          </cell>
          <cell r="Z116">
            <v>399988</v>
          </cell>
          <cell r="AA116">
            <v>1500</v>
          </cell>
          <cell r="AB116">
            <v>9758269</v>
          </cell>
          <cell r="AC116">
            <v>1843128</v>
          </cell>
          <cell r="AD116">
            <v>11601397</v>
          </cell>
          <cell r="AE116">
            <v>4900000</v>
          </cell>
          <cell r="AF116">
            <v>160000</v>
          </cell>
          <cell r="AG116">
            <v>580000</v>
          </cell>
          <cell r="AH116">
            <v>275000</v>
          </cell>
          <cell r="AI116">
            <v>375000</v>
          </cell>
          <cell r="AJ116">
            <v>350000</v>
          </cell>
          <cell r="AK116">
            <v>925000</v>
          </cell>
          <cell r="AL116">
            <v>625000</v>
          </cell>
          <cell r="AM116">
            <v>0</v>
          </cell>
          <cell r="AN116">
            <v>3290000</v>
          </cell>
          <cell r="AO116">
            <v>575000</v>
          </cell>
          <cell r="AP116">
            <v>400000</v>
          </cell>
          <cell r="AQ116">
            <v>659461</v>
          </cell>
          <cell r="AR116">
            <v>275652</v>
          </cell>
          <cell r="AS116">
            <v>1335113</v>
          </cell>
          <cell r="AT116">
            <v>10100113</v>
          </cell>
          <cell r="AU116">
            <v>399988</v>
          </cell>
          <cell r="AV116">
            <v>10500101</v>
          </cell>
          <cell r="AW116">
            <v>1101296</v>
          </cell>
          <cell r="AX116">
            <v>11601397</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2012</v>
          </cell>
          <cell r="BW116">
            <v>2021</v>
          </cell>
          <cell r="BX116">
            <v>10</v>
          </cell>
          <cell r="BY116">
            <v>0</v>
          </cell>
          <cell r="BZ116">
            <v>0</v>
          </cell>
          <cell r="CA116">
            <v>0</v>
          </cell>
          <cell r="CB116">
            <v>0</v>
          </cell>
          <cell r="CC116">
            <v>0</v>
          </cell>
          <cell r="CD116">
            <v>0</v>
          </cell>
          <cell r="CE116">
            <v>0</v>
          </cell>
          <cell r="CF116">
            <v>0</v>
          </cell>
          <cell r="CG116">
            <v>0</v>
          </cell>
          <cell r="CH116">
            <v>0</v>
          </cell>
          <cell r="CI116">
            <v>0</v>
          </cell>
          <cell r="CJ116">
            <v>2013</v>
          </cell>
          <cell r="CK116">
            <v>2022</v>
          </cell>
          <cell r="CL116">
            <v>1000</v>
          </cell>
          <cell r="CM116">
            <v>0</v>
          </cell>
          <cell r="CN116">
            <v>0</v>
          </cell>
          <cell r="CO116">
            <v>0</v>
          </cell>
          <cell r="CP116">
            <v>0</v>
          </cell>
          <cell r="CQ116">
            <v>0</v>
          </cell>
          <cell r="CR116">
            <v>0</v>
          </cell>
          <cell r="CS116">
            <v>0</v>
          </cell>
          <cell r="CT116">
            <v>2700</v>
          </cell>
          <cell r="CU116">
            <v>0</v>
          </cell>
          <cell r="CV116">
            <v>0</v>
          </cell>
          <cell r="CW116">
            <v>410416</v>
          </cell>
          <cell r="CX116">
            <v>0</v>
          </cell>
          <cell r="CY116">
            <v>0</v>
          </cell>
          <cell r="CZ116">
            <v>0</v>
          </cell>
          <cell r="DA116">
            <v>0</v>
          </cell>
          <cell r="DB116">
            <v>0</v>
          </cell>
          <cell r="DC116">
            <v>0</v>
          </cell>
          <cell r="DD116">
            <v>0</v>
          </cell>
          <cell r="DE116">
            <v>168428</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1676880</v>
          </cell>
          <cell r="DU116">
            <v>292462</v>
          </cell>
          <cell r="DV116">
            <v>0</v>
          </cell>
          <cell r="DW116">
            <v>0</v>
          </cell>
          <cell r="DX116">
            <v>0</v>
          </cell>
          <cell r="DY116">
            <v>0</v>
          </cell>
          <cell r="DZ116">
            <v>15000</v>
          </cell>
          <cell r="EA116">
            <v>0</v>
          </cell>
          <cell r="EB116">
            <v>1984342</v>
          </cell>
          <cell r="EC116">
            <v>130000</v>
          </cell>
          <cell r="ED116">
            <v>0</v>
          </cell>
          <cell r="EE116">
            <v>1691880</v>
          </cell>
          <cell r="EF116">
            <v>0</v>
          </cell>
          <cell r="EG116">
            <v>168428</v>
          </cell>
          <cell r="EH116">
            <v>168428</v>
          </cell>
          <cell r="EI116">
            <v>55581</v>
          </cell>
          <cell r="EJ116">
            <v>224009</v>
          </cell>
          <cell r="EK116">
            <v>0</v>
          </cell>
          <cell r="EL116">
            <v>0</v>
          </cell>
          <cell r="EM116">
            <v>0</v>
          </cell>
          <cell r="EN116">
            <v>0</v>
          </cell>
          <cell r="EO116">
            <v>259473</v>
          </cell>
          <cell r="EP116">
            <v>0</v>
          </cell>
          <cell r="EQ116">
            <v>2597824</v>
          </cell>
          <cell r="ER116">
            <v>173642</v>
          </cell>
          <cell r="ES116">
            <v>1178216</v>
          </cell>
          <cell r="ET116">
            <v>77189</v>
          </cell>
          <cell r="EU116">
            <v>0</v>
          </cell>
          <cell r="EV116">
            <v>0</v>
          </cell>
          <cell r="EW116">
            <v>100000</v>
          </cell>
          <cell r="EX116">
            <v>33000</v>
          </cell>
          <cell r="EY116">
            <v>0</v>
          </cell>
          <cell r="EZ116">
            <v>0</v>
          </cell>
          <cell r="FA116">
            <v>154055</v>
          </cell>
          <cell r="FB116">
            <v>0</v>
          </cell>
          <cell r="FC116">
            <v>1542460</v>
          </cell>
          <cell r="FD116">
            <v>0</v>
          </cell>
          <cell r="FE116">
            <v>0</v>
          </cell>
          <cell r="FF116">
            <v>1004574</v>
          </cell>
          <cell r="FG116">
            <v>173642</v>
          </cell>
          <cell r="FH116">
            <v>1812423</v>
          </cell>
          <cell r="FI116">
            <v>175303</v>
          </cell>
          <cell r="FJ116">
            <v>0</v>
          </cell>
          <cell r="FK116">
            <v>475000</v>
          </cell>
          <cell r="FL116">
            <v>7500</v>
          </cell>
          <cell r="FM116">
            <v>0</v>
          </cell>
          <cell r="FN116">
            <v>0</v>
          </cell>
          <cell r="FO116">
            <v>225000</v>
          </cell>
          <cell r="FP116">
            <v>0</v>
          </cell>
          <cell r="FQ116">
            <v>3863812</v>
          </cell>
          <cell r="FR116">
            <v>0</v>
          </cell>
          <cell r="FS116">
            <v>425000</v>
          </cell>
          <cell r="FT116">
            <v>7756</v>
          </cell>
          <cell r="FU116">
            <v>30000</v>
          </cell>
          <cell r="FV116">
            <v>45000</v>
          </cell>
          <cell r="FW116">
            <v>7066794</v>
          </cell>
          <cell r="FX116">
            <v>0</v>
          </cell>
          <cell r="FY116">
            <v>0</v>
          </cell>
          <cell r="FZ116">
            <v>1500</v>
          </cell>
          <cell r="GA116">
            <v>7068294</v>
          </cell>
          <cell r="GB116">
            <v>651705</v>
          </cell>
          <cell r="GC116">
            <v>7719999</v>
          </cell>
          <cell r="GD116">
            <v>1216756</v>
          </cell>
          <cell r="GE116">
            <v>0</v>
          </cell>
          <cell r="GF116">
            <v>4897779</v>
          </cell>
          <cell r="GG116">
            <v>6001</v>
          </cell>
          <cell r="GH116">
            <v>3658810</v>
          </cell>
          <cell r="GI116">
            <v>145744</v>
          </cell>
          <cell r="GJ116">
            <v>83912</v>
          </cell>
          <cell r="GK116">
            <v>327295</v>
          </cell>
          <cell r="GL116">
            <v>169913</v>
          </cell>
          <cell r="GM116">
            <v>3686</v>
          </cell>
          <cell r="GN116">
            <v>29976</v>
          </cell>
          <cell r="GO116">
            <v>32889</v>
          </cell>
          <cell r="GP116">
            <v>0</v>
          </cell>
          <cell r="GQ116">
            <v>37258</v>
          </cell>
          <cell r="GR116">
            <v>0</v>
          </cell>
          <cell r="GS116">
            <v>83259</v>
          </cell>
          <cell r="GT116">
            <v>72053</v>
          </cell>
          <cell r="GU116">
            <v>0</v>
          </cell>
          <cell r="GV116">
            <v>5053091</v>
          </cell>
          <cell r="GW116">
            <v>670593</v>
          </cell>
          <cell r="GX116">
            <v>2219163</v>
          </cell>
          <cell r="GY116">
            <v>0</v>
          </cell>
          <cell r="GZ116">
            <v>0</v>
          </cell>
          <cell r="HA116">
            <v>0</v>
          </cell>
          <cell r="HB116">
            <v>276286</v>
          </cell>
          <cell r="HC116">
            <v>0</v>
          </cell>
          <cell r="HD116">
            <v>27980</v>
          </cell>
          <cell r="HE116">
            <v>0</v>
          </cell>
          <cell r="HF116">
            <v>8219133</v>
          </cell>
          <cell r="HG116">
            <v>6149331</v>
          </cell>
          <cell r="HH116">
            <v>0</v>
          </cell>
          <cell r="HI116">
            <v>2069802</v>
          </cell>
          <cell r="HJ116">
            <v>3778493</v>
          </cell>
          <cell r="HK116">
            <v>0</v>
          </cell>
          <cell r="HL116">
            <v>95971</v>
          </cell>
          <cell r="HM116">
            <v>369953</v>
          </cell>
          <cell r="HN116">
            <v>176938</v>
          </cell>
          <cell r="HO116">
            <v>0</v>
          </cell>
          <cell r="HP116">
            <v>30875</v>
          </cell>
          <cell r="HQ116">
            <v>33879</v>
          </cell>
          <cell r="HR116">
            <v>0</v>
          </cell>
          <cell r="HS116">
            <v>126212</v>
          </cell>
          <cell r="HT116">
            <v>0</v>
          </cell>
          <cell r="HU116">
            <v>167715</v>
          </cell>
          <cell r="HV116">
            <v>0</v>
          </cell>
          <cell r="HW116">
            <v>0</v>
          </cell>
          <cell r="HX116">
            <v>5194511</v>
          </cell>
          <cell r="HY116">
            <v>0</v>
          </cell>
          <cell r="HZ116">
            <v>2069802</v>
          </cell>
          <cell r="IA116">
            <v>0</v>
          </cell>
          <cell r="IB116">
            <v>0</v>
          </cell>
          <cell r="IC116">
            <v>0</v>
          </cell>
          <cell r="ID116">
            <v>273865</v>
          </cell>
          <cell r="IE116">
            <v>0</v>
          </cell>
          <cell r="IF116">
            <v>22833</v>
          </cell>
          <cell r="IG116">
            <v>0</v>
          </cell>
          <cell r="IH116">
            <v>0</v>
          </cell>
          <cell r="II116">
            <v>0</v>
          </cell>
          <cell r="IJ116">
            <v>0</v>
          </cell>
          <cell r="IK116">
            <v>0</v>
          </cell>
          <cell r="IL116">
            <v>5026796</v>
          </cell>
          <cell r="IM116">
            <v>0</v>
          </cell>
          <cell r="IN116">
            <v>0</v>
          </cell>
          <cell r="IO116">
            <v>13.65</v>
          </cell>
          <cell r="IP116">
            <v>1</v>
          </cell>
          <cell r="IQ116">
            <v>2.0289999999999999</v>
          </cell>
          <cell r="IR116">
            <v>0</v>
          </cell>
          <cell r="IS116">
            <v>644.70000000000005</v>
          </cell>
          <cell r="IT116">
            <v>0</v>
          </cell>
          <cell r="IU116">
            <v>4.5</v>
          </cell>
          <cell r="IV116">
            <v>0</v>
          </cell>
          <cell r="IW116">
            <v>0</v>
          </cell>
          <cell r="IX116">
            <v>0</v>
          </cell>
          <cell r="IY116">
            <v>0</v>
          </cell>
          <cell r="IZ116">
            <v>0</v>
          </cell>
          <cell r="JA116">
            <v>0</v>
          </cell>
          <cell r="JB116">
            <v>0</v>
          </cell>
          <cell r="JC116">
            <v>0</v>
          </cell>
          <cell r="JD116">
            <v>60.44</v>
          </cell>
          <cell r="JE116">
            <v>8.2200000000000006</v>
          </cell>
          <cell r="JF116">
            <v>16.940000000000001</v>
          </cell>
          <cell r="JG116">
            <v>35.28</v>
          </cell>
          <cell r="JH116">
            <v>16.440000000000001</v>
          </cell>
          <cell r="JI116">
            <v>18.760000000000002</v>
          </cell>
          <cell r="JJ116">
            <v>33.119999999999997</v>
          </cell>
          <cell r="JK116">
            <v>68.319999999999993</v>
          </cell>
          <cell r="JL116">
            <v>9.2100000000000009</v>
          </cell>
          <cell r="JM116">
            <v>0</v>
          </cell>
          <cell r="JN116">
            <v>1</v>
          </cell>
          <cell r="JO116">
            <v>0</v>
          </cell>
          <cell r="JP116">
            <v>6121</v>
          </cell>
          <cell r="JQ116">
            <v>2.3029999999999999</v>
          </cell>
          <cell r="JR116">
            <v>7910</v>
          </cell>
          <cell r="JS116">
            <v>617.29999999999995</v>
          </cell>
          <cell r="JT116">
            <v>-1</v>
          </cell>
          <cell r="JU116">
            <v>-6121</v>
          </cell>
          <cell r="JV116">
            <v>-5356</v>
          </cell>
          <cell r="JW116">
            <v>0</v>
          </cell>
          <cell r="JX116">
            <v>644.70000000000005</v>
          </cell>
          <cell r="JY116">
            <v>6366</v>
          </cell>
          <cell r="JZ116">
            <v>4104160</v>
          </cell>
          <cell r="KA116">
            <v>0</v>
          </cell>
        </row>
        <row r="117">
          <cell r="C117">
            <v>1963</v>
          </cell>
          <cell r="D117" t="str">
            <v>EAST BUCHANAN</v>
          </cell>
          <cell r="E117">
            <v>0</v>
          </cell>
          <cell r="F117">
            <v>0</v>
          </cell>
          <cell r="G117">
            <v>0</v>
          </cell>
          <cell r="H117">
            <v>1963</v>
          </cell>
          <cell r="I117">
            <v>2314645</v>
          </cell>
          <cell r="J117">
            <v>44647</v>
          </cell>
          <cell r="K117">
            <v>28986</v>
          </cell>
          <cell r="L117">
            <v>380000</v>
          </cell>
          <cell r="M117">
            <v>49317</v>
          </cell>
          <cell r="N117">
            <v>148000</v>
          </cell>
          <cell r="O117">
            <v>193100</v>
          </cell>
          <cell r="P117">
            <v>599600</v>
          </cell>
          <cell r="Q117">
            <v>0</v>
          </cell>
          <cell r="R117">
            <v>3460310</v>
          </cell>
          <cell r="S117">
            <v>0</v>
          </cell>
          <cell r="T117">
            <v>23800</v>
          </cell>
          <cell r="U117">
            <v>86534</v>
          </cell>
          <cell r="V117">
            <v>63000</v>
          </cell>
          <cell r="W117">
            <v>317000</v>
          </cell>
          <cell r="X117">
            <v>7708939</v>
          </cell>
          <cell r="Y117">
            <v>570000</v>
          </cell>
          <cell r="Z117">
            <v>418197</v>
          </cell>
          <cell r="AA117">
            <v>0</v>
          </cell>
          <cell r="AB117">
            <v>8697136</v>
          </cell>
          <cell r="AC117">
            <v>4724685</v>
          </cell>
          <cell r="AD117">
            <v>13421821</v>
          </cell>
          <cell r="AE117">
            <v>5010802</v>
          </cell>
          <cell r="AF117">
            <v>200000</v>
          </cell>
          <cell r="AG117">
            <v>320000</v>
          </cell>
          <cell r="AH117">
            <v>390000</v>
          </cell>
          <cell r="AI117">
            <v>400000</v>
          </cell>
          <cell r="AJ117">
            <v>350000</v>
          </cell>
          <cell r="AK117">
            <v>1488000</v>
          </cell>
          <cell r="AL117">
            <v>545000</v>
          </cell>
          <cell r="AM117">
            <v>0</v>
          </cell>
          <cell r="AN117">
            <v>3693000</v>
          </cell>
          <cell r="AO117">
            <v>359200</v>
          </cell>
          <cell r="AP117">
            <v>694000</v>
          </cell>
          <cell r="AQ117">
            <v>418197</v>
          </cell>
          <cell r="AR117">
            <v>268341</v>
          </cell>
          <cell r="AS117">
            <v>1380538</v>
          </cell>
          <cell r="AT117">
            <v>10443540</v>
          </cell>
          <cell r="AU117">
            <v>418197</v>
          </cell>
          <cell r="AV117">
            <v>10861737</v>
          </cell>
          <cell r="AW117">
            <v>2560084</v>
          </cell>
          <cell r="AX117">
            <v>13421821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20</v>
          </cell>
          <cell r="BV117">
            <v>2011</v>
          </cell>
          <cell r="BW117">
            <v>2015</v>
          </cell>
          <cell r="BX117">
            <v>10</v>
          </cell>
          <cell r="BY117">
            <v>0</v>
          </cell>
          <cell r="BZ117">
            <v>0</v>
          </cell>
          <cell r="CA117">
            <v>0</v>
          </cell>
          <cell r="CB117">
            <v>0</v>
          </cell>
          <cell r="CC117">
            <v>0</v>
          </cell>
          <cell r="CD117">
            <v>0</v>
          </cell>
          <cell r="CE117">
            <v>0</v>
          </cell>
          <cell r="CF117">
            <v>0</v>
          </cell>
          <cell r="CG117">
            <v>0</v>
          </cell>
          <cell r="CH117">
            <v>0</v>
          </cell>
          <cell r="CI117">
            <v>0</v>
          </cell>
          <cell r="CJ117">
            <v>2011</v>
          </cell>
          <cell r="CK117">
            <v>2015</v>
          </cell>
          <cell r="CL117">
            <v>1000</v>
          </cell>
          <cell r="CM117">
            <v>0</v>
          </cell>
          <cell r="CN117">
            <v>0</v>
          </cell>
          <cell r="CO117">
            <v>0</v>
          </cell>
          <cell r="CP117">
            <v>0</v>
          </cell>
          <cell r="CQ117">
            <v>0</v>
          </cell>
          <cell r="CR117">
            <v>0</v>
          </cell>
          <cell r="CS117">
            <v>0</v>
          </cell>
          <cell r="CT117">
            <v>0</v>
          </cell>
          <cell r="CU117">
            <v>0</v>
          </cell>
          <cell r="CV117">
            <v>1</v>
          </cell>
          <cell r="CW117">
            <v>356687</v>
          </cell>
          <cell r="CX117">
            <v>0</v>
          </cell>
          <cell r="CY117">
            <v>0</v>
          </cell>
          <cell r="CZ117">
            <v>0</v>
          </cell>
          <cell r="DA117">
            <v>0</v>
          </cell>
          <cell r="DB117">
            <v>0</v>
          </cell>
          <cell r="DC117">
            <v>0</v>
          </cell>
          <cell r="DD117">
            <v>0</v>
          </cell>
          <cell r="DE117">
            <v>237115</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1673938</v>
          </cell>
          <cell r="DU117">
            <v>242917</v>
          </cell>
          <cell r="DV117">
            <v>0</v>
          </cell>
          <cell r="DW117">
            <v>0</v>
          </cell>
          <cell r="DX117">
            <v>0</v>
          </cell>
          <cell r="DY117">
            <v>0</v>
          </cell>
          <cell r="DZ117">
            <v>0</v>
          </cell>
          <cell r="EA117">
            <v>0</v>
          </cell>
          <cell r="EB117">
            <v>1916855</v>
          </cell>
          <cell r="EC117">
            <v>175000</v>
          </cell>
          <cell r="ED117">
            <v>0</v>
          </cell>
          <cell r="EE117">
            <v>1673938</v>
          </cell>
          <cell r="EF117">
            <v>150294</v>
          </cell>
          <cell r="EG117">
            <v>26657</v>
          </cell>
          <cell r="EH117">
            <v>176951</v>
          </cell>
          <cell r="EI117">
            <v>58394</v>
          </cell>
          <cell r="EJ117">
            <v>235345</v>
          </cell>
          <cell r="EK117">
            <v>0</v>
          </cell>
          <cell r="EL117">
            <v>0</v>
          </cell>
          <cell r="EM117">
            <v>0</v>
          </cell>
          <cell r="EN117">
            <v>0</v>
          </cell>
          <cell r="EO117">
            <v>0</v>
          </cell>
          <cell r="EP117">
            <v>0</v>
          </cell>
          <cell r="EQ117">
            <v>2327200</v>
          </cell>
          <cell r="ER117">
            <v>137279</v>
          </cell>
          <cell r="ES117">
            <v>1083267</v>
          </cell>
          <cell r="ET117">
            <v>98897</v>
          </cell>
          <cell r="EU117">
            <v>0</v>
          </cell>
          <cell r="EV117">
            <v>0</v>
          </cell>
          <cell r="EW117">
            <v>100000</v>
          </cell>
          <cell r="EX117">
            <v>33000</v>
          </cell>
          <cell r="EY117">
            <v>0</v>
          </cell>
          <cell r="EZ117">
            <v>0</v>
          </cell>
          <cell r="FA117">
            <v>0</v>
          </cell>
          <cell r="FB117">
            <v>0</v>
          </cell>
          <cell r="FC117">
            <v>1315164</v>
          </cell>
          <cell r="FD117">
            <v>0</v>
          </cell>
          <cell r="FE117">
            <v>0</v>
          </cell>
          <cell r="FF117">
            <v>945988</v>
          </cell>
          <cell r="FG117">
            <v>137279</v>
          </cell>
          <cell r="FH117">
            <v>1853040</v>
          </cell>
          <cell r="FI117">
            <v>35743</v>
          </cell>
          <cell r="FJ117">
            <v>28986</v>
          </cell>
          <cell r="FK117">
            <v>380000</v>
          </cell>
          <cell r="FL117">
            <v>22000</v>
          </cell>
          <cell r="FM117">
            <v>0</v>
          </cell>
          <cell r="FN117">
            <v>7100</v>
          </cell>
          <cell r="FO117">
            <v>116000</v>
          </cell>
          <cell r="FP117">
            <v>0</v>
          </cell>
          <cell r="FQ117">
            <v>3460310</v>
          </cell>
          <cell r="FR117">
            <v>0</v>
          </cell>
          <cell r="FS117">
            <v>21000</v>
          </cell>
          <cell r="FT117">
            <v>68953</v>
          </cell>
          <cell r="FU117">
            <v>63000</v>
          </cell>
          <cell r="FV117">
            <v>175000</v>
          </cell>
          <cell r="FW117">
            <v>6231132</v>
          </cell>
          <cell r="FX117">
            <v>0</v>
          </cell>
          <cell r="FY117">
            <v>0</v>
          </cell>
          <cell r="FZ117">
            <v>0</v>
          </cell>
          <cell r="GA117">
            <v>6231132</v>
          </cell>
          <cell r="GB117">
            <v>1407303</v>
          </cell>
          <cell r="GC117">
            <v>7638435</v>
          </cell>
          <cell r="GD117">
            <v>882039</v>
          </cell>
          <cell r="GE117">
            <v>0</v>
          </cell>
          <cell r="GF117">
            <v>4858094</v>
          </cell>
          <cell r="GG117">
            <v>6001</v>
          </cell>
          <cell r="GH117">
            <v>3342557</v>
          </cell>
          <cell r="GI117">
            <v>0</v>
          </cell>
          <cell r="GJ117">
            <v>59986</v>
          </cell>
          <cell r="GK117">
            <v>776169</v>
          </cell>
          <cell r="GL117">
            <v>183376</v>
          </cell>
          <cell r="GM117">
            <v>0</v>
          </cell>
          <cell r="GN117">
            <v>27867</v>
          </cell>
          <cell r="GO117">
            <v>31155</v>
          </cell>
          <cell r="GP117">
            <v>0</v>
          </cell>
          <cell r="GQ117">
            <v>60096</v>
          </cell>
          <cell r="GR117">
            <v>0</v>
          </cell>
          <cell r="GS117">
            <v>73114</v>
          </cell>
          <cell r="GT117">
            <v>0</v>
          </cell>
          <cell r="GU117">
            <v>0</v>
          </cell>
          <cell r="GV117">
            <v>4884425</v>
          </cell>
          <cell r="GW117">
            <v>786440</v>
          </cell>
          <cell r="GX117">
            <v>1096231</v>
          </cell>
          <cell r="GY117">
            <v>46783</v>
          </cell>
          <cell r="GZ117">
            <v>0</v>
          </cell>
          <cell r="HA117">
            <v>0</v>
          </cell>
          <cell r="HB117">
            <v>253901</v>
          </cell>
          <cell r="HC117">
            <v>0</v>
          </cell>
          <cell r="HD117">
            <v>35233</v>
          </cell>
          <cell r="HE117">
            <v>90015</v>
          </cell>
          <cell r="HF117">
            <v>7111012</v>
          </cell>
          <cell r="HG117">
            <v>6031848</v>
          </cell>
          <cell r="HH117">
            <v>0</v>
          </cell>
          <cell r="HI117">
            <v>1079164</v>
          </cell>
          <cell r="HJ117">
            <v>3417966</v>
          </cell>
          <cell r="HK117">
            <v>0</v>
          </cell>
          <cell r="HL117">
            <v>50333</v>
          </cell>
          <cell r="HM117">
            <v>676615</v>
          </cell>
          <cell r="HN117">
            <v>182253</v>
          </cell>
          <cell r="HO117">
            <v>1123</v>
          </cell>
          <cell r="HP117">
            <v>28370</v>
          </cell>
          <cell r="HQ117">
            <v>31708</v>
          </cell>
          <cell r="HR117">
            <v>0</v>
          </cell>
          <cell r="HS117">
            <v>68786</v>
          </cell>
          <cell r="HT117">
            <v>0</v>
          </cell>
          <cell r="HU117">
            <v>84242</v>
          </cell>
          <cell r="HV117">
            <v>0</v>
          </cell>
          <cell r="HW117">
            <v>-6001</v>
          </cell>
          <cell r="HX117">
            <v>4926779</v>
          </cell>
          <cell r="HY117">
            <v>0</v>
          </cell>
          <cell r="HZ117">
            <v>1079164</v>
          </cell>
          <cell r="IA117">
            <v>0</v>
          </cell>
          <cell r="IB117">
            <v>0</v>
          </cell>
          <cell r="IC117">
            <v>0</v>
          </cell>
          <cell r="ID117">
            <v>259868</v>
          </cell>
          <cell r="IE117">
            <v>0</v>
          </cell>
          <cell r="IF117">
            <v>28849</v>
          </cell>
          <cell r="IG117">
            <v>104057</v>
          </cell>
          <cell r="IH117">
            <v>0</v>
          </cell>
          <cell r="II117">
            <v>0</v>
          </cell>
          <cell r="IJ117">
            <v>0</v>
          </cell>
          <cell r="IK117">
            <v>0</v>
          </cell>
          <cell r="IL117">
            <v>4842537</v>
          </cell>
          <cell r="IM117">
            <v>0</v>
          </cell>
          <cell r="IN117">
            <v>0</v>
          </cell>
          <cell r="IO117">
            <v>5.86</v>
          </cell>
          <cell r="IP117">
            <v>5</v>
          </cell>
          <cell r="IQ117">
            <v>2.363</v>
          </cell>
          <cell r="IR117">
            <v>0</v>
          </cell>
          <cell r="IS117">
            <v>560.29999999999995</v>
          </cell>
          <cell r="IT117">
            <v>0</v>
          </cell>
          <cell r="IU117">
            <v>15</v>
          </cell>
          <cell r="IV117">
            <v>0</v>
          </cell>
          <cell r="IW117">
            <v>0</v>
          </cell>
          <cell r="IX117">
            <v>0</v>
          </cell>
          <cell r="IY117">
            <v>0</v>
          </cell>
          <cell r="IZ117">
            <v>0</v>
          </cell>
          <cell r="JA117">
            <v>0</v>
          </cell>
          <cell r="JB117">
            <v>0</v>
          </cell>
          <cell r="JC117">
            <v>0</v>
          </cell>
          <cell r="JD117">
            <v>110.54</v>
          </cell>
          <cell r="JE117">
            <v>30.14</v>
          </cell>
          <cell r="JF117">
            <v>42.96</v>
          </cell>
          <cell r="JG117">
            <v>37.44</v>
          </cell>
          <cell r="JH117">
            <v>32.880000000000003</v>
          </cell>
          <cell r="JI117">
            <v>38.72</v>
          </cell>
          <cell r="JJ117">
            <v>33.840000000000003</v>
          </cell>
          <cell r="JK117">
            <v>105.44</v>
          </cell>
          <cell r="JL117">
            <v>7.38</v>
          </cell>
          <cell r="JM117">
            <v>0</v>
          </cell>
          <cell r="JN117">
            <v>5</v>
          </cell>
          <cell r="JO117">
            <v>0</v>
          </cell>
          <cell r="JP117">
            <v>6121</v>
          </cell>
          <cell r="JQ117">
            <v>2.5110000000000001</v>
          </cell>
          <cell r="JR117">
            <v>2390</v>
          </cell>
          <cell r="JS117">
            <v>558.4</v>
          </cell>
          <cell r="JT117">
            <v>1.44</v>
          </cell>
          <cell r="JU117">
            <v>8814</v>
          </cell>
          <cell r="JV117">
            <v>7713</v>
          </cell>
          <cell r="JW117">
            <v>0</v>
          </cell>
          <cell r="JX117">
            <v>560.29999999999995</v>
          </cell>
          <cell r="JY117">
            <v>6366</v>
          </cell>
          <cell r="JZ117">
            <v>3566870</v>
          </cell>
          <cell r="KA117">
            <v>0</v>
          </cell>
        </row>
        <row r="118">
          <cell r="C118">
            <v>1965</v>
          </cell>
          <cell r="D118" t="str">
            <v>EASTON VALLEY</v>
          </cell>
          <cell r="E118">
            <v>0</v>
          </cell>
          <cell r="F118">
            <v>0</v>
          </cell>
          <cell r="G118">
            <v>0</v>
          </cell>
          <cell r="H118">
            <v>1965</v>
          </cell>
          <cell r="I118">
            <v>2783061</v>
          </cell>
          <cell r="J118">
            <v>60453</v>
          </cell>
          <cell r="K118">
            <v>0</v>
          </cell>
          <cell r="L118">
            <v>140000</v>
          </cell>
          <cell r="M118">
            <v>4450</v>
          </cell>
          <cell r="N118">
            <v>115000</v>
          </cell>
          <cell r="O118">
            <v>126900</v>
          </cell>
          <cell r="P118">
            <v>816700</v>
          </cell>
          <cell r="Q118">
            <v>0</v>
          </cell>
          <cell r="R118">
            <v>4040405</v>
          </cell>
          <cell r="S118">
            <v>0</v>
          </cell>
          <cell r="T118">
            <v>10800</v>
          </cell>
          <cell r="U118">
            <v>12552</v>
          </cell>
          <cell r="V118">
            <v>70000</v>
          </cell>
          <cell r="W118">
            <v>203000</v>
          </cell>
          <cell r="X118">
            <v>8383321</v>
          </cell>
          <cell r="Y118">
            <v>0</v>
          </cell>
          <cell r="Z118">
            <v>0</v>
          </cell>
          <cell r="AA118">
            <v>0</v>
          </cell>
          <cell r="AB118">
            <v>8383321</v>
          </cell>
          <cell r="AC118">
            <v>3429067</v>
          </cell>
          <cell r="AD118">
            <v>11812388</v>
          </cell>
          <cell r="AE118">
            <v>5281260</v>
          </cell>
          <cell r="AF118">
            <v>170030</v>
          </cell>
          <cell r="AG118">
            <v>290500</v>
          </cell>
          <cell r="AH118">
            <v>265500</v>
          </cell>
          <cell r="AI118">
            <v>373000</v>
          </cell>
          <cell r="AJ118">
            <v>183750</v>
          </cell>
          <cell r="AK118">
            <v>700000</v>
          </cell>
          <cell r="AL118">
            <v>488000</v>
          </cell>
          <cell r="AM118">
            <v>0</v>
          </cell>
          <cell r="AN118">
            <v>2470780</v>
          </cell>
          <cell r="AO118">
            <v>245000</v>
          </cell>
          <cell r="AP118">
            <v>350000</v>
          </cell>
          <cell r="AQ118">
            <v>0</v>
          </cell>
          <cell r="AR118">
            <v>299640</v>
          </cell>
          <cell r="AS118">
            <v>649640</v>
          </cell>
          <cell r="AT118">
            <v>8646680</v>
          </cell>
          <cell r="AU118">
            <v>0</v>
          </cell>
          <cell r="AV118">
            <v>8646680</v>
          </cell>
          <cell r="AW118">
            <v>3165708</v>
          </cell>
          <cell r="AX118">
            <v>11812388</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2007</v>
          </cell>
          <cell r="BW118">
            <v>2016</v>
          </cell>
          <cell r="BX118">
            <v>10</v>
          </cell>
          <cell r="BY118">
            <v>0</v>
          </cell>
          <cell r="BZ118">
            <v>0</v>
          </cell>
          <cell r="CA118">
            <v>0</v>
          </cell>
          <cell r="CB118">
            <v>0</v>
          </cell>
          <cell r="CC118">
            <v>0</v>
          </cell>
          <cell r="CD118">
            <v>0</v>
          </cell>
          <cell r="CE118">
            <v>0</v>
          </cell>
          <cell r="CF118">
            <v>0</v>
          </cell>
          <cell r="CG118">
            <v>0</v>
          </cell>
          <cell r="CH118">
            <v>0</v>
          </cell>
          <cell r="CI118">
            <v>0</v>
          </cell>
          <cell r="CJ118">
            <v>2015</v>
          </cell>
          <cell r="CK118">
            <v>2024</v>
          </cell>
          <cell r="CL118">
            <v>1340</v>
          </cell>
          <cell r="CM118">
            <v>0</v>
          </cell>
          <cell r="CN118">
            <v>0</v>
          </cell>
          <cell r="CO118">
            <v>0</v>
          </cell>
          <cell r="CP118">
            <v>0</v>
          </cell>
          <cell r="CQ118">
            <v>0</v>
          </cell>
          <cell r="CR118">
            <v>0</v>
          </cell>
          <cell r="CS118">
            <v>0</v>
          </cell>
          <cell r="CT118">
            <v>2700</v>
          </cell>
          <cell r="CU118">
            <v>0</v>
          </cell>
          <cell r="CV118">
            <v>0</v>
          </cell>
          <cell r="CW118">
            <v>416973</v>
          </cell>
          <cell r="CX118">
            <v>0</v>
          </cell>
          <cell r="CY118">
            <v>0</v>
          </cell>
          <cell r="CZ118">
            <v>0</v>
          </cell>
          <cell r="DA118">
            <v>0</v>
          </cell>
          <cell r="DB118">
            <v>0</v>
          </cell>
          <cell r="DC118">
            <v>0</v>
          </cell>
          <cell r="DD118">
            <v>0</v>
          </cell>
          <cell r="DE118">
            <v>290325</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1738776</v>
          </cell>
          <cell r="DU118">
            <v>322320</v>
          </cell>
          <cell r="DV118">
            <v>0</v>
          </cell>
          <cell r="DW118">
            <v>0</v>
          </cell>
          <cell r="DX118">
            <v>0</v>
          </cell>
          <cell r="DY118">
            <v>219850</v>
          </cell>
          <cell r="DZ118">
            <v>15000</v>
          </cell>
          <cell r="EA118">
            <v>0</v>
          </cell>
          <cell r="EB118">
            <v>2295946</v>
          </cell>
          <cell r="EC118">
            <v>185000</v>
          </cell>
          <cell r="ED118">
            <v>0</v>
          </cell>
          <cell r="EE118">
            <v>1973626</v>
          </cell>
          <cell r="EF118">
            <v>0</v>
          </cell>
          <cell r="EG118">
            <v>290322</v>
          </cell>
          <cell r="EH118">
            <v>290322</v>
          </cell>
          <cell r="EI118">
            <v>71498</v>
          </cell>
          <cell r="EJ118">
            <v>361820</v>
          </cell>
          <cell r="EK118">
            <v>0</v>
          </cell>
          <cell r="EL118">
            <v>0</v>
          </cell>
          <cell r="EM118">
            <v>0</v>
          </cell>
          <cell r="EN118">
            <v>0</v>
          </cell>
          <cell r="EO118">
            <v>0</v>
          </cell>
          <cell r="EP118">
            <v>0</v>
          </cell>
          <cell r="EQ118">
            <v>2842766</v>
          </cell>
          <cell r="ER118">
            <v>1059708</v>
          </cell>
          <cell r="ES118">
            <v>1059708</v>
          </cell>
          <cell r="ET118">
            <v>85388</v>
          </cell>
          <cell r="EU118">
            <v>0</v>
          </cell>
          <cell r="EV118">
            <v>0</v>
          </cell>
          <cell r="EW118">
            <v>134000</v>
          </cell>
          <cell r="EX118">
            <v>33000</v>
          </cell>
          <cell r="EY118">
            <v>0</v>
          </cell>
          <cell r="EZ118">
            <v>0</v>
          </cell>
          <cell r="FA118">
            <v>0</v>
          </cell>
          <cell r="FB118">
            <v>0</v>
          </cell>
          <cell r="FC118">
            <v>1312096</v>
          </cell>
          <cell r="FD118">
            <v>0</v>
          </cell>
          <cell r="FE118">
            <v>910939</v>
          </cell>
          <cell r="FF118">
            <v>910939</v>
          </cell>
          <cell r="FG118">
            <v>148769</v>
          </cell>
          <cell r="FH118">
            <v>2247863</v>
          </cell>
          <cell r="FI118">
            <v>48828</v>
          </cell>
          <cell r="FJ118">
            <v>0</v>
          </cell>
          <cell r="FK118">
            <v>140000</v>
          </cell>
          <cell r="FL118">
            <v>2000</v>
          </cell>
          <cell r="FM118">
            <v>0</v>
          </cell>
          <cell r="FN118">
            <v>1900</v>
          </cell>
          <cell r="FO118">
            <v>100000</v>
          </cell>
          <cell r="FP118">
            <v>0</v>
          </cell>
          <cell r="FQ118">
            <v>4040405</v>
          </cell>
          <cell r="FR118">
            <v>0</v>
          </cell>
          <cell r="FS118">
            <v>8200</v>
          </cell>
          <cell r="FT118">
            <v>10138</v>
          </cell>
          <cell r="FU118">
            <v>70000</v>
          </cell>
          <cell r="FV118">
            <v>68000</v>
          </cell>
          <cell r="FW118">
            <v>6737334</v>
          </cell>
          <cell r="FX118">
            <v>0</v>
          </cell>
          <cell r="FY118">
            <v>0</v>
          </cell>
          <cell r="FZ118">
            <v>0</v>
          </cell>
          <cell r="GA118">
            <v>6737334</v>
          </cell>
          <cell r="GB118">
            <v>1294106</v>
          </cell>
          <cell r="GC118">
            <v>8031440</v>
          </cell>
          <cell r="GD118">
            <v>400238</v>
          </cell>
          <cell r="GE118">
            <v>0</v>
          </cell>
          <cell r="GF118">
            <v>2980545</v>
          </cell>
          <cell r="GG118">
            <v>6001</v>
          </cell>
          <cell r="GH118">
            <v>4134089</v>
          </cell>
          <cell r="GI118">
            <v>140728</v>
          </cell>
          <cell r="GJ118">
            <v>168106</v>
          </cell>
          <cell r="GK118">
            <v>534629</v>
          </cell>
          <cell r="GL118">
            <v>206027</v>
          </cell>
          <cell r="GM118">
            <v>13250</v>
          </cell>
          <cell r="GN118">
            <v>33999</v>
          </cell>
          <cell r="GO118">
            <v>37057</v>
          </cell>
          <cell r="GP118">
            <v>0</v>
          </cell>
          <cell r="GQ118">
            <v>47001</v>
          </cell>
          <cell r="GR118">
            <v>0</v>
          </cell>
          <cell r="GS118">
            <v>117660</v>
          </cell>
          <cell r="GT118">
            <v>105831</v>
          </cell>
          <cell r="GU118">
            <v>0</v>
          </cell>
          <cell r="GV118">
            <v>5968802</v>
          </cell>
          <cell r="GW118">
            <v>1210168</v>
          </cell>
          <cell r="GX118">
            <v>1439977</v>
          </cell>
          <cell r="GY118">
            <v>0</v>
          </cell>
          <cell r="GZ118">
            <v>0</v>
          </cell>
          <cell r="HA118">
            <v>0</v>
          </cell>
          <cell r="HB118">
            <v>312877</v>
          </cell>
          <cell r="HC118">
            <v>0</v>
          </cell>
          <cell r="HD118">
            <v>43603</v>
          </cell>
          <cell r="HE118">
            <v>96017</v>
          </cell>
          <cell r="HF118">
            <v>9027841</v>
          </cell>
          <cell r="HG118">
            <v>7260782</v>
          </cell>
          <cell r="HH118">
            <v>0</v>
          </cell>
          <cell r="HI118">
            <v>1767059</v>
          </cell>
          <cell r="HJ118">
            <v>4110252</v>
          </cell>
          <cell r="HK118">
            <v>65178</v>
          </cell>
          <cell r="HL118">
            <v>107546</v>
          </cell>
          <cell r="HM118">
            <v>634442</v>
          </cell>
          <cell r="HN118">
            <v>209360</v>
          </cell>
          <cell r="HO118">
            <v>9917</v>
          </cell>
          <cell r="HP118">
            <v>33832</v>
          </cell>
          <cell r="HQ118">
            <v>36883</v>
          </cell>
          <cell r="HR118">
            <v>0</v>
          </cell>
          <cell r="HS118">
            <v>9150</v>
          </cell>
          <cell r="HT118">
            <v>0</v>
          </cell>
          <cell r="HU118">
            <v>114019</v>
          </cell>
          <cell r="HV118">
            <v>0</v>
          </cell>
          <cell r="HW118">
            <v>-18003</v>
          </cell>
          <cell r="HX118">
            <v>5737852</v>
          </cell>
          <cell r="HY118">
            <v>0</v>
          </cell>
          <cell r="HZ118">
            <v>1767059</v>
          </cell>
          <cell r="IA118">
            <v>0</v>
          </cell>
          <cell r="IB118">
            <v>0</v>
          </cell>
          <cell r="IC118">
            <v>0</v>
          </cell>
          <cell r="ID118">
            <v>315370</v>
          </cell>
          <cell r="IE118">
            <v>0</v>
          </cell>
          <cell r="IF118">
            <v>35711</v>
          </cell>
          <cell r="IG118">
            <v>52029</v>
          </cell>
          <cell r="IH118">
            <v>0</v>
          </cell>
          <cell r="II118">
            <v>0</v>
          </cell>
          <cell r="IJ118">
            <v>0</v>
          </cell>
          <cell r="IK118">
            <v>0</v>
          </cell>
          <cell r="IL118">
            <v>5623833</v>
          </cell>
          <cell r="IM118">
            <v>0</v>
          </cell>
          <cell r="IN118">
            <v>0</v>
          </cell>
          <cell r="IO118">
            <v>14.76</v>
          </cell>
          <cell r="IP118">
            <v>6</v>
          </cell>
          <cell r="IQ118">
            <v>2.81</v>
          </cell>
          <cell r="IR118">
            <v>0</v>
          </cell>
          <cell r="IS118">
            <v>655</v>
          </cell>
          <cell r="IT118">
            <v>0</v>
          </cell>
          <cell r="IU118">
            <v>15</v>
          </cell>
          <cell r="IV118">
            <v>0</v>
          </cell>
          <cell r="IW118">
            <v>0</v>
          </cell>
          <cell r="IX118">
            <v>0</v>
          </cell>
          <cell r="IY118">
            <v>0</v>
          </cell>
          <cell r="IZ118">
            <v>0</v>
          </cell>
          <cell r="JA118">
            <v>0</v>
          </cell>
          <cell r="JB118">
            <v>0</v>
          </cell>
          <cell r="JC118">
            <v>0</v>
          </cell>
          <cell r="JD118">
            <v>103.65</v>
          </cell>
          <cell r="JE118">
            <v>36.99</v>
          </cell>
          <cell r="JF118">
            <v>20.58</v>
          </cell>
          <cell r="JG118">
            <v>46.08</v>
          </cell>
          <cell r="JH118">
            <v>31.51</v>
          </cell>
          <cell r="JI118">
            <v>20.57</v>
          </cell>
          <cell r="JJ118">
            <v>49.68</v>
          </cell>
          <cell r="JK118">
            <v>101.76</v>
          </cell>
          <cell r="JL118">
            <v>15.27</v>
          </cell>
          <cell r="JM118">
            <v>0</v>
          </cell>
          <cell r="JN118">
            <v>5</v>
          </cell>
          <cell r="JO118">
            <v>0</v>
          </cell>
          <cell r="JP118">
            <v>6121</v>
          </cell>
          <cell r="JQ118">
            <v>2.669</v>
          </cell>
          <cell r="JR118">
            <v>25819</v>
          </cell>
          <cell r="JS118">
            <v>671.5</v>
          </cell>
          <cell r="JT118">
            <v>0</v>
          </cell>
          <cell r="JU118">
            <v>0</v>
          </cell>
          <cell r="JV118">
            <v>0</v>
          </cell>
          <cell r="JW118">
            <v>0</v>
          </cell>
          <cell r="JX118">
            <v>655</v>
          </cell>
          <cell r="JY118">
            <v>6366</v>
          </cell>
          <cell r="JZ118">
            <v>4169730</v>
          </cell>
          <cell r="KA118">
            <v>0</v>
          </cell>
        </row>
        <row r="119">
          <cell r="C119">
            <v>1967</v>
          </cell>
          <cell r="D119" t="str">
            <v>GREENE COUNTY (EAST GREENE)</v>
          </cell>
          <cell r="E119">
            <v>0</v>
          </cell>
          <cell r="F119">
            <v>0</v>
          </cell>
          <cell r="G119">
            <v>0</v>
          </cell>
          <cell r="H119">
            <v>3195</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42014</v>
          </cell>
          <cell r="ES119">
            <v>1041169</v>
          </cell>
          <cell r="ET119">
            <v>107758</v>
          </cell>
          <cell r="EU119">
            <v>0</v>
          </cell>
          <cell r="EV119">
            <v>0</v>
          </cell>
          <cell r="EW119">
            <v>48746</v>
          </cell>
          <cell r="EX119">
            <v>33000</v>
          </cell>
          <cell r="EY119">
            <v>0</v>
          </cell>
          <cell r="EZ119">
            <v>0</v>
          </cell>
          <cell r="FA119">
            <v>0</v>
          </cell>
          <cell r="FB119">
            <v>0</v>
          </cell>
          <cell r="FC119">
            <v>1230673</v>
          </cell>
          <cell r="FD119">
            <v>0</v>
          </cell>
          <cell r="FE119">
            <v>0</v>
          </cell>
          <cell r="FF119">
            <v>999155</v>
          </cell>
          <cell r="FG119">
            <v>42014</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2799250</v>
          </cell>
          <cell r="GG119">
            <v>6050</v>
          </cell>
          <cell r="GH119">
            <v>2018280</v>
          </cell>
          <cell r="GI119">
            <v>16462</v>
          </cell>
          <cell r="GJ119">
            <v>103673</v>
          </cell>
          <cell r="GK119">
            <v>261179</v>
          </cell>
          <cell r="GL119">
            <v>103163</v>
          </cell>
          <cell r="GM119">
            <v>11096</v>
          </cell>
          <cell r="GN119">
            <v>16520</v>
          </cell>
          <cell r="GO119">
            <v>18577</v>
          </cell>
          <cell r="GP119">
            <v>0</v>
          </cell>
          <cell r="GQ119">
            <v>51842</v>
          </cell>
          <cell r="GR119">
            <v>385437</v>
          </cell>
          <cell r="GS119">
            <v>91775</v>
          </cell>
          <cell r="GT119">
            <v>49891</v>
          </cell>
          <cell r="GU119">
            <v>0</v>
          </cell>
          <cell r="GV119">
            <v>3326353</v>
          </cell>
          <cell r="GW119">
            <v>1197774</v>
          </cell>
          <cell r="GX119">
            <v>-385437</v>
          </cell>
          <cell r="GY119">
            <v>0</v>
          </cell>
          <cell r="GZ119">
            <v>0</v>
          </cell>
          <cell r="HA119">
            <v>0</v>
          </cell>
          <cell r="HB119">
            <v>168273</v>
          </cell>
          <cell r="HC119">
            <v>0</v>
          </cell>
          <cell r="HD119">
            <v>26435</v>
          </cell>
          <cell r="HE119">
            <v>36006</v>
          </cell>
          <cell r="HF119">
            <v>4342969</v>
          </cell>
          <cell r="HG119">
            <v>4535249</v>
          </cell>
          <cell r="HH119">
            <v>0</v>
          </cell>
          <cell r="HI119">
            <v>-192280</v>
          </cell>
          <cell r="HJ119">
            <v>1981804</v>
          </cell>
          <cell r="HK119">
            <v>56659</v>
          </cell>
          <cell r="HL119">
            <v>135216</v>
          </cell>
          <cell r="HM119">
            <v>299862</v>
          </cell>
          <cell r="HN119">
            <v>103204</v>
          </cell>
          <cell r="HO119">
            <v>11055</v>
          </cell>
          <cell r="HP119">
            <v>16292</v>
          </cell>
          <cell r="HQ119">
            <v>18314</v>
          </cell>
          <cell r="HR119">
            <v>0</v>
          </cell>
          <cell r="HS119">
            <v>65695</v>
          </cell>
          <cell r="HT119">
            <v>192281</v>
          </cell>
          <cell r="HU119">
            <v>138023</v>
          </cell>
          <cell r="HV119">
            <v>0</v>
          </cell>
          <cell r="HW119">
            <v>0</v>
          </cell>
          <cell r="HX119">
            <v>3221248</v>
          </cell>
          <cell r="HY119">
            <v>0</v>
          </cell>
          <cell r="HZ119">
            <v>-192280</v>
          </cell>
          <cell r="IA119">
            <v>0</v>
          </cell>
          <cell r="IB119">
            <v>0</v>
          </cell>
          <cell r="IC119">
            <v>0</v>
          </cell>
          <cell r="ID119">
            <v>169743</v>
          </cell>
          <cell r="IE119">
            <v>0</v>
          </cell>
          <cell r="IF119">
            <v>21668</v>
          </cell>
          <cell r="IG119">
            <v>36726</v>
          </cell>
          <cell r="IH119">
            <v>0</v>
          </cell>
          <cell r="II119">
            <v>0</v>
          </cell>
          <cell r="IJ119">
            <v>0</v>
          </cell>
          <cell r="IK119">
            <v>0</v>
          </cell>
          <cell r="IL119">
            <v>2890944</v>
          </cell>
          <cell r="IM119">
            <v>0</v>
          </cell>
          <cell r="IN119">
            <v>0</v>
          </cell>
          <cell r="IO119">
            <v>20.12</v>
          </cell>
          <cell r="IP119">
            <v>2</v>
          </cell>
          <cell r="IQ119">
            <v>1.7949999999999999</v>
          </cell>
          <cell r="IR119">
            <v>0</v>
          </cell>
          <cell r="IS119">
            <v>0</v>
          </cell>
          <cell r="IT119">
            <v>0</v>
          </cell>
          <cell r="IU119">
            <v>0</v>
          </cell>
          <cell r="IV119">
            <v>0</v>
          </cell>
          <cell r="IW119">
            <v>0</v>
          </cell>
          <cell r="IX119">
            <v>0</v>
          </cell>
          <cell r="IY119">
            <v>1680</v>
          </cell>
          <cell r="IZ119">
            <v>2062</v>
          </cell>
          <cell r="JA119">
            <v>0</v>
          </cell>
          <cell r="JB119">
            <v>0</v>
          </cell>
          <cell r="JC119">
            <v>0</v>
          </cell>
          <cell r="JD119">
            <v>48.6</v>
          </cell>
          <cell r="JE119">
            <v>17.809999999999999</v>
          </cell>
          <cell r="JF119">
            <v>8.4700000000000006</v>
          </cell>
          <cell r="JG119">
            <v>22.32</v>
          </cell>
          <cell r="JH119">
            <v>0</v>
          </cell>
          <cell r="JI119">
            <v>0</v>
          </cell>
          <cell r="JJ119">
            <v>0</v>
          </cell>
          <cell r="JK119">
            <v>0</v>
          </cell>
          <cell r="JL119">
            <v>0</v>
          </cell>
          <cell r="JM119">
            <v>0</v>
          </cell>
          <cell r="JN119">
            <v>0</v>
          </cell>
          <cell r="JO119">
            <v>0</v>
          </cell>
          <cell r="JP119">
            <v>0</v>
          </cell>
          <cell r="JQ119">
            <v>0</v>
          </cell>
          <cell r="JR119">
            <v>0</v>
          </cell>
          <cell r="JS119">
            <v>321.2</v>
          </cell>
          <cell r="JT119">
            <v>0</v>
          </cell>
          <cell r="JU119">
            <v>0</v>
          </cell>
          <cell r="JV119">
            <v>0</v>
          </cell>
          <cell r="JW119">
            <v>0</v>
          </cell>
          <cell r="JX119">
            <v>311.2</v>
          </cell>
          <cell r="JY119">
            <v>0</v>
          </cell>
          <cell r="JZ119">
            <v>1996348</v>
          </cell>
          <cell r="KA119">
            <v>5274</v>
          </cell>
        </row>
        <row r="120">
          <cell r="C120">
            <v>1969</v>
          </cell>
          <cell r="D120" t="str">
            <v>EAST MONONA-DISSOLVED</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cell r="JD120">
            <v>0</v>
          </cell>
          <cell r="JE120">
            <v>0</v>
          </cell>
          <cell r="JF120">
            <v>0</v>
          </cell>
          <cell r="JG120">
            <v>0</v>
          </cell>
          <cell r="JH120">
            <v>0</v>
          </cell>
          <cell r="JI120">
            <v>0</v>
          </cell>
          <cell r="JJ120">
            <v>0</v>
          </cell>
          <cell r="JK120">
            <v>0</v>
          </cell>
          <cell r="JL120">
            <v>0</v>
          </cell>
          <cell r="JM120">
            <v>0</v>
          </cell>
          <cell r="JN120">
            <v>0</v>
          </cell>
          <cell r="JO120">
            <v>0</v>
          </cell>
          <cell r="JP120">
            <v>0</v>
          </cell>
          <cell r="JQ120">
            <v>0</v>
          </cell>
          <cell r="JR120">
            <v>0</v>
          </cell>
          <cell r="JS120">
            <v>0</v>
          </cell>
          <cell r="JT120">
            <v>0</v>
          </cell>
          <cell r="JU120">
            <v>0</v>
          </cell>
          <cell r="JV120">
            <v>0</v>
          </cell>
          <cell r="JW120">
            <v>0</v>
          </cell>
          <cell r="JX120">
            <v>0</v>
          </cell>
          <cell r="JY120">
            <v>0</v>
          </cell>
          <cell r="JZ120">
            <v>0</v>
          </cell>
          <cell r="KA120">
            <v>0</v>
          </cell>
        </row>
        <row r="121">
          <cell r="C121">
            <v>1970</v>
          </cell>
          <cell r="D121" t="str">
            <v>EAST UNION</v>
          </cell>
          <cell r="E121">
            <v>0</v>
          </cell>
          <cell r="F121">
            <v>0</v>
          </cell>
          <cell r="G121">
            <v>0</v>
          </cell>
          <cell r="H121">
            <v>1970</v>
          </cell>
          <cell r="I121">
            <v>2178985</v>
          </cell>
          <cell r="J121">
            <v>79491</v>
          </cell>
          <cell r="K121">
            <v>236749</v>
          </cell>
          <cell r="L121">
            <v>340000</v>
          </cell>
          <cell r="M121">
            <v>1085</v>
          </cell>
          <cell r="N121">
            <v>120000</v>
          </cell>
          <cell r="O121">
            <v>115000</v>
          </cell>
          <cell r="P121">
            <v>609000</v>
          </cell>
          <cell r="Q121">
            <v>0</v>
          </cell>
          <cell r="R121">
            <v>3114308</v>
          </cell>
          <cell r="S121">
            <v>0</v>
          </cell>
          <cell r="T121">
            <v>553000</v>
          </cell>
          <cell r="U121">
            <v>7386</v>
          </cell>
          <cell r="V121">
            <v>101500</v>
          </cell>
          <cell r="W121">
            <v>295000</v>
          </cell>
          <cell r="X121">
            <v>7751504</v>
          </cell>
          <cell r="Y121">
            <v>0</v>
          </cell>
          <cell r="Z121">
            <v>175000</v>
          </cell>
          <cell r="AA121">
            <v>0</v>
          </cell>
          <cell r="AB121">
            <v>7926504</v>
          </cell>
          <cell r="AC121">
            <v>1237425</v>
          </cell>
          <cell r="AD121">
            <v>9163929</v>
          </cell>
          <cell r="AE121">
            <v>4260000</v>
          </cell>
          <cell r="AF121">
            <v>65000</v>
          </cell>
          <cell r="AG121">
            <v>370000</v>
          </cell>
          <cell r="AH121">
            <v>325000</v>
          </cell>
          <cell r="AI121">
            <v>230000</v>
          </cell>
          <cell r="AJ121">
            <v>101000</v>
          </cell>
          <cell r="AK121">
            <v>883000</v>
          </cell>
          <cell r="AL121">
            <v>448393</v>
          </cell>
          <cell r="AM121">
            <v>0</v>
          </cell>
          <cell r="AN121">
            <v>2422393</v>
          </cell>
          <cell r="AO121">
            <v>530000</v>
          </cell>
          <cell r="AP121">
            <v>289699</v>
          </cell>
          <cell r="AQ121">
            <v>602861</v>
          </cell>
          <cell r="AR121">
            <v>221971</v>
          </cell>
          <cell r="AS121">
            <v>1114531</v>
          </cell>
          <cell r="AT121">
            <v>8326924</v>
          </cell>
          <cell r="AU121">
            <v>174942</v>
          </cell>
          <cell r="AV121">
            <v>8501866</v>
          </cell>
          <cell r="AW121">
            <v>662063</v>
          </cell>
          <cell r="AX121">
            <v>9163929</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20</v>
          </cell>
          <cell r="BV121">
            <v>2015</v>
          </cell>
          <cell r="BW121">
            <v>2019</v>
          </cell>
          <cell r="BX121">
            <v>10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2700</v>
          </cell>
          <cell r="CU121">
            <v>0</v>
          </cell>
          <cell r="CV121">
            <v>13</v>
          </cell>
          <cell r="CW121">
            <v>329596</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1445813</v>
          </cell>
          <cell r="DU121">
            <v>8608</v>
          </cell>
          <cell r="DV121">
            <v>0</v>
          </cell>
          <cell r="DW121">
            <v>0</v>
          </cell>
          <cell r="DX121">
            <v>0</v>
          </cell>
          <cell r="DY121">
            <v>223697</v>
          </cell>
          <cell r="DZ121">
            <v>86000</v>
          </cell>
          <cell r="EA121">
            <v>0</v>
          </cell>
          <cell r="EB121">
            <v>1764118</v>
          </cell>
          <cell r="EC121">
            <v>140000</v>
          </cell>
          <cell r="ED121">
            <v>0</v>
          </cell>
          <cell r="EE121">
            <v>1755510</v>
          </cell>
          <cell r="EF121">
            <v>0</v>
          </cell>
          <cell r="EG121">
            <v>0</v>
          </cell>
          <cell r="EH121">
            <v>0</v>
          </cell>
          <cell r="EI121">
            <v>46227</v>
          </cell>
          <cell r="EJ121">
            <v>46227</v>
          </cell>
          <cell r="EK121">
            <v>0</v>
          </cell>
          <cell r="EL121">
            <v>0</v>
          </cell>
          <cell r="EM121">
            <v>0</v>
          </cell>
          <cell r="EN121">
            <v>0</v>
          </cell>
          <cell r="EO121">
            <v>301122</v>
          </cell>
          <cell r="EP121">
            <v>0</v>
          </cell>
          <cell r="EQ121">
            <v>2251467</v>
          </cell>
          <cell r="ER121">
            <v>6145</v>
          </cell>
          <cell r="ES121">
            <v>1259342</v>
          </cell>
          <cell r="ET121">
            <v>99941</v>
          </cell>
          <cell r="EU121">
            <v>0</v>
          </cell>
          <cell r="EV121">
            <v>0</v>
          </cell>
          <cell r="EW121">
            <v>0</v>
          </cell>
          <cell r="EX121">
            <v>33000</v>
          </cell>
          <cell r="EY121">
            <v>0</v>
          </cell>
          <cell r="EZ121">
            <v>0</v>
          </cell>
          <cell r="FA121">
            <v>214960</v>
          </cell>
          <cell r="FB121">
            <v>0</v>
          </cell>
          <cell r="FC121">
            <v>1607243</v>
          </cell>
          <cell r="FD121">
            <v>0</v>
          </cell>
          <cell r="FE121">
            <v>0</v>
          </cell>
          <cell r="FF121">
            <v>1253197</v>
          </cell>
          <cell r="FG121">
            <v>6145</v>
          </cell>
          <cell r="FH121">
            <v>1708790</v>
          </cell>
          <cell r="FI121">
            <v>62337</v>
          </cell>
          <cell r="FJ121">
            <v>236749</v>
          </cell>
          <cell r="FK121">
            <v>340000</v>
          </cell>
          <cell r="FL121">
            <v>1050</v>
          </cell>
          <cell r="FM121">
            <v>0</v>
          </cell>
          <cell r="FN121">
            <v>0</v>
          </cell>
          <cell r="FO121">
            <v>320000</v>
          </cell>
          <cell r="FP121">
            <v>0</v>
          </cell>
          <cell r="FQ121">
            <v>3114308</v>
          </cell>
          <cell r="FR121">
            <v>0</v>
          </cell>
          <cell r="FS121">
            <v>145000</v>
          </cell>
          <cell r="FT121">
            <v>5792</v>
          </cell>
          <cell r="FU121">
            <v>101500</v>
          </cell>
          <cell r="FV121">
            <v>115000</v>
          </cell>
          <cell r="FW121">
            <v>6150526</v>
          </cell>
          <cell r="FX121">
            <v>0</v>
          </cell>
          <cell r="FY121">
            <v>0</v>
          </cell>
          <cell r="FZ121">
            <v>0</v>
          </cell>
          <cell r="GA121">
            <v>6150526</v>
          </cell>
          <cell r="GB121">
            <v>302415</v>
          </cell>
          <cell r="GC121">
            <v>6452941</v>
          </cell>
          <cell r="GD121">
            <v>1265091</v>
          </cell>
          <cell r="GE121">
            <v>0</v>
          </cell>
          <cell r="GF121">
            <v>3849255</v>
          </cell>
          <cell r="GG121">
            <v>6025</v>
          </cell>
          <cell r="GH121">
            <v>2770898</v>
          </cell>
          <cell r="GI121">
            <v>136368</v>
          </cell>
          <cell r="GJ121">
            <v>52538</v>
          </cell>
          <cell r="GK121">
            <v>256364</v>
          </cell>
          <cell r="GL121">
            <v>132576</v>
          </cell>
          <cell r="GM121">
            <v>16520</v>
          </cell>
          <cell r="GN121">
            <v>22934</v>
          </cell>
          <cell r="GO121">
            <v>25367</v>
          </cell>
          <cell r="GP121">
            <v>0</v>
          </cell>
          <cell r="GQ121">
            <v>138545</v>
          </cell>
          <cell r="GR121">
            <v>0</v>
          </cell>
          <cell r="GS121">
            <v>186775</v>
          </cell>
          <cell r="GT121">
            <v>70686</v>
          </cell>
          <cell r="GU121">
            <v>0</v>
          </cell>
          <cell r="GV121">
            <v>4106716</v>
          </cell>
          <cell r="GW121">
            <v>963058</v>
          </cell>
          <cell r="GX121">
            <v>1332060</v>
          </cell>
          <cell r="GY121">
            <v>0</v>
          </cell>
          <cell r="GZ121">
            <v>0</v>
          </cell>
          <cell r="HA121">
            <v>0</v>
          </cell>
          <cell r="HB121">
            <v>220197</v>
          </cell>
          <cell r="HC121">
            <v>0</v>
          </cell>
          <cell r="HD121">
            <v>31429</v>
          </cell>
          <cell r="HE121">
            <v>143316</v>
          </cell>
          <cell r="HF121">
            <v>6765347</v>
          </cell>
          <cell r="HG121">
            <v>5874474</v>
          </cell>
          <cell r="HH121">
            <v>0</v>
          </cell>
          <cell r="HI121">
            <v>890873</v>
          </cell>
          <cell r="HJ121">
            <v>3016581</v>
          </cell>
          <cell r="HK121">
            <v>0</v>
          </cell>
          <cell r="HL121">
            <v>31807</v>
          </cell>
          <cell r="HM121">
            <v>237074</v>
          </cell>
          <cell r="HN121">
            <v>142499</v>
          </cell>
          <cell r="HO121">
            <v>6597</v>
          </cell>
          <cell r="HP121">
            <v>25045</v>
          </cell>
          <cell r="HQ121">
            <v>27700</v>
          </cell>
          <cell r="HR121">
            <v>0</v>
          </cell>
          <cell r="HS121">
            <v>147884</v>
          </cell>
          <cell r="HT121">
            <v>0</v>
          </cell>
          <cell r="HU121">
            <v>153011</v>
          </cell>
          <cell r="HV121">
            <v>0</v>
          </cell>
          <cell r="HW121">
            <v>-241</v>
          </cell>
          <cell r="HX121">
            <v>4105994</v>
          </cell>
          <cell r="HY121">
            <v>0</v>
          </cell>
          <cell r="HZ121">
            <v>890873</v>
          </cell>
          <cell r="IA121">
            <v>0</v>
          </cell>
          <cell r="IB121">
            <v>0</v>
          </cell>
          <cell r="IC121">
            <v>0</v>
          </cell>
          <cell r="ID121">
            <v>224434</v>
          </cell>
          <cell r="IE121">
            <v>0</v>
          </cell>
          <cell r="IF121">
            <v>25766</v>
          </cell>
          <cell r="IG121">
            <v>113239</v>
          </cell>
          <cell r="IH121">
            <v>0</v>
          </cell>
          <cell r="II121">
            <v>0</v>
          </cell>
          <cell r="IJ121">
            <v>0</v>
          </cell>
          <cell r="IK121">
            <v>0</v>
          </cell>
          <cell r="IL121">
            <v>3952983</v>
          </cell>
          <cell r="IM121">
            <v>0</v>
          </cell>
          <cell r="IN121">
            <v>0</v>
          </cell>
          <cell r="IO121">
            <v>2.56</v>
          </cell>
          <cell r="IP121">
            <v>9</v>
          </cell>
          <cell r="IQ121">
            <v>2.6160000000000001</v>
          </cell>
          <cell r="IR121">
            <v>0</v>
          </cell>
          <cell r="IS121">
            <v>515.79999999999995</v>
          </cell>
          <cell r="IT121">
            <v>0</v>
          </cell>
          <cell r="IU121">
            <v>16</v>
          </cell>
          <cell r="IV121">
            <v>0</v>
          </cell>
          <cell r="IW121">
            <v>0</v>
          </cell>
          <cell r="IX121">
            <v>0</v>
          </cell>
          <cell r="IY121">
            <v>0</v>
          </cell>
          <cell r="IZ121">
            <v>0</v>
          </cell>
          <cell r="JA121">
            <v>0</v>
          </cell>
          <cell r="JB121">
            <v>0</v>
          </cell>
          <cell r="JC121">
            <v>0</v>
          </cell>
          <cell r="JD121">
            <v>38.58</v>
          </cell>
          <cell r="JE121">
            <v>5.48</v>
          </cell>
          <cell r="JF121">
            <v>11.5</v>
          </cell>
          <cell r="JG121">
            <v>21.6</v>
          </cell>
          <cell r="JH121">
            <v>8.2200000000000006</v>
          </cell>
          <cell r="JI121">
            <v>10.29</v>
          </cell>
          <cell r="JJ121">
            <v>22.32</v>
          </cell>
          <cell r="JK121">
            <v>40.83</v>
          </cell>
          <cell r="JL121">
            <v>14.32</v>
          </cell>
          <cell r="JM121">
            <v>0</v>
          </cell>
          <cell r="JN121">
            <v>6</v>
          </cell>
          <cell r="JO121">
            <v>0</v>
          </cell>
          <cell r="JP121">
            <v>6145</v>
          </cell>
          <cell r="JQ121">
            <v>2.8460000000000001</v>
          </cell>
          <cell r="JR121">
            <v>6065</v>
          </cell>
          <cell r="JS121">
            <v>490.9</v>
          </cell>
          <cell r="JT121">
            <v>-1</v>
          </cell>
          <cell r="JU121">
            <v>-6145</v>
          </cell>
          <cell r="JV121">
            <v>-5356</v>
          </cell>
          <cell r="JW121">
            <v>0</v>
          </cell>
          <cell r="JX121">
            <v>515.79999999999995</v>
          </cell>
          <cell r="JY121">
            <v>6390</v>
          </cell>
          <cell r="JZ121">
            <v>3295962</v>
          </cell>
          <cell r="KA121">
            <v>0</v>
          </cell>
        </row>
        <row r="122">
          <cell r="C122">
            <v>1972</v>
          </cell>
          <cell r="D122" t="str">
            <v>EASTERN ALLAMAKEE</v>
          </cell>
          <cell r="E122">
            <v>0</v>
          </cell>
          <cell r="F122">
            <v>0</v>
          </cell>
          <cell r="G122">
            <v>0</v>
          </cell>
          <cell r="H122">
            <v>1972</v>
          </cell>
          <cell r="I122">
            <v>1587469</v>
          </cell>
          <cell r="J122">
            <v>573224</v>
          </cell>
          <cell r="K122">
            <v>161060</v>
          </cell>
          <cell r="L122">
            <v>248070</v>
          </cell>
          <cell r="M122">
            <v>7925</v>
          </cell>
          <cell r="N122">
            <v>135000</v>
          </cell>
          <cell r="O122">
            <v>125000</v>
          </cell>
          <cell r="P122">
            <v>71300</v>
          </cell>
          <cell r="Q122">
            <v>1000</v>
          </cell>
          <cell r="R122">
            <v>1796190</v>
          </cell>
          <cell r="S122">
            <v>0</v>
          </cell>
          <cell r="T122">
            <v>339200</v>
          </cell>
          <cell r="U122">
            <v>11656</v>
          </cell>
          <cell r="V122">
            <v>47988</v>
          </cell>
          <cell r="W122">
            <v>192871</v>
          </cell>
          <cell r="X122">
            <v>5297953</v>
          </cell>
          <cell r="Y122">
            <v>0</v>
          </cell>
          <cell r="Z122">
            <v>74711</v>
          </cell>
          <cell r="AA122">
            <v>1000</v>
          </cell>
          <cell r="AB122">
            <v>5373664</v>
          </cell>
          <cell r="AC122">
            <v>1242426</v>
          </cell>
          <cell r="AD122">
            <v>6616090</v>
          </cell>
          <cell r="AE122">
            <v>3151528</v>
          </cell>
          <cell r="AF122">
            <v>204700</v>
          </cell>
          <cell r="AG122">
            <v>110250</v>
          </cell>
          <cell r="AH122">
            <v>140750</v>
          </cell>
          <cell r="AI122">
            <v>225300</v>
          </cell>
          <cell r="AJ122">
            <v>90400</v>
          </cell>
          <cell r="AK122">
            <v>524275</v>
          </cell>
          <cell r="AL122">
            <v>382350</v>
          </cell>
          <cell r="AM122">
            <v>0</v>
          </cell>
          <cell r="AN122">
            <v>1678025</v>
          </cell>
          <cell r="AO122">
            <v>258100</v>
          </cell>
          <cell r="AP122">
            <v>250000</v>
          </cell>
          <cell r="AQ122">
            <v>0</v>
          </cell>
          <cell r="AR122">
            <v>173469</v>
          </cell>
          <cell r="AS122">
            <v>423469</v>
          </cell>
          <cell r="AT122">
            <v>5511122</v>
          </cell>
          <cell r="AU122">
            <v>499158</v>
          </cell>
          <cell r="AV122">
            <v>6010280</v>
          </cell>
          <cell r="AW122">
            <v>605810</v>
          </cell>
          <cell r="AX122">
            <v>6616090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20</v>
          </cell>
          <cell r="BV122">
            <v>2005</v>
          </cell>
          <cell r="BW122">
            <v>2024</v>
          </cell>
          <cell r="BX122">
            <v>10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2700</v>
          </cell>
          <cell r="CU122">
            <v>0</v>
          </cell>
          <cell r="CV122">
            <v>10</v>
          </cell>
          <cell r="CW122">
            <v>233069</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1491892</v>
          </cell>
          <cell r="DU122">
            <v>33891</v>
          </cell>
          <cell r="DV122">
            <v>0</v>
          </cell>
          <cell r="DW122">
            <v>0</v>
          </cell>
          <cell r="DX122">
            <v>0</v>
          </cell>
          <cell r="DY122">
            <v>0</v>
          </cell>
          <cell r="DZ122">
            <v>0</v>
          </cell>
          <cell r="EA122">
            <v>0</v>
          </cell>
          <cell r="EB122">
            <v>1525783</v>
          </cell>
          <cell r="EC122">
            <v>175000</v>
          </cell>
          <cell r="ED122">
            <v>0</v>
          </cell>
          <cell r="EE122">
            <v>1491892</v>
          </cell>
          <cell r="EF122">
            <v>0</v>
          </cell>
          <cell r="EG122">
            <v>0</v>
          </cell>
          <cell r="EH122">
            <v>0</v>
          </cell>
          <cell r="EI122">
            <v>63532</v>
          </cell>
          <cell r="EJ122">
            <v>63532</v>
          </cell>
          <cell r="EK122">
            <v>0</v>
          </cell>
          <cell r="EL122">
            <v>0</v>
          </cell>
          <cell r="EM122">
            <v>0</v>
          </cell>
          <cell r="EN122">
            <v>0</v>
          </cell>
          <cell r="EO122">
            <v>385042</v>
          </cell>
          <cell r="EP122">
            <v>0</v>
          </cell>
          <cell r="EQ122">
            <v>2149357</v>
          </cell>
          <cell r="ER122">
            <v>17604</v>
          </cell>
          <cell r="ES122">
            <v>795799</v>
          </cell>
          <cell r="ET122">
            <v>91283</v>
          </cell>
          <cell r="EU122">
            <v>0</v>
          </cell>
          <cell r="EV122">
            <v>0</v>
          </cell>
          <cell r="EW122">
            <v>0</v>
          </cell>
          <cell r="EX122">
            <v>33000</v>
          </cell>
          <cell r="EY122">
            <v>0</v>
          </cell>
          <cell r="EZ122">
            <v>0</v>
          </cell>
          <cell r="FA122">
            <v>200000</v>
          </cell>
          <cell r="FB122">
            <v>0</v>
          </cell>
          <cell r="FC122">
            <v>1120082</v>
          </cell>
          <cell r="FD122">
            <v>0</v>
          </cell>
          <cell r="FE122">
            <v>0</v>
          </cell>
          <cell r="FF122">
            <v>778195</v>
          </cell>
          <cell r="FG122">
            <v>17604</v>
          </cell>
          <cell r="FH122">
            <v>1128984</v>
          </cell>
          <cell r="FI122">
            <v>408135</v>
          </cell>
          <cell r="FJ122">
            <v>161060</v>
          </cell>
          <cell r="FK122">
            <v>248070</v>
          </cell>
          <cell r="FL122">
            <v>6000</v>
          </cell>
          <cell r="FM122">
            <v>0</v>
          </cell>
          <cell r="FN122">
            <v>0</v>
          </cell>
          <cell r="FO122">
            <v>50150</v>
          </cell>
          <cell r="FP122">
            <v>1000</v>
          </cell>
          <cell r="FQ122">
            <v>1796190</v>
          </cell>
          <cell r="FR122">
            <v>0</v>
          </cell>
          <cell r="FS122">
            <v>19200</v>
          </cell>
          <cell r="FT122">
            <v>8299</v>
          </cell>
          <cell r="FU122">
            <v>47988</v>
          </cell>
          <cell r="FV122">
            <v>82871</v>
          </cell>
          <cell r="FW122">
            <v>3957947</v>
          </cell>
          <cell r="FX122">
            <v>0</v>
          </cell>
          <cell r="FY122">
            <v>0</v>
          </cell>
          <cell r="FZ122">
            <v>1000</v>
          </cell>
          <cell r="GA122">
            <v>3958947</v>
          </cell>
          <cell r="GB122">
            <v>635699</v>
          </cell>
          <cell r="GC122">
            <v>4594646</v>
          </cell>
          <cell r="GD122">
            <v>625638</v>
          </cell>
          <cell r="GE122">
            <v>0</v>
          </cell>
          <cell r="GF122">
            <v>3365805</v>
          </cell>
          <cell r="GG122">
            <v>6001</v>
          </cell>
          <cell r="GH122">
            <v>2304384</v>
          </cell>
          <cell r="GI122">
            <v>66406</v>
          </cell>
          <cell r="GJ122">
            <v>175493</v>
          </cell>
          <cell r="GK122">
            <v>292609</v>
          </cell>
          <cell r="GL122">
            <v>120333</v>
          </cell>
          <cell r="GM122">
            <v>7894</v>
          </cell>
          <cell r="GN122">
            <v>19061</v>
          </cell>
          <cell r="GO122">
            <v>21288</v>
          </cell>
          <cell r="GP122">
            <v>0</v>
          </cell>
          <cell r="GQ122">
            <v>94400</v>
          </cell>
          <cell r="GR122">
            <v>0</v>
          </cell>
          <cell r="GS122">
            <v>23532</v>
          </cell>
          <cell r="GT122">
            <v>0</v>
          </cell>
          <cell r="GU122">
            <v>0</v>
          </cell>
          <cell r="GV122">
            <v>3342046</v>
          </cell>
          <cell r="GW122">
            <v>496242</v>
          </cell>
          <cell r="GX122">
            <v>1856036</v>
          </cell>
          <cell r="GY122">
            <v>47291</v>
          </cell>
          <cell r="GZ122">
            <v>0</v>
          </cell>
          <cell r="HA122">
            <v>0</v>
          </cell>
          <cell r="HB122">
            <v>201517</v>
          </cell>
          <cell r="HC122">
            <v>0</v>
          </cell>
          <cell r="HD122">
            <v>29014</v>
          </cell>
          <cell r="HE122">
            <v>69012</v>
          </cell>
          <cell r="HF122">
            <v>5964853</v>
          </cell>
          <cell r="HG122">
            <v>4102066</v>
          </cell>
          <cell r="HH122">
            <v>0</v>
          </cell>
          <cell r="HI122">
            <v>1862787</v>
          </cell>
          <cell r="HJ122">
            <v>2307617</v>
          </cell>
          <cell r="HK122">
            <v>19811</v>
          </cell>
          <cell r="HL122">
            <v>141793</v>
          </cell>
          <cell r="HM122">
            <v>206706</v>
          </cell>
          <cell r="HN122">
            <v>116383</v>
          </cell>
          <cell r="HO122">
            <v>11844</v>
          </cell>
          <cell r="HP122">
            <v>19086</v>
          </cell>
          <cell r="HQ122">
            <v>21311</v>
          </cell>
          <cell r="HR122">
            <v>0</v>
          </cell>
          <cell r="HS122">
            <v>92757</v>
          </cell>
          <cell r="HT122">
            <v>0</v>
          </cell>
          <cell r="HU122">
            <v>24004</v>
          </cell>
          <cell r="HV122">
            <v>0</v>
          </cell>
          <cell r="HW122">
            <v>0</v>
          </cell>
          <cell r="HX122">
            <v>3224872</v>
          </cell>
          <cell r="HY122">
            <v>0</v>
          </cell>
          <cell r="HZ122">
            <v>1862787</v>
          </cell>
          <cell r="IA122">
            <v>0</v>
          </cell>
          <cell r="IB122">
            <v>0</v>
          </cell>
          <cell r="IC122">
            <v>0</v>
          </cell>
          <cell r="ID122">
            <v>198041</v>
          </cell>
          <cell r="IE122">
            <v>0</v>
          </cell>
          <cell r="IF122">
            <v>23749</v>
          </cell>
          <cell r="IG122">
            <v>64271</v>
          </cell>
          <cell r="IH122">
            <v>0</v>
          </cell>
          <cell r="II122">
            <v>0</v>
          </cell>
          <cell r="IJ122">
            <v>0</v>
          </cell>
          <cell r="IK122">
            <v>0</v>
          </cell>
          <cell r="IL122">
            <v>3200868</v>
          </cell>
          <cell r="IM122">
            <v>0</v>
          </cell>
          <cell r="IN122">
            <v>0</v>
          </cell>
          <cell r="IO122">
            <v>21.5</v>
          </cell>
          <cell r="IP122">
            <v>2</v>
          </cell>
          <cell r="IQ122">
            <v>1.665</v>
          </cell>
          <cell r="IR122">
            <v>0</v>
          </cell>
          <cell r="IS122">
            <v>364</v>
          </cell>
          <cell r="IT122">
            <v>0</v>
          </cell>
          <cell r="IU122">
            <v>8</v>
          </cell>
          <cell r="IV122">
            <v>0</v>
          </cell>
          <cell r="IW122">
            <v>0</v>
          </cell>
          <cell r="IX122">
            <v>0</v>
          </cell>
          <cell r="IY122">
            <v>0</v>
          </cell>
          <cell r="IZ122">
            <v>0</v>
          </cell>
          <cell r="JA122">
            <v>0</v>
          </cell>
          <cell r="JB122">
            <v>0</v>
          </cell>
          <cell r="JC122">
            <v>0</v>
          </cell>
          <cell r="JD122">
            <v>33.770000000000003</v>
          </cell>
          <cell r="JE122">
            <v>2.74</v>
          </cell>
          <cell r="JF122">
            <v>7.27</v>
          </cell>
          <cell r="JG122">
            <v>23.76</v>
          </cell>
          <cell r="JH122">
            <v>2.74</v>
          </cell>
          <cell r="JI122">
            <v>4.24</v>
          </cell>
          <cell r="JJ122">
            <v>22.32</v>
          </cell>
          <cell r="JK122">
            <v>29.3</v>
          </cell>
          <cell r="JL122">
            <v>24.64</v>
          </cell>
          <cell r="JM122">
            <v>0.22</v>
          </cell>
          <cell r="JN122">
            <v>2</v>
          </cell>
          <cell r="JO122">
            <v>0</v>
          </cell>
          <cell r="JP122">
            <v>6121</v>
          </cell>
          <cell r="JQ122">
            <v>1.714</v>
          </cell>
          <cell r="JR122">
            <v>16215</v>
          </cell>
          <cell r="JS122">
            <v>377</v>
          </cell>
          <cell r="JT122">
            <v>0</v>
          </cell>
          <cell r="JU122">
            <v>0</v>
          </cell>
          <cell r="JV122">
            <v>0</v>
          </cell>
          <cell r="JW122">
            <v>0</v>
          </cell>
          <cell r="JX122">
            <v>364</v>
          </cell>
          <cell r="JY122">
            <v>6366</v>
          </cell>
          <cell r="JZ122">
            <v>2317224</v>
          </cell>
          <cell r="KA122">
            <v>13469</v>
          </cell>
        </row>
        <row r="123">
          <cell r="C123">
            <v>1975</v>
          </cell>
          <cell r="D123" t="str">
            <v>RIVER VALLEY</v>
          </cell>
          <cell r="E123">
            <v>0</v>
          </cell>
          <cell r="F123">
            <v>0</v>
          </cell>
          <cell r="G123">
            <v>0</v>
          </cell>
          <cell r="H123">
            <v>1975</v>
          </cell>
          <cell r="I123">
            <v>2365603</v>
          </cell>
          <cell r="J123">
            <v>150881</v>
          </cell>
          <cell r="K123">
            <v>223425</v>
          </cell>
          <cell r="L123">
            <v>210000</v>
          </cell>
          <cell r="M123">
            <v>1700</v>
          </cell>
          <cell r="N123">
            <v>140000</v>
          </cell>
          <cell r="O123">
            <v>127000</v>
          </cell>
          <cell r="P123">
            <v>495250</v>
          </cell>
          <cell r="Q123">
            <v>0</v>
          </cell>
          <cell r="R123">
            <v>2148573</v>
          </cell>
          <cell r="S123">
            <v>0</v>
          </cell>
          <cell r="T123">
            <v>12000</v>
          </cell>
          <cell r="U123">
            <v>7234</v>
          </cell>
          <cell r="V123">
            <v>71000</v>
          </cell>
          <cell r="W123">
            <v>180595</v>
          </cell>
          <cell r="X123">
            <v>6133261</v>
          </cell>
          <cell r="Y123">
            <v>0</v>
          </cell>
          <cell r="Z123">
            <v>0</v>
          </cell>
          <cell r="AA123">
            <v>0</v>
          </cell>
          <cell r="AB123">
            <v>6133261</v>
          </cell>
          <cell r="AC123">
            <v>1742578</v>
          </cell>
          <cell r="AD123">
            <v>7875839</v>
          </cell>
          <cell r="AE123">
            <v>3750750</v>
          </cell>
          <cell r="AF123">
            <v>100000</v>
          </cell>
          <cell r="AG123">
            <v>130000</v>
          </cell>
          <cell r="AH123">
            <v>200000</v>
          </cell>
          <cell r="AI123">
            <v>245000</v>
          </cell>
          <cell r="AJ123">
            <v>85000</v>
          </cell>
          <cell r="AK123">
            <v>472000</v>
          </cell>
          <cell r="AL123">
            <v>425000</v>
          </cell>
          <cell r="AM123">
            <v>0</v>
          </cell>
          <cell r="AN123">
            <v>1657000</v>
          </cell>
          <cell r="AO123">
            <v>302000</v>
          </cell>
          <cell r="AP123">
            <v>475000</v>
          </cell>
          <cell r="AQ123">
            <v>437550</v>
          </cell>
          <cell r="AR123">
            <v>187229</v>
          </cell>
          <cell r="AS123">
            <v>1099779</v>
          </cell>
          <cell r="AT123">
            <v>6809529</v>
          </cell>
          <cell r="AU123">
            <v>0</v>
          </cell>
          <cell r="AV123">
            <v>6809529</v>
          </cell>
          <cell r="AW123">
            <v>1066310</v>
          </cell>
          <cell r="AX123">
            <v>7875839</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20</v>
          </cell>
          <cell r="BV123">
            <v>2012</v>
          </cell>
          <cell r="BW123">
            <v>2016</v>
          </cell>
          <cell r="BX123">
            <v>10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4050</v>
          </cell>
          <cell r="CU123">
            <v>0</v>
          </cell>
          <cell r="CV123">
            <v>10</v>
          </cell>
          <cell r="CW123">
            <v>269025</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1521374</v>
          </cell>
          <cell r="DU123">
            <v>17091</v>
          </cell>
          <cell r="DV123">
            <v>0</v>
          </cell>
          <cell r="DW123">
            <v>0</v>
          </cell>
          <cell r="DX123">
            <v>0</v>
          </cell>
          <cell r="DY123">
            <v>189749</v>
          </cell>
          <cell r="DZ123">
            <v>0</v>
          </cell>
          <cell r="EA123">
            <v>0</v>
          </cell>
          <cell r="EB123">
            <v>1728214</v>
          </cell>
          <cell r="EC123">
            <v>285000</v>
          </cell>
          <cell r="ED123">
            <v>0</v>
          </cell>
          <cell r="EE123">
            <v>1711123</v>
          </cell>
          <cell r="EF123">
            <v>0</v>
          </cell>
          <cell r="EG123">
            <v>0</v>
          </cell>
          <cell r="EH123">
            <v>0</v>
          </cell>
          <cell r="EI123">
            <v>63107</v>
          </cell>
          <cell r="EJ123">
            <v>63107</v>
          </cell>
          <cell r="EK123">
            <v>0</v>
          </cell>
          <cell r="EL123">
            <v>0</v>
          </cell>
          <cell r="EM123">
            <v>0</v>
          </cell>
          <cell r="EN123">
            <v>0</v>
          </cell>
          <cell r="EO123">
            <v>437550</v>
          </cell>
          <cell r="EP123">
            <v>0</v>
          </cell>
          <cell r="EQ123">
            <v>2513871</v>
          </cell>
          <cell r="ER123">
            <v>8937</v>
          </cell>
          <cell r="ES123">
            <v>907108</v>
          </cell>
          <cell r="ET123">
            <v>149597</v>
          </cell>
          <cell r="EU123">
            <v>0</v>
          </cell>
          <cell r="EV123">
            <v>0</v>
          </cell>
          <cell r="EW123">
            <v>0</v>
          </cell>
          <cell r="EX123">
            <v>33000</v>
          </cell>
          <cell r="EY123">
            <v>0</v>
          </cell>
          <cell r="EZ123">
            <v>0</v>
          </cell>
          <cell r="FA123">
            <v>228805</v>
          </cell>
          <cell r="FB123">
            <v>0</v>
          </cell>
          <cell r="FC123">
            <v>1318510</v>
          </cell>
          <cell r="FD123">
            <v>0</v>
          </cell>
          <cell r="FE123">
            <v>0</v>
          </cell>
          <cell r="FF123">
            <v>898171</v>
          </cell>
          <cell r="FG123">
            <v>8937</v>
          </cell>
          <cell r="FH123">
            <v>1626974</v>
          </cell>
          <cell r="FI123">
            <v>103853</v>
          </cell>
          <cell r="FJ123">
            <v>223425</v>
          </cell>
          <cell r="FK123">
            <v>210000</v>
          </cell>
          <cell r="FL123">
            <v>500</v>
          </cell>
          <cell r="FM123">
            <v>0</v>
          </cell>
          <cell r="FN123">
            <v>2000</v>
          </cell>
          <cell r="FO123">
            <v>150000</v>
          </cell>
          <cell r="FP123">
            <v>0</v>
          </cell>
          <cell r="FQ123">
            <v>2148573</v>
          </cell>
          <cell r="FR123">
            <v>0</v>
          </cell>
          <cell r="FS123">
            <v>12000</v>
          </cell>
          <cell r="FT123">
            <v>4979</v>
          </cell>
          <cell r="FU123">
            <v>71000</v>
          </cell>
          <cell r="FV123">
            <v>30595</v>
          </cell>
          <cell r="FW123">
            <v>4583899</v>
          </cell>
          <cell r="FX123">
            <v>0</v>
          </cell>
          <cell r="FY123">
            <v>0</v>
          </cell>
          <cell r="FZ123">
            <v>0</v>
          </cell>
          <cell r="GA123">
            <v>4583899</v>
          </cell>
          <cell r="GB123">
            <v>781420</v>
          </cell>
          <cell r="GC123">
            <v>5365319</v>
          </cell>
          <cell r="GD123">
            <v>704499</v>
          </cell>
          <cell r="GE123">
            <v>0</v>
          </cell>
          <cell r="GF123">
            <v>3452326</v>
          </cell>
          <cell r="GG123">
            <v>6010</v>
          </cell>
          <cell r="GH123">
            <v>2527205</v>
          </cell>
          <cell r="GI123">
            <v>100721</v>
          </cell>
          <cell r="GJ123">
            <v>28824</v>
          </cell>
          <cell r="GK123">
            <v>260954</v>
          </cell>
          <cell r="GL123">
            <v>125463</v>
          </cell>
          <cell r="GM123">
            <v>8431</v>
          </cell>
          <cell r="GN123">
            <v>20843</v>
          </cell>
          <cell r="GO123">
            <v>23429</v>
          </cell>
          <cell r="GP123">
            <v>0</v>
          </cell>
          <cell r="GQ123">
            <v>68717</v>
          </cell>
          <cell r="GR123">
            <v>0</v>
          </cell>
          <cell r="GS123">
            <v>77801</v>
          </cell>
          <cell r="GT123">
            <v>116091</v>
          </cell>
          <cell r="GU123">
            <v>0</v>
          </cell>
          <cell r="GV123">
            <v>3646218</v>
          </cell>
          <cell r="GW123">
            <v>556762</v>
          </cell>
          <cell r="GX123">
            <v>1187857</v>
          </cell>
          <cell r="GY123">
            <v>0</v>
          </cell>
          <cell r="GZ123">
            <v>0</v>
          </cell>
          <cell r="HA123">
            <v>0</v>
          </cell>
          <cell r="HB123">
            <v>217198</v>
          </cell>
          <cell r="HC123">
            <v>0</v>
          </cell>
          <cell r="HD123">
            <v>30342</v>
          </cell>
          <cell r="HE123">
            <v>75013</v>
          </cell>
          <cell r="HF123">
            <v>5683048</v>
          </cell>
          <cell r="HG123">
            <v>4371139</v>
          </cell>
          <cell r="HH123">
            <v>0</v>
          </cell>
          <cell r="HI123">
            <v>1311909</v>
          </cell>
          <cell r="HJ123">
            <v>2572761</v>
          </cell>
          <cell r="HK123">
            <v>0</v>
          </cell>
          <cell r="HL123">
            <v>18733</v>
          </cell>
          <cell r="HM123">
            <v>346039</v>
          </cell>
          <cell r="HN123">
            <v>131279</v>
          </cell>
          <cell r="HO123">
            <v>2615</v>
          </cell>
          <cell r="HP123">
            <v>21155</v>
          </cell>
          <cell r="HQ123">
            <v>23772</v>
          </cell>
          <cell r="HR123">
            <v>0</v>
          </cell>
          <cell r="HS123">
            <v>50935</v>
          </cell>
          <cell r="HT123">
            <v>0</v>
          </cell>
          <cell r="HU123">
            <v>79659</v>
          </cell>
          <cell r="HV123">
            <v>0</v>
          </cell>
          <cell r="HW123">
            <v>0</v>
          </cell>
          <cell r="HX123">
            <v>3535892</v>
          </cell>
          <cell r="HY123">
            <v>0</v>
          </cell>
          <cell r="HZ123">
            <v>1311909</v>
          </cell>
          <cell r="IA123">
            <v>0</v>
          </cell>
          <cell r="IB123">
            <v>0</v>
          </cell>
          <cell r="IC123">
            <v>0</v>
          </cell>
          <cell r="ID123">
            <v>212999</v>
          </cell>
          <cell r="IE123">
            <v>0</v>
          </cell>
          <cell r="IF123">
            <v>24876</v>
          </cell>
          <cell r="IG123">
            <v>79573</v>
          </cell>
          <cell r="IH123">
            <v>0</v>
          </cell>
          <cell r="II123">
            <v>0</v>
          </cell>
          <cell r="IJ123">
            <v>0</v>
          </cell>
          <cell r="IK123">
            <v>0</v>
          </cell>
          <cell r="IL123">
            <v>3456233</v>
          </cell>
          <cell r="IM123">
            <v>0</v>
          </cell>
          <cell r="IN123">
            <v>0</v>
          </cell>
          <cell r="IO123">
            <v>0.78</v>
          </cell>
          <cell r="IP123">
            <v>0</v>
          </cell>
          <cell r="IQ123">
            <v>2.2759999999999998</v>
          </cell>
          <cell r="IR123">
            <v>0</v>
          </cell>
          <cell r="IS123">
            <v>422</v>
          </cell>
          <cell r="IT123">
            <v>0</v>
          </cell>
          <cell r="IU123">
            <v>12</v>
          </cell>
          <cell r="IV123">
            <v>0</v>
          </cell>
          <cell r="IW123">
            <v>0</v>
          </cell>
          <cell r="IX123">
            <v>0</v>
          </cell>
          <cell r="IY123">
            <v>0</v>
          </cell>
          <cell r="IZ123">
            <v>0</v>
          </cell>
          <cell r="JA123">
            <v>0</v>
          </cell>
          <cell r="JB123">
            <v>0</v>
          </cell>
          <cell r="JC123">
            <v>0</v>
          </cell>
          <cell r="JD123">
            <v>56.45</v>
          </cell>
          <cell r="JE123">
            <v>19.18</v>
          </cell>
          <cell r="JF123">
            <v>8.4700000000000006</v>
          </cell>
          <cell r="JG123">
            <v>28.8</v>
          </cell>
          <cell r="JH123">
            <v>10.96</v>
          </cell>
          <cell r="JI123">
            <v>10.89</v>
          </cell>
          <cell r="JJ123">
            <v>18.72</v>
          </cell>
          <cell r="JK123">
            <v>40.57</v>
          </cell>
          <cell r="JL123">
            <v>5.36</v>
          </cell>
          <cell r="JM123">
            <v>0</v>
          </cell>
          <cell r="JN123">
            <v>0</v>
          </cell>
          <cell r="JO123">
            <v>0</v>
          </cell>
          <cell r="JP123">
            <v>6130</v>
          </cell>
          <cell r="JQ123">
            <v>2.3759999999999999</v>
          </cell>
          <cell r="JR123">
            <v>14982</v>
          </cell>
          <cell r="JS123">
            <v>419.7</v>
          </cell>
          <cell r="JT123">
            <v>1</v>
          </cell>
          <cell r="JU123">
            <v>6130</v>
          </cell>
          <cell r="JV123">
            <v>5356</v>
          </cell>
          <cell r="JW123">
            <v>0</v>
          </cell>
          <cell r="JX123">
            <v>422</v>
          </cell>
          <cell r="JY123">
            <v>6375</v>
          </cell>
          <cell r="JZ123">
            <v>2690250</v>
          </cell>
          <cell r="KA123">
            <v>0</v>
          </cell>
        </row>
        <row r="124">
          <cell r="C124">
            <v>1980</v>
          </cell>
          <cell r="D124" t="str">
            <v>EDDYVILLE-BLAKESBURG (OLD)</v>
          </cell>
          <cell r="E124">
            <v>0</v>
          </cell>
          <cell r="F124">
            <v>0</v>
          </cell>
          <cell r="G124">
            <v>0</v>
          </cell>
          <cell r="H124">
            <v>1980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cell r="JD124">
            <v>0</v>
          </cell>
          <cell r="JE124">
            <v>0</v>
          </cell>
          <cell r="JF124">
            <v>0</v>
          </cell>
          <cell r="JG124">
            <v>0</v>
          </cell>
          <cell r="JH124">
            <v>0</v>
          </cell>
          <cell r="JI124">
            <v>0</v>
          </cell>
          <cell r="JJ124">
            <v>0</v>
          </cell>
          <cell r="JK124">
            <v>0</v>
          </cell>
          <cell r="JL124">
            <v>0</v>
          </cell>
          <cell r="JM124">
            <v>0</v>
          </cell>
          <cell r="JN124">
            <v>0</v>
          </cell>
          <cell r="JO124">
            <v>0</v>
          </cell>
          <cell r="JP124">
            <v>0</v>
          </cell>
          <cell r="JQ124">
            <v>0</v>
          </cell>
          <cell r="JR124">
            <v>0</v>
          </cell>
          <cell r="JS124">
            <v>0</v>
          </cell>
          <cell r="JT124">
            <v>0</v>
          </cell>
          <cell r="JU124">
            <v>0</v>
          </cell>
          <cell r="JV124">
            <v>0</v>
          </cell>
          <cell r="JW124">
            <v>0</v>
          </cell>
          <cell r="JX124">
            <v>0</v>
          </cell>
          <cell r="JY124">
            <v>0</v>
          </cell>
          <cell r="JZ124">
            <v>0</v>
          </cell>
          <cell r="KA124">
            <v>0</v>
          </cell>
        </row>
        <row r="125">
          <cell r="C125">
            <v>1989</v>
          </cell>
          <cell r="D125" t="str">
            <v>EDGEWOOD-COLESBURG</v>
          </cell>
          <cell r="E125">
            <v>0</v>
          </cell>
          <cell r="F125">
            <v>0</v>
          </cell>
          <cell r="G125">
            <v>0</v>
          </cell>
          <cell r="H125">
            <v>1989</v>
          </cell>
          <cell r="I125">
            <v>1932565</v>
          </cell>
          <cell r="J125">
            <v>29164</v>
          </cell>
          <cell r="K125">
            <v>170240</v>
          </cell>
          <cell r="L125">
            <v>950000</v>
          </cell>
          <cell r="M125">
            <v>11750</v>
          </cell>
          <cell r="N125">
            <v>132500</v>
          </cell>
          <cell r="O125">
            <v>242500</v>
          </cell>
          <cell r="P125">
            <v>508000</v>
          </cell>
          <cell r="Q125">
            <v>0</v>
          </cell>
          <cell r="R125">
            <v>2322422</v>
          </cell>
          <cell r="S125">
            <v>0</v>
          </cell>
          <cell r="T125">
            <v>402500</v>
          </cell>
          <cell r="U125">
            <v>13328</v>
          </cell>
          <cell r="V125">
            <v>120000</v>
          </cell>
          <cell r="W125">
            <v>300000</v>
          </cell>
          <cell r="X125">
            <v>7134969</v>
          </cell>
          <cell r="Y125">
            <v>0</v>
          </cell>
          <cell r="Z125">
            <v>0</v>
          </cell>
          <cell r="AA125">
            <v>0</v>
          </cell>
          <cell r="AB125">
            <v>7134969</v>
          </cell>
          <cell r="AC125">
            <v>1667749</v>
          </cell>
          <cell r="AD125">
            <v>8802718</v>
          </cell>
          <cell r="AE125">
            <v>4433290</v>
          </cell>
          <cell r="AF125">
            <v>142000</v>
          </cell>
          <cell r="AG125">
            <v>209000</v>
          </cell>
          <cell r="AH125">
            <v>204380</v>
          </cell>
          <cell r="AI125">
            <v>276320</v>
          </cell>
          <cell r="AJ125">
            <v>131340</v>
          </cell>
          <cell r="AK125">
            <v>479075</v>
          </cell>
          <cell r="AL125">
            <v>497715</v>
          </cell>
          <cell r="AM125">
            <v>0</v>
          </cell>
          <cell r="AN125">
            <v>1939830</v>
          </cell>
          <cell r="AO125">
            <v>350000</v>
          </cell>
          <cell r="AP125">
            <v>800000</v>
          </cell>
          <cell r="AQ125">
            <v>383448</v>
          </cell>
          <cell r="AR125">
            <v>196957</v>
          </cell>
          <cell r="AS125">
            <v>1380405</v>
          </cell>
          <cell r="AT125">
            <v>8103525</v>
          </cell>
          <cell r="AU125">
            <v>0</v>
          </cell>
          <cell r="AV125">
            <v>8103525</v>
          </cell>
          <cell r="AW125">
            <v>699193</v>
          </cell>
          <cell r="AX125">
            <v>8802718</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10</v>
          </cell>
          <cell r="BV125">
            <v>2006</v>
          </cell>
          <cell r="BW125">
            <v>2015</v>
          </cell>
          <cell r="BX125">
            <v>10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2700</v>
          </cell>
          <cell r="CU125">
            <v>0</v>
          </cell>
          <cell r="CV125">
            <v>8</v>
          </cell>
          <cell r="CW125">
            <v>265897</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1191503</v>
          </cell>
          <cell r="DU125">
            <v>36389</v>
          </cell>
          <cell r="DV125">
            <v>0</v>
          </cell>
          <cell r="DW125">
            <v>0</v>
          </cell>
          <cell r="DX125">
            <v>0</v>
          </cell>
          <cell r="DY125">
            <v>0</v>
          </cell>
          <cell r="DZ125">
            <v>140000</v>
          </cell>
          <cell r="EA125">
            <v>0</v>
          </cell>
          <cell r="EB125">
            <v>1367892</v>
          </cell>
          <cell r="EC125">
            <v>160000</v>
          </cell>
          <cell r="ED125">
            <v>0</v>
          </cell>
          <cell r="EE125">
            <v>1331503</v>
          </cell>
          <cell r="EF125">
            <v>0</v>
          </cell>
          <cell r="EG125">
            <v>0</v>
          </cell>
          <cell r="EH125">
            <v>0</v>
          </cell>
          <cell r="EI125">
            <v>47360</v>
          </cell>
          <cell r="EJ125">
            <v>47360</v>
          </cell>
          <cell r="EK125">
            <v>0</v>
          </cell>
          <cell r="EL125">
            <v>0</v>
          </cell>
          <cell r="EM125">
            <v>0</v>
          </cell>
          <cell r="EN125">
            <v>0</v>
          </cell>
          <cell r="EO125">
            <v>383448</v>
          </cell>
          <cell r="EP125">
            <v>0</v>
          </cell>
          <cell r="EQ125">
            <v>1958700</v>
          </cell>
          <cell r="ER125">
            <v>25355</v>
          </cell>
          <cell r="ES125">
            <v>980479</v>
          </cell>
          <cell r="ET125">
            <v>114772</v>
          </cell>
          <cell r="EU125">
            <v>0</v>
          </cell>
          <cell r="EV125">
            <v>0</v>
          </cell>
          <cell r="EW125">
            <v>0</v>
          </cell>
          <cell r="EX125">
            <v>33000</v>
          </cell>
          <cell r="EY125">
            <v>0</v>
          </cell>
          <cell r="EZ125">
            <v>0</v>
          </cell>
          <cell r="FA125">
            <v>267180</v>
          </cell>
          <cell r="FB125">
            <v>0</v>
          </cell>
          <cell r="FC125">
            <v>1395431</v>
          </cell>
          <cell r="FD125">
            <v>0</v>
          </cell>
          <cell r="FE125">
            <v>0</v>
          </cell>
          <cell r="FF125">
            <v>955124</v>
          </cell>
          <cell r="FG125">
            <v>25355</v>
          </cell>
          <cell r="FH125">
            <v>1350416</v>
          </cell>
          <cell r="FI125">
            <v>20505</v>
          </cell>
          <cell r="FJ125">
            <v>170240</v>
          </cell>
          <cell r="FK125">
            <v>950000</v>
          </cell>
          <cell r="FL125">
            <v>7500</v>
          </cell>
          <cell r="FM125">
            <v>0</v>
          </cell>
          <cell r="FN125">
            <v>7500</v>
          </cell>
          <cell r="FO125">
            <v>115000</v>
          </cell>
          <cell r="FP125">
            <v>0</v>
          </cell>
          <cell r="FQ125">
            <v>2322422</v>
          </cell>
          <cell r="FR125">
            <v>0</v>
          </cell>
          <cell r="FS125">
            <v>400000</v>
          </cell>
          <cell r="FT125">
            <v>9070</v>
          </cell>
          <cell r="FU125">
            <v>120000</v>
          </cell>
          <cell r="FV125">
            <v>150000</v>
          </cell>
          <cell r="FW125">
            <v>5622653</v>
          </cell>
          <cell r="FX125">
            <v>0</v>
          </cell>
          <cell r="FY125">
            <v>0</v>
          </cell>
          <cell r="FZ125">
            <v>0</v>
          </cell>
          <cell r="GA125">
            <v>5622653</v>
          </cell>
          <cell r="GB125">
            <v>465452</v>
          </cell>
          <cell r="GC125">
            <v>6088105</v>
          </cell>
          <cell r="GD125">
            <v>1929310</v>
          </cell>
          <cell r="GE125">
            <v>0</v>
          </cell>
          <cell r="GF125">
            <v>3626193</v>
          </cell>
          <cell r="GG125">
            <v>6001</v>
          </cell>
          <cell r="GH125">
            <v>2767061</v>
          </cell>
          <cell r="GI125">
            <v>43425</v>
          </cell>
          <cell r="GJ125">
            <v>51351</v>
          </cell>
          <cell r="GK125">
            <v>260083</v>
          </cell>
          <cell r="GL125">
            <v>140265</v>
          </cell>
          <cell r="GM125">
            <v>3254</v>
          </cell>
          <cell r="GN125">
            <v>23851</v>
          </cell>
          <cell r="GO125">
            <v>26637</v>
          </cell>
          <cell r="GP125">
            <v>0</v>
          </cell>
          <cell r="GQ125">
            <v>0</v>
          </cell>
          <cell r="GR125">
            <v>0</v>
          </cell>
          <cell r="GS125">
            <v>0</v>
          </cell>
          <cell r="GT125">
            <v>28785</v>
          </cell>
          <cell r="GU125">
            <v>0</v>
          </cell>
          <cell r="GV125">
            <v>3654978</v>
          </cell>
          <cell r="GW125">
            <v>1377708</v>
          </cell>
          <cell r="GX125">
            <v>2508399</v>
          </cell>
          <cell r="GY125">
            <v>0</v>
          </cell>
          <cell r="GZ125">
            <v>0</v>
          </cell>
          <cell r="HA125">
            <v>0</v>
          </cell>
          <cell r="HB125">
            <v>205503</v>
          </cell>
          <cell r="HC125">
            <v>0</v>
          </cell>
          <cell r="HD125">
            <v>33067</v>
          </cell>
          <cell r="HE125">
            <v>69012</v>
          </cell>
          <cell r="HF125">
            <v>7815600</v>
          </cell>
          <cell r="HG125">
            <v>5580050</v>
          </cell>
          <cell r="HH125">
            <v>0</v>
          </cell>
          <cell r="HI125">
            <v>2235550</v>
          </cell>
          <cell r="HJ125">
            <v>2632642</v>
          </cell>
          <cell r="HK125">
            <v>162090</v>
          </cell>
          <cell r="HL125">
            <v>50284</v>
          </cell>
          <cell r="HM125">
            <v>244105</v>
          </cell>
          <cell r="HN125">
            <v>133159</v>
          </cell>
          <cell r="HO125">
            <v>10360</v>
          </cell>
          <cell r="HP125">
            <v>22712</v>
          </cell>
          <cell r="HQ125">
            <v>25360</v>
          </cell>
          <cell r="HR125">
            <v>0</v>
          </cell>
          <cell r="HS125">
            <v>0</v>
          </cell>
          <cell r="HT125">
            <v>0</v>
          </cell>
          <cell r="HU125">
            <v>18003</v>
          </cell>
          <cell r="HV125">
            <v>0</v>
          </cell>
          <cell r="HW125">
            <v>0</v>
          </cell>
          <cell r="HX125">
            <v>3612296</v>
          </cell>
          <cell r="HY125">
            <v>0</v>
          </cell>
          <cell r="HZ125">
            <v>2235550</v>
          </cell>
          <cell r="IA125">
            <v>0</v>
          </cell>
          <cell r="IB125">
            <v>0</v>
          </cell>
          <cell r="IC125">
            <v>0</v>
          </cell>
          <cell r="ID125">
            <v>210555</v>
          </cell>
          <cell r="IE125">
            <v>0</v>
          </cell>
          <cell r="IF125">
            <v>27107</v>
          </cell>
          <cell r="IG125">
            <v>76513</v>
          </cell>
          <cell r="IH125">
            <v>0</v>
          </cell>
          <cell r="II125">
            <v>0</v>
          </cell>
          <cell r="IJ125">
            <v>0</v>
          </cell>
          <cell r="IK125">
            <v>0</v>
          </cell>
          <cell r="IL125">
            <v>3594293</v>
          </cell>
          <cell r="IM125">
            <v>0</v>
          </cell>
          <cell r="IN125">
            <v>0</v>
          </cell>
          <cell r="IO125">
            <v>6.04</v>
          </cell>
          <cell r="IP125">
            <v>21</v>
          </cell>
          <cell r="IQ125">
            <v>2.1749999999999998</v>
          </cell>
          <cell r="IR125">
            <v>0</v>
          </cell>
          <cell r="IS125">
            <v>414</v>
          </cell>
          <cell r="IT125">
            <v>0</v>
          </cell>
          <cell r="IU125">
            <v>13.5</v>
          </cell>
          <cell r="IV125">
            <v>0</v>
          </cell>
          <cell r="IW125">
            <v>0</v>
          </cell>
          <cell r="IX125">
            <v>0</v>
          </cell>
          <cell r="IY125">
            <v>0</v>
          </cell>
          <cell r="IZ125">
            <v>0</v>
          </cell>
          <cell r="JA125">
            <v>0</v>
          </cell>
          <cell r="JB125">
            <v>0</v>
          </cell>
          <cell r="JC125">
            <v>0</v>
          </cell>
          <cell r="JD125">
            <v>39.880000000000003</v>
          </cell>
          <cell r="JE125">
            <v>10.96</v>
          </cell>
          <cell r="JF125">
            <v>14.52</v>
          </cell>
          <cell r="JG125">
            <v>14.4</v>
          </cell>
          <cell r="JH125">
            <v>8.2200000000000006</v>
          </cell>
          <cell r="JI125">
            <v>9.68</v>
          </cell>
          <cell r="JJ125">
            <v>11.52</v>
          </cell>
          <cell r="JK125">
            <v>29.42</v>
          </cell>
          <cell r="JL125">
            <v>6.34</v>
          </cell>
          <cell r="JM125">
            <v>0.44</v>
          </cell>
          <cell r="JN125">
            <v>21</v>
          </cell>
          <cell r="JO125">
            <v>0</v>
          </cell>
          <cell r="JP125">
            <v>6121</v>
          </cell>
          <cell r="JQ125">
            <v>2.0960000000000001</v>
          </cell>
          <cell r="JR125">
            <v>15745</v>
          </cell>
          <cell r="JS125">
            <v>430.1</v>
          </cell>
          <cell r="JT125">
            <v>0</v>
          </cell>
          <cell r="JU125">
            <v>0</v>
          </cell>
          <cell r="JV125">
            <v>0</v>
          </cell>
          <cell r="JW125">
            <v>0</v>
          </cell>
          <cell r="JX125">
            <v>414</v>
          </cell>
          <cell r="JY125">
            <v>6366</v>
          </cell>
          <cell r="JZ125">
            <v>2635524</v>
          </cell>
          <cell r="KA125">
            <v>23444</v>
          </cell>
        </row>
        <row r="126">
          <cell r="C126">
            <v>2007</v>
          </cell>
          <cell r="D126" t="str">
            <v>ELDORA-NEW PROVIDENCE</v>
          </cell>
          <cell r="E126">
            <v>0</v>
          </cell>
          <cell r="F126">
            <v>0</v>
          </cell>
          <cell r="G126">
            <v>0</v>
          </cell>
          <cell r="H126">
            <v>2007</v>
          </cell>
          <cell r="I126">
            <v>2732797</v>
          </cell>
          <cell r="J126">
            <v>93374</v>
          </cell>
          <cell r="K126">
            <v>218081</v>
          </cell>
          <cell r="L126">
            <v>850000</v>
          </cell>
          <cell r="M126">
            <v>7450</v>
          </cell>
          <cell r="N126">
            <v>160000</v>
          </cell>
          <cell r="O126">
            <v>250000</v>
          </cell>
          <cell r="P126">
            <v>798100</v>
          </cell>
          <cell r="Q126">
            <v>0</v>
          </cell>
          <cell r="R126">
            <v>4497879</v>
          </cell>
          <cell r="S126">
            <v>0</v>
          </cell>
          <cell r="T126">
            <v>23000</v>
          </cell>
          <cell r="U126">
            <v>18186</v>
          </cell>
          <cell r="V126">
            <v>150000</v>
          </cell>
          <cell r="W126">
            <v>485000</v>
          </cell>
          <cell r="X126">
            <v>10283867</v>
          </cell>
          <cell r="Y126">
            <v>0</v>
          </cell>
          <cell r="Z126">
            <v>581788</v>
          </cell>
          <cell r="AA126">
            <v>0</v>
          </cell>
          <cell r="AB126">
            <v>10865655</v>
          </cell>
          <cell r="AC126">
            <v>2972123</v>
          </cell>
          <cell r="AD126">
            <v>13837778</v>
          </cell>
          <cell r="AE126">
            <v>6155000</v>
          </cell>
          <cell r="AF126">
            <v>219300</v>
          </cell>
          <cell r="AG126">
            <v>230000</v>
          </cell>
          <cell r="AH126">
            <v>290700</v>
          </cell>
          <cell r="AI126">
            <v>357000</v>
          </cell>
          <cell r="AJ126">
            <v>102000</v>
          </cell>
          <cell r="AK126">
            <v>741600</v>
          </cell>
          <cell r="AL126">
            <v>437200</v>
          </cell>
          <cell r="AM126">
            <v>0</v>
          </cell>
          <cell r="AN126">
            <v>2377800</v>
          </cell>
          <cell r="AO126">
            <v>530100</v>
          </cell>
          <cell r="AP126">
            <v>670000</v>
          </cell>
          <cell r="AQ126">
            <v>581788</v>
          </cell>
          <cell r="AR126">
            <v>313667</v>
          </cell>
          <cell r="AS126">
            <v>1565455</v>
          </cell>
          <cell r="AT126">
            <v>10628355</v>
          </cell>
          <cell r="AU126">
            <v>581788</v>
          </cell>
          <cell r="AV126">
            <v>11210143</v>
          </cell>
          <cell r="AW126">
            <v>2627635</v>
          </cell>
          <cell r="AX126">
            <v>13837778</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20</v>
          </cell>
          <cell r="BV126">
            <v>2012</v>
          </cell>
          <cell r="BW126">
            <v>2016</v>
          </cell>
          <cell r="BX126">
            <v>10</v>
          </cell>
          <cell r="BY126">
            <v>0</v>
          </cell>
          <cell r="BZ126">
            <v>0</v>
          </cell>
          <cell r="CA126">
            <v>0</v>
          </cell>
          <cell r="CB126">
            <v>0</v>
          </cell>
          <cell r="CC126">
            <v>0</v>
          </cell>
          <cell r="CD126">
            <v>0</v>
          </cell>
          <cell r="CE126">
            <v>0</v>
          </cell>
          <cell r="CF126">
            <v>0</v>
          </cell>
          <cell r="CG126">
            <v>0</v>
          </cell>
          <cell r="CH126">
            <v>0</v>
          </cell>
          <cell r="CI126">
            <v>0</v>
          </cell>
          <cell r="CJ126">
            <v>2014</v>
          </cell>
          <cell r="CK126">
            <v>2023</v>
          </cell>
          <cell r="CL126">
            <v>1340</v>
          </cell>
          <cell r="CM126">
            <v>0</v>
          </cell>
          <cell r="CN126">
            <v>0</v>
          </cell>
          <cell r="CO126">
            <v>0</v>
          </cell>
          <cell r="CP126">
            <v>0</v>
          </cell>
          <cell r="CQ126">
            <v>0</v>
          </cell>
          <cell r="CR126">
            <v>0</v>
          </cell>
          <cell r="CS126">
            <v>0</v>
          </cell>
          <cell r="CT126">
            <v>4050</v>
          </cell>
          <cell r="CU126">
            <v>0</v>
          </cell>
          <cell r="CV126">
            <v>5</v>
          </cell>
          <cell r="CW126">
            <v>401695</v>
          </cell>
          <cell r="CX126">
            <v>0</v>
          </cell>
          <cell r="CY126">
            <v>0</v>
          </cell>
          <cell r="CZ126">
            <v>0</v>
          </cell>
          <cell r="DA126">
            <v>0</v>
          </cell>
          <cell r="DB126">
            <v>0</v>
          </cell>
          <cell r="DC126">
            <v>0</v>
          </cell>
          <cell r="DD126">
            <v>0</v>
          </cell>
          <cell r="DE126">
            <v>238026</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1820973</v>
          </cell>
          <cell r="DU126">
            <v>136586</v>
          </cell>
          <cell r="DV126">
            <v>0</v>
          </cell>
          <cell r="DW126">
            <v>0</v>
          </cell>
          <cell r="DX126">
            <v>0</v>
          </cell>
          <cell r="DY126">
            <v>197011</v>
          </cell>
          <cell r="DZ126">
            <v>0</v>
          </cell>
          <cell r="EA126">
            <v>0</v>
          </cell>
          <cell r="EB126">
            <v>2154570</v>
          </cell>
          <cell r="EC126">
            <v>375000</v>
          </cell>
          <cell r="ED126">
            <v>0</v>
          </cell>
          <cell r="EE126">
            <v>2017984</v>
          </cell>
          <cell r="EF126">
            <v>0</v>
          </cell>
          <cell r="EG126">
            <v>238026</v>
          </cell>
          <cell r="EH126">
            <v>238026</v>
          </cell>
          <cell r="EI126">
            <v>58618</v>
          </cell>
          <cell r="EJ126">
            <v>296644</v>
          </cell>
          <cell r="EK126">
            <v>0</v>
          </cell>
          <cell r="EL126">
            <v>0</v>
          </cell>
          <cell r="EM126">
            <v>0</v>
          </cell>
          <cell r="EN126">
            <v>0</v>
          </cell>
          <cell r="EO126">
            <v>0</v>
          </cell>
          <cell r="EP126">
            <v>0</v>
          </cell>
          <cell r="EQ126">
            <v>2826214</v>
          </cell>
          <cell r="ER126">
            <v>76893</v>
          </cell>
          <cell r="ES126">
            <v>1236254</v>
          </cell>
          <cell r="ET126">
            <v>215443</v>
          </cell>
          <cell r="EU126">
            <v>0</v>
          </cell>
          <cell r="EV126">
            <v>0</v>
          </cell>
          <cell r="EW126">
            <v>134000</v>
          </cell>
          <cell r="EX126">
            <v>33000</v>
          </cell>
          <cell r="EY126">
            <v>0</v>
          </cell>
          <cell r="EZ126">
            <v>0</v>
          </cell>
          <cell r="FA126">
            <v>0</v>
          </cell>
          <cell r="FB126">
            <v>0</v>
          </cell>
          <cell r="FC126">
            <v>1618697</v>
          </cell>
          <cell r="FD126">
            <v>0</v>
          </cell>
          <cell r="FE126">
            <v>0</v>
          </cell>
          <cell r="FF126">
            <v>1159361</v>
          </cell>
          <cell r="FG126">
            <v>76893</v>
          </cell>
          <cell r="FH126">
            <v>2083214</v>
          </cell>
          <cell r="FI126">
            <v>71313</v>
          </cell>
          <cell r="FJ126">
            <v>218081</v>
          </cell>
          <cell r="FK126">
            <v>850000</v>
          </cell>
          <cell r="FL126">
            <v>7000</v>
          </cell>
          <cell r="FM126">
            <v>0</v>
          </cell>
          <cell r="FN126">
            <v>0</v>
          </cell>
          <cell r="FO126">
            <v>220000</v>
          </cell>
          <cell r="FP126">
            <v>0</v>
          </cell>
          <cell r="FQ126">
            <v>4497879</v>
          </cell>
          <cell r="FR126">
            <v>0</v>
          </cell>
          <cell r="FS126">
            <v>20000</v>
          </cell>
          <cell r="FT126">
            <v>13786</v>
          </cell>
          <cell r="FU126">
            <v>150000</v>
          </cell>
          <cell r="FV126">
            <v>300000</v>
          </cell>
          <cell r="FW126">
            <v>8431273</v>
          </cell>
          <cell r="FX126">
            <v>0</v>
          </cell>
          <cell r="FY126">
            <v>0</v>
          </cell>
          <cell r="FZ126">
            <v>0</v>
          </cell>
          <cell r="GA126">
            <v>8431273</v>
          </cell>
          <cell r="GB126">
            <v>1923578</v>
          </cell>
          <cell r="GC126">
            <v>10354851</v>
          </cell>
          <cell r="GD126">
            <v>1778867</v>
          </cell>
          <cell r="GE126">
            <v>0</v>
          </cell>
          <cell r="GF126">
            <v>5633202</v>
          </cell>
          <cell r="GG126">
            <v>6001</v>
          </cell>
          <cell r="GH126">
            <v>3801033</v>
          </cell>
          <cell r="GI126">
            <v>5304</v>
          </cell>
          <cell r="GJ126">
            <v>94876</v>
          </cell>
          <cell r="GK126">
            <v>848541</v>
          </cell>
          <cell r="GL126">
            <v>207011</v>
          </cell>
          <cell r="GM126">
            <v>952</v>
          </cell>
          <cell r="GN126">
            <v>31820</v>
          </cell>
          <cell r="GO126">
            <v>35575</v>
          </cell>
          <cell r="GP126">
            <v>0</v>
          </cell>
          <cell r="GQ126">
            <v>190051</v>
          </cell>
          <cell r="GR126">
            <v>0</v>
          </cell>
          <cell r="GS126">
            <v>73812</v>
          </cell>
          <cell r="GT126">
            <v>155699</v>
          </cell>
          <cell r="GU126">
            <v>0</v>
          </cell>
          <cell r="GV126">
            <v>5862713</v>
          </cell>
          <cell r="GW126">
            <v>1544847</v>
          </cell>
          <cell r="GX126">
            <v>439277</v>
          </cell>
          <cell r="GY126">
            <v>0</v>
          </cell>
          <cell r="GZ126">
            <v>0</v>
          </cell>
          <cell r="HA126">
            <v>0</v>
          </cell>
          <cell r="HB126">
            <v>279081</v>
          </cell>
          <cell r="HC126">
            <v>0</v>
          </cell>
          <cell r="HD126">
            <v>38231</v>
          </cell>
          <cell r="HE126">
            <v>132022</v>
          </cell>
          <cell r="HF126">
            <v>8257940</v>
          </cell>
          <cell r="HG126">
            <v>7922575</v>
          </cell>
          <cell r="HH126">
            <v>0</v>
          </cell>
          <cell r="HI126">
            <v>335365</v>
          </cell>
          <cell r="HJ126">
            <v>3952330</v>
          </cell>
          <cell r="HK126">
            <v>0</v>
          </cell>
          <cell r="HL126">
            <v>91307</v>
          </cell>
          <cell r="HM126">
            <v>1023125</v>
          </cell>
          <cell r="HN126">
            <v>221461</v>
          </cell>
          <cell r="HO126">
            <v>0</v>
          </cell>
          <cell r="HP126">
            <v>33157</v>
          </cell>
          <cell r="HQ126">
            <v>37059</v>
          </cell>
          <cell r="HR126">
            <v>0</v>
          </cell>
          <cell r="HS126">
            <v>193742</v>
          </cell>
          <cell r="HT126">
            <v>0</v>
          </cell>
          <cell r="HU126">
            <v>93016</v>
          </cell>
          <cell r="HV126">
            <v>0</v>
          </cell>
          <cell r="HW126">
            <v>0</v>
          </cell>
          <cell r="HX126">
            <v>6088232</v>
          </cell>
          <cell r="HY126">
            <v>0</v>
          </cell>
          <cell r="HZ126">
            <v>335365</v>
          </cell>
          <cell r="IA126">
            <v>0</v>
          </cell>
          <cell r="IB126">
            <v>0</v>
          </cell>
          <cell r="IC126">
            <v>0</v>
          </cell>
          <cell r="ID126">
            <v>287769</v>
          </cell>
          <cell r="IE126">
            <v>0</v>
          </cell>
          <cell r="IF126">
            <v>31253</v>
          </cell>
          <cell r="IG126">
            <v>116299</v>
          </cell>
          <cell r="IH126">
            <v>0</v>
          </cell>
          <cell r="II126">
            <v>0</v>
          </cell>
          <cell r="IJ126">
            <v>0</v>
          </cell>
          <cell r="IK126">
            <v>0</v>
          </cell>
          <cell r="IL126">
            <v>5995216</v>
          </cell>
          <cell r="IM126">
            <v>0</v>
          </cell>
          <cell r="IN126">
            <v>0</v>
          </cell>
          <cell r="IO126">
            <v>8.9499999999999993</v>
          </cell>
          <cell r="IP126">
            <v>12</v>
          </cell>
          <cell r="IQ126">
            <v>3.7669999999999999</v>
          </cell>
          <cell r="IR126">
            <v>2.2000000000000002</v>
          </cell>
          <cell r="IS126">
            <v>631</v>
          </cell>
          <cell r="IT126">
            <v>0</v>
          </cell>
          <cell r="IU126">
            <v>24</v>
          </cell>
          <cell r="IV126">
            <v>0</v>
          </cell>
          <cell r="IW126">
            <v>0</v>
          </cell>
          <cell r="IX126">
            <v>0</v>
          </cell>
          <cell r="IY126">
            <v>0</v>
          </cell>
          <cell r="IZ126">
            <v>0</v>
          </cell>
          <cell r="JA126">
            <v>0</v>
          </cell>
          <cell r="JB126">
            <v>0</v>
          </cell>
          <cell r="JC126">
            <v>0</v>
          </cell>
          <cell r="JD126">
            <v>167.15</v>
          </cell>
          <cell r="JE126">
            <v>63.02</v>
          </cell>
          <cell r="JF126">
            <v>54.45</v>
          </cell>
          <cell r="JG126">
            <v>49.68</v>
          </cell>
          <cell r="JH126">
            <v>61.65</v>
          </cell>
          <cell r="JI126">
            <v>45.99</v>
          </cell>
          <cell r="JJ126">
            <v>43.2</v>
          </cell>
          <cell r="JK126">
            <v>150.84</v>
          </cell>
          <cell r="JL126">
            <v>8.32</v>
          </cell>
          <cell r="JM126">
            <v>2.64</v>
          </cell>
          <cell r="JN126">
            <v>7</v>
          </cell>
          <cell r="JO126">
            <v>0</v>
          </cell>
          <cell r="JP126">
            <v>6121</v>
          </cell>
          <cell r="JQ126">
            <v>3.7210000000000001</v>
          </cell>
          <cell r="JR126">
            <v>15621</v>
          </cell>
          <cell r="JS126">
            <v>645.70000000000005</v>
          </cell>
          <cell r="JT126">
            <v>0.6</v>
          </cell>
          <cell r="JU126">
            <v>3673</v>
          </cell>
          <cell r="JV126">
            <v>3214</v>
          </cell>
          <cell r="JW126">
            <v>0</v>
          </cell>
          <cell r="JX126">
            <v>631</v>
          </cell>
          <cell r="JY126">
            <v>6366</v>
          </cell>
          <cell r="JZ126">
            <v>4016946</v>
          </cell>
          <cell r="KA126">
            <v>0</v>
          </cell>
        </row>
        <row r="127">
          <cell r="C127">
            <v>2016</v>
          </cell>
          <cell r="D127" t="str">
            <v>ELK HORN-KIMBALLTON(OLD DO NOT USE)</v>
          </cell>
          <cell r="E127">
            <v>0</v>
          </cell>
          <cell r="F127">
            <v>0</v>
          </cell>
          <cell r="G127">
            <v>0</v>
          </cell>
          <cell r="H127">
            <v>2151</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1962771</v>
          </cell>
          <cell r="GG127">
            <v>6168</v>
          </cell>
          <cell r="GH127">
            <v>1463050</v>
          </cell>
          <cell r="GI127">
            <v>35245</v>
          </cell>
          <cell r="GJ127">
            <v>64894</v>
          </cell>
          <cell r="GK127">
            <v>134031</v>
          </cell>
          <cell r="GL127">
            <v>68321</v>
          </cell>
          <cell r="GM127">
            <v>6107</v>
          </cell>
          <cell r="GN127">
            <v>11688</v>
          </cell>
          <cell r="GO127">
            <v>12928</v>
          </cell>
          <cell r="GP127">
            <v>0</v>
          </cell>
          <cell r="GQ127">
            <v>494</v>
          </cell>
          <cell r="GR127">
            <v>0</v>
          </cell>
          <cell r="GS127">
            <v>23532</v>
          </cell>
          <cell r="GT127">
            <v>36931</v>
          </cell>
          <cell r="GU127">
            <v>0</v>
          </cell>
          <cell r="GV127">
            <v>2023234</v>
          </cell>
          <cell r="GW127">
            <v>788916</v>
          </cell>
          <cell r="GX127">
            <v>777580</v>
          </cell>
          <cell r="GY127">
            <v>0</v>
          </cell>
          <cell r="GZ127">
            <v>0</v>
          </cell>
          <cell r="HA127">
            <v>0</v>
          </cell>
          <cell r="HB127">
            <v>116763</v>
          </cell>
          <cell r="HC127">
            <v>0</v>
          </cell>
          <cell r="HD127">
            <v>17410</v>
          </cell>
          <cell r="HE127">
            <v>45008</v>
          </cell>
          <cell r="HF127">
            <v>3751501</v>
          </cell>
          <cell r="HG127">
            <v>3234008</v>
          </cell>
          <cell r="HH127">
            <v>0</v>
          </cell>
          <cell r="HI127">
            <v>517493</v>
          </cell>
          <cell r="HJ127">
            <v>1405368</v>
          </cell>
          <cell r="HK127">
            <v>72313</v>
          </cell>
          <cell r="HL127">
            <v>93062</v>
          </cell>
          <cell r="HM127">
            <v>128464</v>
          </cell>
          <cell r="HN127">
            <v>65649</v>
          </cell>
          <cell r="HO127">
            <v>8779</v>
          </cell>
          <cell r="HP127">
            <v>11220</v>
          </cell>
          <cell r="HQ127">
            <v>12410</v>
          </cell>
          <cell r="HR127">
            <v>0</v>
          </cell>
          <cell r="HS127">
            <v>35250</v>
          </cell>
          <cell r="HT127">
            <v>0</v>
          </cell>
          <cell r="HU127">
            <v>42007</v>
          </cell>
          <cell r="HV127">
            <v>0</v>
          </cell>
          <cell r="HW127">
            <v>0</v>
          </cell>
          <cell r="HX127">
            <v>2040757</v>
          </cell>
          <cell r="HY127">
            <v>0</v>
          </cell>
          <cell r="HZ127">
            <v>517493</v>
          </cell>
          <cell r="IA127">
            <v>0</v>
          </cell>
          <cell r="IB127">
            <v>0</v>
          </cell>
          <cell r="IC127">
            <v>0</v>
          </cell>
          <cell r="ID127">
            <v>117313</v>
          </cell>
          <cell r="IE127">
            <v>0</v>
          </cell>
          <cell r="IF127">
            <v>14266</v>
          </cell>
          <cell r="IG127">
            <v>9182</v>
          </cell>
          <cell r="IH127">
            <v>0</v>
          </cell>
          <cell r="II127">
            <v>0</v>
          </cell>
          <cell r="IJ127">
            <v>0</v>
          </cell>
          <cell r="IK127">
            <v>0</v>
          </cell>
          <cell r="IL127">
            <v>1998750</v>
          </cell>
          <cell r="IM127">
            <v>0</v>
          </cell>
          <cell r="IN127">
            <v>0</v>
          </cell>
          <cell r="IO127">
            <v>13.49</v>
          </cell>
          <cell r="IP127">
            <v>0</v>
          </cell>
          <cell r="IQ127">
            <v>1.31</v>
          </cell>
          <cell r="IR127">
            <v>0</v>
          </cell>
          <cell r="IS127">
            <v>0</v>
          </cell>
          <cell r="IT127">
            <v>0</v>
          </cell>
          <cell r="IU127">
            <v>0</v>
          </cell>
          <cell r="IV127">
            <v>0</v>
          </cell>
          <cell r="IW127">
            <v>0</v>
          </cell>
          <cell r="IX127">
            <v>0</v>
          </cell>
          <cell r="IY127">
            <v>0</v>
          </cell>
          <cell r="IZ127">
            <v>0</v>
          </cell>
          <cell r="JA127">
            <v>0</v>
          </cell>
          <cell r="JB127">
            <v>0</v>
          </cell>
          <cell r="JC127">
            <v>0</v>
          </cell>
          <cell r="JD127">
            <v>20.43</v>
          </cell>
          <cell r="JE127">
            <v>5.48</v>
          </cell>
          <cell r="JF127">
            <v>8.4700000000000006</v>
          </cell>
          <cell r="JG127">
            <v>6.48</v>
          </cell>
          <cell r="JH127">
            <v>0</v>
          </cell>
          <cell r="JI127">
            <v>0</v>
          </cell>
          <cell r="JJ127">
            <v>0</v>
          </cell>
          <cell r="JK127">
            <v>0</v>
          </cell>
          <cell r="JL127">
            <v>0</v>
          </cell>
          <cell r="JM127">
            <v>0</v>
          </cell>
          <cell r="JN127">
            <v>0</v>
          </cell>
          <cell r="JO127">
            <v>0</v>
          </cell>
          <cell r="JP127">
            <v>0</v>
          </cell>
          <cell r="JQ127">
            <v>0</v>
          </cell>
          <cell r="JR127">
            <v>0</v>
          </cell>
          <cell r="JS127">
            <v>223.5</v>
          </cell>
          <cell r="JT127">
            <v>0</v>
          </cell>
          <cell r="JU127">
            <v>0</v>
          </cell>
          <cell r="JV127">
            <v>0</v>
          </cell>
          <cell r="JW127">
            <v>0</v>
          </cell>
          <cell r="JX127">
            <v>219.6</v>
          </cell>
          <cell r="JY127">
            <v>0</v>
          </cell>
          <cell r="JZ127">
            <v>1434647</v>
          </cell>
          <cell r="KA127">
            <v>0</v>
          </cell>
        </row>
        <row r="128">
          <cell r="C128">
            <v>2088</v>
          </cell>
          <cell r="D128" t="str">
            <v>EMMETSBURG</v>
          </cell>
          <cell r="E128">
            <v>0</v>
          </cell>
          <cell r="F128">
            <v>0</v>
          </cell>
          <cell r="G128">
            <v>0</v>
          </cell>
          <cell r="H128">
            <v>2088</v>
          </cell>
          <cell r="I128">
            <v>3556521</v>
          </cell>
          <cell r="J128">
            <v>80651</v>
          </cell>
          <cell r="K128">
            <v>456800</v>
          </cell>
          <cell r="L128">
            <v>750000</v>
          </cell>
          <cell r="M128">
            <v>5950</v>
          </cell>
          <cell r="N128">
            <v>225000</v>
          </cell>
          <cell r="O128">
            <v>335000</v>
          </cell>
          <cell r="P128">
            <v>741900</v>
          </cell>
          <cell r="Q128">
            <v>0</v>
          </cell>
          <cell r="R128">
            <v>3444763</v>
          </cell>
          <cell r="S128">
            <v>0</v>
          </cell>
          <cell r="T128">
            <v>54000</v>
          </cell>
          <cell r="U128">
            <v>7545</v>
          </cell>
          <cell r="V128">
            <v>93000</v>
          </cell>
          <cell r="W128">
            <v>296000</v>
          </cell>
          <cell r="X128">
            <v>10047130</v>
          </cell>
          <cell r="Y128">
            <v>0</v>
          </cell>
          <cell r="Z128">
            <v>541200</v>
          </cell>
          <cell r="AA128">
            <v>0</v>
          </cell>
          <cell r="AB128">
            <v>10588330</v>
          </cell>
          <cell r="AC128">
            <v>2167477</v>
          </cell>
          <cell r="AD128">
            <v>12755807</v>
          </cell>
          <cell r="AE128">
            <v>5905000</v>
          </cell>
          <cell r="AF128">
            <v>170000</v>
          </cell>
          <cell r="AG128">
            <v>143000</v>
          </cell>
          <cell r="AH128">
            <v>560000</v>
          </cell>
          <cell r="AI128">
            <v>415000</v>
          </cell>
          <cell r="AJ128">
            <v>130000</v>
          </cell>
          <cell r="AK128">
            <v>910000</v>
          </cell>
          <cell r="AL128">
            <v>345000</v>
          </cell>
          <cell r="AM128">
            <v>0</v>
          </cell>
          <cell r="AN128">
            <v>2673000</v>
          </cell>
          <cell r="AO128">
            <v>437000</v>
          </cell>
          <cell r="AP128">
            <v>470541</v>
          </cell>
          <cell r="AQ128">
            <v>541200</v>
          </cell>
          <cell r="AR128">
            <v>324886</v>
          </cell>
          <cell r="AS128">
            <v>1336627</v>
          </cell>
          <cell r="AT128">
            <v>10351627</v>
          </cell>
          <cell r="AU128">
            <v>541200</v>
          </cell>
          <cell r="AV128">
            <v>10892827</v>
          </cell>
          <cell r="AW128">
            <v>1862980</v>
          </cell>
          <cell r="AX128">
            <v>12755807</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20</v>
          </cell>
          <cell r="BV128">
            <v>2003</v>
          </cell>
          <cell r="BW128">
            <v>2017</v>
          </cell>
          <cell r="BX128">
            <v>10</v>
          </cell>
          <cell r="BY128">
            <v>0</v>
          </cell>
          <cell r="BZ128">
            <v>0</v>
          </cell>
          <cell r="CA128">
            <v>0</v>
          </cell>
          <cell r="CB128">
            <v>0</v>
          </cell>
          <cell r="CC128">
            <v>0</v>
          </cell>
          <cell r="CD128">
            <v>0</v>
          </cell>
          <cell r="CE128">
            <v>0</v>
          </cell>
          <cell r="CF128">
            <v>0</v>
          </cell>
          <cell r="CG128">
            <v>0</v>
          </cell>
          <cell r="CH128">
            <v>0</v>
          </cell>
          <cell r="CI128">
            <v>0</v>
          </cell>
          <cell r="CJ128">
            <v>2012</v>
          </cell>
          <cell r="CK128">
            <v>2021</v>
          </cell>
          <cell r="CL128">
            <v>1340</v>
          </cell>
          <cell r="CM128">
            <v>0</v>
          </cell>
          <cell r="CN128">
            <v>0</v>
          </cell>
          <cell r="CO128">
            <v>0</v>
          </cell>
          <cell r="CP128">
            <v>0</v>
          </cell>
          <cell r="CQ128">
            <v>0</v>
          </cell>
          <cell r="CR128">
            <v>0</v>
          </cell>
          <cell r="CS128">
            <v>0</v>
          </cell>
          <cell r="CT128">
            <v>2700</v>
          </cell>
          <cell r="CU128">
            <v>0</v>
          </cell>
          <cell r="CV128">
            <v>7</v>
          </cell>
          <cell r="CW128">
            <v>433984</v>
          </cell>
          <cell r="CX128">
            <v>0</v>
          </cell>
          <cell r="CY128">
            <v>0</v>
          </cell>
          <cell r="CZ128">
            <v>0</v>
          </cell>
          <cell r="DA128">
            <v>0</v>
          </cell>
          <cell r="DB128">
            <v>0</v>
          </cell>
          <cell r="DC128">
            <v>0</v>
          </cell>
          <cell r="DD128">
            <v>6</v>
          </cell>
          <cell r="DE128">
            <v>452472</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2655133</v>
          </cell>
          <cell r="DU128">
            <v>78570</v>
          </cell>
          <cell r="DV128">
            <v>0</v>
          </cell>
          <cell r="DW128">
            <v>0</v>
          </cell>
          <cell r="DX128">
            <v>0</v>
          </cell>
          <cell r="DY128">
            <v>83017</v>
          </cell>
          <cell r="DZ128">
            <v>194169</v>
          </cell>
          <cell r="EA128">
            <v>0</v>
          </cell>
          <cell r="EB128">
            <v>3010889</v>
          </cell>
          <cell r="EC128">
            <v>311000</v>
          </cell>
          <cell r="ED128">
            <v>0</v>
          </cell>
          <cell r="EE128">
            <v>2932319</v>
          </cell>
          <cell r="EF128">
            <v>206047</v>
          </cell>
          <cell r="EG128">
            <v>0</v>
          </cell>
          <cell r="EH128">
            <v>206047</v>
          </cell>
          <cell r="EI128">
            <v>111429</v>
          </cell>
          <cell r="EJ128">
            <v>317476</v>
          </cell>
          <cell r="EK128">
            <v>0</v>
          </cell>
          <cell r="EL128">
            <v>0</v>
          </cell>
          <cell r="EM128">
            <v>0</v>
          </cell>
          <cell r="EN128">
            <v>0</v>
          </cell>
          <cell r="EO128">
            <v>0</v>
          </cell>
          <cell r="EP128">
            <v>0</v>
          </cell>
          <cell r="EQ128">
            <v>3639365</v>
          </cell>
          <cell r="ER128">
            <v>23269</v>
          </cell>
          <cell r="ES128">
            <v>937357</v>
          </cell>
          <cell r="ET128">
            <v>96948</v>
          </cell>
          <cell r="EU128">
            <v>0</v>
          </cell>
          <cell r="EV128">
            <v>0</v>
          </cell>
          <cell r="EW128">
            <v>61021</v>
          </cell>
          <cell r="EX128">
            <v>33000</v>
          </cell>
          <cell r="EY128">
            <v>0</v>
          </cell>
          <cell r="EZ128">
            <v>0</v>
          </cell>
          <cell r="FA128">
            <v>0</v>
          </cell>
          <cell r="FB128">
            <v>0</v>
          </cell>
          <cell r="FC128">
            <v>1128326</v>
          </cell>
          <cell r="FD128">
            <v>0</v>
          </cell>
          <cell r="FE128">
            <v>0</v>
          </cell>
          <cell r="FF128">
            <v>914088</v>
          </cell>
          <cell r="FG128">
            <v>23269</v>
          </cell>
          <cell r="FH128">
            <v>2941702</v>
          </cell>
          <cell r="FI128">
            <v>66994</v>
          </cell>
          <cell r="FJ128">
            <v>228000</v>
          </cell>
          <cell r="FK128">
            <v>750000</v>
          </cell>
          <cell r="FL128">
            <v>4000</v>
          </cell>
          <cell r="FM128">
            <v>0</v>
          </cell>
          <cell r="FN128">
            <v>0</v>
          </cell>
          <cell r="FO128">
            <v>190000</v>
          </cell>
          <cell r="FP128">
            <v>0</v>
          </cell>
          <cell r="FQ128">
            <v>3444763</v>
          </cell>
          <cell r="FR128">
            <v>0</v>
          </cell>
          <cell r="FS128">
            <v>50000</v>
          </cell>
          <cell r="FT128">
            <v>0</v>
          </cell>
          <cell r="FU128">
            <v>93000</v>
          </cell>
          <cell r="FV128">
            <v>85000</v>
          </cell>
          <cell r="FW128">
            <v>7853459</v>
          </cell>
          <cell r="FX128">
            <v>0</v>
          </cell>
          <cell r="FY128">
            <v>0</v>
          </cell>
          <cell r="FZ128">
            <v>0</v>
          </cell>
          <cell r="GA128">
            <v>7853459</v>
          </cell>
          <cell r="GB128">
            <v>1166224</v>
          </cell>
          <cell r="GC128">
            <v>9019683</v>
          </cell>
          <cell r="GD128">
            <v>1400000</v>
          </cell>
          <cell r="GE128">
            <v>0</v>
          </cell>
          <cell r="GF128">
            <v>5748185</v>
          </cell>
          <cell r="GG128">
            <v>6124</v>
          </cell>
          <cell r="GH128">
            <v>4076134</v>
          </cell>
          <cell r="GI128">
            <v>147057</v>
          </cell>
          <cell r="GJ128">
            <v>57449</v>
          </cell>
          <cell r="GK128">
            <v>586128</v>
          </cell>
          <cell r="GL128">
            <v>208454</v>
          </cell>
          <cell r="GM128">
            <v>5993</v>
          </cell>
          <cell r="GN128">
            <v>36897</v>
          </cell>
          <cell r="GO128">
            <v>41493</v>
          </cell>
          <cell r="GP128">
            <v>0</v>
          </cell>
          <cell r="GQ128">
            <v>175352</v>
          </cell>
          <cell r="GR128">
            <v>0</v>
          </cell>
          <cell r="GS128">
            <v>32568</v>
          </cell>
          <cell r="GT128">
            <v>73526</v>
          </cell>
          <cell r="GU128">
            <v>-6006</v>
          </cell>
          <cell r="GV128">
            <v>5854279</v>
          </cell>
          <cell r="GW128">
            <v>1161134</v>
          </cell>
          <cell r="GX128">
            <v>2137319</v>
          </cell>
          <cell r="GY128">
            <v>0</v>
          </cell>
          <cell r="GZ128">
            <v>0</v>
          </cell>
          <cell r="HA128">
            <v>0</v>
          </cell>
          <cell r="HB128">
            <v>352130</v>
          </cell>
          <cell r="HC128">
            <v>0</v>
          </cell>
          <cell r="HD128">
            <v>47715</v>
          </cell>
          <cell r="HE128">
            <v>159027</v>
          </cell>
          <cell r="HF128">
            <v>9663889</v>
          </cell>
          <cell r="HG128">
            <v>7600767</v>
          </cell>
          <cell r="HH128">
            <v>0</v>
          </cell>
          <cell r="HI128">
            <v>2063122</v>
          </cell>
          <cell r="HJ128">
            <v>4167870</v>
          </cell>
          <cell r="HK128">
            <v>0</v>
          </cell>
          <cell r="HL128">
            <v>54885</v>
          </cell>
          <cell r="HM128">
            <v>574948</v>
          </cell>
          <cell r="HN128">
            <v>211984</v>
          </cell>
          <cell r="HO128">
            <v>2463</v>
          </cell>
          <cell r="HP128">
            <v>37931</v>
          </cell>
          <cell r="HQ128">
            <v>42638</v>
          </cell>
          <cell r="HR128">
            <v>0</v>
          </cell>
          <cell r="HS128">
            <v>194285</v>
          </cell>
          <cell r="HT128">
            <v>0</v>
          </cell>
          <cell r="HU128">
            <v>9491</v>
          </cell>
          <cell r="HV128">
            <v>0</v>
          </cell>
          <cell r="HW128">
            <v>-796</v>
          </cell>
          <cell r="HX128">
            <v>5721310</v>
          </cell>
          <cell r="HY128">
            <v>0</v>
          </cell>
          <cell r="HZ128">
            <v>2063122</v>
          </cell>
          <cell r="IA128">
            <v>0</v>
          </cell>
          <cell r="IB128">
            <v>0</v>
          </cell>
          <cell r="IC128">
            <v>0</v>
          </cell>
          <cell r="ID128">
            <v>348101</v>
          </cell>
          <cell r="IE128">
            <v>0</v>
          </cell>
          <cell r="IF128">
            <v>39116</v>
          </cell>
          <cell r="IG128">
            <v>180570</v>
          </cell>
          <cell r="IH128">
            <v>0</v>
          </cell>
          <cell r="II128">
            <v>0</v>
          </cell>
          <cell r="IJ128">
            <v>0</v>
          </cell>
          <cell r="IK128">
            <v>0</v>
          </cell>
          <cell r="IL128">
            <v>5711819</v>
          </cell>
          <cell r="IM128">
            <v>0</v>
          </cell>
          <cell r="IN128">
            <v>2</v>
          </cell>
          <cell r="IO128">
            <v>5.07</v>
          </cell>
          <cell r="IP128">
            <v>86</v>
          </cell>
          <cell r="IQ128">
            <v>3.28</v>
          </cell>
          <cell r="IR128">
            <v>0.44</v>
          </cell>
          <cell r="IS128">
            <v>668.8</v>
          </cell>
          <cell r="IT128">
            <v>0</v>
          </cell>
          <cell r="IU128">
            <v>23</v>
          </cell>
          <cell r="IV128">
            <v>0</v>
          </cell>
          <cell r="IW128">
            <v>0</v>
          </cell>
          <cell r="IX128">
            <v>0</v>
          </cell>
          <cell r="IY128">
            <v>3399</v>
          </cell>
          <cell r="IZ128">
            <v>4170</v>
          </cell>
          <cell r="JA128">
            <v>0.5</v>
          </cell>
          <cell r="JB128">
            <v>3061</v>
          </cell>
          <cell r="JC128">
            <v>2.35</v>
          </cell>
          <cell r="JD128">
            <v>92.08</v>
          </cell>
          <cell r="JE128">
            <v>16.440000000000001</v>
          </cell>
          <cell r="JF128">
            <v>18.760000000000002</v>
          </cell>
          <cell r="JG128">
            <v>56.88</v>
          </cell>
          <cell r="JH128">
            <v>17.809999999999999</v>
          </cell>
          <cell r="JI128">
            <v>20.57</v>
          </cell>
          <cell r="JJ128">
            <v>61.92</v>
          </cell>
          <cell r="JK128">
            <v>100.3</v>
          </cell>
          <cell r="JL128">
            <v>8.08</v>
          </cell>
          <cell r="JM128">
            <v>1.76</v>
          </cell>
          <cell r="JN128">
            <v>89</v>
          </cell>
          <cell r="JO128">
            <v>2.1</v>
          </cell>
          <cell r="JP128">
            <v>6244</v>
          </cell>
          <cell r="JQ128">
            <v>3.3119999999999998</v>
          </cell>
          <cell r="JR128">
            <v>32590</v>
          </cell>
          <cell r="JS128">
            <v>667.5</v>
          </cell>
          <cell r="JT128">
            <v>-0.02</v>
          </cell>
          <cell r="JU128">
            <v>-125</v>
          </cell>
          <cell r="JV128">
            <v>-107</v>
          </cell>
          <cell r="JW128">
            <v>681</v>
          </cell>
          <cell r="JX128">
            <v>668.8</v>
          </cell>
          <cell r="JY128">
            <v>6489</v>
          </cell>
          <cell r="JZ128">
            <v>4339843</v>
          </cell>
          <cell r="KA128">
            <v>0</v>
          </cell>
        </row>
        <row r="129">
          <cell r="C129">
            <v>2097</v>
          </cell>
          <cell r="D129" t="str">
            <v>ENGLISH VALLEYS (ENGLISH VALLEYS)</v>
          </cell>
          <cell r="E129">
            <v>0</v>
          </cell>
          <cell r="F129">
            <v>0</v>
          </cell>
          <cell r="G129">
            <v>0</v>
          </cell>
          <cell r="H129">
            <v>2097</v>
          </cell>
          <cell r="I129">
            <v>2109380</v>
          </cell>
          <cell r="J129">
            <v>84234</v>
          </cell>
          <cell r="K129">
            <v>327583</v>
          </cell>
          <cell r="L129">
            <v>275000</v>
          </cell>
          <cell r="M129">
            <v>10200</v>
          </cell>
          <cell r="N129">
            <v>140000</v>
          </cell>
          <cell r="O129">
            <v>200250</v>
          </cell>
          <cell r="P129">
            <v>870100</v>
          </cell>
          <cell r="Q129">
            <v>0</v>
          </cell>
          <cell r="R129">
            <v>2630489</v>
          </cell>
          <cell r="S129">
            <v>0</v>
          </cell>
          <cell r="T129">
            <v>207000</v>
          </cell>
          <cell r="U129">
            <v>1457</v>
          </cell>
          <cell r="V129">
            <v>75000</v>
          </cell>
          <cell r="W129">
            <v>210000</v>
          </cell>
          <cell r="X129">
            <v>7140693</v>
          </cell>
          <cell r="Y129">
            <v>1750000</v>
          </cell>
          <cell r="Z129">
            <v>2200679</v>
          </cell>
          <cell r="AA129">
            <v>0</v>
          </cell>
          <cell r="AB129">
            <v>11091372</v>
          </cell>
          <cell r="AC129">
            <v>1371997</v>
          </cell>
          <cell r="AD129">
            <v>12463369</v>
          </cell>
          <cell r="AE129">
            <v>4850000</v>
          </cell>
          <cell r="AF129">
            <v>60000</v>
          </cell>
          <cell r="AG129">
            <v>100000</v>
          </cell>
          <cell r="AH129">
            <v>230000</v>
          </cell>
          <cell r="AI129">
            <v>300000</v>
          </cell>
          <cell r="AJ129">
            <v>175000</v>
          </cell>
          <cell r="AK129">
            <v>325000</v>
          </cell>
          <cell r="AL129">
            <v>430000</v>
          </cell>
          <cell r="AM129">
            <v>0</v>
          </cell>
          <cell r="AN129">
            <v>1620000</v>
          </cell>
          <cell r="AO129">
            <v>285000</v>
          </cell>
          <cell r="AP129">
            <v>1725000</v>
          </cell>
          <cell r="AQ129">
            <v>533514</v>
          </cell>
          <cell r="AR129">
            <v>230623</v>
          </cell>
          <cell r="AS129">
            <v>2489137</v>
          </cell>
          <cell r="AT129">
            <v>9244137</v>
          </cell>
          <cell r="AU129">
            <v>2130000</v>
          </cell>
          <cell r="AV129">
            <v>11374137</v>
          </cell>
          <cell r="AW129">
            <v>1089232</v>
          </cell>
          <cell r="AX129">
            <v>12463369</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20</v>
          </cell>
          <cell r="BV129">
            <v>2013</v>
          </cell>
          <cell r="BW129">
            <v>2017</v>
          </cell>
          <cell r="BX129">
            <v>10</v>
          </cell>
          <cell r="BY129">
            <v>0</v>
          </cell>
          <cell r="BZ129">
            <v>0</v>
          </cell>
          <cell r="CA129">
            <v>0</v>
          </cell>
          <cell r="CB129">
            <v>0</v>
          </cell>
          <cell r="CC129">
            <v>0</v>
          </cell>
          <cell r="CD129">
            <v>0</v>
          </cell>
          <cell r="CE129">
            <v>0</v>
          </cell>
          <cell r="CF129">
            <v>0</v>
          </cell>
          <cell r="CG129">
            <v>0</v>
          </cell>
          <cell r="CH129">
            <v>0</v>
          </cell>
          <cell r="CI129">
            <v>0</v>
          </cell>
          <cell r="CJ129">
            <v>2011</v>
          </cell>
          <cell r="CK129">
            <v>2015</v>
          </cell>
          <cell r="CL129">
            <v>670</v>
          </cell>
          <cell r="CM129">
            <v>0</v>
          </cell>
          <cell r="CN129">
            <v>0</v>
          </cell>
          <cell r="CO129">
            <v>0</v>
          </cell>
          <cell r="CP129">
            <v>0</v>
          </cell>
          <cell r="CQ129">
            <v>0</v>
          </cell>
          <cell r="CR129">
            <v>0</v>
          </cell>
          <cell r="CS129">
            <v>0</v>
          </cell>
          <cell r="CT129">
            <v>4050</v>
          </cell>
          <cell r="CU129">
            <v>0</v>
          </cell>
          <cell r="CV129">
            <v>10</v>
          </cell>
          <cell r="CW129">
            <v>295421</v>
          </cell>
          <cell r="CX129">
            <v>0</v>
          </cell>
          <cell r="CY129">
            <v>0</v>
          </cell>
          <cell r="CZ129">
            <v>0</v>
          </cell>
          <cell r="DA129">
            <v>0</v>
          </cell>
          <cell r="DB129">
            <v>0</v>
          </cell>
          <cell r="DC129">
            <v>0</v>
          </cell>
          <cell r="DD129">
            <v>5</v>
          </cell>
          <cell r="DE129">
            <v>116671</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1607970</v>
          </cell>
          <cell r="DU129">
            <v>22011</v>
          </cell>
          <cell r="DV129">
            <v>0</v>
          </cell>
          <cell r="DW129">
            <v>0</v>
          </cell>
          <cell r="DX129">
            <v>0</v>
          </cell>
          <cell r="DY129">
            <v>0</v>
          </cell>
          <cell r="DZ129">
            <v>0</v>
          </cell>
          <cell r="EA129">
            <v>0</v>
          </cell>
          <cell r="EB129">
            <v>1629981</v>
          </cell>
          <cell r="EC129">
            <v>250000</v>
          </cell>
          <cell r="ED129">
            <v>0</v>
          </cell>
          <cell r="EE129">
            <v>1607970</v>
          </cell>
          <cell r="EF129">
            <v>0</v>
          </cell>
          <cell r="EG129">
            <v>9183</v>
          </cell>
          <cell r="EH129">
            <v>9183</v>
          </cell>
          <cell r="EI129">
            <v>57465</v>
          </cell>
          <cell r="EJ129">
            <v>66648</v>
          </cell>
          <cell r="EK129">
            <v>0</v>
          </cell>
          <cell r="EL129">
            <v>0</v>
          </cell>
          <cell r="EM129">
            <v>0</v>
          </cell>
          <cell r="EN129">
            <v>0</v>
          </cell>
          <cell r="EO129">
            <v>245955</v>
          </cell>
          <cell r="EP129">
            <v>0</v>
          </cell>
          <cell r="EQ129">
            <v>2192584</v>
          </cell>
          <cell r="ER129">
            <v>936040</v>
          </cell>
          <cell r="ES129">
            <v>936040</v>
          </cell>
          <cell r="ET129">
            <v>143566</v>
          </cell>
          <cell r="EU129">
            <v>0</v>
          </cell>
          <cell r="EV129">
            <v>0</v>
          </cell>
          <cell r="EW129">
            <v>5273</v>
          </cell>
          <cell r="EX129">
            <v>33000</v>
          </cell>
          <cell r="EY129">
            <v>0</v>
          </cell>
          <cell r="EZ129">
            <v>0</v>
          </cell>
          <cell r="FA129">
            <v>197994</v>
          </cell>
          <cell r="FB129">
            <v>0</v>
          </cell>
          <cell r="FC129">
            <v>1315873</v>
          </cell>
          <cell r="FD129">
            <v>0</v>
          </cell>
          <cell r="FE129">
            <v>923400</v>
          </cell>
          <cell r="FF129">
            <v>923400</v>
          </cell>
          <cell r="FG129">
            <v>12640</v>
          </cell>
          <cell r="FH129">
            <v>1568382</v>
          </cell>
          <cell r="FI129">
            <v>62629</v>
          </cell>
          <cell r="FJ129">
            <v>231235</v>
          </cell>
          <cell r="FK129">
            <v>275000</v>
          </cell>
          <cell r="FL129">
            <v>10000</v>
          </cell>
          <cell r="FM129">
            <v>0</v>
          </cell>
          <cell r="FN129">
            <v>250</v>
          </cell>
          <cell r="FO129">
            <v>190000</v>
          </cell>
          <cell r="FP129">
            <v>0</v>
          </cell>
          <cell r="FQ129">
            <v>2630489</v>
          </cell>
          <cell r="FR129">
            <v>0</v>
          </cell>
          <cell r="FS129">
            <v>112000</v>
          </cell>
          <cell r="FT129">
            <v>0</v>
          </cell>
          <cell r="FU129">
            <v>75000</v>
          </cell>
          <cell r="FV129">
            <v>210000</v>
          </cell>
          <cell r="FW129">
            <v>5364985</v>
          </cell>
          <cell r="FX129">
            <v>0</v>
          </cell>
          <cell r="FY129">
            <v>145000</v>
          </cell>
          <cell r="FZ129">
            <v>0</v>
          </cell>
          <cell r="GA129">
            <v>5509985</v>
          </cell>
          <cell r="GB129">
            <v>828455</v>
          </cell>
          <cell r="GC129">
            <v>6338440</v>
          </cell>
          <cell r="GD129">
            <v>1248485</v>
          </cell>
          <cell r="GE129">
            <v>0</v>
          </cell>
          <cell r="GF129">
            <v>4410938</v>
          </cell>
          <cell r="GG129">
            <v>6074</v>
          </cell>
          <cell r="GH129">
            <v>3020600</v>
          </cell>
          <cell r="GI129">
            <v>192311</v>
          </cell>
          <cell r="GJ129">
            <v>79478</v>
          </cell>
          <cell r="GK129">
            <v>369967</v>
          </cell>
          <cell r="GL129">
            <v>146753</v>
          </cell>
          <cell r="GM129">
            <v>28433</v>
          </cell>
          <cell r="GN129">
            <v>24796</v>
          </cell>
          <cell r="GO129">
            <v>27230</v>
          </cell>
          <cell r="GP129">
            <v>0</v>
          </cell>
          <cell r="GQ129">
            <v>151030</v>
          </cell>
          <cell r="GR129">
            <v>0</v>
          </cell>
          <cell r="GS129">
            <v>18826</v>
          </cell>
          <cell r="GT129">
            <v>0</v>
          </cell>
          <cell r="GU129">
            <v>0</v>
          </cell>
          <cell r="GV129">
            <v>4429764</v>
          </cell>
          <cell r="GW129">
            <v>666580</v>
          </cell>
          <cell r="GX129">
            <v>2997029</v>
          </cell>
          <cell r="GY129">
            <v>0</v>
          </cell>
          <cell r="GZ129">
            <v>0</v>
          </cell>
          <cell r="HA129">
            <v>0</v>
          </cell>
          <cell r="HB129">
            <v>251507</v>
          </cell>
          <cell r="HC129">
            <v>0</v>
          </cell>
          <cell r="HD129">
            <v>38485</v>
          </cell>
          <cell r="HE129">
            <v>60010</v>
          </cell>
          <cell r="HF129">
            <v>8404890</v>
          </cell>
          <cell r="HG129">
            <v>5715933</v>
          </cell>
          <cell r="HH129">
            <v>0</v>
          </cell>
          <cell r="HI129">
            <v>2688957</v>
          </cell>
          <cell r="HJ129">
            <v>2891979</v>
          </cell>
          <cell r="HK129">
            <v>158827</v>
          </cell>
          <cell r="HL129">
            <v>46325</v>
          </cell>
          <cell r="HM129">
            <v>333919</v>
          </cell>
          <cell r="HN129">
            <v>139666</v>
          </cell>
          <cell r="HO129">
            <v>35520</v>
          </cell>
          <cell r="HP129">
            <v>23788</v>
          </cell>
          <cell r="HQ129">
            <v>26125</v>
          </cell>
          <cell r="HR129">
            <v>0</v>
          </cell>
          <cell r="HS129">
            <v>141798</v>
          </cell>
          <cell r="HT129">
            <v>0</v>
          </cell>
          <cell r="HU129">
            <v>39607</v>
          </cell>
          <cell r="HV129">
            <v>0</v>
          </cell>
          <cell r="HW129">
            <v>0</v>
          </cell>
          <cell r="HX129">
            <v>4193125</v>
          </cell>
          <cell r="HY129">
            <v>0</v>
          </cell>
          <cell r="HZ129">
            <v>2688957</v>
          </cell>
          <cell r="IA129">
            <v>0</v>
          </cell>
          <cell r="IB129">
            <v>0</v>
          </cell>
          <cell r="IC129">
            <v>0</v>
          </cell>
          <cell r="ID129">
            <v>243394</v>
          </cell>
          <cell r="IE129">
            <v>0</v>
          </cell>
          <cell r="IF129">
            <v>31450</v>
          </cell>
          <cell r="IG129">
            <v>79573</v>
          </cell>
          <cell r="IH129">
            <v>0</v>
          </cell>
          <cell r="II129">
            <v>0</v>
          </cell>
          <cell r="IJ129">
            <v>0</v>
          </cell>
          <cell r="IK129">
            <v>0</v>
          </cell>
          <cell r="IL129">
            <v>4153518</v>
          </cell>
          <cell r="IM129">
            <v>0</v>
          </cell>
          <cell r="IN129">
            <v>0</v>
          </cell>
          <cell r="IO129">
            <v>5.45</v>
          </cell>
          <cell r="IP129">
            <v>8</v>
          </cell>
          <cell r="IQ129">
            <v>2.0289999999999999</v>
          </cell>
          <cell r="IR129">
            <v>0</v>
          </cell>
          <cell r="IS129">
            <v>458.8</v>
          </cell>
          <cell r="IT129">
            <v>0</v>
          </cell>
          <cell r="IU129">
            <v>14.5</v>
          </cell>
          <cell r="IV129">
            <v>0</v>
          </cell>
          <cell r="IW129">
            <v>0</v>
          </cell>
          <cell r="IX129">
            <v>0</v>
          </cell>
          <cell r="IY129">
            <v>0</v>
          </cell>
          <cell r="IZ129">
            <v>0</v>
          </cell>
          <cell r="JA129">
            <v>0</v>
          </cell>
          <cell r="JB129">
            <v>0</v>
          </cell>
          <cell r="JC129">
            <v>0</v>
          </cell>
          <cell r="JD129">
            <v>53.91</v>
          </cell>
          <cell r="JE129">
            <v>13.7</v>
          </cell>
          <cell r="JF129">
            <v>15.73</v>
          </cell>
          <cell r="JG129">
            <v>24.48</v>
          </cell>
          <cell r="JH129">
            <v>16.440000000000001</v>
          </cell>
          <cell r="JI129">
            <v>16.940000000000001</v>
          </cell>
          <cell r="JJ129">
            <v>20.16</v>
          </cell>
          <cell r="JK129">
            <v>53.54</v>
          </cell>
          <cell r="JL129">
            <v>13.99</v>
          </cell>
          <cell r="JM129">
            <v>0</v>
          </cell>
          <cell r="JN129">
            <v>7</v>
          </cell>
          <cell r="JO129">
            <v>0</v>
          </cell>
          <cell r="JP129">
            <v>6194</v>
          </cell>
          <cell r="JQ129">
            <v>1.9650000000000001</v>
          </cell>
          <cell r="JR129">
            <v>25895</v>
          </cell>
          <cell r="JS129">
            <v>466.9</v>
          </cell>
          <cell r="JT129">
            <v>0</v>
          </cell>
          <cell r="JU129">
            <v>0</v>
          </cell>
          <cell r="JV129">
            <v>0</v>
          </cell>
          <cell r="JW129">
            <v>0</v>
          </cell>
          <cell r="JX129">
            <v>458.8</v>
          </cell>
          <cell r="JY129">
            <v>6439</v>
          </cell>
          <cell r="JZ129">
            <v>2954213</v>
          </cell>
          <cell r="KA129">
            <v>0</v>
          </cell>
        </row>
        <row r="130">
          <cell r="C130">
            <v>2113</v>
          </cell>
          <cell r="D130" t="str">
            <v>ESSEX</v>
          </cell>
          <cell r="E130">
            <v>0</v>
          </cell>
          <cell r="F130">
            <v>0</v>
          </cell>
          <cell r="G130">
            <v>0</v>
          </cell>
          <cell r="H130">
            <v>2113</v>
          </cell>
          <cell r="I130">
            <v>1056042</v>
          </cell>
          <cell r="J130">
            <v>33088</v>
          </cell>
          <cell r="K130">
            <v>117688</v>
          </cell>
          <cell r="L130">
            <v>150000</v>
          </cell>
          <cell r="M130">
            <v>2262</v>
          </cell>
          <cell r="N130">
            <v>60000</v>
          </cell>
          <cell r="O130">
            <v>100200</v>
          </cell>
          <cell r="P130">
            <v>315000</v>
          </cell>
          <cell r="Q130">
            <v>16500</v>
          </cell>
          <cell r="R130">
            <v>1485052</v>
          </cell>
          <cell r="S130">
            <v>0</v>
          </cell>
          <cell r="T130">
            <v>61000</v>
          </cell>
          <cell r="U130">
            <v>2498</v>
          </cell>
          <cell r="V130">
            <v>22000</v>
          </cell>
          <cell r="W130">
            <v>72000</v>
          </cell>
          <cell r="X130">
            <v>3493330</v>
          </cell>
          <cell r="Y130">
            <v>0</v>
          </cell>
          <cell r="Z130">
            <v>38642</v>
          </cell>
          <cell r="AA130">
            <v>0</v>
          </cell>
          <cell r="AB130">
            <v>3531972</v>
          </cell>
          <cell r="AC130">
            <v>681199</v>
          </cell>
          <cell r="AD130">
            <v>4213171</v>
          </cell>
          <cell r="AE130">
            <v>1750000</v>
          </cell>
          <cell r="AF130">
            <v>75000</v>
          </cell>
          <cell r="AG130">
            <v>195000</v>
          </cell>
          <cell r="AH130">
            <v>165000</v>
          </cell>
          <cell r="AI130">
            <v>193500</v>
          </cell>
          <cell r="AJ130">
            <v>80000</v>
          </cell>
          <cell r="AK130">
            <v>367200</v>
          </cell>
          <cell r="AL130">
            <v>312650</v>
          </cell>
          <cell r="AM130">
            <v>0</v>
          </cell>
          <cell r="AN130">
            <v>1388350</v>
          </cell>
          <cell r="AO130">
            <v>142550</v>
          </cell>
          <cell r="AP130">
            <v>126662</v>
          </cell>
          <cell r="AQ130">
            <v>38642</v>
          </cell>
          <cell r="AR130">
            <v>103769</v>
          </cell>
          <cell r="AS130">
            <v>269073</v>
          </cell>
          <cell r="AT130">
            <v>3549973</v>
          </cell>
          <cell r="AU130">
            <v>38642</v>
          </cell>
          <cell r="AV130">
            <v>3588615</v>
          </cell>
          <cell r="AW130">
            <v>624556</v>
          </cell>
          <cell r="AX130">
            <v>4213171</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20</v>
          </cell>
          <cell r="BV130">
            <v>2011</v>
          </cell>
          <cell r="BW130">
            <v>2015</v>
          </cell>
          <cell r="BX130">
            <v>10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2700</v>
          </cell>
          <cell r="CU130">
            <v>0</v>
          </cell>
          <cell r="CV130">
            <v>8</v>
          </cell>
          <cell r="CW130">
            <v>150747</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768920</v>
          </cell>
          <cell r="DU130">
            <v>6580</v>
          </cell>
          <cell r="DV130">
            <v>0</v>
          </cell>
          <cell r="DW130">
            <v>0</v>
          </cell>
          <cell r="DX130">
            <v>0</v>
          </cell>
          <cell r="DY130">
            <v>180841</v>
          </cell>
          <cell r="DZ130">
            <v>11131</v>
          </cell>
          <cell r="EA130">
            <v>0</v>
          </cell>
          <cell r="EB130">
            <v>967472</v>
          </cell>
          <cell r="EC130">
            <v>90000</v>
          </cell>
          <cell r="ED130">
            <v>0</v>
          </cell>
          <cell r="EE130">
            <v>960892</v>
          </cell>
          <cell r="EF130">
            <v>0</v>
          </cell>
          <cell r="EG130">
            <v>0</v>
          </cell>
          <cell r="EH130">
            <v>0</v>
          </cell>
          <cell r="EI130">
            <v>27490</v>
          </cell>
          <cell r="EJ130">
            <v>27490</v>
          </cell>
          <cell r="EK130">
            <v>0</v>
          </cell>
          <cell r="EL130">
            <v>0</v>
          </cell>
          <cell r="EM130">
            <v>0</v>
          </cell>
          <cell r="EN130">
            <v>0</v>
          </cell>
          <cell r="EO130">
            <v>0</v>
          </cell>
          <cell r="EP130">
            <v>0</v>
          </cell>
          <cell r="EQ130">
            <v>1084962</v>
          </cell>
          <cell r="ER130">
            <v>7899</v>
          </cell>
          <cell r="ES130">
            <v>1171232</v>
          </cell>
          <cell r="ET130">
            <v>108961</v>
          </cell>
          <cell r="EU130">
            <v>0</v>
          </cell>
          <cell r="EV130">
            <v>0</v>
          </cell>
          <cell r="EW130">
            <v>0</v>
          </cell>
          <cell r="EX130">
            <v>33000</v>
          </cell>
          <cell r="EY130">
            <v>0</v>
          </cell>
          <cell r="EZ130">
            <v>0</v>
          </cell>
          <cell r="FA130">
            <v>0</v>
          </cell>
          <cell r="FB130">
            <v>0</v>
          </cell>
          <cell r="FC130">
            <v>1313193</v>
          </cell>
          <cell r="FD130">
            <v>0</v>
          </cell>
          <cell r="FE130">
            <v>0</v>
          </cell>
          <cell r="FF130">
            <v>1163333</v>
          </cell>
          <cell r="FG130">
            <v>7899</v>
          </cell>
          <cell r="FH130">
            <v>942115</v>
          </cell>
          <cell r="FI130">
            <v>29525</v>
          </cell>
          <cell r="FJ130">
            <v>117688</v>
          </cell>
          <cell r="FK130">
            <v>150000</v>
          </cell>
          <cell r="FL130">
            <v>250</v>
          </cell>
          <cell r="FM130">
            <v>0</v>
          </cell>
          <cell r="FN130">
            <v>200</v>
          </cell>
          <cell r="FO130">
            <v>125000</v>
          </cell>
          <cell r="FP130">
            <v>15000</v>
          </cell>
          <cell r="FQ130">
            <v>1485052</v>
          </cell>
          <cell r="FR130">
            <v>0</v>
          </cell>
          <cell r="FS130">
            <v>15000</v>
          </cell>
          <cell r="FT130">
            <v>2229</v>
          </cell>
          <cell r="FU130">
            <v>22000</v>
          </cell>
          <cell r="FV130">
            <v>72000</v>
          </cell>
          <cell r="FW130">
            <v>2976059</v>
          </cell>
          <cell r="FX130">
            <v>0</v>
          </cell>
          <cell r="FY130">
            <v>0</v>
          </cell>
          <cell r="FZ130">
            <v>0</v>
          </cell>
          <cell r="GA130">
            <v>2976059</v>
          </cell>
          <cell r="GB130">
            <v>324034</v>
          </cell>
          <cell r="GC130">
            <v>3300093</v>
          </cell>
          <cell r="GD130">
            <v>519367</v>
          </cell>
          <cell r="GE130">
            <v>0</v>
          </cell>
          <cell r="GF130">
            <v>1965323</v>
          </cell>
          <cell r="GG130">
            <v>6001</v>
          </cell>
          <cell r="GH130">
            <v>1388031</v>
          </cell>
          <cell r="GI130">
            <v>23748</v>
          </cell>
          <cell r="GJ130">
            <v>118376</v>
          </cell>
          <cell r="GK130">
            <v>140243</v>
          </cell>
          <cell r="GL130">
            <v>67197</v>
          </cell>
          <cell r="GM130">
            <v>5948</v>
          </cell>
          <cell r="GN130">
            <v>11394</v>
          </cell>
          <cell r="GO130">
            <v>12602</v>
          </cell>
          <cell r="GP130">
            <v>0</v>
          </cell>
          <cell r="GQ130">
            <v>30841</v>
          </cell>
          <cell r="GR130">
            <v>0</v>
          </cell>
          <cell r="GS130">
            <v>70596</v>
          </cell>
          <cell r="GT130">
            <v>48628</v>
          </cell>
          <cell r="GU130">
            <v>0</v>
          </cell>
          <cell r="GV130">
            <v>2084547</v>
          </cell>
          <cell r="GW130">
            <v>486318</v>
          </cell>
          <cell r="GX130">
            <v>493063</v>
          </cell>
          <cell r="GY130">
            <v>0</v>
          </cell>
          <cell r="GZ130">
            <v>0</v>
          </cell>
          <cell r="HA130">
            <v>0</v>
          </cell>
          <cell r="HB130">
            <v>110655</v>
          </cell>
          <cell r="HC130">
            <v>0</v>
          </cell>
          <cell r="HD130">
            <v>14663</v>
          </cell>
          <cell r="HE130">
            <v>0</v>
          </cell>
          <cell r="HF130">
            <v>3174583</v>
          </cell>
          <cell r="HG130">
            <v>2788086</v>
          </cell>
          <cell r="HH130">
            <v>0</v>
          </cell>
          <cell r="HI130">
            <v>386497</v>
          </cell>
          <cell r="HJ130">
            <v>1317239</v>
          </cell>
          <cell r="HK130">
            <v>84672</v>
          </cell>
          <cell r="HL130">
            <v>137765</v>
          </cell>
          <cell r="HM130">
            <v>125603</v>
          </cell>
          <cell r="HN130">
            <v>63439</v>
          </cell>
          <cell r="HO130">
            <v>9706</v>
          </cell>
          <cell r="HP130">
            <v>10870</v>
          </cell>
          <cell r="HQ130">
            <v>12022</v>
          </cell>
          <cell r="HR130">
            <v>0</v>
          </cell>
          <cell r="HS130">
            <v>64571</v>
          </cell>
          <cell r="HT130">
            <v>0</v>
          </cell>
          <cell r="HU130">
            <v>132214</v>
          </cell>
          <cell r="HV130">
            <v>0</v>
          </cell>
          <cell r="HW130">
            <v>-60</v>
          </cell>
          <cell r="HX130">
            <v>2125714</v>
          </cell>
          <cell r="HY130">
            <v>0</v>
          </cell>
          <cell r="HZ130">
            <v>386497</v>
          </cell>
          <cell r="IA130">
            <v>0</v>
          </cell>
          <cell r="IB130">
            <v>0</v>
          </cell>
          <cell r="IC130">
            <v>0</v>
          </cell>
          <cell r="ID130">
            <v>112321</v>
          </cell>
          <cell r="IE130">
            <v>0</v>
          </cell>
          <cell r="IF130">
            <v>12000</v>
          </cell>
          <cell r="IG130">
            <v>0</v>
          </cell>
          <cell r="IH130">
            <v>0</v>
          </cell>
          <cell r="II130">
            <v>0</v>
          </cell>
          <cell r="IJ130">
            <v>0</v>
          </cell>
          <cell r="IK130">
            <v>0</v>
          </cell>
          <cell r="IL130">
            <v>1993500</v>
          </cell>
          <cell r="IM130">
            <v>0</v>
          </cell>
          <cell r="IN130">
            <v>0</v>
          </cell>
          <cell r="IO130">
            <v>21.48</v>
          </cell>
          <cell r="IP130">
            <v>2</v>
          </cell>
          <cell r="IQ130">
            <v>1.0269999999999999</v>
          </cell>
          <cell r="IR130">
            <v>0</v>
          </cell>
          <cell r="IS130">
            <v>236.8</v>
          </cell>
          <cell r="IT130">
            <v>0</v>
          </cell>
          <cell r="IU130">
            <v>7</v>
          </cell>
          <cell r="IV130">
            <v>0</v>
          </cell>
          <cell r="IW130">
            <v>0</v>
          </cell>
          <cell r="IX130">
            <v>0</v>
          </cell>
          <cell r="IY130">
            <v>0</v>
          </cell>
          <cell r="IZ130">
            <v>0</v>
          </cell>
          <cell r="JA130">
            <v>0</v>
          </cell>
          <cell r="JB130">
            <v>0</v>
          </cell>
          <cell r="JC130">
            <v>0</v>
          </cell>
          <cell r="JD130">
            <v>20.52</v>
          </cell>
          <cell r="JE130">
            <v>5.48</v>
          </cell>
          <cell r="JF130">
            <v>4.24</v>
          </cell>
          <cell r="JG130">
            <v>10.8</v>
          </cell>
          <cell r="JH130">
            <v>8.2200000000000006</v>
          </cell>
          <cell r="JI130">
            <v>5.45</v>
          </cell>
          <cell r="JJ130">
            <v>10.8</v>
          </cell>
          <cell r="JK130">
            <v>24.47</v>
          </cell>
          <cell r="JL130">
            <v>22.42</v>
          </cell>
          <cell r="JM130">
            <v>0</v>
          </cell>
          <cell r="JN130">
            <v>3</v>
          </cell>
          <cell r="JO130">
            <v>0</v>
          </cell>
          <cell r="JP130">
            <v>6121</v>
          </cell>
          <cell r="JQ130">
            <v>1.1759999999999999</v>
          </cell>
          <cell r="JR130">
            <v>7371</v>
          </cell>
          <cell r="JS130">
            <v>215.2</v>
          </cell>
          <cell r="JT130">
            <v>-0.1</v>
          </cell>
          <cell r="JU130">
            <v>-612</v>
          </cell>
          <cell r="JV130">
            <v>-536</v>
          </cell>
          <cell r="JW130">
            <v>0</v>
          </cell>
          <cell r="JX130">
            <v>236.8</v>
          </cell>
          <cell r="JY130">
            <v>6366</v>
          </cell>
          <cell r="JZ130">
            <v>1507469</v>
          </cell>
          <cell r="KA130">
            <v>0</v>
          </cell>
        </row>
        <row r="131">
          <cell r="C131">
            <v>2124</v>
          </cell>
          <cell r="D131" t="str">
            <v>ESTHERVILLE-LINCOLN CENTRAL</v>
          </cell>
          <cell r="E131">
            <v>0</v>
          </cell>
          <cell r="F131">
            <v>0</v>
          </cell>
          <cell r="G131">
            <v>0</v>
          </cell>
          <cell r="H131">
            <v>2124</v>
          </cell>
          <cell r="I131">
            <v>5367775</v>
          </cell>
          <cell r="J131">
            <v>69635</v>
          </cell>
          <cell r="K131">
            <v>548000</v>
          </cell>
          <cell r="L131">
            <v>310000</v>
          </cell>
          <cell r="M131">
            <v>16535</v>
          </cell>
          <cell r="N131">
            <v>243690</v>
          </cell>
          <cell r="O131">
            <v>350000</v>
          </cell>
          <cell r="P131">
            <v>1788550</v>
          </cell>
          <cell r="Q131">
            <v>0</v>
          </cell>
          <cell r="R131">
            <v>8745931</v>
          </cell>
          <cell r="S131">
            <v>0</v>
          </cell>
          <cell r="T131">
            <v>27830</v>
          </cell>
          <cell r="U131">
            <v>58899</v>
          </cell>
          <cell r="V131">
            <v>330000</v>
          </cell>
          <cell r="W131">
            <v>650550</v>
          </cell>
          <cell r="X131">
            <v>18507395</v>
          </cell>
          <cell r="Y131">
            <v>0</v>
          </cell>
          <cell r="Z131">
            <v>476728</v>
          </cell>
          <cell r="AA131">
            <v>10000</v>
          </cell>
          <cell r="AB131">
            <v>18994123</v>
          </cell>
          <cell r="AC131">
            <v>9089021</v>
          </cell>
          <cell r="AD131">
            <v>28083144</v>
          </cell>
          <cell r="AE131">
            <v>11672211</v>
          </cell>
          <cell r="AF131">
            <v>350000</v>
          </cell>
          <cell r="AG131">
            <v>950000</v>
          </cell>
          <cell r="AH131">
            <v>483000</v>
          </cell>
          <cell r="AI131">
            <v>850000</v>
          </cell>
          <cell r="AJ131">
            <v>351600</v>
          </cell>
          <cell r="AK131">
            <v>1642000</v>
          </cell>
          <cell r="AL131">
            <v>640000</v>
          </cell>
          <cell r="AM131">
            <v>0</v>
          </cell>
          <cell r="AN131">
            <v>5266600</v>
          </cell>
          <cell r="AO131">
            <v>1650000</v>
          </cell>
          <cell r="AP131">
            <v>795382</v>
          </cell>
          <cell r="AQ131">
            <v>994976</v>
          </cell>
          <cell r="AR131">
            <v>641958</v>
          </cell>
          <cell r="AS131">
            <v>2432316</v>
          </cell>
          <cell r="AT131">
            <v>21021127</v>
          </cell>
          <cell r="AU131">
            <v>476728</v>
          </cell>
          <cell r="AV131">
            <v>21497855</v>
          </cell>
          <cell r="AW131">
            <v>6585289</v>
          </cell>
          <cell r="AX131">
            <v>28083144</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20</v>
          </cell>
          <cell r="BV131">
            <v>2012</v>
          </cell>
          <cell r="BW131">
            <v>2016</v>
          </cell>
          <cell r="BX131">
            <v>10</v>
          </cell>
          <cell r="BY131">
            <v>0</v>
          </cell>
          <cell r="BZ131">
            <v>0</v>
          </cell>
          <cell r="CA131">
            <v>0</v>
          </cell>
          <cell r="CB131">
            <v>0</v>
          </cell>
          <cell r="CC131">
            <v>0</v>
          </cell>
          <cell r="CD131">
            <v>0</v>
          </cell>
          <cell r="CE131">
            <v>0</v>
          </cell>
          <cell r="CF131">
            <v>0</v>
          </cell>
          <cell r="CG131">
            <v>0</v>
          </cell>
          <cell r="CH131">
            <v>0</v>
          </cell>
          <cell r="CI131">
            <v>0</v>
          </cell>
          <cell r="CJ131">
            <v>2015</v>
          </cell>
          <cell r="CK131">
            <v>2024</v>
          </cell>
          <cell r="CL131">
            <v>1340</v>
          </cell>
          <cell r="CM131">
            <v>0</v>
          </cell>
          <cell r="CN131">
            <v>0</v>
          </cell>
          <cell r="CO131">
            <v>0</v>
          </cell>
          <cell r="CP131">
            <v>0</v>
          </cell>
          <cell r="CQ131">
            <v>0</v>
          </cell>
          <cell r="CR131">
            <v>0</v>
          </cell>
          <cell r="CS131">
            <v>0</v>
          </cell>
          <cell r="CT131">
            <v>2700</v>
          </cell>
          <cell r="CU131">
            <v>0</v>
          </cell>
          <cell r="CV131">
            <v>8</v>
          </cell>
          <cell r="CW131">
            <v>878949</v>
          </cell>
          <cell r="CX131">
            <v>0</v>
          </cell>
          <cell r="CY131">
            <v>0</v>
          </cell>
          <cell r="CZ131">
            <v>0</v>
          </cell>
          <cell r="DA131">
            <v>0</v>
          </cell>
          <cell r="DB131">
            <v>0</v>
          </cell>
          <cell r="DC131">
            <v>0</v>
          </cell>
          <cell r="DD131">
            <v>0</v>
          </cell>
          <cell r="DE131">
            <v>447816</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3462758</v>
          </cell>
          <cell r="DU131">
            <v>64511</v>
          </cell>
          <cell r="DV131">
            <v>0</v>
          </cell>
          <cell r="DW131">
            <v>0</v>
          </cell>
          <cell r="DX131">
            <v>0</v>
          </cell>
          <cell r="DY131">
            <v>396291</v>
          </cell>
          <cell r="DZ131">
            <v>0</v>
          </cell>
          <cell r="EA131">
            <v>0</v>
          </cell>
          <cell r="EB131">
            <v>3923560</v>
          </cell>
          <cell r="EC131">
            <v>349700</v>
          </cell>
          <cell r="ED131">
            <v>0</v>
          </cell>
          <cell r="EE131">
            <v>3859049</v>
          </cell>
          <cell r="EF131">
            <v>85370</v>
          </cell>
          <cell r="EG131">
            <v>362446</v>
          </cell>
          <cell r="EH131">
            <v>447816</v>
          </cell>
          <cell r="EI131">
            <v>110283</v>
          </cell>
          <cell r="EJ131">
            <v>558099</v>
          </cell>
          <cell r="EK131">
            <v>0</v>
          </cell>
          <cell r="EL131">
            <v>0</v>
          </cell>
          <cell r="EM131">
            <v>0</v>
          </cell>
          <cell r="EN131">
            <v>0</v>
          </cell>
          <cell r="EO131">
            <v>653618</v>
          </cell>
          <cell r="EP131">
            <v>0</v>
          </cell>
          <cell r="EQ131">
            <v>5484977</v>
          </cell>
          <cell r="ER131">
            <v>19304</v>
          </cell>
          <cell r="ES131">
            <v>1185570</v>
          </cell>
          <cell r="ET131">
            <v>105685</v>
          </cell>
          <cell r="EU131">
            <v>0</v>
          </cell>
          <cell r="EV131">
            <v>0</v>
          </cell>
          <cell r="EW131">
            <v>134000</v>
          </cell>
          <cell r="EX131">
            <v>33000</v>
          </cell>
          <cell r="EY131">
            <v>0</v>
          </cell>
          <cell r="EZ131">
            <v>0</v>
          </cell>
          <cell r="FA131">
            <v>195582</v>
          </cell>
          <cell r="FB131">
            <v>0</v>
          </cell>
          <cell r="FC131">
            <v>1653837</v>
          </cell>
          <cell r="FD131">
            <v>0</v>
          </cell>
          <cell r="FE131">
            <v>0</v>
          </cell>
          <cell r="FF131">
            <v>1166266</v>
          </cell>
          <cell r="FG131">
            <v>19304</v>
          </cell>
          <cell r="FH131">
            <v>3826247</v>
          </cell>
          <cell r="FI131">
            <v>49746</v>
          </cell>
          <cell r="FJ131">
            <v>548000</v>
          </cell>
          <cell r="FK131">
            <v>310000</v>
          </cell>
          <cell r="FL131">
            <v>10000</v>
          </cell>
          <cell r="FM131">
            <v>0</v>
          </cell>
          <cell r="FN131">
            <v>0</v>
          </cell>
          <cell r="FO131">
            <v>123300</v>
          </cell>
          <cell r="FP131">
            <v>0</v>
          </cell>
          <cell r="FQ131">
            <v>8745931</v>
          </cell>
          <cell r="FR131">
            <v>0</v>
          </cell>
          <cell r="FS131">
            <v>17000</v>
          </cell>
          <cell r="FT131">
            <v>41920</v>
          </cell>
          <cell r="FU131">
            <v>330000</v>
          </cell>
          <cell r="FV131">
            <v>229150</v>
          </cell>
          <cell r="FW131">
            <v>14231294</v>
          </cell>
          <cell r="FX131">
            <v>0</v>
          </cell>
          <cell r="FY131">
            <v>0</v>
          </cell>
          <cell r="FZ131">
            <v>10000</v>
          </cell>
          <cell r="GA131">
            <v>14241294</v>
          </cell>
          <cell r="GB131">
            <v>1641133</v>
          </cell>
          <cell r="GC131">
            <v>15882427</v>
          </cell>
          <cell r="GD131">
            <v>1619370</v>
          </cell>
          <cell r="GE131">
            <v>0</v>
          </cell>
          <cell r="GF131">
            <v>11287477</v>
          </cell>
          <cell r="GG131">
            <v>6019</v>
          </cell>
          <cell r="GH131">
            <v>8182831</v>
          </cell>
          <cell r="GI131">
            <v>0</v>
          </cell>
          <cell r="GJ131">
            <v>287961</v>
          </cell>
          <cell r="GK131">
            <v>1107556</v>
          </cell>
          <cell r="GL131">
            <v>422628</v>
          </cell>
          <cell r="GM131">
            <v>0</v>
          </cell>
          <cell r="GN131">
            <v>67266</v>
          </cell>
          <cell r="GO131">
            <v>75643</v>
          </cell>
          <cell r="GP131">
            <v>0</v>
          </cell>
          <cell r="GQ131">
            <v>287994</v>
          </cell>
          <cell r="GR131">
            <v>0</v>
          </cell>
          <cell r="GS131">
            <v>80603</v>
          </cell>
          <cell r="GT131">
            <v>224399</v>
          </cell>
          <cell r="GU131">
            <v>0</v>
          </cell>
          <cell r="GV131">
            <v>11592479</v>
          </cell>
          <cell r="GW131">
            <v>1265993</v>
          </cell>
          <cell r="GX131">
            <v>1824684</v>
          </cell>
          <cell r="GY131">
            <v>0</v>
          </cell>
          <cell r="GZ131">
            <v>0</v>
          </cell>
          <cell r="HA131">
            <v>0</v>
          </cell>
          <cell r="HB131">
            <v>565679</v>
          </cell>
          <cell r="HC131">
            <v>0</v>
          </cell>
          <cell r="HD131">
            <v>85920</v>
          </cell>
          <cell r="HE131">
            <v>219037</v>
          </cell>
          <cell r="HF131">
            <v>15467872</v>
          </cell>
          <cell r="HG131">
            <v>13313718</v>
          </cell>
          <cell r="HH131">
            <v>0</v>
          </cell>
          <cell r="HI131">
            <v>2154154</v>
          </cell>
          <cell r="HJ131">
            <v>8293789</v>
          </cell>
          <cell r="HK131">
            <v>0</v>
          </cell>
          <cell r="HL131">
            <v>259422</v>
          </cell>
          <cell r="HM131">
            <v>1110791</v>
          </cell>
          <cell r="HN131">
            <v>427534</v>
          </cell>
          <cell r="HO131">
            <v>0</v>
          </cell>
          <cell r="HP131">
            <v>68195</v>
          </cell>
          <cell r="HQ131">
            <v>76658</v>
          </cell>
          <cell r="HR131">
            <v>0</v>
          </cell>
          <cell r="HS131">
            <v>155140</v>
          </cell>
          <cell r="HT131">
            <v>0</v>
          </cell>
          <cell r="HU131">
            <v>171892</v>
          </cell>
          <cell r="HV131">
            <v>0</v>
          </cell>
          <cell r="HW131">
            <v>-20043</v>
          </cell>
          <cell r="HX131">
            <v>11425242</v>
          </cell>
          <cell r="HY131">
            <v>0</v>
          </cell>
          <cell r="HZ131">
            <v>2154154</v>
          </cell>
          <cell r="IA131">
            <v>0</v>
          </cell>
          <cell r="IB131">
            <v>0</v>
          </cell>
          <cell r="IC131">
            <v>0</v>
          </cell>
          <cell r="ID131">
            <v>577994</v>
          </cell>
          <cell r="IE131">
            <v>0</v>
          </cell>
          <cell r="IF131">
            <v>70397</v>
          </cell>
          <cell r="IG131">
            <v>275445</v>
          </cell>
          <cell r="IH131">
            <v>0</v>
          </cell>
          <cell r="II131">
            <v>0</v>
          </cell>
          <cell r="IJ131">
            <v>0</v>
          </cell>
          <cell r="IK131">
            <v>0</v>
          </cell>
          <cell r="IL131">
            <v>11253350</v>
          </cell>
          <cell r="IM131">
            <v>0</v>
          </cell>
          <cell r="IN131">
            <v>0</v>
          </cell>
          <cell r="IO131">
            <v>21.06</v>
          </cell>
          <cell r="IP131">
            <v>1</v>
          </cell>
          <cell r="IQ131">
            <v>7.3380000000000001</v>
          </cell>
          <cell r="IR131">
            <v>13.86</v>
          </cell>
          <cell r="IS131">
            <v>1376.8</v>
          </cell>
          <cell r="IT131">
            <v>0</v>
          </cell>
          <cell r="IU131">
            <v>36.5</v>
          </cell>
          <cell r="IV131">
            <v>0</v>
          </cell>
          <cell r="IW131">
            <v>0</v>
          </cell>
          <cell r="IX131">
            <v>0</v>
          </cell>
          <cell r="IY131">
            <v>6893</v>
          </cell>
          <cell r="IZ131">
            <v>8453</v>
          </cell>
          <cell r="JA131">
            <v>0</v>
          </cell>
          <cell r="JB131">
            <v>0</v>
          </cell>
          <cell r="JC131">
            <v>4.7300000000000004</v>
          </cell>
          <cell r="JD131">
            <v>180.94</v>
          </cell>
          <cell r="JE131">
            <v>21.92</v>
          </cell>
          <cell r="JF131">
            <v>45.98</v>
          </cell>
          <cell r="JG131">
            <v>113.04</v>
          </cell>
          <cell r="JH131">
            <v>27.4</v>
          </cell>
          <cell r="JI131">
            <v>44.77</v>
          </cell>
          <cell r="JJ131">
            <v>102.24</v>
          </cell>
          <cell r="JK131">
            <v>174.41</v>
          </cell>
          <cell r="JL131">
            <v>4.34</v>
          </cell>
          <cell r="JM131">
            <v>11.22</v>
          </cell>
          <cell r="JN131">
            <v>1</v>
          </cell>
          <cell r="JO131">
            <v>0</v>
          </cell>
          <cell r="JP131">
            <v>6139</v>
          </cell>
          <cell r="JQ131">
            <v>7.3070000000000004</v>
          </cell>
          <cell r="JR131">
            <v>49982</v>
          </cell>
          <cell r="JS131">
            <v>1351</v>
          </cell>
          <cell r="JT131">
            <v>0</v>
          </cell>
          <cell r="JU131">
            <v>0</v>
          </cell>
          <cell r="JV131">
            <v>0</v>
          </cell>
          <cell r="JW131">
            <v>1371</v>
          </cell>
          <cell r="JX131">
            <v>1376.8</v>
          </cell>
          <cell r="JY131">
            <v>6384</v>
          </cell>
          <cell r="JZ131">
            <v>8789491</v>
          </cell>
          <cell r="KA131">
            <v>0</v>
          </cell>
        </row>
        <row r="132">
          <cell r="C132">
            <v>2151</v>
          </cell>
          <cell r="D132" t="str">
            <v>EXIRA-ELK HORN-KIMBALLTON</v>
          </cell>
          <cell r="E132">
            <v>0</v>
          </cell>
          <cell r="F132">
            <v>0</v>
          </cell>
          <cell r="G132">
            <v>0</v>
          </cell>
          <cell r="H132">
            <v>2151</v>
          </cell>
          <cell r="I132">
            <v>2386568</v>
          </cell>
          <cell r="J132">
            <v>62857</v>
          </cell>
          <cell r="K132">
            <v>0</v>
          </cell>
          <cell r="L132">
            <v>75000</v>
          </cell>
          <cell r="M132">
            <v>1355</v>
          </cell>
          <cell r="N132">
            <v>100000</v>
          </cell>
          <cell r="O132">
            <v>142500</v>
          </cell>
          <cell r="P132">
            <v>69500</v>
          </cell>
          <cell r="Q132">
            <v>0</v>
          </cell>
          <cell r="R132">
            <v>2757538</v>
          </cell>
          <cell r="S132">
            <v>0</v>
          </cell>
          <cell r="T132">
            <v>409850</v>
          </cell>
          <cell r="U132">
            <v>7337</v>
          </cell>
          <cell r="V132">
            <v>63000</v>
          </cell>
          <cell r="W132">
            <v>200000</v>
          </cell>
          <cell r="X132">
            <v>6275505</v>
          </cell>
          <cell r="Y132">
            <v>0</v>
          </cell>
          <cell r="Z132">
            <v>52984</v>
          </cell>
          <cell r="AA132">
            <v>0</v>
          </cell>
          <cell r="AB132">
            <v>6328489</v>
          </cell>
          <cell r="AC132">
            <v>2950068</v>
          </cell>
          <cell r="AD132">
            <v>9278557</v>
          </cell>
          <cell r="AE132">
            <v>3845000</v>
          </cell>
          <cell r="AF132">
            <v>125000</v>
          </cell>
          <cell r="AG132">
            <v>262500</v>
          </cell>
          <cell r="AH132">
            <v>167000</v>
          </cell>
          <cell r="AI132">
            <v>315000</v>
          </cell>
          <cell r="AJ132">
            <v>132250</v>
          </cell>
          <cell r="AK132">
            <v>498250</v>
          </cell>
          <cell r="AL132">
            <v>375000</v>
          </cell>
          <cell r="AM132">
            <v>0</v>
          </cell>
          <cell r="AN132">
            <v>1875000</v>
          </cell>
          <cell r="AO132">
            <v>241500</v>
          </cell>
          <cell r="AP132">
            <v>150000</v>
          </cell>
          <cell r="AQ132">
            <v>471142</v>
          </cell>
          <cell r="AR132">
            <v>207323</v>
          </cell>
          <cell r="AS132">
            <v>828465</v>
          </cell>
          <cell r="AT132">
            <v>6789965</v>
          </cell>
          <cell r="AU132">
            <v>183803</v>
          </cell>
          <cell r="AV132">
            <v>6973768</v>
          </cell>
          <cell r="AW132">
            <v>2304789</v>
          </cell>
          <cell r="AX132">
            <v>9278557</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10</v>
          </cell>
          <cell r="BV132">
            <v>2013</v>
          </cell>
          <cell r="BW132">
            <v>2016</v>
          </cell>
          <cell r="BX132">
            <v>10</v>
          </cell>
          <cell r="BY132">
            <v>0</v>
          </cell>
          <cell r="BZ132">
            <v>0</v>
          </cell>
          <cell r="CA132">
            <v>0</v>
          </cell>
          <cell r="CB132">
            <v>0</v>
          </cell>
          <cell r="CC132">
            <v>0</v>
          </cell>
          <cell r="CD132">
            <v>0</v>
          </cell>
          <cell r="CE132">
            <v>0</v>
          </cell>
          <cell r="CF132">
            <v>0</v>
          </cell>
          <cell r="CG132">
            <v>0</v>
          </cell>
          <cell r="CH132">
            <v>0</v>
          </cell>
          <cell r="CI132">
            <v>0</v>
          </cell>
          <cell r="CJ132">
            <v>2015</v>
          </cell>
          <cell r="CK132">
            <v>2024</v>
          </cell>
          <cell r="CL132">
            <v>1000</v>
          </cell>
          <cell r="CM132">
            <v>0</v>
          </cell>
          <cell r="CN132">
            <v>0</v>
          </cell>
          <cell r="CO132">
            <v>0</v>
          </cell>
          <cell r="CP132">
            <v>0</v>
          </cell>
          <cell r="CQ132">
            <v>0</v>
          </cell>
          <cell r="CR132">
            <v>0</v>
          </cell>
          <cell r="CS132">
            <v>0</v>
          </cell>
          <cell r="CT132">
            <v>2700</v>
          </cell>
          <cell r="CU132">
            <v>0</v>
          </cell>
          <cell r="CV132">
            <v>7</v>
          </cell>
          <cell r="CW132">
            <v>281414</v>
          </cell>
          <cell r="CX132">
            <v>0</v>
          </cell>
          <cell r="CY132">
            <v>0</v>
          </cell>
          <cell r="CZ132">
            <v>0</v>
          </cell>
          <cell r="DA132">
            <v>0</v>
          </cell>
          <cell r="DB132">
            <v>0</v>
          </cell>
          <cell r="DC132">
            <v>0</v>
          </cell>
          <cell r="DD132">
            <v>0</v>
          </cell>
          <cell r="DE132">
            <v>189990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1430904</v>
          </cell>
          <cell r="DU132">
            <v>14299</v>
          </cell>
          <cell r="DV132">
            <v>0</v>
          </cell>
          <cell r="DW132">
            <v>0</v>
          </cell>
          <cell r="DX132">
            <v>0</v>
          </cell>
          <cell r="DY132">
            <v>0</v>
          </cell>
          <cell r="DZ132">
            <v>150000</v>
          </cell>
          <cell r="EA132">
            <v>0</v>
          </cell>
          <cell r="EB132">
            <v>1595203</v>
          </cell>
          <cell r="EC132">
            <v>215000</v>
          </cell>
          <cell r="ED132">
            <v>0</v>
          </cell>
          <cell r="EE132">
            <v>1580904</v>
          </cell>
          <cell r="EF132">
            <v>0</v>
          </cell>
          <cell r="EG132">
            <v>189990</v>
          </cell>
          <cell r="EH132">
            <v>189990</v>
          </cell>
          <cell r="EI132">
            <v>0</v>
          </cell>
          <cell r="EJ132">
            <v>189990</v>
          </cell>
          <cell r="EK132">
            <v>0</v>
          </cell>
          <cell r="EL132">
            <v>0</v>
          </cell>
          <cell r="EM132">
            <v>0</v>
          </cell>
          <cell r="EN132">
            <v>0</v>
          </cell>
          <cell r="EO132">
            <v>457158</v>
          </cell>
          <cell r="EP132">
            <v>0</v>
          </cell>
          <cell r="EQ132">
            <v>2457351</v>
          </cell>
          <cell r="ER132">
            <v>852411</v>
          </cell>
          <cell r="ES132">
            <v>852411</v>
          </cell>
          <cell r="ET132">
            <v>114904</v>
          </cell>
          <cell r="EU132">
            <v>0</v>
          </cell>
          <cell r="EV132">
            <v>0</v>
          </cell>
          <cell r="EW132">
            <v>99885</v>
          </cell>
          <cell r="EX132">
            <v>0</v>
          </cell>
          <cell r="EY132">
            <v>0</v>
          </cell>
          <cell r="EZ132">
            <v>0</v>
          </cell>
          <cell r="FA132">
            <v>240346</v>
          </cell>
          <cell r="FB132">
            <v>0</v>
          </cell>
          <cell r="FC132">
            <v>1307546</v>
          </cell>
          <cell r="FD132">
            <v>0</v>
          </cell>
          <cell r="FE132">
            <v>844893</v>
          </cell>
          <cell r="FF132">
            <v>844893</v>
          </cell>
          <cell r="FG132">
            <v>7518</v>
          </cell>
          <cell r="FH132">
            <v>1546370</v>
          </cell>
          <cell r="FI132">
            <v>40907</v>
          </cell>
          <cell r="FJ132">
            <v>0</v>
          </cell>
          <cell r="FK132">
            <v>75000</v>
          </cell>
          <cell r="FL132">
            <v>700</v>
          </cell>
          <cell r="FM132">
            <v>0</v>
          </cell>
          <cell r="FN132">
            <v>7500</v>
          </cell>
          <cell r="FO132">
            <v>60000</v>
          </cell>
          <cell r="FP132">
            <v>0</v>
          </cell>
          <cell r="FQ132">
            <v>2757538</v>
          </cell>
          <cell r="FR132">
            <v>0</v>
          </cell>
          <cell r="FS132">
            <v>12750</v>
          </cell>
          <cell r="FT132">
            <v>4700</v>
          </cell>
          <cell r="FU132">
            <v>63000</v>
          </cell>
          <cell r="FV132">
            <v>85000</v>
          </cell>
          <cell r="FW132">
            <v>4653465</v>
          </cell>
          <cell r="FX132">
            <v>0</v>
          </cell>
          <cell r="FY132">
            <v>0</v>
          </cell>
          <cell r="FZ132">
            <v>0</v>
          </cell>
          <cell r="GA132">
            <v>4653465</v>
          </cell>
          <cell r="GB132">
            <v>1591373</v>
          </cell>
          <cell r="GC132">
            <v>6244838</v>
          </cell>
          <cell r="GD132">
            <v>308650</v>
          </cell>
          <cell r="GE132">
            <v>0</v>
          </cell>
          <cell r="GF132">
            <v>1941517</v>
          </cell>
          <cell r="GG132">
            <v>6001</v>
          </cell>
          <cell r="GH132">
            <v>1399433</v>
          </cell>
          <cell r="GI132">
            <v>62851</v>
          </cell>
          <cell r="GJ132">
            <v>58516</v>
          </cell>
          <cell r="GK132">
            <v>152965</v>
          </cell>
          <cell r="GL132">
            <v>66173</v>
          </cell>
          <cell r="GM132">
            <v>14930</v>
          </cell>
          <cell r="GN132">
            <v>11412</v>
          </cell>
          <cell r="GO132">
            <v>12521</v>
          </cell>
          <cell r="GP132">
            <v>0</v>
          </cell>
          <cell r="GQ132">
            <v>0</v>
          </cell>
          <cell r="GR132">
            <v>0</v>
          </cell>
          <cell r="GS132">
            <v>21179</v>
          </cell>
          <cell r="GT132">
            <v>72815</v>
          </cell>
          <cell r="GU132">
            <v>0</v>
          </cell>
          <cell r="GV132">
            <v>2035511</v>
          </cell>
          <cell r="GW132">
            <v>678092</v>
          </cell>
          <cell r="GX132">
            <v>-16995</v>
          </cell>
          <cell r="GY132">
            <v>0</v>
          </cell>
          <cell r="GZ132">
            <v>0</v>
          </cell>
          <cell r="HA132">
            <v>0</v>
          </cell>
          <cell r="HB132">
            <v>121837</v>
          </cell>
          <cell r="HC132">
            <v>0</v>
          </cell>
          <cell r="HD132">
            <v>18850</v>
          </cell>
          <cell r="HE132">
            <v>24004</v>
          </cell>
          <cell r="HF132">
            <v>2842449</v>
          </cell>
          <cell r="HG132">
            <v>2811804</v>
          </cell>
          <cell r="HH132">
            <v>0</v>
          </cell>
          <cell r="HI132">
            <v>30645</v>
          </cell>
          <cell r="HJ132">
            <v>1366819</v>
          </cell>
          <cell r="HK132">
            <v>46608</v>
          </cell>
          <cell r="HL132">
            <v>103537</v>
          </cell>
          <cell r="HM132">
            <v>204503</v>
          </cell>
          <cell r="HN132">
            <v>67019</v>
          </cell>
          <cell r="HO132">
            <v>14084</v>
          </cell>
          <cell r="HP132">
            <v>11141</v>
          </cell>
          <cell r="HQ132">
            <v>12225</v>
          </cell>
          <cell r="HR132">
            <v>0</v>
          </cell>
          <cell r="HS132">
            <v>20746</v>
          </cell>
          <cell r="HT132">
            <v>0</v>
          </cell>
          <cell r="HU132">
            <v>41407</v>
          </cell>
          <cell r="HV132">
            <v>0</v>
          </cell>
          <cell r="HW132">
            <v>0</v>
          </cell>
          <cell r="HX132">
            <v>2047997</v>
          </cell>
          <cell r="HY132">
            <v>0</v>
          </cell>
          <cell r="HZ132">
            <v>30645</v>
          </cell>
          <cell r="IA132">
            <v>0</v>
          </cell>
          <cell r="IB132">
            <v>0</v>
          </cell>
          <cell r="IC132">
            <v>0</v>
          </cell>
          <cell r="ID132">
            <v>119053</v>
          </cell>
          <cell r="IE132">
            <v>0</v>
          </cell>
          <cell r="IF132">
            <v>15421</v>
          </cell>
          <cell r="IG132">
            <v>36726</v>
          </cell>
          <cell r="IH132">
            <v>0</v>
          </cell>
          <cell r="II132">
            <v>0</v>
          </cell>
          <cell r="IJ132">
            <v>0</v>
          </cell>
          <cell r="IK132">
            <v>0</v>
          </cell>
          <cell r="IL132">
            <v>2006590</v>
          </cell>
          <cell r="IM132">
            <v>0</v>
          </cell>
          <cell r="IN132">
            <v>0</v>
          </cell>
          <cell r="IO132">
            <v>15.91</v>
          </cell>
          <cell r="IP132">
            <v>0</v>
          </cell>
          <cell r="IQ132">
            <v>1.0049999999999999</v>
          </cell>
          <cell r="IR132">
            <v>0</v>
          </cell>
          <cell r="IS132">
            <v>436.3</v>
          </cell>
          <cell r="IT132">
            <v>0</v>
          </cell>
          <cell r="IU132">
            <v>9</v>
          </cell>
          <cell r="IV132">
            <v>0</v>
          </cell>
          <cell r="IW132">
            <v>0</v>
          </cell>
          <cell r="IX132">
            <v>0</v>
          </cell>
          <cell r="IY132">
            <v>0</v>
          </cell>
          <cell r="IZ132">
            <v>0</v>
          </cell>
          <cell r="JA132">
            <v>0</v>
          </cell>
          <cell r="JB132">
            <v>0</v>
          </cell>
          <cell r="JC132">
            <v>0</v>
          </cell>
          <cell r="JD132">
            <v>33.409999999999997</v>
          </cell>
          <cell r="JE132">
            <v>16.440000000000001</v>
          </cell>
          <cell r="JF132">
            <v>5.45</v>
          </cell>
          <cell r="JG132">
            <v>11.52</v>
          </cell>
          <cell r="JH132">
            <v>16.440000000000001</v>
          </cell>
          <cell r="JI132">
            <v>18.760000000000002</v>
          </cell>
          <cell r="JJ132">
            <v>21.6</v>
          </cell>
          <cell r="JK132">
            <v>56.8</v>
          </cell>
          <cell r="JL132">
            <v>48.34</v>
          </cell>
          <cell r="JM132">
            <v>0</v>
          </cell>
          <cell r="JN132">
            <v>0</v>
          </cell>
          <cell r="JO132">
            <v>0</v>
          </cell>
          <cell r="JP132">
            <v>6205</v>
          </cell>
          <cell r="JQ132">
            <v>2.2730000000000001</v>
          </cell>
          <cell r="JR132">
            <v>33956</v>
          </cell>
          <cell r="JS132">
            <v>223.3</v>
          </cell>
          <cell r="JT132">
            <v>-1</v>
          </cell>
          <cell r="JU132">
            <v>0</v>
          </cell>
          <cell r="JV132">
            <v>-5356</v>
          </cell>
          <cell r="JW132">
            <v>0</v>
          </cell>
          <cell r="JX132">
            <v>436.3</v>
          </cell>
          <cell r="JY132">
            <v>6450</v>
          </cell>
          <cell r="JZ132">
            <v>2814135</v>
          </cell>
          <cell r="KA132">
            <v>0</v>
          </cell>
        </row>
        <row r="133">
          <cell r="C133">
            <v>2169</v>
          </cell>
          <cell r="D133" t="str">
            <v>FAIRFIELD</v>
          </cell>
          <cell r="E133">
            <v>0</v>
          </cell>
          <cell r="F133">
            <v>0</v>
          </cell>
          <cell r="G133">
            <v>0</v>
          </cell>
          <cell r="H133">
            <v>2169</v>
          </cell>
          <cell r="I133">
            <v>8743200</v>
          </cell>
          <cell r="J133">
            <v>164450</v>
          </cell>
          <cell r="K133">
            <v>475000</v>
          </cell>
          <cell r="L133">
            <v>1200000</v>
          </cell>
          <cell r="M133">
            <v>30500</v>
          </cell>
          <cell r="N133">
            <v>390000</v>
          </cell>
          <cell r="O133">
            <v>384000</v>
          </cell>
          <cell r="P133">
            <v>622000</v>
          </cell>
          <cell r="Q133">
            <v>0</v>
          </cell>
          <cell r="R133">
            <v>9248010</v>
          </cell>
          <cell r="S133">
            <v>0</v>
          </cell>
          <cell r="T133">
            <v>1860000</v>
          </cell>
          <cell r="U133">
            <v>95610</v>
          </cell>
          <cell r="V133">
            <v>650000</v>
          </cell>
          <cell r="W133">
            <v>925000</v>
          </cell>
          <cell r="X133">
            <v>24787770</v>
          </cell>
          <cell r="Y133">
            <v>0</v>
          </cell>
          <cell r="Z133">
            <v>346732</v>
          </cell>
          <cell r="AA133">
            <v>15000</v>
          </cell>
          <cell r="AB133">
            <v>25149502</v>
          </cell>
          <cell r="AC133">
            <v>15244239</v>
          </cell>
          <cell r="AD133">
            <v>40393741</v>
          </cell>
          <cell r="AE133">
            <v>14500000</v>
          </cell>
          <cell r="AF133">
            <v>710000</v>
          </cell>
          <cell r="AG133">
            <v>1541281</v>
          </cell>
          <cell r="AH133">
            <v>610000</v>
          </cell>
          <cell r="AI133">
            <v>1450000</v>
          </cell>
          <cell r="AJ133">
            <v>340000</v>
          </cell>
          <cell r="AK133">
            <v>2255000</v>
          </cell>
          <cell r="AL133">
            <v>1550000</v>
          </cell>
          <cell r="AM133">
            <v>0</v>
          </cell>
          <cell r="AN133">
            <v>8456281</v>
          </cell>
          <cell r="AO133">
            <v>1163635</v>
          </cell>
          <cell r="AP133">
            <v>8648825</v>
          </cell>
          <cell r="AQ133">
            <v>2087000</v>
          </cell>
          <cell r="AR133">
            <v>768335</v>
          </cell>
          <cell r="AS133">
            <v>11504160</v>
          </cell>
          <cell r="AT133">
            <v>35624076</v>
          </cell>
          <cell r="AU133">
            <v>342732</v>
          </cell>
          <cell r="AV133">
            <v>35966808</v>
          </cell>
          <cell r="AW133">
            <v>4426933</v>
          </cell>
          <cell r="AX133">
            <v>40393741</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20</v>
          </cell>
          <cell r="BV133">
            <v>2013</v>
          </cell>
          <cell r="BW133">
            <v>2017</v>
          </cell>
          <cell r="BX133">
            <v>10</v>
          </cell>
          <cell r="BY133">
            <v>0</v>
          </cell>
          <cell r="BZ133">
            <v>0</v>
          </cell>
          <cell r="CA133">
            <v>0</v>
          </cell>
          <cell r="CB133">
            <v>0</v>
          </cell>
          <cell r="CC133">
            <v>0</v>
          </cell>
          <cell r="CD133">
            <v>0</v>
          </cell>
          <cell r="CE133">
            <v>0</v>
          </cell>
          <cell r="CF133">
            <v>0</v>
          </cell>
          <cell r="CG133">
            <v>0</v>
          </cell>
          <cell r="CH133">
            <v>0</v>
          </cell>
          <cell r="CI133">
            <v>0</v>
          </cell>
          <cell r="CJ133">
            <v>1992</v>
          </cell>
          <cell r="CK133">
            <v>2025</v>
          </cell>
          <cell r="CL133">
            <v>670</v>
          </cell>
          <cell r="CM133">
            <v>0</v>
          </cell>
          <cell r="CN133">
            <v>0</v>
          </cell>
          <cell r="CO133">
            <v>0</v>
          </cell>
          <cell r="CP133">
            <v>0</v>
          </cell>
          <cell r="CQ133">
            <v>0</v>
          </cell>
          <cell r="CR133">
            <v>0</v>
          </cell>
          <cell r="CS133">
            <v>0</v>
          </cell>
          <cell r="CT133">
            <v>2700</v>
          </cell>
          <cell r="CU133">
            <v>0</v>
          </cell>
          <cell r="CV133">
            <v>4</v>
          </cell>
          <cell r="CW133">
            <v>1056883</v>
          </cell>
          <cell r="CX133">
            <v>0</v>
          </cell>
          <cell r="CY133">
            <v>0</v>
          </cell>
          <cell r="CZ133">
            <v>0</v>
          </cell>
          <cell r="DA133">
            <v>0</v>
          </cell>
          <cell r="DB133">
            <v>0</v>
          </cell>
          <cell r="DC133">
            <v>0</v>
          </cell>
          <cell r="DD133">
            <v>0</v>
          </cell>
          <cell r="DE133">
            <v>428079</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5236166</v>
          </cell>
          <cell r="DU133">
            <v>364611</v>
          </cell>
          <cell r="DV133">
            <v>0</v>
          </cell>
          <cell r="DW133">
            <v>0</v>
          </cell>
          <cell r="DX133">
            <v>0</v>
          </cell>
          <cell r="DY133">
            <v>0</v>
          </cell>
          <cell r="DZ133">
            <v>0</v>
          </cell>
          <cell r="EA133">
            <v>0</v>
          </cell>
          <cell r="EB133">
            <v>5600777</v>
          </cell>
          <cell r="EC133">
            <v>950000</v>
          </cell>
          <cell r="ED133">
            <v>0</v>
          </cell>
          <cell r="EE133">
            <v>5236166</v>
          </cell>
          <cell r="EF133">
            <v>0</v>
          </cell>
          <cell r="EG133">
            <v>428079</v>
          </cell>
          <cell r="EH133">
            <v>428079</v>
          </cell>
          <cell r="EI133">
            <v>210845</v>
          </cell>
          <cell r="EJ133">
            <v>638924</v>
          </cell>
          <cell r="EK133">
            <v>0</v>
          </cell>
          <cell r="EL133">
            <v>0</v>
          </cell>
          <cell r="EM133">
            <v>0</v>
          </cell>
          <cell r="EN133">
            <v>0</v>
          </cell>
          <cell r="EO133">
            <v>1724348</v>
          </cell>
          <cell r="EP133">
            <v>0</v>
          </cell>
          <cell r="EQ133">
            <v>8914049</v>
          </cell>
          <cell r="ER133">
            <v>57066</v>
          </cell>
          <cell r="ES133">
            <v>881240</v>
          </cell>
          <cell r="ET133">
            <v>149530</v>
          </cell>
          <cell r="EU133">
            <v>0</v>
          </cell>
          <cell r="EV133">
            <v>0</v>
          </cell>
          <cell r="EW133">
            <v>67000</v>
          </cell>
          <cell r="EX133">
            <v>33000</v>
          </cell>
          <cell r="EY133">
            <v>0</v>
          </cell>
          <cell r="EZ133">
            <v>0</v>
          </cell>
          <cell r="FA133">
            <v>269883</v>
          </cell>
          <cell r="FB133">
            <v>0</v>
          </cell>
          <cell r="FC133">
            <v>1400653</v>
          </cell>
          <cell r="FD133">
            <v>0</v>
          </cell>
          <cell r="FE133">
            <v>0</v>
          </cell>
          <cell r="FF133">
            <v>824174</v>
          </cell>
          <cell r="FG133">
            <v>57066</v>
          </cell>
          <cell r="FH133">
            <v>5490957</v>
          </cell>
          <cell r="FI133">
            <v>103421</v>
          </cell>
          <cell r="FJ133">
            <v>475000</v>
          </cell>
          <cell r="FK133">
            <v>1200000</v>
          </cell>
          <cell r="FL133">
            <v>6000</v>
          </cell>
          <cell r="FM133">
            <v>0</v>
          </cell>
          <cell r="FN133">
            <v>4000</v>
          </cell>
          <cell r="FO133">
            <v>500000</v>
          </cell>
          <cell r="FP133">
            <v>0</v>
          </cell>
          <cell r="FQ133">
            <v>9248010</v>
          </cell>
          <cell r="FR133">
            <v>0</v>
          </cell>
          <cell r="FS133">
            <v>200000</v>
          </cell>
          <cell r="FT133">
            <v>59761</v>
          </cell>
          <cell r="FU133">
            <v>650000</v>
          </cell>
          <cell r="FV133">
            <v>500000</v>
          </cell>
          <cell r="FW133">
            <v>18437149</v>
          </cell>
          <cell r="FX133">
            <v>0</v>
          </cell>
          <cell r="FY133">
            <v>3000</v>
          </cell>
          <cell r="FZ133">
            <v>15000</v>
          </cell>
          <cell r="GA133">
            <v>18455149</v>
          </cell>
          <cell r="GB133">
            <v>5341955</v>
          </cell>
          <cell r="GC133">
            <v>23797104</v>
          </cell>
          <cell r="GD133">
            <v>3612761</v>
          </cell>
          <cell r="GE133">
            <v>0</v>
          </cell>
          <cell r="GF133">
            <v>14050483</v>
          </cell>
          <cell r="GG133">
            <v>6001</v>
          </cell>
          <cell r="GH133">
            <v>10271912</v>
          </cell>
          <cell r="GI133">
            <v>0</v>
          </cell>
          <cell r="GJ133">
            <v>152491</v>
          </cell>
          <cell r="GK133">
            <v>1563261</v>
          </cell>
          <cell r="GL133">
            <v>515178</v>
          </cell>
          <cell r="GM133">
            <v>9006</v>
          </cell>
          <cell r="GN133">
            <v>92319</v>
          </cell>
          <cell r="GO133">
            <v>101367</v>
          </cell>
          <cell r="GP133">
            <v>0</v>
          </cell>
          <cell r="GQ133">
            <v>287500</v>
          </cell>
          <cell r="GR133">
            <v>0</v>
          </cell>
          <cell r="GS133">
            <v>81588</v>
          </cell>
          <cell r="GT133">
            <v>489512</v>
          </cell>
          <cell r="GU133">
            <v>0</v>
          </cell>
          <cell r="GV133">
            <v>14621583</v>
          </cell>
          <cell r="GW133">
            <v>2211370</v>
          </cell>
          <cell r="GX133">
            <v>720395</v>
          </cell>
          <cell r="GY133">
            <v>0</v>
          </cell>
          <cell r="GZ133">
            <v>0</v>
          </cell>
          <cell r="HA133">
            <v>0</v>
          </cell>
          <cell r="HB133">
            <v>818363</v>
          </cell>
          <cell r="HC133">
            <v>0</v>
          </cell>
          <cell r="HD133">
            <v>112431</v>
          </cell>
          <cell r="HE133">
            <v>51009</v>
          </cell>
          <cell r="HF133">
            <v>18422720</v>
          </cell>
          <cell r="HG133">
            <v>17425893</v>
          </cell>
          <cell r="HH133">
            <v>0</v>
          </cell>
          <cell r="HI133">
            <v>996827</v>
          </cell>
          <cell r="HJ133">
            <v>10372647</v>
          </cell>
          <cell r="HK133">
            <v>1984</v>
          </cell>
          <cell r="HL133">
            <v>196894</v>
          </cell>
          <cell r="HM133">
            <v>1630145</v>
          </cell>
          <cell r="HN133">
            <v>522566</v>
          </cell>
          <cell r="HO133">
            <v>1618</v>
          </cell>
          <cell r="HP133">
            <v>94363</v>
          </cell>
          <cell r="HQ133">
            <v>103618</v>
          </cell>
          <cell r="HR133">
            <v>0</v>
          </cell>
          <cell r="HS133">
            <v>108154</v>
          </cell>
          <cell r="HT133">
            <v>0</v>
          </cell>
          <cell r="HU133">
            <v>83399</v>
          </cell>
          <cell r="HV133">
            <v>0</v>
          </cell>
          <cell r="HW133">
            <v>0</v>
          </cell>
          <cell r="HX133">
            <v>14204796</v>
          </cell>
          <cell r="HY133">
            <v>0</v>
          </cell>
          <cell r="HZ133">
            <v>996827</v>
          </cell>
          <cell r="IA133">
            <v>0</v>
          </cell>
          <cell r="IB133">
            <v>0</v>
          </cell>
          <cell r="IC133">
            <v>0</v>
          </cell>
          <cell r="ID133">
            <v>830904</v>
          </cell>
          <cell r="IE133">
            <v>0</v>
          </cell>
          <cell r="IF133">
            <v>91881</v>
          </cell>
          <cell r="IG133">
            <v>82634</v>
          </cell>
          <cell r="IH133">
            <v>0</v>
          </cell>
          <cell r="II133">
            <v>0</v>
          </cell>
          <cell r="IJ133">
            <v>0</v>
          </cell>
          <cell r="IK133">
            <v>0</v>
          </cell>
          <cell r="IL133">
            <v>14121397</v>
          </cell>
          <cell r="IM133">
            <v>0</v>
          </cell>
          <cell r="IN133">
            <v>0.1</v>
          </cell>
          <cell r="IO133">
            <v>17.489999999999998</v>
          </cell>
          <cell r="IP133">
            <v>190</v>
          </cell>
          <cell r="IQ133">
            <v>8.7370000000000001</v>
          </cell>
          <cell r="IR133">
            <v>5.94</v>
          </cell>
          <cell r="IS133">
            <v>1660.2</v>
          </cell>
          <cell r="IT133">
            <v>0</v>
          </cell>
          <cell r="IU133">
            <v>16</v>
          </cell>
          <cell r="IV133">
            <v>0</v>
          </cell>
          <cell r="IW133">
            <v>0</v>
          </cell>
          <cell r="IX133">
            <v>0</v>
          </cell>
          <cell r="IY133">
            <v>0</v>
          </cell>
          <cell r="IZ133">
            <v>0</v>
          </cell>
          <cell r="JA133">
            <v>0</v>
          </cell>
          <cell r="JB133">
            <v>0</v>
          </cell>
          <cell r="JC133">
            <v>5.18</v>
          </cell>
          <cell r="JD133">
            <v>266.32</v>
          </cell>
          <cell r="JE133">
            <v>123.3</v>
          </cell>
          <cell r="JF133">
            <v>69.58</v>
          </cell>
          <cell r="JG133">
            <v>73.44</v>
          </cell>
          <cell r="JH133">
            <v>105.49</v>
          </cell>
          <cell r="JI133">
            <v>70.180000000000007</v>
          </cell>
          <cell r="JJ133">
            <v>82.8</v>
          </cell>
          <cell r="JK133">
            <v>258.47000000000003</v>
          </cell>
          <cell r="JL133">
            <v>19.350000000000001</v>
          </cell>
          <cell r="JM133">
            <v>6.38</v>
          </cell>
          <cell r="JN133">
            <v>153</v>
          </cell>
          <cell r="JO133">
            <v>0</v>
          </cell>
          <cell r="JP133">
            <v>6121</v>
          </cell>
          <cell r="JQ133">
            <v>8.1259999999999994</v>
          </cell>
          <cell r="JR133">
            <v>53503</v>
          </cell>
          <cell r="JS133">
            <v>1694.6</v>
          </cell>
          <cell r="JT133">
            <v>-1</v>
          </cell>
          <cell r="JU133">
            <v>0</v>
          </cell>
          <cell r="JV133">
            <v>-5356</v>
          </cell>
          <cell r="JW133">
            <v>1436</v>
          </cell>
          <cell r="JX133">
            <v>1660.2</v>
          </cell>
          <cell r="JY133">
            <v>6366</v>
          </cell>
          <cell r="JZ133">
            <v>10568833</v>
          </cell>
          <cell r="KA133">
            <v>0</v>
          </cell>
        </row>
        <row r="134">
          <cell r="C134">
            <v>2205</v>
          </cell>
          <cell r="D134" t="str">
            <v>FARRAGUT</v>
          </cell>
          <cell r="E134">
            <v>0</v>
          </cell>
          <cell r="F134">
            <v>0</v>
          </cell>
          <cell r="G134">
            <v>0</v>
          </cell>
          <cell r="H134">
            <v>2205</v>
          </cell>
          <cell r="I134">
            <v>2035768</v>
          </cell>
          <cell r="J134">
            <v>59108</v>
          </cell>
          <cell r="K134">
            <v>122885</v>
          </cell>
          <cell r="L134">
            <v>480000</v>
          </cell>
          <cell r="M134">
            <v>8030</v>
          </cell>
          <cell r="N134">
            <v>45000</v>
          </cell>
          <cell r="O134">
            <v>164000</v>
          </cell>
          <cell r="P134">
            <v>497850</v>
          </cell>
          <cell r="Q134">
            <v>2400</v>
          </cell>
          <cell r="R134">
            <v>967691</v>
          </cell>
          <cell r="S134">
            <v>0</v>
          </cell>
          <cell r="T134">
            <v>48500</v>
          </cell>
          <cell r="U134">
            <v>96</v>
          </cell>
          <cell r="V134">
            <v>31500</v>
          </cell>
          <cell r="W134">
            <v>176079</v>
          </cell>
          <cell r="X134">
            <v>4638907</v>
          </cell>
          <cell r="Y134">
            <v>0</v>
          </cell>
          <cell r="Z134">
            <v>0</v>
          </cell>
          <cell r="AA134">
            <v>0</v>
          </cell>
          <cell r="AB134">
            <v>4638907</v>
          </cell>
          <cell r="AC134">
            <v>539330</v>
          </cell>
          <cell r="AD134">
            <v>5178237</v>
          </cell>
          <cell r="AE134">
            <v>2570000</v>
          </cell>
          <cell r="AF134">
            <v>65000</v>
          </cell>
          <cell r="AG134">
            <v>163000</v>
          </cell>
          <cell r="AH134">
            <v>230000</v>
          </cell>
          <cell r="AI134">
            <v>170000</v>
          </cell>
          <cell r="AJ134">
            <v>165000</v>
          </cell>
          <cell r="AK134">
            <v>380000</v>
          </cell>
          <cell r="AL134">
            <v>298000</v>
          </cell>
          <cell r="AM134">
            <v>0</v>
          </cell>
          <cell r="AN134">
            <v>1471000</v>
          </cell>
          <cell r="AO134">
            <v>105000</v>
          </cell>
          <cell r="AP134">
            <v>150000</v>
          </cell>
          <cell r="AQ134">
            <v>90000</v>
          </cell>
          <cell r="AR134">
            <v>98066</v>
          </cell>
          <cell r="AS134">
            <v>338066</v>
          </cell>
          <cell r="AT134">
            <v>4484066</v>
          </cell>
          <cell r="AU134">
            <v>0</v>
          </cell>
          <cell r="AV134">
            <v>4484066</v>
          </cell>
          <cell r="AW134">
            <v>694171</v>
          </cell>
          <cell r="AX134">
            <v>5178237</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20</v>
          </cell>
          <cell r="BV134">
            <v>2013</v>
          </cell>
          <cell r="BW134">
            <v>2017</v>
          </cell>
          <cell r="BX134">
            <v>10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8</v>
          </cell>
          <cell r="CW134">
            <v>132403</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990475</v>
          </cell>
          <cell r="DU134">
            <v>4676</v>
          </cell>
          <cell r="DV134">
            <v>0</v>
          </cell>
          <cell r="DW134">
            <v>0</v>
          </cell>
          <cell r="DX134">
            <v>0</v>
          </cell>
          <cell r="DY134">
            <v>96016</v>
          </cell>
          <cell r="DZ134">
            <v>916528</v>
          </cell>
          <cell r="EA134">
            <v>0</v>
          </cell>
          <cell r="EB134">
            <v>2007695</v>
          </cell>
          <cell r="EC134">
            <v>50000</v>
          </cell>
          <cell r="ED134">
            <v>0</v>
          </cell>
          <cell r="EE134">
            <v>2003019</v>
          </cell>
          <cell r="EF134">
            <v>0</v>
          </cell>
          <cell r="EG134">
            <v>0</v>
          </cell>
          <cell r="EH134">
            <v>0</v>
          </cell>
          <cell r="EI134">
            <v>40289</v>
          </cell>
          <cell r="EJ134">
            <v>40289</v>
          </cell>
          <cell r="EK134">
            <v>0</v>
          </cell>
          <cell r="EL134">
            <v>0</v>
          </cell>
          <cell r="EM134">
            <v>0</v>
          </cell>
          <cell r="EN134">
            <v>0</v>
          </cell>
          <cell r="EO134">
            <v>0</v>
          </cell>
          <cell r="EP134">
            <v>0</v>
          </cell>
          <cell r="EQ134">
            <v>2097984</v>
          </cell>
          <cell r="ER134">
            <v>3830</v>
          </cell>
          <cell r="ES134">
            <v>1644465</v>
          </cell>
          <cell r="ET134">
            <v>40954</v>
          </cell>
          <cell r="EU134">
            <v>0</v>
          </cell>
          <cell r="EV134">
            <v>0</v>
          </cell>
          <cell r="EW134">
            <v>0</v>
          </cell>
          <cell r="EX134">
            <v>33000</v>
          </cell>
          <cell r="EY134">
            <v>0</v>
          </cell>
          <cell r="EZ134">
            <v>0</v>
          </cell>
          <cell r="FA134">
            <v>0</v>
          </cell>
          <cell r="FB134">
            <v>0</v>
          </cell>
          <cell r="FC134">
            <v>1718419</v>
          </cell>
          <cell r="FD134">
            <v>0</v>
          </cell>
          <cell r="FE134">
            <v>0</v>
          </cell>
          <cell r="FF134">
            <v>1640635</v>
          </cell>
          <cell r="FG134">
            <v>3830</v>
          </cell>
          <cell r="FH134">
            <v>1948027</v>
          </cell>
          <cell r="FI134">
            <v>56560</v>
          </cell>
          <cell r="FJ134">
            <v>122885</v>
          </cell>
          <cell r="FK134">
            <v>480000</v>
          </cell>
          <cell r="FL134">
            <v>6000</v>
          </cell>
          <cell r="FM134">
            <v>0</v>
          </cell>
          <cell r="FN134">
            <v>0</v>
          </cell>
          <cell r="FO134">
            <v>327000</v>
          </cell>
          <cell r="FP134">
            <v>0</v>
          </cell>
          <cell r="FQ134">
            <v>967691</v>
          </cell>
          <cell r="FR134">
            <v>0</v>
          </cell>
          <cell r="FS134">
            <v>48500</v>
          </cell>
          <cell r="FT134">
            <v>0</v>
          </cell>
          <cell r="FU134">
            <v>31500</v>
          </cell>
          <cell r="FV134">
            <v>131079</v>
          </cell>
          <cell r="FW134">
            <v>4119242</v>
          </cell>
          <cell r="FX134">
            <v>0</v>
          </cell>
          <cell r="FY134">
            <v>0</v>
          </cell>
          <cell r="FZ134">
            <v>0</v>
          </cell>
          <cell r="GA134">
            <v>4119242</v>
          </cell>
          <cell r="GB134">
            <v>48492</v>
          </cell>
          <cell r="GC134">
            <v>4167734</v>
          </cell>
          <cell r="GD134">
            <v>1146964</v>
          </cell>
          <cell r="GE134">
            <v>0</v>
          </cell>
          <cell r="GF134">
            <v>1888128</v>
          </cell>
          <cell r="GG134">
            <v>6087</v>
          </cell>
          <cell r="GH134">
            <v>1359836</v>
          </cell>
          <cell r="GI134">
            <v>25268</v>
          </cell>
          <cell r="GJ134">
            <v>75887</v>
          </cell>
          <cell r="GK134">
            <v>113827</v>
          </cell>
          <cell r="GL134">
            <v>63881</v>
          </cell>
          <cell r="GM134">
            <v>10602</v>
          </cell>
          <cell r="GN134">
            <v>10952</v>
          </cell>
          <cell r="GO134">
            <v>12113</v>
          </cell>
          <cell r="GP134">
            <v>0</v>
          </cell>
          <cell r="GQ134">
            <v>67992</v>
          </cell>
          <cell r="GR134">
            <v>385302</v>
          </cell>
          <cell r="GS134">
            <v>23532</v>
          </cell>
          <cell r="GT134">
            <v>55754</v>
          </cell>
          <cell r="GU134">
            <v>0</v>
          </cell>
          <cell r="GV134">
            <v>2352716</v>
          </cell>
          <cell r="GW134">
            <v>877829</v>
          </cell>
          <cell r="GX134">
            <v>-385302</v>
          </cell>
          <cell r="GY134">
            <v>0</v>
          </cell>
          <cell r="GZ134">
            <v>0</v>
          </cell>
          <cell r="HA134">
            <v>0</v>
          </cell>
          <cell r="HB134">
            <v>118163</v>
          </cell>
          <cell r="HC134">
            <v>0</v>
          </cell>
          <cell r="HD134">
            <v>17842</v>
          </cell>
          <cell r="HE134">
            <v>30005</v>
          </cell>
          <cell r="HF134">
            <v>2993411</v>
          </cell>
          <cell r="HG134">
            <v>3504893</v>
          </cell>
          <cell r="HH134">
            <v>0</v>
          </cell>
          <cell r="HI134">
            <v>-511482</v>
          </cell>
          <cell r="HJ134">
            <v>1310918</v>
          </cell>
          <cell r="HK134">
            <v>62516</v>
          </cell>
          <cell r="HL134">
            <v>48390</v>
          </cell>
          <cell r="HM134">
            <v>106140</v>
          </cell>
          <cell r="HN134">
            <v>61442</v>
          </cell>
          <cell r="HO134">
            <v>13041</v>
          </cell>
          <cell r="HP134">
            <v>10569</v>
          </cell>
          <cell r="HQ134">
            <v>11689</v>
          </cell>
          <cell r="HR134">
            <v>0</v>
          </cell>
          <cell r="HS134">
            <v>10165</v>
          </cell>
          <cell r="HT134">
            <v>0</v>
          </cell>
          <cell r="HU134">
            <v>96016</v>
          </cell>
          <cell r="HV134">
            <v>0</v>
          </cell>
          <cell r="HW134">
            <v>-6574</v>
          </cell>
          <cell r="HX134">
            <v>1875292</v>
          </cell>
          <cell r="HY134">
            <v>0</v>
          </cell>
          <cell r="HZ134">
            <v>-511482</v>
          </cell>
          <cell r="IA134">
            <v>0</v>
          </cell>
          <cell r="IB134">
            <v>0</v>
          </cell>
          <cell r="IC134">
            <v>0</v>
          </cell>
          <cell r="ID134">
            <v>118390</v>
          </cell>
          <cell r="IE134">
            <v>0</v>
          </cell>
          <cell r="IF134">
            <v>14632</v>
          </cell>
          <cell r="IG134">
            <v>0</v>
          </cell>
          <cell r="IH134">
            <v>0</v>
          </cell>
          <cell r="II134">
            <v>0</v>
          </cell>
          <cell r="IJ134">
            <v>0</v>
          </cell>
          <cell r="IK134">
            <v>0</v>
          </cell>
          <cell r="IL134">
            <v>1779276</v>
          </cell>
          <cell r="IM134">
            <v>0</v>
          </cell>
          <cell r="IN134">
            <v>0</v>
          </cell>
          <cell r="IO134">
            <v>6.64</v>
          </cell>
          <cell r="IP134">
            <v>0</v>
          </cell>
          <cell r="IQ134">
            <v>1.1559999999999999</v>
          </cell>
          <cell r="IR134">
            <v>0</v>
          </cell>
          <cell r="IS134">
            <v>197.2</v>
          </cell>
          <cell r="IT134">
            <v>0</v>
          </cell>
          <cell r="IU134">
            <v>4.5</v>
          </cell>
          <cell r="IV134">
            <v>0</v>
          </cell>
          <cell r="IW134">
            <v>0</v>
          </cell>
          <cell r="IX134">
            <v>0</v>
          </cell>
          <cell r="IY134">
            <v>0</v>
          </cell>
          <cell r="IZ134">
            <v>0</v>
          </cell>
          <cell r="JA134">
            <v>4</v>
          </cell>
          <cell r="JB134">
            <v>24484</v>
          </cell>
          <cell r="JC134">
            <v>0</v>
          </cell>
          <cell r="JD134">
            <v>17.100000000000001</v>
          </cell>
          <cell r="JE134">
            <v>4.1100000000000003</v>
          </cell>
          <cell r="JF134">
            <v>3.63</v>
          </cell>
          <cell r="JG134">
            <v>9.36</v>
          </cell>
          <cell r="JH134">
            <v>4.1100000000000003</v>
          </cell>
          <cell r="JI134">
            <v>1.21</v>
          </cell>
          <cell r="JJ134">
            <v>8.64</v>
          </cell>
          <cell r="JK134">
            <v>13.96</v>
          </cell>
          <cell r="JL134">
            <v>22.71</v>
          </cell>
          <cell r="JM134">
            <v>0.22</v>
          </cell>
          <cell r="JN134">
            <v>0</v>
          </cell>
          <cell r="JO134">
            <v>0</v>
          </cell>
          <cell r="JP134">
            <v>6207</v>
          </cell>
          <cell r="JQ134">
            <v>1.149</v>
          </cell>
          <cell r="JR134">
            <v>0</v>
          </cell>
          <cell r="JS134">
            <v>211.2</v>
          </cell>
          <cell r="JT134">
            <v>-2.04</v>
          </cell>
          <cell r="JU134">
            <v>-248</v>
          </cell>
          <cell r="JV134">
            <v>-10926</v>
          </cell>
          <cell r="JW134">
            <v>0</v>
          </cell>
          <cell r="JX134">
            <v>197.2</v>
          </cell>
          <cell r="JY134">
            <v>6452</v>
          </cell>
          <cell r="JZ134">
            <v>1272334</v>
          </cell>
          <cell r="KA134">
            <v>51693</v>
          </cell>
        </row>
        <row r="135">
          <cell r="C135">
            <v>2268</v>
          </cell>
          <cell r="D135" t="str">
            <v>MOC-FLOYD VAL OLD DO NOT USE</v>
          </cell>
          <cell r="E135">
            <v>0</v>
          </cell>
          <cell r="F135">
            <v>0</v>
          </cell>
          <cell r="G135">
            <v>0</v>
          </cell>
          <cell r="H135">
            <v>4149</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0</v>
          </cell>
          <cell r="GM135">
            <v>0</v>
          </cell>
          <cell r="GN135">
            <v>0</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v>
          </cell>
          <cell r="HE135">
            <v>0</v>
          </cell>
          <cell r="HF135">
            <v>0</v>
          </cell>
          <cell r="HG135">
            <v>0</v>
          </cell>
          <cell r="HH135">
            <v>0</v>
          </cell>
          <cell r="HI135">
            <v>0</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M135">
            <v>0</v>
          </cell>
          <cell r="IN135">
            <v>0</v>
          </cell>
          <cell r="IO135">
            <v>0</v>
          </cell>
          <cell r="IP135">
            <v>0</v>
          </cell>
          <cell r="IQ135">
            <v>0</v>
          </cell>
          <cell r="IR135">
            <v>0</v>
          </cell>
          <cell r="IS135">
            <v>0</v>
          </cell>
          <cell r="IT135">
            <v>0</v>
          </cell>
          <cell r="IU135">
            <v>0</v>
          </cell>
          <cell r="IV135">
            <v>0</v>
          </cell>
          <cell r="IW135">
            <v>0</v>
          </cell>
          <cell r="IX135">
            <v>0</v>
          </cell>
          <cell r="IY135">
            <v>0</v>
          </cell>
          <cell r="IZ135">
            <v>0</v>
          </cell>
          <cell r="JA135">
            <v>0</v>
          </cell>
          <cell r="JB135">
            <v>0</v>
          </cell>
          <cell r="JC135">
            <v>0</v>
          </cell>
          <cell r="JD135">
            <v>0</v>
          </cell>
          <cell r="JE135">
            <v>0</v>
          </cell>
          <cell r="JF135">
            <v>0</v>
          </cell>
          <cell r="JG135">
            <v>0</v>
          </cell>
          <cell r="JH135">
            <v>0</v>
          </cell>
          <cell r="JI135">
            <v>0</v>
          </cell>
          <cell r="JJ135">
            <v>0</v>
          </cell>
          <cell r="JK135">
            <v>0</v>
          </cell>
          <cell r="JL135">
            <v>0</v>
          </cell>
          <cell r="JM135">
            <v>0</v>
          </cell>
          <cell r="JN135">
            <v>0</v>
          </cell>
          <cell r="JO135">
            <v>0</v>
          </cell>
          <cell r="JP135">
            <v>0</v>
          </cell>
          <cell r="JQ135">
            <v>0</v>
          </cell>
          <cell r="JR135">
            <v>0</v>
          </cell>
          <cell r="JS135">
            <v>0</v>
          </cell>
          <cell r="JT135">
            <v>0</v>
          </cell>
          <cell r="JU135">
            <v>0</v>
          </cell>
          <cell r="JV135">
            <v>0</v>
          </cell>
          <cell r="JW135">
            <v>0</v>
          </cell>
          <cell r="JX135">
            <v>0</v>
          </cell>
          <cell r="JY135">
            <v>0</v>
          </cell>
          <cell r="JZ135">
            <v>0</v>
          </cell>
          <cell r="KA135">
            <v>0</v>
          </cell>
        </row>
        <row r="136">
          <cell r="C136">
            <v>2277</v>
          </cell>
          <cell r="D136" t="str">
            <v>NEWELL-FONDA (FONDA) (OLD)</v>
          </cell>
          <cell r="E136">
            <v>0</v>
          </cell>
          <cell r="F136">
            <v>0</v>
          </cell>
          <cell r="G136">
            <v>0</v>
          </cell>
          <cell r="H136">
            <v>4644</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L136">
            <v>0</v>
          </cell>
          <cell r="GM136">
            <v>0</v>
          </cell>
          <cell r="GN136">
            <v>0</v>
          </cell>
          <cell r="GO136">
            <v>0</v>
          </cell>
          <cell r="GP136">
            <v>0</v>
          </cell>
          <cell r="GQ136">
            <v>0</v>
          </cell>
          <cell r="GR136">
            <v>0</v>
          </cell>
          <cell r="GS136">
            <v>0</v>
          </cell>
          <cell r="GT136">
            <v>0</v>
          </cell>
          <cell r="GU136">
            <v>0</v>
          </cell>
          <cell r="GV136">
            <v>0</v>
          </cell>
          <cell r="GW136">
            <v>0</v>
          </cell>
          <cell r="GX136">
            <v>0</v>
          </cell>
          <cell r="GY136">
            <v>0</v>
          </cell>
          <cell r="GZ136">
            <v>0</v>
          </cell>
          <cell r="HA136">
            <v>0</v>
          </cell>
          <cell r="HB136">
            <v>0</v>
          </cell>
          <cell r="HC136">
            <v>0</v>
          </cell>
          <cell r="HD136">
            <v>0</v>
          </cell>
          <cell r="HE136">
            <v>0</v>
          </cell>
          <cell r="HF136">
            <v>0</v>
          </cell>
          <cell r="HG136">
            <v>0</v>
          </cell>
          <cell r="HH136">
            <v>0</v>
          </cell>
          <cell r="HI136">
            <v>0</v>
          </cell>
          <cell r="HJ136">
            <v>0</v>
          </cell>
          <cell r="HK136">
            <v>0</v>
          </cell>
          <cell r="HL136">
            <v>0</v>
          </cell>
          <cell r="HM136">
            <v>0</v>
          </cell>
          <cell r="HN136">
            <v>0</v>
          </cell>
          <cell r="HO136">
            <v>0</v>
          </cell>
          <cell r="HP136">
            <v>0</v>
          </cell>
          <cell r="HQ136">
            <v>0</v>
          </cell>
          <cell r="HR136">
            <v>0</v>
          </cell>
          <cell r="HS136">
            <v>0</v>
          </cell>
          <cell r="HT136">
            <v>0</v>
          </cell>
          <cell r="HU136">
            <v>0</v>
          </cell>
          <cell r="HV136">
            <v>0</v>
          </cell>
          <cell r="HW136">
            <v>0</v>
          </cell>
          <cell r="HX136">
            <v>0</v>
          </cell>
          <cell r="HY136">
            <v>0</v>
          </cell>
          <cell r="HZ136">
            <v>0</v>
          </cell>
          <cell r="IA136">
            <v>0</v>
          </cell>
          <cell r="IB136">
            <v>0</v>
          </cell>
          <cell r="IC136">
            <v>0</v>
          </cell>
          <cell r="ID136">
            <v>0</v>
          </cell>
          <cell r="IE136">
            <v>0</v>
          </cell>
          <cell r="IF136">
            <v>0</v>
          </cell>
          <cell r="IG136">
            <v>0</v>
          </cell>
          <cell r="IH136">
            <v>0</v>
          </cell>
          <cell r="II136">
            <v>0</v>
          </cell>
          <cell r="IJ136">
            <v>0</v>
          </cell>
          <cell r="IK136">
            <v>0</v>
          </cell>
          <cell r="IL136">
            <v>0</v>
          </cell>
          <cell r="IM136">
            <v>0</v>
          </cell>
          <cell r="IN136">
            <v>0</v>
          </cell>
          <cell r="IO136">
            <v>0</v>
          </cell>
          <cell r="IP136">
            <v>0</v>
          </cell>
          <cell r="IQ136">
            <v>0</v>
          </cell>
          <cell r="IR136">
            <v>0</v>
          </cell>
          <cell r="IS136">
            <v>0</v>
          </cell>
          <cell r="IT136">
            <v>0</v>
          </cell>
          <cell r="IU136">
            <v>0</v>
          </cell>
          <cell r="IV136">
            <v>0</v>
          </cell>
          <cell r="IW136">
            <v>0</v>
          </cell>
          <cell r="IX136">
            <v>0</v>
          </cell>
          <cell r="IY136">
            <v>0</v>
          </cell>
          <cell r="IZ136">
            <v>0</v>
          </cell>
          <cell r="JA136">
            <v>0</v>
          </cell>
          <cell r="JB136">
            <v>0</v>
          </cell>
          <cell r="JC136">
            <v>0</v>
          </cell>
          <cell r="JD136">
            <v>0</v>
          </cell>
          <cell r="JE136">
            <v>0</v>
          </cell>
          <cell r="JF136">
            <v>0</v>
          </cell>
          <cell r="JG136">
            <v>0</v>
          </cell>
          <cell r="JH136">
            <v>0</v>
          </cell>
          <cell r="JI136">
            <v>0</v>
          </cell>
          <cell r="JJ136">
            <v>0</v>
          </cell>
          <cell r="JK136">
            <v>0</v>
          </cell>
          <cell r="JL136">
            <v>0</v>
          </cell>
          <cell r="JM136">
            <v>0</v>
          </cell>
          <cell r="JN136">
            <v>0</v>
          </cell>
          <cell r="JO136">
            <v>0</v>
          </cell>
          <cell r="JP136">
            <v>0</v>
          </cell>
          <cell r="JQ136">
            <v>0</v>
          </cell>
          <cell r="JR136">
            <v>0</v>
          </cell>
          <cell r="JS136">
            <v>0</v>
          </cell>
          <cell r="JT136">
            <v>0</v>
          </cell>
          <cell r="JU136">
            <v>0</v>
          </cell>
          <cell r="JV136">
            <v>0</v>
          </cell>
          <cell r="JW136">
            <v>0</v>
          </cell>
          <cell r="JX136">
            <v>0</v>
          </cell>
          <cell r="JY136">
            <v>0</v>
          </cell>
          <cell r="JZ136">
            <v>0</v>
          </cell>
          <cell r="KA136">
            <v>0</v>
          </cell>
        </row>
        <row r="137">
          <cell r="C137">
            <v>2295</v>
          </cell>
          <cell r="D137" t="str">
            <v>FOREST CITY(FOREST CITY)</v>
          </cell>
          <cell r="E137">
            <v>0</v>
          </cell>
          <cell r="F137">
            <v>0</v>
          </cell>
          <cell r="G137">
            <v>0</v>
          </cell>
          <cell r="H137">
            <v>2295</v>
          </cell>
          <cell r="I137">
            <v>4970527</v>
          </cell>
          <cell r="J137">
            <v>47262</v>
          </cell>
          <cell r="K137">
            <v>549346</v>
          </cell>
          <cell r="L137">
            <v>1025000</v>
          </cell>
          <cell r="M137">
            <v>2500</v>
          </cell>
          <cell r="N137">
            <v>0</v>
          </cell>
          <cell r="O137">
            <v>700000</v>
          </cell>
          <cell r="P137">
            <v>1628611</v>
          </cell>
          <cell r="Q137">
            <v>351000</v>
          </cell>
          <cell r="R137">
            <v>7249307</v>
          </cell>
          <cell r="S137">
            <v>0</v>
          </cell>
          <cell r="T137">
            <v>10400</v>
          </cell>
          <cell r="U137">
            <v>68173</v>
          </cell>
          <cell r="V137">
            <v>130000</v>
          </cell>
          <cell r="W137">
            <v>407500</v>
          </cell>
          <cell r="X137">
            <v>17139626</v>
          </cell>
          <cell r="Y137">
            <v>0</v>
          </cell>
          <cell r="Z137">
            <v>0</v>
          </cell>
          <cell r="AA137">
            <v>0</v>
          </cell>
          <cell r="AB137">
            <v>17139626</v>
          </cell>
          <cell r="AC137">
            <v>5308815</v>
          </cell>
          <cell r="AD137">
            <v>22448441</v>
          </cell>
          <cell r="AE137">
            <v>9804111</v>
          </cell>
          <cell r="AF137">
            <v>400000</v>
          </cell>
          <cell r="AG137">
            <v>425000</v>
          </cell>
          <cell r="AH137">
            <v>325000</v>
          </cell>
          <cell r="AI137">
            <v>680000</v>
          </cell>
          <cell r="AJ137">
            <v>260000</v>
          </cell>
          <cell r="AK137">
            <v>1190000</v>
          </cell>
          <cell r="AL137">
            <v>593098</v>
          </cell>
          <cell r="AM137">
            <v>0</v>
          </cell>
          <cell r="AN137">
            <v>3873098</v>
          </cell>
          <cell r="AO137">
            <v>711150</v>
          </cell>
          <cell r="AP137">
            <v>1713275</v>
          </cell>
          <cell r="AQ137">
            <v>278025</v>
          </cell>
          <cell r="AR137">
            <v>570344</v>
          </cell>
          <cell r="AS137">
            <v>2561644</v>
          </cell>
          <cell r="AT137">
            <v>16950003</v>
          </cell>
          <cell r="AU137">
            <v>0</v>
          </cell>
          <cell r="AV137">
            <v>16950003</v>
          </cell>
          <cell r="AW137">
            <v>5498438</v>
          </cell>
          <cell r="AX137">
            <v>22448441</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20</v>
          </cell>
          <cell r="BV137">
            <v>2015</v>
          </cell>
          <cell r="BW137">
            <v>2019</v>
          </cell>
          <cell r="BX137">
            <v>10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2700</v>
          </cell>
          <cell r="CU137">
            <v>0</v>
          </cell>
          <cell r="CV137">
            <v>7</v>
          </cell>
          <cell r="CW137">
            <v>704471</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3522896</v>
          </cell>
          <cell r="DU137">
            <v>65237</v>
          </cell>
          <cell r="DV137">
            <v>0</v>
          </cell>
          <cell r="DW137">
            <v>0</v>
          </cell>
          <cell r="DX137">
            <v>0</v>
          </cell>
          <cell r="DY137">
            <v>330495</v>
          </cell>
          <cell r="DZ137">
            <v>169505</v>
          </cell>
          <cell r="EA137">
            <v>0</v>
          </cell>
          <cell r="EB137">
            <v>4088133</v>
          </cell>
          <cell r="EC137">
            <v>500000</v>
          </cell>
          <cell r="ED137">
            <v>0</v>
          </cell>
          <cell r="EE137">
            <v>4022896</v>
          </cell>
          <cell r="EF137">
            <v>0</v>
          </cell>
          <cell r="EG137">
            <v>0</v>
          </cell>
          <cell r="EH137">
            <v>0</v>
          </cell>
          <cell r="EI137">
            <v>138880</v>
          </cell>
          <cell r="EJ137">
            <v>138880</v>
          </cell>
          <cell r="EK137">
            <v>0</v>
          </cell>
          <cell r="EL137">
            <v>0</v>
          </cell>
          <cell r="EM137">
            <v>0</v>
          </cell>
          <cell r="EN137">
            <v>0</v>
          </cell>
          <cell r="EO137">
            <v>278025</v>
          </cell>
          <cell r="EP137">
            <v>0</v>
          </cell>
          <cell r="EQ137">
            <v>5005038</v>
          </cell>
          <cell r="ER137">
            <v>1041273</v>
          </cell>
          <cell r="ES137">
            <v>1071805</v>
          </cell>
          <cell r="ET137">
            <v>130223</v>
          </cell>
          <cell r="EU137">
            <v>0</v>
          </cell>
          <cell r="EV137">
            <v>0</v>
          </cell>
          <cell r="EW137">
            <v>0</v>
          </cell>
          <cell r="EX137">
            <v>33000</v>
          </cell>
          <cell r="EY137">
            <v>0</v>
          </cell>
          <cell r="EZ137">
            <v>0</v>
          </cell>
          <cell r="FA137">
            <v>90240</v>
          </cell>
          <cell r="FB137">
            <v>0</v>
          </cell>
          <cell r="FC137">
            <v>1325268</v>
          </cell>
          <cell r="FD137">
            <v>0</v>
          </cell>
          <cell r="FE137">
            <v>1025772</v>
          </cell>
          <cell r="FF137">
            <v>1056304</v>
          </cell>
          <cell r="FG137">
            <v>15501</v>
          </cell>
          <cell r="FH137">
            <v>4061984</v>
          </cell>
          <cell r="FI137">
            <v>38900</v>
          </cell>
          <cell r="FJ137">
            <v>549346</v>
          </cell>
          <cell r="FK137">
            <v>1025000</v>
          </cell>
          <cell r="FL137">
            <v>1500</v>
          </cell>
          <cell r="FM137">
            <v>0</v>
          </cell>
          <cell r="FN137">
            <v>0</v>
          </cell>
          <cell r="FO137">
            <v>327711</v>
          </cell>
          <cell r="FP137">
            <v>0</v>
          </cell>
          <cell r="FQ137">
            <v>7249307</v>
          </cell>
          <cell r="FR137">
            <v>0</v>
          </cell>
          <cell r="FS137">
            <v>0</v>
          </cell>
          <cell r="FT137">
            <v>55897</v>
          </cell>
          <cell r="FU137">
            <v>130000</v>
          </cell>
          <cell r="FV137">
            <v>107500</v>
          </cell>
          <cell r="FW137">
            <v>13547145</v>
          </cell>
          <cell r="FX137">
            <v>0</v>
          </cell>
          <cell r="FY137">
            <v>0</v>
          </cell>
          <cell r="FZ137">
            <v>0</v>
          </cell>
          <cell r="GA137">
            <v>13547145</v>
          </cell>
          <cell r="GB137">
            <v>2712279</v>
          </cell>
          <cell r="GC137">
            <v>16259424</v>
          </cell>
          <cell r="GD137">
            <v>2196954</v>
          </cell>
          <cell r="GE137">
            <v>0</v>
          </cell>
          <cell r="GF137">
            <v>9347269</v>
          </cell>
          <cell r="GG137">
            <v>6008</v>
          </cell>
          <cell r="GH137">
            <v>7023435</v>
          </cell>
          <cell r="GI137">
            <v>309733</v>
          </cell>
          <cell r="GJ137">
            <v>231138</v>
          </cell>
          <cell r="GK137">
            <v>1257906</v>
          </cell>
          <cell r="GL137">
            <v>368323</v>
          </cell>
          <cell r="GM137">
            <v>52446</v>
          </cell>
          <cell r="GN137">
            <v>57909</v>
          </cell>
          <cell r="GO137">
            <v>64741</v>
          </cell>
          <cell r="GP137">
            <v>0</v>
          </cell>
          <cell r="GQ137">
            <v>296908</v>
          </cell>
          <cell r="GR137">
            <v>0</v>
          </cell>
          <cell r="GS137">
            <v>42154</v>
          </cell>
          <cell r="GT137">
            <v>308349</v>
          </cell>
          <cell r="GU137">
            <v>0</v>
          </cell>
          <cell r="GV137">
            <v>10798855</v>
          </cell>
          <cell r="GW137">
            <v>2506259</v>
          </cell>
          <cell r="GX137">
            <v>2018665</v>
          </cell>
          <cell r="GY137">
            <v>0</v>
          </cell>
          <cell r="GZ137">
            <v>0</v>
          </cell>
          <cell r="HA137">
            <v>0</v>
          </cell>
          <cell r="HB137">
            <v>540712</v>
          </cell>
          <cell r="HC137">
            <v>0</v>
          </cell>
          <cell r="HD137">
            <v>89830</v>
          </cell>
          <cell r="HE137">
            <v>129022</v>
          </cell>
          <cell r="HF137">
            <v>15993513</v>
          </cell>
          <cell r="HG137">
            <v>14163089</v>
          </cell>
          <cell r="HH137">
            <v>0</v>
          </cell>
          <cell r="HI137">
            <v>1830424</v>
          </cell>
          <cell r="HJ137">
            <v>6787986</v>
          </cell>
          <cell r="HK137">
            <v>305683</v>
          </cell>
          <cell r="HL137">
            <v>757697</v>
          </cell>
          <cell r="HM137">
            <v>1226703</v>
          </cell>
          <cell r="HN137">
            <v>356332</v>
          </cell>
          <cell r="HO137">
            <v>64437</v>
          </cell>
          <cell r="HP137">
            <v>55832</v>
          </cell>
          <cell r="HQ137">
            <v>62403</v>
          </cell>
          <cell r="HR137">
            <v>0</v>
          </cell>
          <cell r="HS137">
            <v>332755</v>
          </cell>
          <cell r="HT137">
            <v>0</v>
          </cell>
          <cell r="HU137">
            <v>93763</v>
          </cell>
          <cell r="HV137">
            <v>0</v>
          </cell>
          <cell r="HW137">
            <v>0</v>
          </cell>
          <cell r="HX137">
            <v>10814648</v>
          </cell>
          <cell r="HY137">
            <v>0</v>
          </cell>
          <cell r="HZ137">
            <v>1830424</v>
          </cell>
          <cell r="IA137">
            <v>0</v>
          </cell>
          <cell r="IB137">
            <v>0</v>
          </cell>
          <cell r="IC137">
            <v>0</v>
          </cell>
          <cell r="ID137">
            <v>554370</v>
          </cell>
          <cell r="IE137">
            <v>0</v>
          </cell>
          <cell r="IF137">
            <v>73519</v>
          </cell>
          <cell r="IG137">
            <v>180570</v>
          </cell>
          <cell r="IH137">
            <v>0</v>
          </cell>
          <cell r="II137">
            <v>0</v>
          </cell>
          <cell r="IJ137">
            <v>0</v>
          </cell>
          <cell r="IK137">
            <v>0</v>
          </cell>
          <cell r="IL137">
            <v>10720885</v>
          </cell>
          <cell r="IM137">
            <v>0</v>
          </cell>
          <cell r="IN137">
            <v>0</v>
          </cell>
          <cell r="IO137">
            <v>118.74</v>
          </cell>
          <cell r="IP137">
            <v>0</v>
          </cell>
          <cell r="IQ137">
            <v>4.9050000000000002</v>
          </cell>
          <cell r="IR137">
            <v>0</v>
          </cell>
          <cell r="IS137">
            <v>1105.4000000000001</v>
          </cell>
          <cell r="IT137">
            <v>0</v>
          </cell>
          <cell r="IU137">
            <v>31</v>
          </cell>
          <cell r="IV137">
            <v>0</v>
          </cell>
          <cell r="IW137">
            <v>0</v>
          </cell>
          <cell r="IX137">
            <v>0</v>
          </cell>
          <cell r="IY137">
            <v>0</v>
          </cell>
          <cell r="IZ137">
            <v>0</v>
          </cell>
          <cell r="JA137">
            <v>0</v>
          </cell>
          <cell r="JB137">
            <v>0</v>
          </cell>
          <cell r="JC137">
            <v>0</v>
          </cell>
          <cell r="JD137">
            <v>200.18</v>
          </cell>
          <cell r="JE137">
            <v>38.36</v>
          </cell>
          <cell r="JF137">
            <v>65.34</v>
          </cell>
          <cell r="JG137">
            <v>96.48</v>
          </cell>
          <cell r="JH137">
            <v>24.66</v>
          </cell>
          <cell r="JI137">
            <v>61.71</v>
          </cell>
          <cell r="JJ137">
            <v>88.56</v>
          </cell>
          <cell r="JK137">
            <v>174.93</v>
          </cell>
          <cell r="JL137">
            <v>6.49</v>
          </cell>
          <cell r="JM137">
            <v>0</v>
          </cell>
          <cell r="JN137">
            <v>0</v>
          </cell>
          <cell r="JO137">
            <v>0</v>
          </cell>
          <cell r="JP137">
            <v>6128</v>
          </cell>
          <cell r="JQ137">
            <v>5.4249999999999998</v>
          </cell>
          <cell r="JR137">
            <v>44245</v>
          </cell>
          <cell r="JS137">
            <v>1107.7</v>
          </cell>
          <cell r="JT137">
            <v>-0.13</v>
          </cell>
          <cell r="JU137">
            <v>-797</v>
          </cell>
          <cell r="JV137">
            <v>-696</v>
          </cell>
          <cell r="JW137">
            <v>0</v>
          </cell>
          <cell r="JX137">
            <v>1105.4000000000001</v>
          </cell>
          <cell r="JY137">
            <v>6373</v>
          </cell>
          <cell r="JZ137">
            <v>7044714</v>
          </cell>
          <cell r="KA137">
            <v>0</v>
          </cell>
        </row>
        <row r="138">
          <cell r="C138">
            <v>2313</v>
          </cell>
          <cell r="D138" t="str">
            <v>FORT DODGE</v>
          </cell>
          <cell r="E138">
            <v>0</v>
          </cell>
          <cell r="F138">
            <v>0</v>
          </cell>
          <cell r="G138">
            <v>0</v>
          </cell>
          <cell r="H138">
            <v>2313</v>
          </cell>
          <cell r="I138">
            <v>13264114</v>
          </cell>
          <cell r="J138">
            <v>670018</v>
          </cell>
          <cell r="K138">
            <v>460730</v>
          </cell>
          <cell r="L138">
            <v>1189000</v>
          </cell>
          <cell r="M138">
            <v>74000</v>
          </cell>
          <cell r="N138">
            <v>680000</v>
          </cell>
          <cell r="O138">
            <v>1070000</v>
          </cell>
          <cell r="P138">
            <v>341500</v>
          </cell>
          <cell r="Q138">
            <v>2000</v>
          </cell>
          <cell r="R138">
            <v>24481337</v>
          </cell>
          <cell r="S138">
            <v>0</v>
          </cell>
          <cell r="T138">
            <v>3467725</v>
          </cell>
          <cell r="U138">
            <v>228626</v>
          </cell>
          <cell r="V138">
            <v>1045418</v>
          </cell>
          <cell r="W138">
            <v>3025967</v>
          </cell>
          <cell r="X138">
            <v>50000435</v>
          </cell>
          <cell r="Y138">
            <v>0</v>
          </cell>
          <cell r="Z138">
            <v>2700000</v>
          </cell>
          <cell r="AA138">
            <v>10000</v>
          </cell>
          <cell r="AB138">
            <v>52710435</v>
          </cell>
          <cell r="AC138">
            <v>20723485</v>
          </cell>
          <cell r="AD138">
            <v>73433920</v>
          </cell>
          <cell r="AE138">
            <v>27575861</v>
          </cell>
          <cell r="AF138">
            <v>2313065</v>
          </cell>
          <cell r="AG138">
            <v>2174393</v>
          </cell>
          <cell r="AH138">
            <v>793712</v>
          </cell>
          <cell r="AI138">
            <v>2317269</v>
          </cell>
          <cell r="AJ138">
            <v>1409637</v>
          </cell>
          <cell r="AK138">
            <v>3643079</v>
          </cell>
          <cell r="AL138">
            <v>1632134</v>
          </cell>
          <cell r="AM138">
            <v>0</v>
          </cell>
          <cell r="AN138">
            <v>14283289</v>
          </cell>
          <cell r="AO138">
            <v>1998000</v>
          </cell>
          <cell r="AP138">
            <v>1600000</v>
          </cell>
          <cell r="AQ138">
            <v>2700000</v>
          </cell>
          <cell r="AR138">
            <v>1848915</v>
          </cell>
          <cell r="AS138">
            <v>6148915</v>
          </cell>
          <cell r="AT138">
            <v>50006065</v>
          </cell>
          <cell r="AU138">
            <v>2700000</v>
          </cell>
          <cell r="AV138">
            <v>52706065</v>
          </cell>
          <cell r="AW138">
            <v>20727855</v>
          </cell>
          <cell r="AX138">
            <v>73433920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20</v>
          </cell>
          <cell r="BV138">
            <v>2015</v>
          </cell>
          <cell r="BW138">
            <v>2019</v>
          </cell>
          <cell r="BX138">
            <v>10</v>
          </cell>
          <cell r="BY138">
            <v>0</v>
          </cell>
          <cell r="BZ138">
            <v>0</v>
          </cell>
          <cell r="CA138">
            <v>0</v>
          </cell>
          <cell r="CB138">
            <v>0</v>
          </cell>
          <cell r="CC138">
            <v>0</v>
          </cell>
          <cell r="CD138">
            <v>0</v>
          </cell>
          <cell r="CE138">
            <v>0</v>
          </cell>
          <cell r="CF138">
            <v>0</v>
          </cell>
          <cell r="CG138">
            <v>0</v>
          </cell>
          <cell r="CH138">
            <v>0</v>
          </cell>
          <cell r="CI138">
            <v>0</v>
          </cell>
          <cell r="CJ138">
            <v>2015</v>
          </cell>
          <cell r="CK138">
            <v>2024</v>
          </cell>
          <cell r="CL138">
            <v>1340</v>
          </cell>
          <cell r="CM138">
            <v>0</v>
          </cell>
          <cell r="CN138">
            <v>0</v>
          </cell>
          <cell r="CO138">
            <v>0</v>
          </cell>
          <cell r="CP138">
            <v>0</v>
          </cell>
          <cell r="CQ138">
            <v>0</v>
          </cell>
          <cell r="CR138">
            <v>0</v>
          </cell>
          <cell r="CS138">
            <v>0</v>
          </cell>
          <cell r="CT138">
            <v>0</v>
          </cell>
          <cell r="CU138">
            <v>0</v>
          </cell>
          <cell r="CV138">
            <v>2</v>
          </cell>
          <cell r="CW138">
            <v>2384525</v>
          </cell>
          <cell r="CX138">
            <v>0</v>
          </cell>
          <cell r="CY138">
            <v>0</v>
          </cell>
          <cell r="CZ138">
            <v>0</v>
          </cell>
          <cell r="DA138">
            <v>0</v>
          </cell>
          <cell r="DB138">
            <v>0</v>
          </cell>
          <cell r="DC138">
            <v>0</v>
          </cell>
          <cell r="DD138">
            <v>1</v>
          </cell>
          <cell r="DE138">
            <v>1252031</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9763186</v>
          </cell>
          <cell r="DU138">
            <v>1177439</v>
          </cell>
          <cell r="DV138">
            <v>0</v>
          </cell>
          <cell r="DW138">
            <v>0</v>
          </cell>
          <cell r="DX138">
            <v>0</v>
          </cell>
          <cell r="DY138">
            <v>263409</v>
          </cell>
          <cell r="DZ138">
            <v>300707</v>
          </cell>
          <cell r="EA138">
            <v>0</v>
          </cell>
          <cell r="EB138">
            <v>11504741</v>
          </cell>
          <cell r="EC138">
            <v>1100000</v>
          </cell>
          <cell r="ED138">
            <v>0</v>
          </cell>
          <cell r="EE138">
            <v>10327302</v>
          </cell>
          <cell r="EF138">
            <v>0</v>
          </cell>
          <cell r="EG138">
            <v>1021666</v>
          </cell>
          <cell r="EH138">
            <v>1021666</v>
          </cell>
          <cell r="EI138">
            <v>308336</v>
          </cell>
          <cell r="EJ138">
            <v>1330002</v>
          </cell>
          <cell r="EK138">
            <v>0</v>
          </cell>
          <cell r="EL138">
            <v>0</v>
          </cell>
          <cell r="EM138">
            <v>0</v>
          </cell>
          <cell r="EN138">
            <v>0</v>
          </cell>
          <cell r="EO138">
            <v>0</v>
          </cell>
          <cell r="EP138">
            <v>0</v>
          </cell>
          <cell r="EQ138">
            <v>13934743</v>
          </cell>
          <cell r="ER138">
            <v>126017</v>
          </cell>
          <cell r="ES138">
            <v>1280446</v>
          </cell>
          <cell r="ET138">
            <v>122963</v>
          </cell>
          <cell r="EU138">
            <v>0</v>
          </cell>
          <cell r="EV138">
            <v>0</v>
          </cell>
          <cell r="EW138">
            <v>109345</v>
          </cell>
          <cell r="EX138">
            <v>33000</v>
          </cell>
          <cell r="EY138">
            <v>0</v>
          </cell>
          <cell r="EZ138">
            <v>0</v>
          </cell>
          <cell r="FA138">
            <v>0</v>
          </cell>
          <cell r="FB138">
            <v>0</v>
          </cell>
          <cell r="FC138">
            <v>1545754</v>
          </cell>
          <cell r="FD138">
            <v>0</v>
          </cell>
          <cell r="FE138">
            <v>0</v>
          </cell>
          <cell r="FF138">
            <v>1154429</v>
          </cell>
          <cell r="FG138">
            <v>126017</v>
          </cell>
          <cell r="FH138">
            <v>10949109</v>
          </cell>
          <cell r="FI138">
            <v>555021</v>
          </cell>
          <cell r="FJ138">
            <v>460730</v>
          </cell>
          <cell r="FK138">
            <v>1189000</v>
          </cell>
          <cell r="FL138">
            <v>50000</v>
          </cell>
          <cell r="FM138">
            <v>0</v>
          </cell>
          <cell r="FN138">
            <v>100000</v>
          </cell>
          <cell r="FO138">
            <v>288500</v>
          </cell>
          <cell r="FP138">
            <v>2000</v>
          </cell>
          <cell r="FQ138">
            <v>24481337</v>
          </cell>
          <cell r="FR138">
            <v>0</v>
          </cell>
          <cell r="FS138">
            <v>143000</v>
          </cell>
          <cell r="FT138">
            <v>187413</v>
          </cell>
          <cell r="FU138">
            <v>1045418</v>
          </cell>
          <cell r="FV138">
            <v>1675967</v>
          </cell>
          <cell r="FW138">
            <v>41127495</v>
          </cell>
          <cell r="FX138">
            <v>0</v>
          </cell>
          <cell r="FY138">
            <v>0</v>
          </cell>
          <cell r="FZ138">
            <v>10000</v>
          </cell>
          <cell r="GA138">
            <v>41137495</v>
          </cell>
          <cell r="GB138">
            <v>8832838</v>
          </cell>
          <cell r="GC138">
            <v>49970333</v>
          </cell>
          <cell r="GD138">
            <v>5152028</v>
          </cell>
          <cell r="GE138">
            <v>0</v>
          </cell>
          <cell r="GF138">
            <v>30650111</v>
          </cell>
          <cell r="GG138">
            <v>6028</v>
          </cell>
          <cell r="GH138">
            <v>22040779</v>
          </cell>
          <cell r="GI138">
            <v>268732</v>
          </cell>
          <cell r="GJ138">
            <v>216037</v>
          </cell>
          <cell r="GK138">
            <v>3444580</v>
          </cell>
          <cell r="GL138">
            <v>1157622</v>
          </cell>
          <cell r="GM138">
            <v>59816</v>
          </cell>
          <cell r="GN138">
            <v>220888</v>
          </cell>
          <cell r="GO138">
            <v>248399</v>
          </cell>
          <cell r="GP138">
            <v>0</v>
          </cell>
          <cell r="GQ138">
            <v>665916</v>
          </cell>
          <cell r="GR138">
            <v>0</v>
          </cell>
          <cell r="GS138">
            <v>347213</v>
          </cell>
          <cell r="GT138">
            <v>295624</v>
          </cell>
          <cell r="GU138">
            <v>0</v>
          </cell>
          <cell r="GV138">
            <v>31292948</v>
          </cell>
          <cell r="GW138">
            <v>5058193</v>
          </cell>
          <cell r="GX138">
            <v>4327246</v>
          </cell>
          <cell r="GY138">
            <v>0</v>
          </cell>
          <cell r="GZ138">
            <v>0</v>
          </cell>
          <cell r="HA138">
            <v>0</v>
          </cell>
          <cell r="HB138">
            <v>1247191</v>
          </cell>
          <cell r="HC138">
            <v>0</v>
          </cell>
          <cell r="HD138">
            <v>259890</v>
          </cell>
          <cell r="HE138">
            <v>726121</v>
          </cell>
          <cell r="HF138">
            <v>42651699</v>
          </cell>
          <cell r="HG138">
            <v>38474604</v>
          </cell>
          <cell r="HH138">
            <v>0</v>
          </cell>
          <cell r="HI138">
            <v>4177095</v>
          </cell>
          <cell r="HJ138">
            <v>22820146</v>
          </cell>
          <cell r="HK138">
            <v>0</v>
          </cell>
          <cell r="HL138">
            <v>405897</v>
          </cell>
          <cell r="HM138">
            <v>3358406</v>
          </cell>
          <cell r="HN138">
            <v>1188339</v>
          </cell>
          <cell r="HO138">
            <v>29099</v>
          </cell>
          <cell r="HP138">
            <v>227030</v>
          </cell>
          <cell r="HQ138">
            <v>255207</v>
          </cell>
          <cell r="HR138">
            <v>0</v>
          </cell>
          <cell r="HS138">
            <v>467468</v>
          </cell>
          <cell r="HT138">
            <v>0</v>
          </cell>
          <cell r="HU138">
            <v>263409</v>
          </cell>
          <cell r="HV138">
            <v>0</v>
          </cell>
          <cell r="HW138">
            <v>1326</v>
          </cell>
          <cell r="HX138">
            <v>31466113</v>
          </cell>
          <cell r="HY138">
            <v>0</v>
          </cell>
          <cell r="HZ138">
            <v>4177095</v>
          </cell>
          <cell r="IA138">
            <v>0</v>
          </cell>
          <cell r="IB138">
            <v>0</v>
          </cell>
          <cell r="IC138">
            <v>0</v>
          </cell>
          <cell r="ID138">
            <v>1261498</v>
          </cell>
          <cell r="IE138">
            <v>0</v>
          </cell>
          <cell r="IF138">
            <v>212765</v>
          </cell>
          <cell r="IG138">
            <v>691673</v>
          </cell>
          <cell r="IH138">
            <v>0</v>
          </cell>
          <cell r="II138">
            <v>0</v>
          </cell>
          <cell r="IJ138">
            <v>0</v>
          </cell>
          <cell r="IK138">
            <v>0</v>
          </cell>
          <cell r="IL138">
            <v>31202704</v>
          </cell>
          <cell r="IM138">
            <v>0</v>
          </cell>
          <cell r="IN138">
            <v>5.3</v>
          </cell>
          <cell r="IO138">
            <v>33.6</v>
          </cell>
          <cell r="IP138">
            <v>794</v>
          </cell>
          <cell r="IQ138">
            <v>23.620999999999999</v>
          </cell>
          <cell r="IR138">
            <v>8.8000000000000007</v>
          </cell>
          <cell r="IS138">
            <v>3729.9</v>
          </cell>
          <cell r="IT138">
            <v>0</v>
          </cell>
          <cell r="IU138">
            <v>107</v>
          </cell>
          <cell r="IV138">
            <v>0</v>
          </cell>
          <cell r="IW138">
            <v>0</v>
          </cell>
          <cell r="IX138">
            <v>0</v>
          </cell>
          <cell r="IY138">
            <v>18877</v>
          </cell>
          <cell r="IZ138">
            <v>23151</v>
          </cell>
          <cell r="JA138">
            <v>0</v>
          </cell>
          <cell r="JB138">
            <v>0</v>
          </cell>
          <cell r="JC138">
            <v>13.14</v>
          </cell>
          <cell r="JD138">
            <v>546.26</v>
          </cell>
          <cell r="JE138">
            <v>128.78</v>
          </cell>
          <cell r="JF138">
            <v>159.72</v>
          </cell>
          <cell r="JG138">
            <v>257.76</v>
          </cell>
          <cell r="JH138">
            <v>197.28</v>
          </cell>
          <cell r="JI138">
            <v>182.11</v>
          </cell>
          <cell r="JJ138">
            <v>199.44</v>
          </cell>
          <cell r="JK138">
            <v>578.83000000000004</v>
          </cell>
          <cell r="JL138">
            <v>29.56</v>
          </cell>
          <cell r="JM138">
            <v>11</v>
          </cell>
          <cell r="JN138">
            <v>740</v>
          </cell>
          <cell r="JO138">
            <v>4.5999999999999996</v>
          </cell>
          <cell r="JP138">
            <v>6148</v>
          </cell>
          <cell r="JQ138">
            <v>23.265000000000001</v>
          </cell>
          <cell r="JR138">
            <v>123500</v>
          </cell>
          <cell r="JS138">
            <v>3711.8</v>
          </cell>
          <cell r="JT138">
            <v>-4</v>
          </cell>
          <cell r="JU138">
            <v>-24592</v>
          </cell>
          <cell r="JV138">
            <v>-21424</v>
          </cell>
          <cell r="JW138">
            <v>3808</v>
          </cell>
          <cell r="JX138">
            <v>3729.9</v>
          </cell>
          <cell r="JY138">
            <v>6393</v>
          </cell>
          <cell r="JZ138">
            <v>23845251</v>
          </cell>
          <cell r="KA138">
            <v>0</v>
          </cell>
        </row>
        <row r="139">
          <cell r="C139">
            <v>2322</v>
          </cell>
          <cell r="D139" t="str">
            <v>FORT MADISON</v>
          </cell>
          <cell r="E139">
            <v>0</v>
          </cell>
          <cell r="F139">
            <v>0</v>
          </cell>
          <cell r="G139">
            <v>0</v>
          </cell>
          <cell r="H139">
            <v>2322</v>
          </cell>
          <cell r="I139">
            <v>6566763</v>
          </cell>
          <cell r="J139">
            <v>228787</v>
          </cell>
          <cell r="K139">
            <v>0</v>
          </cell>
          <cell r="L139">
            <v>325000</v>
          </cell>
          <cell r="M139">
            <v>420</v>
          </cell>
          <cell r="N139">
            <v>300000</v>
          </cell>
          <cell r="O139">
            <v>450000</v>
          </cell>
          <cell r="P139">
            <v>2095000</v>
          </cell>
          <cell r="Q139">
            <v>0</v>
          </cell>
          <cell r="R139">
            <v>13370868</v>
          </cell>
          <cell r="S139">
            <v>0</v>
          </cell>
          <cell r="T139">
            <v>140000</v>
          </cell>
          <cell r="U139">
            <v>75091</v>
          </cell>
          <cell r="V139">
            <v>450000</v>
          </cell>
          <cell r="W139">
            <v>1050000</v>
          </cell>
          <cell r="X139">
            <v>25051929</v>
          </cell>
          <cell r="Y139">
            <v>0</v>
          </cell>
          <cell r="Z139">
            <v>1308928</v>
          </cell>
          <cell r="AA139">
            <v>0</v>
          </cell>
          <cell r="AB139">
            <v>26360857</v>
          </cell>
          <cell r="AC139">
            <v>9647992</v>
          </cell>
          <cell r="AD139">
            <v>36008849</v>
          </cell>
          <cell r="AE139">
            <v>16244459</v>
          </cell>
          <cell r="AF139">
            <v>504378</v>
          </cell>
          <cell r="AG139">
            <v>829240</v>
          </cell>
          <cell r="AH139">
            <v>552293</v>
          </cell>
          <cell r="AI139">
            <v>1159024</v>
          </cell>
          <cell r="AJ139">
            <v>249947</v>
          </cell>
          <cell r="AK139">
            <v>1770405</v>
          </cell>
          <cell r="AL139">
            <v>1097809</v>
          </cell>
          <cell r="AM139">
            <v>0</v>
          </cell>
          <cell r="AN139">
            <v>6163096</v>
          </cell>
          <cell r="AO139">
            <v>1050000</v>
          </cell>
          <cell r="AP139">
            <v>750000</v>
          </cell>
          <cell r="AQ139">
            <v>1298282</v>
          </cell>
          <cell r="AR139">
            <v>1033130</v>
          </cell>
          <cell r="AS139">
            <v>3081412</v>
          </cell>
          <cell r="AT139">
            <v>26538967</v>
          </cell>
          <cell r="AU139">
            <v>1308928</v>
          </cell>
          <cell r="AV139">
            <v>27847895</v>
          </cell>
          <cell r="AW139">
            <v>8160954</v>
          </cell>
          <cell r="AX139">
            <v>36008849</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2700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5772691</v>
          </cell>
          <cell r="DU139">
            <v>0</v>
          </cell>
          <cell r="DV139">
            <v>0</v>
          </cell>
          <cell r="DW139">
            <v>0</v>
          </cell>
          <cell r="DX139">
            <v>0</v>
          </cell>
          <cell r="DY139">
            <v>0</v>
          </cell>
          <cell r="DZ139">
            <v>650000</v>
          </cell>
          <cell r="EA139">
            <v>0</v>
          </cell>
          <cell r="EB139">
            <v>6422691</v>
          </cell>
          <cell r="EC139">
            <v>259250</v>
          </cell>
          <cell r="ED139">
            <v>0</v>
          </cell>
          <cell r="EE139">
            <v>6422691</v>
          </cell>
          <cell r="EF139">
            <v>0</v>
          </cell>
          <cell r="EG139">
            <v>0</v>
          </cell>
          <cell r="EH139">
            <v>0</v>
          </cell>
          <cell r="EI139">
            <v>185568</v>
          </cell>
          <cell r="EJ139">
            <v>185568</v>
          </cell>
          <cell r="EK139">
            <v>0</v>
          </cell>
          <cell r="EL139">
            <v>0</v>
          </cell>
          <cell r="EM139">
            <v>0</v>
          </cell>
          <cell r="EN139">
            <v>0</v>
          </cell>
          <cell r="EO139">
            <v>0</v>
          </cell>
          <cell r="EP139">
            <v>0</v>
          </cell>
          <cell r="EQ139">
            <v>6867509</v>
          </cell>
          <cell r="ER139">
            <v>0</v>
          </cell>
          <cell r="ES139">
            <v>1158731</v>
          </cell>
          <cell r="ET139">
            <v>46772</v>
          </cell>
          <cell r="EU139">
            <v>0</v>
          </cell>
          <cell r="EV139">
            <v>0</v>
          </cell>
          <cell r="EW139">
            <v>0</v>
          </cell>
          <cell r="EX139">
            <v>33000</v>
          </cell>
          <cell r="EY139">
            <v>0</v>
          </cell>
          <cell r="EZ139">
            <v>0</v>
          </cell>
          <cell r="FA139">
            <v>0</v>
          </cell>
          <cell r="FB139">
            <v>0</v>
          </cell>
          <cell r="FC139">
            <v>1238503</v>
          </cell>
          <cell r="FD139">
            <v>0</v>
          </cell>
          <cell r="FE139">
            <v>0</v>
          </cell>
          <cell r="FF139">
            <v>1158731</v>
          </cell>
          <cell r="FG139">
            <v>0</v>
          </cell>
          <cell r="FH139">
            <v>6136835</v>
          </cell>
          <cell r="FI139">
            <v>213897</v>
          </cell>
          <cell r="FJ139">
            <v>0</v>
          </cell>
          <cell r="FK139">
            <v>325000</v>
          </cell>
          <cell r="FL139">
            <v>125</v>
          </cell>
          <cell r="FM139">
            <v>0</v>
          </cell>
          <cell r="FN139">
            <v>50000</v>
          </cell>
          <cell r="FO139">
            <v>75000</v>
          </cell>
          <cell r="FP139">
            <v>0</v>
          </cell>
          <cell r="FQ139">
            <v>13370868</v>
          </cell>
          <cell r="FR139">
            <v>0</v>
          </cell>
          <cell r="FS139">
            <v>130000</v>
          </cell>
          <cell r="FT139">
            <v>70107</v>
          </cell>
          <cell r="FU139">
            <v>450000</v>
          </cell>
          <cell r="FV139">
            <v>350000</v>
          </cell>
          <cell r="FW139">
            <v>21171832</v>
          </cell>
          <cell r="FX139">
            <v>0</v>
          </cell>
          <cell r="FY139">
            <v>0</v>
          </cell>
          <cell r="FZ139">
            <v>0</v>
          </cell>
          <cell r="GA139">
            <v>21171832</v>
          </cell>
          <cell r="GB139">
            <v>2740686</v>
          </cell>
          <cell r="GC139">
            <v>23912518</v>
          </cell>
          <cell r="GD139">
            <v>1450232</v>
          </cell>
          <cell r="GE139">
            <v>0</v>
          </cell>
          <cell r="GF139">
            <v>18503208</v>
          </cell>
          <cell r="GG139">
            <v>6001</v>
          </cell>
          <cell r="GH139">
            <v>13491448</v>
          </cell>
          <cell r="GI139">
            <v>91575</v>
          </cell>
          <cell r="GJ139">
            <v>109596</v>
          </cell>
          <cell r="GK139">
            <v>1876513</v>
          </cell>
          <cell r="GL139">
            <v>668958</v>
          </cell>
          <cell r="GM139">
            <v>43885</v>
          </cell>
          <cell r="GN139">
            <v>123485</v>
          </cell>
          <cell r="GO139">
            <v>135587</v>
          </cell>
          <cell r="GP139">
            <v>0</v>
          </cell>
          <cell r="GQ139">
            <v>674550</v>
          </cell>
          <cell r="GR139">
            <v>0</v>
          </cell>
          <cell r="GS139">
            <v>337103</v>
          </cell>
          <cell r="GT139">
            <v>715741</v>
          </cell>
          <cell r="GU139">
            <v>0</v>
          </cell>
          <cell r="GV139">
            <v>19556052</v>
          </cell>
          <cell r="GW139">
            <v>1678823</v>
          </cell>
          <cell r="GX139">
            <v>4957353</v>
          </cell>
          <cell r="GY139">
            <v>0</v>
          </cell>
          <cell r="GZ139">
            <v>0</v>
          </cell>
          <cell r="HA139">
            <v>0</v>
          </cell>
          <cell r="HB139">
            <v>0</v>
          </cell>
          <cell r="HC139">
            <v>0</v>
          </cell>
          <cell r="HD139">
            <v>152451</v>
          </cell>
          <cell r="HE139">
            <v>0</v>
          </cell>
          <cell r="HF139">
            <v>26192228</v>
          </cell>
          <cell r="HG139">
            <v>21488868</v>
          </cell>
          <cell r="HH139">
            <v>0</v>
          </cell>
          <cell r="HI139">
            <v>4703360</v>
          </cell>
          <cell r="HJ139">
            <v>13883652</v>
          </cell>
          <cell r="HK139">
            <v>0</v>
          </cell>
          <cell r="HL139">
            <v>134460</v>
          </cell>
          <cell r="HM139">
            <v>1782680</v>
          </cell>
          <cell r="HN139">
            <v>682065</v>
          </cell>
          <cell r="HO139">
            <v>30778</v>
          </cell>
          <cell r="HP139">
            <v>127202</v>
          </cell>
          <cell r="HQ139">
            <v>139679</v>
          </cell>
          <cell r="HR139">
            <v>0</v>
          </cell>
          <cell r="HS139">
            <v>591367</v>
          </cell>
          <cell r="HT139">
            <v>0</v>
          </cell>
          <cell r="HU139">
            <v>279647</v>
          </cell>
          <cell r="HV139">
            <v>0</v>
          </cell>
          <cell r="HW139">
            <v>0</v>
          </cell>
          <cell r="HX139">
            <v>19008662</v>
          </cell>
          <cell r="HY139">
            <v>0</v>
          </cell>
          <cell r="HZ139">
            <v>4703360</v>
          </cell>
          <cell r="IA139">
            <v>0</v>
          </cell>
          <cell r="IB139">
            <v>0</v>
          </cell>
          <cell r="IC139">
            <v>0</v>
          </cell>
          <cell r="ID139">
            <v>0</v>
          </cell>
          <cell r="IE139">
            <v>0</v>
          </cell>
          <cell r="IF139">
            <v>124889</v>
          </cell>
          <cell r="IG139">
            <v>0</v>
          </cell>
          <cell r="IH139">
            <v>0</v>
          </cell>
          <cell r="II139">
            <v>0</v>
          </cell>
          <cell r="IJ139">
            <v>0</v>
          </cell>
          <cell r="IK139">
            <v>0</v>
          </cell>
          <cell r="IL139">
            <v>18729015</v>
          </cell>
          <cell r="IM139">
            <v>0</v>
          </cell>
          <cell r="IN139">
            <v>0.6</v>
          </cell>
          <cell r="IO139">
            <v>10.88</v>
          </cell>
          <cell r="IP139">
            <v>273</v>
          </cell>
          <cell r="IQ139">
            <v>10.647</v>
          </cell>
          <cell r="IR139">
            <v>0.44</v>
          </cell>
          <cell r="IS139">
            <v>2226.3000000000002</v>
          </cell>
          <cell r="IT139">
            <v>0</v>
          </cell>
          <cell r="IU139">
            <v>0</v>
          </cell>
          <cell r="IV139">
            <v>0</v>
          </cell>
          <cell r="IW139">
            <v>0</v>
          </cell>
          <cell r="IX139">
            <v>0</v>
          </cell>
          <cell r="IY139">
            <v>0</v>
          </cell>
          <cell r="IZ139">
            <v>0</v>
          </cell>
          <cell r="JA139">
            <v>0</v>
          </cell>
          <cell r="JB139">
            <v>0</v>
          </cell>
          <cell r="JC139">
            <v>6.78</v>
          </cell>
          <cell r="JD139">
            <v>291.24</v>
          </cell>
          <cell r="JE139">
            <v>68.5</v>
          </cell>
          <cell r="JF139">
            <v>127.7</v>
          </cell>
          <cell r="JG139">
            <v>95.04</v>
          </cell>
          <cell r="JH139">
            <v>82.2</v>
          </cell>
          <cell r="JI139">
            <v>118.62</v>
          </cell>
          <cell r="JJ139">
            <v>82.8</v>
          </cell>
          <cell r="JK139">
            <v>283.62</v>
          </cell>
          <cell r="JL139">
            <v>11.76</v>
          </cell>
          <cell r="JM139">
            <v>0.44</v>
          </cell>
          <cell r="JN139">
            <v>271</v>
          </cell>
          <cell r="JO139">
            <v>0.4</v>
          </cell>
          <cell r="JP139">
            <v>6121</v>
          </cell>
          <cell r="JQ139">
            <v>12.52</v>
          </cell>
          <cell r="JR139">
            <v>29538</v>
          </cell>
          <cell r="JS139">
            <v>2268.1999999999998</v>
          </cell>
          <cell r="JT139">
            <v>0</v>
          </cell>
          <cell r="JU139">
            <v>0</v>
          </cell>
          <cell r="JV139">
            <v>0</v>
          </cell>
          <cell r="JW139">
            <v>1880</v>
          </cell>
          <cell r="JX139">
            <v>2226.3000000000002</v>
          </cell>
          <cell r="JY139">
            <v>6366</v>
          </cell>
          <cell r="JZ139">
            <v>14172626</v>
          </cell>
          <cell r="KA139">
            <v>0</v>
          </cell>
        </row>
        <row r="140">
          <cell r="C140">
            <v>2327</v>
          </cell>
          <cell r="D140" t="str">
            <v>VAN BUREN (FOX VALLEY)</v>
          </cell>
          <cell r="E140">
            <v>0</v>
          </cell>
          <cell r="F140">
            <v>0</v>
          </cell>
          <cell r="G140">
            <v>0</v>
          </cell>
          <cell r="H140">
            <v>6592</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1223</v>
          </cell>
          <cell r="ES140">
            <v>998038</v>
          </cell>
          <cell r="ET140">
            <v>122141</v>
          </cell>
          <cell r="EU140">
            <v>0</v>
          </cell>
          <cell r="EV140">
            <v>0</v>
          </cell>
          <cell r="EW140">
            <v>67000</v>
          </cell>
          <cell r="EX140">
            <v>33000</v>
          </cell>
          <cell r="EY140">
            <v>0</v>
          </cell>
          <cell r="EZ140">
            <v>0</v>
          </cell>
          <cell r="FA140">
            <v>0</v>
          </cell>
          <cell r="FB140">
            <v>0</v>
          </cell>
          <cell r="FC140">
            <v>1220179</v>
          </cell>
          <cell r="FD140">
            <v>0</v>
          </cell>
          <cell r="FE140">
            <v>0</v>
          </cell>
          <cell r="FF140">
            <v>996815</v>
          </cell>
          <cell r="FG140">
            <v>1223</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L140">
            <v>0</v>
          </cell>
          <cell r="GM140">
            <v>0</v>
          </cell>
          <cell r="GN140">
            <v>0</v>
          </cell>
          <cell r="GO140">
            <v>0</v>
          </cell>
          <cell r="GP140">
            <v>0</v>
          </cell>
          <cell r="GQ140">
            <v>0</v>
          </cell>
          <cell r="GR140">
            <v>0</v>
          </cell>
          <cell r="GS140">
            <v>0</v>
          </cell>
          <cell r="GT140">
            <v>0</v>
          </cell>
          <cell r="GU140">
            <v>0</v>
          </cell>
          <cell r="GV140">
            <v>0</v>
          </cell>
          <cell r="GW140">
            <v>0</v>
          </cell>
          <cell r="GX140">
            <v>0</v>
          </cell>
          <cell r="GY140">
            <v>0</v>
          </cell>
          <cell r="GZ140">
            <v>0</v>
          </cell>
          <cell r="HA140">
            <v>0</v>
          </cell>
          <cell r="HB140">
            <v>0</v>
          </cell>
          <cell r="HC140">
            <v>0</v>
          </cell>
          <cell r="HD140">
            <v>0</v>
          </cell>
          <cell r="HE140">
            <v>0</v>
          </cell>
          <cell r="HF140">
            <v>0</v>
          </cell>
          <cell r="HG140">
            <v>0</v>
          </cell>
          <cell r="HH140">
            <v>0</v>
          </cell>
          <cell r="HI140">
            <v>0</v>
          </cell>
          <cell r="HJ140">
            <v>0</v>
          </cell>
          <cell r="HK140">
            <v>0</v>
          </cell>
          <cell r="HL140">
            <v>0</v>
          </cell>
          <cell r="HM140">
            <v>0</v>
          </cell>
          <cell r="HN140">
            <v>0</v>
          </cell>
          <cell r="HO140">
            <v>0</v>
          </cell>
          <cell r="HP140">
            <v>0</v>
          </cell>
          <cell r="HQ140">
            <v>0</v>
          </cell>
          <cell r="HR140">
            <v>0</v>
          </cell>
          <cell r="HS140">
            <v>0</v>
          </cell>
          <cell r="HT140">
            <v>0</v>
          </cell>
          <cell r="HU140">
            <v>0</v>
          </cell>
          <cell r="HV140">
            <v>0</v>
          </cell>
          <cell r="HW140">
            <v>0</v>
          </cell>
          <cell r="HX140">
            <v>0</v>
          </cell>
          <cell r="HY140">
            <v>0</v>
          </cell>
          <cell r="HZ140">
            <v>0</v>
          </cell>
          <cell r="IA140">
            <v>0</v>
          </cell>
          <cell r="IB140">
            <v>0</v>
          </cell>
          <cell r="IC140">
            <v>0</v>
          </cell>
          <cell r="ID140">
            <v>0</v>
          </cell>
          <cell r="IE140">
            <v>0</v>
          </cell>
          <cell r="IF140">
            <v>0</v>
          </cell>
          <cell r="IG140">
            <v>0</v>
          </cell>
          <cell r="IH140">
            <v>0</v>
          </cell>
          <cell r="II140">
            <v>0</v>
          </cell>
          <cell r="IJ140">
            <v>0</v>
          </cell>
          <cell r="IK140">
            <v>0</v>
          </cell>
          <cell r="IL140">
            <v>0</v>
          </cell>
          <cell r="IM140">
            <v>0</v>
          </cell>
          <cell r="IN140">
            <v>0</v>
          </cell>
          <cell r="IO140">
            <v>0</v>
          </cell>
          <cell r="IP140">
            <v>0</v>
          </cell>
          <cell r="IQ140">
            <v>0</v>
          </cell>
          <cell r="IR140">
            <v>0</v>
          </cell>
          <cell r="IS140">
            <v>0</v>
          </cell>
          <cell r="IT140">
            <v>0</v>
          </cell>
          <cell r="IU140">
            <v>0</v>
          </cell>
          <cell r="IV140">
            <v>0</v>
          </cell>
          <cell r="IW140">
            <v>0</v>
          </cell>
          <cell r="IX140">
            <v>0</v>
          </cell>
          <cell r="IY140">
            <v>0</v>
          </cell>
          <cell r="IZ140">
            <v>0</v>
          </cell>
          <cell r="JA140">
            <v>0</v>
          </cell>
          <cell r="JB140">
            <v>0</v>
          </cell>
          <cell r="JC140">
            <v>0</v>
          </cell>
          <cell r="JD140">
            <v>0</v>
          </cell>
          <cell r="JE140">
            <v>0</v>
          </cell>
          <cell r="JF140">
            <v>0</v>
          </cell>
          <cell r="JG140">
            <v>0</v>
          </cell>
          <cell r="JH140">
            <v>0</v>
          </cell>
          <cell r="JI140">
            <v>0</v>
          </cell>
          <cell r="JJ140">
            <v>0</v>
          </cell>
          <cell r="JK140">
            <v>0</v>
          </cell>
          <cell r="JL140">
            <v>0</v>
          </cell>
          <cell r="JM140">
            <v>0</v>
          </cell>
          <cell r="JN140">
            <v>0</v>
          </cell>
          <cell r="JO140">
            <v>0</v>
          </cell>
          <cell r="JP140">
            <v>0</v>
          </cell>
          <cell r="JQ140">
            <v>0</v>
          </cell>
          <cell r="JR140">
            <v>0</v>
          </cell>
          <cell r="JS140">
            <v>0</v>
          </cell>
          <cell r="JT140">
            <v>0</v>
          </cell>
          <cell r="JU140">
            <v>0</v>
          </cell>
          <cell r="JV140">
            <v>0</v>
          </cell>
          <cell r="JW140">
            <v>0</v>
          </cell>
          <cell r="JX140">
            <v>0</v>
          </cell>
          <cell r="JY140">
            <v>0</v>
          </cell>
          <cell r="JZ140">
            <v>0</v>
          </cell>
          <cell r="KA140">
            <v>0</v>
          </cell>
        </row>
        <row r="141">
          <cell r="C141">
            <v>2349</v>
          </cell>
          <cell r="D141" t="str">
            <v>FREDERICKSBURG (OLD DO NOT USE)</v>
          </cell>
          <cell r="E141">
            <v>0</v>
          </cell>
          <cell r="F141">
            <v>0</v>
          </cell>
          <cell r="G141">
            <v>0</v>
          </cell>
          <cell r="H141">
            <v>6273</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0</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cell r="GB141">
            <v>0</v>
          </cell>
          <cell r="GC141">
            <v>0</v>
          </cell>
          <cell r="GD141">
            <v>0</v>
          </cell>
          <cell r="GE141">
            <v>0</v>
          </cell>
          <cell r="GF141">
            <v>2081065</v>
          </cell>
          <cell r="GG141">
            <v>6001</v>
          </cell>
          <cell r="GH141">
            <v>1512252</v>
          </cell>
          <cell r="GI141">
            <v>56985</v>
          </cell>
          <cell r="GJ141">
            <v>24490</v>
          </cell>
          <cell r="GK141">
            <v>201034</v>
          </cell>
          <cell r="GL141">
            <v>79386</v>
          </cell>
          <cell r="GM141">
            <v>9663</v>
          </cell>
          <cell r="GN141">
            <v>12592</v>
          </cell>
          <cell r="GO141">
            <v>14063</v>
          </cell>
          <cell r="GP141">
            <v>0</v>
          </cell>
          <cell r="GQ141">
            <v>0</v>
          </cell>
          <cell r="GR141">
            <v>0</v>
          </cell>
          <cell r="GS141">
            <v>41535</v>
          </cell>
          <cell r="GT141">
            <v>0</v>
          </cell>
          <cell r="GU141">
            <v>0</v>
          </cell>
          <cell r="GV141">
            <v>2055636</v>
          </cell>
          <cell r="GW141">
            <v>1182282</v>
          </cell>
          <cell r="GX141">
            <v>891883</v>
          </cell>
          <cell r="GY141">
            <v>66964</v>
          </cell>
          <cell r="GZ141">
            <v>0</v>
          </cell>
          <cell r="HA141">
            <v>0</v>
          </cell>
          <cell r="HB141">
            <v>128835</v>
          </cell>
          <cell r="HC141">
            <v>0</v>
          </cell>
          <cell r="HD141">
            <v>20923</v>
          </cell>
          <cell r="HE141">
            <v>60010</v>
          </cell>
          <cell r="HF141">
            <v>4318646</v>
          </cell>
          <cell r="HG141">
            <v>3639273</v>
          </cell>
          <cell r="HH141">
            <v>0</v>
          </cell>
          <cell r="HI141">
            <v>679373</v>
          </cell>
          <cell r="HJ141">
            <v>1560855</v>
          </cell>
          <cell r="HK141">
            <v>0</v>
          </cell>
          <cell r="HL141">
            <v>15076</v>
          </cell>
          <cell r="HM141">
            <v>165389</v>
          </cell>
          <cell r="HN141">
            <v>79905</v>
          </cell>
          <cell r="HO141">
            <v>9144</v>
          </cell>
          <cell r="HP141">
            <v>13194</v>
          </cell>
          <cell r="HQ141">
            <v>14732</v>
          </cell>
          <cell r="HR141">
            <v>0</v>
          </cell>
          <cell r="HS141">
            <v>28000</v>
          </cell>
          <cell r="HT141">
            <v>0</v>
          </cell>
          <cell r="HU141">
            <v>87041</v>
          </cell>
          <cell r="HV141">
            <v>0</v>
          </cell>
          <cell r="HW141">
            <v>0</v>
          </cell>
          <cell r="HX141">
            <v>2147594</v>
          </cell>
          <cell r="HY141">
            <v>0</v>
          </cell>
          <cell r="HZ141">
            <v>679373</v>
          </cell>
          <cell r="IA141">
            <v>0</v>
          </cell>
          <cell r="IB141">
            <v>0</v>
          </cell>
          <cell r="IC141">
            <v>0</v>
          </cell>
          <cell r="ID141">
            <v>127741</v>
          </cell>
          <cell r="IE141">
            <v>0</v>
          </cell>
          <cell r="IF141">
            <v>17156</v>
          </cell>
          <cell r="IG141">
            <v>79573</v>
          </cell>
          <cell r="IH141">
            <v>0</v>
          </cell>
          <cell r="II141">
            <v>0</v>
          </cell>
          <cell r="IJ141">
            <v>0</v>
          </cell>
          <cell r="IK141">
            <v>0</v>
          </cell>
          <cell r="IL141">
            <v>2060553</v>
          </cell>
          <cell r="IM141">
            <v>0</v>
          </cell>
          <cell r="IN141">
            <v>0</v>
          </cell>
          <cell r="IO141">
            <v>0.52</v>
          </cell>
          <cell r="IP141">
            <v>7</v>
          </cell>
          <cell r="IQ141">
            <v>1.0629999999999999</v>
          </cell>
          <cell r="IR141">
            <v>0.88</v>
          </cell>
          <cell r="IS141">
            <v>0</v>
          </cell>
          <cell r="IT141">
            <v>0</v>
          </cell>
          <cell r="IU141">
            <v>0</v>
          </cell>
          <cell r="IV141">
            <v>0</v>
          </cell>
          <cell r="IW141">
            <v>0</v>
          </cell>
          <cell r="IX141">
            <v>0</v>
          </cell>
          <cell r="IY141">
            <v>0</v>
          </cell>
          <cell r="IZ141">
            <v>0</v>
          </cell>
          <cell r="JA141">
            <v>0</v>
          </cell>
          <cell r="JB141">
            <v>0</v>
          </cell>
          <cell r="JC141">
            <v>0</v>
          </cell>
          <cell r="JD141">
            <v>27.02</v>
          </cell>
          <cell r="JE141">
            <v>2.74</v>
          </cell>
          <cell r="JF141">
            <v>4.84</v>
          </cell>
          <cell r="JG141">
            <v>19.440000000000001</v>
          </cell>
          <cell r="JH141">
            <v>0</v>
          </cell>
          <cell r="JI141">
            <v>0</v>
          </cell>
          <cell r="JJ141">
            <v>0</v>
          </cell>
          <cell r="JK141">
            <v>0</v>
          </cell>
          <cell r="JL141">
            <v>0</v>
          </cell>
          <cell r="JM141">
            <v>0</v>
          </cell>
          <cell r="JN141">
            <v>0</v>
          </cell>
          <cell r="JO141">
            <v>0</v>
          </cell>
          <cell r="JP141">
            <v>0</v>
          </cell>
          <cell r="JQ141">
            <v>0</v>
          </cell>
          <cell r="JR141">
            <v>0</v>
          </cell>
          <cell r="JS141">
            <v>255</v>
          </cell>
          <cell r="JT141">
            <v>0</v>
          </cell>
          <cell r="JU141">
            <v>0</v>
          </cell>
          <cell r="JV141">
            <v>0</v>
          </cell>
          <cell r="JW141">
            <v>0</v>
          </cell>
          <cell r="JX141">
            <v>269</v>
          </cell>
          <cell r="JY141">
            <v>0</v>
          </cell>
          <cell r="JZ141">
            <v>1712454</v>
          </cell>
          <cell r="KA141">
            <v>0</v>
          </cell>
        </row>
        <row r="142">
          <cell r="C142">
            <v>2367</v>
          </cell>
          <cell r="D142" t="str">
            <v>EDDYVILLE-BLAKESBURG-FREMONT(FREMT)</v>
          </cell>
          <cell r="E142">
            <v>0</v>
          </cell>
          <cell r="F142">
            <v>0</v>
          </cell>
          <cell r="G142">
            <v>0</v>
          </cell>
          <cell r="H142">
            <v>657</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1350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71391</v>
          </cell>
          <cell r="ES142">
            <v>854796</v>
          </cell>
          <cell r="ET142">
            <v>105208</v>
          </cell>
          <cell r="EU142">
            <v>0</v>
          </cell>
          <cell r="EV142">
            <v>0</v>
          </cell>
          <cell r="EW142">
            <v>0</v>
          </cell>
          <cell r="EX142">
            <v>33000</v>
          </cell>
          <cell r="EY142">
            <v>0</v>
          </cell>
          <cell r="EZ142">
            <v>0</v>
          </cell>
          <cell r="FA142">
            <v>0</v>
          </cell>
          <cell r="FB142">
            <v>0</v>
          </cell>
          <cell r="FC142">
            <v>993004</v>
          </cell>
          <cell r="FD142">
            <v>0</v>
          </cell>
          <cell r="FE142">
            <v>0</v>
          </cell>
          <cell r="FF142">
            <v>783405</v>
          </cell>
          <cell r="FG142">
            <v>71391</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0</v>
          </cell>
          <cell r="HO142">
            <v>0</v>
          </cell>
          <cell r="HP142">
            <v>0</v>
          </cell>
          <cell r="HQ142">
            <v>0</v>
          </cell>
          <cell r="HR142">
            <v>0</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0</v>
          </cell>
          <cell r="II142">
            <v>0</v>
          </cell>
          <cell r="IJ142">
            <v>0</v>
          </cell>
          <cell r="IK142">
            <v>0</v>
          </cell>
          <cell r="IL142">
            <v>0</v>
          </cell>
          <cell r="IM142">
            <v>0</v>
          </cell>
          <cell r="IN142">
            <v>0</v>
          </cell>
          <cell r="IO142">
            <v>0</v>
          </cell>
          <cell r="IP142">
            <v>0</v>
          </cell>
          <cell r="IQ142">
            <v>0</v>
          </cell>
          <cell r="IR142">
            <v>0</v>
          </cell>
          <cell r="IS142">
            <v>0</v>
          </cell>
          <cell r="IT142">
            <v>0</v>
          </cell>
          <cell r="IU142">
            <v>0</v>
          </cell>
          <cell r="IV142">
            <v>0</v>
          </cell>
          <cell r="IW142">
            <v>0</v>
          </cell>
          <cell r="IX142">
            <v>0</v>
          </cell>
          <cell r="IY142">
            <v>0</v>
          </cell>
          <cell r="IZ142">
            <v>0</v>
          </cell>
          <cell r="JA142">
            <v>0</v>
          </cell>
          <cell r="JB142">
            <v>0</v>
          </cell>
          <cell r="JC142">
            <v>0</v>
          </cell>
          <cell r="JD142">
            <v>0</v>
          </cell>
          <cell r="JE142">
            <v>0</v>
          </cell>
          <cell r="JF142">
            <v>0</v>
          </cell>
          <cell r="JG142">
            <v>0</v>
          </cell>
          <cell r="JH142">
            <v>0</v>
          </cell>
          <cell r="JI142">
            <v>0</v>
          </cell>
          <cell r="JJ142">
            <v>0</v>
          </cell>
          <cell r="JK142">
            <v>0</v>
          </cell>
          <cell r="JL142">
            <v>0</v>
          </cell>
          <cell r="JM142">
            <v>0</v>
          </cell>
          <cell r="JN142">
            <v>0</v>
          </cell>
          <cell r="JO142">
            <v>0</v>
          </cell>
          <cell r="JP142">
            <v>0</v>
          </cell>
          <cell r="JQ142">
            <v>0</v>
          </cell>
          <cell r="JR142">
            <v>0</v>
          </cell>
          <cell r="JS142">
            <v>0</v>
          </cell>
          <cell r="JT142">
            <v>0</v>
          </cell>
          <cell r="JU142">
            <v>0</v>
          </cell>
          <cell r="JV142">
            <v>0</v>
          </cell>
          <cell r="JW142">
            <v>0</v>
          </cell>
          <cell r="JX142">
            <v>0</v>
          </cell>
          <cell r="JY142">
            <v>0</v>
          </cell>
          <cell r="JZ142">
            <v>0</v>
          </cell>
          <cell r="KA142">
            <v>0</v>
          </cell>
        </row>
        <row r="143">
          <cell r="C143">
            <v>2369</v>
          </cell>
          <cell r="D143" t="str">
            <v>FREMONT-MILLS</v>
          </cell>
          <cell r="E143">
            <v>0</v>
          </cell>
          <cell r="F143">
            <v>0</v>
          </cell>
          <cell r="G143">
            <v>0</v>
          </cell>
          <cell r="H143">
            <v>2369</v>
          </cell>
          <cell r="I143">
            <v>1731828</v>
          </cell>
          <cell r="J143">
            <v>81592</v>
          </cell>
          <cell r="K143">
            <v>315500</v>
          </cell>
          <cell r="L143">
            <v>275000</v>
          </cell>
          <cell r="M143">
            <v>2100</v>
          </cell>
          <cell r="N143">
            <v>122500</v>
          </cell>
          <cell r="O143">
            <v>94000</v>
          </cell>
          <cell r="P143">
            <v>526500</v>
          </cell>
          <cell r="Q143">
            <v>0</v>
          </cell>
          <cell r="R143">
            <v>2762717</v>
          </cell>
          <cell r="S143">
            <v>0</v>
          </cell>
          <cell r="T143">
            <v>4500</v>
          </cell>
          <cell r="U143">
            <v>3979</v>
          </cell>
          <cell r="V143">
            <v>67000</v>
          </cell>
          <cell r="W143">
            <v>223000</v>
          </cell>
          <cell r="X143">
            <v>6210216</v>
          </cell>
          <cell r="Y143">
            <v>0</v>
          </cell>
          <cell r="Z143">
            <v>125898</v>
          </cell>
          <cell r="AA143">
            <v>0</v>
          </cell>
          <cell r="AB143">
            <v>6336114</v>
          </cell>
          <cell r="AC143">
            <v>2194060</v>
          </cell>
          <cell r="AD143">
            <v>8530174</v>
          </cell>
          <cell r="AE143">
            <v>4260000</v>
          </cell>
          <cell r="AF143">
            <v>145000</v>
          </cell>
          <cell r="AG143">
            <v>235000</v>
          </cell>
          <cell r="AH143">
            <v>327500</v>
          </cell>
          <cell r="AI143">
            <v>375000</v>
          </cell>
          <cell r="AJ143">
            <v>169000</v>
          </cell>
          <cell r="AK143">
            <v>487000</v>
          </cell>
          <cell r="AL143">
            <v>546775</v>
          </cell>
          <cell r="AM143">
            <v>0</v>
          </cell>
          <cell r="AN143">
            <v>2285275</v>
          </cell>
          <cell r="AO143">
            <v>257500</v>
          </cell>
          <cell r="AP143">
            <v>683500</v>
          </cell>
          <cell r="AQ143">
            <v>272096</v>
          </cell>
          <cell r="AR143">
            <v>197849</v>
          </cell>
          <cell r="AS143">
            <v>1153445</v>
          </cell>
          <cell r="AT143">
            <v>7956220</v>
          </cell>
          <cell r="AU143">
            <v>125898</v>
          </cell>
          <cell r="AV143">
            <v>8082118</v>
          </cell>
          <cell r="AW143">
            <v>448056</v>
          </cell>
          <cell r="AX143">
            <v>8530174</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20</v>
          </cell>
          <cell r="BV143">
            <v>2014</v>
          </cell>
          <cell r="BW143">
            <v>2018</v>
          </cell>
          <cell r="BX143">
            <v>10</v>
          </cell>
          <cell r="BY143">
            <v>0</v>
          </cell>
          <cell r="BZ143">
            <v>0</v>
          </cell>
          <cell r="CA143">
            <v>0</v>
          </cell>
          <cell r="CB143">
            <v>0</v>
          </cell>
          <cell r="CC143">
            <v>0</v>
          </cell>
          <cell r="CD143">
            <v>0</v>
          </cell>
          <cell r="CE143">
            <v>0</v>
          </cell>
          <cell r="CF143">
            <v>0</v>
          </cell>
          <cell r="CG143">
            <v>0</v>
          </cell>
          <cell r="CH143">
            <v>0</v>
          </cell>
          <cell r="CI143">
            <v>0</v>
          </cell>
          <cell r="CJ143">
            <v>2013</v>
          </cell>
          <cell r="CK143">
            <v>2022</v>
          </cell>
          <cell r="CL143">
            <v>1340</v>
          </cell>
          <cell r="CM143">
            <v>0</v>
          </cell>
          <cell r="CN143">
            <v>0</v>
          </cell>
          <cell r="CO143">
            <v>0</v>
          </cell>
          <cell r="CP143">
            <v>0</v>
          </cell>
          <cell r="CQ143">
            <v>0</v>
          </cell>
          <cell r="CR143">
            <v>0</v>
          </cell>
          <cell r="CS143">
            <v>0</v>
          </cell>
          <cell r="CT143">
            <v>2700</v>
          </cell>
          <cell r="CU143">
            <v>0</v>
          </cell>
          <cell r="CV143">
            <v>10</v>
          </cell>
          <cell r="CW143">
            <v>285833</v>
          </cell>
          <cell r="CX143">
            <v>0</v>
          </cell>
          <cell r="CY143">
            <v>0</v>
          </cell>
          <cell r="CZ143">
            <v>0</v>
          </cell>
          <cell r="DA143">
            <v>0</v>
          </cell>
          <cell r="DB143">
            <v>0</v>
          </cell>
          <cell r="DC143">
            <v>0</v>
          </cell>
          <cell r="DD143">
            <v>6</v>
          </cell>
          <cell r="DE143">
            <v>212537</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1381239</v>
          </cell>
          <cell r="DU143">
            <v>13574</v>
          </cell>
          <cell r="DV143">
            <v>0</v>
          </cell>
          <cell r="DW143">
            <v>0</v>
          </cell>
          <cell r="DX143">
            <v>0</v>
          </cell>
          <cell r="DY143">
            <v>0</v>
          </cell>
          <cell r="DZ143">
            <v>0</v>
          </cell>
          <cell r="EA143">
            <v>0</v>
          </cell>
          <cell r="EB143">
            <v>1394813</v>
          </cell>
          <cell r="EC143">
            <v>65000</v>
          </cell>
          <cell r="ED143">
            <v>0</v>
          </cell>
          <cell r="EE143">
            <v>1381239</v>
          </cell>
          <cell r="EF143">
            <v>0</v>
          </cell>
          <cell r="EG143">
            <v>85625</v>
          </cell>
          <cell r="EH143">
            <v>85625</v>
          </cell>
          <cell r="EI143">
            <v>52341</v>
          </cell>
          <cell r="EJ143">
            <v>137966</v>
          </cell>
          <cell r="EK143">
            <v>0</v>
          </cell>
          <cell r="EL143">
            <v>0</v>
          </cell>
          <cell r="EM143">
            <v>0</v>
          </cell>
          <cell r="EN143">
            <v>0</v>
          </cell>
          <cell r="EO143">
            <v>146198</v>
          </cell>
          <cell r="EP143">
            <v>0</v>
          </cell>
          <cell r="EQ143">
            <v>1743977</v>
          </cell>
          <cell r="ER143">
            <v>8558</v>
          </cell>
          <cell r="ES143">
            <v>879399</v>
          </cell>
          <cell r="ET143">
            <v>40981</v>
          </cell>
          <cell r="EU143">
            <v>0</v>
          </cell>
          <cell r="EV143">
            <v>0</v>
          </cell>
          <cell r="EW143">
            <v>53985</v>
          </cell>
          <cell r="EX143">
            <v>33000</v>
          </cell>
          <cell r="EY143">
            <v>0</v>
          </cell>
          <cell r="EZ143">
            <v>0</v>
          </cell>
          <cell r="FA143">
            <v>92175</v>
          </cell>
          <cell r="FB143">
            <v>0</v>
          </cell>
          <cell r="FC143">
            <v>1099540</v>
          </cell>
          <cell r="FD143">
            <v>0</v>
          </cell>
          <cell r="FE143">
            <v>0</v>
          </cell>
          <cell r="FF143">
            <v>870841</v>
          </cell>
          <cell r="FG143">
            <v>8558</v>
          </cell>
          <cell r="FH143">
            <v>1398374</v>
          </cell>
          <cell r="FI143">
            <v>65882</v>
          </cell>
          <cell r="FJ143">
            <v>198000</v>
          </cell>
          <cell r="FK143">
            <v>275000</v>
          </cell>
          <cell r="FL143">
            <v>1000</v>
          </cell>
          <cell r="FM143">
            <v>0</v>
          </cell>
          <cell r="FN143">
            <v>0</v>
          </cell>
          <cell r="FO143">
            <v>165000</v>
          </cell>
          <cell r="FP143">
            <v>0</v>
          </cell>
          <cell r="FQ143">
            <v>2762717</v>
          </cell>
          <cell r="FR143">
            <v>0</v>
          </cell>
          <cell r="FS143">
            <v>0</v>
          </cell>
          <cell r="FT143">
            <v>3212</v>
          </cell>
          <cell r="FU143">
            <v>67000</v>
          </cell>
          <cell r="FV143">
            <v>88000</v>
          </cell>
          <cell r="FW143">
            <v>5024185</v>
          </cell>
          <cell r="FX143">
            <v>0</v>
          </cell>
          <cell r="FY143">
            <v>0</v>
          </cell>
          <cell r="FZ143">
            <v>0</v>
          </cell>
          <cell r="GA143">
            <v>5024185</v>
          </cell>
          <cell r="GB143">
            <v>1476476</v>
          </cell>
          <cell r="GC143">
            <v>6500661</v>
          </cell>
          <cell r="GD143">
            <v>797212</v>
          </cell>
          <cell r="GE143">
            <v>0</v>
          </cell>
          <cell r="GF143">
            <v>3515789</v>
          </cell>
          <cell r="GG143">
            <v>6001</v>
          </cell>
          <cell r="GH143">
            <v>2540223</v>
          </cell>
          <cell r="GI143">
            <v>0</v>
          </cell>
          <cell r="GJ143">
            <v>237958</v>
          </cell>
          <cell r="GK143">
            <v>301790</v>
          </cell>
          <cell r="GL143">
            <v>124961</v>
          </cell>
          <cell r="GM143">
            <v>9279</v>
          </cell>
          <cell r="GN143">
            <v>20872</v>
          </cell>
          <cell r="GO143">
            <v>23086</v>
          </cell>
          <cell r="GP143">
            <v>0</v>
          </cell>
          <cell r="GQ143">
            <v>0</v>
          </cell>
          <cell r="GR143">
            <v>0</v>
          </cell>
          <cell r="GS143">
            <v>139823</v>
          </cell>
          <cell r="GT143">
            <v>162894</v>
          </cell>
          <cell r="GU143">
            <v>0</v>
          </cell>
          <cell r="GV143">
            <v>3818506</v>
          </cell>
          <cell r="GW143">
            <v>664694</v>
          </cell>
          <cell r="GX143">
            <v>1511533</v>
          </cell>
          <cell r="GY143">
            <v>0</v>
          </cell>
          <cell r="GZ143">
            <v>0</v>
          </cell>
          <cell r="HA143">
            <v>0</v>
          </cell>
          <cell r="HB143">
            <v>199661</v>
          </cell>
          <cell r="HC143">
            <v>0</v>
          </cell>
          <cell r="HD143">
            <v>25253</v>
          </cell>
          <cell r="HE143">
            <v>84014</v>
          </cell>
          <cell r="HF143">
            <v>6278408</v>
          </cell>
          <cell r="HG143">
            <v>4808915</v>
          </cell>
          <cell r="HH143">
            <v>0</v>
          </cell>
          <cell r="HI143">
            <v>1469493</v>
          </cell>
          <cell r="HJ143">
            <v>2733639</v>
          </cell>
          <cell r="HK143">
            <v>0</v>
          </cell>
          <cell r="HL143">
            <v>302096</v>
          </cell>
          <cell r="HM143">
            <v>345041</v>
          </cell>
          <cell r="HN143">
            <v>135364</v>
          </cell>
          <cell r="HO143">
            <v>0</v>
          </cell>
          <cell r="HP143">
            <v>22490</v>
          </cell>
          <cell r="HQ143">
            <v>24875</v>
          </cell>
          <cell r="HR143">
            <v>0</v>
          </cell>
          <cell r="HS143">
            <v>23250</v>
          </cell>
          <cell r="HT143">
            <v>0</v>
          </cell>
          <cell r="HU143">
            <v>54297</v>
          </cell>
          <cell r="HV143">
            <v>0</v>
          </cell>
          <cell r="HW143">
            <v>0</v>
          </cell>
          <cell r="HX143">
            <v>3924932</v>
          </cell>
          <cell r="HY143">
            <v>0</v>
          </cell>
          <cell r="HZ143">
            <v>1469493</v>
          </cell>
          <cell r="IA143">
            <v>0</v>
          </cell>
          <cell r="IB143">
            <v>0</v>
          </cell>
          <cell r="IC143">
            <v>0</v>
          </cell>
          <cell r="ID143">
            <v>211064</v>
          </cell>
          <cell r="IE143">
            <v>0</v>
          </cell>
          <cell r="IF143">
            <v>20678</v>
          </cell>
          <cell r="IG143">
            <v>88755</v>
          </cell>
          <cell r="IH143">
            <v>0</v>
          </cell>
          <cell r="II143">
            <v>0</v>
          </cell>
          <cell r="IJ143">
            <v>0</v>
          </cell>
          <cell r="IK143">
            <v>0</v>
          </cell>
          <cell r="IL143">
            <v>3870635</v>
          </cell>
          <cell r="IM143">
            <v>0</v>
          </cell>
          <cell r="IN143">
            <v>0</v>
          </cell>
          <cell r="IO143">
            <v>47.36</v>
          </cell>
          <cell r="IP143">
            <v>2</v>
          </cell>
          <cell r="IQ143">
            <v>1.994</v>
          </cell>
          <cell r="IR143">
            <v>0</v>
          </cell>
          <cell r="IS143">
            <v>449</v>
          </cell>
          <cell r="IT143">
            <v>0</v>
          </cell>
          <cell r="IU143">
            <v>15.5</v>
          </cell>
          <cell r="IV143">
            <v>0</v>
          </cell>
          <cell r="IW143">
            <v>0</v>
          </cell>
          <cell r="IX143">
            <v>0</v>
          </cell>
          <cell r="IY143">
            <v>0</v>
          </cell>
          <cell r="IZ143">
            <v>0</v>
          </cell>
          <cell r="JA143">
            <v>0</v>
          </cell>
          <cell r="JB143">
            <v>0</v>
          </cell>
          <cell r="JC143">
            <v>0</v>
          </cell>
          <cell r="JD143">
            <v>56.37</v>
          </cell>
          <cell r="JE143">
            <v>16.440000000000001</v>
          </cell>
          <cell r="JF143">
            <v>9.69</v>
          </cell>
          <cell r="JG143">
            <v>30.24</v>
          </cell>
          <cell r="JH143">
            <v>12.33</v>
          </cell>
          <cell r="JI143">
            <v>9.68</v>
          </cell>
          <cell r="JJ143">
            <v>27.36</v>
          </cell>
          <cell r="JK143">
            <v>49.37</v>
          </cell>
          <cell r="JL143">
            <v>26.89</v>
          </cell>
          <cell r="JM143">
            <v>0</v>
          </cell>
          <cell r="JN143">
            <v>2</v>
          </cell>
          <cell r="JO143">
            <v>0</v>
          </cell>
          <cell r="JP143">
            <v>6121</v>
          </cell>
          <cell r="JQ143">
            <v>2.044</v>
          </cell>
          <cell r="JR143">
            <v>0</v>
          </cell>
          <cell r="JS143">
            <v>446.6</v>
          </cell>
          <cell r="JT143">
            <v>0</v>
          </cell>
          <cell r="JU143">
            <v>0</v>
          </cell>
          <cell r="JV143">
            <v>0</v>
          </cell>
          <cell r="JW143">
            <v>0</v>
          </cell>
          <cell r="JX143">
            <v>449</v>
          </cell>
          <cell r="JY143">
            <v>6366</v>
          </cell>
          <cell r="JZ143">
            <v>2858334</v>
          </cell>
          <cell r="KA143">
            <v>0</v>
          </cell>
        </row>
        <row r="144">
          <cell r="C144">
            <v>2376</v>
          </cell>
          <cell r="D144" t="str">
            <v>GALVA-HOLSTEIN</v>
          </cell>
          <cell r="E144">
            <v>0</v>
          </cell>
          <cell r="F144">
            <v>0</v>
          </cell>
          <cell r="G144">
            <v>0</v>
          </cell>
          <cell r="H144">
            <v>2376</v>
          </cell>
          <cell r="I144">
            <v>2554736</v>
          </cell>
          <cell r="J144">
            <v>124084</v>
          </cell>
          <cell r="K144">
            <v>327041</v>
          </cell>
          <cell r="L144">
            <v>750000</v>
          </cell>
          <cell r="M144">
            <v>8600</v>
          </cell>
          <cell r="N144">
            <v>150000</v>
          </cell>
          <cell r="O144">
            <v>233000</v>
          </cell>
          <cell r="P144">
            <v>749000</v>
          </cell>
          <cell r="Q144">
            <v>0</v>
          </cell>
          <cell r="R144">
            <v>2421818</v>
          </cell>
          <cell r="S144">
            <v>0</v>
          </cell>
          <cell r="T144">
            <v>14500</v>
          </cell>
          <cell r="U144">
            <v>22525</v>
          </cell>
          <cell r="V144">
            <v>45000</v>
          </cell>
          <cell r="W144">
            <v>240000</v>
          </cell>
          <cell r="X144">
            <v>7640304</v>
          </cell>
          <cell r="Y144">
            <v>0</v>
          </cell>
          <cell r="Z144">
            <v>0</v>
          </cell>
          <cell r="AA144">
            <v>0</v>
          </cell>
          <cell r="AB144">
            <v>7640304</v>
          </cell>
          <cell r="AC144">
            <v>2965841</v>
          </cell>
          <cell r="AD144">
            <v>10606145</v>
          </cell>
          <cell r="AE144">
            <v>4150000</v>
          </cell>
          <cell r="AF144">
            <v>205100</v>
          </cell>
          <cell r="AG144">
            <v>98800</v>
          </cell>
          <cell r="AH144">
            <v>140400</v>
          </cell>
          <cell r="AI144">
            <v>342500</v>
          </cell>
          <cell r="AJ144">
            <v>157040</v>
          </cell>
          <cell r="AK144">
            <v>576350</v>
          </cell>
          <cell r="AL144">
            <v>541400</v>
          </cell>
          <cell r="AM144">
            <v>0</v>
          </cell>
          <cell r="AN144">
            <v>2061590</v>
          </cell>
          <cell r="AO144">
            <v>258000</v>
          </cell>
          <cell r="AP144">
            <v>1315000</v>
          </cell>
          <cell r="AQ144">
            <v>741445</v>
          </cell>
          <cell r="AR144">
            <v>202187</v>
          </cell>
          <cell r="AS144">
            <v>2258632</v>
          </cell>
          <cell r="AT144">
            <v>8728222</v>
          </cell>
          <cell r="AU144">
            <v>0</v>
          </cell>
          <cell r="AV144">
            <v>8728222</v>
          </cell>
          <cell r="AW144">
            <v>1877923</v>
          </cell>
          <cell r="AX144">
            <v>10606145</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20</v>
          </cell>
          <cell r="BV144">
            <v>2015</v>
          </cell>
          <cell r="BW144">
            <v>2019</v>
          </cell>
          <cell r="BX144">
            <v>10</v>
          </cell>
          <cell r="BY144">
            <v>0</v>
          </cell>
          <cell r="BZ144">
            <v>0</v>
          </cell>
          <cell r="CA144">
            <v>0</v>
          </cell>
          <cell r="CB144">
            <v>0</v>
          </cell>
          <cell r="CC144">
            <v>0</v>
          </cell>
          <cell r="CD144">
            <v>0</v>
          </cell>
          <cell r="CE144">
            <v>0</v>
          </cell>
          <cell r="CF144">
            <v>0</v>
          </cell>
          <cell r="CG144">
            <v>0</v>
          </cell>
          <cell r="CH144">
            <v>0</v>
          </cell>
          <cell r="CI144">
            <v>0</v>
          </cell>
          <cell r="CJ144">
            <v>2004</v>
          </cell>
          <cell r="CK144">
            <v>2023</v>
          </cell>
          <cell r="CL144">
            <v>670</v>
          </cell>
          <cell r="CM144">
            <v>0</v>
          </cell>
          <cell r="CN144">
            <v>0</v>
          </cell>
          <cell r="CO144">
            <v>0</v>
          </cell>
          <cell r="CP144">
            <v>0</v>
          </cell>
          <cell r="CQ144">
            <v>0</v>
          </cell>
          <cell r="CR144">
            <v>0</v>
          </cell>
          <cell r="CS144">
            <v>0</v>
          </cell>
          <cell r="CT144">
            <v>4050</v>
          </cell>
          <cell r="CU144">
            <v>0</v>
          </cell>
          <cell r="CV144">
            <v>7</v>
          </cell>
          <cell r="CW144">
            <v>297077</v>
          </cell>
          <cell r="CX144">
            <v>0</v>
          </cell>
          <cell r="CY144">
            <v>0</v>
          </cell>
          <cell r="CZ144">
            <v>0</v>
          </cell>
          <cell r="DA144">
            <v>0</v>
          </cell>
          <cell r="DB144">
            <v>0</v>
          </cell>
          <cell r="DC144">
            <v>0</v>
          </cell>
          <cell r="DD144">
            <v>3</v>
          </cell>
          <cell r="DE144">
            <v>148233</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1727179</v>
          </cell>
          <cell r="DU144">
            <v>23112</v>
          </cell>
          <cell r="DV144">
            <v>0</v>
          </cell>
          <cell r="DW144">
            <v>0</v>
          </cell>
          <cell r="DX144">
            <v>0</v>
          </cell>
          <cell r="DY144">
            <v>125501</v>
          </cell>
          <cell r="DZ144">
            <v>125000</v>
          </cell>
          <cell r="EA144">
            <v>0</v>
          </cell>
          <cell r="EB144">
            <v>2000792</v>
          </cell>
          <cell r="EC144">
            <v>120000</v>
          </cell>
          <cell r="ED144">
            <v>0</v>
          </cell>
          <cell r="EE144">
            <v>1977680</v>
          </cell>
          <cell r="EF144">
            <v>0</v>
          </cell>
          <cell r="EG144">
            <v>51458</v>
          </cell>
          <cell r="EH144">
            <v>51458</v>
          </cell>
          <cell r="EI144">
            <v>73010</v>
          </cell>
          <cell r="EJ144">
            <v>124468</v>
          </cell>
          <cell r="EK144">
            <v>0</v>
          </cell>
          <cell r="EL144">
            <v>0</v>
          </cell>
          <cell r="EM144">
            <v>0</v>
          </cell>
          <cell r="EN144">
            <v>0</v>
          </cell>
          <cell r="EO144">
            <v>421445</v>
          </cell>
          <cell r="EP144">
            <v>0</v>
          </cell>
          <cell r="EQ144">
            <v>2666705</v>
          </cell>
          <cell r="ER144">
            <v>10446</v>
          </cell>
          <cell r="ES144">
            <v>929722</v>
          </cell>
          <cell r="ET144">
            <v>55779</v>
          </cell>
          <cell r="EU144">
            <v>0</v>
          </cell>
          <cell r="EV144">
            <v>0</v>
          </cell>
          <cell r="EW144">
            <v>23259</v>
          </cell>
          <cell r="EX144">
            <v>33000</v>
          </cell>
          <cell r="EY144">
            <v>0</v>
          </cell>
          <cell r="EZ144">
            <v>0</v>
          </cell>
          <cell r="FA144">
            <v>190489</v>
          </cell>
          <cell r="FB144">
            <v>0</v>
          </cell>
          <cell r="FC144">
            <v>1232249</v>
          </cell>
          <cell r="FD144">
            <v>0</v>
          </cell>
          <cell r="FE144">
            <v>0</v>
          </cell>
          <cell r="FF144">
            <v>919276</v>
          </cell>
          <cell r="FG144">
            <v>10446</v>
          </cell>
          <cell r="FH144">
            <v>1919148</v>
          </cell>
          <cell r="FI144">
            <v>93759</v>
          </cell>
          <cell r="FJ144">
            <v>248030</v>
          </cell>
          <cell r="FK144">
            <v>750000</v>
          </cell>
          <cell r="FL144">
            <v>3000</v>
          </cell>
          <cell r="FM144">
            <v>0</v>
          </cell>
          <cell r="FN144">
            <v>8000</v>
          </cell>
          <cell r="FO144">
            <v>250000</v>
          </cell>
          <cell r="FP144">
            <v>0</v>
          </cell>
          <cell r="FQ144">
            <v>2421818</v>
          </cell>
          <cell r="FR144">
            <v>0</v>
          </cell>
          <cell r="FS144">
            <v>10000</v>
          </cell>
          <cell r="FT144">
            <v>16643</v>
          </cell>
          <cell r="FU144">
            <v>45000</v>
          </cell>
          <cell r="FV144">
            <v>120000</v>
          </cell>
          <cell r="FW144">
            <v>5885398</v>
          </cell>
          <cell r="FX144">
            <v>0</v>
          </cell>
          <cell r="FY144">
            <v>0</v>
          </cell>
          <cell r="FZ144">
            <v>0</v>
          </cell>
          <cell r="GA144">
            <v>5885398</v>
          </cell>
          <cell r="GB144">
            <v>533455</v>
          </cell>
          <cell r="GC144">
            <v>6418853</v>
          </cell>
          <cell r="GD144">
            <v>1450673</v>
          </cell>
          <cell r="GE144">
            <v>0</v>
          </cell>
          <cell r="GF144">
            <v>3706434</v>
          </cell>
          <cell r="GG144">
            <v>6032</v>
          </cell>
          <cell r="GH144">
            <v>2611856</v>
          </cell>
          <cell r="GI144">
            <v>46191</v>
          </cell>
          <cell r="GJ144">
            <v>352564</v>
          </cell>
          <cell r="GK144">
            <v>233800</v>
          </cell>
          <cell r="GL144">
            <v>127583</v>
          </cell>
          <cell r="GM144">
            <v>6747</v>
          </cell>
          <cell r="GN144">
            <v>21633</v>
          </cell>
          <cell r="GO144">
            <v>24318</v>
          </cell>
          <cell r="GP144">
            <v>0</v>
          </cell>
          <cell r="GQ144">
            <v>0</v>
          </cell>
          <cell r="GR144">
            <v>0</v>
          </cell>
          <cell r="GS144">
            <v>66352</v>
          </cell>
          <cell r="GT144">
            <v>0</v>
          </cell>
          <cell r="GU144">
            <v>0</v>
          </cell>
          <cell r="GV144">
            <v>3768805</v>
          </cell>
          <cell r="GW144">
            <v>1306228</v>
          </cell>
          <cell r="GX144">
            <v>868922</v>
          </cell>
          <cell r="GY144">
            <v>3981</v>
          </cell>
          <cell r="GZ144">
            <v>0</v>
          </cell>
          <cell r="HA144">
            <v>0</v>
          </cell>
          <cell r="HB144">
            <v>0</v>
          </cell>
          <cell r="HC144">
            <v>0</v>
          </cell>
          <cell r="HD144">
            <v>31586</v>
          </cell>
          <cell r="HE144">
            <v>78013</v>
          </cell>
          <cell r="HF144">
            <v>6021968</v>
          </cell>
          <cell r="HG144">
            <v>5168724</v>
          </cell>
          <cell r="HH144">
            <v>0</v>
          </cell>
          <cell r="HI144">
            <v>853244</v>
          </cell>
          <cell r="HJ144">
            <v>2731488</v>
          </cell>
          <cell r="HK144">
            <v>0</v>
          </cell>
          <cell r="HL144">
            <v>86134</v>
          </cell>
          <cell r="HM144">
            <v>160936</v>
          </cell>
          <cell r="HN144">
            <v>129628</v>
          </cell>
          <cell r="HO144">
            <v>4702</v>
          </cell>
          <cell r="HP144">
            <v>22616</v>
          </cell>
          <cell r="HQ144">
            <v>25413</v>
          </cell>
          <cell r="HR144">
            <v>0</v>
          </cell>
          <cell r="HS144">
            <v>0</v>
          </cell>
          <cell r="HT144">
            <v>0</v>
          </cell>
          <cell r="HU144">
            <v>125501</v>
          </cell>
          <cell r="HV144">
            <v>0</v>
          </cell>
          <cell r="HW144">
            <v>1930</v>
          </cell>
          <cell r="HX144">
            <v>3586268</v>
          </cell>
          <cell r="HY144">
            <v>0</v>
          </cell>
          <cell r="HZ144">
            <v>853244</v>
          </cell>
          <cell r="IA144">
            <v>0</v>
          </cell>
          <cell r="IB144">
            <v>0</v>
          </cell>
          <cell r="IC144">
            <v>0</v>
          </cell>
          <cell r="ID144">
            <v>0</v>
          </cell>
          <cell r="IE144">
            <v>0</v>
          </cell>
          <cell r="IF144">
            <v>25821</v>
          </cell>
          <cell r="IG144">
            <v>79573</v>
          </cell>
          <cell r="IH144">
            <v>0</v>
          </cell>
          <cell r="II144">
            <v>0</v>
          </cell>
          <cell r="IJ144">
            <v>0</v>
          </cell>
          <cell r="IK144">
            <v>0</v>
          </cell>
          <cell r="IL144">
            <v>3460767</v>
          </cell>
          <cell r="IM144">
            <v>0</v>
          </cell>
          <cell r="IN144">
            <v>0</v>
          </cell>
          <cell r="IO144">
            <v>12.2</v>
          </cell>
          <cell r="IP144">
            <v>5</v>
          </cell>
          <cell r="IQ144">
            <v>1.8009999999999999</v>
          </cell>
          <cell r="IR144">
            <v>0</v>
          </cell>
          <cell r="IS144">
            <v>464.4</v>
          </cell>
          <cell r="IT144">
            <v>0</v>
          </cell>
          <cell r="IU144">
            <v>12</v>
          </cell>
          <cell r="IV144">
            <v>0</v>
          </cell>
          <cell r="IW144">
            <v>0</v>
          </cell>
          <cell r="IX144">
            <v>0</v>
          </cell>
          <cell r="IY144">
            <v>0</v>
          </cell>
          <cell r="IZ144">
            <v>0</v>
          </cell>
          <cell r="JA144">
            <v>0</v>
          </cell>
          <cell r="JB144">
            <v>0</v>
          </cell>
          <cell r="JC144">
            <v>0</v>
          </cell>
          <cell r="JD144">
            <v>26.16</v>
          </cell>
          <cell r="JE144">
            <v>5.48</v>
          </cell>
          <cell r="JF144">
            <v>4.84</v>
          </cell>
          <cell r="JG144">
            <v>15.84</v>
          </cell>
          <cell r="JH144">
            <v>10.96</v>
          </cell>
          <cell r="JI144">
            <v>2.42</v>
          </cell>
          <cell r="JJ144">
            <v>20.88</v>
          </cell>
          <cell r="JK144">
            <v>34.26</v>
          </cell>
          <cell r="JL144">
            <v>28.29</v>
          </cell>
          <cell r="JM144">
            <v>0</v>
          </cell>
          <cell r="JN144">
            <v>2</v>
          </cell>
          <cell r="JO144">
            <v>0</v>
          </cell>
          <cell r="JP144">
            <v>6152</v>
          </cell>
          <cell r="JQ144">
            <v>1.8640000000000001</v>
          </cell>
          <cell r="JR144">
            <v>0</v>
          </cell>
          <cell r="JS144">
            <v>444</v>
          </cell>
          <cell r="JT144">
            <v>0</v>
          </cell>
          <cell r="JU144">
            <v>0</v>
          </cell>
          <cell r="JV144">
            <v>0</v>
          </cell>
          <cell r="JW144">
            <v>0</v>
          </cell>
          <cell r="JX144">
            <v>464.4</v>
          </cell>
          <cell r="JY144">
            <v>6397</v>
          </cell>
          <cell r="JZ144">
            <v>2970767</v>
          </cell>
          <cell r="KA144">
            <v>0</v>
          </cell>
        </row>
        <row r="145">
          <cell r="C145">
            <v>2394</v>
          </cell>
          <cell r="D145" t="str">
            <v>CLAYTON RIDGE (GARNAVILLO OLD)</v>
          </cell>
          <cell r="E145">
            <v>0</v>
          </cell>
          <cell r="F145">
            <v>0</v>
          </cell>
          <cell r="G145">
            <v>0</v>
          </cell>
          <cell r="H145">
            <v>2763</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cell r="HA145">
            <v>0</v>
          </cell>
          <cell r="HB145">
            <v>0</v>
          </cell>
          <cell r="HC145">
            <v>0</v>
          </cell>
          <cell r="HD145">
            <v>0</v>
          </cell>
          <cell r="HE145">
            <v>0</v>
          </cell>
          <cell r="HF145">
            <v>0</v>
          </cell>
          <cell r="HG145">
            <v>0</v>
          </cell>
          <cell r="HH145">
            <v>0</v>
          </cell>
          <cell r="HI145">
            <v>0</v>
          </cell>
          <cell r="HJ145">
            <v>0</v>
          </cell>
          <cell r="HK145">
            <v>0</v>
          </cell>
          <cell r="HL145">
            <v>0</v>
          </cell>
          <cell r="HM145">
            <v>0</v>
          </cell>
          <cell r="HN145">
            <v>0</v>
          </cell>
          <cell r="HO145">
            <v>0</v>
          </cell>
          <cell r="HP145">
            <v>0</v>
          </cell>
          <cell r="HQ145">
            <v>0</v>
          </cell>
          <cell r="HR145">
            <v>0</v>
          </cell>
          <cell r="HS145">
            <v>0</v>
          </cell>
          <cell r="HT145">
            <v>0</v>
          </cell>
          <cell r="HU145">
            <v>0</v>
          </cell>
          <cell r="HV145">
            <v>0</v>
          </cell>
          <cell r="HW145">
            <v>0</v>
          </cell>
          <cell r="HX145">
            <v>0</v>
          </cell>
          <cell r="HY145">
            <v>0</v>
          </cell>
          <cell r="HZ145">
            <v>0</v>
          </cell>
          <cell r="IA145">
            <v>0</v>
          </cell>
          <cell r="IB145">
            <v>0</v>
          </cell>
          <cell r="IC145">
            <v>0</v>
          </cell>
          <cell r="ID145">
            <v>0</v>
          </cell>
          <cell r="IE145">
            <v>0</v>
          </cell>
          <cell r="IF145">
            <v>0</v>
          </cell>
          <cell r="IG145">
            <v>0</v>
          </cell>
          <cell r="IH145">
            <v>0</v>
          </cell>
          <cell r="II145">
            <v>0</v>
          </cell>
          <cell r="IJ145">
            <v>0</v>
          </cell>
          <cell r="IK145">
            <v>0</v>
          </cell>
          <cell r="IL145">
            <v>0</v>
          </cell>
          <cell r="IM145">
            <v>0</v>
          </cell>
          <cell r="IN145">
            <v>0</v>
          </cell>
          <cell r="IO145">
            <v>0</v>
          </cell>
          <cell r="IP145">
            <v>0</v>
          </cell>
          <cell r="IQ145">
            <v>0</v>
          </cell>
          <cell r="IR145">
            <v>0</v>
          </cell>
          <cell r="IS145">
            <v>0</v>
          </cell>
          <cell r="IT145">
            <v>0</v>
          </cell>
          <cell r="IU145">
            <v>0</v>
          </cell>
          <cell r="IV145">
            <v>0</v>
          </cell>
          <cell r="IW145">
            <v>0</v>
          </cell>
          <cell r="IX145">
            <v>0</v>
          </cell>
          <cell r="IY145">
            <v>0</v>
          </cell>
          <cell r="IZ145">
            <v>0</v>
          </cell>
          <cell r="JA145">
            <v>0</v>
          </cell>
          <cell r="JB145">
            <v>0</v>
          </cell>
          <cell r="JC145">
            <v>0</v>
          </cell>
          <cell r="JD145">
            <v>0</v>
          </cell>
          <cell r="JE145">
            <v>0</v>
          </cell>
          <cell r="JF145">
            <v>0</v>
          </cell>
          <cell r="JG145">
            <v>0</v>
          </cell>
          <cell r="JH145">
            <v>0</v>
          </cell>
          <cell r="JI145">
            <v>0</v>
          </cell>
          <cell r="JJ145">
            <v>0</v>
          </cell>
          <cell r="JK145">
            <v>0</v>
          </cell>
          <cell r="JL145">
            <v>0</v>
          </cell>
          <cell r="JM145">
            <v>0</v>
          </cell>
          <cell r="JN145">
            <v>0</v>
          </cell>
          <cell r="JO145">
            <v>0</v>
          </cell>
          <cell r="JP145">
            <v>0</v>
          </cell>
          <cell r="JQ145">
            <v>0</v>
          </cell>
          <cell r="JR145">
            <v>0</v>
          </cell>
          <cell r="JS145">
            <v>0</v>
          </cell>
          <cell r="JT145">
            <v>0</v>
          </cell>
          <cell r="JU145">
            <v>0</v>
          </cell>
          <cell r="JV145">
            <v>0</v>
          </cell>
          <cell r="JW145">
            <v>0</v>
          </cell>
          <cell r="JX145">
            <v>0</v>
          </cell>
          <cell r="JY145">
            <v>0</v>
          </cell>
          <cell r="JZ145">
            <v>0</v>
          </cell>
          <cell r="KA145">
            <v>0</v>
          </cell>
        </row>
        <row r="146">
          <cell r="C146">
            <v>2403</v>
          </cell>
          <cell r="D146" t="str">
            <v>GARNER-HAYFIELD</v>
          </cell>
          <cell r="E146">
            <v>0</v>
          </cell>
          <cell r="F146">
            <v>0</v>
          </cell>
          <cell r="G146">
            <v>0</v>
          </cell>
          <cell r="H146">
            <v>2403</v>
          </cell>
          <cell r="I146">
            <v>2374047</v>
          </cell>
          <cell r="J146">
            <v>56749</v>
          </cell>
          <cell r="K146">
            <v>462293</v>
          </cell>
          <cell r="L146">
            <v>1300000</v>
          </cell>
          <cell r="M146">
            <v>6550</v>
          </cell>
          <cell r="N146">
            <v>280000</v>
          </cell>
          <cell r="O146">
            <v>340000</v>
          </cell>
          <cell r="P146">
            <v>1305250</v>
          </cell>
          <cell r="Q146">
            <v>0</v>
          </cell>
          <cell r="R146">
            <v>5287892</v>
          </cell>
          <cell r="S146">
            <v>0</v>
          </cell>
          <cell r="T146">
            <v>68050</v>
          </cell>
          <cell r="U146">
            <v>25192</v>
          </cell>
          <cell r="V146">
            <v>78000</v>
          </cell>
          <cell r="W146">
            <v>457400</v>
          </cell>
          <cell r="X146">
            <v>12041423</v>
          </cell>
          <cell r="Y146">
            <v>0</v>
          </cell>
          <cell r="Z146">
            <v>88888</v>
          </cell>
          <cell r="AA146">
            <v>0</v>
          </cell>
          <cell r="AB146">
            <v>12130311</v>
          </cell>
          <cell r="AC146">
            <v>3123231</v>
          </cell>
          <cell r="AD146">
            <v>15253542</v>
          </cell>
          <cell r="AE146">
            <v>7330725</v>
          </cell>
          <cell r="AF146">
            <v>654478</v>
          </cell>
          <cell r="AG146">
            <v>148500</v>
          </cell>
          <cell r="AH146">
            <v>347000</v>
          </cell>
          <cell r="AI146">
            <v>447300</v>
          </cell>
          <cell r="AJ146">
            <v>89460</v>
          </cell>
          <cell r="AK146">
            <v>867048</v>
          </cell>
          <cell r="AL146">
            <v>359329</v>
          </cell>
          <cell r="AM146">
            <v>0</v>
          </cell>
          <cell r="AN146">
            <v>2913115</v>
          </cell>
          <cell r="AO146">
            <v>655000</v>
          </cell>
          <cell r="AP146">
            <v>1000000</v>
          </cell>
          <cell r="AQ146">
            <v>88888</v>
          </cell>
          <cell r="AR146">
            <v>369411</v>
          </cell>
          <cell r="AS146">
            <v>1458299</v>
          </cell>
          <cell r="AT146">
            <v>12357139</v>
          </cell>
          <cell r="AU146">
            <v>88888</v>
          </cell>
          <cell r="AV146">
            <v>12446027</v>
          </cell>
          <cell r="AW146">
            <v>2807515</v>
          </cell>
          <cell r="AX146">
            <v>15253542</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20</v>
          </cell>
          <cell r="BV146">
            <v>2015</v>
          </cell>
          <cell r="BW146">
            <v>2019</v>
          </cell>
          <cell r="BX146">
            <v>10</v>
          </cell>
          <cell r="BY146">
            <v>0</v>
          </cell>
          <cell r="BZ146">
            <v>0</v>
          </cell>
          <cell r="CA146">
            <v>0</v>
          </cell>
          <cell r="CB146">
            <v>0</v>
          </cell>
          <cell r="CC146">
            <v>0</v>
          </cell>
          <cell r="CD146">
            <v>0</v>
          </cell>
          <cell r="CE146">
            <v>0</v>
          </cell>
          <cell r="CF146">
            <v>0</v>
          </cell>
          <cell r="CG146">
            <v>0</v>
          </cell>
          <cell r="CH146">
            <v>0</v>
          </cell>
          <cell r="CI146">
            <v>0</v>
          </cell>
          <cell r="CJ146">
            <v>2006</v>
          </cell>
          <cell r="CK146">
            <v>2015</v>
          </cell>
          <cell r="CL146">
            <v>670</v>
          </cell>
          <cell r="CM146">
            <v>0</v>
          </cell>
          <cell r="CN146">
            <v>0</v>
          </cell>
          <cell r="CO146">
            <v>0</v>
          </cell>
          <cell r="CP146">
            <v>0</v>
          </cell>
          <cell r="CQ146">
            <v>0</v>
          </cell>
          <cell r="CR146">
            <v>0</v>
          </cell>
          <cell r="CS146">
            <v>0</v>
          </cell>
          <cell r="CT146">
            <v>2700</v>
          </cell>
          <cell r="CU146">
            <v>0</v>
          </cell>
          <cell r="CV146">
            <v>8</v>
          </cell>
          <cell r="CW146">
            <v>509726</v>
          </cell>
          <cell r="CX146">
            <v>0</v>
          </cell>
          <cell r="CY146">
            <v>0</v>
          </cell>
          <cell r="CZ146">
            <v>0</v>
          </cell>
          <cell r="DA146">
            <v>0</v>
          </cell>
          <cell r="DB146">
            <v>0</v>
          </cell>
          <cell r="DC146">
            <v>0</v>
          </cell>
          <cell r="DD146">
            <v>3</v>
          </cell>
          <cell r="DE146">
            <v>157153</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2055376</v>
          </cell>
          <cell r="DU146">
            <v>31532</v>
          </cell>
          <cell r="DV146">
            <v>0</v>
          </cell>
          <cell r="DW146">
            <v>0</v>
          </cell>
          <cell r="DX146">
            <v>0</v>
          </cell>
          <cell r="DY146">
            <v>0</v>
          </cell>
          <cell r="DZ146">
            <v>0</v>
          </cell>
          <cell r="EA146">
            <v>0</v>
          </cell>
          <cell r="EB146">
            <v>2086908</v>
          </cell>
          <cell r="EC146">
            <v>250000</v>
          </cell>
          <cell r="ED146">
            <v>0</v>
          </cell>
          <cell r="EE146">
            <v>2055376</v>
          </cell>
          <cell r="EF146">
            <v>0</v>
          </cell>
          <cell r="EG146">
            <v>30587</v>
          </cell>
          <cell r="EH146">
            <v>30587</v>
          </cell>
          <cell r="EI146">
            <v>77404</v>
          </cell>
          <cell r="EJ146">
            <v>107991</v>
          </cell>
          <cell r="EK146">
            <v>0</v>
          </cell>
          <cell r="EL146">
            <v>0</v>
          </cell>
          <cell r="EM146">
            <v>0</v>
          </cell>
          <cell r="EN146">
            <v>0</v>
          </cell>
          <cell r="EO146">
            <v>0</v>
          </cell>
          <cell r="EP146">
            <v>0</v>
          </cell>
          <cell r="EQ146">
            <v>2444899</v>
          </cell>
          <cell r="ER146">
            <v>13443</v>
          </cell>
          <cell r="ES146">
            <v>957361</v>
          </cell>
          <cell r="ET146">
            <v>114811</v>
          </cell>
          <cell r="EU146">
            <v>0</v>
          </cell>
          <cell r="EV146">
            <v>0</v>
          </cell>
          <cell r="EW146">
            <v>13040</v>
          </cell>
          <cell r="EX146">
            <v>33000</v>
          </cell>
          <cell r="EY146">
            <v>0</v>
          </cell>
          <cell r="EZ146">
            <v>0</v>
          </cell>
          <cell r="FA146">
            <v>0</v>
          </cell>
          <cell r="FB146">
            <v>0</v>
          </cell>
          <cell r="FC146">
            <v>1118212</v>
          </cell>
          <cell r="FD146">
            <v>0</v>
          </cell>
          <cell r="FE146">
            <v>0</v>
          </cell>
          <cell r="FF146">
            <v>943918</v>
          </cell>
          <cell r="FG146">
            <v>13443</v>
          </cell>
          <cell r="FH146">
            <v>2024267</v>
          </cell>
          <cell r="FI146">
            <v>48538</v>
          </cell>
          <cell r="FJ146">
            <v>336213</v>
          </cell>
          <cell r="FK146">
            <v>1300000</v>
          </cell>
          <cell r="FL146">
            <v>6000</v>
          </cell>
          <cell r="FM146">
            <v>0</v>
          </cell>
          <cell r="FN146">
            <v>40000</v>
          </cell>
          <cell r="FO146">
            <v>450000</v>
          </cell>
          <cell r="FP146">
            <v>0</v>
          </cell>
          <cell r="FQ146">
            <v>5287892</v>
          </cell>
          <cell r="FR146">
            <v>0</v>
          </cell>
          <cell r="FS146">
            <v>61550</v>
          </cell>
          <cell r="FT146">
            <v>21291</v>
          </cell>
          <cell r="FU146">
            <v>78000</v>
          </cell>
          <cell r="FV146">
            <v>257400</v>
          </cell>
          <cell r="FW146">
            <v>9911151</v>
          </cell>
          <cell r="FX146">
            <v>0</v>
          </cell>
          <cell r="FY146">
            <v>0</v>
          </cell>
          <cell r="FZ146">
            <v>0</v>
          </cell>
          <cell r="GA146">
            <v>9911151</v>
          </cell>
          <cell r="GB146">
            <v>1612509</v>
          </cell>
          <cell r="GC146">
            <v>11523660</v>
          </cell>
          <cell r="GD146">
            <v>2550454</v>
          </cell>
          <cell r="GE146">
            <v>0</v>
          </cell>
          <cell r="GF146">
            <v>6168154</v>
          </cell>
          <cell r="GG146">
            <v>6001</v>
          </cell>
          <cell r="GH146">
            <v>4646574</v>
          </cell>
          <cell r="GI146">
            <v>0</v>
          </cell>
          <cell r="GJ146">
            <v>183523</v>
          </cell>
          <cell r="GK146">
            <v>526348</v>
          </cell>
          <cell r="GL146">
            <v>230312</v>
          </cell>
          <cell r="GM146">
            <v>0</v>
          </cell>
          <cell r="GN146">
            <v>38243</v>
          </cell>
          <cell r="GO146">
            <v>42756</v>
          </cell>
          <cell r="GP146">
            <v>0</v>
          </cell>
          <cell r="GQ146">
            <v>0</v>
          </cell>
          <cell r="GR146">
            <v>0</v>
          </cell>
          <cell r="GS146">
            <v>64211</v>
          </cell>
          <cell r="GT146">
            <v>114434</v>
          </cell>
          <cell r="GU146">
            <v>-5883</v>
          </cell>
          <cell r="GV146">
            <v>6346799</v>
          </cell>
          <cell r="GW146">
            <v>2146612</v>
          </cell>
          <cell r="GX146">
            <v>2688151</v>
          </cell>
          <cell r="GY146">
            <v>0</v>
          </cell>
          <cell r="GZ146">
            <v>0</v>
          </cell>
          <cell r="HA146">
            <v>0</v>
          </cell>
          <cell r="HB146">
            <v>339571</v>
          </cell>
          <cell r="HC146">
            <v>0</v>
          </cell>
          <cell r="HD146">
            <v>45082</v>
          </cell>
          <cell r="HE146">
            <v>117020</v>
          </cell>
          <cell r="HF146">
            <v>11638153</v>
          </cell>
          <cell r="HG146">
            <v>8766538</v>
          </cell>
          <cell r="HH146">
            <v>0</v>
          </cell>
          <cell r="HI146">
            <v>2871615</v>
          </cell>
          <cell r="HJ146">
            <v>4804985</v>
          </cell>
          <cell r="HK146">
            <v>0</v>
          </cell>
          <cell r="HL146">
            <v>406643</v>
          </cell>
          <cell r="HM146">
            <v>618037</v>
          </cell>
          <cell r="HN146">
            <v>241383</v>
          </cell>
          <cell r="HO146">
            <v>0</v>
          </cell>
          <cell r="HP146">
            <v>39556</v>
          </cell>
          <cell r="HQ146">
            <v>44211</v>
          </cell>
          <cell r="HR146">
            <v>0</v>
          </cell>
          <cell r="HS146">
            <v>107600</v>
          </cell>
          <cell r="HT146">
            <v>0</v>
          </cell>
          <cell r="HU146">
            <v>96100</v>
          </cell>
          <cell r="HV146">
            <v>0</v>
          </cell>
          <cell r="HW146">
            <v>6001</v>
          </cell>
          <cell r="HX146">
            <v>6897614</v>
          </cell>
          <cell r="HY146">
            <v>0</v>
          </cell>
          <cell r="HZ146">
            <v>2871615</v>
          </cell>
          <cell r="IA146">
            <v>0</v>
          </cell>
          <cell r="IB146">
            <v>0</v>
          </cell>
          <cell r="IC146">
            <v>0</v>
          </cell>
          <cell r="ID146">
            <v>346920</v>
          </cell>
          <cell r="IE146">
            <v>0</v>
          </cell>
          <cell r="IF146">
            <v>36918</v>
          </cell>
          <cell r="IG146">
            <v>226477</v>
          </cell>
          <cell r="IH146">
            <v>0</v>
          </cell>
          <cell r="II146">
            <v>0</v>
          </cell>
          <cell r="IJ146">
            <v>0</v>
          </cell>
          <cell r="IK146">
            <v>0</v>
          </cell>
          <cell r="IL146">
            <v>6801514</v>
          </cell>
          <cell r="IM146">
            <v>0</v>
          </cell>
          <cell r="IN146">
            <v>0</v>
          </cell>
          <cell r="IO146">
            <v>60.9</v>
          </cell>
          <cell r="IP146">
            <v>0</v>
          </cell>
          <cell r="IQ146">
            <v>3.3340000000000001</v>
          </cell>
          <cell r="IR146">
            <v>2.2000000000000002</v>
          </cell>
          <cell r="IS146">
            <v>800.7</v>
          </cell>
          <cell r="IT146">
            <v>0</v>
          </cell>
          <cell r="IU146">
            <v>23</v>
          </cell>
          <cell r="IV146">
            <v>0</v>
          </cell>
          <cell r="IW146">
            <v>0</v>
          </cell>
          <cell r="IX146">
            <v>0</v>
          </cell>
          <cell r="IY146">
            <v>0</v>
          </cell>
          <cell r="IZ146">
            <v>0</v>
          </cell>
          <cell r="JA146">
            <v>0</v>
          </cell>
          <cell r="JB146">
            <v>0</v>
          </cell>
          <cell r="JC146">
            <v>0</v>
          </cell>
          <cell r="JD146">
            <v>100.97</v>
          </cell>
          <cell r="JE146">
            <v>27.4</v>
          </cell>
          <cell r="JF146">
            <v>29.65</v>
          </cell>
          <cell r="JG146">
            <v>43.92</v>
          </cell>
          <cell r="JH146">
            <v>38.36</v>
          </cell>
          <cell r="JI146">
            <v>32.07</v>
          </cell>
          <cell r="JJ146">
            <v>34.56</v>
          </cell>
          <cell r="JK146">
            <v>104.99</v>
          </cell>
          <cell r="JL146">
            <v>49.67</v>
          </cell>
          <cell r="JM146">
            <v>1.32</v>
          </cell>
          <cell r="JN146">
            <v>0</v>
          </cell>
          <cell r="JO146">
            <v>0</v>
          </cell>
          <cell r="JP146">
            <v>6121</v>
          </cell>
          <cell r="JQ146">
            <v>3.4660000000000002</v>
          </cell>
          <cell r="JR146">
            <v>14892</v>
          </cell>
          <cell r="JS146">
            <v>785</v>
          </cell>
          <cell r="JT146">
            <v>0</v>
          </cell>
          <cell r="JU146">
            <v>0</v>
          </cell>
          <cell r="JV146">
            <v>0</v>
          </cell>
          <cell r="JW146">
            <v>0</v>
          </cell>
          <cell r="JX146">
            <v>800.7</v>
          </cell>
          <cell r="JY146">
            <v>6366</v>
          </cell>
          <cell r="JZ146">
            <v>5097256</v>
          </cell>
          <cell r="KA146">
            <v>0</v>
          </cell>
        </row>
        <row r="147">
          <cell r="C147">
            <v>2457</v>
          </cell>
          <cell r="D147" t="str">
            <v>GEORGE-LITTLE ROCK</v>
          </cell>
          <cell r="E147">
            <v>0</v>
          </cell>
          <cell r="F147">
            <v>0</v>
          </cell>
          <cell r="G147">
            <v>0</v>
          </cell>
          <cell r="H147">
            <v>2457</v>
          </cell>
          <cell r="I147">
            <v>2475111</v>
          </cell>
          <cell r="J147">
            <v>40224</v>
          </cell>
          <cell r="K147">
            <v>345453</v>
          </cell>
          <cell r="L147">
            <v>87000</v>
          </cell>
          <cell r="M147">
            <v>12375</v>
          </cell>
          <cell r="N147">
            <v>125000</v>
          </cell>
          <cell r="O147">
            <v>225000</v>
          </cell>
          <cell r="P147">
            <v>683535</v>
          </cell>
          <cell r="Q147">
            <v>0</v>
          </cell>
          <cell r="R147">
            <v>2177920</v>
          </cell>
          <cell r="S147">
            <v>0</v>
          </cell>
          <cell r="T147">
            <v>57960</v>
          </cell>
          <cell r="U147">
            <v>5802</v>
          </cell>
          <cell r="V147">
            <v>55000</v>
          </cell>
          <cell r="W147">
            <v>250000</v>
          </cell>
          <cell r="X147">
            <v>6540380</v>
          </cell>
          <cell r="Y147">
            <v>0</v>
          </cell>
          <cell r="Z147">
            <v>0</v>
          </cell>
          <cell r="AA147">
            <v>2500</v>
          </cell>
          <cell r="AB147">
            <v>6542880</v>
          </cell>
          <cell r="AC147">
            <v>2398736</v>
          </cell>
          <cell r="AD147">
            <v>8941616</v>
          </cell>
          <cell r="AE147">
            <v>3891000</v>
          </cell>
          <cell r="AF147">
            <v>135000</v>
          </cell>
          <cell r="AG147">
            <v>220000</v>
          </cell>
          <cell r="AH147">
            <v>238000</v>
          </cell>
          <cell r="AI147">
            <v>260000</v>
          </cell>
          <cell r="AJ147">
            <v>218700</v>
          </cell>
          <cell r="AK147">
            <v>496000</v>
          </cell>
          <cell r="AL147">
            <v>372000</v>
          </cell>
          <cell r="AM147">
            <v>0</v>
          </cell>
          <cell r="AN147">
            <v>1939700</v>
          </cell>
          <cell r="AO147">
            <v>270000</v>
          </cell>
          <cell r="AP147">
            <v>410000</v>
          </cell>
          <cell r="AQ147">
            <v>322283</v>
          </cell>
          <cell r="AR147">
            <v>203626</v>
          </cell>
          <cell r="AS147">
            <v>935909</v>
          </cell>
          <cell r="AT147">
            <v>7036609</v>
          </cell>
          <cell r="AU147">
            <v>0</v>
          </cell>
          <cell r="AV147">
            <v>7036609</v>
          </cell>
          <cell r="AW147">
            <v>1905007</v>
          </cell>
          <cell r="AX147">
            <v>8941616</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20</v>
          </cell>
          <cell r="BV147">
            <v>2014</v>
          </cell>
          <cell r="BW147">
            <v>2018</v>
          </cell>
          <cell r="BX147">
            <v>10</v>
          </cell>
          <cell r="BY147">
            <v>0</v>
          </cell>
          <cell r="BZ147">
            <v>0</v>
          </cell>
          <cell r="CA147">
            <v>0</v>
          </cell>
          <cell r="CB147">
            <v>0</v>
          </cell>
          <cell r="CC147">
            <v>0</v>
          </cell>
          <cell r="CD147">
            <v>0</v>
          </cell>
          <cell r="CE147">
            <v>0</v>
          </cell>
          <cell r="CF147">
            <v>0</v>
          </cell>
          <cell r="CG147">
            <v>0</v>
          </cell>
          <cell r="CH147">
            <v>0</v>
          </cell>
          <cell r="CI147">
            <v>0</v>
          </cell>
          <cell r="CJ147">
            <v>2011</v>
          </cell>
          <cell r="CK147">
            <v>2020</v>
          </cell>
          <cell r="CL147">
            <v>1340</v>
          </cell>
          <cell r="CM147">
            <v>0</v>
          </cell>
          <cell r="CN147">
            <v>0</v>
          </cell>
          <cell r="CO147">
            <v>0</v>
          </cell>
          <cell r="CP147">
            <v>0</v>
          </cell>
          <cell r="CQ147">
            <v>0</v>
          </cell>
          <cell r="CR147">
            <v>0</v>
          </cell>
          <cell r="CS147">
            <v>135</v>
          </cell>
          <cell r="CT147">
            <v>4050</v>
          </cell>
          <cell r="CU147">
            <v>0</v>
          </cell>
          <cell r="CV147">
            <v>9</v>
          </cell>
          <cell r="CW147">
            <v>281909</v>
          </cell>
          <cell r="CX147">
            <v>0</v>
          </cell>
          <cell r="CY147">
            <v>0</v>
          </cell>
          <cell r="CZ147">
            <v>0</v>
          </cell>
          <cell r="DA147">
            <v>0</v>
          </cell>
          <cell r="DB147">
            <v>0</v>
          </cell>
          <cell r="DC147">
            <v>0</v>
          </cell>
          <cell r="DD147">
            <v>5</v>
          </cell>
          <cell r="DE147">
            <v>276732</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1684247</v>
          </cell>
          <cell r="DU147">
            <v>14078</v>
          </cell>
          <cell r="DV147">
            <v>0</v>
          </cell>
          <cell r="DW147">
            <v>0</v>
          </cell>
          <cell r="DX147">
            <v>0</v>
          </cell>
          <cell r="DY147">
            <v>0</v>
          </cell>
          <cell r="DZ147">
            <v>0</v>
          </cell>
          <cell r="EA147">
            <v>0</v>
          </cell>
          <cell r="EB147">
            <v>1698325</v>
          </cell>
          <cell r="EC147">
            <v>210000</v>
          </cell>
          <cell r="ED147">
            <v>0</v>
          </cell>
          <cell r="EE147">
            <v>1684247</v>
          </cell>
          <cell r="EF147">
            <v>0</v>
          </cell>
          <cell r="EG147">
            <v>153356</v>
          </cell>
          <cell r="EH147">
            <v>153356</v>
          </cell>
          <cell r="EI147">
            <v>68150</v>
          </cell>
          <cell r="EJ147">
            <v>221506</v>
          </cell>
          <cell r="EK147">
            <v>0</v>
          </cell>
          <cell r="EL147">
            <v>0</v>
          </cell>
          <cell r="EM147">
            <v>0</v>
          </cell>
          <cell r="EN147">
            <v>27605</v>
          </cell>
          <cell r="EO147">
            <v>322283</v>
          </cell>
          <cell r="EP147">
            <v>0</v>
          </cell>
          <cell r="EQ147">
            <v>2479719</v>
          </cell>
          <cell r="ER147">
            <v>6817</v>
          </cell>
          <cell r="ES147">
            <v>830471</v>
          </cell>
          <cell r="ET147">
            <v>102697</v>
          </cell>
          <cell r="EU147">
            <v>0</v>
          </cell>
          <cell r="EV147">
            <v>0</v>
          </cell>
          <cell r="EW147">
            <v>74259</v>
          </cell>
          <cell r="EX147">
            <v>33000</v>
          </cell>
          <cell r="EY147">
            <v>0</v>
          </cell>
          <cell r="EZ147">
            <v>13500</v>
          </cell>
          <cell r="FA147">
            <v>156057</v>
          </cell>
          <cell r="FB147">
            <v>0</v>
          </cell>
          <cell r="FC147">
            <v>1209984</v>
          </cell>
          <cell r="FD147">
            <v>0</v>
          </cell>
          <cell r="FE147">
            <v>0</v>
          </cell>
          <cell r="FF147">
            <v>823654</v>
          </cell>
          <cell r="FG147">
            <v>6817</v>
          </cell>
          <cell r="FH147">
            <v>1706154</v>
          </cell>
          <cell r="FI147">
            <v>27786</v>
          </cell>
          <cell r="FJ147">
            <v>222077</v>
          </cell>
          <cell r="FK147">
            <v>87000</v>
          </cell>
          <cell r="FL147">
            <v>5500</v>
          </cell>
          <cell r="FM147">
            <v>0</v>
          </cell>
          <cell r="FN147">
            <v>0</v>
          </cell>
          <cell r="FO147">
            <v>275000</v>
          </cell>
          <cell r="FP147">
            <v>0</v>
          </cell>
          <cell r="FQ147">
            <v>2177920</v>
          </cell>
          <cell r="FR147">
            <v>0</v>
          </cell>
          <cell r="FS147">
            <v>55000</v>
          </cell>
          <cell r="FT147">
            <v>3887</v>
          </cell>
          <cell r="FU147">
            <v>55000</v>
          </cell>
          <cell r="FV147">
            <v>125000</v>
          </cell>
          <cell r="FW147">
            <v>4740324</v>
          </cell>
          <cell r="FX147">
            <v>0</v>
          </cell>
          <cell r="FY147">
            <v>0</v>
          </cell>
          <cell r="FZ147">
            <v>2500</v>
          </cell>
          <cell r="GA147">
            <v>4742824</v>
          </cell>
          <cell r="GB147">
            <v>1007488</v>
          </cell>
          <cell r="GC147">
            <v>5750312</v>
          </cell>
          <cell r="GD147">
            <v>830964</v>
          </cell>
          <cell r="GE147">
            <v>0</v>
          </cell>
          <cell r="GF147">
            <v>3811834</v>
          </cell>
          <cell r="GG147">
            <v>6001</v>
          </cell>
          <cell r="GH147">
            <v>2820470</v>
          </cell>
          <cell r="GI147">
            <v>0</v>
          </cell>
          <cell r="GJ147">
            <v>28859</v>
          </cell>
          <cell r="GK147">
            <v>327835</v>
          </cell>
          <cell r="GL147">
            <v>141881</v>
          </cell>
          <cell r="GM147">
            <v>4691</v>
          </cell>
          <cell r="GN147">
            <v>23361</v>
          </cell>
          <cell r="GO147">
            <v>26261</v>
          </cell>
          <cell r="GP147">
            <v>0</v>
          </cell>
          <cell r="GQ147">
            <v>140533</v>
          </cell>
          <cell r="GR147">
            <v>0</v>
          </cell>
          <cell r="GS147">
            <v>41181</v>
          </cell>
          <cell r="GT147">
            <v>0</v>
          </cell>
          <cell r="GU147">
            <v>0</v>
          </cell>
          <cell r="GV147">
            <v>3853015</v>
          </cell>
          <cell r="GW147">
            <v>573064</v>
          </cell>
          <cell r="GX147">
            <v>870283</v>
          </cell>
          <cell r="GY147">
            <v>0</v>
          </cell>
          <cell r="GZ147">
            <v>0</v>
          </cell>
          <cell r="HA147">
            <v>0</v>
          </cell>
          <cell r="HB147">
            <v>228966</v>
          </cell>
          <cell r="HC147">
            <v>0</v>
          </cell>
          <cell r="HD147">
            <v>29355</v>
          </cell>
          <cell r="HE147">
            <v>54009</v>
          </cell>
          <cell r="HF147">
            <v>5579337</v>
          </cell>
          <cell r="HG147">
            <v>4829324</v>
          </cell>
          <cell r="HH147">
            <v>0</v>
          </cell>
          <cell r="HI147">
            <v>750013</v>
          </cell>
          <cell r="HJ147">
            <v>2791176</v>
          </cell>
          <cell r="HK147">
            <v>57499</v>
          </cell>
          <cell r="HL147">
            <v>29870</v>
          </cell>
          <cell r="HM147">
            <v>279913</v>
          </cell>
          <cell r="HN147">
            <v>138332</v>
          </cell>
          <cell r="HO147">
            <v>8240</v>
          </cell>
          <cell r="HP147">
            <v>23170</v>
          </cell>
          <cell r="HQ147">
            <v>26036</v>
          </cell>
          <cell r="HR147">
            <v>0</v>
          </cell>
          <cell r="HS147">
            <v>136823</v>
          </cell>
          <cell r="HT147">
            <v>0</v>
          </cell>
          <cell r="HU147">
            <v>36006</v>
          </cell>
          <cell r="HV147">
            <v>0</v>
          </cell>
          <cell r="HW147">
            <v>-2160</v>
          </cell>
          <cell r="HX147">
            <v>3828152</v>
          </cell>
          <cell r="HY147">
            <v>0</v>
          </cell>
          <cell r="HZ147">
            <v>750013</v>
          </cell>
          <cell r="IA147">
            <v>0</v>
          </cell>
          <cell r="IB147">
            <v>0</v>
          </cell>
          <cell r="IC147">
            <v>0</v>
          </cell>
          <cell r="ID147">
            <v>233335</v>
          </cell>
          <cell r="IE147">
            <v>0</v>
          </cell>
          <cell r="IF147">
            <v>24051</v>
          </cell>
          <cell r="IG147">
            <v>58150</v>
          </cell>
          <cell r="IH147">
            <v>0</v>
          </cell>
          <cell r="II147">
            <v>0</v>
          </cell>
          <cell r="IJ147">
            <v>0</v>
          </cell>
          <cell r="IK147">
            <v>0</v>
          </cell>
          <cell r="IL147">
            <v>3792146</v>
          </cell>
          <cell r="IM147">
            <v>0</v>
          </cell>
          <cell r="IN147">
            <v>0</v>
          </cell>
          <cell r="IO147">
            <v>1.95</v>
          </cell>
          <cell r="IP147">
            <v>4</v>
          </cell>
          <cell r="IQ147">
            <v>2.0499999999999998</v>
          </cell>
          <cell r="IR147">
            <v>0.88</v>
          </cell>
          <cell r="IS147">
            <v>442.1</v>
          </cell>
          <cell r="IT147">
            <v>0</v>
          </cell>
          <cell r="IU147">
            <v>14.5</v>
          </cell>
          <cell r="IV147">
            <v>0</v>
          </cell>
          <cell r="IW147">
            <v>0</v>
          </cell>
          <cell r="IX147">
            <v>0</v>
          </cell>
          <cell r="IY147">
            <v>0</v>
          </cell>
          <cell r="IZ147">
            <v>0</v>
          </cell>
          <cell r="JA147">
            <v>0</v>
          </cell>
          <cell r="JB147">
            <v>0</v>
          </cell>
          <cell r="JC147">
            <v>0</v>
          </cell>
          <cell r="JD147">
            <v>45.73</v>
          </cell>
          <cell r="JE147">
            <v>13.7</v>
          </cell>
          <cell r="JF147">
            <v>13.31</v>
          </cell>
          <cell r="JG147">
            <v>18.72</v>
          </cell>
          <cell r="JH147">
            <v>9.59</v>
          </cell>
          <cell r="JI147">
            <v>12.11</v>
          </cell>
          <cell r="JJ147">
            <v>20.88</v>
          </cell>
          <cell r="JK147">
            <v>42.58</v>
          </cell>
          <cell r="JL147">
            <v>2.27</v>
          </cell>
          <cell r="JM147">
            <v>0.44</v>
          </cell>
          <cell r="JN147">
            <v>4</v>
          </cell>
          <cell r="JO147">
            <v>0</v>
          </cell>
          <cell r="JP147">
            <v>6121</v>
          </cell>
          <cell r="JQ147">
            <v>2.0830000000000002</v>
          </cell>
          <cell r="JR147">
            <v>21975</v>
          </cell>
          <cell r="JS147">
            <v>456</v>
          </cell>
          <cell r="JT147">
            <v>0</v>
          </cell>
          <cell r="JU147">
            <v>0</v>
          </cell>
          <cell r="JV147">
            <v>0</v>
          </cell>
          <cell r="JW147">
            <v>0</v>
          </cell>
          <cell r="JX147">
            <v>442.1</v>
          </cell>
          <cell r="JY147">
            <v>6366</v>
          </cell>
          <cell r="JZ147">
            <v>2814409</v>
          </cell>
          <cell r="KA147">
            <v>4679</v>
          </cell>
        </row>
        <row r="148">
          <cell r="C148">
            <v>2466</v>
          </cell>
          <cell r="D148" t="str">
            <v>GILBERT</v>
          </cell>
          <cell r="E148">
            <v>0</v>
          </cell>
          <cell r="F148">
            <v>0</v>
          </cell>
          <cell r="G148">
            <v>0</v>
          </cell>
          <cell r="H148">
            <v>2466</v>
          </cell>
          <cell r="I148">
            <v>6984122</v>
          </cell>
          <cell r="J148">
            <v>34783</v>
          </cell>
          <cell r="K148">
            <v>0</v>
          </cell>
          <cell r="L148">
            <v>1500000</v>
          </cell>
          <cell r="M148">
            <v>84500</v>
          </cell>
          <cell r="N148">
            <v>500000</v>
          </cell>
          <cell r="O148">
            <v>975000</v>
          </cell>
          <cell r="P148">
            <v>521000</v>
          </cell>
          <cell r="Q148">
            <v>0</v>
          </cell>
          <cell r="R148">
            <v>7107712</v>
          </cell>
          <cell r="S148">
            <v>0</v>
          </cell>
          <cell r="T148">
            <v>478000</v>
          </cell>
          <cell r="U148">
            <v>37666</v>
          </cell>
          <cell r="V148">
            <v>30000</v>
          </cell>
          <cell r="W148">
            <v>500000</v>
          </cell>
          <cell r="X148">
            <v>18752783</v>
          </cell>
          <cell r="Y148">
            <v>0</v>
          </cell>
          <cell r="Z148">
            <v>0</v>
          </cell>
          <cell r="AA148">
            <v>0</v>
          </cell>
          <cell r="AB148">
            <v>18752783</v>
          </cell>
          <cell r="AC148">
            <v>7111576</v>
          </cell>
          <cell r="AD148">
            <v>25864359</v>
          </cell>
          <cell r="AE148">
            <v>12514147</v>
          </cell>
          <cell r="AF148">
            <v>450000</v>
          </cell>
          <cell r="AG148">
            <v>550000</v>
          </cell>
          <cell r="AH148">
            <v>564541</v>
          </cell>
          <cell r="AI148">
            <v>750000</v>
          </cell>
          <cell r="AJ148">
            <v>502000</v>
          </cell>
          <cell r="AK148">
            <v>1233460</v>
          </cell>
          <cell r="AL148">
            <v>710000</v>
          </cell>
          <cell r="AM148">
            <v>0</v>
          </cell>
          <cell r="AN148">
            <v>4760001</v>
          </cell>
          <cell r="AO148">
            <v>857788</v>
          </cell>
          <cell r="AP148">
            <v>4407851</v>
          </cell>
          <cell r="AQ148">
            <v>2769523</v>
          </cell>
          <cell r="AR148">
            <v>555049</v>
          </cell>
          <cell r="AS148">
            <v>7732423</v>
          </cell>
          <cell r="AT148">
            <v>25864359</v>
          </cell>
          <cell r="AU148">
            <v>0</v>
          </cell>
          <cell r="AV148">
            <v>25864359</v>
          </cell>
          <cell r="AW148">
            <v>0</v>
          </cell>
          <cell r="AX148">
            <v>25864359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2013</v>
          </cell>
          <cell r="BW148">
            <v>2017</v>
          </cell>
          <cell r="BX148">
            <v>10</v>
          </cell>
          <cell r="BY148">
            <v>0</v>
          </cell>
          <cell r="BZ148">
            <v>0</v>
          </cell>
          <cell r="CA148">
            <v>0</v>
          </cell>
          <cell r="CB148">
            <v>0</v>
          </cell>
          <cell r="CC148">
            <v>0</v>
          </cell>
          <cell r="CD148">
            <v>0</v>
          </cell>
          <cell r="CE148">
            <v>0</v>
          </cell>
          <cell r="CF148">
            <v>0</v>
          </cell>
          <cell r="CG148">
            <v>0</v>
          </cell>
          <cell r="CH148">
            <v>0</v>
          </cell>
          <cell r="CI148">
            <v>0</v>
          </cell>
          <cell r="CJ148">
            <v>1999</v>
          </cell>
          <cell r="CK148">
            <v>2018</v>
          </cell>
          <cell r="CL148">
            <v>1340</v>
          </cell>
          <cell r="CM148">
            <v>0</v>
          </cell>
          <cell r="CN148">
            <v>0</v>
          </cell>
          <cell r="CO148">
            <v>0</v>
          </cell>
          <cell r="CP148">
            <v>0</v>
          </cell>
          <cell r="CQ148">
            <v>0</v>
          </cell>
          <cell r="CR148">
            <v>0</v>
          </cell>
          <cell r="CS148">
            <v>0</v>
          </cell>
          <cell r="CT148">
            <v>4050</v>
          </cell>
          <cell r="CU148">
            <v>0</v>
          </cell>
          <cell r="CV148">
            <v>0</v>
          </cell>
          <cell r="CW148">
            <v>841076</v>
          </cell>
          <cell r="CX148">
            <v>0</v>
          </cell>
          <cell r="CY148">
            <v>0</v>
          </cell>
          <cell r="CZ148">
            <v>0</v>
          </cell>
          <cell r="DA148">
            <v>0</v>
          </cell>
          <cell r="DB148">
            <v>0</v>
          </cell>
          <cell r="DC148">
            <v>0</v>
          </cell>
          <cell r="DD148">
            <v>0</v>
          </cell>
          <cell r="DE148">
            <v>530893</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3509563</v>
          </cell>
          <cell r="DU148">
            <v>630555</v>
          </cell>
          <cell r="DV148">
            <v>0</v>
          </cell>
          <cell r="DW148">
            <v>0</v>
          </cell>
          <cell r="DX148">
            <v>0</v>
          </cell>
          <cell r="DY148">
            <v>613339</v>
          </cell>
          <cell r="DZ148">
            <v>0</v>
          </cell>
          <cell r="EA148">
            <v>0</v>
          </cell>
          <cell r="EB148">
            <v>4753457</v>
          </cell>
          <cell r="EC148">
            <v>0</v>
          </cell>
          <cell r="ED148">
            <v>0</v>
          </cell>
          <cell r="EE148">
            <v>4122902</v>
          </cell>
          <cell r="EF148">
            <v>0</v>
          </cell>
          <cell r="EG148">
            <v>530893</v>
          </cell>
          <cell r="EH148">
            <v>530893</v>
          </cell>
          <cell r="EI148">
            <v>130742</v>
          </cell>
          <cell r="EJ148">
            <v>661635</v>
          </cell>
          <cell r="EK148">
            <v>0</v>
          </cell>
          <cell r="EL148">
            <v>0</v>
          </cell>
          <cell r="EM148">
            <v>0</v>
          </cell>
          <cell r="EN148">
            <v>0</v>
          </cell>
          <cell r="EO148">
            <v>1604565</v>
          </cell>
          <cell r="EP148">
            <v>0</v>
          </cell>
          <cell r="EQ148">
            <v>7019657</v>
          </cell>
          <cell r="ER148">
            <v>159155</v>
          </cell>
          <cell r="ES148">
            <v>1199795</v>
          </cell>
          <cell r="ET148">
            <v>0</v>
          </cell>
          <cell r="EU148">
            <v>0</v>
          </cell>
          <cell r="EV148">
            <v>0</v>
          </cell>
          <cell r="EW148">
            <v>134000</v>
          </cell>
          <cell r="EX148">
            <v>33000</v>
          </cell>
          <cell r="EY148">
            <v>0</v>
          </cell>
          <cell r="EZ148">
            <v>0</v>
          </cell>
          <cell r="FA148">
            <v>405000</v>
          </cell>
          <cell r="FB148">
            <v>0</v>
          </cell>
          <cell r="FC148">
            <v>1771795</v>
          </cell>
          <cell r="FD148">
            <v>0</v>
          </cell>
          <cell r="FE148">
            <v>0</v>
          </cell>
          <cell r="FF148">
            <v>1040640</v>
          </cell>
          <cell r="FG148">
            <v>159155</v>
          </cell>
          <cell r="FH148">
            <v>4729152</v>
          </cell>
          <cell r="FI148">
            <v>23553</v>
          </cell>
          <cell r="FJ148">
            <v>0</v>
          </cell>
          <cell r="FK148">
            <v>1500000</v>
          </cell>
          <cell r="FL148">
            <v>75000</v>
          </cell>
          <cell r="FM148">
            <v>0</v>
          </cell>
          <cell r="FN148">
            <v>0</v>
          </cell>
          <cell r="FO148">
            <v>500000</v>
          </cell>
          <cell r="FP148">
            <v>0</v>
          </cell>
          <cell r="FQ148">
            <v>7107712</v>
          </cell>
          <cell r="FR148">
            <v>0</v>
          </cell>
          <cell r="FS148">
            <v>458000</v>
          </cell>
          <cell r="FT148">
            <v>25504</v>
          </cell>
          <cell r="FU148">
            <v>30000</v>
          </cell>
          <cell r="FV148">
            <v>300000</v>
          </cell>
          <cell r="FW148">
            <v>14748921</v>
          </cell>
          <cell r="FX148">
            <v>0</v>
          </cell>
          <cell r="FY148">
            <v>0</v>
          </cell>
          <cell r="FZ148">
            <v>0</v>
          </cell>
          <cell r="GA148">
            <v>14748921</v>
          </cell>
          <cell r="GB148">
            <v>1090057</v>
          </cell>
          <cell r="GC148">
            <v>15838978</v>
          </cell>
          <cell r="GD148">
            <v>2888504</v>
          </cell>
          <cell r="GE148">
            <v>0</v>
          </cell>
          <cell r="GF148">
            <v>9466025</v>
          </cell>
          <cell r="GG148">
            <v>6001</v>
          </cell>
          <cell r="GH148">
            <v>7588865</v>
          </cell>
          <cell r="GI148">
            <v>0</v>
          </cell>
          <cell r="GJ148">
            <v>86834</v>
          </cell>
          <cell r="GK148">
            <v>457756</v>
          </cell>
          <cell r="GL148">
            <v>342997</v>
          </cell>
          <cell r="GM148">
            <v>0</v>
          </cell>
          <cell r="GN148">
            <v>63968</v>
          </cell>
          <cell r="GO148">
            <v>70184</v>
          </cell>
          <cell r="GP148">
            <v>0</v>
          </cell>
          <cell r="GQ148">
            <v>131734</v>
          </cell>
          <cell r="GR148">
            <v>0</v>
          </cell>
          <cell r="GS148">
            <v>191552</v>
          </cell>
          <cell r="GT148">
            <v>417119</v>
          </cell>
          <cell r="GU148">
            <v>0</v>
          </cell>
          <cell r="GV148">
            <v>10074696</v>
          </cell>
          <cell r="GW148">
            <v>1804037</v>
          </cell>
          <cell r="GX148">
            <v>2653049</v>
          </cell>
          <cell r="GY148">
            <v>0</v>
          </cell>
          <cell r="GZ148">
            <v>0</v>
          </cell>
          <cell r="HA148">
            <v>0</v>
          </cell>
          <cell r="HB148">
            <v>568786</v>
          </cell>
          <cell r="HC148">
            <v>0</v>
          </cell>
          <cell r="HD148">
            <v>47655</v>
          </cell>
          <cell r="HE148">
            <v>99017</v>
          </cell>
          <cell r="HF148">
            <v>15199585</v>
          </cell>
          <cell r="HG148">
            <v>12907955</v>
          </cell>
          <cell r="HH148">
            <v>0</v>
          </cell>
          <cell r="HI148">
            <v>2291630</v>
          </cell>
          <cell r="HJ148">
            <v>7934652</v>
          </cell>
          <cell r="HK148">
            <v>0</v>
          </cell>
          <cell r="HL148">
            <v>80895</v>
          </cell>
          <cell r="HM148">
            <v>486681</v>
          </cell>
          <cell r="HN148">
            <v>359183</v>
          </cell>
          <cell r="HO148">
            <v>0</v>
          </cell>
          <cell r="HP148">
            <v>66946</v>
          </cell>
          <cell r="HQ148">
            <v>73459</v>
          </cell>
          <cell r="HR148">
            <v>0</v>
          </cell>
          <cell r="HS148">
            <v>108922</v>
          </cell>
          <cell r="HT148">
            <v>629625</v>
          </cell>
          <cell r="HU148">
            <v>196220</v>
          </cell>
          <cell r="HV148">
            <v>0</v>
          </cell>
          <cell r="HW148">
            <v>0</v>
          </cell>
          <cell r="HX148">
            <v>10705764</v>
          </cell>
          <cell r="HY148">
            <v>0</v>
          </cell>
          <cell r="HZ148">
            <v>2291630</v>
          </cell>
          <cell r="IA148">
            <v>0</v>
          </cell>
          <cell r="IB148">
            <v>0</v>
          </cell>
          <cell r="IC148">
            <v>0</v>
          </cell>
          <cell r="ID148">
            <v>595575</v>
          </cell>
          <cell r="IE148">
            <v>0</v>
          </cell>
          <cell r="IF148">
            <v>38933</v>
          </cell>
          <cell r="IG148">
            <v>91815</v>
          </cell>
          <cell r="IH148">
            <v>0</v>
          </cell>
          <cell r="II148">
            <v>0</v>
          </cell>
          <cell r="IJ148">
            <v>0</v>
          </cell>
          <cell r="IK148">
            <v>0</v>
          </cell>
          <cell r="IL148">
            <v>9879919</v>
          </cell>
          <cell r="IM148">
            <v>0</v>
          </cell>
          <cell r="IN148">
            <v>0</v>
          </cell>
          <cell r="IO148">
            <v>4.87</v>
          </cell>
          <cell r="IP148">
            <v>44</v>
          </cell>
          <cell r="IQ148">
            <v>3.5059999999999998</v>
          </cell>
          <cell r="IR148">
            <v>4.84</v>
          </cell>
          <cell r="IS148">
            <v>1321.2</v>
          </cell>
          <cell r="IT148">
            <v>0</v>
          </cell>
          <cell r="IU148">
            <v>22.5</v>
          </cell>
          <cell r="IV148">
            <v>0</v>
          </cell>
          <cell r="IW148">
            <v>0</v>
          </cell>
          <cell r="IX148">
            <v>0</v>
          </cell>
          <cell r="IY148">
            <v>0</v>
          </cell>
          <cell r="IZ148">
            <v>0</v>
          </cell>
          <cell r="JA148">
            <v>0</v>
          </cell>
          <cell r="JB148">
            <v>0</v>
          </cell>
          <cell r="JC148">
            <v>0</v>
          </cell>
          <cell r="JD148">
            <v>79.510000000000005</v>
          </cell>
          <cell r="JE148">
            <v>19.18</v>
          </cell>
          <cell r="JF148">
            <v>23.61</v>
          </cell>
          <cell r="JG148">
            <v>36.72</v>
          </cell>
          <cell r="JH148">
            <v>21.92</v>
          </cell>
          <cell r="JI148">
            <v>29.66</v>
          </cell>
          <cell r="JJ148">
            <v>33.119999999999997</v>
          </cell>
          <cell r="JK148">
            <v>84.7</v>
          </cell>
          <cell r="JL148">
            <v>2.94</v>
          </cell>
          <cell r="JM148">
            <v>4.18</v>
          </cell>
          <cell r="JN148">
            <v>42</v>
          </cell>
          <cell r="JO148">
            <v>0</v>
          </cell>
          <cell r="JP148">
            <v>6121</v>
          </cell>
          <cell r="JQ148">
            <v>3.5880000000000001</v>
          </cell>
          <cell r="JR148">
            <v>2047</v>
          </cell>
          <cell r="JS148">
            <v>1296.3</v>
          </cell>
          <cell r="JT148">
            <v>-2</v>
          </cell>
          <cell r="JU148">
            <v>-12242</v>
          </cell>
          <cell r="JV148">
            <v>-10712</v>
          </cell>
          <cell r="JW148">
            <v>0</v>
          </cell>
          <cell r="JX148">
            <v>1321.2</v>
          </cell>
          <cell r="JY148">
            <v>6366</v>
          </cell>
          <cell r="JZ148">
            <v>8410759</v>
          </cell>
          <cell r="KA148">
            <v>0</v>
          </cell>
        </row>
        <row r="149">
          <cell r="C149">
            <v>2493</v>
          </cell>
          <cell r="D149" t="str">
            <v>GILMORE CITY-BRADGATE</v>
          </cell>
          <cell r="E149">
            <v>0</v>
          </cell>
          <cell r="F149">
            <v>0</v>
          </cell>
          <cell r="G149">
            <v>0</v>
          </cell>
          <cell r="H149">
            <v>2493</v>
          </cell>
          <cell r="I149">
            <v>1004762</v>
          </cell>
          <cell r="J149">
            <v>22115</v>
          </cell>
          <cell r="K149">
            <v>62148</v>
          </cell>
          <cell r="L149">
            <v>38000</v>
          </cell>
          <cell r="M149">
            <v>1510</v>
          </cell>
          <cell r="N149">
            <v>145000</v>
          </cell>
          <cell r="O149">
            <v>5650</v>
          </cell>
          <cell r="P149">
            <v>126000</v>
          </cell>
          <cell r="Q149">
            <v>0</v>
          </cell>
          <cell r="R149">
            <v>467813</v>
          </cell>
          <cell r="S149">
            <v>0</v>
          </cell>
          <cell r="T149">
            <v>4000</v>
          </cell>
          <cell r="U149">
            <v>7625</v>
          </cell>
          <cell r="V149">
            <v>25000</v>
          </cell>
          <cell r="W149">
            <v>62968</v>
          </cell>
          <cell r="X149">
            <v>1972591</v>
          </cell>
          <cell r="Y149">
            <v>0</v>
          </cell>
          <cell r="Z149">
            <v>0</v>
          </cell>
          <cell r="AA149">
            <v>0</v>
          </cell>
          <cell r="AB149">
            <v>1972591</v>
          </cell>
          <cell r="AC149">
            <v>1145607</v>
          </cell>
          <cell r="AD149">
            <v>3118198</v>
          </cell>
          <cell r="AE149">
            <v>1082000</v>
          </cell>
          <cell r="AF149">
            <v>16000</v>
          </cell>
          <cell r="AG149">
            <v>37200</v>
          </cell>
          <cell r="AH149">
            <v>56000</v>
          </cell>
          <cell r="AI149">
            <v>95500</v>
          </cell>
          <cell r="AJ149">
            <v>279500</v>
          </cell>
          <cell r="AK149">
            <v>141500</v>
          </cell>
          <cell r="AL149">
            <v>105000</v>
          </cell>
          <cell r="AM149">
            <v>0</v>
          </cell>
          <cell r="AN149">
            <v>730700</v>
          </cell>
          <cell r="AO149">
            <v>207000</v>
          </cell>
          <cell r="AP149">
            <v>300000</v>
          </cell>
          <cell r="AQ149">
            <v>0</v>
          </cell>
          <cell r="AR149">
            <v>72982</v>
          </cell>
          <cell r="AS149">
            <v>372982</v>
          </cell>
          <cell r="AT149">
            <v>2392682</v>
          </cell>
          <cell r="AU149">
            <v>0</v>
          </cell>
          <cell r="AV149">
            <v>2392682</v>
          </cell>
          <cell r="AW149">
            <v>725516</v>
          </cell>
          <cell r="AX149">
            <v>3118198</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20</v>
          </cell>
          <cell r="BV149">
            <v>2012</v>
          </cell>
          <cell r="BW149">
            <v>2016</v>
          </cell>
          <cell r="BX149">
            <v>10</v>
          </cell>
          <cell r="BY149">
            <v>0</v>
          </cell>
          <cell r="BZ149">
            <v>0</v>
          </cell>
          <cell r="CA149">
            <v>0</v>
          </cell>
          <cell r="CB149">
            <v>0</v>
          </cell>
          <cell r="CC149">
            <v>0</v>
          </cell>
          <cell r="CD149">
            <v>0</v>
          </cell>
          <cell r="CE149">
            <v>0</v>
          </cell>
          <cell r="CF149">
            <v>0</v>
          </cell>
          <cell r="CG149">
            <v>0</v>
          </cell>
          <cell r="CH149">
            <v>0</v>
          </cell>
          <cell r="CI149">
            <v>0</v>
          </cell>
          <cell r="CJ149">
            <v>2011</v>
          </cell>
          <cell r="CK149">
            <v>2020</v>
          </cell>
          <cell r="CL149">
            <v>675</v>
          </cell>
          <cell r="CM149">
            <v>0</v>
          </cell>
          <cell r="CN149">
            <v>0</v>
          </cell>
          <cell r="CO149">
            <v>0</v>
          </cell>
          <cell r="CP149">
            <v>0</v>
          </cell>
          <cell r="CQ149">
            <v>0</v>
          </cell>
          <cell r="CR149">
            <v>0</v>
          </cell>
          <cell r="CS149">
            <v>0</v>
          </cell>
          <cell r="CT149">
            <v>0</v>
          </cell>
          <cell r="CU149">
            <v>0</v>
          </cell>
          <cell r="CV149">
            <v>6</v>
          </cell>
          <cell r="CW149">
            <v>81926</v>
          </cell>
          <cell r="CX149">
            <v>0</v>
          </cell>
          <cell r="CY149">
            <v>0</v>
          </cell>
          <cell r="CZ149">
            <v>0</v>
          </cell>
          <cell r="DA149">
            <v>0</v>
          </cell>
          <cell r="DB149">
            <v>0</v>
          </cell>
          <cell r="DC149">
            <v>0</v>
          </cell>
          <cell r="DD149">
            <v>0</v>
          </cell>
          <cell r="DE149">
            <v>63254</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736051</v>
          </cell>
          <cell r="DU149">
            <v>4299</v>
          </cell>
          <cell r="DV149">
            <v>0</v>
          </cell>
          <cell r="DW149">
            <v>0</v>
          </cell>
          <cell r="DX149">
            <v>0</v>
          </cell>
          <cell r="DY149">
            <v>0</v>
          </cell>
          <cell r="DZ149">
            <v>195000</v>
          </cell>
          <cell r="EA149">
            <v>0</v>
          </cell>
          <cell r="EB149">
            <v>935350</v>
          </cell>
          <cell r="EC149">
            <v>0</v>
          </cell>
          <cell r="ED149">
            <v>0</v>
          </cell>
          <cell r="EE149">
            <v>931051</v>
          </cell>
          <cell r="EF149">
            <v>0</v>
          </cell>
          <cell r="EG149">
            <v>63254</v>
          </cell>
          <cell r="EH149">
            <v>63254</v>
          </cell>
          <cell r="EI149">
            <v>30924</v>
          </cell>
          <cell r="EJ149">
            <v>94178</v>
          </cell>
          <cell r="EK149">
            <v>0</v>
          </cell>
          <cell r="EL149">
            <v>0</v>
          </cell>
          <cell r="EM149">
            <v>0</v>
          </cell>
          <cell r="EN149">
            <v>0</v>
          </cell>
          <cell r="EO149">
            <v>0</v>
          </cell>
          <cell r="EP149">
            <v>0</v>
          </cell>
          <cell r="EQ149">
            <v>1029528</v>
          </cell>
          <cell r="ER149">
            <v>4588</v>
          </cell>
          <cell r="ES149">
            <v>1008449</v>
          </cell>
          <cell r="ET149">
            <v>0</v>
          </cell>
          <cell r="EU149">
            <v>0</v>
          </cell>
          <cell r="EV149">
            <v>0</v>
          </cell>
          <cell r="EW149">
            <v>67500</v>
          </cell>
          <cell r="EX149">
            <v>33000</v>
          </cell>
          <cell r="EY149">
            <v>0</v>
          </cell>
          <cell r="EZ149">
            <v>0</v>
          </cell>
          <cell r="FA149">
            <v>0</v>
          </cell>
          <cell r="FB149">
            <v>0</v>
          </cell>
          <cell r="FC149">
            <v>1108949</v>
          </cell>
          <cell r="FD149">
            <v>0</v>
          </cell>
          <cell r="FE149">
            <v>0</v>
          </cell>
          <cell r="FF149">
            <v>1003861</v>
          </cell>
          <cell r="FG149">
            <v>4588</v>
          </cell>
          <cell r="FH149">
            <v>912593</v>
          </cell>
          <cell r="FI149">
            <v>20106</v>
          </cell>
          <cell r="FJ149">
            <v>62148</v>
          </cell>
          <cell r="FK149">
            <v>38000</v>
          </cell>
          <cell r="FL149">
            <v>700</v>
          </cell>
          <cell r="FM149">
            <v>0</v>
          </cell>
          <cell r="FN149">
            <v>650</v>
          </cell>
          <cell r="FO149">
            <v>6000</v>
          </cell>
          <cell r="FP149">
            <v>0</v>
          </cell>
          <cell r="FQ149">
            <v>467813</v>
          </cell>
          <cell r="FR149">
            <v>0</v>
          </cell>
          <cell r="FS149">
            <v>3000</v>
          </cell>
          <cell r="FT149">
            <v>6927</v>
          </cell>
          <cell r="FU149">
            <v>25000</v>
          </cell>
          <cell r="FV149">
            <v>22968</v>
          </cell>
          <cell r="FW149">
            <v>1565905</v>
          </cell>
          <cell r="FX149">
            <v>0</v>
          </cell>
          <cell r="FY149">
            <v>0</v>
          </cell>
          <cell r="FZ149">
            <v>0</v>
          </cell>
          <cell r="GA149">
            <v>1565905</v>
          </cell>
          <cell r="GB149">
            <v>-21869</v>
          </cell>
          <cell r="GC149">
            <v>1544036</v>
          </cell>
          <cell r="GD149">
            <v>165393</v>
          </cell>
          <cell r="GE149">
            <v>0</v>
          </cell>
          <cell r="GF149">
            <v>1128283</v>
          </cell>
          <cell r="GG149">
            <v>6168</v>
          </cell>
          <cell r="GH149">
            <v>808008</v>
          </cell>
          <cell r="GI149">
            <v>34471</v>
          </cell>
          <cell r="GJ149">
            <v>64406</v>
          </cell>
          <cell r="GK149">
            <v>64764</v>
          </cell>
          <cell r="GL149">
            <v>38744</v>
          </cell>
          <cell r="GM149">
            <v>19315</v>
          </cell>
          <cell r="GN149">
            <v>6479</v>
          </cell>
          <cell r="GO149">
            <v>7286</v>
          </cell>
          <cell r="GP149">
            <v>0</v>
          </cell>
          <cell r="GQ149">
            <v>0</v>
          </cell>
          <cell r="GR149">
            <v>0</v>
          </cell>
          <cell r="GS149">
            <v>64713</v>
          </cell>
          <cell r="GT149">
            <v>51049</v>
          </cell>
          <cell r="GU149">
            <v>0</v>
          </cell>
          <cell r="GV149">
            <v>1244045</v>
          </cell>
          <cell r="GW149">
            <v>118316</v>
          </cell>
          <cell r="GX149">
            <v>986671</v>
          </cell>
          <cell r="GY149">
            <v>0</v>
          </cell>
          <cell r="GZ149">
            <v>0</v>
          </cell>
          <cell r="HA149">
            <v>0</v>
          </cell>
          <cell r="HB149">
            <v>75166</v>
          </cell>
          <cell r="HC149">
            <v>0</v>
          </cell>
          <cell r="HD149">
            <v>13215</v>
          </cell>
          <cell r="HE149">
            <v>36006</v>
          </cell>
          <cell r="HF149">
            <v>2460204</v>
          </cell>
          <cell r="HG149">
            <v>1525520</v>
          </cell>
          <cell r="HH149">
            <v>0</v>
          </cell>
          <cell r="HI149">
            <v>934684</v>
          </cell>
          <cell r="HJ149">
            <v>811152</v>
          </cell>
          <cell r="HK149">
            <v>4936</v>
          </cell>
          <cell r="HL149">
            <v>59044</v>
          </cell>
          <cell r="HM149">
            <v>86334</v>
          </cell>
          <cell r="HN149">
            <v>39833</v>
          </cell>
          <cell r="HO149">
            <v>18226</v>
          </cell>
          <cell r="HP149">
            <v>6809</v>
          </cell>
          <cell r="HQ149">
            <v>7655</v>
          </cell>
          <cell r="HR149">
            <v>0</v>
          </cell>
          <cell r="HS149">
            <v>0</v>
          </cell>
          <cell r="HT149">
            <v>0</v>
          </cell>
          <cell r="HU149">
            <v>48008</v>
          </cell>
          <cell r="HV149">
            <v>0</v>
          </cell>
          <cell r="HW149">
            <v>0</v>
          </cell>
          <cell r="HX149">
            <v>1169394</v>
          </cell>
          <cell r="HY149">
            <v>0</v>
          </cell>
          <cell r="HZ149">
            <v>934684</v>
          </cell>
          <cell r="IA149">
            <v>0</v>
          </cell>
          <cell r="IB149">
            <v>0</v>
          </cell>
          <cell r="IC149">
            <v>0</v>
          </cell>
          <cell r="ID149">
            <v>73211</v>
          </cell>
          <cell r="IE149">
            <v>0</v>
          </cell>
          <cell r="IF149">
            <v>10845</v>
          </cell>
          <cell r="IG149">
            <v>24484</v>
          </cell>
          <cell r="IH149">
            <v>0</v>
          </cell>
          <cell r="II149">
            <v>0</v>
          </cell>
          <cell r="IJ149">
            <v>0</v>
          </cell>
          <cell r="IK149">
            <v>0</v>
          </cell>
          <cell r="IL149">
            <v>1121386</v>
          </cell>
          <cell r="IM149">
            <v>0</v>
          </cell>
          <cell r="IN149">
            <v>0</v>
          </cell>
          <cell r="IO149">
            <v>8.6300000000000008</v>
          </cell>
          <cell r="IP149">
            <v>6</v>
          </cell>
          <cell r="IQ149">
            <v>0.76</v>
          </cell>
          <cell r="IR149">
            <v>0</v>
          </cell>
          <cell r="IS149">
            <v>112</v>
          </cell>
          <cell r="IT149">
            <v>0</v>
          </cell>
          <cell r="IU149">
            <v>3</v>
          </cell>
          <cell r="IV149">
            <v>0</v>
          </cell>
          <cell r="IW149">
            <v>0</v>
          </cell>
          <cell r="IX149">
            <v>0</v>
          </cell>
          <cell r="IY149">
            <v>631</v>
          </cell>
          <cell r="IZ149">
            <v>775</v>
          </cell>
          <cell r="JA149">
            <v>0</v>
          </cell>
          <cell r="JB149">
            <v>0</v>
          </cell>
          <cell r="JC149">
            <v>0.4</v>
          </cell>
          <cell r="JD149">
            <v>13.73</v>
          </cell>
          <cell r="JE149">
            <v>4.1100000000000003</v>
          </cell>
          <cell r="JF149">
            <v>2.42</v>
          </cell>
          <cell r="JG149">
            <v>7.2</v>
          </cell>
          <cell r="JH149">
            <v>6.85</v>
          </cell>
          <cell r="JI149">
            <v>0.61</v>
          </cell>
          <cell r="JJ149">
            <v>10.08</v>
          </cell>
          <cell r="JK149">
            <v>17.54</v>
          </cell>
          <cell r="JL149">
            <v>15.82</v>
          </cell>
          <cell r="JM149">
            <v>0</v>
          </cell>
          <cell r="JN149">
            <v>6</v>
          </cell>
          <cell r="JO149">
            <v>0</v>
          </cell>
          <cell r="JP149">
            <v>6288</v>
          </cell>
          <cell r="JQ149">
            <v>0.65600000000000003</v>
          </cell>
          <cell r="JR149">
            <v>27151</v>
          </cell>
          <cell r="JS149">
            <v>129</v>
          </cell>
          <cell r="JT149">
            <v>0</v>
          </cell>
          <cell r="JU149">
            <v>0</v>
          </cell>
          <cell r="JV149">
            <v>0</v>
          </cell>
          <cell r="JW149">
            <v>116</v>
          </cell>
          <cell r="JX149">
            <v>112</v>
          </cell>
          <cell r="JY149">
            <v>6533</v>
          </cell>
          <cell r="JZ149">
            <v>731696</v>
          </cell>
          <cell r="KA149">
            <v>87568</v>
          </cell>
        </row>
        <row r="150">
          <cell r="C150">
            <v>2502</v>
          </cell>
          <cell r="D150" t="str">
            <v>GLADBROOK-REINBECK</v>
          </cell>
          <cell r="E150">
            <v>0</v>
          </cell>
          <cell r="F150">
            <v>0</v>
          </cell>
          <cell r="G150">
            <v>0</v>
          </cell>
          <cell r="H150">
            <v>2502</v>
          </cell>
          <cell r="I150">
            <v>2785724</v>
          </cell>
          <cell r="J150">
            <v>58802</v>
          </cell>
          <cell r="K150">
            <v>139854</v>
          </cell>
          <cell r="L150">
            <v>25000</v>
          </cell>
          <cell r="M150">
            <v>15200</v>
          </cell>
          <cell r="N150">
            <v>190000</v>
          </cell>
          <cell r="O150">
            <v>200000</v>
          </cell>
          <cell r="P150">
            <v>522000</v>
          </cell>
          <cell r="Q150">
            <v>0</v>
          </cell>
          <cell r="R150">
            <v>3242076</v>
          </cell>
          <cell r="S150">
            <v>0</v>
          </cell>
          <cell r="T150">
            <v>12500</v>
          </cell>
          <cell r="U150">
            <v>12667</v>
          </cell>
          <cell r="V150">
            <v>42000</v>
          </cell>
          <cell r="W150">
            <v>190000</v>
          </cell>
          <cell r="X150">
            <v>7435823</v>
          </cell>
          <cell r="Y150">
            <v>300000</v>
          </cell>
          <cell r="Z150">
            <v>416914</v>
          </cell>
          <cell r="AA150">
            <v>0</v>
          </cell>
          <cell r="AB150">
            <v>8152737</v>
          </cell>
          <cell r="AC150">
            <v>2682055</v>
          </cell>
          <cell r="AD150">
            <v>10834792</v>
          </cell>
          <cell r="AE150">
            <v>4337000</v>
          </cell>
          <cell r="AF150">
            <v>241430</v>
          </cell>
          <cell r="AG150">
            <v>597875</v>
          </cell>
          <cell r="AH150">
            <v>219500</v>
          </cell>
          <cell r="AI150">
            <v>344950</v>
          </cell>
          <cell r="AJ150">
            <v>147310</v>
          </cell>
          <cell r="AK150">
            <v>742460</v>
          </cell>
          <cell r="AL150">
            <v>559040</v>
          </cell>
          <cell r="AM150">
            <v>0</v>
          </cell>
          <cell r="AN150">
            <v>2852565</v>
          </cell>
          <cell r="AO150">
            <v>290000</v>
          </cell>
          <cell r="AP150">
            <v>700000</v>
          </cell>
          <cell r="AQ150">
            <v>416914</v>
          </cell>
          <cell r="AR150">
            <v>290581</v>
          </cell>
          <cell r="AS150">
            <v>1407495</v>
          </cell>
          <cell r="AT150">
            <v>8887060</v>
          </cell>
          <cell r="AU150">
            <v>416914</v>
          </cell>
          <cell r="AV150">
            <v>9303974</v>
          </cell>
          <cell r="AW150">
            <v>1530818</v>
          </cell>
          <cell r="AX150">
            <v>10834792</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20</v>
          </cell>
          <cell r="BV150">
            <v>2011</v>
          </cell>
          <cell r="BW150">
            <v>2015</v>
          </cell>
          <cell r="BX150">
            <v>10</v>
          </cell>
          <cell r="BY150">
            <v>0</v>
          </cell>
          <cell r="BZ150">
            <v>0</v>
          </cell>
          <cell r="CA150">
            <v>0</v>
          </cell>
          <cell r="CB150">
            <v>0</v>
          </cell>
          <cell r="CC150">
            <v>0</v>
          </cell>
          <cell r="CD150">
            <v>0</v>
          </cell>
          <cell r="CE150">
            <v>0</v>
          </cell>
          <cell r="CF150">
            <v>0</v>
          </cell>
          <cell r="CG150">
            <v>0</v>
          </cell>
          <cell r="CH150">
            <v>0</v>
          </cell>
          <cell r="CI150">
            <v>0</v>
          </cell>
          <cell r="CJ150">
            <v>2005</v>
          </cell>
          <cell r="CK150">
            <v>2024</v>
          </cell>
          <cell r="CL150">
            <v>670</v>
          </cell>
          <cell r="CM150">
            <v>0</v>
          </cell>
          <cell r="CN150">
            <v>0</v>
          </cell>
          <cell r="CO150">
            <v>0</v>
          </cell>
          <cell r="CP150">
            <v>0</v>
          </cell>
          <cell r="CQ150">
            <v>0</v>
          </cell>
          <cell r="CR150">
            <v>0</v>
          </cell>
          <cell r="CS150">
            <v>0</v>
          </cell>
          <cell r="CT150">
            <v>0</v>
          </cell>
          <cell r="CU150">
            <v>0</v>
          </cell>
          <cell r="CV150">
            <v>2</v>
          </cell>
          <cell r="CW150">
            <v>388930</v>
          </cell>
          <cell r="CX150">
            <v>0</v>
          </cell>
          <cell r="CY150">
            <v>0</v>
          </cell>
          <cell r="CZ150">
            <v>0</v>
          </cell>
          <cell r="DA150">
            <v>0</v>
          </cell>
          <cell r="DB150">
            <v>0</v>
          </cell>
          <cell r="DC150">
            <v>0</v>
          </cell>
          <cell r="DD150">
            <v>1</v>
          </cell>
          <cell r="DE150">
            <v>181329</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2121486</v>
          </cell>
          <cell r="DU150">
            <v>205322</v>
          </cell>
          <cell r="DV150">
            <v>0</v>
          </cell>
          <cell r="DW150">
            <v>0</v>
          </cell>
          <cell r="DX150">
            <v>0</v>
          </cell>
          <cell r="DY150">
            <v>0</v>
          </cell>
          <cell r="DZ150">
            <v>0</v>
          </cell>
          <cell r="EA150">
            <v>0</v>
          </cell>
          <cell r="EB150">
            <v>2326808</v>
          </cell>
          <cell r="EC150">
            <v>295000</v>
          </cell>
          <cell r="ED150">
            <v>0</v>
          </cell>
          <cell r="EE150">
            <v>2121486</v>
          </cell>
          <cell r="EF150">
            <v>123732</v>
          </cell>
          <cell r="EG150">
            <v>0</v>
          </cell>
          <cell r="EH150">
            <v>123732</v>
          </cell>
          <cell r="EI150">
            <v>89311</v>
          </cell>
          <cell r="EJ150">
            <v>213043</v>
          </cell>
          <cell r="EK150">
            <v>0</v>
          </cell>
          <cell r="EL150">
            <v>0</v>
          </cell>
          <cell r="EM150">
            <v>0</v>
          </cell>
          <cell r="EN150">
            <v>0</v>
          </cell>
          <cell r="EO150">
            <v>0</v>
          </cell>
          <cell r="EP150">
            <v>0</v>
          </cell>
          <cell r="EQ150">
            <v>2834851</v>
          </cell>
          <cell r="ER150">
            <v>75865</v>
          </cell>
          <cell r="ES150">
            <v>902436</v>
          </cell>
          <cell r="ET150">
            <v>114938</v>
          </cell>
          <cell r="EU150">
            <v>0</v>
          </cell>
          <cell r="EV150">
            <v>0</v>
          </cell>
          <cell r="EW150">
            <v>45718</v>
          </cell>
          <cell r="EX150">
            <v>33000</v>
          </cell>
          <cell r="EY150">
            <v>0</v>
          </cell>
          <cell r="EZ150">
            <v>0</v>
          </cell>
          <cell r="FA150">
            <v>0</v>
          </cell>
          <cell r="FB150">
            <v>0</v>
          </cell>
          <cell r="FC150">
            <v>1096092</v>
          </cell>
          <cell r="FD150">
            <v>0</v>
          </cell>
          <cell r="FE150">
            <v>0</v>
          </cell>
          <cell r="FF150">
            <v>826571</v>
          </cell>
          <cell r="FG150">
            <v>75865</v>
          </cell>
          <cell r="FH150">
            <v>2288034</v>
          </cell>
          <cell r="FI150">
            <v>48450</v>
          </cell>
          <cell r="FJ150">
            <v>93236</v>
          </cell>
          <cell r="FK150">
            <v>25000</v>
          </cell>
          <cell r="FL150">
            <v>12000</v>
          </cell>
          <cell r="FM150">
            <v>0</v>
          </cell>
          <cell r="FN150">
            <v>50000</v>
          </cell>
          <cell r="FO150">
            <v>25000</v>
          </cell>
          <cell r="FP150">
            <v>0</v>
          </cell>
          <cell r="FQ150">
            <v>3242076</v>
          </cell>
          <cell r="FR150">
            <v>0</v>
          </cell>
          <cell r="FS150">
            <v>10000</v>
          </cell>
          <cell r="FT150">
            <v>10209</v>
          </cell>
          <cell r="FU150">
            <v>42000</v>
          </cell>
          <cell r="FV150">
            <v>100000</v>
          </cell>
          <cell r="FW150">
            <v>5946005</v>
          </cell>
          <cell r="FX150">
            <v>0</v>
          </cell>
          <cell r="FY150">
            <v>0</v>
          </cell>
          <cell r="FZ150">
            <v>0</v>
          </cell>
          <cell r="GA150">
            <v>5946005</v>
          </cell>
          <cell r="GB150">
            <v>1017144</v>
          </cell>
          <cell r="GC150">
            <v>6963149</v>
          </cell>
          <cell r="GD150">
            <v>367445</v>
          </cell>
          <cell r="GE150">
            <v>0</v>
          </cell>
          <cell r="GF150">
            <v>5244786</v>
          </cell>
          <cell r="GG150">
            <v>6101</v>
          </cell>
          <cell r="GH150">
            <v>3829598</v>
          </cell>
          <cell r="GI150">
            <v>84343</v>
          </cell>
          <cell r="GJ150">
            <v>90978</v>
          </cell>
          <cell r="GK150">
            <v>525479</v>
          </cell>
          <cell r="GL150">
            <v>190721</v>
          </cell>
          <cell r="GM150">
            <v>17894</v>
          </cell>
          <cell r="GN150">
            <v>31178</v>
          </cell>
          <cell r="GO150">
            <v>34856</v>
          </cell>
          <cell r="GP150">
            <v>0</v>
          </cell>
          <cell r="GQ150">
            <v>32812</v>
          </cell>
          <cell r="GR150">
            <v>0</v>
          </cell>
          <cell r="GS150">
            <v>53535</v>
          </cell>
          <cell r="GT150">
            <v>0</v>
          </cell>
          <cell r="GU150">
            <v>0</v>
          </cell>
          <cell r="GV150">
            <v>5298321</v>
          </cell>
          <cell r="GW150">
            <v>506728</v>
          </cell>
          <cell r="GX150">
            <v>1468552</v>
          </cell>
          <cell r="GY150">
            <v>0</v>
          </cell>
          <cell r="GZ150">
            <v>0</v>
          </cell>
          <cell r="HA150">
            <v>0</v>
          </cell>
          <cell r="HB150">
            <v>319965</v>
          </cell>
          <cell r="HC150">
            <v>0</v>
          </cell>
          <cell r="HD150">
            <v>46712</v>
          </cell>
          <cell r="HE150">
            <v>0</v>
          </cell>
          <cell r="HF150">
            <v>7593566</v>
          </cell>
          <cell r="HG150">
            <v>6436917</v>
          </cell>
          <cell r="HH150">
            <v>0</v>
          </cell>
          <cell r="HI150">
            <v>1156649</v>
          </cell>
          <cell r="HJ150">
            <v>3799787</v>
          </cell>
          <cell r="HK150">
            <v>68107</v>
          </cell>
          <cell r="HL150">
            <v>63081</v>
          </cell>
          <cell r="HM150">
            <v>519640</v>
          </cell>
          <cell r="HN150">
            <v>189170</v>
          </cell>
          <cell r="HO150">
            <v>19445</v>
          </cell>
          <cell r="HP150">
            <v>30889</v>
          </cell>
          <cell r="HQ150">
            <v>34524</v>
          </cell>
          <cell r="HR150">
            <v>0</v>
          </cell>
          <cell r="HS150">
            <v>77580</v>
          </cell>
          <cell r="HT150">
            <v>0</v>
          </cell>
          <cell r="HU150">
            <v>42007</v>
          </cell>
          <cell r="HV150">
            <v>0</v>
          </cell>
          <cell r="HW150">
            <v>-2684</v>
          </cell>
          <cell r="HX150">
            <v>5252765</v>
          </cell>
          <cell r="HY150">
            <v>0</v>
          </cell>
          <cell r="HZ150">
            <v>1156649</v>
          </cell>
          <cell r="IA150">
            <v>0</v>
          </cell>
          <cell r="IB150">
            <v>0</v>
          </cell>
          <cell r="IC150">
            <v>0</v>
          </cell>
          <cell r="ID150">
            <v>318598</v>
          </cell>
          <cell r="IE150">
            <v>0</v>
          </cell>
          <cell r="IF150">
            <v>38194</v>
          </cell>
          <cell r="IG150">
            <v>0</v>
          </cell>
          <cell r="IH150">
            <v>0</v>
          </cell>
          <cell r="II150">
            <v>0</v>
          </cell>
          <cell r="IJ150">
            <v>0</v>
          </cell>
          <cell r="IK150">
            <v>0</v>
          </cell>
          <cell r="IL150">
            <v>5210758</v>
          </cell>
          <cell r="IM150">
            <v>0</v>
          </cell>
          <cell r="IN150">
            <v>0</v>
          </cell>
          <cell r="IO150">
            <v>7.69</v>
          </cell>
          <cell r="IP150">
            <v>2</v>
          </cell>
          <cell r="IQ150">
            <v>2.4500000000000002</v>
          </cell>
          <cell r="IR150">
            <v>0</v>
          </cell>
          <cell r="IS150">
            <v>601.5</v>
          </cell>
          <cell r="IT150">
            <v>0</v>
          </cell>
          <cell r="IU150">
            <v>0</v>
          </cell>
          <cell r="IV150">
            <v>0</v>
          </cell>
          <cell r="IW150">
            <v>0</v>
          </cell>
          <cell r="IX150">
            <v>0</v>
          </cell>
          <cell r="IY150">
            <v>0</v>
          </cell>
          <cell r="IZ150">
            <v>0</v>
          </cell>
          <cell r="JA150">
            <v>0</v>
          </cell>
          <cell r="JB150">
            <v>0</v>
          </cell>
          <cell r="JC150">
            <v>0</v>
          </cell>
          <cell r="JD150">
            <v>83.53</v>
          </cell>
          <cell r="JE150">
            <v>16.440000000000001</v>
          </cell>
          <cell r="JF150">
            <v>29.65</v>
          </cell>
          <cell r="JG150">
            <v>37.44</v>
          </cell>
          <cell r="JH150">
            <v>19.18</v>
          </cell>
          <cell r="JI150">
            <v>24.21</v>
          </cell>
          <cell r="JJ150">
            <v>37.44</v>
          </cell>
          <cell r="JK150">
            <v>80.83</v>
          </cell>
          <cell r="JL150">
            <v>2.41</v>
          </cell>
          <cell r="JM150">
            <v>0</v>
          </cell>
          <cell r="JN150">
            <v>3</v>
          </cell>
          <cell r="JO150">
            <v>0</v>
          </cell>
          <cell r="JP150">
            <v>6221</v>
          </cell>
          <cell r="JQ150">
            <v>2.4630000000000001</v>
          </cell>
          <cell r="JR150">
            <v>114992</v>
          </cell>
          <cell r="JS150">
            <v>610.79999999999995</v>
          </cell>
          <cell r="JT150">
            <v>-0.16</v>
          </cell>
          <cell r="JU150">
            <v>-995</v>
          </cell>
          <cell r="JV150">
            <v>-857</v>
          </cell>
          <cell r="JW150">
            <v>0</v>
          </cell>
          <cell r="JX150">
            <v>601.5</v>
          </cell>
          <cell r="JY150">
            <v>6466</v>
          </cell>
          <cell r="JZ150">
            <v>3889299</v>
          </cell>
          <cell r="KA150">
            <v>0</v>
          </cell>
        </row>
        <row r="151">
          <cell r="C151">
            <v>2511</v>
          </cell>
          <cell r="D151" t="str">
            <v>GLENWOOD</v>
          </cell>
          <cell r="E151">
            <v>0</v>
          </cell>
          <cell r="F151">
            <v>0</v>
          </cell>
          <cell r="G151">
            <v>0</v>
          </cell>
          <cell r="H151">
            <v>2511</v>
          </cell>
          <cell r="I151">
            <v>7340819</v>
          </cell>
          <cell r="J151">
            <v>167043</v>
          </cell>
          <cell r="K151">
            <v>743294</v>
          </cell>
          <cell r="L151">
            <v>1200000</v>
          </cell>
          <cell r="M151">
            <v>8955</v>
          </cell>
          <cell r="N151">
            <v>657000</v>
          </cell>
          <cell r="O151">
            <v>310000</v>
          </cell>
          <cell r="P151">
            <v>615180</v>
          </cell>
          <cell r="Q151">
            <v>0</v>
          </cell>
          <cell r="R151">
            <v>11548867</v>
          </cell>
          <cell r="S151">
            <v>0</v>
          </cell>
          <cell r="T151">
            <v>2693880</v>
          </cell>
          <cell r="U151">
            <v>38306</v>
          </cell>
          <cell r="V151">
            <v>275000</v>
          </cell>
          <cell r="W151">
            <v>976000</v>
          </cell>
          <cell r="X151">
            <v>26574344</v>
          </cell>
          <cell r="Y151">
            <v>0</v>
          </cell>
          <cell r="Z151">
            <v>615052</v>
          </cell>
          <cell r="AA151">
            <v>0</v>
          </cell>
          <cell r="AB151">
            <v>27189396</v>
          </cell>
          <cell r="AC151">
            <v>19810328</v>
          </cell>
          <cell r="AD151">
            <v>46999724</v>
          </cell>
          <cell r="AE151">
            <v>16825000</v>
          </cell>
          <cell r="AF151">
            <v>740000</v>
          </cell>
          <cell r="AG151">
            <v>940000</v>
          </cell>
          <cell r="AH151">
            <v>605000</v>
          </cell>
          <cell r="AI151">
            <v>1300000</v>
          </cell>
          <cell r="AJ151">
            <v>829500</v>
          </cell>
          <cell r="AK151">
            <v>1912500</v>
          </cell>
          <cell r="AL151">
            <v>1360000</v>
          </cell>
          <cell r="AM151">
            <v>0</v>
          </cell>
          <cell r="AN151">
            <v>7687000</v>
          </cell>
          <cell r="AO151">
            <v>1948692</v>
          </cell>
          <cell r="AP151">
            <v>4300000</v>
          </cell>
          <cell r="AQ151">
            <v>2057059</v>
          </cell>
          <cell r="AR151">
            <v>864377</v>
          </cell>
          <cell r="AS151">
            <v>7221436</v>
          </cell>
          <cell r="AT151">
            <v>33682128</v>
          </cell>
          <cell r="AU151">
            <v>615052</v>
          </cell>
          <cell r="AV151">
            <v>34297180</v>
          </cell>
          <cell r="AW151">
            <v>12702544</v>
          </cell>
          <cell r="AX151">
            <v>46999724</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20</v>
          </cell>
          <cell r="BV151">
            <v>2012</v>
          </cell>
          <cell r="BW151">
            <v>2021</v>
          </cell>
          <cell r="BX151">
            <v>9</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4050</v>
          </cell>
          <cell r="CU151">
            <v>0</v>
          </cell>
          <cell r="CV151">
            <v>7</v>
          </cell>
          <cell r="CW151">
            <v>1125873</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5238621</v>
          </cell>
          <cell r="DU151">
            <v>58215</v>
          </cell>
          <cell r="DV151">
            <v>0</v>
          </cell>
          <cell r="DW151">
            <v>0</v>
          </cell>
          <cell r="DX151">
            <v>0</v>
          </cell>
          <cell r="DY151">
            <v>0</v>
          </cell>
          <cell r="DZ151">
            <v>0</v>
          </cell>
          <cell r="EA151">
            <v>0</v>
          </cell>
          <cell r="EB151">
            <v>5296836</v>
          </cell>
          <cell r="EC151">
            <v>650000</v>
          </cell>
          <cell r="ED151">
            <v>0</v>
          </cell>
          <cell r="EE151">
            <v>5238621</v>
          </cell>
          <cell r="EF151">
            <v>0</v>
          </cell>
          <cell r="EG151">
            <v>0</v>
          </cell>
          <cell r="EH151">
            <v>0</v>
          </cell>
          <cell r="EI151">
            <v>178084</v>
          </cell>
          <cell r="EJ151">
            <v>178084</v>
          </cell>
          <cell r="EK151">
            <v>0</v>
          </cell>
          <cell r="EL151">
            <v>0</v>
          </cell>
          <cell r="EM151">
            <v>0</v>
          </cell>
          <cell r="EN151">
            <v>0</v>
          </cell>
          <cell r="EO151">
            <v>1388931</v>
          </cell>
          <cell r="EP151">
            <v>0</v>
          </cell>
          <cell r="EQ151">
            <v>7513851</v>
          </cell>
          <cell r="ER151">
            <v>10788</v>
          </cell>
          <cell r="ES151">
            <v>1036263</v>
          </cell>
          <cell r="ET151">
            <v>127239</v>
          </cell>
          <cell r="EU151">
            <v>0</v>
          </cell>
          <cell r="EV151">
            <v>0</v>
          </cell>
          <cell r="EW151">
            <v>0</v>
          </cell>
          <cell r="EX151">
            <v>33000</v>
          </cell>
          <cell r="EY151">
            <v>0</v>
          </cell>
          <cell r="EZ151">
            <v>0</v>
          </cell>
          <cell r="FA151">
            <v>257377</v>
          </cell>
          <cell r="FB151">
            <v>0</v>
          </cell>
          <cell r="FC151">
            <v>1453879</v>
          </cell>
          <cell r="FD151">
            <v>0</v>
          </cell>
          <cell r="FE151">
            <v>0</v>
          </cell>
          <cell r="FF151">
            <v>1025475</v>
          </cell>
          <cell r="FG151">
            <v>10788</v>
          </cell>
          <cell r="FH151">
            <v>5171822</v>
          </cell>
          <cell r="FI151">
            <v>119025</v>
          </cell>
          <cell r="FJ151">
            <v>743294</v>
          </cell>
          <cell r="FK151">
            <v>1200000</v>
          </cell>
          <cell r="FL151">
            <v>5500</v>
          </cell>
          <cell r="FM151">
            <v>0</v>
          </cell>
          <cell r="FN151">
            <v>0</v>
          </cell>
          <cell r="FO151">
            <v>100000</v>
          </cell>
          <cell r="FP151">
            <v>0</v>
          </cell>
          <cell r="FQ151">
            <v>11548867</v>
          </cell>
          <cell r="FR151">
            <v>0</v>
          </cell>
          <cell r="FS151">
            <v>300000</v>
          </cell>
          <cell r="FT151">
            <v>25996</v>
          </cell>
          <cell r="FU151">
            <v>275000</v>
          </cell>
          <cell r="FV151">
            <v>250000</v>
          </cell>
          <cell r="FW151">
            <v>19739504</v>
          </cell>
          <cell r="FX151">
            <v>0</v>
          </cell>
          <cell r="FY151">
            <v>0</v>
          </cell>
          <cell r="FZ151">
            <v>0</v>
          </cell>
          <cell r="GA151">
            <v>19739504</v>
          </cell>
          <cell r="GB151">
            <v>5582966</v>
          </cell>
          <cell r="GC151">
            <v>25322470</v>
          </cell>
          <cell r="GD151">
            <v>2899790</v>
          </cell>
          <cell r="GE151">
            <v>0</v>
          </cell>
          <cell r="GF151">
            <v>16574850</v>
          </cell>
          <cell r="GG151">
            <v>6001</v>
          </cell>
          <cell r="GH151">
            <v>12115419</v>
          </cell>
          <cell r="GI151">
            <v>398669</v>
          </cell>
          <cell r="GJ151">
            <v>104261</v>
          </cell>
          <cell r="GK151">
            <v>1445281</v>
          </cell>
          <cell r="GL151">
            <v>596255</v>
          </cell>
          <cell r="GM151">
            <v>13193</v>
          </cell>
          <cell r="GN151">
            <v>100479</v>
          </cell>
          <cell r="GO151">
            <v>111139</v>
          </cell>
          <cell r="GP151">
            <v>0</v>
          </cell>
          <cell r="GQ151">
            <v>478172</v>
          </cell>
          <cell r="GR151">
            <v>0</v>
          </cell>
          <cell r="GS151">
            <v>88788</v>
          </cell>
          <cell r="GT151">
            <v>261607</v>
          </cell>
          <cell r="GU151">
            <v>0</v>
          </cell>
          <cell r="GV151">
            <v>16925245</v>
          </cell>
          <cell r="GW151">
            <v>2241476</v>
          </cell>
          <cell r="GX151">
            <v>5682849</v>
          </cell>
          <cell r="GY151">
            <v>0</v>
          </cell>
          <cell r="GZ151">
            <v>0</v>
          </cell>
          <cell r="HA151">
            <v>0</v>
          </cell>
          <cell r="HB151">
            <v>778251</v>
          </cell>
          <cell r="HC151">
            <v>0</v>
          </cell>
          <cell r="HD151">
            <v>108908</v>
          </cell>
          <cell r="HE151">
            <v>171029</v>
          </cell>
          <cell r="HF151">
            <v>25798850</v>
          </cell>
          <cell r="HG151">
            <v>19306241</v>
          </cell>
          <cell r="HH151">
            <v>0</v>
          </cell>
          <cell r="HI151">
            <v>6492609</v>
          </cell>
          <cell r="HJ151">
            <v>12385844</v>
          </cell>
          <cell r="HK151">
            <v>0</v>
          </cell>
          <cell r="HL151">
            <v>94814</v>
          </cell>
          <cell r="HM151">
            <v>1399934</v>
          </cell>
          <cell r="HN151">
            <v>606137</v>
          </cell>
          <cell r="HO151">
            <v>3311</v>
          </cell>
          <cell r="HP151">
            <v>102584</v>
          </cell>
          <cell r="HQ151">
            <v>113459</v>
          </cell>
          <cell r="HR151">
            <v>0</v>
          </cell>
          <cell r="HS151">
            <v>356581</v>
          </cell>
          <cell r="HT151">
            <v>0</v>
          </cell>
          <cell r="HU151">
            <v>138023</v>
          </cell>
          <cell r="HV151">
            <v>0</v>
          </cell>
          <cell r="HW151">
            <v>0</v>
          </cell>
          <cell r="HX151">
            <v>16434257</v>
          </cell>
          <cell r="HY151">
            <v>0</v>
          </cell>
          <cell r="HZ151">
            <v>6492609</v>
          </cell>
          <cell r="IA151">
            <v>0</v>
          </cell>
          <cell r="IB151">
            <v>0</v>
          </cell>
          <cell r="IC151">
            <v>0</v>
          </cell>
          <cell r="ID151">
            <v>776407</v>
          </cell>
          <cell r="IE151">
            <v>0</v>
          </cell>
          <cell r="IF151">
            <v>89118</v>
          </cell>
          <cell r="IG151">
            <v>217296</v>
          </cell>
          <cell r="IH151">
            <v>0</v>
          </cell>
          <cell r="II151">
            <v>0</v>
          </cell>
          <cell r="IJ151">
            <v>0</v>
          </cell>
          <cell r="IK151">
            <v>0</v>
          </cell>
          <cell r="IL151">
            <v>16296234</v>
          </cell>
          <cell r="IM151">
            <v>0</v>
          </cell>
          <cell r="IN151">
            <v>0</v>
          </cell>
          <cell r="IO151">
            <v>5.83</v>
          </cell>
          <cell r="IP151">
            <v>24</v>
          </cell>
          <cell r="IQ151">
            <v>9</v>
          </cell>
          <cell r="IR151">
            <v>0.66</v>
          </cell>
          <cell r="IS151">
            <v>1960.5</v>
          </cell>
          <cell r="IT151">
            <v>0</v>
          </cell>
          <cell r="IU151">
            <v>30</v>
          </cell>
          <cell r="IV151">
            <v>0</v>
          </cell>
          <cell r="IW151">
            <v>0</v>
          </cell>
          <cell r="IX151">
            <v>0</v>
          </cell>
          <cell r="IY151">
            <v>0</v>
          </cell>
          <cell r="IZ151">
            <v>0</v>
          </cell>
          <cell r="JA151">
            <v>0</v>
          </cell>
          <cell r="JB151">
            <v>0</v>
          </cell>
          <cell r="JC151">
            <v>0</v>
          </cell>
          <cell r="JD151">
            <v>228.71</v>
          </cell>
          <cell r="JE151">
            <v>75.349999999999994</v>
          </cell>
          <cell r="JF151">
            <v>56.88</v>
          </cell>
          <cell r="JG151">
            <v>96.48</v>
          </cell>
          <cell r="JH151">
            <v>79.459999999999994</v>
          </cell>
          <cell r="JI151">
            <v>50.82</v>
          </cell>
          <cell r="JJ151">
            <v>87.12</v>
          </cell>
          <cell r="JK151">
            <v>217.4</v>
          </cell>
          <cell r="JL151">
            <v>8.0500000000000007</v>
          </cell>
          <cell r="JM151">
            <v>0.66</v>
          </cell>
          <cell r="JN151">
            <v>20</v>
          </cell>
          <cell r="JO151">
            <v>0</v>
          </cell>
          <cell r="JP151">
            <v>6121</v>
          </cell>
          <cell r="JQ151">
            <v>8.7579999999999991</v>
          </cell>
          <cell r="JR151">
            <v>11086</v>
          </cell>
          <cell r="JS151">
            <v>2023.5</v>
          </cell>
          <cell r="JT151">
            <v>1</v>
          </cell>
          <cell r="JU151">
            <v>6121</v>
          </cell>
          <cell r="JV151">
            <v>5356</v>
          </cell>
          <cell r="JW151">
            <v>0</v>
          </cell>
          <cell r="JX151">
            <v>1960.5</v>
          </cell>
          <cell r="JY151">
            <v>6366</v>
          </cell>
          <cell r="JZ151">
            <v>12480543</v>
          </cell>
          <cell r="KA151">
            <v>29159</v>
          </cell>
        </row>
        <row r="152">
          <cell r="C152">
            <v>2520</v>
          </cell>
          <cell r="D152" t="str">
            <v>GLIDDEN-RALSTON</v>
          </cell>
          <cell r="E152">
            <v>0</v>
          </cell>
          <cell r="F152">
            <v>0</v>
          </cell>
          <cell r="G152">
            <v>0</v>
          </cell>
          <cell r="H152">
            <v>2520</v>
          </cell>
          <cell r="I152">
            <v>1477204</v>
          </cell>
          <cell r="J152">
            <v>25878</v>
          </cell>
          <cell r="K152">
            <v>156000</v>
          </cell>
          <cell r="L152">
            <v>288000</v>
          </cell>
          <cell r="M152">
            <v>24550</v>
          </cell>
          <cell r="N152">
            <v>150000</v>
          </cell>
          <cell r="O152">
            <v>135000</v>
          </cell>
          <cell r="P152">
            <v>321900</v>
          </cell>
          <cell r="Q152">
            <v>0</v>
          </cell>
          <cell r="R152">
            <v>1473437</v>
          </cell>
          <cell r="S152">
            <v>0</v>
          </cell>
          <cell r="T152">
            <v>230200</v>
          </cell>
          <cell r="U152">
            <v>12268</v>
          </cell>
          <cell r="V152">
            <v>30000</v>
          </cell>
          <cell r="W152">
            <v>255000</v>
          </cell>
          <cell r="X152">
            <v>4579437</v>
          </cell>
          <cell r="Y152">
            <v>0</v>
          </cell>
          <cell r="Z152">
            <v>365988</v>
          </cell>
          <cell r="AA152">
            <v>0</v>
          </cell>
          <cell r="AB152">
            <v>4945425</v>
          </cell>
          <cell r="AC152">
            <v>3218184</v>
          </cell>
          <cell r="AD152">
            <v>8163609</v>
          </cell>
          <cell r="AE152">
            <v>3635099</v>
          </cell>
          <cell r="AF152">
            <v>250000</v>
          </cell>
          <cell r="AG152">
            <v>325000</v>
          </cell>
          <cell r="AH152">
            <v>280000</v>
          </cell>
          <cell r="AI152">
            <v>200000</v>
          </cell>
          <cell r="AJ152">
            <v>16000</v>
          </cell>
          <cell r="AK152">
            <v>988500</v>
          </cell>
          <cell r="AL152">
            <v>220000</v>
          </cell>
          <cell r="AM152">
            <v>0</v>
          </cell>
          <cell r="AN152">
            <v>2279500</v>
          </cell>
          <cell r="AO152">
            <v>200000</v>
          </cell>
          <cell r="AP152">
            <v>0</v>
          </cell>
          <cell r="AQ152">
            <v>570731</v>
          </cell>
          <cell r="AR152">
            <v>132651</v>
          </cell>
          <cell r="AS152">
            <v>703382</v>
          </cell>
          <cell r="AT152">
            <v>6817981</v>
          </cell>
          <cell r="AU152">
            <v>365988</v>
          </cell>
          <cell r="AV152">
            <v>7183969</v>
          </cell>
          <cell r="AW152">
            <v>979640</v>
          </cell>
          <cell r="AX152">
            <v>8163609</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20</v>
          </cell>
          <cell r="BV152">
            <v>2013</v>
          </cell>
          <cell r="BW152">
            <v>2017</v>
          </cell>
          <cell r="BX152">
            <v>10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2700</v>
          </cell>
          <cell r="CU152">
            <v>0</v>
          </cell>
          <cell r="CV152">
            <v>8</v>
          </cell>
          <cell r="CW152">
            <v>188712</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1128324</v>
          </cell>
          <cell r="DU152">
            <v>2162</v>
          </cell>
          <cell r="DV152">
            <v>0</v>
          </cell>
          <cell r="DW152">
            <v>0</v>
          </cell>
          <cell r="DX152">
            <v>0</v>
          </cell>
          <cell r="DY152">
            <v>0</v>
          </cell>
          <cell r="DZ152">
            <v>0</v>
          </cell>
          <cell r="EA152">
            <v>50000</v>
          </cell>
          <cell r="EB152">
            <v>1080486</v>
          </cell>
          <cell r="EC152">
            <v>198500</v>
          </cell>
          <cell r="ED152">
            <v>0</v>
          </cell>
          <cell r="EE152">
            <v>1078324</v>
          </cell>
          <cell r="EF152">
            <v>0</v>
          </cell>
          <cell r="EG152">
            <v>0</v>
          </cell>
          <cell r="EH152">
            <v>0</v>
          </cell>
          <cell r="EI152">
            <v>47311</v>
          </cell>
          <cell r="EJ152">
            <v>47311</v>
          </cell>
          <cell r="EK152">
            <v>0</v>
          </cell>
          <cell r="EL152">
            <v>0</v>
          </cell>
          <cell r="EM152">
            <v>0</v>
          </cell>
          <cell r="EN152">
            <v>0</v>
          </cell>
          <cell r="EO152">
            <v>178743</v>
          </cell>
          <cell r="EP152">
            <v>0</v>
          </cell>
          <cell r="EQ152">
            <v>1505040</v>
          </cell>
          <cell r="ER152">
            <v>1508</v>
          </cell>
          <cell r="ES152">
            <v>762465</v>
          </cell>
          <cell r="ET152">
            <v>140078</v>
          </cell>
          <cell r="EU152">
            <v>0</v>
          </cell>
          <cell r="EV152">
            <v>0</v>
          </cell>
          <cell r="EW152">
            <v>0</v>
          </cell>
          <cell r="EX152">
            <v>33000</v>
          </cell>
          <cell r="EY152">
            <v>0</v>
          </cell>
          <cell r="EZ152">
            <v>0</v>
          </cell>
          <cell r="FA152">
            <v>124674</v>
          </cell>
          <cell r="FB152">
            <v>0</v>
          </cell>
          <cell r="FC152">
            <v>1060217</v>
          </cell>
          <cell r="FD152">
            <v>0</v>
          </cell>
          <cell r="FE152">
            <v>0</v>
          </cell>
          <cell r="FF152">
            <v>760957</v>
          </cell>
          <cell r="FG152">
            <v>1508</v>
          </cell>
          <cell r="FH152">
            <v>1059927</v>
          </cell>
          <cell r="FI152">
            <v>18601</v>
          </cell>
          <cell r="FJ152">
            <v>156000</v>
          </cell>
          <cell r="FK152">
            <v>288000</v>
          </cell>
          <cell r="FL152">
            <v>24000</v>
          </cell>
          <cell r="FM152">
            <v>0</v>
          </cell>
          <cell r="FN152">
            <v>15000</v>
          </cell>
          <cell r="FO152">
            <v>20000</v>
          </cell>
          <cell r="FP152">
            <v>0</v>
          </cell>
          <cell r="FQ152">
            <v>1473437</v>
          </cell>
          <cell r="FR152">
            <v>0</v>
          </cell>
          <cell r="FS152">
            <v>225000</v>
          </cell>
          <cell r="FT152">
            <v>8774</v>
          </cell>
          <cell r="FU152">
            <v>30000</v>
          </cell>
          <cell r="FV152">
            <v>200000</v>
          </cell>
          <cell r="FW152">
            <v>3518739</v>
          </cell>
          <cell r="FX152">
            <v>0</v>
          </cell>
          <cell r="FY152">
            <v>0</v>
          </cell>
          <cell r="FZ152">
            <v>0</v>
          </cell>
          <cell r="GA152">
            <v>3518739</v>
          </cell>
          <cell r="GB152">
            <v>2703400</v>
          </cell>
          <cell r="GC152">
            <v>6222139</v>
          </cell>
          <cell r="GD152">
            <v>966774</v>
          </cell>
          <cell r="GE152">
            <v>0</v>
          </cell>
          <cell r="GF152">
            <v>2584402</v>
          </cell>
          <cell r="GG152">
            <v>6004</v>
          </cell>
          <cell r="GH152">
            <v>1951900</v>
          </cell>
          <cell r="GI152">
            <v>53895</v>
          </cell>
          <cell r="GJ152">
            <v>76869</v>
          </cell>
          <cell r="GK152">
            <v>109513</v>
          </cell>
          <cell r="GL152">
            <v>87826</v>
          </cell>
          <cell r="GM152">
            <v>10204</v>
          </cell>
          <cell r="GN152">
            <v>16261</v>
          </cell>
          <cell r="GO152">
            <v>17842</v>
          </cell>
          <cell r="GP152">
            <v>0</v>
          </cell>
          <cell r="GQ152">
            <v>44810</v>
          </cell>
          <cell r="GR152">
            <v>0</v>
          </cell>
          <cell r="GS152">
            <v>0</v>
          </cell>
          <cell r="GT152">
            <v>109605</v>
          </cell>
          <cell r="GU152">
            <v>0</v>
          </cell>
          <cell r="GV152">
            <v>2694007</v>
          </cell>
          <cell r="GW152">
            <v>552793</v>
          </cell>
          <cell r="GX152">
            <v>3816808</v>
          </cell>
          <cell r="GY152">
            <v>0</v>
          </cell>
          <cell r="GZ152">
            <v>0</v>
          </cell>
          <cell r="HA152">
            <v>0</v>
          </cell>
          <cell r="HB152">
            <v>163433</v>
          </cell>
          <cell r="HC152">
            <v>0</v>
          </cell>
          <cell r="HD152">
            <v>21295</v>
          </cell>
          <cell r="HE152">
            <v>81014</v>
          </cell>
          <cell r="HF152">
            <v>7308055</v>
          </cell>
          <cell r="HG152">
            <v>3739551</v>
          </cell>
          <cell r="HH152">
            <v>0</v>
          </cell>
          <cell r="HI152">
            <v>3568504</v>
          </cell>
          <cell r="HJ152">
            <v>1868432</v>
          </cell>
          <cell r="HK152">
            <v>102987</v>
          </cell>
          <cell r="HL152">
            <v>58147</v>
          </cell>
          <cell r="HM152">
            <v>165899</v>
          </cell>
          <cell r="HN152">
            <v>86725</v>
          </cell>
          <cell r="HO152">
            <v>11305</v>
          </cell>
          <cell r="HP152">
            <v>15637</v>
          </cell>
          <cell r="HQ152">
            <v>17159</v>
          </cell>
          <cell r="HR152">
            <v>0</v>
          </cell>
          <cell r="HS152">
            <v>30710</v>
          </cell>
          <cell r="HT152">
            <v>0</v>
          </cell>
          <cell r="HU152">
            <v>12002</v>
          </cell>
          <cell r="HV152">
            <v>0</v>
          </cell>
          <cell r="HW152">
            <v>0</v>
          </cell>
          <cell r="HX152">
            <v>2583758</v>
          </cell>
          <cell r="HY152">
            <v>0</v>
          </cell>
          <cell r="HZ152">
            <v>3568504</v>
          </cell>
          <cell r="IA152">
            <v>0</v>
          </cell>
          <cell r="IB152">
            <v>0</v>
          </cell>
          <cell r="IC152">
            <v>0</v>
          </cell>
          <cell r="ID152">
            <v>162918</v>
          </cell>
          <cell r="IE152">
            <v>0</v>
          </cell>
          <cell r="IF152">
            <v>17419</v>
          </cell>
          <cell r="IG152">
            <v>64271</v>
          </cell>
          <cell r="IH152">
            <v>0</v>
          </cell>
          <cell r="II152">
            <v>0</v>
          </cell>
          <cell r="IJ152">
            <v>0</v>
          </cell>
          <cell r="IK152">
            <v>0</v>
          </cell>
          <cell r="IL152">
            <v>2571756</v>
          </cell>
          <cell r="IM152">
            <v>0</v>
          </cell>
          <cell r="IN152">
            <v>0</v>
          </cell>
          <cell r="IO152">
            <v>8.39</v>
          </cell>
          <cell r="IP152">
            <v>8</v>
          </cell>
          <cell r="IQ152">
            <v>1.105</v>
          </cell>
          <cell r="IR152">
            <v>0</v>
          </cell>
          <cell r="IS152">
            <v>293.3</v>
          </cell>
          <cell r="IT152">
            <v>0</v>
          </cell>
          <cell r="IU152">
            <v>11</v>
          </cell>
          <cell r="IV152">
            <v>0</v>
          </cell>
          <cell r="IW152">
            <v>0</v>
          </cell>
          <cell r="IX152">
            <v>0</v>
          </cell>
          <cell r="IY152">
            <v>0</v>
          </cell>
          <cell r="IZ152">
            <v>0</v>
          </cell>
          <cell r="JA152">
            <v>0</v>
          </cell>
          <cell r="JB152">
            <v>0</v>
          </cell>
          <cell r="JC152">
            <v>0</v>
          </cell>
          <cell r="JD152">
            <v>27.09</v>
          </cell>
          <cell r="JE152">
            <v>8.2200000000000006</v>
          </cell>
          <cell r="JF152">
            <v>3.03</v>
          </cell>
          <cell r="JG152">
            <v>15.84</v>
          </cell>
          <cell r="JH152">
            <v>8.2200000000000006</v>
          </cell>
          <cell r="JI152">
            <v>2.42</v>
          </cell>
          <cell r="JJ152">
            <v>17.28</v>
          </cell>
          <cell r="JK152">
            <v>27.92</v>
          </cell>
          <cell r="JL152">
            <v>15.02</v>
          </cell>
          <cell r="JM152">
            <v>0</v>
          </cell>
          <cell r="JN152">
            <v>8</v>
          </cell>
          <cell r="JO152">
            <v>0</v>
          </cell>
          <cell r="JP152">
            <v>6124</v>
          </cell>
          <cell r="JQ152">
            <v>1.0940000000000001</v>
          </cell>
          <cell r="JR152">
            <v>0</v>
          </cell>
          <cell r="JS152">
            <v>305.10000000000002</v>
          </cell>
          <cell r="JT152">
            <v>0</v>
          </cell>
          <cell r="JU152">
            <v>0</v>
          </cell>
          <cell r="JV152">
            <v>0</v>
          </cell>
          <cell r="JW152">
            <v>0</v>
          </cell>
          <cell r="JX152">
            <v>293.3</v>
          </cell>
          <cell r="JY152">
            <v>6369</v>
          </cell>
          <cell r="JZ152">
            <v>1868028</v>
          </cell>
          <cell r="KA152">
            <v>19088</v>
          </cell>
        </row>
        <row r="153">
          <cell r="C153">
            <v>2529</v>
          </cell>
          <cell r="D153" t="str">
            <v>CLARION-GOLDFIELD (GOLDFIELD)(OLD)</v>
          </cell>
          <cell r="E153">
            <v>0</v>
          </cell>
          <cell r="F153">
            <v>0</v>
          </cell>
          <cell r="G153">
            <v>0</v>
          </cell>
          <cell r="H153">
            <v>1206</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L153">
            <v>0</v>
          </cell>
          <cell r="GM153">
            <v>0</v>
          </cell>
          <cell r="GN153">
            <v>0</v>
          </cell>
          <cell r="GO153">
            <v>0</v>
          </cell>
          <cell r="GP153">
            <v>0</v>
          </cell>
          <cell r="GQ153">
            <v>0</v>
          </cell>
          <cell r="GR153">
            <v>0</v>
          </cell>
          <cell r="GS153">
            <v>0</v>
          </cell>
          <cell r="GT153">
            <v>0</v>
          </cell>
          <cell r="GU153">
            <v>0</v>
          </cell>
          <cell r="GV153">
            <v>0</v>
          </cell>
          <cell r="GW153">
            <v>0</v>
          </cell>
          <cell r="GX153">
            <v>0</v>
          </cell>
          <cell r="GY153">
            <v>0</v>
          </cell>
          <cell r="GZ153">
            <v>0</v>
          </cell>
          <cell r="HA153">
            <v>0</v>
          </cell>
          <cell r="HB153">
            <v>0</v>
          </cell>
          <cell r="HC153">
            <v>0</v>
          </cell>
          <cell r="HD153">
            <v>0</v>
          </cell>
          <cell r="HE153">
            <v>0</v>
          </cell>
          <cell r="HF153">
            <v>0</v>
          </cell>
          <cell r="HG153">
            <v>0</v>
          </cell>
          <cell r="HH153">
            <v>0</v>
          </cell>
          <cell r="HI153">
            <v>0</v>
          </cell>
          <cell r="HJ153">
            <v>0</v>
          </cell>
          <cell r="HK153">
            <v>0</v>
          </cell>
          <cell r="HL153">
            <v>0</v>
          </cell>
          <cell r="HM153">
            <v>0</v>
          </cell>
          <cell r="HN153">
            <v>0</v>
          </cell>
          <cell r="HO153">
            <v>0</v>
          </cell>
          <cell r="HP153">
            <v>0</v>
          </cell>
          <cell r="HQ153">
            <v>0</v>
          </cell>
          <cell r="HR153">
            <v>0</v>
          </cell>
          <cell r="HS153">
            <v>0</v>
          </cell>
          <cell r="HT153">
            <v>0</v>
          </cell>
          <cell r="HU153">
            <v>0</v>
          </cell>
          <cell r="HV153">
            <v>0</v>
          </cell>
          <cell r="HW153">
            <v>0</v>
          </cell>
          <cell r="HX153">
            <v>0</v>
          </cell>
          <cell r="HY153">
            <v>0</v>
          </cell>
          <cell r="HZ153">
            <v>0</v>
          </cell>
          <cell r="IA153">
            <v>0</v>
          </cell>
          <cell r="IB153">
            <v>0</v>
          </cell>
          <cell r="IC153">
            <v>0</v>
          </cell>
          <cell r="ID153">
            <v>0</v>
          </cell>
          <cell r="IE153">
            <v>0</v>
          </cell>
          <cell r="IF153">
            <v>0</v>
          </cell>
          <cell r="IG153">
            <v>0</v>
          </cell>
          <cell r="IH153">
            <v>0</v>
          </cell>
          <cell r="II153">
            <v>0</v>
          </cell>
          <cell r="IJ153">
            <v>0</v>
          </cell>
          <cell r="IK153">
            <v>0</v>
          </cell>
          <cell r="IL153">
            <v>0</v>
          </cell>
          <cell r="IM153">
            <v>0</v>
          </cell>
          <cell r="IN153">
            <v>0</v>
          </cell>
          <cell r="IO153">
            <v>0</v>
          </cell>
          <cell r="IP153">
            <v>0</v>
          </cell>
          <cell r="IQ153">
            <v>0</v>
          </cell>
          <cell r="IR153">
            <v>0</v>
          </cell>
          <cell r="IS153">
            <v>0</v>
          </cell>
          <cell r="IT153">
            <v>0</v>
          </cell>
          <cell r="IU153">
            <v>0</v>
          </cell>
          <cell r="IV153">
            <v>0</v>
          </cell>
          <cell r="IW153">
            <v>0</v>
          </cell>
          <cell r="IX153">
            <v>0</v>
          </cell>
          <cell r="IY153">
            <v>0</v>
          </cell>
          <cell r="IZ153">
            <v>0</v>
          </cell>
          <cell r="JA153">
            <v>0</v>
          </cell>
          <cell r="JB153">
            <v>0</v>
          </cell>
          <cell r="JC153">
            <v>0</v>
          </cell>
          <cell r="JD153">
            <v>0</v>
          </cell>
          <cell r="JE153">
            <v>0</v>
          </cell>
          <cell r="JF153">
            <v>0</v>
          </cell>
          <cell r="JG153">
            <v>0</v>
          </cell>
          <cell r="JH153">
            <v>0</v>
          </cell>
          <cell r="JI153">
            <v>0</v>
          </cell>
          <cell r="JJ153">
            <v>0</v>
          </cell>
          <cell r="JK153">
            <v>0</v>
          </cell>
          <cell r="JL153">
            <v>0</v>
          </cell>
          <cell r="JM153">
            <v>0</v>
          </cell>
          <cell r="JN153">
            <v>0</v>
          </cell>
          <cell r="JO153">
            <v>0</v>
          </cell>
          <cell r="JP153">
            <v>0</v>
          </cell>
          <cell r="JQ153">
            <v>0</v>
          </cell>
          <cell r="JR153">
            <v>0</v>
          </cell>
          <cell r="JS153">
            <v>0</v>
          </cell>
          <cell r="JT153">
            <v>0</v>
          </cell>
          <cell r="JU153">
            <v>0</v>
          </cell>
          <cell r="JV153">
            <v>0</v>
          </cell>
          <cell r="JW153">
            <v>0</v>
          </cell>
          <cell r="JX153">
            <v>0</v>
          </cell>
          <cell r="JY153">
            <v>0</v>
          </cell>
          <cell r="JZ153">
            <v>0</v>
          </cell>
          <cell r="KA153">
            <v>0</v>
          </cell>
        </row>
        <row r="154">
          <cell r="C154">
            <v>2556</v>
          </cell>
          <cell r="D154" t="str">
            <v>GRAETTINGER-TERRIL</v>
          </cell>
          <cell r="E154">
            <v>0</v>
          </cell>
          <cell r="F154">
            <v>0</v>
          </cell>
          <cell r="G154">
            <v>0</v>
          </cell>
          <cell r="H154">
            <v>2556</v>
          </cell>
          <cell r="I154">
            <v>2056724</v>
          </cell>
          <cell r="J154">
            <v>30481</v>
          </cell>
          <cell r="K154">
            <v>34528</v>
          </cell>
          <cell r="L154">
            <v>260000</v>
          </cell>
          <cell r="M154">
            <v>7680</v>
          </cell>
          <cell r="N154">
            <v>95000</v>
          </cell>
          <cell r="O154">
            <v>100000</v>
          </cell>
          <cell r="P154">
            <v>310850</v>
          </cell>
          <cell r="Q154">
            <v>0</v>
          </cell>
          <cell r="R154">
            <v>1704140</v>
          </cell>
          <cell r="S154">
            <v>0</v>
          </cell>
          <cell r="T154">
            <v>247700</v>
          </cell>
          <cell r="U154">
            <v>1275</v>
          </cell>
          <cell r="V154">
            <v>50000</v>
          </cell>
          <cell r="W154">
            <v>140000</v>
          </cell>
          <cell r="X154">
            <v>5038378</v>
          </cell>
          <cell r="Y154">
            <v>0</v>
          </cell>
          <cell r="Z154">
            <v>0</v>
          </cell>
          <cell r="AA154">
            <v>0</v>
          </cell>
          <cell r="AB154">
            <v>5038378</v>
          </cell>
          <cell r="AC154">
            <v>15432</v>
          </cell>
          <cell r="AD154">
            <v>5053810</v>
          </cell>
          <cell r="AE154">
            <v>2940000</v>
          </cell>
          <cell r="AF154">
            <v>293000</v>
          </cell>
          <cell r="AG154">
            <v>200000</v>
          </cell>
          <cell r="AH154">
            <v>200000</v>
          </cell>
          <cell r="AI154">
            <v>140000</v>
          </cell>
          <cell r="AJ154">
            <v>130000</v>
          </cell>
          <cell r="AK154">
            <v>394000</v>
          </cell>
          <cell r="AL154">
            <v>185000</v>
          </cell>
          <cell r="AM154">
            <v>0</v>
          </cell>
          <cell r="AN154">
            <v>1542000</v>
          </cell>
          <cell r="AO154">
            <v>215000</v>
          </cell>
          <cell r="AP154">
            <v>225000</v>
          </cell>
          <cell r="AQ154">
            <v>0</v>
          </cell>
          <cell r="AR154">
            <v>171423</v>
          </cell>
          <cell r="AS154">
            <v>396423</v>
          </cell>
          <cell r="AT154">
            <v>5093423</v>
          </cell>
          <cell r="AU154">
            <v>0</v>
          </cell>
          <cell r="AV154">
            <v>5093423</v>
          </cell>
          <cell r="AW154">
            <v>-39613</v>
          </cell>
          <cell r="AX154">
            <v>5053810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20</v>
          </cell>
          <cell r="BV154">
            <v>1993</v>
          </cell>
          <cell r="BW154">
            <v>2016</v>
          </cell>
          <cell r="BX154">
            <v>10</v>
          </cell>
          <cell r="BY154">
            <v>0</v>
          </cell>
          <cell r="BZ154">
            <v>0</v>
          </cell>
          <cell r="CA154">
            <v>0</v>
          </cell>
          <cell r="CB154">
            <v>0</v>
          </cell>
          <cell r="CC154">
            <v>0</v>
          </cell>
          <cell r="CD154">
            <v>0</v>
          </cell>
          <cell r="CE154">
            <v>0</v>
          </cell>
          <cell r="CF154">
            <v>0</v>
          </cell>
          <cell r="CG154">
            <v>0</v>
          </cell>
          <cell r="CH154">
            <v>0</v>
          </cell>
          <cell r="CI154">
            <v>0</v>
          </cell>
          <cell r="CJ154">
            <v>2011</v>
          </cell>
          <cell r="CK154">
            <v>2020</v>
          </cell>
          <cell r="CL154">
            <v>1000</v>
          </cell>
          <cell r="CM154">
            <v>0</v>
          </cell>
          <cell r="CN154">
            <v>0</v>
          </cell>
          <cell r="CO154">
            <v>0</v>
          </cell>
          <cell r="CP154">
            <v>0</v>
          </cell>
          <cell r="CQ154">
            <v>0</v>
          </cell>
          <cell r="CR154">
            <v>0</v>
          </cell>
          <cell r="CS154">
            <v>0</v>
          </cell>
          <cell r="CT154">
            <v>2700</v>
          </cell>
          <cell r="CU154">
            <v>0</v>
          </cell>
          <cell r="CV154">
            <v>1</v>
          </cell>
          <cell r="CW154">
            <v>225887</v>
          </cell>
          <cell r="CX154">
            <v>0</v>
          </cell>
          <cell r="CY154">
            <v>0</v>
          </cell>
          <cell r="CZ154">
            <v>0</v>
          </cell>
          <cell r="DA154">
            <v>0</v>
          </cell>
          <cell r="DB154">
            <v>0</v>
          </cell>
          <cell r="DC154">
            <v>0</v>
          </cell>
          <cell r="DD154">
            <v>1</v>
          </cell>
          <cell r="DE154">
            <v>207300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1516245</v>
          </cell>
          <cell r="DU154">
            <v>175388</v>
          </cell>
          <cell r="DV154">
            <v>0</v>
          </cell>
          <cell r="DW154">
            <v>0</v>
          </cell>
          <cell r="DX154">
            <v>0</v>
          </cell>
          <cell r="DY154">
            <v>0</v>
          </cell>
          <cell r="DZ154">
            <v>0</v>
          </cell>
          <cell r="EA154">
            <v>0</v>
          </cell>
          <cell r="EB154">
            <v>1691633</v>
          </cell>
          <cell r="EC154">
            <v>125000</v>
          </cell>
          <cell r="ED154">
            <v>0</v>
          </cell>
          <cell r="EE154">
            <v>1516245</v>
          </cell>
          <cell r="EF154">
            <v>0</v>
          </cell>
          <cell r="EG154">
            <v>186370</v>
          </cell>
          <cell r="EH154">
            <v>186370</v>
          </cell>
          <cell r="EI154">
            <v>68409</v>
          </cell>
          <cell r="EJ154">
            <v>254779</v>
          </cell>
          <cell r="EK154">
            <v>0</v>
          </cell>
          <cell r="EL154">
            <v>0</v>
          </cell>
          <cell r="EM154">
            <v>0</v>
          </cell>
          <cell r="EN154">
            <v>0</v>
          </cell>
          <cell r="EO154">
            <v>0</v>
          </cell>
          <cell r="EP154">
            <v>0</v>
          </cell>
          <cell r="EQ154">
            <v>2071412</v>
          </cell>
          <cell r="ER154">
            <v>84606</v>
          </cell>
          <cell r="ES154">
            <v>831691</v>
          </cell>
          <cell r="ET154">
            <v>61590</v>
          </cell>
          <cell r="EU154">
            <v>0</v>
          </cell>
          <cell r="EV154">
            <v>0</v>
          </cell>
          <cell r="EW154">
            <v>89903</v>
          </cell>
          <cell r="EX154">
            <v>33000</v>
          </cell>
          <cell r="EY154">
            <v>0</v>
          </cell>
          <cell r="EZ154">
            <v>0</v>
          </cell>
          <cell r="FA154">
            <v>0</v>
          </cell>
          <cell r="FB154">
            <v>0</v>
          </cell>
          <cell r="FC154">
            <v>1016184</v>
          </cell>
          <cell r="FD154">
            <v>0</v>
          </cell>
          <cell r="FE154">
            <v>0</v>
          </cell>
          <cell r="FF154">
            <v>747085</v>
          </cell>
          <cell r="FG154">
            <v>84606</v>
          </cell>
          <cell r="FH154">
            <v>1682437</v>
          </cell>
          <cell r="FI154">
            <v>24989</v>
          </cell>
          <cell r="FJ154">
            <v>17264</v>
          </cell>
          <cell r="FK154">
            <v>260000</v>
          </cell>
          <cell r="FL154">
            <v>4000</v>
          </cell>
          <cell r="FM154">
            <v>0</v>
          </cell>
          <cell r="FN154">
            <v>0</v>
          </cell>
          <cell r="FO154">
            <v>0</v>
          </cell>
          <cell r="FP154">
            <v>0</v>
          </cell>
          <cell r="FQ154">
            <v>1704140</v>
          </cell>
          <cell r="FR154">
            <v>0</v>
          </cell>
          <cell r="FS154">
            <v>245000</v>
          </cell>
          <cell r="FT154">
            <v>0</v>
          </cell>
          <cell r="FU154">
            <v>50000</v>
          </cell>
          <cell r="FV154">
            <v>60000</v>
          </cell>
          <cell r="FW154">
            <v>4047830</v>
          </cell>
          <cell r="FX154">
            <v>0</v>
          </cell>
          <cell r="FY154">
            <v>0</v>
          </cell>
          <cell r="FZ154">
            <v>0</v>
          </cell>
          <cell r="GA154">
            <v>4047830</v>
          </cell>
          <cell r="GB154">
            <v>3073</v>
          </cell>
          <cell r="GC154">
            <v>4050903</v>
          </cell>
          <cell r="GD154">
            <v>636264</v>
          </cell>
          <cell r="GE154">
            <v>0</v>
          </cell>
          <cell r="GF154">
            <v>3221794</v>
          </cell>
          <cell r="GG154">
            <v>6016</v>
          </cell>
          <cell r="GH154">
            <v>2183808</v>
          </cell>
          <cell r="GI154">
            <v>25667</v>
          </cell>
          <cell r="GJ154">
            <v>325105</v>
          </cell>
          <cell r="GK154">
            <v>259290</v>
          </cell>
          <cell r="GL154">
            <v>111194</v>
          </cell>
          <cell r="GM154">
            <v>11919</v>
          </cell>
          <cell r="GN154">
            <v>18251</v>
          </cell>
          <cell r="GO154">
            <v>20524</v>
          </cell>
          <cell r="GP154">
            <v>0</v>
          </cell>
          <cell r="GQ154">
            <v>36886</v>
          </cell>
          <cell r="GR154">
            <v>0</v>
          </cell>
          <cell r="GS154">
            <v>35298</v>
          </cell>
          <cell r="GT154">
            <v>34892</v>
          </cell>
          <cell r="GU154">
            <v>0</v>
          </cell>
          <cell r="GV154">
            <v>3291984</v>
          </cell>
          <cell r="GW154">
            <v>510314</v>
          </cell>
          <cell r="GX154">
            <v>1720585</v>
          </cell>
          <cell r="GY154">
            <v>0</v>
          </cell>
          <cell r="GZ154">
            <v>0</v>
          </cell>
          <cell r="HA154">
            <v>0</v>
          </cell>
          <cell r="HB154">
            <v>190943</v>
          </cell>
          <cell r="HC154">
            <v>0</v>
          </cell>
          <cell r="HD154">
            <v>28619</v>
          </cell>
          <cell r="HE154">
            <v>54009</v>
          </cell>
          <cell r="HF154">
            <v>5767835</v>
          </cell>
          <cell r="HG154">
            <v>4085864</v>
          </cell>
          <cell r="HH154">
            <v>0</v>
          </cell>
          <cell r="HI154">
            <v>1681971</v>
          </cell>
          <cell r="HJ154">
            <v>2147600</v>
          </cell>
          <cell r="HK154">
            <v>58046</v>
          </cell>
          <cell r="HL154">
            <v>221559</v>
          </cell>
          <cell r="HM154">
            <v>192302</v>
          </cell>
          <cell r="HN154">
            <v>106424</v>
          </cell>
          <cell r="HO154">
            <v>16689</v>
          </cell>
          <cell r="HP154">
            <v>18108</v>
          </cell>
          <cell r="HQ154">
            <v>20355</v>
          </cell>
          <cell r="HR154">
            <v>0</v>
          </cell>
          <cell r="HS154">
            <v>34725</v>
          </cell>
          <cell r="HT154">
            <v>0</v>
          </cell>
          <cell r="HU154">
            <v>84554</v>
          </cell>
          <cell r="HV154">
            <v>0</v>
          </cell>
          <cell r="HW154">
            <v>31945</v>
          </cell>
          <cell r="HX154">
            <v>3166241</v>
          </cell>
          <cell r="HY154">
            <v>0</v>
          </cell>
          <cell r="HZ154">
            <v>1681971</v>
          </cell>
          <cell r="IA154">
            <v>0</v>
          </cell>
          <cell r="IB154">
            <v>0</v>
          </cell>
          <cell r="IC154">
            <v>0</v>
          </cell>
          <cell r="ID154">
            <v>191671</v>
          </cell>
          <cell r="IE154">
            <v>0</v>
          </cell>
          <cell r="IF154">
            <v>23426</v>
          </cell>
          <cell r="IG154">
            <v>70392</v>
          </cell>
          <cell r="IH154">
            <v>0</v>
          </cell>
          <cell r="II154">
            <v>0</v>
          </cell>
          <cell r="IJ154">
            <v>0</v>
          </cell>
          <cell r="IK154">
            <v>0</v>
          </cell>
          <cell r="IL154">
            <v>3081687</v>
          </cell>
          <cell r="IM154">
            <v>0</v>
          </cell>
          <cell r="IN154">
            <v>0</v>
          </cell>
          <cell r="IO154">
            <v>9.2799999999999994</v>
          </cell>
          <cell r="IP154">
            <v>9</v>
          </cell>
          <cell r="IQ154">
            <v>1.708</v>
          </cell>
          <cell r="IR154">
            <v>0.22</v>
          </cell>
          <cell r="IS154">
            <v>354</v>
          </cell>
          <cell r="IT154">
            <v>0</v>
          </cell>
          <cell r="IU154">
            <v>14</v>
          </cell>
          <cell r="IV154">
            <v>0</v>
          </cell>
          <cell r="IW154">
            <v>0</v>
          </cell>
          <cell r="IX154">
            <v>0</v>
          </cell>
          <cell r="IY154">
            <v>1814</v>
          </cell>
          <cell r="IZ154">
            <v>2223</v>
          </cell>
          <cell r="JA154">
            <v>0</v>
          </cell>
          <cell r="JB154">
            <v>0</v>
          </cell>
          <cell r="JC154">
            <v>1.19</v>
          </cell>
          <cell r="JD154">
            <v>31.34</v>
          </cell>
          <cell r="JE154">
            <v>2.74</v>
          </cell>
          <cell r="JF154">
            <v>4.84</v>
          </cell>
          <cell r="JG154">
            <v>23.76</v>
          </cell>
          <cell r="JH154">
            <v>2.74</v>
          </cell>
          <cell r="JI154">
            <v>12.1</v>
          </cell>
          <cell r="JJ154">
            <v>20.16</v>
          </cell>
          <cell r="JK154">
            <v>35</v>
          </cell>
          <cell r="JL154">
            <v>14.1</v>
          </cell>
          <cell r="JM154">
            <v>0</v>
          </cell>
          <cell r="JN154">
            <v>9</v>
          </cell>
          <cell r="JO154">
            <v>0</v>
          </cell>
          <cell r="JP154">
            <v>6136</v>
          </cell>
          <cell r="JQ154">
            <v>1.762</v>
          </cell>
          <cell r="JR154">
            <v>7915</v>
          </cell>
          <cell r="JS154">
            <v>350</v>
          </cell>
          <cell r="JT154">
            <v>-4.5</v>
          </cell>
          <cell r="JU154">
            <v>-27612</v>
          </cell>
          <cell r="JV154">
            <v>-24102</v>
          </cell>
          <cell r="JW154">
            <v>345</v>
          </cell>
          <cell r="JX154">
            <v>354</v>
          </cell>
          <cell r="JY154">
            <v>6381</v>
          </cell>
          <cell r="JZ154">
            <v>2258874</v>
          </cell>
          <cell r="KA154">
            <v>0</v>
          </cell>
        </row>
        <row r="155">
          <cell r="C155">
            <v>2570</v>
          </cell>
          <cell r="D155" t="str">
            <v>SE WEBSTER-GRAND (GRAND OLD)</v>
          </cell>
          <cell r="E155">
            <v>0</v>
          </cell>
          <cell r="F155">
            <v>0</v>
          </cell>
          <cell r="G155">
            <v>0</v>
          </cell>
          <cell r="H155">
            <v>6096</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G155">
            <v>0</v>
          </cell>
          <cell r="HH155">
            <v>0</v>
          </cell>
          <cell r="HI155">
            <v>0</v>
          </cell>
          <cell r="HJ155">
            <v>0</v>
          </cell>
          <cell r="HK155">
            <v>0</v>
          </cell>
          <cell r="HL155">
            <v>0</v>
          </cell>
          <cell r="HM155">
            <v>0</v>
          </cell>
          <cell r="HN155">
            <v>0</v>
          </cell>
          <cell r="HO155">
            <v>0</v>
          </cell>
          <cell r="HP155">
            <v>0</v>
          </cell>
          <cell r="HQ155">
            <v>0</v>
          </cell>
          <cell r="HR155">
            <v>0</v>
          </cell>
          <cell r="HS155">
            <v>0</v>
          </cell>
          <cell r="HT155">
            <v>0</v>
          </cell>
          <cell r="HU155">
            <v>0</v>
          </cell>
          <cell r="HV155">
            <v>0</v>
          </cell>
          <cell r="HW155">
            <v>0</v>
          </cell>
          <cell r="HX155">
            <v>0</v>
          </cell>
          <cell r="HY155">
            <v>0</v>
          </cell>
          <cell r="HZ155">
            <v>0</v>
          </cell>
          <cell r="IA155">
            <v>0</v>
          </cell>
          <cell r="IB155">
            <v>0</v>
          </cell>
          <cell r="IC155">
            <v>0</v>
          </cell>
          <cell r="ID155">
            <v>0</v>
          </cell>
          <cell r="IE155">
            <v>0</v>
          </cell>
          <cell r="IF155">
            <v>0</v>
          </cell>
          <cell r="IG155">
            <v>0</v>
          </cell>
          <cell r="IH155">
            <v>0</v>
          </cell>
          <cell r="II155">
            <v>0</v>
          </cell>
          <cell r="IJ155">
            <v>0</v>
          </cell>
          <cell r="IK155">
            <v>0</v>
          </cell>
          <cell r="IL155">
            <v>0</v>
          </cell>
          <cell r="IM155">
            <v>0</v>
          </cell>
          <cell r="IN155">
            <v>0</v>
          </cell>
          <cell r="IO155">
            <v>0</v>
          </cell>
          <cell r="IP155">
            <v>0</v>
          </cell>
          <cell r="IQ155">
            <v>0</v>
          </cell>
          <cell r="IR155">
            <v>0</v>
          </cell>
          <cell r="IS155">
            <v>0</v>
          </cell>
          <cell r="IT155">
            <v>0</v>
          </cell>
          <cell r="IU155">
            <v>0</v>
          </cell>
          <cell r="IV155">
            <v>0</v>
          </cell>
          <cell r="IW155">
            <v>0</v>
          </cell>
          <cell r="IX155">
            <v>0</v>
          </cell>
          <cell r="IY155">
            <v>0</v>
          </cell>
          <cell r="IZ155">
            <v>0</v>
          </cell>
          <cell r="JA155">
            <v>0</v>
          </cell>
          <cell r="JB155">
            <v>0</v>
          </cell>
          <cell r="JC155">
            <v>0</v>
          </cell>
          <cell r="JD155">
            <v>0</v>
          </cell>
          <cell r="JE155">
            <v>0</v>
          </cell>
          <cell r="JF155">
            <v>0</v>
          </cell>
          <cell r="JG155">
            <v>0</v>
          </cell>
          <cell r="JH155">
            <v>0</v>
          </cell>
          <cell r="JI155">
            <v>0</v>
          </cell>
          <cell r="JJ155">
            <v>0</v>
          </cell>
          <cell r="JK155">
            <v>0</v>
          </cell>
          <cell r="JL155">
            <v>0</v>
          </cell>
          <cell r="JM155">
            <v>0</v>
          </cell>
          <cell r="JN155">
            <v>0</v>
          </cell>
          <cell r="JO155">
            <v>0</v>
          </cell>
          <cell r="JP155">
            <v>0</v>
          </cell>
          <cell r="JQ155">
            <v>0</v>
          </cell>
          <cell r="JR155">
            <v>0</v>
          </cell>
          <cell r="JS155">
            <v>0</v>
          </cell>
          <cell r="JT155">
            <v>0</v>
          </cell>
          <cell r="JU155">
            <v>0</v>
          </cell>
          <cell r="JV155">
            <v>0</v>
          </cell>
          <cell r="JW155">
            <v>0</v>
          </cell>
          <cell r="JX155">
            <v>0</v>
          </cell>
          <cell r="JY155">
            <v>0</v>
          </cell>
          <cell r="JZ155">
            <v>0</v>
          </cell>
          <cell r="KA155">
            <v>0</v>
          </cell>
        </row>
        <row r="156">
          <cell r="C156">
            <v>2602</v>
          </cell>
          <cell r="D156" t="str">
            <v>GRAND VALLEY (OLD)</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G156">
            <v>0</v>
          </cell>
          <cell r="HH156">
            <v>0</v>
          </cell>
          <cell r="HI156">
            <v>0</v>
          </cell>
          <cell r="HJ156">
            <v>0</v>
          </cell>
          <cell r="HK156">
            <v>0</v>
          </cell>
          <cell r="HL156">
            <v>0</v>
          </cell>
          <cell r="HM156">
            <v>0</v>
          </cell>
          <cell r="HN156">
            <v>0</v>
          </cell>
          <cell r="HO156">
            <v>0</v>
          </cell>
          <cell r="HP156">
            <v>0</v>
          </cell>
          <cell r="HQ156">
            <v>0</v>
          </cell>
          <cell r="HR156">
            <v>0</v>
          </cell>
          <cell r="HS156">
            <v>0</v>
          </cell>
          <cell r="HT156">
            <v>0</v>
          </cell>
          <cell r="HU156">
            <v>0</v>
          </cell>
          <cell r="HV156">
            <v>0</v>
          </cell>
          <cell r="HW156">
            <v>0</v>
          </cell>
          <cell r="HX156">
            <v>0</v>
          </cell>
          <cell r="HY156">
            <v>0</v>
          </cell>
          <cell r="HZ156">
            <v>0</v>
          </cell>
          <cell r="IA156">
            <v>0</v>
          </cell>
          <cell r="IB156">
            <v>0</v>
          </cell>
          <cell r="IC156">
            <v>0</v>
          </cell>
          <cell r="ID156">
            <v>0</v>
          </cell>
          <cell r="IE156">
            <v>0</v>
          </cell>
          <cell r="IF156">
            <v>0</v>
          </cell>
          <cell r="IG156">
            <v>0</v>
          </cell>
          <cell r="IH156">
            <v>0</v>
          </cell>
          <cell r="II156">
            <v>0</v>
          </cell>
          <cell r="IJ156">
            <v>0</v>
          </cell>
          <cell r="IK156">
            <v>0</v>
          </cell>
          <cell r="IL156">
            <v>0</v>
          </cell>
          <cell r="IM156">
            <v>0</v>
          </cell>
          <cell r="IN156">
            <v>0</v>
          </cell>
          <cell r="IO156">
            <v>0</v>
          </cell>
          <cell r="IP156">
            <v>0</v>
          </cell>
          <cell r="IQ156">
            <v>0</v>
          </cell>
          <cell r="IR156">
            <v>0</v>
          </cell>
          <cell r="IS156">
            <v>0</v>
          </cell>
          <cell r="IT156">
            <v>0</v>
          </cell>
          <cell r="IU156">
            <v>0</v>
          </cell>
          <cell r="IV156">
            <v>0</v>
          </cell>
          <cell r="IW156">
            <v>0</v>
          </cell>
          <cell r="IX156">
            <v>0</v>
          </cell>
          <cell r="IY156">
            <v>0</v>
          </cell>
          <cell r="IZ156">
            <v>0</v>
          </cell>
          <cell r="JA156">
            <v>0</v>
          </cell>
          <cell r="JB156">
            <v>0</v>
          </cell>
          <cell r="JC156">
            <v>0</v>
          </cell>
          <cell r="JD156">
            <v>0</v>
          </cell>
          <cell r="JE156">
            <v>0</v>
          </cell>
          <cell r="JF156">
            <v>0</v>
          </cell>
          <cell r="JG156">
            <v>0</v>
          </cell>
          <cell r="JH156">
            <v>0</v>
          </cell>
          <cell r="JI156">
            <v>0</v>
          </cell>
          <cell r="JJ156">
            <v>0</v>
          </cell>
          <cell r="JK156">
            <v>0</v>
          </cell>
          <cell r="JL156">
            <v>0</v>
          </cell>
          <cell r="JM156">
            <v>0</v>
          </cell>
          <cell r="JN156">
            <v>0</v>
          </cell>
          <cell r="JO156">
            <v>0</v>
          </cell>
          <cell r="JP156">
            <v>0</v>
          </cell>
          <cell r="JQ156">
            <v>0</v>
          </cell>
          <cell r="JR156">
            <v>0</v>
          </cell>
          <cell r="JS156">
            <v>0</v>
          </cell>
          <cell r="JT156">
            <v>0</v>
          </cell>
          <cell r="JU156">
            <v>0</v>
          </cell>
          <cell r="JV156">
            <v>0</v>
          </cell>
          <cell r="JW156">
            <v>0</v>
          </cell>
          <cell r="JX156">
            <v>0</v>
          </cell>
          <cell r="JY156">
            <v>0</v>
          </cell>
          <cell r="JZ156">
            <v>0</v>
          </cell>
          <cell r="KA156">
            <v>0</v>
          </cell>
        </row>
        <row r="157">
          <cell r="C157">
            <v>2664</v>
          </cell>
          <cell r="D157" t="str">
            <v>NORTH BUTLER (GREENE)</v>
          </cell>
          <cell r="E157">
            <v>0</v>
          </cell>
          <cell r="F157">
            <v>0</v>
          </cell>
          <cell r="G157">
            <v>0</v>
          </cell>
          <cell r="H157">
            <v>153</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4050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78413</v>
          </cell>
          <cell r="EP157">
            <v>0</v>
          </cell>
          <cell r="EQ157">
            <v>78413</v>
          </cell>
          <cell r="ER157">
            <v>50371</v>
          </cell>
          <cell r="ES157">
            <v>1104859</v>
          </cell>
          <cell r="ET157">
            <v>89154</v>
          </cell>
          <cell r="EU157">
            <v>0</v>
          </cell>
          <cell r="EV157">
            <v>0</v>
          </cell>
          <cell r="EW157">
            <v>67000</v>
          </cell>
          <cell r="EX157">
            <v>33000</v>
          </cell>
          <cell r="EY157">
            <v>0</v>
          </cell>
          <cell r="EZ157">
            <v>0</v>
          </cell>
          <cell r="FA157">
            <v>61703</v>
          </cell>
          <cell r="FB157">
            <v>0</v>
          </cell>
          <cell r="FC157">
            <v>1355716</v>
          </cell>
          <cell r="FD157">
            <v>0</v>
          </cell>
          <cell r="FE157">
            <v>0</v>
          </cell>
          <cell r="FF157">
            <v>1054488</v>
          </cell>
          <cell r="FG157">
            <v>50371</v>
          </cell>
          <cell r="FH157">
            <v>0</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S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G157">
            <v>0</v>
          </cell>
          <cell r="HH157">
            <v>0</v>
          </cell>
          <cell r="HI157">
            <v>0</v>
          </cell>
          <cell r="HJ157">
            <v>0</v>
          </cell>
          <cell r="HK157">
            <v>0</v>
          </cell>
          <cell r="HL157">
            <v>0</v>
          </cell>
          <cell r="HM157">
            <v>0</v>
          </cell>
          <cell r="HN157">
            <v>0</v>
          </cell>
          <cell r="HO157">
            <v>0</v>
          </cell>
          <cell r="HP157">
            <v>0</v>
          </cell>
          <cell r="HQ157">
            <v>0</v>
          </cell>
          <cell r="HR157">
            <v>0</v>
          </cell>
          <cell r="HS157">
            <v>0</v>
          </cell>
          <cell r="HT157">
            <v>0</v>
          </cell>
          <cell r="HU157">
            <v>0</v>
          </cell>
          <cell r="HV157">
            <v>0</v>
          </cell>
          <cell r="HW157">
            <v>0</v>
          </cell>
          <cell r="HX157">
            <v>0</v>
          </cell>
          <cell r="HY157">
            <v>0</v>
          </cell>
          <cell r="HZ157">
            <v>0</v>
          </cell>
          <cell r="IA157">
            <v>0</v>
          </cell>
          <cell r="IB157">
            <v>0</v>
          </cell>
          <cell r="IC157">
            <v>0</v>
          </cell>
          <cell r="ID157">
            <v>0</v>
          </cell>
          <cell r="IE157">
            <v>0</v>
          </cell>
          <cell r="IF157">
            <v>0</v>
          </cell>
          <cell r="IG157">
            <v>0</v>
          </cell>
          <cell r="IH157">
            <v>0</v>
          </cell>
          <cell r="II157">
            <v>0</v>
          </cell>
          <cell r="IJ157">
            <v>0</v>
          </cell>
          <cell r="IK157">
            <v>0</v>
          </cell>
          <cell r="IL157">
            <v>0</v>
          </cell>
          <cell r="IM157">
            <v>0</v>
          </cell>
          <cell r="IN157">
            <v>0</v>
          </cell>
          <cell r="IO157">
            <v>0</v>
          </cell>
          <cell r="IP157">
            <v>0</v>
          </cell>
          <cell r="IQ157">
            <v>0</v>
          </cell>
          <cell r="IR157">
            <v>0</v>
          </cell>
          <cell r="IS157">
            <v>0</v>
          </cell>
          <cell r="IT157">
            <v>0</v>
          </cell>
          <cell r="IU157">
            <v>0</v>
          </cell>
          <cell r="IV157">
            <v>0</v>
          </cell>
          <cell r="IW157">
            <v>0</v>
          </cell>
          <cell r="IX157">
            <v>0</v>
          </cell>
          <cell r="IY157">
            <v>0</v>
          </cell>
          <cell r="IZ157">
            <v>0</v>
          </cell>
          <cell r="JA157">
            <v>0</v>
          </cell>
          <cell r="JB157">
            <v>0</v>
          </cell>
          <cell r="JC157">
            <v>0</v>
          </cell>
          <cell r="JD157">
            <v>0</v>
          </cell>
          <cell r="JE157">
            <v>0</v>
          </cell>
          <cell r="JF157">
            <v>0</v>
          </cell>
          <cell r="JG157">
            <v>0</v>
          </cell>
          <cell r="JH157">
            <v>0</v>
          </cell>
          <cell r="JI157">
            <v>0</v>
          </cell>
          <cell r="JJ157">
            <v>0</v>
          </cell>
          <cell r="JK157">
            <v>0</v>
          </cell>
          <cell r="JL157">
            <v>0</v>
          </cell>
          <cell r="JM157">
            <v>0</v>
          </cell>
          <cell r="JN157">
            <v>0</v>
          </cell>
          <cell r="JO157">
            <v>0</v>
          </cell>
          <cell r="JP157">
            <v>0</v>
          </cell>
          <cell r="JQ157">
            <v>0</v>
          </cell>
          <cell r="JR157">
            <v>0</v>
          </cell>
          <cell r="JS157">
            <v>0</v>
          </cell>
          <cell r="JT157">
            <v>0</v>
          </cell>
          <cell r="JU157">
            <v>0</v>
          </cell>
          <cell r="JV157">
            <v>0</v>
          </cell>
          <cell r="JW157">
            <v>0</v>
          </cell>
          <cell r="JX157">
            <v>0</v>
          </cell>
          <cell r="JY157">
            <v>0</v>
          </cell>
          <cell r="JZ157">
            <v>0</v>
          </cell>
          <cell r="KA157">
            <v>0</v>
          </cell>
        </row>
        <row r="158">
          <cell r="C158">
            <v>2673</v>
          </cell>
          <cell r="D158" t="str">
            <v>NODAWAY VALLEY (GREENFIELD)</v>
          </cell>
          <cell r="E158">
            <v>0</v>
          </cell>
          <cell r="F158">
            <v>0</v>
          </cell>
          <cell r="G158">
            <v>0</v>
          </cell>
          <cell r="H158">
            <v>2673</v>
          </cell>
          <cell r="I158">
            <v>3414381</v>
          </cell>
          <cell r="J158">
            <v>82586</v>
          </cell>
          <cell r="K158">
            <v>289421</v>
          </cell>
          <cell r="L158">
            <v>200000</v>
          </cell>
          <cell r="M158">
            <v>3900</v>
          </cell>
          <cell r="N158">
            <v>190000</v>
          </cell>
          <cell r="O158">
            <v>201000</v>
          </cell>
          <cell r="P158">
            <v>887000</v>
          </cell>
          <cell r="Q158">
            <v>0</v>
          </cell>
          <cell r="R158">
            <v>3782006</v>
          </cell>
          <cell r="S158">
            <v>0</v>
          </cell>
          <cell r="T158">
            <v>33800</v>
          </cell>
          <cell r="U158">
            <v>18431</v>
          </cell>
          <cell r="V158">
            <v>80000</v>
          </cell>
          <cell r="W158">
            <v>300000</v>
          </cell>
          <cell r="X158">
            <v>9482525</v>
          </cell>
          <cell r="Y158">
            <v>0</v>
          </cell>
          <cell r="Z158">
            <v>249221</v>
          </cell>
          <cell r="AA158">
            <v>0</v>
          </cell>
          <cell r="AB158">
            <v>9731746</v>
          </cell>
          <cell r="AC158">
            <v>1707652</v>
          </cell>
          <cell r="AD158">
            <v>11439398</v>
          </cell>
          <cell r="AE158">
            <v>6177655</v>
          </cell>
          <cell r="AF158">
            <v>152000</v>
          </cell>
          <cell r="AG158">
            <v>305000</v>
          </cell>
          <cell r="AH158">
            <v>275000</v>
          </cell>
          <cell r="AI158">
            <v>463000</v>
          </cell>
          <cell r="AJ158">
            <v>112000</v>
          </cell>
          <cell r="AK158">
            <v>948000</v>
          </cell>
          <cell r="AL158">
            <v>773862</v>
          </cell>
          <cell r="AM158">
            <v>0</v>
          </cell>
          <cell r="AN158">
            <v>3028862</v>
          </cell>
          <cell r="AO158">
            <v>435000</v>
          </cell>
          <cell r="AP158">
            <v>346139</v>
          </cell>
          <cell r="AQ158">
            <v>390196</v>
          </cell>
          <cell r="AR158">
            <v>297055</v>
          </cell>
          <cell r="AS158">
            <v>1033390</v>
          </cell>
          <cell r="AT158">
            <v>10674907</v>
          </cell>
          <cell r="AU158">
            <v>249221</v>
          </cell>
          <cell r="AV158">
            <v>10924128</v>
          </cell>
          <cell r="AW158">
            <v>515270</v>
          </cell>
          <cell r="AX158">
            <v>11439398</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20</v>
          </cell>
          <cell r="BV158">
            <v>2013</v>
          </cell>
          <cell r="BW158">
            <v>2017</v>
          </cell>
          <cell r="BX158">
            <v>10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2700</v>
          </cell>
          <cell r="CU158">
            <v>0</v>
          </cell>
          <cell r="CV158">
            <v>8</v>
          </cell>
          <cell r="CW158">
            <v>433675</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2112956</v>
          </cell>
          <cell r="DU158">
            <v>53096</v>
          </cell>
          <cell r="DV158">
            <v>0</v>
          </cell>
          <cell r="DW158">
            <v>0</v>
          </cell>
          <cell r="DX158">
            <v>0</v>
          </cell>
          <cell r="DY158">
            <v>146859</v>
          </cell>
          <cell r="DZ158">
            <v>650000</v>
          </cell>
          <cell r="EA158">
            <v>0</v>
          </cell>
          <cell r="EB158">
            <v>2962911</v>
          </cell>
          <cell r="EC158">
            <v>200000</v>
          </cell>
          <cell r="ED158">
            <v>0</v>
          </cell>
          <cell r="EE158">
            <v>2909815</v>
          </cell>
          <cell r="EF158">
            <v>0</v>
          </cell>
          <cell r="EG158">
            <v>0</v>
          </cell>
          <cell r="EH158">
            <v>0</v>
          </cell>
          <cell r="EI158">
            <v>83561</v>
          </cell>
          <cell r="EJ158">
            <v>83561</v>
          </cell>
          <cell r="EK158">
            <v>0</v>
          </cell>
          <cell r="EL158">
            <v>0</v>
          </cell>
          <cell r="EM158">
            <v>0</v>
          </cell>
          <cell r="EN158">
            <v>0</v>
          </cell>
          <cell r="EO158">
            <v>0</v>
          </cell>
          <cell r="EP158">
            <v>0</v>
          </cell>
          <cell r="EQ158">
            <v>3246472</v>
          </cell>
          <cell r="ER158">
            <v>1223720</v>
          </cell>
          <cell r="ES158">
            <v>1223720</v>
          </cell>
          <cell r="ET158">
            <v>82669</v>
          </cell>
          <cell r="EU158">
            <v>0</v>
          </cell>
          <cell r="EV158">
            <v>0</v>
          </cell>
          <cell r="EW158">
            <v>0</v>
          </cell>
          <cell r="EX158">
            <v>33000</v>
          </cell>
          <cell r="EY158">
            <v>0</v>
          </cell>
          <cell r="EZ158">
            <v>0</v>
          </cell>
          <cell r="FA158">
            <v>0</v>
          </cell>
          <cell r="FB158">
            <v>0</v>
          </cell>
          <cell r="FC158">
            <v>1339389</v>
          </cell>
          <cell r="FD158">
            <v>0</v>
          </cell>
          <cell r="FE158">
            <v>1202751</v>
          </cell>
          <cell r="FF158">
            <v>1202751</v>
          </cell>
          <cell r="FG158">
            <v>20969</v>
          </cell>
          <cell r="FH158">
            <v>2891688</v>
          </cell>
          <cell r="FI158">
            <v>70243</v>
          </cell>
          <cell r="FJ158">
            <v>289421</v>
          </cell>
          <cell r="FK158">
            <v>200000</v>
          </cell>
          <cell r="FL158">
            <v>2000</v>
          </cell>
          <cell r="FM158">
            <v>0</v>
          </cell>
          <cell r="FN158">
            <v>6000</v>
          </cell>
          <cell r="FO158">
            <v>155000</v>
          </cell>
          <cell r="FP158">
            <v>0</v>
          </cell>
          <cell r="FQ158">
            <v>3782006</v>
          </cell>
          <cell r="FR158">
            <v>0</v>
          </cell>
          <cell r="FS158">
            <v>30000</v>
          </cell>
          <cell r="FT158">
            <v>15226</v>
          </cell>
          <cell r="FU158">
            <v>80000</v>
          </cell>
          <cell r="FV158">
            <v>100000</v>
          </cell>
          <cell r="FW158">
            <v>7621584</v>
          </cell>
          <cell r="FX158">
            <v>0</v>
          </cell>
          <cell r="FY158">
            <v>0</v>
          </cell>
          <cell r="FZ158">
            <v>0</v>
          </cell>
          <cell r="GA158">
            <v>7621584</v>
          </cell>
          <cell r="GB158">
            <v>945573</v>
          </cell>
          <cell r="GC158">
            <v>8567157</v>
          </cell>
          <cell r="GD158">
            <v>877647</v>
          </cell>
          <cell r="GE158">
            <v>0</v>
          </cell>
          <cell r="GF158">
            <v>5501722</v>
          </cell>
          <cell r="GG158">
            <v>6038</v>
          </cell>
          <cell r="GH158">
            <v>4155955</v>
          </cell>
          <cell r="GI158">
            <v>0</v>
          </cell>
          <cell r="GJ158">
            <v>55332</v>
          </cell>
          <cell r="GK158">
            <v>568236</v>
          </cell>
          <cell r="GL158">
            <v>206447</v>
          </cell>
          <cell r="GM158">
            <v>668</v>
          </cell>
          <cell r="GN158">
            <v>33788</v>
          </cell>
          <cell r="GO158">
            <v>37372</v>
          </cell>
          <cell r="GP158">
            <v>0</v>
          </cell>
          <cell r="GQ158">
            <v>0</v>
          </cell>
          <cell r="GR158">
            <v>0</v>
          </cell>
          <cell r="GS158">
            <v>18977</v>
          </cell>
          <cell r="GT158">
            <v>115453</v>
          </cell>
          <cell r="GU158">
            <v>0</v>
          </cell>
          <cell r="GV158">
            <v>5636152</v>
          </cell>
          <cell r="GW158">
            <v>571252</v>
          </cell>
          <cell r="GX158">
            <v>819530</v>
          </cell>
          <cell r="GY158">
            <v>0</v>
          </cell>
          <cell r="GZ158">
            <v>0</v>
          </cell>
          <cell r="HA158">
            <v>0</v>
          </cell>
          <cell r="HB158">
            <v>323625</v>
          </cell>
          <cell r="HC158">
            <v>0</v>
          </cell>
          <cell r="HD158">
            <v>48353</v>
          </cell>
          <cell r="HE158">
            <v>99017</v>
          </cell>
          <cell r="HF158">
            <v>7449576</v>
          </cell>
          <cell r="HG158">
            <v>7141300</v>
          </cell>
          <cell r="HH158">
            <v>0</v>
          </cell>
          <cell r="HI158">
            <v>308276</v>
          </cell>
          <cell r="HJ158">
            <v>4139408</v>
          </cell>
          <cell r="HK158">
            <v>58107</v>
          </cell>
          <cell r="HL158">
            <v>44208</v>
          </cell>
          <cell r="HM158">
            <v>543813</v>
          </cell>
          <cell r="HN158">
            <v>204676</v>
          </cell>
          <cell r="HO158">
            <v>2439</v>
          </cell>
          <cell r="HP158">
            <v>33711</v>
          </cell>
          <cell r="HQ158">
            <v>37284</v>
          </cell>
          <cell r="HR158">
            <v>0</v>
          </cell>
          <cell r="HS158">
            <v>0</v>
          </cell>
          <cell r="HT158">
            <v>0</v>
          </cell>
          <cell r="HU158">
            <v>31406</v>
          </cell>
          <cell r="HV158">
            <v>0</v>
          </cell>
          <cell r="HW158">
            <v>0</v>
          </cell>
          <cell r="HX158">
            <v>5547719</v>
          </cell>
          <cell r="HY158">
            <v>0</v>
          </cell>
          <cell r="HZ158">
            <v>308276</v>
          </cell>
          <cell r="IA158">
            <v>0</v>
          </cell>
          <cell r="IB158">
            <v>0</v>
          </cell>
          <cell r="IC158">
            <v>0</v>
          </cell>
          <cell r="ID158">
            <v>329841</v>
          </cell>
          <cell r="IE158">
            <v>0</v>
          </cell>
          <cell r="IF158">
            <v>39610</v>
          </cell>
          <cell r="IG158">
            <v>79573</v>
          </cell>
          <cell r="IH158">
            <v>0</v>
          </cell>
          <cell r="II158">
            <v>0</v>
          </cell>
          <cell r="IJ158">
            <v>0</v>
          </cell>
          <cell r="IK158">
            <v>0</v>
          </cell>
          <cell r="IL158">
            <v>5516313</v>
          </cell>
          <cell r="IM158">
            <v>0</v>
          </cell>
          <cell r="IN158">
            <v>0</v>
          </cell>
          <cell r="IO158">
            <v>4.01</v>
          </cell>
          <cell r="IP158">
            <v>1</v>
          </cell>
          <cell r="IQ158">
            <v>3.169</v>
          </cell>
          <cell r="IR158">
            <v>0</v>
          </cell>
          <cell r="IS158">
            <v>677.3</v>
          </cell>
          <cell r="IT158">
            <v>0</v>
          </cell>
          <cell r="IU158">
            <v>16.5</v>
          </cell>
          <cell r="IV158">
            <v>0</v>
          </cell>
          <cell r="IW158">
            <v>0</v>
          </cell>
          <cell r="IX158">
            <v>0</v>
          </cell>
          <cell r="IY158">
            <v>0</v>
          </cell>
          <cell r="IZ158">
            <v>0</v>
          </cell>
          <cell r="JA158">
            <v>0</v>
          </cell>
          <cell r="JB158">
            <v>0</v>
          </cell>
          <cell r="JC158">
            <v>0</v>
          </cell>
          <cell r="JD158">
            <v>88.31</v>
          </cell>
          <cell r="JE158">
            <v>19.18</v>
          </cell>
          <cell r="JF158">
            <v>30.25</v>
          </cell>
          <cell r="JG158">
            <v>38.880000000000003</v>
          </cell>
          <cell r="JH158">
            <v>6.85</v>
          </cell>
          <cell r="JI158">
            <v>33.28</v>
          </cell>
          <cell r="JJ158">
            <v>40.32</v>
          </cell>
          <cell r="JK158">
            <v>80.45</v>
          </cell>
          <cell r="JL158">
            <v>2.93</v>
          </cell>
          <cell r="JM158">
            <v>0.22</v>
          </cell>
          <cell r="JN158">
            <v>0</v>
          </cell>
          <cell r="JO158">
            <v>0</v>
          </cell>
          <cell r="JP158">
            <v>6158</v>
          </cell>
          <cell r="JQ158">
            <v>3.4740000000000002</v>
          </cell>
          <cell r="JR158">
            <v>34412</v>
          </cell>
          <cell r="JS158">
            <v>672.2</v>
          </cell>
          <cell r="JT158">
            <v>0</v>
          </cell>
          <cell r="JU158">
            <v>0</v>
          </cell>
          <cell r="JV158">
            <v>0</v>
          </cell>
          <cell r="JW158">
            <v>0</v>
          </cell>
          <cell r="JX158">
            <v>677.3</v>
          </cell>
          <cell r="JY158">
            <v>6403</v>
          </cell>
          <cell r="JZ158">
            <v>4336752</v>
          </cell>
          <cell r="KA158">
            <v>0</v>
          </cell>
        </row>
        <row r="159">
          <cell r="C159">
            <v>2682</v>
          </cell>
          <cell r="D159" t="str">
            <v>GMG</v>
          </cell>
          <cell r="E159">
            <v>0</v>
          </cell>
          <cell r="F159">
            <v>0</v>
          </cell>
          <cell r="G159">
            <v>0</v>
          </cell>
          <cell r="H159">
            <v>2682</v>
          </cell>
          <cell r="I159">
            <v>1973128</v>
          </cell>
          <cell r="J159">
            <v>39404</v>
          </cell>
          <cell r="K159">
            <v>148438</v>
          </cell>
          <cell r="L159">
            <v>1150000</v>
          </cell>
          <cell r="M159">
            <v>4877</v>
          </cell>
          <cell r="N159">
            <v>112000</v>
          </cell>
          <cell r="O159">
            <v>105000</v>
          </cell>
          <cell r="P159">
            <v>366555</v>
          </cell>
          <cell r="Q159">
            <v>0</v>
          </cell>
          <cell r="R159">
            <v>1850420</v>
          </cell>
          <cell r="S159">
            <v>0</v>
          </cell>
          <cell r="T159">
            <v>5925</v>
          </cell>
          <cell r="U159">
            <v>13037</v>
          </cell>
          <cell r="V159">
            <v>42800</v>
          </cell>
          <cell r="W159">
            <v>201800</v>
          </cell>
          <cell r="X159">
            <v>6013384</v>
          </cell>
          <cell r="Y159">
            <v>0</v>
          </cell>
          <cell r="Z159">
            <v>200000</v>
          </cell>
          <cell r="AA159">
            <v>0</v>
          </cell>
          <cell r="AB159">
            <v>6213384</v>
          </cell>
          <cell r="AC159">
            <v>1482485</v>
          </cell>
          <cell r="AD159">
            <v>7695869</v>
          </cell>
          <cell r="AE159">
            <v>3326000</v>
          </cell>
          <cell r="AF159">
            <v>70600</v>
          </cell>
          <cell r="AG159">
            <v>122341</v>
          </cell>
          <cell r="AH159">
            <v>139250</v>
          </cell>
          <cell r="AI159">
            <v>303980</v>
          </cell>
          <cell r="AJ159">
            <v>101700</v>
          </cell>
          <cell r="AK159">
            <v>459800</v>
          </cell>
          <cell r="AL159">
            <v>413970</v>
          </cell>
          <cell r="AM159">
            <v>0</v>
          </cell>
          <cell r="AN159">
            <v>1611641</v>
          </cell>
          <cell r="AO159">
            <v>260000</v>
          </cell>
          <cell r="AP159">
            <v>108400</v>
          </cell>
          <cell r="AQ159">
            <v>595147</v>
          </cell>
          <cell r="AR159">
            <v>149078</v>
          </cell>
          <cell r="AS159">
            <v>852625</v>
          </cell>
          <cell r="AT159">
            <v>6050266</v>
          </cell>
          <cell r="AU159">
            <v>200000</v>
          </cell>
          <cell r="AV159">
            <v>6250266</v>
          </cell>
          <cell r="AW159">
            <v>1445603</v>
          </cell>
          <cell r="AX159">
            <v>7695869</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13</v>
          </cell>
          <cell r="BV159">
            <v>2013</v>
          </cell>
          <cell r="BW159">
            <v>2017</v>
          </cell>
          <cell r="BX159">
            <v>10</v>
          </cell>
          <cell r="BY159">
            <v>0</v>
          </cell>
          <cell r="BZ159">
            <v>0</v>
          </cell>
          <cell r="CA159">
            <v>0</v>
          </cell>
          <cell r="CB159">
            <v>0</v>
          </cell>
          <cell r="CC159">
            <v>0</v>
          </cell>
          <cell r="CD159">
            <v>0</v>
          </cell>
          <cell r="CE159">
            <v>0</v>
          </cell>
          <cell r="CF159">
            <v>0</v>
          </cell>
          <cell r="CG159">
            <v>0</v>
          </cell>
          <cell r="CH159">
            <v>0</v>
          </cell>
          <cell r="CI159">
            <v>0</v>
          </cell>
          <cell r="CJ159">
            <v>2014</v>
          </cell>
          <cell r="CK159">
            <v>2023</v>
          </cell>
          <cell r="CL159">
            <v>670</v>
          </cell>
          <cell r="CM159">
            <v>0</v>
          </cell>
          <cell r="CN159">
            <v>0</v>
          </cell>
          <cell r="CO159">
            <v>0</v>
          </cell>
          <cell r="CP159">
            <v>0</v>
          </cell>
          <cell r="CQ159">
            <v>0</v>
          </cell>
          <cell r="CR159">
            <v>0</v>
          </cell>
          <cell r="CS159">
            <v>0</v>
          </cell>
          <cell r="CT159">
            <v>4050</v>
          </cell>
          <cell r="CU159">
            <v>0</v>
          </cell>
          <cell r="CV159">
            <v>10</v>
          </cell>
          <cell r="CW159">
            <v>201166</v>
          </cell>
          <cell r="CX159">
            <v>0</v>
          </cell>
          <cell r="CY159">
            <v>0</v>
          </cell>
          <cell r="CZ159">
            <v>0</v>
          </cell>
          <cell r="DA159">
            <v>0</v>
          </cell>
          <cell r="DB159">
            <v>0</v>
          </cell>
          <cell r="DC159">
            <v>0</v>
          </cell>
          <cell r="DD159">
            <v>0</v>
          </cell>
          <cell r="DE159">
            <v>82215</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1096387</v>
          </cell>
          <cell r="DU159">
            <v>10193</v>
          </cell>
          <cell r="DV159">
            <v>0</v>
          </cell>
          <cell r="DW159">
            <v>0</v>
          </cell>
          <cell r="DX159">
            <v>0</v>
          </cell>
          <cell r="DY159">
            <v>124446</v>
          </cell>
          <cell r="DZ159">
            <v>109482</v>
          </cell>
          <cell r="EA159">
            <v>0</v>
          </cell>
          <cell r="EB159">
            <v>1340508</v>
          </cell>
          <cell r="EC159">
            <v>153000</v>
          </cell>
          <cell r="ED159">
            <v>0</v>
          </cell>
          <cell r="EE159">
            <v>1330315</v>
          </cell>
          <cell r="EF159">
            <v>0</v>
          </cell>
          <cell r="EG159">
            <v>82215</v>
          </cell>
          <cell r="EH159">
            <v>82215</v>
          </cell>
          <cell r="EI159">
            <v>40494</v>
          </cell>
          <cell r="EJ159">
            <v>122709</v>
          </cell>
          <cell r="EK159">
            <v>0</v>
          </cell>
          <cell r="EL159">
            <v>0</v>
          </cell>
          <cell r="EM159">
            <v>0</v>
          </cell>
          <cell r="EN159">
            <v>0</v>
          </cell>
          <cell r="EO159">
            <v>396315</v>
          </cell>
          <cell r="EP159">
            <v>0</v>
          </cell>
          <cell r="EQ159">
            <v>2012532</v>
          </cell>
          <cell r="ER159">
            <v>8307</v>
          </cell>
          <cell r="ES159">
            <v>1092428</v>
          </cell>
          <cell r="ET159">
            <v>124685</v>
          </cell>
          <cell r="EU159">
            <v>0</v>
          </cell>
          <cell r="EV159">
            <v>0</v>
          </cell>
          <cell r="EW159">
            <v>67000</v>
          </cell>
          <cell r="EX159">
            <v>33000</v>
          </cell>
          <cell r="EY159">
            <v>0</v>
          </cell>
          <cell r="EZ159">
            <v>0</v>
          </cell>
          <cell r="FA159">
            <v>322971</v>
          </cell>
          <cell r="FB159">
            <v>0</v>
          </cell>
          <cell r="FC159">
            <v>1640084</v>
          </cell>
          <cell r="FD159">
            <v>0</v>
          </cell>
          <cell r="FE159">
            <v>0</v>
          </cell>
          <cell r="FF159">
            <v>1084121</v>
          </cell>
          <cell r="FG159">
            <v>8307</v>
          </cell>
          <cell r="FH159">
            <v>1314263</v>
          </cell>
          <cell r="FI159">
            <v>26245</v>
          </cell>
          <cell r="FJ159">
            <v>148438</v>
          </cell>
          <cell r="FK159">
            <v>1150000</v>
          </cell>
          <cell r="FL159">
            <v>3600</v>
          </cell>
          <cell r="FM159">
            <v>0</v>
          </cell>
          <cell r="FN159">
            <v>0</v>
          </cell>
          <cell r="FO159">
            <v>56400</v>
          </cell>
          <cell r="FP159">
            <v>0</v>
          </cell>
          <cell r="FQ159">
            <v>1850420</v>
          </cell>
          <cell r="FR159">
            <v>0</v>
          </cell>
          <cell r="FS159">
            <v>3430</v>
          </cell>
          <cell r="FT159">
            <v>8684</v>
          </cell>
          <cell r="FU159">
            <v>42800</v>
          </cell>
          <cell r="FV159">
            <v>66300</v>
          </cell>
          <cell r="FW159">
            <v>4670580</v>
          </cell>
          <cell r="FX159">
            <v>0</v>
          </cell>
          <cell r="FY159">
            <v>0</v>
          </cell>
          <cell r="FZ159">
            <v>0</v>
          </cell>
          <cell r="GA159">
            <v>4670580</v>
          </cell>
          <cell r="GB159">
            <v>298889</v>
          </cell>
          <cell r="GC159">
            <v>4969469</v>
          </cell>
          <cell r="GD159">
            <v>1479652</v>
          </cell>
          <cell r="GE159">
            <v>0</v>
          </cell>
          <cell r="GF159">
            <v>2622525</v>
          </cell>
          <cell r="GG159">
            <v>6001</v>
          </cell>
          <cell r="GH159">
            <v>1910118</v>
          </cell>
          <cell r="GI159">
            <v>47121</v>
          </cell>
          <cell r="GJ159">
            <v>27119</v>
          </cell>
          <cell r="GK159">
            <v>171209</v>
          </cell>
          <cell r="GL159">
            <v>92666</v>
          </cell>
          <cell r="GM159">
            <v>12709</v>
          </cell>
          <cell r="GN159">
            <v>15811</v>
          </cell>
          <cell r="GO159">
            <v>17677</v>
          </cell>
          <cell r="GP159">
            <v>0</v>
          </cell>
          <cell r="GQ159">
            <v>88575</v>
          </cell>
          <cell r="GR159">
            <v>0</v>
          </cell>
          <cell r="GS159">
            <v>41181</v>
          </cell>
          <cell r="GT159">
            <v>88440</v>
          </cell>
          <cell r="GU159">
            <v>0</v>
          </cell>
          <cell r="GV159">
            <v>2752146</v>
          </cell>
          <cell r="GW159">
            <v>1338274</v>
          </cell>
          <cell r="GX159">
            <v>1694287</v>
          </cell>
          <cell r="GY159">
            <v>0</v>
          </cell>
          <cell r="GZ159">
            <v>0</v>
          </cell>
          <cell r="HA159">
            <v>0</v>
          </cell>
          <cell r="HB159">
            <v>158791</v>
          </cell>
          <cell r="HC159">
            <v>0</v>
          </cell>
          <cell r="HD159">
            <v>21260</v>
          </cell>
          <cell r="HE159">
            <v>108018</v>
          </cell>
          <cell r="HF159">
            <v>6051516</v>
          </cell>
          <cell r="HG159">
            <v>4424310</v>
          </cell>
          <cell r="HH159">
            <v>0</v>
          </cell>
          <cell r="HI159">
            <v>1627206</v>
          </cell>
          <cell r="HJ159">
            <v>1948314</v>
          </cell>
          <cell r="HK159">
            <v>0</v>
          </cell>
          <cell r="HL159">
            <v>18106</v>
          </cell>
          <cell r="HM159">
            <v>211358</v>
          </cell>
          <cell r="HN159">
            <v>96129</v>
          </cell>
          <cell r="HO159">
            <v>9246</v>
          </cell>
          <cell r="HP159">
            <v>16125</v>
          </cell>
          <cell r="HQ159">
            <v>18022</v>
          </cell>
          <cell r="HR159">
            <v>0</v>
          </cell>
          <cell r="HS159">
            <v>95506</v>
          </cell>
          <cell r="HT159">
            <v>0</v>
          </cell>
          <cell r="HU159">
            <v>36006</v>
          </cell>
          <cell r="HV159">
            <v>0</v>
          </cell>
          <cell r="HW159">
            <v>0</v>
          </cell>
          <cell r="HX159">
            <v>2691516</v>
          </cell>
          <cell r="HY159">
            <v>0</v>
          </cell>
          <cell r="HZ159">
            <v>1627206</v>
          </cell>
          <cell r="IA159">
            <v>0</v>
          </cell>
          <cell r="IB159">
            <v>0</v>
          </cell>
          <cell r="IC159">
            <v>0</v>
          </cell>
          <cell r="ID159">
            <v>157911</v>
          </cell>
          <cell r="IE159">
            <v>0</v>
          </cell>
          <cell r="IF159">
            <v>17366</v>
          </cell>
          <cell r="IG159">
            <v>79573</v>
          </cell>
          <cell r="IH159">
            <v>0</v>
          </cell>
          <cell r="II159">
            <v>0</v>
          </cell>
          <cell r="IJ159">
            <v>0</v>
          </cell>
          <cell r="IK159">
            <v>0</v>
          </cell>
          <cell r="IL159">
            <v>2655510</v>
          </cell>
          <cell r="IM159">
            <v>0</v>
          </cell>
          <cell r="IN159">
            <v>0</v>
          </cell>
          <cell r="IO159">
            <v>1.27</v>
          </cell>
          <cell r="IP159">
            <v>2</v>
          </cell>
          <cell r="IQ159">
            <v>1.468</v>
          </cell>
          <cell r="IR159">
            <v>0.22</v>
          </cell>
          <cell r="IS159">
            <v>316</v>
          </cell>
          <cell r="IT159">
            <v>0</v>
          </cell>
          <cell r="IU159">
            <v>17</v>
          </cell>
          <cell r="IV159">
            <v>0</v>
          </cell>
          <cell r="IW159">
            <v>0</v>
          </cell>
          <cell r="IX159">
            <v>0</v>
          </cell>
          <cell r="IY159">
            <v>0</v>
          </cell>
          <cell r="IZ159">
            <v>0</v>
          </cell>
          <cell r="JA159">
            <v>0</v>
          </cell>
          <cell r="JB159">
            <v>0</v>
          </cell>
          <cell r="JC159">
            <v>0</v>
          </cell>
          <cell r="JD159">
            <v>34.53</v>
          </cell>
          <cell r="JE159">
            <v>13.7</v>
          </cell>
          <cell r="JF159">
            <v>7.87</v>
          </cell>
          <cell r="JG159">
            <v>12.96</v>
          </cell>
          <cell r="JH159">
            <v>16.440000000000001</v>
          </cell>
          <cell r="JI159">
            <v>9.68</v>
          </cell>
          <cell r="JJ159">
            <v>10.8</v>
          </cell>
          <cell r="JK159">
            <v>36.92</v>
          </cell>
          <cell r="JL159">
            <v>14.15</v>
          </cell>
          <cell r="JM159">
            <v>0</v>
          </cell>
          <cell r="JN159">
            <v>1</v>
          </cell>
          <cell r="JO159">
            <v>0</v>
          </cell>
          <cell r="JP159">
            <v>6121</v>
          </cell>
          <cell r="JQ159">
            <v>1.4770000000000001</v>
          </cell>
          <cell r="JR159">
            <v>2756</v>
          </cell>
          <cell r="JS159">
            <v>318.3</v>
          </cell>
          <cell r="JT159">
            <v>0</v>
          </cell>
          <cell r="JU159">
            <v>0</v>
          </cell>
          <cell r="JV159">
            <v>0</v>
          </cell>
          <cell r="JW159">
            <v>0</v>
          </cell>
          <cell r="JX159">
            <v>316</v>
          </cell>
          <cell r="JY159">
            <v>6366</v>
          </cell>
          <cell r="JZ159">
            <v>2011656</v>
          </cell>
          <cell r="KA159">
            <v>0</v>
          </cell>
        </row>
        <row r="160">
          <cell r="C160">
            <v>2709</v>
          </cell>
          <cell r="D160" t="str">
            <v>GRINNELL-NEWBURG</v>
          </cell>
          <cell r="E160">
            <v>0</v>
          </cell>
          <cell r="F160">
            <v>0</v>
          </cell>
          <cell r="G160">
            <v>0</v>
          </cell>
          <cell r="H160">
            <v>2709</v>
          </cell>
          <cell r="I160">
            <v>7663291</v>
          </cell>
          <cell r="J160">
            <v>185261</v>
          </cell>
          <cell r="K160">
            <v>535463</v>
          </cell>
          <cell r="L160">
            <v>375000</v>
          </cell>
          <cell r="M160">
            <v>9500</v>
          </cell>
          <cell r="N160">
            <v>470000</v>
          </cell>
          <cell r="O160">
            <v>451000</v>
          </cell>
          <cell r="P160">
            <v>1600000</v>
          </cell>
          <cell r="Q160">
            <v>5000</v>
          </cell>
          <cell r="R160">
            <v>9358502</v>
          </cell>
          <cell r="S160">
            <v>0</v>
          </cell>
          <cell r="T160">
            <v>31000</v>
          </cell>
          <cell r="U160">
            <v>103526</v>
          </cell>
          <cell r="V160">
            <v>160000</v>
          </cell>
          <cell r="W160">
            <v>600000</v>
          </cell>
          <cell r="X160">
            <v>21547543</v>
          </cell>
          <cell r="Y160">
            <v>0</v>
          </cell>
          <cell r="Z160">
            <v>316000</v>
          </cell>
          <cell r="AA160">
            <v>5000</v>
          </cell>
          <cell r="AB160">
            <v>21868543</v>
          </cell>
          <cell r="AC160">
            <v>9283747</v>
          </cell>
          <cell r="AD160">
            <v>31152290</v>
          </cell>
          <cell r="AE160">
            <v>13709618</v>
          </cell>
          <cell r="AF160">
            <v>650000</v>
          </cell>
          <cell r="AG160">
            <v>550000</v>
          </cell>
          <cell r="AH160">
            <v>450000</v>
          </cell>
          <cell r="AI160">
            <v>1454000</v>
          </cell>
          <cell r="AJ160">
            <v>932000</v>
          </cell>
          <cell r="AK160">
            <v>1910000</v>
          </cell>
          <cell r="AL160">
            <v>840000</v>
          </cell>
          <cell r="AM160">
            <v>0</v>
          </cell>
          <cell r="AN160">
            <v>6786000</v>
          </cell>
          <cell r="AO160">
            <v>950000</v>
          </cell>
          <cell r="AP160">
            <v>5300000</v>
          </cell>
          <cell r="AQ160">
            <v>1879250</v>
          </cell>
          <cell r="AR160">
            <v>766435</v>
          </cell>
          <cell r="AS160">
            <v>7945685</v>
          </cell>
          <cell r="AT160">
            <v>29391303</v>
          </cell>
          <cell r="AU160">
            <v>316000</v>
          </cell>
          <cell r="AV160">
            <v>29707303</v>
          </cell>
          <cell r="AW160">
            <v>1444987</v>
          </cell>
          <cell r="AX160">
            <v>31152290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20</v>
          </cell>
          <cell r="BV160">
            <v>2010</v>
          </cell>
          <cell r="BW160">
            <v>2019</v>
          </cell>
          <cell r="BX160">
            <v>10</v>
          </cell>
          <cell r="BY160">
            <v>0</v>
          </cell>
          <cell r="BZ160">
            <v>0</v>
          </cell>
          <cell r="CA160">
            <v>0</v>
          </cell>
          <cell r="CB160">
            <v>0</v>
          </cell>
          <cell r="CC160">
            <v>0</v>
          </cell>
          <cell r="CD160">
            <v>0</v>
          </cell>
          <cell r="CE160">
            <v>0</v>
          </cell>
          <cell r="CF160">
            <v>0</v>
          </cell>
          <cell r="CG160">
            <v>0</v>
          </cell>
          <cell r="CH160">
            <v>0</v>
          </cell>
          <cell r="CI160">
            <v>0</v>
          </cell>
          <cell r="CJ160">
            <v>2007</v>
          </cell>
          <cell r="CK160">
            <v>2016</v>
          </cell>
          <cell r="CL160">
            <v>670</v>
          </cell>
          <cell r="CM160">
            <v>0</v>
          </cell>
          <cell r="CN160">
            <v>0</v>
          </cell>
          <cell r="CO160">
            <v>0</v>
          </cell>
          <cell r="CP160">
            <v>0</v>
          </cell>
          <cell r="CQ160">
            <v>0</v>
          </cell>
          <cell r="CR160">
            <v>0</v>
          </cell>
          <cell r="CS160">
            <v>0</v>
          </cell>
          <cell r="CT160">
            <v>4050</v>
          </cell>
          <cell r="CU160">
            <v>0</v>
          </cell>
          <cell r="CV160">
            <v>5</v>
          </cell>
          <cell r="CW160">
            <v>1038724</v>
          </cell>
          <cell r="CX160">
            <v>0</v>
          </cell>
          <cell r="CY160">
            <v>0</v>
          </cell>
          <cell r="CZ160">
            <v>0</v>
          </cell>
          <cell r="DA160">
            <v>0</v>
          </cell>
          <cell r="DB160">
            <v>0</v>
          </cell>
          <cell r="DC160">
            <v>0</v>
          </cell>
          <cell r="DD160">
            <v>1</v>
          </cell>
          <cell r="DE160">
            <v>399691</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5058737</v>
          </cell>
          <cell r="DU160">
            <v>297482</v>
          </cell>
          <cell r="DV160">
            <v>0</v>
          </cell>
          <cell r="DW160">
            <v>0</v>
          </cell>
          <cell r="DX160">
            <v>0</v>
          </cell>
          <cell r="DY160">
            <v>0</v>
          </cell>
          <cell r="DZ160">
            <v>0</v>
          </cell>
          <cell r="EA160">
            <v>0</v>
          </cell>
          <cell r="EB160">
            <v>5356219</v>
          </cell>
          <cell r="EC160">
            <v>683000</v>
          </cell>
          <cell r="ED160">
            <v>0</v>
          </cell>
          <cell r="EE160">
            <v>5058737</v>
          </cell>
          <cell r="EF160">
            <v>0</v>
          </cell>
          <cell r="EG160">
            <v>299265</v>
          </cell>
          <cell r="EH160">
            <v>299265</v>
          </cell>
          <cell r="EI160">
            <v>196863</v>
          </cell>
          <cell r="EJ160">
            <v>496128</v>
          </cell>
          <cell r="EK160">
            <v>0</v>
          </cell>
          <cell r="EL160">
            <v>0</v>
          </cell>
          <cell r="EM160">
            <v>0</v>
          </cell>
          <cell r="EN160">
            <v>0</v>
          </cell>
          <cell r="EO160">
            <v>1319344</v>
          </cell>
          <cell r="EP160">
            <v>0</v>
          </cell>
          <cell r="EQ160">
            <v>7854691</v>
          </cell>
          <cell r="ER160">
            <v>49867</v>
          </cell>
          <cell r="ES160">
            <v>1004112</v>
          </cell>
          <cell r="ET160">
            <v>128836</v>
          </cell>
          <cell r="EU160">
            <v>0</v>
          </cell>
          <cell r="EV160">
            <v>0</v>
          </cell>
          <cell r="EW160">
            <v>50166</v>
          </cell>
          <cell r="EX160">
            <v>33000</v>
          </cell>
          <cell r="EY160">
            <v>0</v>
          </cell>
          <cell r="EZ160">
            <v>0</v>
          </cell>
          <cell r="FA160">
            <v>221161</v>
          </cell>
          <cell r="FB160">
            <v>0</v>
          </cell>
          <cell r="FC160">
            <v>1437275</v>
          </cell>
          <cell r="FD160">
            <v>0</v>
          </cell>
          <cell r="FE160">
            <v>0</v>
          </cell>
          <cell r="FF160">
            <v>954245</v>
          </cell>
          <cell r="FG160">
            <v>49867</v>
          </cell>
          <cell r="FH160">
            <v>5220696</v>
          </cell>
          <cell r="FI160">
            <v>129384</v>
          </cell>
          <cell r="FJ160">
            <v>445463</v>
          </cell>
          <cell r="FK160">
            <v>375000</v>
          </cell>
          <cell r="FL160">
            <v>5000</v>
          </cell>
          <cell r="FM160">
            <v>0</v>
          </cell>
          <cell r="FN160">
            <v>1000</v>
          </cell>
          <cell r="FO160">
            <v>175000</v>
          </cell>
          <cell r="FP160">
            <v>5000</v>
          </cell>
          <cell r="FQ160">
            <v>9358502</v>
          </cell>
          <cell r="FR160">
            <v>0</v>
          </cell>
          <cell r="FS160">
            <v>25000</v>
          </cell>
          <cell r="FT160">
            <v>69068</v>
          </cell>
          <cell r="FU160">
            <v>160000</v>
          </cell>
          <cell r="FV160">
            <v>225000</v>
          </cell>
          <cell r="FW160">
            <v>16194113</v>
          </cell>
          <cell r="FX160">
            <v>0</v>
          </cell>
          <cell r="FY160">
            <v>0</v>
          </cell>
          <cell r="FZ160">
            <v>5000</v>
          </cell>
          <cell r="GA160">
            <v>16199113</v>
          </cell>
          <cell r="GB160">
            <v>3302032</v>
          </cell>
          <cell r="GC160">
            <v>19501145</v>
          </cell>
          <cell r="GD160">
            <v>1490531</v>
          </cell>
          <cell r="GE160">
            <v>0</v>
          </cell>
          <cell r="GF160">
            <v>14319648</v>
          </cell>
          <cell r="GG160">
            <v>6024</v>
          </cell>
          <cell r="GH160">
            <v>10500434</v>
          </cell>
          <cell r="GI160">
            <v>0</v>
          </cell>
          <cell r="GJ160">
            <v>75704</v>
          </cell>
          <cell r="GK160">
            <v>1545819</v>
          </cell>
          <cell r="GL160">
            <v>534283</v>
          </cell>
          <cell r="GM160">
            <v>0</v>
          </cell>
          <cell r="GN160">
            <v>87703</v>
          </cell>
          <cell r="GO160">
            <v>98051</v>
          </cell>
          <cell r="GP160">
            <v>0</v>
          </cell>
          <cell r="GQ160">
            <v>411595</v>
          </cell>
          <cell r="GR160">
            <v>0</v>
          </cell>
          <cell r="GS160">
            <v>24857</v>
          </cell>
          <cell r="GT160">
            <v>206740</v>
          </cell>
          <cell r="GU160">
            <v>0</v>
          </cell>
          <cell r="GV160">
            <v>14551245</v>
          </cell>
          <cell r="GW160">
            <v>1117085</v>
          </cell>
          <cell r="GX160">
            <v>5342712</v>
          </cell>
          <cell r="GY160">
            <v>0</v>
          </cell>
          <cell r="GZ160">
            <v>0</v>
          </cell>
          <cell r="HA160">
            <v>0</v>
          </cell>
          <cell r="HB160">
            <v>798873</v>
          </cell>
          <cell r="HC160">
            <v>0</v>
          </cell>
          <cell r="HD160">
            <v>100237</v>
          </cell>
          <cell r="HE160">
            <v>168028</v>
          </cell>
          <cell r="HF160">
            <v>21977943</v>
          </cell>
          <cell r="HG160">
            <v>16568349</v>
          </cell>
          <cell r="HH160">
            <v>0</v>
          </cell>
          <cell r="HI160">
            <v>5409594</v>
          </cell>
          <cell r="HJ160">
            <v>10264781</v>
          </cell>
          <cell r="HK160">
            <v>340657</v>
          </cell>
          <cell r="HL160">
            <v>131138</v>
          </cell>
          <cell r="HM160">
            <v>1449984</v>
          </cell>
          <cell r="HN160">
            <v>519480</v>
          </cell>
          <cell r="HO160">
            <v>14803</v>
          </cell>
          <cell r="HP160">
            <v>86217</v>
          </cell>
          <cell r="HQ160">
            <v>96364</v>
          </cell>
          <cell r="HR160">
            <v>0</v>
          </cell>
          <cell r="HS160">
            <v>503215</v>
          </cell>
          <cell r="HT160">
            <v>0</v>
          </cell>
          <cell r="HU160">
            <v>73364</v>
          </cell>
          <cell r="HV160">
            <v>0</v>
          </cell>
          <cell r="HW160">
            <v>-6024</v>
          </cell>
          <cell r="HX160">
            <v>14558313</v>
          </cell>
          <cell r="HY160">
            <v>0</v>
          </cell>
          <cell r="HZ160">
            <v>5409594</v>
          </cell>
          <cell r="IA160">
            <v>0</v>
          </cell>
          <cell r="IB160">
            <v>0</v>
          </cell>
          <cell r="IC160">
            <v>0</v>
          </cell>
          <cell r="ID160">
            <v>813119</v>
          </cell>
          <cell r="IE160">
            <v>0</v>
          </cell>
          <cell r="IF160">
            <v>81962</v>
          </cell>
          <cell r="IG160">
            <v>241780</v>
          </cell>
          <cell r="IH160">
            <v>0</v>
          </cell>
          <cell r="II160">
            <v>0</v>
          </cell>
          <cell r="IJ160">
            <v>0</v>
          </cell>
          <cell r="IK160">
            <v>0</v>
          </cell>
          <cell r="IL160">
            <v>14484949</v>
          </cell>
          <cell r="IM160">
            <v>0</v>
          </cell>
          <cell r="IN160">
            <v>0.7</v>
          </cell>
          <cell r="IO160">
            <v>11.25</v>
          </cell>
          <cell r="IP160">
            <v>41</v>
          </cell>
          <cell r="IQ160">
            <v>7.8940000000000001</v>
          </cell>
          <cell r="IR160">
            <v>2.2000000000000002</v>
          </cell>
          <cell r="IS160">
            <v>1625.8</v>
          </cell>
          <cell r="IT160">
            <v>0</v>
          </cell>
          <cell r="IU160">
            <v>45.5</v>
          </cell>
          <cell r="IV160">
            <v>0</v>
          </cell>
          <cell r="IW160">
            <v>0</v>
          </cell>
          <cell r="IX160">
            <v>0</v>
          </cell>
          <cell r="IY160">
            <v>0</v>
          </cell>
          <cell r="IZ160">
            <v>0</v>
          </cell>
          <cell r="JA160">
            <v>0</v>
          </cell>
          <cell r="JB160">
            <v>0</v>
          </cell>
          <cell r="JC160">
            <v>0</v>
          </cell>
          <cell r="JD160">
            <v>236</v>
          </cell>
          <cell r="JE160">
            <v>73.98</v>
          </cell>
          <cell r="JF160">
            <v>60.5</v>
          </cell>
          <cell r="JG160">
            <v>101.52</v>
          </cell>
          <cell r="JH160">
            <v>58.91</v>
          </cell>
          <cell r="JI160">
            <v>59.32</v>
          </cell>
          <cell r="JJ160">
            <v>86.4</v>
          </cell>
          <cell r="JK160">
            <v>204.63</v>
          </cell>
          <cell r="JL160">
            <v>11.39</v>
          </cell>
          <cell r="JM160">
            <v>2.2000000000000002</v>
          </cell>
          <cell r="JN160">
            <v>41</v>
          </cell>
          <cell r="JO160">
            <v>0.6</v>
          </cell>
          <cell r="JP160">
            <v>6144</v>
          </cell>
          <cell r="JQ160">
            <v>7.5860000000000003</v>
          </cell>
          <cell r="JR160">
            <v>42346</v>
          </cell>
          <cell r="JS160">
            <v>1670.7</v>
          </cell>
          <cell r="JT160">
            <v>-3.46</v>
          </cell>
          <cell r="JU160">
            <v>-15114</v>
          </cell>
          <cell r="JV160">
            <v>-18532</v>
          </cell>
          <cell r="JW160">
            <v>0</v>
          </cell>
          <cell r="JX160">
            <v>1625.8</v>
          </cell>
          <cell r="JY160">
            <v>6389</v>
          </cell>
          <cell r="JZ160">
            <v>10387236</v>
          </cell>
          <cell r="KA160">
            <v>0</v>
          </cell>
        </row>
        <row r="161">
          <cell r="C161">
            <v>2718</v>
          </cell>
          <cell r="D161" t="str">
            <v>GRISWOLD</v>
          </cell>
          <cell r="E161">
            <v>0</v>
          </cell>
          <cell r="F161">
            <v>0</v>
          </cell>
          <cell r="G161">
            <v>0</v>
          </cell>
          <cell r="H161">
            <v>2718</v>
          </cell>
          <cell r="I161">
            <v>2480777</v>
          </cell>
          <cell r="J161">
            <v>114537</v>
          </cell>
          <cell r="K161">
            <v>250000</v>
          </cell>
          <cell r="L161">
            <v>110000</v>
          </cell>
          <cell r="M161">
            <v>2400</v>
          </cell>
          <cell r="N161">
            <v>215000</v>
          </cell>
          <cell r="O161">
            <v>195000</v>
          </cell>
          <cell r="P161">
            <v>638000</v>
          </cell>
          <cell r="Q161">
            <v>15000</v>
          </cell>
          <cell r="R161">
            <v>3047624</v>
          </cell>
          <cell r="S161">
            <v>0</v>
          </cell>
          <cell r="T161">
            <v>0</v>
          </cell>
          <cell r="U161">
            <v>5672</v>
          </cell>
          <cell r="V161">
            <v>100000</v>
          </cell>
          <cell r="W161">
            <v>90000</v>
          </cell>
          <cell r="X161">
            <v>7264010</v>
          </cell>
          <cell r="Y161">
            <v>0</v>
          </cell>
          <cell r="Z161">
            <v>220900</v>
          </cell>
          <cell r="AA161">
            <v>0</v>
          </cell>
          <cell r="AB161">
            <v>7484910</v>
          </cell>
          <cell r="AC161">
            <v>3516936</v>
          </cell>
          <cell r="AD161">
            <v>11001846</v>
          </cell>
          <cell r="AE161">
            <v>4698919</v>
          </cell>
          <cell r="AF161">
            <v>300000</v>
          </cell>
          <cell r="AG161">
            <v>300000</v>
          </cell>
          <cell r="AH161">
            <v>276970</v>
          </cell>
          <cell r="AI161">
            <v>325000</v>
          </cell>
          <cell r="AJ161">
            <v>550000</v>
          </cell>
          <cell r="AK161">
            <v>650000</v>
          </cell>
          <cell r="AL161">
            <v>460000</v>
          </cell>
          <cell r="AM161">
            <v>0</v>
          </cell>
          <cell r="AN161">
            <v>2861970</v>
          </cell>
          <cell r="AO161">
            <v>310000</v>
          </cell>
          <cell r="AP161">
            <v>1400000</v>
          </cell>
          <cell r="AQ161">
            <v>625298</v>
          </cell>
          <cell r="AR161">
            <v>255358</v>
          </cell>
          <cell r="AS161">
            <v>2280656</v>
          </cell>
          <cell r="AT161">
            <v>10151545</v>
          </cell>
          <cell r="AU161">
            <v>220900</v>
          </cell>
          <cell r="AV161">
            <v>10372445</v>
          </cell>
          <cell r="AW161">
            <v>629401</v>
          </cell>
          <cell r="AX161">
            <v>11001846</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20</v>
          </cell>
          <cell r="BV161">
            <v>2015</v>
          </cell>
          <cell r="BW161">
            <v>2019</v>
          </cell>
          <cell r="BX161">
            <v>10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2700</v>
          </cell>
          <cell r="CU161">
            <v>0</v>
          </cell>
          <cell r="CV161">
            <v>1</v>
          </cell>
          <cell r="CW161">
            <v>370748</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2038675</v>
          </cell>
          <cell r="DU161">
            <v>273926</v>
          </cell>
          <cell r="DV161">
            <v>0</v>
          </cell>
          <cell r="DW161">
            <v>0</v>
          </cell>
          <cell r="DX161">
            <v>0</v>
          </cell>
          <cell r="DY161">
            <v>0</v>
          </cell>
          <cell r="DZ161">
            <v>0</v>
          </cell>
          <cell r="EA161">
            <v>0</v>
          </cell>
          <cell r="EB161">
            <v>2312601</v>
          </cell>
          <cell r="EC161">
            <v>202822</v>
          </cell>
          <cell r="ED161">
            <v>0</v>
          </cell>
          <cell r="EE161">
            <v>2038675</v>
          </cell>
          <cell r="EF161">
            <v>0</v>
          </cell>
          <cell r="EG161">
            <v>0</v>
          </cell>
          <cell r="EH161">
            <v>0</v>
          </cell>
          <cell r="EI161">
            <v>80504</v>
          </cell>
          <cell r="EJ161">
            <v>80504</v>
          </cell>
          <cell r="EK161">
            <v>0</v>
          </cell>
          <cell r="EL161">
            <v>0</v>
          </cell>
          <cell r="EM161">
            <v>0</v>
          </cell>
          <cell r="EN161">
            <v>0</v>
          </cell>
          <cell r="EO161">
            <v>0</v>
          </cell>
          <cell r="EP161">
            <v>0</v>
          </cell>
          <cell r="EQ161">
            <v>2595927</v>
          </cell>
          <cell r="ER161">
            <v>112288</v>
          </cell>
          <cell r="ES161">
            <v>955771</v>
          </cell>
          <cell r="ET161">
            <v>83916</v>
          </cell>
          <cell r="EU161">
            <v>0</v>
          </cell>
          <cell r="EV161">
            <v>0</v>
          </cell>
          <cell r="EW161">
            <v>0</v>
          </cell>
          <cell r="EX161">
            <v>33000</v>
          </cell>
          <cell r="EY161">
            <v>0</v>
          </cell>
          <cell r="EZ161">
            <v>0</v>
          </cell>
          <cell r="FA161">
            <v>0</v>
          </cell>
          <cell r="FB161">
            <v>0</v>
          </cell>
          <cell r="FC161">
            <v>1072687</v>
          </cell>
          <cell r="FD161">
            <v>0</v>
          </cell>
          <cell r="FE161">
            <v>0</v>
          </cell>
          <cell r="FF161">
            <v>843483</v>
          </cell>
          <cell r="FG161">
            <v>112288</v>
          </cell>
          <cell r="FH161">
            <v>2209938</v>
          </cell>
          <cell r="FI161">
            <v>102050</v>
          </cell>
          <cell r="FJ161">
            <v>250000</v>
          </cell>
          <cell r="FK161">
            <v>110000</v>
          </cell>
          <cell r="FL161">
            <v>0</v>
          </cell>
          <cell r="FM161">
            <v>0</v>
          </cell>
          <cell r="FN161">
            <v>0</v>
          </cell>
          <cell r="FO161">
            <v>200000</v>
          </cell>
          <cell r="FP161">
            <v>0</v>
          </cell>
          <cell r="FQ161">
            <v>3047624</v>
          </cell>
          <cell r="FR161">
            <v>0</v>
          </cell>
          <cell r="FS161">
            <v>0</v>
          </cell>
          <cell r="FT161">
            <v>5053</v>
          </cell>
          <cell r="FU161">
            <v>100000</v>
          </cell>
          <cell r="FV161">
            <v>0</v>
          </cell>
          <cell r="FW161">
            <v>6024665</v>
          </cell>
          <cell r="FX161">
            <v>0</v>
          </cell>
          <cell r="FY161">
            <v>0</v>
          </cell>
          <cell r="FZ161">
            <v>0</v>
          </cell>
          <cell r="GA161">
            <v>6024665</v>
          </cell>
          <cell r="GB161">
            <v>1491199</v>
          </cell>
          <cell r="GC161">
            <v>7515864</v>
          </cell>
          <cell r="GD161">
            <v>665053</v>
          </cell>
          <cell r="GE161">
            <v>0</v>
          </cell>
          <cell r="GF161">
            <v>4852681</v>
          </cell>
          <cell r="GG161">
            <v>6066</v>
          </cell>
          <cell r="GH161">
            <v>3554676</v>
          </cell>
          <cell r="GI161">
            <v>43805</v>
          </cell>
          <cell r="GJ161">
            <v>143898</v>
          </cell>
          <cell r="GK161">
            <v>518097</v>
          </cell>
          <cell r="GL161">
            <v>177158</v>
          </cell>
          <cell r="GM161">
            <v>4398</v>
          </cell>
          <cell r="GN161">
            <v>28778</v>
          </cell>
          <cell r="GO161">
            <v>31832</v>
          </cell>
          <cell r="GP161">
            <v>0</v>
          </cell>
          <cell r="GQ161">
            <v>9880</v>
          </cell>
          <cell r="GR161">
            <v>0</v>
          </cell>
          <cell r="GS161">
            <v>75480</v>
          </cell>
          <cell r="GT161">
            <v>121280</v>
          </cell>
          <cell r="GU161">
            <v>0</v>
          </cell>
          <cell r="GV161">
            <v>5049441</v>
          </cell>
          <cell r="GW161">
            <v>409440</v>
          </cell>
          <cell r="GX161">
            <v>2135547</v>
          </cell>
          <cell r="GY161">
            <v>0</v>
          </cell>
          <cell r="GZ161">
            <v>0</v>
          </cell>
          <cell r="HA161">
            <v>0</v>
          </cell>
          <cell r="HB161">
            <v>292520</v>
          </cell>
          <cell r="HC161">
            <v>0</v>
          </cell>
          <cell r="HD161">
            <v>37975</v>
          </cell>
          <cell r="HE161">
            <v>87015</v>
          </cell>
          <cell r="HF161">
            <v>7973963</v>
          </cell>
          <cell r="HG161">
            <v>6160506</v>
          </cell>
          <cell r="HH161">
            <v>0</v>
          </cell>
          <cell r="HI161">
            <v>1813457</v>
          </cell>
          <cell r="HJ161">
            <v>3670772</v>
          </cell>
          <cell r="HK161">
            <v>0</v>
          </cell>
          <cell r="HL161">
            <v>176214</v>
          </cell>
          <cell r="HM161">
            <v>515912</v>
          </cell>
          <cell r="HN161">
            <v>182147</v>
          </cell>
          <cell r="HO161">
            <v>0</v>
          </cell>
          <cell r="HP161">
            <v>29703</v>
          </cell>
          <cell r="HQ161">
            <v>32852</v>
          </cell>
          <cell r="HR161">
            <v>0</v>
          </cell>
          <cell r="HS161">
            <v>119804</v>
          </cell>
          <cell r="HT161">
            <v>0</v>
          </cell>
          <cell r="HU161">
            <v>76213</v>
          </cell>
          <cell r="HV161">
            <v>0</v>
          </cell>
          <cell r="HW161">
            <v>0</v>
          </cell>
          <cell r="HX161">
            <v>5162773</v>
          </cell>
          <cell r="HY161">
            <v>0</v>
          </cell>
          <cell r="HZ161">
            <v>1813457</v>
          </cell>
          <cell r="IA161">
            <v>0</v>
          </cell>
          <cell r="IB161">
            <v>0</v>
          </cell>
          <cell r="IC161">
            <v>0</v>
          </cell>
          <cell r="ID161">
            <v>296121</v>
          </cell>
          <cell r="IE161">
            <v>0</v>
          </cell>
          <cell r="IF161">
            <v>31091</v>
          </cell>
          <cell r="IG161">
            <v>91815</v>
          </cell>
          <cell r="IH161">
            <v>0</v>
          </cell>
          <cell r="II161">
            <v>0</v>
          </cell>
          <cell r="IJ161">
            <v>0</v>
          </cell>
          <cell r="IK161">
            <v>0</v>
          </cell>
          <cell r="IL161">
            <v>5086560</v>
          </cell>
          <cell r="IM161">
            <v>0</v>
          </cell>
          <cell r="IN161">
            <v>0</v>
          </cell>
          <cell r="IO161">
            <v>25.72</v>
          </cell>
          <cell r="IP161">
            <v>0</v>
          </cell>
          <cell r="IQ161">
            <v>2.766</v>
          </cell>
          <cell r="IR161">
            <v>0</v>
          </cell>
          <cell r="IS161">
            <v>573.79999999999995</v>
          </cell>
          <cell r="IT161">
            <v>0</v>
          </cell>
          <cell r="IU161">
            <v>14</v>
          </cell>
          <cell r="IV161">
            <v>0</v>
          </cell>
          <cell r="IW161">
            <v>0</v>
          </cell>
          <cell r="IX161">
            <v>0</v>
          </cell>
          <cell r="IY161">
            <v>0</v>
          </cell>
          <cell r="IZ161">
            <v>0</v>
          </cell>
          <cell r="JA161">
            <v>0</v>
          </cell>
          <cell r="JB161">
            <v>0</v>
          </cell>
          <cell r="JC161">
            <v>0</v>
          </cell>
          <cell r="JD161">
            <v>83.4</v>
          </cell>
          <cell r="JE161">
            <v>32.880000000000003</v>
          </cell>
          <cell r="JF161">
            <v>14.52</v>
          </cell>
          <cell r="JG161">
            <v>36</v>
          </cell>
          <cell r="JH161">
            <v>21.92</v>
          </cell>
          <cell r="JI161">
            <v>16.940000000000001</v>
          </cell>
          <cell r="JJ161">
            <v>33.840000000000003</v>
          </cell>
          <cell r="JK161">
            <v>72.7</v>
          </cell>
          <cell r="JL161">
            <v>13.88</v>
          </cell>
          <cell r="JM161">
            <v>0</v>
          </cell>
          <cell r="JN161">
            <v>0</v>
          </cell>
          <cell r="JO161">
            <v>0</v>
          </cell>
          <cell r="JP161">
            <v>6186</v>
          </cell>
          <cell r="JQ161">
            <v>2.6589999999999998</v>
          </cell>
          <cell r="JR161">
            <v>24775</v>
          </cell>
          <cell r="JS161">
            <v>593.4</v>
          </cell>
          <cell r="JT161">
            <v>-0.94</v>
          </cell>
          <cell r="JU161">
            <v>-5815</v>
          </cell>
          <cell r="JV161">
            <v>-5035</v>
          </cell>
          <cell r="JW161">
            <v>0</v>
          </cell>
          <cell r="JX161">
            <v>573.79999999999995</v>
          </cell>
          <cell r="JY161">
            <v>6431</v>
          </cell>
          <cell r="JZ161">
            <v>3690108</v>
          </cell>
          <cell r="KA161">
            <v>17372</v>
          </cell>
        </row>
        <row r="162">
          <cell r="C162">
            <v>2727</v>
          </cell>
          <cell r="D162" t="str">
            <v>GRUNDY CENTER</v>
          </cell>
          <cell r="E162">
            <v>0</v>
          </cell>
          <cell r="F162">
            <v>0</v>
          </cell>
          <cell r="G162">
            <v>0</v>
          </cell>
          <cell r="H162">
            <v>2727</v>
          </cell>
          <cell r="I162">
            <v>2611620</v>
          </cell>
          <cell r="J162">
            <v>34664</v>
          </cell>
          <cell r="K162">
            <v>0</v>
          </cell>
          <cell r="L162">
            <v>320000</v>
          </cell>
          <cell r="M162">
            <v>12400</v>
          </cell>
          <cell r="N162">
            <v>210000</v>
          </cell>
          <cell r="O162">
            <v>341500</v>
          </cell>
          <cell r="P162">
            <v>754750</v>
          </cell>
          <cell r="Q162">
            <v>0</v>
          </cell>
          <cell r="R162">
            <v>3732024</v>
          </cell>
          <cell r="S162">
            <v>0</v>
          </cell>
          <cell r="T162">
            <v>3000</v>
          </cell>
          <cell r="U162">
            <v>18299</v>
          </cell>
          <cell r="V162">
            <v>50000</v>
          </cell>
          <cell r="W162">
            <v>180000</v>
          </cell>
          <cell r="X162">
            <v>8268257</v>
          </cell>
          <cell r="Y162">
            <v>0</v>
          </cell>
          <cell r="Z162">
            <v>244835</v>
          </cell>
          <cell r="AA162">
            <v>0</v>
          </cell>
          <cell r="AB162">
            <v>8513092</v>
          </cell>
          <cell r="AC162">
            <v>2175947</v>
          </cell>
          <cell r="AD162">
            <v>10689039</v>
          </cell>
          <cell r="AE162">
            <v>5335000</v>
          </cell>
          <cell r="AF162">
            <v>250800</v>
          </cell>
          <cell r="AG162">
            <v>400300</v>
          </cell>
          <cell r="AH162">
            <v>300400</v>
          </cell>
          <cell r="AI162">
            <v>500000</v>
          </cell>
          <cell r="AJ162">
            <v>60300</v>
          </cell>
          <cell r="AK162">
            <v>745000</v>
          </cell>
          <cell r="AL162">
            <v>339000</v>
          </cell>
          <cell r="AM162">
            <v>0</v>
          </cell>
          <cell r="AN162">
            <v>2595800</v>
          </cell>
          <cell r="AO162">
            <v>340000</v>
          </cell>
          <cell r="AP162">
            <v>700000</v>
          </cell>
          <cell r="AQ162">
            <v>244835</v>
          </cell>
          <cell r="AR162">
            <v>285249</v>
          </cell>
          <cell r="AS162">
            <v>1230084</v>
          </cell>
          <cell r="AT162">
            <v>9500884</v>
          </cell>
          <cell r="AU162">
            <v>244835</v>
          </cell>
          <cell r="AV162">
            <v>9745719</v>
          </cell>
          <cell r="AW162">
            <v>943320</v>
          </cell>
          <cell r="AX162">
            <v>10689039</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20</v>
          </cell>
          <cell r="BV162">
            <v>2012</v>
          </cell>
          <cell r="BW162">
            <v>2016</v>
          </cell>
          <cell r="BX162">
            <v>10</v>
          </cell>
          <cell r="BY162">
            <v>0</v>
          </cell>
          <cell r="BZ162">
            <v>0</v>
          </cell>
          <cell r="CA162">
            <v>0</v>
          </cell>
          <cell r="CB162">
            <v>0</v>
          </cell>
          <cell r="CC162">
            <v>0</v>
          </cell>
          <cell r="CD162">
            <v>0</v>
          </cell>
          <cell r="CE162">
            <v>0</v>
          </cell>
          <cell r="CF162">
            <v>0</v>
          </cell>
          <cell r="CG162">
            <v>0</v>
          </cell>
          <cell r="CH162">
            <v>0</v>
          </cell>
          <cell r="CI162">
            <v>0</v>
          </cell>
          <cell r="CJ162">
            <v>2013</v>
          </cell>
          <cell r="CK162">
            <v>2022</v>
          </cell>
          <cell r="CL162">
            <v>1340</v>
          </cell>
          <cell r="CM162">
            <v>0</v>
          </cell>
          <cell r="CN162">
            <v>0</v>
          </cell>
          <cell r="CO162">
            <v>0</v>
          </cell>
          <cell r="CP162">
            <v>0</v>
          </cell>
          <cell r="CQ162">
            <v>0</v>
          </cell>
          <cell r="CR162">
            <v>0</v>
          </cell>
          <cell r="CS162">
            <v>0</v>
          </cell>
          <cell r="CT162">
            <v>2700</v>
          </cell>
          <cell r="CU162">
            <v>0</v>
          </cell>
          <cell r="CV162">
            <v>6</v>
          </cell>
          <cell r="CW162">
            <v>397684</v>
          </cell>
          <cell r="CX162">
            <v>0</v>
          </cell>
          <cell r="CY162">
            <v>0</v>
          </cell>
          <cell r="CZ162">
            <v>0</v>
          </cell>
          <cell r="DA162">
            <v>0</v>
          </cell>
          <cell r="DB162">
            <v>0</v>
          </cell>
          <cell r="DC162">
            <v>0</v>
          </cell>
          <cell r="DD162">
            <v>0</v>
          </cell>
          <cell r="DE162">
            <v>275972</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1857372</v>
          </cell>
          <cell r="DU162">
            <v>43990</v>
          </cell>
          <cell r="DV162">
            <v>0</v>
          </cell>
          <cell r="DW162">
            <v>0</v>
          </cell>
          <cell r="DX162">
            <v>0</v>
          </cell>
          <cell r="DY162">
            <v>135057</v>
          </cell>
          <cell r="DZ162">
            <v>0</v>
          </cell>
          <cell r="EA162">
            <v>0</v>
          </cell>
          <cell r="EB162">
            <v>2036419</v>
          </cell>
          <cell r="EC162">
            <v>250000</v>
          </cell>
          <cell r="ED162">
            <v>0</v>
          </cell>
          <cell r="EE162">
            <v>1992429</v>
          </cell>
          <cell r="EF162">
            <v>0</v>
          </cell>
          <cell r="EG162">
            <v>275972</v>
          </cell>
          <cell r="EH162">
            <v>275972</v>
          </cell>
          <cell r="EI162">
            <v>67963</v>
          </cell>
          <cell r="EJ162">
            <v>343935</v>
          </cell>
          <cell r="EK162">
            <v>0</v>
          </cell>
          <cell r="EL162">
            <v>0</v>
          </cell>
          <cell r="EM162">
            <v>0</v>
          </cell>
          <cell r="EN162">
            <v>0</v>
          </cell>
          <cell r="EO162">
            <v>0</v>
          </cell>
          <cell r="EP162">
            <v>0</v>
          </cell>
          <cell r="EQ162">
            <v>2630354</v>
          </cell>
          <cell r="ER162">
            <v>21360</v>
          </cell>
          <cell r="ES162">
            <v>1046759</v>
          </cell>
          <cell r="ET162">
            <v>128662</v>
          </cell>
          <cell r="EU162">
            <v>0</v>
          </cell>
          <cell r="EV162">
            <v>0</v>
          </cell>
          <cell r="EW162">
            <v>134000</v>
          </cell>
          <cell r="EX162">
            <v>33000</v>
          </cell>
          <cell r="EY162">
            <v>0</v>
          </cell>
          <cell r="EZ162">
            <v>0</v>
          </cell>
          <cell r="FA162">
            <v>0</v>
          </cell>
          <cell r="FB162">
            <v>0</v>
          </cell>
          <cell r="FC162">
            <v>1342421</v>
          </cell>
          <cell r="FD162">
            <v>0</v>
          </cell>
          <cell r="FE162">
            <v>0</v>
          </cell>
          <cell r="FF162">
            <v>1025399</v>
          </cell>
          <cell r="FG162">
            <v>21360</v>
          </cell>
          <cell r="FH162">
            <v>2025273</v>
          </cell>
          <cell r="FI162">
            <v>27076</v>
          </cell>
          <cell r="FJ162">
            <v>0</v>
          </cell>
          <cell r="FK162">
            <v>320000</v>
          </cell>
          <cell r="FL162">
            <v>9000</v>
          </cell>
          <cell r="FM162">
            <v>0</v>
          </cell>
          <cell r="FN162">
            <v>1500</v>
          </cell>
          <cell r="FO162">
            <v>210000</v>
          </cell>
          <cell r="FP162">
            <v>0</v>
          </cell>
          <cell r="FQ162">
            <v>3732024</v>
          </cell>
          <cell r="FR162">
            <v>0</v>
          </cell>
          <cell r="FS162">
            <v>0</v>
          </cell>
          <cell r="FT162">
            <v>13903</v>
          </cell>
          <cell r="FU162">
            <v>50000</v>
          </cell>
          <cell r="FV162">
            <v>50000</v>
          </cell>
          <cell r="FW162">
            <v>6438776</v>
          </cell>
          <cell r="FX162">
            <v>0</v>
          </cell>
          <cell r="FY162">
            <v>0</v>
          </cell>
          <cell r="FZ162">
            <v>0</v>
          </cell>
          <cell r="GA162">
            <v>6438776</v>
          </cell>
          <cell r="GB162">
            <v>1395344</v>
          </cell>
          <cell r="GC162">
            <v>7834120</v>
          </cell>
          <cell r="GD162">
            <v>654403</v>
          </cell>
          <cell r="GE162">
            <v>0</v>
          </cell>
          <cell r="GF162">
            <v>5398520</v>
          </cell>
          <cell r="GG162">
            <v>6001</v>
          </cell>
          <cell r="GH162">
            <v>3922854</v>
          </cell>
          <cell r="GI162">
            <v>0</v>
          </cell>
          <cell r="GJ162">
            <v>168346</v>
          </cell>
          <cell r="GK162">
            <v>501984</v>
          </cell>
          <cell r="GL162">
            <v>197005</v>
          </cell>
          <cell r="GM162">
            <v>0</v>
          </cell>
          <cell r="GN162">
            <v>32611</v>
          </cell>
          <cell r="GO162">
            <v>36458</v>
          </cell>
          <cell r="GP162">
            <v>0</v>
          </cell>
          <cell r="GQ162">
            <v>100000</v>
          </cell>
          <cell r="GR162">
            <v>0</v>
          </cell>
          <cell r="GS162">
            <v>11766</v>
          </cell>
          <cell r="GT162">
            <v>93405</v>
          </cell>
          <cell r="GU162">
            <v>0</v>
          </cell>
          <cell r="GV162">
            <v>5503691</v>
          </cell>
          <cell r="GW162">
            <v>690277</v>
          </cell>
          <cell r="GX162">
            <v>950301</v>
          </cell>
          <cell r="GY162">
            <v>0</v>
          </cell>
          <cell r="GZ162">
            <v>0</v>
          </cell>
          <cell r="HA162">
            <v>0</v>
          </cell>
          <cell r="HB162">
            <v>291782</v>
          </cell>
          <cell r="HC162">
            <v>0</v>
          </cell>
          <cell r="HD162">
            <v>36039</v>
          </cell>
          <cell r="HE162">
            <v>0</v>
          </cell>
          <cell r="HF162">
            <v>7436051</v>
          </cell>
          <cell r="HG162">
            <v>6598020</v>
          </cell>
          <cell r="HH162">
            <v>0</v>
          </cell>
          <cell r="HI162">
            <v>838031</v>
          </cell>
          <cell r="HJ162">
            <v>3901525</v>
          </cell>
          <cell r="HK162">
            <v>60558</v>
          </cell>
          <cell r="HL162">
            <v>114659</v>
          </cell>
          <cell r="HM162">
            <v>483987</v>
          </cell>
          <cell r="HN162">
            <v>195202</v>
          </cell>
          <cell r="HO162">
            <v>1803</v>
          </cell>
          <cell r="HP162">
            <v>32401</v>
          </cell>
          <cell r="HQ162">
            <v>36214</v>
          </cell>
          <cell r="HR162">
            <v>0</v>
          </cell>
          <cell r="HS162">
            <v>121125</v>
          </cell>
          <cell r="HT162">
            <v>0</v>
          </cell>
          <cell r="HU162">
            <v>24004</v>
          </cell>
          <cell r="HV162">
            <v>0</v>
          </cell>
          <cell r="HW162">
            <v>0</v>
          </cell>
          <cell r="HX162">
            <v>5417259</v>
          </cell>
          <cell r="HY162">
            <v>0</v>
          </cell>
          <cell r="HZ162">
            <v>838031</v>
          </cell>
          <cell r="IA162">
            <v>0</v>
          </cell>
          <cell r="IB162">
            <v>0</v>
          </cell>
          <cell r="IC162">
            <v>0</v>
          </cell>
          <cell r="ID162">
            <v>298186</v>
          </cell>
          <cell r="IE162">
            <v>0</v>
          </cell>
          <cell r="IF162">
            <v>29520</v>
          </cell>
          <cell r="IG162">
            <v>0</v>
          </cell>
          <cell r="IH162">
            <v>0</v>
          </cell>
          <cell r="II162">
            <v>0</v>
          </cell>
          <cell r="IJ162">
            <v>0</v>
          </cell>
          <cell r="IK162">
            <v>0</v>
          </cell>
          <cell r="IL162">
            <v>5393255</v>
          </cell>
          <cell r="IM162">
            <v>0</v>
          </cell>
          <cell r="IN162">
            <v>0</v>
          </cell>
          <cell r="IO162">
            <v>16.16</v>
          </cell>
          <cell r="IP162">
            <v>6</v>
          </cell>
          <cell r="IQ162">
            <v>2.5720000000000001</v>
          </cell>
          <cell r="IR162">
            <v>0</v>
          </cell>
          <cell r="IS162">
            <v>624.70000000000005</v>
          </cell>
          <cell r="IT162">
            <v>0</v>
          </cell>
          <cell r="IU162">
            <v>0</v>
          </cell>
          <cell r="IV162">
            <v>0</v>
          </cell>
          <cell r="IW162">
            <v>0</v>
          </cell>
          <cell r="IX162">
            <v>0</v>
          </cell>
          <cell r="IY162">
            <v>0</v>
          </cell>
          <cell r="IZ162">
            <v>0</v>
          </cell>
          <cell r="JA162">
            <v>0</v>
          </cell>
          <cell r="JB162">
            <v>0</v>
          </cell>
          <cell r="JC162">
            <v>0</v>
          </cell>
          <cell r="JD162">
            <v>79.069999999999993</v>
          </cell>
          <cell r="JE162">
            <v>24.66</v>
          </cell>
          <cell r="JF162">
            <v>20.57</v>
          </cell>
          <cell r="JG162">
            <v>33.840000000000003</v>
          </cell>
          <cell r="JH162">
            <v>27.4</v>
          </cell>
          <cell r="JI162">
            <v>14.52</v>
          </cell>
          <cell r="JJ162">
            <v>28.08</v>
          </cell>
          <cell r="JK162">
            <v>70</v>
          </cell>
          <cell r="JL162">
            <v>13.72</v>
          </cell>
          <cell r="JM162">
            <v>0</v>
          </cell>
          <cell r="JN162">
            <v>8</v>
          </cell>
          <cell r="JO162">
            <v>0</v>
          </cell>
          <cell r="JP162">
            <v>6121</v>
          </cell>
          <cell r="JQ162">
            <v>2.5219999999999998</v>
          </cell>
          <cell r="JR162">
            <v>5468</v>
          </cell>
          <cell r="JS162">
            <v>637.4</v>
          </cell>
          <cell r="JT162">
            <v>-1</v>
          </cell>
          <cell r="JU162">
            <v>0</v>
          </cell>
          <cell r="JV162">
            <v>-5356</v>
          </cell>
          <cell r="JW162">
            <v>0</v>
          </cell>
          <cell r="JX162">
            <v>624.70000000000005</v>
          </cell>
          <cell r="JY162">
            <v>6366</v>
          </cell>
          <cell r="JZ162">
            <v>3976840</v>
          </cell>
          <cell r="KA162">
            <v>0</v>
          </cell>
        </row>
        <row r="163">
          <cell r="C163">
            <v>2754</v>
          </cell>
          <cell r="D163" t="str">
            <v>GUTHRIE CENTER</v>
          </cell>
          <cell r="E163">
            <v>0</v>
          </cell>
          <cell r="F163">
            <v>0</v>
          </cell>
          <cell r="G163">
            <v>0</v>
          </cell>
          <cell r="H163">
            <v>2754</v>
          </cell>
          <cell r="I163">
            <v>1538246</v>
          </cell>
          <cell r="J163">
            <v>54932</v>
          </cell>
          <cell r="K163">
            <v>142618</v>
          </cell>
          <cell r="L163">
            <v>560000</v>
          </cell>
          <cell r="M163">
            <v>5855</v>
          </cell>
          <cell r="N163">
            <v>120000</v>
          </cell>
          <cell r="O163">
            <v>234500</v>
          </cell>
          <cell r="P163">
            <v>553000</v>
          </cell>
          <cell r="Q163">
            <v>0</v>
          </cell>
          <cell r="R163">
            <v>2809464</v>
          </cell>
          <cell r="S163">
            <v>0</v>
          </cell>
          <cell r="T163">
            <v>38500</v>
          </cell>
          <cell r="U163">
            <v>6423</v>
          </cell>
          <cell r="V163">
            <v>69000</v>
          </cell>
          <cell r="W163">
            <v>250000</v>
          </cell>
          <cell r="X163">
            <v>6382538</v>
          </cell>
          <cell r="Y163">
            <v>0</v>
          </cell>
          <cell r="Z163">
            <v>308825</v>
          </cell>
          <cell r="AA163">
            <v>0</v>
          </cell>
          <cell r="AB163">
            <v>6691363</v>
          </cell>
          <cell r="AC163">
            <v>2751863</v>
          </cell>
          <cell r="AD163">
            <v>9443226</v>
          </cell>
          <cell r="AE163">
            <v>3982000</v>
          </cell>
          <cell r="AF163">
            <v>147300</v>
          </cell>
          <cell r="AG163">
            <v>265000</v>
          </cell>
          <cell r="AH163">
            <v>230000</v>
          </cell>
          <cell r="AI163">
            <v>331250</v>
          </cell>
          <cell r="AJ163">
            <v>78700</v>
          </cell>
          <cell r="AK163">
            <v>619000</v>
          </cell>
          <cell r="AL163">
            <v>330000</v>
          </cell>
          <cell r="AM163">
            <v>0</v>
          </cell>
          <cell r="AN163">
            <v>2001250</v>
          </cell>
          <cell r="AO163">
            <v>296500</v>
          </cell>
          <cell r="AP163">
            <v>175000</v>
          </cell>
          <cell r="AQ163">
            <v>308825</v>
          </cell>
          <cell r="AR163">
            <v>207182</v>
          </cell>
          <cell r="AS163">
            <v>691007</v>
          </cell>
          <cell r="AT163">
            <v>6970757</v>
          </cell>
          <cell r="AU163">
            <v>308825</v>
          </cell>
          <cell r="AV163">
            <v>7279582</v>
          </cell>
          <cell r="AW163">
            <v>2163644</v>
          </cell>
          <cell r="AX163">
            <v>9443226</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20</v>
          </cell>
          <cell r="BV163">
            <v>2013</v>
          </cell>
          <cell r="BW163">
            <v>2017</v>
          </cell>
          <cell r="BX163">
            <v>10</v>
          </cell>
          <cell r="BY163">
            <v>0</v>
          </cell>
          <cell r="BZ163">
            <v>0</v>
          </cell>
          <cell r="CA163">
            <v>0</v>
          </cell>
          <cell r="CB163">
            <v>0</v>
          </cell>
          <cell r="CC163">
            <v>0</v>
          </cell>
          <cell r="CD163">
            <v>0</v>
          </cell>
          <cell r="CE163">
            <v>0</v>
          </cell>
          <cell r="CF163">
            <v>0</v>
          </cell>
          <cell r="CG163">
            <v>0</v>
          </cell>
          <cell r="CH163">
            <v>0</v>
          </cell>
          <cell r="CI163">
            <v>0</v>
          </cell>
          <cell r="CJ163">
            <v>2004</v>
          </cell>
          <cell r="CK163">
            <v>2023</v>
          </cell>
          <cell r="CL163">
            <v>1340</v>
          </cell>
          <cell r="CM163">
            <v>0</v>
          </cell>
          <cell r="CN163">
            <v>0</v>
          </cell>
          <cell r="CO163">
            <v>0</v>
          </cell>
          <cell r="CP163">
            <v>0</v>
          </cell>
          <cell r="CQ163">
            <v>0</v>
          </cell>
          <cell r="CR163">
            <v>0</v>
          </cell>
          <cell r="CS163">
            <v>0</v>
          </cell>
          <cell r="CT163">
            <v>2700</v>
          </cell>
          <cell r="CU163">
            <v>0</v>
          </cell>
          <cell r="CV163">
            <v>7</v>
          </cell>
          <cell r="CW163">
            <v>297646</v>
          </cell>
          <cell r="CX163">
            <v>0</v>
          </cell>
          <cell r="CY163">
            <v>0</v>
          </cell>
          <cell r="CZ163">
            <v>0</v>
          </cell>
          <cell r="DA163">
            <v>0</v>
          </cell>
          <cell r="DB163">
            <v>0</v>
          </cell>
          <cell r="DC163">
            <v>0</v>
          </cell>
          <cell r="DD163">
            <v>0</v>
          </cell>
          <cell r="DE163">
            <v>193912</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1310872</v>
          </cell>
          <cell r="DU163">
            <v>38336</v>
          </cell>
          <cell r="DV163">
            <v>0</v>
          </cell>
          <cell r="DW163">
            <v>0</v>
          </cell>
          <cell r="DX163">
            <v>0</v>
          </cell>
          <cell r="DY163">
            <v>0</v>
          </cell>
          <cell r="DZ163">
            <v>0</v>
          </cell>
          <cell r="EA163">
            <v>0</v>
          </cell>
          <cell r="EB163">
            <v>1349208</v>
          </cell>
          <cell r="EC163">
            <v>0</v>
          </cell>
          <cell r="ED163">
            <v>0</v>
          </cell>
          <cell r="EE163">
            <v>1310872</v>
          </cell>
          <cell r="EF163">
            <v>0</v>
          </cell>
          <cell r="EG163">
            <v>193912</v>
          </cell>
          <cell r="EH163">
            <v>193912</v>
          </cell>
          <cell r="EI163">
            <v>47755</v>
          </cell>
          <cell r="EJ163">
            <v>241667</v>
          </cell>
          <cell r="EK163">
            <v>0</v>
          </cell>
          <cell r="EL163">
            <v>0</v>
          </cell>
          <cell r="EM163">
            <v>0</v>
          </cell>
          <cell r="EN163">
            <v>0</v>
          </cell>
          <cell r="EO163">
            <v>0</v>
          </cell>
          <cell r="EP163">
            <v>0</v>
          </cell>
          <cell r="EQ163">
            <v>1590875</v>
          </cell>
          <cell r="ER163">
            <v>26491</v>
          </cell>
          <cell r="ES163">
            <v>936320</v>
          </cell>
          <cell r="ET163">
            <v>0</v>
          </cell>
          <cell r="EU163">
            <v>0</v>
          </cell>
          <cell r="EV163">
            <v>0</v>
          </cell>
          <cell r="EW163">
            <v>134000</v>
          </cell>
          <cell r="EX163">
            <v>33000</v>
          </cell>
          <cell r="EY163">
            <v>0</v>
          </cell>
          <cell r="EZ163">
            <v>0</v>
          </cell>
          <cell r="FA163">
            <v>0</v>
          </cell>
          <cell r="FB163">
            <v>0</v>
          </cell>
          <cell r="FC163">
            <v>1103320</v>
          </cell>
          <cell r="FD163">
            <v>0</v>
          </cell>
          <cell r="FE163">
            <v>0</v>
          </cell>
          <cell r="FF163">
            <v>909829</v>
          </cell>
          <cell r="FG163">
            <v>26491</v>
          </cell>
          <cell r="FH163">
            <v>1304881</v>
          </cell>
          <cell r="FI163">
            <v>46630</v>
          </cell>
          <cell r="FJ163">
            <v>142618</v>
          </cell>
          <cell r="FK163">
            <v>560000</v>
          </cell>
          <cell r="FL163">
            <v>5000</v>
          </cell>
          <cell r="FM163">
            <v>0</v>
          </cell>
          <cell r="FN163">
            <v>7500</v>
          </cell>
          <cell r="FO163">
            <v>100000</v>
          </cell>
          <cell r="FP163">
            <v>0</v>
          </cell>
          <cell r="FQ163">
            <v>2809464</v>
          </cell>
          <cell r="FR163">
            <v>0</v>
          </cell>
          <cell r="FS163">
            <v>35000</v>
          </cell>
          <cell r="FT163">
            <v>5425</v>
          </cell>
          <cell r="FU163">
            <v>69000</v>
          </cell>
          <cell r="FV163">
            <v>90000</v>
          </cell>
          <cell r="FW163">
            <v>5175518</v>
          </cell>
          <cell r="FX163">
            <v>0</v>
          </cell>
          <cell r="FY163">
            <v>0</v>
          </cell>
          <cell r="FZ163">
            <v>0</v>
          </cell>
          <cell r="GA163">
            <v>5175518</v>
          </cell>
          <cell r="GB163">
            <v>1300430</v>
          </cell>
          <cell r="GC163">
            <v>6475948</v>
          </cell>
          <cell r="GD163">
            <v>1014543</v>
          </cell>
          <cell r="GE163">
            <v>0</v>
          </cell>
          <cell r="GF163">
            <v>3952175</v>
          </cell>
          <cell r="GG163">
            <v>6025</v>
          </cell>
          <cell r="GH163">
            <v>2854645</v>
          </cell>
          <cell r="GI163">
            <v>90207</v>
          </cell>
          <cell r="GJ163">
            <v>71770</v>
          </cell>
          <cell r="GK163">
            <v>368248</v>
          </cell>
          <cell r="GL163">
            <v>136833</v>
          </cell>
          <cell r="GM163">
            <v>13047</v>
          </cell>
          <cell r="GN163">
            <v>23217</v>
          </cell>
          <cell r="GO163">
            <v>25473</v>
          </cell>
          <cell r="GP163">
            <v>0</v>
          </cell>
          <cell r="GQ163">
            <v>60000</v>
          </cell>
          <cell r="GR163">
            <v>0</v>
          </cell>
          <cell r="GS163">
            <v>27509</v>
          </cell>
          <cell r="GT163">
            <v>19269</v>
          </cell>
          <cell r="GU163">
            <v>0</v>
          </cell>
          <cell r="GV163">
            <v>3998953</v>
          </cell>
          <cell r="GW163">
            <v>905541</v>
          </cell>
          <cell r="GX163">
            <v>1302230</v>
          </cell>
          <cell r="GY163">
            <v>0</v>
          </cell>
          <cell r="GZ163">
            <v>0</v>
          </cell>
          <cell r="HA163">
            <v>0</v>
          </cell>
          <cell r="HB163">
            <v>223220</v>
          </cell>
          <cell r="HC163">
            <v>0</v>
          </cell>
          <cell r="HD163">
            <v>26496</v>
          </cell>
          <cell r="HE163">
            <v>108018</v>
          </cell>
          <cell r="HF163">
            <v>6537962</v>
          </cell>
          <cell r="HG163">
            <v>5127416</v>
          </cell>
          <cell r="HH163">
            <v>0</v>
          </cell>
          <cell r="HI163">
            <v>1410546</v>
          </cell>
          <cell r="HJ163">
            <v>2869101</v>
          </cell>
          <cell r="HK163">
            <v>14090</v>
          </cell>
          <cell r="HL163">
            <v>101552</v>
          </cell>
          <cell r="HM163">
            <v>326177</v>
          </cell>
          <cell r="HN163">
            <v>135751</v>
          </cell>
          <cell r="HO163">
            <v>14129</v>
          </cell>
          <cell r="HP163">
            <v>23331</v>
          </cell>
          <cell r="HQ163">
            <v>25601</v>
          </cell>
          <cell r="HR163">
            <v>0</v>
          </cell>
          <cell r="HS163">
            <v>70327</v>
          </cell>
          <cell r="HT163">
            <v>0</v>
          </cell>
          <cell r="HU163">
            <v>52064</v>
          </cell>
          <cell r="HV163">
            <v>0</v>
          </cell>
          <cell r="HW163">
            <v>2651</v>
          </cell>
          <cell r="HX163">
            <v>3942514</v>
          </cell>
          <cell r="HY163">
            <v>0</v>
          </cell>
          <cell r="HZ163">
            <v>1410546</v>
          </cell>
          <cell r="IA163">
            <v>0</v>
          </cell>
          <cell r="IB163">
            <v>0</v>
          </cell>
          <cell r="IC163">
            <v>0</v>
          </cell>
          <cell r="ID163">
            <v>219497</v>
          </cell>
          <cell r="IE163">
            <v>0</v>
          </cell>
          <cell r="IF163">
            <v>21657</v>
          </cell>
          <cell r="IG163">
            <v>94876</v>
          </cell>
          <cell r="IH163">
            <v>0</v>
          </cell>
          <cell r="II163">
            <v>0</v>
          </cell>
          <cell r="IJ163">
            <v>0</v>
          </cell>
          <cell r="IK163">
            <v>0</v>
          </cell>
          <cell r="IL163">
            <v>3890450</v>
          </cell>
          <cell r="IM163">
            <v>0</v>
          </cell>
          <cell r="IN163">
            <v>0</v>
          </cell>
          <cell r="IO163">
            <v>14.46</v>
          </cell>
          <cell r="IP163">
            <v>0</v>
          </cell>
          <cell r="IQ163">
            <v>2.0659999999999998</v>
          </cell>
          <cell r="IR163">
            <v>0</v>
          </cell>
          <cell r="IS163">
            <v>465.8</v>
          </cell>
          <cell r="IT163">
            <v>0</v>
          </cell>
          <cell r="IU163">
            <v>16</v>
          </cell>
          <cell r="IV163">
            <v>0</v>
          </cell>
          <cell r="IW163">
            <v>0</v>
          </cell>
          <cell r="IX163">
            <v>0</v>
          </cell>
          <cell r="IY163">
            <v>0</v>
          </cell>
          <cell r="IZ163">
            <v>0</v>
          </cell>
          <cell r="JA163">
            <v>0</v>
          </cell>
          <cell r="JB163">
            <v>0</v>
          </cell>
          <cell r="JC163">
            <v>0</v>
          </cell>
          <cell r="JD163">
            <v>53.08</v>
          </cell>
          <cell r="JE163">
            <v>13.7</v>
          </cell>
          <cell r="JF163">
            <v>16.34</v>
          </cell>
          <cell r="JG163">
            <v>23.04</v>
          </cell>
          <cell r="JH163">
            <v>10.96</v>
          </cell>
          <cell r="JI163">
            <v>14.53</v>
          </cell>
          <cell r="JJ163">
            <v>25.92</v>
          </cell>
          <cell r="JK163">
            <v>51.41</v>
          </cell>
          <cell r="JL163">
            <v>22.89</v>
          </cell>
          <cell r="JM163">
            <v>0</v>
          </cell>
          <cell r="JN163">
            <v>0</v>
          </cell>
          <cell r="JO163">
            <v>0</v>
          </cell>
          <cell r="JP163">
            <v>6145</v>
          </cell>
          <cell r="JQ163">
            <v>2.0619999999999998</v>
          </cell>
          <cell r="JR163">
            <v>13120</v>
          </cell>
          <cell r="JS163">
            <v>466.9</v>
          </cell>
          <cell r="JT163">
            <v>1</v>
          </cell>
          <cell r="JU163">
            <v>0</v>
          </cell>
          <cell r="JV163">
            <v>5356</v>
          </cell>
          <cell r="JW163">
            <v>0</v>
          </cell>
          <cell r="JX163">
            <v>465.8</v>
          </cell>
          <cell r="JY163">
            <v>6390</v>
          </cell>
          <cell r="JZ163">
            <v>2976462</v>
          </cell>
          <cell r="KA163">
            <v>0</v>
          </cell>
        </row>
        <row r="164">
          <cell r="C164">
            <v>2763</v>
          </cell>
          <cell r="D164" t="str">
            <v>CLAYTON RIDGE</v>
          </cell>
          <cell r="E164">
            <v>0</v>
          </cell>
          <cell r="F164">
            <v>0</v>
          </cell>
          <cell r="G164">
            <v>0</v>
          </cell>
          <cell r="H164">
            <v>2763</v>
          </cell>
          <cell r="I164">
            <v>3218539</v>
          </cell>
          <cell r="J164">
            <v>44603</v>
          </cell>
          <cell r="K164">
            <v>120000</v>
          </cell>
          <cell r="L164">
            <v>2300000</v>
          </cell>
          <cell r="M164">
            <v>10000</v>
          </cell>
          <cell r="N164">
            <v>230000</v>
          </cell>
          <cell r="O164">
            <v>367000</v>
          </cell>
          <cell r="P164">
            <v>111000</v>
          </cell>
          <cell r="Q164">
            <v>0</v>
          </cell>
          <cell r="R164">
            <v>3127606</v>
          </cell>
          <cell r="S164">
            <v>0</v>
          </cell>
          <cell r="T164">
            <v>617000</v>
          </cell>
          <cell r="U164">
            <v>18485</v>
          </cell>
          <cell r="V164">
            <v>90000</v>
          </cell>
          <cell r="W164">
            <v>300000</v>
          </cell>
          <cell r="X164">
            <v>10554233</v>
          </cell>
          <cell r="Y164">
            <v>0</v>
          </cell>
          <cell r="Z164">
            <v>270000</v>
          </cell>
          <cell r="AA164">
            <v>0</v>
          </cell>
          <cell r="AB164">
            <v>10824233</v>
          </cell>
          <cell r="AC164">
            <v>2196014</v>
          </cell>
          <cell r="AD164">
            <v>13020247</v>
          </cell>
          <cell r="AE164">
            <v>8150000</v>
          </cell>
          <cell r="AF164">
            <v>315000</v>
          </cell>
          <cell r="AG164">
            <v>300000</v>
          </cell>
          <cell r="AH164">
            <v>220000</v>
          </cell>
          <cell r="AI164">
            <v>350000</v>
          </cell>
          <cell r="AJ164">
            <v>132000</v>
          </cell>
          <cell r="AK164">
            <v>585000</v>
          </cell>
          <cell r="AL164">
            <v>610000</v>
          </cell>
          <cell r="AM164">
            <v>0</v>
          </cell>
          <cell r="AN164">
            <v>2512000</v>
          </cell>
          <cell r="AO164">
            <v>400000</v>
          </cell>
          <cell r="AP164">
            <v>900000</v>
          </cell>
          <cell r="AQ164">
            <v>125000</v>
          </cell>
          <cell r="AR164">
            <v>291429</v>
          </cell>
          <cell r="AS164">
            <v>1316429</v>
          </cell>
          <cell r="AT164">
            <v>12378429</v>
          </cell>
          <cell r="AU164">
            <v>270000</v>
          </cell>
          <cell r="AV164">
            <v>12648429</v>
          </cell>
          <cell r="AW164">
            <v>371818</v>
          </cell>
          <cell r="AX164">
            <v>13020247</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10</v>
          </cell>
          <cell r="BV164">
            <v>2015</v>
          </cell>
          <cell r="BW164">
            <v>2019</v>
          </cell>
          <cell r="BX164">
            <v>10</v>
          </cell>
          <cell r="BY164">
            <v>0</v>
          </cell>
          <cell r="BZ164">
            <v>0</v>
          </cell>
          <cell r="CA164">
            <v>0</v>
          </cell>
          <cell r="CB164">
            <v>0</v>
          </cell>
          <cell r="CC164">
            <v>0</v>
          </cell>
          <cell r="CD164">
            <v>0</v>
          </cell>
          <cell r="CE164">
            <v>0</v>
          </cell>
          <cell r="CF164">
            <v>0</v>
          </cell>
          <cell r="CG164">
            <v>0</v>
          </cell>
          <cell r="CH164">
            <v>0</v>
          </cell>
          <cell r="CI164">
            <v>0</v>
          </cell>
          <cell r="CJ164">
            <v>2009</v>
          </cell>
          <cell r="CK164">
            <v>2018</v>
          </cell>
          <cell r="CL164">
            <v>670</v>
          </cell>
          <cell r="CM164">
            <v>0</v>
          </cell>
          <cell r="CN164">
            <v>0</v>
          </cell>
          <cell r="CO164">
            <v>0</v>
          </cell>
          <cell r="CP164">
            <v>0</v>
          </cell>
          <cell r="CQ164">
            <v>0</v>
          </cell>
          <cell r="CR164">
            <v>0</v>
          </cell>
          <cell r="CS164">
            <v>0</v>
          </cell>
          <cell r="CT164">
            <v>2700</v>
          </cell>
          <cell r="CU164">
            <v>0</v>
          </cell>
          <cell r="CV164">
            <v>0</v>
          </cell>
          <cell r="CW164">
            <v>401106</v>
          </cell>
          <cell r="CX164">
            <v>0</v>
          </cell>
          <cell r="CY164">
            <v>0</v>
          </cell>
          <cell r="CZ164">
            <v>0</v>
          </cell>
          <cell r="DA164">
            <v>0</v>
          </cell>
          <cell r="DB164">
            <v>0</v>
          </cell>
          <cell r="DC164">
            <v>0</v>
          </cell>
          <cell r="DD164">
            <v>0</v>
          </cell>
          <cell r="DE164">
            <v>194766</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2283363</v>
          </cell>
          <cell r="DU164">
            <v>334081</v>
          </cell>
          <cell r="DV164">
            <v>0</v>
          </cell>
          <cell r="DW164">
            <v>0</v>
          </cell>
          <cell r="DX164">
            <v>0</v>
          </cell>
          <cell r="DY164">
            <v>33338</v>
          </cell>
          <cell r="DZ164">
            <v>176740</v>
          </cell>
          <cell r="EA164">
            <v>0</v>
          </cell>
          <cell r="EB164">
            <v>2827522</v>
          </cell>
          <cell r="EC164">
            <v>150000</v>
          </cell>
          <cell r="ED164">
            <v>0</v>
          </cell>
          <cell r="EE164">
            <v>2493441</v>
          </cell>
          <cell r="EF164">
            <v>0</v>
          </cell>
          <cell r="EG164">
            <v>194766</v>
          </cell>
          <cell r="EH164">
            <v>194766</v>
          </cell>
          <cell r="EI164">
            <v>95929</v>
          </cell>
          <cell r="EJ164">
            <v>290695</v>
          </cell>
          <cell r="EK164">
            <v>0</v>
          </cell>
          <cell r="EL164">
            <v>0</v>
          </cell>
          <cell r="EM164">
            <v>0</v>
          </cell>
          <cell r="EN164">
            <v>0</v>
          </cell>
          <cell r="EO164">
            <v>0</v>
          </cell>
          <cell r="EP164">
            <v>0</v>
          </cell>
          <cell r="EQ164">
            <v>3268217</v>
          </cell>
          <cell r="ER164">
            <v>114925</v>
          </cell>
          <cell r="ES164">
            <v>1008410</v>
          </cell>
          <cell r="ET164">
            <v>53750</v>
          </cell>
          <cell r="EU164">
            <v>0</v>
          </cell>
          <cell r="EV164">
            <v>0</v>
          </cell>
          <cell r="EW164">
            <v>67000</v>
          </cell>
          <cell r="EX164">
            <v>33000</v>
          </cell>
          <cell r="EY164">
            <v>0</v>
          </cell>
          <cell r="EZ164">
            <v>0</v>
          </cell>
          <cell r="FA164">
            <v>0</v>
          </cell>
          <cell r="FB164">
            <v>0</v>
          </cell>
          <cell r="FC164">
            <v>1162160</v>
          </cell>
          <cell r="FD164">
            <v>0</v>
          </cell>
          <cell r="FE164">
            <v>0</v>
          </cell>
          <cell r="FF164">
            <v>893485</v>
          </cell>
          <cell r="FG164">
            <v>114925</v>
          </cell>
          <cell r="FH164">
            <v>2783745</v>
          </cell>
          <cell r="FI164">
            <v>38702</v>
          </cell>
          <cell r="FJ164">
            <v>120000</v>
          </cell>
          <cell r="FK164">
            <v>2300000</v>
          </cell>
          <cell r="FL164">
            <v>10000</v>
          </cell>
          <cell r="FM164">
            <v>0</v>
          </cell>
          <cell r="FN164">
            <v>2000</v>
          </cell>
          <cell r="FO164">
            <v>68000</v>
          </cell>
          <cell r="FP164">
            <v>0</v>
          </cell>
          <cell r="FQ164">
            <v>3127606</v>
          </cell>
          <cell r="FR164">
            <v>0</v>
          </cell>
          <cell r="FS164">
            <v>54000</v>
          </cell>
          <cell r="FT164">
            <v>15696</v>
          </cell>
          <cell r="FU164">
            <v>90000</v>
          </cell>
          <cell r="FV164">
            <v>140000</v>
          </cell>
          <cell r="FW164">
            <v>8749749</v>
          </cell>
          <cell r="FX164">
            <v>0</v>
          </cell>
          <cell r="FY164">
            <v>0</v>
          </cell>
          <cell r="FZ164">
            <v>0</v>
          </cell>
          <cell r="GA164">
            <v>8749749</v>
          </cell>
          <cell r="GB164">
            <v>1362168</v>
          </cell>
          <cell r="GC164">
            <v>10111917</v>
          </cell>
          <cell r="GD164">
            <v>2799696</v>
          </cell>
          <cell r="GE164">
            <v>0</v>
          </cell>
          <cell r="GF164">
            <v>5378202</v>
          </cell>
          <cell r="GG164">
            <v>6093</v>
          </cell>
          <cell r="GH164">
            <v>3929985</v>
          </cell>
          <cell r="GI164">
            <v>0</v>
          </cell>
          <cell r="GJ164">
            <v>114938</v>
          </cell>
          <cell r="GK164">
            <v>558180</v>
          </cell>
          <cell r="GL164">
            <v>204822</v>
          </cell>
          <cell r="GM164">
            <v>0</v>
          </cell>
          <cell r="GN164">
            <v>35850</v>
          </cell>
          <cell r="GO164">
            <v>40039</v>
          </cell>
          <cell r="GP164">
            <v>0</v>
          </cell>
          <cell r="GQ164">
            <v>112500</v>
          </cell>
          <cell r="GR164">
            <v>0</v>
          </cell>
          <cell r="GS164">
            <v>41181</v>
          </cell>
          <cell r="GT164">
            <v>0</v>
          </cell>
          <cell r="GU164">
            <v>0</v>
          </cell>
          <cell r="GV164">
            <v>5419383</v>
          </cell>
          <cell r="GW164">
            <v>1090896</v>
          </cell>
          <cell r="GX164">
            <v>1622283</v>
          </cell>
          <cell r="GY164">
            <v>0</v>
          </cell>
          <cell r="GZ164">
            <v>0</v>
          </cell>
          <cell r="HA164">
            <v>0</v>
          </cell>
          <cell r="HB164">
            <v>323084</v>
          </cell>
          <cell r="HC164">
            <v>0</v>
          </cell>
          <cell r="HD164">
            <v>48053</v>
          </cell>
          <cell r="HE164">
            <v>75013</v>
          </cell>
          <cell r="HF164">
            <v>8530659</v>
          </cell>
          <cell r="HG164">
            <v>7000719</v>
          </cell>
          <cell r="HH164">
            <v>0</v>
          </cell>
          <cell r="HI164">
            <v>1529940</v>
          </cell>
          <cell r="HJ164">
            <v>3906734</v>
          </cell>
          <cell r="HK164">
            <v>62551</v>
          </cell>
          <cell r="HL164">
            <v>94456</v>
          </cell>
          <cell r="HM164">
            <v>494182</v>
          </cell>
          <cell r="HN164">
            <v>200694</v>
          </cell>
          <cell r="HO164">
            <v>4128</v>
          </cell>
          <cell r="HP164">
            <v>35302</v>
          </cell>
          <cell r="HQ164">
            <v>39417</v>
          </cell>
          <cell r="HR164">
            <v>0</v>
          </cell>
          <cell r="HS164">
            <v>109192</v>
          </cell>
          <cell r="HT164">
            <v>0</v>
          </cell>
          <cell r="HU164">
            <v>54009</v>
          </cell>
          <cell r="HV164">
            <v>0</v>
          </cell>
          <cell r="HW164">
            <v>0</v>
          </cell>
          <cell r="HX164">
            <v>5391231</v>
          </cell>
          <cell r="HY164">
            <v>0</v>
          </cell>
          <cell r="HZ164">
            <v>1529940</v>
          </cell>
          <cell r="IA164">
            <v>0</v>
          </cell>
          <cell r="IB164">
            <v>0</v>
          </cell>
          <cell r="IC164">
            <v>0</v>
          </cell>
          <cell r="ID164">
            <v>328657</v>
          </cell>
          <cell r="IE164">
            <v>0</v>
          </cell>
          <cell r="IF164">
            <v>39375</v>
          </cell>
          <cell r="IG164">
            <v>88755</v>
          </cell>
          <cell r="IH164">
            <v>0</v>
          </cell>
          <cell r="II164">
            <v>0</v>
          </cell>
          <cell r="IJ164">
            <v>0</v>
          </cell>
          <cell r="IK164">
            <v>0</v>
          </cell>
          <cell r="IL164">
            <v>5337222</v>
          </cell>
          <cell r="IM164">
            <v>0</v>
          </cell>
          <cell r="IN164">
            <v>10.5</v>
          </cell>
          <cell r="IO164">
            <v>11.17</v>
          </cell>
          <cell r="IP164">
            <v>83</v>
          </cell>
          <cell r="IQ164">
            <v>2.4929999999999999</v>
          </cell>
          <cell r="IR164">
            <v>1.54</v>
          </cell>
          <cell r="IS164">
            <v>621.1</v>
          </cell>
          <cell r="IT164">
            <v>0</v>
          </cell>
          <cell r="IU164">
            <v>12.5</v>
          </cell>
          <cell r="IV164">
            <v>0</v>
          </cell>
          <cell r="IW164">
            <v>0</v>
          </cell>
          <cell r="IX164">
            <v>0</v>
          </cell>
          <cell r="IY164">
            <v>0</v>
          </cell>
          <cell r="IZ164">
            <v>0</v>
          </cell>
          <cell r="JA164">
            <v>0</v>
          </cell>
          <cell r="JB164">
            <v>0</v>
          </cell>
          <cell r="JC164">
            <v>0</v>
          </cell>
          <cell r="JD164">
            <v>79.540000000000006</v>
          </cell>
          <cell r="JE164">
            <v>23.29</v>
          </cell>
          <cell r="JF164">
            <v>10.89</v>
          </cell>
          <cell r="JG164">
            <v>45.36</v>
          </cell>
          <cell r="JH164">
            <v>17.809999999999999</v>
          </cell>
          <cell r="JI164">
            <v>9.68</v>
          </cell>
          <cell r="JJ164">
            <v>43.92</v>
          </cell>
          <cell r="JK164">
            <v>71.41</v>
          </cell>
          <cell r="JL164">
            <v>3.33</v>
          </cell>
          <cell r="JM164">
            <v>1.54</v>
          </cell>
          <cell r="JN164">
            <v>85</v>
          </cell>
          <cell r="JO164">
            <v>4.0999999999999996</v>
          </cell>
          <cell r="JP164">
            <v>6213</v>
          </cell>
          <cell r="JQ164">
            <v>2.33</v>
          </cell>
          <cell r="JR164">
            <v>53787</v>
          </cell>
          <cell r="JS164">
            <v>628.79999999999995</v>
          </cell>
          <cell r="JT164">
            <v>0</v>
          </cell>
          <cell r="JU164">
            <v>0</v>
          </cell>
          <cell r="JV164">
            <v>0</v>
          </cell>
          <cell r="JW164">
            <v>0</v>
          </cell>
          <cell r="JX164">
            <v>621.1</v>
          </cell>
          <cell r="JY164">
            <v>6458</v>
          </cell>
          <cell r="JZ164">
            <v>4011064</v>
          </cell>
          <cell r="KA164">
            <v>0</v>
          </cell>
        </row>
        <row r="165">
          <cell r="C165">
            <v>2766</v>
          </cell>
          <cell r="D165" t="str">
            <v>HLV</v>
          </cell>
          <cell r="E165">
            <v>0</v>
          </cell>
          <cell r="F165">
            <v>0</v>
          </cell>
          <cell r="G165">
            <v>0</v>
          </cell>
          <cell r="H165">
            <v>2766</v>
          </cell>
          <cell r="I165">
            <v>2104453</v>
          </cell>
          <cell r="J165">
            <v>61013</v>
          </cell>
          <cell r="K165">
            <v>157872</v>
          </cell>
          <cell r="L165">
            <v>138600</v>
          </cell>
          <cell r="M165">
            <v>255000</v>
          </cell>
          <cell r="N165">
            <v>110000</v>
          </cell>
          <cell r="O165">
            <v>13500</v>
          </cell>
          <cell r="P165">
            <v>293500</v>
          </cell>
          <cell r="Q165">
            <v>0</v>
          </cell>
          <cell r="R165">
            <v>1658868</v>
          </cell>
          <cell r="S165">
            <v>0</v>
          </cell>
          <cell r="T165">
            <v>10100</v>
          </cell>
          <cell r="U165">
            <v>13936</v>
          </cell>
          <cell r="V165">
            <v>27000</v>
          </cell>
          <cell r="W165">
            <v>162000</v>
          </cell>
          <cell r="X165">
            <v>5005842</v>
          </cell>
          <cell r="Y165">
            <v>0</v>
          </cell>
          <cell r="Z165">
            <v>0</v>
          </cell>
          <cell r="AA165">
            <v>0</v>
          </cell>
          <cell r="AB165">
            <v>5005842</v>
          </cell>
          <cell r="AC165">
            <v>1448032</v>
          </cell>
          <cell r="AD165">
            <v>6453874</v>
          </cell>
          <cell r="AE165">
            <v>2851000</v>
          </cell>
          <cell r="AF165">
            <v>100000</v>
          </cell>
          <cell r="AG165">
            <v>55000</v>
          </cell>
          <cell r="AH165">
            <v>380000</v>
          </cell>
          <cell r="AI165">
            <v>160000</v>
          </cell>
          <cell r="AJ165">
            <v>145500</v>
          </cell>
          <cell r="AK165">
            <v>630000</v>
          </cell>
          <cell r="AL165">
            <v>290000</v>
          </cell>
          <cell r="AM165">
            <v>0</v>
          </cell>
          <cell r="AN165">
            <v>1760500</v>
          </cell>
          <cell r="AO165">
            <v>184100</v>
          </cell>
          <cell r="AP165">
            <v>275000</v>
          </cell>
          <cell r="AQ165">
            <v>484847</v>
          </cell>
          <cell r="AR165">
            <v>145716</v>
          </cell>
          <cell r="AS165">
            <v>905563</v>
          </cell>
          <cell r="AT165">
            <v>5701163</v>
          </cell>
          <cell r="AU165">
            <v>0</v>
          </cell>
          <cell r="AV165">
            <v>5701163</v>
          </cell>
          <cell r="AW165">
            <v>752711</v>
          </cell>
          <cell r="AX165">
            <v>6453874</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20</v>
          </cell>
          <cell r="BV165">
            <v>2015</v>
          </cell>
          <cell r="BW165">
            <v>2019</v>
          </cell>
          <cell r="BX165">
            <v>10</v>
          </cell>
          <cell r="BY165">
            <v>0</v>
          </cell>
          <cell r="BZ165">
            <v>0</v>
          </cell>
          <cell r="CA165">
            <v>0</v>
          </cell>
          <cell r="CB165">
            <v>0</v>
          </cell>
          <cell r="CC165">
            <v>0</v>
          </cell>
          <cell r="CD165">
            <v>0</v>
          </cell>
          <cell r="CE165">
            <v>0</v>
          </cell>
          <cell r="CF165">
            <v>0</v>
          </cell>
          <cell r="CG165">
            <v>0</v>
          </cell>
          <cell r="CH165">
            <v>0</v>
          </cell>
          <cell r="CI165">
            <v>0</v>
          </cell>
          <cell r="CJ165">
            <v>2002</v>
          </cell>
          <cell r="CK165">
            <v>2021</v>
          </cell>
          <cell r="CL165">
            <v>1340</v>
          </cell>
          <cell r="CM165">
            <v>0</v>
          </cell>
          <cell r="CN165">
            <v>0</v>
          </cell>
          <cell r="CO165">
            <v>0</v>
          </cell>
          <cell r="CP165">
            <v>0</v>
          </cell>
          <cell r="CQ165">
            <v>0</v>
          </cell>
          <cell r="CR165">
            <v>0</v>
          </cell>
          <cell r="CS165">
            <v>0</v>
          </cell>
          <cell r="CT165">
            <v>2700</v>
          </cell>
          <cell r="CU165">
            <v>0</v>
          </cell>
          <cell r="CV165">
            <v>7</v>
          </cell>
          <cell r="CW165">
            <v>210080</v>
          </cell>
          <cell r="CX165">
            <v>0</v>
          </cell>
          <cell r="CY165">
            <v>0</v>
          </cell>
          <cell r="CZ165">
            <v>0</v>
          </cell>
          <cell r="DA165">
            <v>0</v>
          </cell>
          <cell r="DB165">
            <v>0</v>
          </cell>
          <cell r="DC165">
            <v>0</v>
          </cell>
          <cell r="DD165">
            <v>0</v>
          </cell>
          <cell r="DE165">
            <v>201165</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1202715</v>
          </cell>
          <cell r="DU165">
            <v>18070</v>
          </cell>
          <cell r="DV165">
            <v>0</v>
          </cell>
          <cell r="DW165">
            <v>0</v>
          </cell>
          <cell r="DX165">
            <v>0</v>
          </cell>
          <cell r="DY165">
            <v>31727</v>
          </cell>
          <cell r="DZ165">
            <v>124805</v>
          </cell>
          <cell r="EA165">
            <v>0</v>
          </cell>
          <cell r="EB165">
            <v>1377317</v>
          </cell>
          <cell r="EC165">
            <v>140000</v>
          </cell>
          <cell r="ED165">
            <v>0</v>
          </cell>
          <cell r="EE165">
            <v>1359247</v>
          </cell>
          <cell r="EF165">
            <v>0</v>
          </cell>
          <cell r="EG165">
            <v>201165</v>
          </cell>
          <cell r="EH165">
            <v>201165</v>
          </cell>
          <cell r="EI165">
            <v>49541</v>
          </cell>
          <cell r="EJ165">
            <v>250706</v>
          </cell>
          <cell r="EK165">
            <v>0</v>
          </cell>
          <cell r="EL165">
            <v>0</v>
          </cell>
          <cell r="EM165">
            <v>0</v>
          </cell>
          <cell r="EN165">
            <v>0</v>
          </cell>
          <cell r="EO165">
            <v>401978</v>
          </cell>
          <cell r="EP165">
            <v>0</v>
          </cell>
          <cell r="EQ165">
            <v>2170001</v>
          </cell>
          <cell r="ER165">
            <v>12037</v>
          </cell>
          <cell r="ES165">
            <v>917458</v>
          </cell>
          <cell r="ET165">
            <v>93257</v>
          </cell>
          <cell r="EU165">
            <v>0</v>
          </cell>
          <cell r="EV165">
            <v>0</v>
          </cell>
          <cell r="EW165">
            <v>134000</v>
          </cell>
          <cell r="EX165">
            <v>33000</v>
          </cell>
          <cell r="EY165">
            <v>0</v>
          </cell>
          <cell r="EZ165">
            <v>0</v>
          </cell>
          <cell r="FA165">
            <v>267765</v>
          </cell>
          <cell r="FB165">
            <v>0</v>
          </cell>
          <cell r="FC165">
            <v>1445480</v>
          </cell>
          <cell r="FD165">
            <v>0</v>
          </cell>
          <cell r="FE165">
            <v>0</v>
          </cell>
          <cell r="FF165">
            <v>905421</v>
          </cell>
          <cell r="FG165">
            <v>12037</v>
          </cell>
          <cell r="FH165">
            <v>1334103</v>
          </cell>
          <cell r="FI165">
            <v>38679</v>
          </cell>
          <cell r="FJ165">
            <v>157872</v>
          </cell>
          <cell r="FK165">
            <v>138600</v>
          </cell>
          <cell r="FL165">
            <v>5000</v>
          </cell>
          <cell r="FM165">
            <v>0</v>
          </cell>
          <cell r="FN165">
            <v>13500</v>
          </cell>
          <cell r="FO165">
            <v>102500</v>
          </cell>
          <cell r="FP165">
            <v>0</v>
          </cell>
          <cell r="FQ165">
            <v>1658868</v>
          </cell>
          <cell r="FR165">
            <v>0</v>
          </cell>
          <cell r="FS165">
            <v>8000</v>
          </cell>
          <cell r="FT165">
            <v>8834</v>
          </cell>
          <cell r="FU165">
            <v>27000</v>
          </cell>
          <cell r="FV165">
            <v>100000</v>
          </cell>
          <cell r="FW165">
            <v>3592956</v>
          </cell>
          <cell r="FX165">
            <v>0</v>
          </cell>
          <cell r="FY165">
            <v>0</v>
          </cell>
          <cell r="FZ165">
            <v>0</v>
          </cell>
          <cell r="GA165">
            <v>3592956</v>
          </cell>
          <cell r="GB165">
            <v>449864</v>
          </cell>
          <cell r="GC165">
            <v>4042820</v>
          </cell>
          <cell r="GD165">
            <v>561306</v>
          </cell>
          <cell r="GE165">
            <v>0</v>
          </cell>
          <cell r="GF165">
            <v>2803376</v>
          </cell>
          <cell r="GG165">
            <v>6101</v>
          </cell>
          <cell r="GH165">
            <v>2021261</v>
          </cell>
          <cell r="GI165">
            <v>101585</v>
          </cell>
          <cell r="GJ165">
            <v>49662</v>
          </cell>
          <cell r="GK165">
            <v>209081</v>
          </cell>
          <cell r="GL165">
            <v>96108</v>
          </cell>
          <cell r="GM165">
            <v>9650</v>
          </cell>
          <cell r="GN165">
            <v>16596</v>
          </cell>
          <cell r="GO165">
            <v>18225</v>
          </cell>
          <cell r="GP165">
            <v>0</v>
          </cell>
          <cell r="GQ165">
            <v>70000</v>
          </cell>
          <cell r="GR165">
            <v>0</v>
          </cell>
          <cell r="GS165">
            <v>35298</v>
          </cell>
          <cell r="GT165">
            <v>50514</v>
          </cell>
          <cell r="GU165">
            <v>0</v>
          </cell>
          <cell r="GV165">
            <v>2889188</v>
          </cell>
          <cell r="GW165">
            <v>592454</v>
          </cell>
          <cell r="GX165">
            <v>1703102</v>
          </cell>
          <cell r="GY165">
            <v>0</v>
          </cell>
          <cell r="GZ165">
            <v>0</v>
          </cell>
          <cell r="HA165">
            <v>0</v>
          </cell>
          <cell r="HB165">
            <v>176494</v>
          </cell>
          <cell r="HC165">
            <v>0</v>
          </cell>
          <cell r="HD165">
            <v>24218</v>
          </cell>
          <cell r="HE165">
            <v>51009</v>
          </cell>
          <cell r="HF165">
            <v>5412247</v>
          </cell>
          <cell r="HG165">
            <v>3769923</v>
          </cell>
          <cell r="HH165">
            <v>0</v>
          </cell>
          <cell r="HI165">
            <v>1642324</v>
          </cell>
          <cell r="HJ165">
            <v>1951528</v>
          </cell>
          <cell r="HK165">
            <v>89946</v>
          </cell>
          <cell r="HL165">
            <v>19528</v>
          </cell>
          <cell r="HM165">
            <v>188185</v>
          </cell>
          <cell r="HN165">
            <v>92237</v>
          </cell>
          <cell r="HO165">
            <v>13521</v>
          </cell>
          <cell r="HP165">
            <v>16076</v>
          </cell>
          <cell r="HQ165">
            <v>17655</v>
          </cell>
          <cell r="HR165">
            <v>0</v>
          </cell>
          <cell r="HS165">
            <v>40000</v>
          </cell>
          <cell r="HT165">
            <v>0</v>
          </cell>
          <cell r="HU165">
            <v>69675</v>
          </cell>
          <cell r="HV165">
            <v>0</v>
          </cell>
          <cell r="HW165">
            <v>-3844</v>
          </cell>
          <cell r="HX165">
            <v>2701101</v>
          </cell>
          <cell r="HY165">
            <v>0</v>
          </cell>
          <cell r="HZ165">
            <v>1642324</v>
          </cell>
          <cell r="IA165">
            <v>0</v>
          </cell>
          <cell r="IB165">
            <v>0</v>
          </cell>
          <cell r="IC165">
            <v>0</v>
          </cell>
          <cell r="ID165">
            <v>171749</v>
          </cell>
          <cell r="IE165">
            <v>0</v>
          </cell>
          <cell r="IF165">
            <v>19800</v>
          </cell>
          <cell r="IG165">
            <v>85694</v>
          </cell>
          <cell r="IH165">
            <v>0</v>
          </cell>
          <cell r="II165">
            <v>0</v>
          </cell>
          <cell r="IJ165">
            <v>0</v>
          </cell>
          <cell r="IK165">
            <v>0</v>
          </cell>
          <cell r="IL165">
            <v>2631426</v>
          </cell>
          <cell r="IM165">
            <v>0</v>
          </cell>
          <cell r="IN165">
            <v>0</v>
          </cell>
          <cell r="IO165">
            <v>1.91</v>
          </cell>
          <cell r="IP165">
            <v>7</v>
          </cell>
          <cell r="IQ165">
            <v>1.2290000000000001</v>
          </cell>
          <cell r="IR165">
            <v>0</v>
          </cell>
          <cell r="IS165">
            <v>324.89999999999998</v>
          </cell>
          <cell r="IT165">
            <v>0</v>
          </cell>
          <cell r="IU165">
            <v>12</v>
          </cell>
          <cell r="IV165">
            <v>0</v>
          </cell>
          <cell r="IW165">
            <v>0</v>
          </cell>
          <cell r="IX165">
            <v>0</v>
          </cell>
          <cell r="IY165">
            <v>0</v>
          </cell>
          <cell r="IZ165">
            <v>0</v>
          </cell>
          <cell r="JA165">
            <v>0</v>
          </cell>
          <cell r="JB165">
            <v>0</v>
          </cell>
          <cell r="JC165">
            <v>0</v>
          </cell>
          <cell r="JD165">
            <v>30.25</v>
          </cell>
          <cell r="JE165">
            <v>5.48</v>
          </cell>
          <cell r="JF165">
            <v>6.05</v>
          </cell>
          <cell r="JG165">
            <v>18.72</v>
          </cell>
          <cell r="JH165">
            <v>5.48</v>
          </cell>
          <cell r="JI165">
            <v>4.84</v>
          </cell>
          <cell r="JJ165">
            <v>17.28</v>
          </cell>
          <cell r="JK165">
            <v>27.6</v>
          </cell>
          <cell r="JL165">
            <v>20.56</v>
          </cell>
          <cell r="JM165">
            <v>0</v>
          </cell>
          <cell r="JN165">
            <v>7</v>
          </cell>
          <cell r="JO165">
            <v>0</v>
          </cell>
          <cell r="JP165">
            <v>6221</v>
          </cell>
          <cell r="JQ165">
            <v>1.2589999999999999</v>
          </cell>
          <cell r="JR165">
            <v>19507</v>
          </cell>
          <cell r="JS165">
            <v>313.7</v>
          </cell>
          <cell r="JT165">
            <v>0</v>
          </cell>
          <cell r="JU165">
            <v>0</v>
          </cell>
          <cell r="JV165">
            <v>0</v>
          </cell>
          <cell r="JW165">
            <v>0</v>
          </cell>
          <cell r="JX165">
            <v>324.89999999999998</v>
          </cell>
          <cell r="JY165">
            <v>6466</v>
          </cell>
          <cell r="JZ165">
            <v>2100803</v>
          </cell>
          <cell r="KA165">
            <v>0</v>
          </cell>
        </row>
        <row r="166">
          <cell r="C166">
            <v>2772</v>
          </cell>
          <cell r="D166" t="str">
            <v>HAMBURG</v>
          </cell>
          <cell r="E166">
            <v>0</v>
          </cell>
          <cell r="F166">
            <v>0</v>
          </cell>
          <cell r="G166">
            <v>0</v>
          </cell>
          <cell r="H166">
            <v>2772</v>
          </cell>
          <cell r="I166">
            <v>1378240</v>
          </cell>
          <cell r="J166">
            <v>28464</v>
          </cell>
          <cell r="K166">
            <v>54000</v>
          </cell>
          <cell r="L166">
            <v>400000</v>
          </cell>
          <cell r="M166">
            <v>2365</v>
          </cell>
          <cell r="N166">
            <v>52000</v>
          </cell>
          <cell r="O166">
            <v>5500</v>
          </cell>
          <cell r="P166">
            <v>544200</v>
          </cell>
          <cell r="Q166">
            <v>0</v>
          </cell>
          <cell r="R166">
            <v>1422791</v>
          </cell>
          <cell r="S166">
            <v>0</v>
          </cell>
          <cell r="T166">
            <v>49960</v>
          </cell>
          <cell r="U166">
            <v>2360</v>
          </cell>
          <cell r="V166">
            <v>46000</v>
          </cell>
          <cell r="W166">
            <v>95000</v>
          </cell>
          <cell r="X166">
            <v>4080880</v>
          </cell>
          <cell r="Y166">
            <v>0</v>
          </cell>
          <cell r="Z166">
            <v>0</v>
          </cell>
          <cell r="AA166">
            <v>0</v>
          </cell>
          <cell r="AB166">
            <v>4080880</v>
          </cell>
          <cell r="AC166">
            <v>2220934</v>
          </cell>
          <cell r="AD166">
            <v>6301814</v>
          </cell>
          <cell r="AE166">
            <v>2640000</v>
          </cell>
          <cell r="AF166">
            <v>100000</v>
          </cell>
          <cell r="AG166">
            <v>100000</v>
          </cell>
          <cell r="AH166">
            <v>161000</v>
          </cell>
          <cell r="AI166">
            <v>310000</v>
          </cell>
          <cell r="AJ166">
            <v>120900</v>
          </cell>
          <cell r="AK166">
            <v>443000</v>
          </cell>
          <cell r="AL166">
            <v>330000</v>
          </cell>
          <cell r="AM166">
            <v>0</v>
          </cell>
          <cell r="AN166">
            <v>1564900</v>
          </cell>
          <cell r="AO166">
            <v>147000</v>
          </cell>
          <cell r="AP166">
            <v>518000</v>
          </cell>
          <cell r="AQ166">
            <v>0</v>
          </cell>
          <cell r="AR166">
            <v>115025</v>
          </cell>
          <cell r="AS166">
            <v>633025</v>
          </cell>
          <cell r="AT166">
            <v>4984925</v>
          </cell>
          <cell r="AU166">
            <v>0</v>
          </cell>
          <cell r="AV166">
            <v>4984925</v>
          </cell>
          <cell r="AW166">
            <v>1316889</v>
          </cell>
          <cell r="AX166">
            <v>6301814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20</v>
          </cell>
          <cell r="BV166">
            <v>2012</v>
          </cell>
          <cell r="BW166">
            <v>2016</v>
          </cell>
          <cell r="BX166">
            <v>10</v>
          </cell>
          <cell r="BY166">
            <v>0</v>
          </cell>
          <cell r="BZ166">
            <v>0</v>
          </cell>
          <cell r="CA166">
            <v>0</v>
          </cell>
          <cell r="CB166">
            <v>0</v>
          </cell>
          <cell r="CC166">
            <v>0</v>
          </cell>
          <cell r="CD166">
            <v>0</v>
          </cell>
          <cell r="CE166">
            <v>0</v>
          </cell>
          <cell r="CF166">
            <v>0</v>
          </cell>
          <cell r="CG166">
            <v>0</v>
          </cell>
          <cell r="CH166">
            <v>0</v>
          </cell>
          <cell r="CI166">
            <v>0</v>
          </cell>
          <cell r="CJ166">
            <v>2014</v>
          </cell>
          <cell r="CK166">
            <v>2023</v>
          </cell>
          <cell r="CL166">
            <v>1340</v>
          </cell>
          <cell r="CM166">
            <v>0</v>
          </cell>
          <cell r="CN166">
            <v>0</v>
          </cell>
          <cell r="CO166">
            <v>0</v>
          </cell>
          <cell r="CP166">
            <v>0</v>
          </cell>
          <cell r="CQ166">
            <v>0</v>
          </cell>
          <cell r="CR166">
            <v>0</v>
          </cell>
          <cell r="CS166">
            <v>0</v>
          </cell>
          <cell r="CT166">
            <v>0</v>
          </cell>
          <cell r="CU166">
            <v>0</v>
          </cell>
          <cell r="CV166">
            <v>4</v>
          </cell>
          <cell r="CW166">
            <v>163808</v>
          </cell>
          <cell r="CX166">
            <v>0</v>
          </cell>
          <cell r="CY166">
            <v>0</v>
          </cell>
          <cell r="CZ166">
            <v>0</v>
          </cell>
          <cell r="DA166">
            <v>0</v>
          </cell>
          <cell r="DB166">
            <v>0</v>
          </cell>
          <cell r="DC166">
            <v>0</v>
          </cell>
          <cell r="DD166">
            <v>3</v>
          </cell>
          <cell r="DE166">
            <v>170418</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963452</v>
          </cell>
          <cell r="DU166">
            <v>73785</v>
          </cell>
          <cell r="DV166">
            <v>0</v>
          </cell>
          <cell r="DW166">
            <v>0</v>
          </cell>
          <cell r="DX166">
            <v>0</v>
          </cell>
          <cell r="DY166">
            <v>8579</v>
          </cell>
          <cell r="DZ166">
            <v>188843</v>
          </cell>
          <cell r="EA166">
            <v>0</v>
          </cell>
          <cell r="EB166">
            <v>1234659</v>
          </cell>
          <cell r="EC166">
            <v>0</v>
          </cell>
          <cell r="ED166">
            <v>0</v>
          </cell>
          <cell r="EE166">
            <v>1160874</v>
          </cell>
          <cell r="EF166">
            <v>0</v>
          </cell>
          <cell r="EG166">
            <v>122767</v>
          </cell>
          <cell r="EH166">
            <v>122767</v>
          </cell>
          <cell r="EI166">
            <v>41969</v>
          </cell>
          <cell r="EJ166">
            <v>164736</v>
          </cell>
          <cell r="EK166">
            <v>0</v>
          </cell>
          <cell r="EL166">
            <v>0</v>
          </cell>
          <cell r="EM166">
            <v>0</v>
          </cell>
          <cell r="EN166">
            <v>0</v>
          </cell>
          <cell r="EO166">
            <v>0</v>
          </cell>
          <cell r="EP166">
            <v>0</v>
          </cell>
          <cell r="EQ166">
            <v>1399395</v>
          </cell>
          <cell r="ER166">
            <v>58017</v>
          </cell>
          <cell r="ES166">
            <v>1068957</v>
          </cell>
          <cell r="ET166">
            <v>0</v>
          </cell>
          <cell r="EU166">
            <v>0</v>
          </cell>
          <cell r="EV166">
            <v>0</v>
          </cell>
          <cell r="EW166">
            <v>96532</v>
          </cell>
          <cell r="EX166">
            <v>33000</v>
          </cell>
          <cell r="EY166">
            <v>0</v>
          </cell>
          <cell r="EZ166">
            <v>0</v>
          </cell>
          <cell r="FA166">
            <v>0</v>
          </cell>
          <cell r="FB166">
            <v>0</v>
          </cell>
          <cell r="FC166">
            <v>1198489</v>
          </cell>
          <cell r="FD166">
            <v>0</v>
          </cell>
          <cell r="FE166">
            <v>0</v>
          </cell>
          <cell r="FF166">
            <v>1010940</v>
          </cell>
          <cell r="FG166">
            <v>58017</v>
          </cell>
          <cell r="FH166">
            <v>1214398</v>
          </cell>
          <cell r="FI166">
            <v>25362</v>
          </cell>
          <cell r="FJ166">
            <v>54000</v>
          </cell>
          <cell r="FK166">
            <v>400000</v>
          </cell>
          <cell r="FL166">
            <v>2000</v>
          </cell>
          <cell r="FM166">
            <v>0</v>
          </cell>
          <cell r="FN166">
            <v>0</v>
          </cell>
          <cell r="FO166">
            <v>367000</v>
          </cell>
          <cell r="FP166">
            <v>0</v>
          </cell>
          <cell r="FQ166">
            <v>1422791</v>
          </cell>
          <cell r="FR166">
            <v>0</v>
          </cell>
          <cell r="FS166">
            <v>48500</v>
          </cell>
          <cell r="FT166">
            <v>0</v>
          </cell>
          <cell r="FU166">
            <v>46000</v>
          </cell>
          <cell r="FV166">
            <v>0</v>
          </cell>
          <cell r="FW166">
            <v>3580051</v>
          </cell>
          <cell r="FX166">
            <v>0</v>
          </cell>
          <cell r="FY166">
            <v>0</v>
          </cell>
          <cell r="FZ166">
            <v>0</v>
          </cell>
          <cell r="GA166">
            <v>3580051</v>
          </cell>
          <cell r="GB166">
            <v>1264481</v>
          </cell>
          <cell r="GC166">
            <v>4844532</v>
          </cell>
          <cell r="GD166">
            <v>917500</v>
          </cell>
          <cell r="GE166">
            <v>0</v>
          </cell>
          <cell r="GF166">
            <v>2173941</v>
          </cell>
          <cell r="GG166">
            <v>6142</v>
          </cell>
          <cell r="GH166">
            <v>1486364</v>
          </cell>
          <cell r="GI166">
            <v>77286</v>
          </cell>
          <cell r="GJ166">
            <v>97381</v>
          </cell>
          <cell r="GK166">
            <v>255200</v>
          </cell>
          <cell r="GL166">
            <v>74818</v>
          </cell>
          <cell r="GM166">
            <v>8919</v>
          </cell>
          <cell r="GN166">
            <v>11885</v>
          </cell>
          <cell r="GO166">
            <v>13145</v>
          </cell>
          <cell r="GP166">
            <v>0</v>
          </cell>
          <cell r="GQ166">
            <v>0</v>
          </cell>
          <cell r="GR166">
            <v>0</v>
          </cell>
          <cell r="GS166">
            <v>107116</v>
          </cell>
          <cell r="GT166">
            <v>0</v>
          </cell>
          <cell r="GU166">
            <v>-4819</v>
          </cell>
          <cell r="GV166">
            <v>2281057</v>
          </cell>
          <cell r="GW166">
            <v>608034</v>
          </cell>
          <cell r="GX166">
            <v>434758</v>
          </cell>
          <cell r="GY166">
            <v>0</v>
          </cell>
          <cell r="GZ166">
            <v>0</v>
          </cell>
          <cell r="HA166">
            <v>0</v>
          </cell>
          <cell r="HB166">
            <v>131534</v>
          </cell>
          <cell r="HC166">
            <v>0</v>
          </cell>
          <cell r="HD166">
            <v>18134</v>
          </cell>
          <cell r="HE166">
            <v>45008</v>
          </cell>
          <cell r="HF166">
            <v>3500391</v>
          </cell>
          <cell r="HG166">
            <v>3546741</v>
          </cell>
          <cell r="HH166">
            <v>0</v>
          </cell>
          <cell r="HI166">
            <v>-46350</v>
          </cell>
          <cell r="HJ166">
            <v>1621858</v>
          </cell>
          <cell r="HK166">
            <v>0</v>
          </cell>
          <cell r="HL166">
            <v>86566</v>
          </cell>
          <cell r="HM166">
            <v>211280</v>
          </cell>
          <cell r="HN166">
            <v>78785</v>
          </cell>
          <cell r="HO166">
            <v>4952</v>
          </cell>
          <cell r="HP166">
            <v>12973</v>
          </cell>
          <cell r="HQ166">
            <v>14349</v>
          </cell>
          <cell r="HR166">
            <v>0</v>
          </cell>
          <cell r="HS166">
            <v>0</v>
          </cell>
          <cell r="HT166">
            <v>0</v>
          </cell>
          <cell r="HU166">
            <v>8579</v>
          </cell>
          <cell r="HV166">
            <v>0</v>
          </cell>
          <cell r="HW166">
            <v>0</v>
          </cell>
          <cell r="HX166">
            <v>2204235</v>
          </cell>
          <cell r="HY166">
            <v>0</v>
          </cell>
          <cell r="HZ166">
            <v>-46350</v>
          </cell>
          <cell r="IA166">
            <v>0</v>
          </cell>
          <cell r="IB166">
            <v>0</v>
          </cell>
          <cell r="IC166">
            <v>0</v>
          </cell>
          <cell r="ID166">
            <v>133755</v>
          </cell>
          <cell r="IE166">
            <v>0</v>
          </cell>
          <cell r="IF166">
            <v>14801</v>
          </cell>
          <cell r="IG166">
            <v>64271</v>
          </cell>
          <cell r="IH166">
            <v>0</v>
          </cell>
          <cell r="II166">
            <v>0</v>
          </cell>
          <cell r="IJ166">
            <v>0</v>
          </cell>
          <cell r="IK166">
            <v>0</v>
          </cell>
          <cell r="IL166">
            <v>2195656</v>
          </cell>
          <cell r="IM166">
            <v>0</v>
          </cell>
          <cell r="IN166">
            <v>0</v>
          </cell>
          <cell r="IO166">
            <v>11.18</v>
          </cell>
          <cell r="IP166">
            <v>0</v>
          </cell>
          <cell r="IQ166">
            <v>1.544</v>
          </cell>
          <cell r="IR166">
            <v>1.1000000000000001</v>
          </cell>
          <cell r="IS166">
            <v>247.3</v>
          </cell>
          <cell r="IT166">
            <v>0</v>
          </cell>
          <cell r="IU166">
            <v>7</v>
          </cell>
          <cell r="IV166">
            <v>0</v>
          </cell>
          <cell r="IW166">
            <v>0</v>
          </cell>
          <cell r="IX166">
            <v>0</v>
          </cell>
          <cell r="IY166">
            <v>0</v>
          </cell>
          <cell r="IZ166">
            <v>0</v>
          </cell>
          <cell r="JA166">
            <v>0</v>
          </cell>
          <cell r="JB166">
            <v>0</v>
          </cell>
          <cell r="JC166">
            <v>0</v>
          </cell>
          <cell r="JD166">
            <v>33.74</v>
          </cell>
          <cell r="JE166">
            <v>8.2200000000000006</v>
          </cell>
          <cell r="JF166">
            <v>9.68</v>
          </cell>
          <cell r="JG166">
            <v>15.84</v>
          </cell>
          <cell r="JH166">
            <v>13.7</v>
          </cell>
          <cell r="JI166">
            <v>9.68</v>
          </cell>
          <cell r="JJ166">
            <v>12.24</v>
          </cell>
          <cell r="JK166">
            <v>35.619999999999997</v>
          </cell>
          <cell r="JL166">
            <v>21.87</v>
          </cell>
          <cell r="JM166">
            <v>1.1000000000000001</v>
          </cell>
          <cell r="JN166">
            <v>0</v>
          </cell>
          <cell r="JO166">
            <v>0</v>
          </cell>
          <cell r="JP166">
            <v>6262</v>
          </cell>
          <cell r="JQ166">
            <v>1.4059999999999999</v>
          </cell>
          <cell r="JR166">
            <v>21795</v>
          </cell>
          <cell r="JS166">
            <v>259</v>
          </cell>
          <cell r="JT166">
            <v>1</v>
          </cell>
          <cell r="JU166">
            <v>6262</v>
          </cell>
          <cell r="JV166">
            <v>5356</v>
          </cell>
          <cell r="JW166">
            <v>0</v>
          </cell>
          <cell r="JX166">
            <v>247.3</v>
          </cell>
          <cell r="JY166">
            <v>6507</v>
          </cell>
          <cell r="JZ166">
            <v>1609181</v>
          </cell>
          <cell r="KA166">
            <v>28896</v>
          </cell>
        </row>
        <row r="167">
          <cell r="C167">
            <v>2781</v>
          </cell>
          <cell r="D167" t="str">
            <v>HAMPTON-DUMONT</v>
          </cell>
          <cell r="E167">
            <v>0</v>
          </cell>
          <cell r="F167">
            <v>0</v>
          </cell>
          <cell r="G167">
            <v>0</v>
          </cell>
          <cell r="H167">
            <v>2781</v>
          </cell>
          <cell r="I167">
            <v>4777075</v>
          </cell>
          <cell r="J167">
            <v>126429</v>
          </cell>
          <cell r="K167">
            <v>168005</v>
          </cell>
          <cell r="L167">
            <v>380000</v>
          </cell>
          <cell r="M167">
            <v>25580</v>
          </cell>
          <cell r="N167">
            <v>285000</v>
          </cell>
          <cell r="O167">
            <v>237000</v>
          </cell>
          <cell r="P167">
            <v>1223890</v>
          </cell>
          <cell r="Q167">
            <v>0</v>
          </cell>
          <cell r="R167">
            <v>8228437</v>
          </cell>
          <cell r="S167">
            <v>0</v>
          </cell>
          <cell r="T167">
            <v>51500</v>
          </cell>
          <cell r="U167">
            <v>50854</v>
          </cell>
          <cell r="V167">
            <v>510000</v>
          </cell>
          <cell r="W167">
            <v>900000</v>
          </cell>
          <cell r="X167">
            <v>16963770</v>
          </cell>
          <cell r="Y167">
            <v>0</v>
          </cell>
          <cell r="Z167">
            <v>626755</v>
          </cell>
          <cell r="AA167">
            <v>0</v>
          </cell>
          <cell r="AB167">
            <v>17590525</v>
          </cell>
          <cell r="AC167">
            <v>4004048</v>
          </cell>
          <cell r="AD167">
            <v>21594573</v>
          </cell>
          <cell r="AE167">
            <v>10441000</v>
          </cell>
          <cell r="AF167">
            <v>463000</v>
          </cell>
          <cell r="AG167">
            <v>934000</v>
          </cell>
          <cell r="AH167">
            <v>323000</v>
          </cell>
          <cell r="AI167">
            <v>754000</v>
          </cell>
          <cell r="AJ167">
            <v>211000</v>
          </cell>
          <cell r="AK167">
            <v>938000</v>
          </cell>
          <cell r="AL167">
            <v>522000</v>
          </cell>
          <cell r="AM167">
            <v>0</v>
          </cell>
          <cell r="AN167">
            <v>4145000</v>
          </cell>
          <cell r="AO167">
            <v>908000</v>
          </cell>
          <cell r="AP167">
            <v>350000</v>
          </cell>
          <cell r="AQ167">
            <v>1141470</v>
          </cell>
          <cell r="AR167">
            <v>578787</v>
          </cell>
          <cell r="AS167">
            <v>2070257</v>
          </cell>
          <cell r="AT167">
            <v>17564257</v>
          </cell>
          <cell r="AU167">
            <v>626755</v>
          </cell>
          <cell r="AV167">
            <v>18191012</v>
          </cell>
          <cell r="AW167">
            <v>3403561</v>
          </cell>
          <cell r="AX167">
            <v>21594573</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3</v>
          </cell>
          <cell r="BV167">
            <v>2014</v>
          </cell>
          <cell r="BW167">
            <v>2018</v>
          </cell>
          <cell r="BX167">
            <v>10</v>
          </cell>
          <cell r="BY167">
            <v>0</v>
          </cell>
          <cell r="BZ167">
            <v>0</v>
          </cell>
          <cell r="CA167">
            <v>0</v>
          </cell>
          <cell r="CB167">
            <v>0</v>
          </cell>
          <cell r="CC167">
            <v>0</v>
          </cell>
          <cell r="CD167">
            <v>0</v>
          </cell>
          <cell r="CE167">
            <v>0</v>
          </cell>
          <cell r="CF167">
            <v>0</v>
          </cell>
          <cell r="CG167">
            <v>0</v>
          </cell>
          <cell r="CH167">
            <v>0</v>
          </cell>
          <cell r="CI167">
            <v>0</v>
          </cell>
          <cell r="CJ167">
            <v>2008</v>
          </cell>
          <cell r="CK167">
            <v>2017</v>
          </cell>
          <cell r="CL167">
            <v>675</v>
          </cell>
          <cell r="CM167">
            <v>0</v>
          </cell>
          <cell r="CN167">
            <v>0</v>
          </cell>
          <cell r="CO167">
            <v>0</v>
          </cell>
          <cell r="CP167">
            <v>0</v>
          </cell>
          <cell r="CQ167">
            <v>0</v>
          </cell>
          <cell r="CR167">
            <v>0</v>
          </cell>
          <cell r="CS167">
            <v>0</v>
          </cell>
          <cell r="CT167">
            <v>2700</v>
          </cell>
          <cell r="CU167">
            <v>0</v>
          </cell>
          <cell r="CV167">
            <v>3</v>
          </cell>
          <cell r="CW167">
            <v>774933</v>
          </cell>
          <cell r="CX167">
            <v>0</v>
          </cell>
          <cell r="CY167">
            <v>0</v>
          </cell>
          <cell r="CZ167">
            <v>0</v>
          </cell>
          <cell r="DA167">
            <v>0</v>
          </cell>
          <cell r="DB167">
            <v>0</v>
          </cell>
          <cell r="DC167">
            <v>0</v>
          </cell>
          <cell r="DD167">
            <v>0</v>
          </cell>
          <cell r="DE167">
            <v>241952</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3287007</v>
          </cell>
          <cell r="DU167">
            <v>367333</v>
          </cell>
          <cell r="DV167">
            <v>0</v>
          </cell>
          <cell r="DW167">
            <v>0</v>
          </cell>
          <cell r="DX167">
            <v>0</v>
          </cell>
          <cell r="DY167">
            <v>250000</v>
          </cell>
          <cell r="DZ167">
            <v>0</v>
          </cell>
          <cell r="EA167">
            <v>0</v>
          </cell>
          <cell r="EB167">
            <v>3904340</v>
          </cell>
          <cell r="EC167">
            <v>150000</v>
          </cell>
          <cell r="ED167">
            <v>0</v>
          </cell>
          <cell r="EE167">
            <v>3537007</v>
          </cell>
          <cell r="EF167">
            <v>0</v>
          </cell>
          <cell r="EG167">
            <v>241952</v>
          </cell>
          <cell r="EH167">
            <v>241952</v>
          </cell>
          <cell r="EI167">
            <v>119170</v>
          </cell>
          <cell r="EJ167">
            <v>361122</v>
          </cell>
          <cell r="EK167">
            <v>0</v>
          </cell>
          <cell r="EL167">
            <v>0</v>
          </cell>
          <cell r="EM167">
            <v>0</v>
          </cell>
          <cell r="EN167">
            <v>0</v>
          </cell>
          <cell r="EO167">
            <v>514425</v>
          </cell>
          <cell r="EP167">
            <v>0</v>
          </cell>
          <cell r="EQ167">
            <v>4929887</v>
          </cell>
          <cell r="ER167">
            <v>101720</v>
          </cell>
          <cell r="ES167">
            <v>1191115</v>
          </cell>
          <cell r="ET167">
            <v>46200</v>
          </cell>
          <cell r="EU167">
            <v>0</v>
          </cell>
          <cell r="EV167">
            <v>0</v>
          </cell>
          <cell r="EW167">
            <v>67000</v>
          </cell>
          <cell r="EX167">
            <v>33000</v>
          </cell>
          <cell r="EY167">
            <v>0</v>
          </cell>
          <cell r="EZ167">
            <v>0</v>
          </cell>
          <cell r="FA167">
            <v>142452</v>
          </cell>
          <cell r="FB167">
            <v>0</v>
          </cell>
          <cell r="FC167">
            <v>1479767</v>
          </cell>
          <cell r="FD167">
            <v>0</v>
          </cell>
          <cell r="FE167">
            <v>0</v>
          </cell>
          <cell r="FF167">
            <v>1089395</v>
          </cell>
          <cell r="FG167">
            <v>101720</v>
          </cell>
          <cell r="FH167">
            <v>3776334</v>
          </cell>
          <cell r="FI167">
            <v>101623</v>
          </cell>
          <cell r="FJ167">
            <v>168005</v>
          </cell>
          <cell r="FK167">
            <v>380000</v>
          </cell>
          <cell r="FL167">
            <v>25000</v>
          </cell>
          <cell r="FM167">
            <v>0</v>
          </cell>
          <cell r="FN167">
            <v>2000</v>
          </cell>
          <cell r="FO167">
            <v>160000</v>
          </cell>
          <cell r="FP167">
            <v>0</v>
          </cell>
          <cell r="FQ167">
            <v>8228437</v>
          </cell>
          <cell r="FR167">
            <v>0</v>
          </cell>
          <cell r="FS167">
            <v>45000</v>
          </cell>
          <cell r="FT167">
            <v>38332</v>
          </cell>
          <cell r="FU167">
            <v>510000</v>
          </cell>
          <cell r="FV167">
            <v>360000</v>
          </cell>
          <cell r="FW167">
            <v>13794731</v>
          </cell>
          <cell r="FX167">
            <v>0</v>
          </cell>
          <cell r="FY167">
            <v>0</v>
          </cell>
          <cell r="FZ167">
            <v>0</v>
          </cell>
          <cell r="GA167">
            <v>13794731</v>
          </cell>
          <cell r="GB167">
            <v>1048146</v>
          </cell>
          <cell r="GC167">
            <v>14842877</v>
          </cell>
          <cell r="GD167">
            <v>1688337</v>
          </cell>
          <cell r="GE167">
            <v>0</v>
          </cell>
          <cell r="GF167">
            <v>10212935</v>
          </cell>
          <cell r="GG167">
            <v>6001</v>
          </cell>
          <cell r="GH167">
            <v>6970762</v>
          </cell>
          <cell r="GI167">
            <v>0</v>
          </cell>
          <cell r="GJ167">
            <v>348424</v>
          </cell>
          <cell r="GK167">
            <v>1426918</v>
          </cell>
          <cell r="GL167">
            <v>373886</v>
          </cell>
          <cell r="GM167">
            <v>0</v>
          </cell>
          <cell r="GN167">
            <v>58057</v>
          </cell>
          <cell r="GO167">
            <v>64907</v>
          </cell>
          <cell r="GP167">
            <v>0</v>
          </cell>
          <cell r="GQ167">
            <v>207292</v>
          </cell>
          <cell r="GR167">
            <v>0</v>
          </cell>
          <cell r="GS167">
            <v>273285</v>
          </cell>
          <cell r="GT167">
            <v>0</v>
          </cell>
          <cell r="GU167">
            <v>-1294</v>
          </cell>
          <cell r="GV167">
            <v>10486220</v>
          </cell>
          <cell r="GW167">
            <v>1577838</v>
          </cell>
          <cell r="GX167">
            <v>2737842</v>
          </cell>
          <cell r="GY167">
            <v>0</v>
          </cell>
          <cell r="GZ167">
            <v>0</v>
          </cell>
          <cell r="HA167">
            <v>0</v>
          </cell>
          <cell r="HB167">
            <v>508587</v>
          </cell>
          <cell r="HC167">
            <v>0</v>
          </cell>
          <cell r="HD167">
            <v>68705</v>
          </cell>
          <cell r="HE167">
            <v>117020</v>
          </cell>
          <cell r="HF167">
            <v>15427507</v>
          </cell>
          <cell r="HG167">
            <v>12636822</v>
          </cell>
          <cell r="HH167">
            <v>0</v>
          </cell>
          <cell r="HI167">
            <v>2790685</v>
          </cell>
          <cell r="HJ167">
            <v>7339079</v>
          </cell>
          <cell r="HK167">
            <v>0</v>
          </cell>
          <cell r="HL167">
            <v>388873</v>
          </cell>
          <cell r="HM167">
            <v>1382489</v>
          </cell>
          <cell r="HN167">
            <v>388203</v>
          </cell>
          <cell r="HO167">
            <v>0</v>
          </cell>
          <cell r="HP167">
            <v>61022</v>
          </cell>
          <cell r="HQ167">
            <v>68204</v>
          </cell>
          <cell r="HR167">
            <v>0</v>
          </cell>
          <cell r="HS167">
            <v>215856</v>
          </cell>
          <cell r="HT167">
            <v>0</v>
          </cell>
          <cell r="HU167">
            <v>151066</v>
          </cell>
          <cell r="HV167">
            <v>0</v>
          </cell>
          <cell r="HW167">
            <v>0</v>
          </cell>
          <cell r="HX167">
            <v>10813600</v>
          </cell>
          <cell r="HY167">
            <v>0</v>
          </cell>
          <cell r="HZ167">
            <v>2790685</v>
          </cell>
          <cell r="IA167">
            <v>0</v>
          </cell>
          <cell r="IB167">
            <v>0</v>
          </cell>
          <cell r="IC167">
            <v>0</v>
          </cell>
          <cell r="ID167">
            <v>529588</v>
          </cell>
          <cell r="IE167">
            <v>0</v>
          </cell>
          <cell r="IF167">
            <v>56126</v>
          </cell>
          <cell r="IG167">
            <v>119360</v>
          </cell>
          <cell r="IH167">
            <v>0</v>
          </cell>
          <cell r="II167">
            <v>0</v>
          </cell>
          <cell r="IJ167">
            <v>0</v>
          </cell>
          <cell r="IK167">
            <v>0</v>
          </cell>
          <cell r="IL167">
            <v>10662534</v>
          </cell>
          <cell r="IM167">
            <v>0</v>
          </cell>
          <cell r="IN167">
            <v>0</v>
          </cell>
          <cell r="IO167">
            <v>24.18</v>
          </cell>
          <cell r="IP167">
            <v>12</v>
          </cell>
          <cell r="IQ167">
            <v>7.0110000000000001</v>
          </cell>
          <cell r="IR167">
            <v>32.340000000000003</v>
          </cell>
          <cell r="IS167">
            <v>1217.3</v>
          </cell>
          <cell r="IT167">
            <v>0</v>
          </cell>
          <cell r="IU167">
            <v>24</v>
          </cell>
          <cell r="IV167">
            <v>0</v>
          </cell>
          <cell r="IW167">
            <v>0</v>
          </cell>
          <cell r="IX167">
            <v>0</v>
          </cell>
          <cell r="IY167">
            <v>0</v>
          </cell>
          <cell r="IZ167">
            <v>0</v>
          </cell>
          <cell r="JA167">
            <v>0</v>
          </cell>
          <cell r="JB167">
            <v>0</v>
          </cell>
          <cell r="JC167">
            <v>0</v>
          </cell>
          <cell r="JD167">
            <v>225.86</v>
          </cell>
          <cell r="JE167">
            <v>65.760000000000005</v>
          </cell>
          <cell r="JF167">
            <v>74.42</v>
          </cell>
          <cell r="JG167">
            <v>85.68</v>
          </cell>
          <cell r="JH167">
            <v>61.65</v>
          </cell>
          <cell r="JI167">
            <v>63.53</v>
          </cell>
          <cell r="JJ167">
            <v>82.8</v>
          </cell>
          <cell r="JK167">
            <v>207.98</v>
          </cell>
          <cell r="JL167">
            <v>32.42</v>
          </cell>
          <cell r="JM167">
            <v>35.200000000000003</v>
          </cell>
          <cell r="JN167">
            <v>10</v>
          </cell>
          <cell r="JO167">
            <v>0</v>
          </cell>
          <cell r="JP167">
            <v>6121</v>
          </cell>
          <cell r="JQ167">
            <v>7.125</v>
          </cell>
          <cell r="JR167">
            <v>9536</v>
          </cell>
          <cell r="JS167">
            <v>1199</v>
          </cell>
          <cell r="JT167">
            <v>0</v>
          </cell>
          <cell r="JU167">
            <v>0</v>
          </cell>
          <cell r="JV167">
            <v>0</v>
          </cell>
          <cell r="JW167">
            <v>0</v>
          </cell>
          <cell r="JX167">
            <v>1217.3</v>
          </cell>
          <cell r="JY167">
            <v>6366</v>
          </cell>
          <cell r="JZ167">
            <v>7749332</v>
          </cell>
          <cell r="KA167">
            <v>0</v>
          </cell>
        </row>
        <row r="168">
          <cell r="C168">
            <v>2826</v>
          </cell>
          <cell r="D168" t="str">
            <v>HARLAN</v>
          </cell>
          <cell r="E168">
            <v>0</v>
          </cell>
          <cell r="F168">
            <v>0</v>
          </cell>
          <cell r="G168">
            <v>0</v>
          </cell>
          <cell r="H168">
            <v>2826</v>
          </cell>
          <cell r="I168">
            <v>5277863</v>
          </cell>
          <cell r="J168">
            <v>101950</v>
          </cell>
          <cell r="K168">
            <v>692474</v>
          </cell>
          <cell r="L168">
            <v>1000000</v>
          </cell>
          <cell r="M168">
            <v>37285</v>
          </cell>
          <cell r="N168">
            <v>430000</v>
          </cell>
          <cell r="O168">
            <v>634500</v>
          </cell>
          <cell r="P168">
            <v>1902250</v>
          </cell>
          <cell r="Q168">
            <v>0</v>
          </cell>
          <cell r="R168">
            <v>8399039</v>
          </cell>
          <cell r="S168">
            <v>0</v>
          </cell>
          <cell r="T168">
            <v>390600</v>
          </cell>
          <cell r="U168">
            <v>43096</v>
          </cell>
          <cell r="V168">
            <v>160000</v>
          </cell>
          <cell r="W168">
            <v>650000</v>
          </cell>
          <cell r="X168">
            <v>19719057</v>
          </cell>
          <cell r="Y168">
            <v>0</v>
          </cell>
          <cell r="Z168">
            <v>1119869</v>
          </cell>
          <cell r="AA168">
            <v>0</v>
          </cell>
          <cell r="AB168">
            <v>20838926</v>
          </cell>
          <cell r="AC168">
            <v>12207989</v>
          </cell>
          <cell r="AD168">
            <v>33046915</v>
          </cell>
          <cell r="AE168">
            <v>13110435</v>
          </cell>
          <cell r="AF168">
            <v>575969</v>
          </cell>
          <cell r="AG168">
            <v>657671</v>
          </cell>
          <cell r="AH168">
            <v>281662</v>
          </cell>
          <cell r="AI168">
            <v>1016559</v>
          </cell>
          <cell r="AJ168">
            <v>429596</v>
          </cell>
          <cell r="AK168">
            <v>1332642</v>
          </cell>
          <cell r="AL168">
            <v>896727</v>
          </cell>
          <cell r="AM168">
            <v>0</v>
          </cell>
          <cell r="AN168">
            <v>5190826</v>
          </cell>
          <cell r="AO168">
            <v>915369</v>
          </cell>
          <cell r="AP168">
            <v>1245295</v>
          </cell>
          <cell r="AQ168">
            <v>6077302</v>
          </cell>
          <cell r="AR168">
            <v>646355</v>
          </cell>
          <cell r="AS168">
            <v>7968952</v>
          </cell>
          <cell r="AT168">
            <v>27185582</v>
          </cell>
          <cell r="AU168">
            <v>1119869</v>
          </cell>
          <cell r="AV168">
            <v>28305451</v>
          </cell>
          <cell r="AW168">
            <v>4741464</v>
          </cell>
          <cell r="AX168">
            <v>33046915</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20</v>
          </cell>
          <cell r="BV168">
            <v>2003</v>
          </cell>
          <cell r="BW168">
            <v>2022</v>
          </cell>
          <cell r="BX168">
            <v>10</v>
          </cell>
          <cell r="BY168">
            <v>0</v>
          </cell>
          <cell r="BZ168">
            <v>0</v>
          </cell>
          <cell r="CA168">
            <v>0</v>
          </cell>
          <cell r="CB168">
            <v>0</v>
          </cell>
          <cell r="CC168">
            <v>0</v>
          </cell>
          <cell r="CD168">
            <v>0</v>
          </cell>
          <cell r="CE168">
            <v>0</v>
          </cell>
          <cell r="CF168">
            <v>0</v>
          </cell>
          <cell r="CG168">
            <v>0</v>
          </cell>
          <cell r="CH168">
            <v>0</v>
          </cell>
          <cell r="CI168">
            <v>0</v>
          </cell>
          <cell r="CJ168">
            <v>2012</v>
          </cell>
          <cell r="CK168">
            <v>2021</v>
          </cell>
          <cell r="CL168">
            <v>670</v>
          </cell>
          <cell r="CM168">
            <v>0</v>
          </cell>
          <cell r="CN168">
            <v>0</v>
          </cell>
          <cell r="CO168">
            <v>0</v>
          </cell>
          <cell r="CP168">
            <v>0</v>
          </cell>
          <cell r="CQ168">
            <v>0</v>
          </cell>
          <cell r="CR168">
            <v>0</v>
          </cell>
          <cell r="CS168">
            <v>0</v>
          </cell>
          <cell r="CT168">
            <v>2700</v>
          </cell>
          <cell r="CU168">
            <v>0</v>
          </cell>
          <cell r="CV168">
            <v>7</v>
          </cell>
          <cell r="CW168">
            <v>912727</v>
          </cell>
          <cell r="CX168">
            <v>0</v>
          </cell>
          <cell r="CY168">
            <v>0</v>
          </cell>
          <cell r="CZ168">
            <v>0</v>
          </cell>
          <cell r="DA168">
            <v>0</v>
          </cell>
          <cell r="DB168">
            <v>0</v>
          </cell>
          <cell r="DC168">
            <v>0</v>
          </cell>
          <cell r="DD168">
            <v>0</v>
          </cell>
          <cell r="DE168">
            <v>326236</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4416368</v>
          </cell>
          <cell r="DU168">
            <v>8957</v>
          </cell>
          <cell r="DV168">
            <v>0</v>
          </cell>
          <cell r="DW168">
            <v>0</v>
          </cell>
          <cell r="DX168">
            <v>0</v>
          </cell>
          <cell r="DY168">
            <v>0</v>
          </cell>
          <cell r="DZ168">
            <v>0</v>
          </cell>
          <cell r="EA168">
            <v>0</v>
          </cell>
          <cell r="EB168">
            <v>4425325</v>
          </cell>
          <cell r="EC168">
            <v>450000</v>
          </cell>
          <cell r="ED168">
            <v>0</v>
          </cell>
          <cell r="EE168">
            <v>4416368</v>
          </cell>
          <cell r="EF168">
            <v>58455</v>
          </cell>
          <cell r="EG168">
            <v>267781</v>
          </cell>
          <cell r="EH168">
            <v>326236</v>
          </cell>
          <cell r="EI168">
            <v>160683</v>
          </cell>
          <cell r="EJ168">
            <v>486919</v>
          </cell>
          <cell r="EK168">
            <v>0</v>
          </cell>
          <cell r="EL168">
            <v>0</v>
          </cell>
          <cell r="EM168">
            <v>0</v>
          </cell>
          <cell r="EN168">
            <v>0</v>
          </cell>
          <cell r="EO168">
            <v>0</v>
          </cell>
          <cell r="EP168">
            <v>0</v>
          </cell>
          <cell r="EQ168">
            <v>5362244</v>
          </cell>
          <cell r="ER168">
            <v>1840</v>
          </cell>
          <cell r="ES168">
            <v>957623</v>
          </cell>
          <cell r="ET168">
            <v>97388</v>
          </cell>
          <cell r="EU168">
            <v>0</v>
          </cell>
          <cell r="EV168">
            <v>0</v>
          </cell>
          <cell r="EW168">
            <v>67000</v>
          </cell>
          <cell r="EX168">
            <v>33000</v>
          </cell>
          <cell r="EY168">
            <v>0</v>
          </cell>
          <cell r="EZ168">
            <v>0</v>
          </cell>
          <cell r="FA168">
            <v>0</v>
          </cell>
          <cell r="FB168">
            <v>0</v>
          </cell>
          <cell r="FC168">
            <v>1155011</v>
          </cell>
          <cell r="FD168">
            <v>0</v>
          </cell>
          <cell r="FE168">
            <v>0</v>
          </cell>
          <cell r="FF168">
            <v>955783</v>
          </cell>
          <cell r="FG168">
            <v>1840</v>
          </cell>
          <cell r="FH168">
            <v>4358310</v>
          </cell>
          <cell r="FI168">
            <v>84584</v>
          </cell>
          <cell r="FJ168">
            <v>692474</v>
          </cell>
          <cell r="FK168">
            <v>1000000</v>
          </cell>
          <cell r="FL168">
            <v>18000</v>
          </cell>
          <cell r="FM168">
            <v>0</v>
          </cell>
          <cell r="FN168">
            <v>9500</v>
          </cell>
          <cell r="FO168">
            <v>355000</v>
          </cell>
          <cell r="FP168">
            <v>0</v>
          </cell>
          <cell r="FQ168">
            <v>8399039</v>
          </cell>
          <cell r="FR168">
            <v>0</v>
          </cell>
          <cell r="FS168">
            <v>83000</v>
          </cell>
          <cell r="FT168">
            <v>35192</v>
          </cell>
          <cell r="FU168">
            <v>160000</v>
          </cell>
          <cell r="FV168">
            <v>320000</v>
          </cell>
          <cell r="FW168">
            <v>15515099</v>
          </cell>
          <cell r="FX168">
            <v>0</v>
          </cell>
          <cell r="FY168">
            <v>0</v>
          </cell>
          <cell r="FZ168">
            <v>0</v>
          </cell>
          <cell r="GA168">
            <v>15515099</v>
          </cell>
          <cell r="GB168">
            <v>3280549</v>
          </cell>
          <cell r="GC168">
            <v>18795648</v>
          </cell>
          <cell r="GD168">
            <v>2673166</v>
          </cell>
          <cell r="GE168">
            <v>0</v>
          </cell>
          <cell r="GF168">
            <v>12061815</v>
          </cell>
          <cell r="GG168">
            <v>6041</v>
          </cell>
          <cell r="GH168">
            <v>8624736</v>
          </cell>
          <cell r="GI168">
            <v>187687</v>
          </cell>
          <cell r="GJ168">
            <v>222079</v>
          </cell>
          <cell r="GK168">
            <v>1127371</v>
          </cell>
          <cell r="GL168">
            <v>425954</v>
          </cell>
          <cell r="GM168">
            <v>4748</v>
          </cell>
          <cell r="GN168">
            <v>76071</v>
          </cell>
          <cell r="GO168">
            <v>84142</v>
          </cell>
          <cell r="GP168">
            <v>0</v>
          </cell>
          <cell r="GQ168">
            <v>431237</v>
          </cell>
          <cell r="GR168">
            <v>0</v>
          </cell>
          <cell r="GS168">
            <v>128673</v>
          </cell>
          <cell r="GT168">
            <v>56513</v>
          </cell>
          <cell r="GU168">
            <v>0</v>
          </cell>
          <cell r="GV168">
            <v>12247001</v>
          </cell>
          <cell r="GW168">
            <v>1695101</v>
          </cell>
          <cell r="GX168">
            <v>8516850</v>
          </cell>
          <cell r="GY168">
            <v>0</v>
          </cell>
          <cell r="GZ168">
            <v>0</v>
          </cell>
          <cell r="HA168">
            <v>0</v>
          </cell>
          <cell r="HB168">
            <v>668510</v>
          </cell>
          <cell r="HC168">
            <v>0</v>
          </cell>
          <cell r="HD168">
            <v>92228</v>
          </cell>
          <cell r="HE168">
            <v>69012</v>
          </cell>
          <cell r="HF168">
            <v>23196474</v>
          </cell>
          <cell r="HG168">
            <v>14930728</v>
          </cell>
          <cell r="HH168">
            <v>0</v>
          </cell>
          <cell r="HI168">
            <v>8265746</v>
          </cell>
          <cell r="HJ168">
            <v>8927289</v>
          </cell>
          <cell r="HK168">
            <v>0</v>
          </cell>
          <cell r="HL168">
            <v>189223</v>
          </cell>
          <cell r="HM168">
            <v>1113354</v>
          </cell>
          <cell r="HN168">
            <v>438604</v>
          </cell>
          <cell r="HO168">
            <v>0</v>
          </cell>
          <cell r="HP168">
            <v>78190</v>
          </cell>
          <cell r="HQ168">
            <v>86479</v>
          </cell>
          <cell r="HR168">
            <v>0</v>
          </cell>
          <cell r="HS168">
            <v>437670</v>
          </cell>
          <cell r="HT168">
            <v>0</v>
          </cell>
          <cell r="HU168">
            <v>36006</v>
          </cell>
          <cell r="HV168">
            <v>0</v>
          </cell>
          <cell r="HW168">
            <v>-6283</v>
          </cell>
          <cell r="HX168">
            <v>12217914</v>
          </cell>
          <cell r="HY168">
            <v>0</v>
          </cell>
          <cell r="HZ168">
            <v>8265746</v>
          </cell>
          <cell r="IA168">
            <v>0</v>
          </cell>
          <cell r="IB168">
            <v>0</v>
          </cell>
          <cell r="IC168">
            <v>0</v>
          </cell>
          <cell r="ID168">
            <v>677135</v>
          </cell>
          <cell r="IE168">
            <v>0</v>
          </cell>
          <cell r="IF168">
            <v>75561</v>
          </cell>
          <cell r="IG168">
            <v>100997</v>
          </cell>
          <cell r="IH168">
            <v>0</v>
          </cell>
          <cell r="II168">
            <v>0</v>
          </cell>
          <cell r="IJ168">
            <v>0</v>
          </cell>
          <cell r="IK168">
            <v>0</v>
          </cell>
          <cell r="IL168">
            <v>12181908</v>
          </cell>
          <cell r="IM168">
            <v>0</v>
          </cell>
          <cell r="IN168">
            <v>1</v>
          </cell>
          <cell r="IO168">
            <v>22.19</v>
          </cell>
          <cell r="IP168">
            <v>113</v>
          </cell>
          <cell r="IQ168">
            <v>6.5430000000000001</v>
          </cell>
          <cell r="IR168">
            <v>1.98</v>
          </cell>
          <cell r="IS168">
            <v>1424.8</v>
          </cell>
          <cell r="IT168">
            <v>0</v>
          </cell>
          <cell r="IU168">
            <v>26.5</v>
          </cell>
          <cell r="IV168">
            <v>0</v>
          </cell>
          <cell r="IW168">
            <v>0</v>
          </cell>
          <cell r="IX168">
            <v>0</v>
          </cell>
          <cell r="IY168">
            <v>0</v>
          </cell>
          <cell r="IZ168">
            <v>0</v>
          </cell>
          <cell r="JA168">
            <v>0</v>
          </cell>
          <cell r="JB168">
            <v>0</v>
          </cell>
          <cell r="JC168">
            <v>0</v>
          </cell>
          <cell r="JD168">
            <v>180.71</v>
          </cell>
          <cell r="JE168">
            <v>63.02</v>
          </cell>
          <cell r="JF168">
            <v>39.93</v>
          </cell>
          <cell r="JG168">
            <v>77.760000000000005</v>
          </cell>
          <cell r="JH168">
            <v>72.61</v>
          </cell>
          <cell r="JI168">
            <v>41.14</v>
          </cell>
          <cell r="JJ168">
            <v>76.319999999999993</v>
          </cell>
          <cell r="JK168">
            <v>190.07</v>
          </cell>
          <cell r="JL168">
            <v>13.98</v>
          </cell>
          <cell r="JM168">
            <v>1.76</v>
          </cell>
          <cell r="JN168">
            <v>113</v>
          </cell>
          <cell r="JO168">
            <v>1.1000000000000001</v>
          </cell>
          <cell r="JP168">
            <v>6161</v>
          </cell>
          <cell r="JQ168">
            <v>6.2409999999999997</v>
          </cell>
          <cell r="JR168">
            <v>62114</v>
          </cell>
          <cell r="JS168">
            <v>1449</v>
          </cell>
          <cell r="JT168">
            <v>0.9</v>
          </cell>
          <cell r="JU168">
            <v>5545</v>
          </cell>
          <cell r="JV168">
            <v>4820</v>
          </cell>
          <cell r="JW168">
            <v>0</v>
          </cell>
          <cell r="JX168">
            <v>1424.8</v>
          </cell>
          <cell r="JY168">
            <v>6406</v>
          </cell>
          <cell r="JZ168">
            <v>9127269</v>
          </cell>
          <cell r="KA168">
            <v>0</v>
          </cell>
        </row>
        <row r="169">
          <cell r="C169">
            <v>2834</v>
          </cell>
          <cell r="D169" t="str">
            <v>HARMONY</v>
          </cell>
          <cell r="E169">
            <v>0</v>
          </cell>
          <cell r="F169">
            <v>0</v>
          </cell>
          <cell r="G169">
            <v>0</v>
          </cell>
          <cell r="H169">
            <v>2834</v>
          </cell>
          <cell r="I169">
            <v>1674611</v>
          </cell>
          <cell r="J169">
            <v>38590</v>
          </cell>
          <cell r="K169">
            <v>180062</v>
          </cell>
          <cell r="L169">
            <v>67302</v>
          </cell>
          <cell r="M169">
            <v>12986</v>
          </cell>
          <cell r="N169">
            <v>47280</v>
          </cell>
          <cell r="O169">
            <v>105779</v>
          </cell>
          <cell r="P169">
            <v>341905</v>
          </cell>
          <cell r="Q169">
            <v>0</v>
          </cell>
          <cell r="R169">
            <v>2118915</v>
          </cell>
          <cell r="S169">
            <v>0</v>
          </cell>
          <cell r="T169">
            <v>11094</v>
          </cell>
          <cell r="U169">
            <v>0</v>
          </cell>
          <cell r="V169">
            <v>108119</v>
          </cell>
          <cell r="W169">
            <v>219159</v>
          </cell>
          <cell r="X169">
            <v>4925802</v>
          </cell>
          <cell r="Y169">
            <v>0</v>
          </cell>
          <cell r="Z169">
            <v>288936</v>
          </cell>
          <cell r="AA169">
            <v>8814</v>
          </cell>
          <cell r="AB169">
            <v>5223552</v>
          </cell>
          <cell r="AC169">
            <v>1974997</v>
          </cell>
          <cell r="AD169">
            <v>7198549</v>
          </cell>
          <cell r="AE169">
            <v>2799547</v>
          </cell>
          <cell r="AF169">
            <v>60095</v>
          </cell>
          <cell r="AG169">
            <v>154139</v>
          </cell>
          <cell r="AH169">
            <v>207825</v>
          </cell>
          <cell r="AI169">
            <v>164898</v>
          </cell>
          <cell r="AJ169">
            <v>88382</v>
          </cell>
          <cell r="AK169">
            <v>369222</v>
          </cell>
          <cell r="AL169">
            <v>289972</v>
          </cell>
          <cell r="AM169">
            <v>0</v>
          </cell>
          <cell r="AN169">
            <v>1334533</v>
          </cell>
          <cell r="AO169">
            <v>167689</v>
          </cell>
          <cell r="AP169">
            <v>28405</v>
          </cell>
          <cell r="AQ169">
            <v>244790</v>
          </cell>
          <cell r="AR169">
            <v>165616</v>
          </cell>
          <cell r="AS169">
            <v>438811</v>
          </cell>
          <cell r="AT169">
            <v>4740580</v>
          </cell>
          <cell r="AU169">
            <v>244790</v>
          </cell>
          <cell r="AV169">
            <v>4985370</v>
          </cell>
          <cell r="AW169">
            <v>2213179</v>
          </cell>
          <cell r="AX169">
            <v>7198549</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20</v>
          </cell>
          <cell r="BV169">
            <v>2012</v>
          </cell>
          <cell r="BW169">
            <v>2016</v>
          </cell>
          <cell r="BX169">
            <v>10</v>
          </cell>
          <cell r="BY169">
            <v>0</v>
          </cell>
          <cell r="BZ169">
            <v>0</v>
          </cell>
          <cell r="CA169">
            <v>0</v>
          </cell>
          <cell r="CB169">
            <v>0</v>
          </cell>
          <cell r="CC169">
            <v>0</v>
          </cell>
          <cell r="CD169">
            <v>0</v>
          </cell>
          <cell r="CE169">
            <v>0</v>
          </cell>
          <cell r="CF169">
            <v>0</v>
          </cell>
          <cell r="CG169">
            <v>0</v>
          </cell>
          <cell r="CH169">
            <v>0</v>
          </cell>
          <cell r="CI169">
            <v>0</v>
          </cell>
          <cell r="CJ169">
            <v>2011</v>
          </cell>
          <cell r="CK169">
            <v>2020</v>
          </cell>
          <cell r="CL169">
            <v>670</v>
          </cell>
          <cell r="CM169">
            <v>0</v>
          </cell>
          <cell r="CN169">
            <v>0</v>
          </cell>
          <cell r="CO169">
            <v>0</v>
          </cell>
          <cell r="CP169">
            <v>0</v>
          </cell>
          <cell r="CQ169">
            <v>0</v>
          </cell>
          <cell r="CR169">
            <v>0</v>
          </cell>
          <cell r="CS169">
            <v>0</v>
          </cell>
          <cell r="CT169">
            <v>4050</v>
          </cell>
          <cell r="CU169">
            <v>0</v>
          </cell>
          <cell r="CV169">
            <v>11</v>
          </cell>
          <cell r="CW169">
            <v>222560</v>
          </cell>
          <cell r="CX169">
            <v>0</v>
          </cell>
          <cell r="CY169">
            <v>0</v>
          </cell>
          <cell r="CZ169">
            <v>0</v>
          </cell>
          <cell r="DA169">
            <v>0</v>
          </cell>
          <cell r="DB169">
            <v>0</v>
          </cell>
          <cell r="DC169">
            <v>0</v>
          </cell>
          <cell r="DD169">
            <v>0</v>
          </cell>
          <cell r="DE169">
            <v>61709</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900991</v>
          </cell>
          <cell r="DU169">
            <v>2930</v>
          </cell>
          <cell r="DV169">
            <v>0</v>
          </cell>
          <cell r="DW169">
            <v>0</v>
          </cell>
          <cell r="DX169">
            <v>0</v>
          </cell>
          <cell r="DY169">
            <v>0</v>
          </cell>
          <cell r="DZ169">
            <v>604305</v>
          </cell>
          <cell r="EA169">
            <v>0</v>
          </cell>
          <cell r="EB169">
            <v>1508226</v>
          </cell>
          <cell r="EC169">
            <v>75500</v>
          </cell>
          <cell r="ED169">
            <v>0</v>
          </cell>
          <cell r="EE169">
            <v>1505296</v>
          </cell>
          <cell r="EF169">
            <v>0</v>
          </cell>
          <cell r="EG169">
            <v>61709</v>
          </cell>
          <cell r="EH169">
            <v>61709</v>
          </cell>
          <cell r="EI169">
            <v>30394</v>
          </cell>
          <cell r="EJ169">
            <v>92103</v>
          </cell>
          <cell r="EK169">
            <v>0</v>
          </cell>
          <cell r="EL169">
            <v>0</v>
          </cell>
          <cell r="EM169">
            <v>0</v>
          </cell>
          <cell r="EN169">
            <v>0</v>
          </cell>
          <cell r="EO169">
            <v>49790</v>
          </cell>
          <cell r="EP169">
            <v>0</v>
          </cell>
          <cell r="EQ169">
            <v>1725619</v>
          </cell>
          <cell r="ER169">
            <v>3181</v>
          </cell>
          <cell r="ES169">
            <v>1637539</v>
          </cell>
          <cell r="ET169">
            <v>81973</v>
          </cell>
          <cell r="EU169">
            <v>0</v>
          </cell>
          <cell r="EV169">
            <v>0</v>
          </cell>
          <cell r="EW169">
            <v>67000</v>
          </cell>
          <cell r="EX169">
            <v>33000</v>
          </cell>
          <cell r="EY169">
            <v>0</v>
          </cell>
          <cell r="EZ169">
            <v>0</v>
          </cell>
          <cell r="FA169">
            <v>54059</v>
          </cell>
          <cell r="FB169">
            <v>0</v>
          </cell>
          <cell r="FC169">
            <v>1873571</v>
          </cell>
          <cell r="FD169">
            <v>0</v>
          </cell>
          <cell r="FE169">
            <v>0</v>
          </cell>
          <cell r="FF169">
            <v>1634358</v>
          </cell>
          <cell r="FG169">
            <v>3181</v>
          </cell>
          <cell r="FH169">
            <v>1462115</v>
          </cell>
          <cell r="FI169">
            <v>33693</v>
          </cell>
          <cell r="FJ169">
            <v>180062</v>
          </cell>
          <cell r="FK169">
            <v>67302</v>
          </cell>
          <cell r="FL169">
            <v>12604</v>
          </cell>
          <cell r="FM169">
            <v>0</v>
          </cell>
          <cell r="FN169">
            <v>3995</v>
          </cell>
          <cell r="FO169">
            <v>25425</v>
          </cell>
          <cell r="FP169">
            <v>0</v>
          </cell>
          <cell r="FQ169">
            <v>2118915</v>
          </cell>
          <cell r="FR169">
            <v>0</v>
          </cell>
          <cell r="FS169">
            <v>9231</v>
          </cell>
          <cell r="FT169">
            <v>0</v>
          </cell>
          <cell r="FU169">
            <v>108119</v>
          </cell>
          <cell r="FV169">
            <v>83660</v>
          </cell>
          <cell r="FW169">
            <v>4105121</v>
          </cell>
          <cell r="FX169">
            <v>0</v>
          </cell>
          <cell r="FY169">
            <v>44146</v>
          </cell>
          <cell r="FZ169">
            <v>8814</v>
          </cell>
          <cell r="GA169">
            <v>4158081</v>
          </cell>
          <cell r="GB169">
            <v>745822</v>
          </cell>
          <cell r="GC169">
            <v>4903903</v>
          </cell>
          <cell r="GD169">
            <v>543358</v>
          </cell>
          <cell r="GE169">
            <v>0</v>
          </cell>
          <cell r="GF169">
            <v>2859376</v>
          </cell>
          <cell r="GG169">
            <v>6001</v>
          </cell>
          <cell r="GH169">
            <v>2166361</v>
          </cell>
          <cell r="GI169">
            <v>35801</v>
          </cell>
          <cell r="GJ169">
            <v>16995</v>
          </cell>
          <cell r="GK169">
            <v>286068</v>
          </cell>
          <cell r="GL169">
            <v>106753</v>
          </cell>
          <cell r="GM169">
            <v>13926</v>
          </cell>
          <cell r="GN169">
            <v>17816</v>
          </cell>
          <cell r="GO169">
            <v>19562</v>
          </cell>
          <cell r="GP169">
            <v>0</v>
          </cell>
          <cell r="GQ169">
            <v>0</v>
          </cell>
          <cell r="GR169">
            <v>0</v>
          </cell>
          <cell r="GS169">
            <v>93540</v>
          </cell>
          <cell r="GT169">
            <v>34153</v>
          </cell>
          <cell r="GU169">
            <v>-10517</v>
          </cell>
          <cell r="GV169">
            <v>2987069</v>
          </cell>
          <cell r="GW169">
            <v>349321</v>
          </cell>
          <cell r="GX169">
            <v>1360043</v>
          </cell>
          <cell r="GY169">
            <v>0</v>
          </cell>
          <cell r="GZ169">
            <v>0</v>
          </cell>
          <cell r="HA169">
            <v>0</v>
          </cell>
          <cell r="HB169">
            <v>157565</v>
          </cell>
          <cell r="HC169">
            <v>0</v>
          </cell>
          <cell r="HD169">
            <v>28247</v>
          </cell>
          <cell r="HE169">
            <v>72012</v>
          </cell>
          <cell r="HF169">
            <v>4926010</v>
          </cell>
          <cell r="HG169">
            <v>3802267</v>
          </cell>
          <cell r="HH169">
            <v>0</v>
          </cell>
          <cell r="HI169">
            <v>1123743</v>
          </cell>
          <cell r="HJ169">
            <v>2203560</v>
          </cell>
          <cell r="HK169">
            <v>0</v>
          </cell>
          <cell r="HL169">
            <v>16068</v>
          </cell>
          <cell r="HM169">
            <v>338553</v>
          </cell>
          <cell r="HN169">
            <v>110676</v>
          </cell>
          <cell r="HO169">
            <v>10003</v>
          </cell>
          <cell r="HP169">
            <v>18272</v>
          </cell>
          <cell r="HQ169">
            <v>20064</v>
          </cell>
          <cell r="HR169">
            <v>0</v>
          </cell>
          <cell r="HS169">
            <v>0</v>
          </cell>
          <cell r="HT169">
            <v>0</v>
          </cell>
          <cell r="HU169">
            <v>48008</v>
          </cell>
          <cell r="HV169">
            <v>0</v>
          </cell>
          <cell r="HW169">
            <v>0</v>
          </cell>
          <cell r="HX169">
            <v>2981339</v>
          </cell>
          <cell r="HY169">
            <v>0</v>
          </cell>
          <cell r="HZ169">
            <v>1123743</v>
          </cell>
          <cell r="IA169">
            <v>0</v>
          </cell>
          <cell r="IB169">
            <v>0</v>
          </cell>
          <cell r="IC169">
            <v>0</v>
          </cell>
          <cell r="ID169">
            <v>158392</v>
          </cell>
          <cell r="IE169">
            <v>0</v>
          </cell>
          <cell r="IF169">
            <v>23152</v>
          </cell>
          <cell r="IG169">
            <v>58150</v>
          </cell>
          <cell r="IH169">
            <v>0</v>
          </cell>
          <cell r="II169">
            <v>0</v>
          </cell>
          <cell r="IJ169">
            <v>0</v>
          </cell>
          <cell r="IK169">
            <v>0</v>
          </cell>
          <cell r="IL169">
            <v>2933331</v>
          </cell>
          <cell r="IM169">
            <v>0</v>
          </cell>
          <cell r="IN169">
            <v>0</v>
          </cell>
          <cell r="IO169">
            <v>0.35</v>
          </cell>
          <cell r="IP169">
            <v>5</v>
          </cell>
          <cell r="IQ169">
            <v>2.2749999999999999</v>
          </cell>
          <cell r="IR169">
            <v>0</v>
          </cell>
          <cell r="IS169">
            <v>348.5</v>
          </cell>
          <cell r="IT169">
            <v>0</v>
          </cell>
          <cell r="IU169">
            <v>7.5</v>
          </cell>
          <cell r="IV169">
            <v>0</v>
          </cell>
          <cell r="IW169">
            <v>0</v>
          </cell>
          <cell r="IX169">
            <v>0</v>
          </cell>
          <cell r="IY169">
            <v>0</v>
          </cell>
          <cell r="IZ169">
            <v>0</v>
          </cell>
          <cell r="JA169">
            <v>0</v>
          </cell>
          <cell r="JB169">
            <v>0</v>
          </cell>
          <cell r="JC169">
            <v>1.07</v>
          </cell>
          <cell r="JD169">
            <v>55.31</v>
          </cell>
          <cell r="JE169">
            <v>27.4</v>
          </cell>
          <cell r="JF169">
            <v>8.4700000000000006</v>
          </cell>
          <cell r="JG169">
            <v>19.440000000000001</v>
          </cell>
          <cell r="JH169">
            <v>27.4</v>
          </cell>
          <cell r="JI169">
            <v>8.4700000000000006</v>
          </cell>
          <cell r="JJ169">
            <v>12.24</v>
          </cell>
          <cell r="JK169">
            <v>48.11</v>
          </cell>
          <cell r="JL169">
            <v>8.9700000000000006</v>
          </cell>
          <cell r="JM169">
            <v>0</v>
          </cell>
          <cell r="JN169">
            <v>4</v>
          </cell>
          <cell r="JO169">
            <v>0</v>
          </cell>
          <cell r="JP169">
            <v>6121</v>
          </cell>
          <cell r="JQ169">
            <v>2.27</v>
          </cell>
          <cell r="JR169">
            <v>603</v>
          </cell>
          <cell r="JS169">
            <v>360</v>
          </cell>
          <cell r="JT169">
            <v>0.47</v>
          </cell>
          <cell r="JU169">
            <v>2877</v>
          </cell>
          <cell r="JV169">
            <v>2517</v>
          </cell>
          <cell r="JW169">
            <v>297</v>
          </cell>
          <cell r="JX169">
            <v>348.5</v>
          </cell>
          <cell r="JY169">
            <v>6366</v>
          </cell>
          <cell r="JZ169">
            <v>2218551</v>
          </cell>
          <cell r="KA169">
            <v>7045</v>
          </cell>
        </row>
        <row r="170">
          <cell r="C170">
            <v>2846</v>
          </cell>
          <cell r="D170" t="str">
            <v>HARRIS-LAKE PARK</v>
          </cell>
          <cell r="E170">
            <v>0</v>
          </cell>
          <cell r="F170">
            <v>0</v>
          </cell>
          <cell r="G170">
            <v>0</v>
          </cell>
          <cell r="H170">
            <v>2846</v>
          </cell>
          <cell r="I170">
            <v>2109542</v>
          </cell>
          <cell r="J170">
            <v>22842</v>
          </cell>
          <cell r="K170">
            <v>0</v>
          </cell>
          <cell r="L170">
            <v>250000</v>
          </cell>
          <cell r="M170">
            <v>44000</v>
          </cell>
          <cell r="N170">
            <v>180000</v>
          </cell>
          <cell r="O170">
            <v>165000</v>
          </cell>
          <cell r="P170">
            <v>442000</v>
          </cell>
          <cell r="Q170">
            <v>0</v>
          </cell>
          <cell r="R170">
            <v>1334209</v>
          </cell>
          <cell r="S170">
            <v>0</v>
          </cell>
          <cell r="T170">
            <v>54000</v>
          </cell>
          <cell r="U170">
            <v>36532</v>
          </cell>
          <cell r="V170">
            <v>30000</v>
          </cell>
          <cell r="W170">
            <v>205000</v>
          </cell>
          <cell r="X170">
            <v>4873125</v>
          </cell>
          <cell r="Y170">
            <v>0</v>
          </cell>
          <cell r="Z170">
            <v>40000</v>
          </cell>
          <cell r="AA170">
            <v>0</v>
          </cell>
          <cell r="AB170">
            <v>4913125</v>
          </cell>
          <cell r="AC170">
            <v>2525604</v>
          </cell>
          <cell r="AD170">
            <v>7438729</v>
          </cell>
          <cell r="AE170">
            <v>3250000</v>
          </cell>
          <cell r="AF170">
            <v>25000</v>
          </cell>
          <cell r="AG170">
            <v>130000</v>
          </cell>
          <cell r="AH170">
            <v>185000</v>
          </cell>
          <cell r="AI170">
            <v>185000</v>
          </cell>
          <cell r="AJ170">
            <v>165000</v>
          </cell>
          <cell r="AK170">
            <v>980000</v>
          </cell>
          <cell r="AL170">
            <v>419000</v>
          </cell>
          <cell r="AM170">
            <v>0</v>
          </cell>
          <cell r="AN170">
            <v>2089000</v>
          </cell>
          <cell r="AO170">
            <v>300000</v>
          </cell>
          <cell r="AP170">
            <v>770000</v>
          </cell>
          <cell r="AQ170">
            <v>397000</v>
          </cell>
          <cell r="AR170">
            <v>147246</v>
          </cell>
          <cell r="AS170">
            <v>1314246</v>
          </cell>
          <cell r="AT170">
            <v>6953246</v>
          </cell>
          <cell r="AU170">
            <v>40000</v>
          </cell>
          <cell r="AV170">
            <v>6993246</v>
          </cell>
          <cell r="AW170">
            <v>445483</v>
          </cell>
          <cell r="AX170">
            <v>7438729</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2011</v>
          </cell>
          <cell r="BW170">
            <v>2015</v>
          </cell>
          <cell r="BX170">
            <v>10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2700</v>
          </cell>
          <cell r="CU170">
            <v>0</v>
          </cell>
          <cell r="CV170">
            <v>0</v>
          </cell>
          <cell r="CW170">
            <v>211134</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1491725</v>
          </cell>
          <cell r="DU170">
            <v>185333</v>
          </cell>
          <cell r="DV170">
            <v>0</v>
          </cell>
          <cell r="DW170">
            <v>0</v>
          </cell>
          <cell r="DX170">
            <v>0</v>
          </cell>
          <cell r="DY170">
            <v>0</v>
          </cell>
          <cell r="DZ170">
            <v>0</v>
          </cell>
          <cell r="EA170">
            <v>0</v>
          </cell>
          <cell r="EB170">
            <v>1677058</v>
          </cell>
          <cell r="EC170">
            <v>95000</v>
          </cell>
          <cell r="ED170">
            <v>0</v>
          </cell>
          <cell r="EE170">
            <v>1491725</v>
          </cell>
          <cell r="EF170">
            <v>0</v>
          </cell>
          <cell r="EG170">
            <v>0</v>
          </cell>
          <cell r="EH170">
            <v>0</v>
          </cell>
          <cell r="EI170">
            <v>69296</v>
          </cell>
          <cell r="EJ170">
            <v>69296</v>
          </cell>
          <cell r="EK170">
            <v>0</v>
          </cell>
          <cell r="EL170">
            <v>0</v>
          </cell>
          <cell r="EM170">
            <v>0</v>
          </cell>
          <cell r="EN170">
            <v>0</v>
          </cell>
          <cell r="EO170">
            <v>286538</v>
          </cell>
          <cell r="EP170">
            <v>0</v>
          </cell>
          <cell r="EQ170">
            <v>2127892</v>
          </cell>
          <cell r="ER170">
            <v>88259</v>
          </cell>
          <cell r="ES170">
            <v>828320</v>
          </cell>
          <cell r="ET170">
            <v>47131</v>
          </cell>
          <cell r="EU170">
            <v>0</v>
          </cell>
          <cell r="EV170">
            <v>0</v>
          </cell>
          <cell r="EW170">
            <v>0</v>
          </cell>
          <cell r="EX170">
            <v>33000</v>
          </cell>
          <cell r="EY170">
            <v>0</v>
          </cell>
          <cell r="EZ170">
            <v>0</v>
          </cell>
          <cell r="FA170">
            <v>136454</v>
          </cell>
          <cell r="FB170">
            <v>0</v>
          </cell>
          <cell r="FC170">
            <v>1044905</v>
          </cell>
          <cell r="FD170">
            <v>0</v>
          </cell>
          <cell r="FE170">
            <v>0</v>
          </cell>
          <cell r="FF170">
            <v>740061</v>
          </cell>
          <cell r="FG170">
            <v>88259</v>
          </cell>
          <cell r="FH170">
            <v>1663432</v>
          </cell>
          <cell r="FI170">
            <v>18118</v>
          </cell>
          <cell r="FJ170">
            <v>0</v>
          </cell>
          <cell r="FK170">
            <v>250000</v>
          </cell>
          <cell r="FL170">
            <v>25000</v>
          </cell>
          <cell r="FM170">
            <v>0</v>
          </cell>
          <cell r="FN170">
            <v>35000</v>
          </cell>
          <cell r="FO170">
            <v>100000</v>
          </cell>
          <cell r="FP170">
            <v>0</v>
          </cell>
          <cell r="FQ170">
            <v>1334209</v>
          </cell>
          <cell r="FR170">
            <v>0</v>
          </cell>
          <cell r="FS170">
            <v>50000</v>
          </cell>
          <cell r="FT170">
            <v>28968</v>
          </cell>
          <cell r="FU170">
            <v>30000</v>
          </cell>
          <cell r="FV170">
            <v>130000</v>
          </cell>
          <cell r="FW170">
            <v>3664727</v>
          </cell>
          <cell r="FX170">
            <v>0</v>
          </cell>
          <cell r="FY170">
            <v>0</v>
          </cell>
          <cell r="FZ170">
            <v>0</v>
          </cell>
          <cell r="GA170">
            <v>3664727</v>
          </cell>
          <cell r="GB170">
            <v>1001478</v>
          </cell>
          <cell r="GC170">
            <v>4666205</v>
          </cell>
          <cell r="GD170">
            <v>648968</v>
          </cell>
          <cell r="GE170">
            <v>0</v>
          </cell>
          <cell r="GF170">
            <v>2425850</v>
          </cell>
          <cell r="GG170">
            <v>6072</v>
          </cell>
          <cell r="GH170">
            <v>1884749</v>
          </cell>
          <cell r="GI170">
            <v>0</v>
          </cell>
          <cell r="GJ170">
            <v>26091</v>
          </cell>
          <cell r="GK170">
            <v>185257</v>
          </cell>
          <cell r="GL170">
            <v>93345</v>
          </cell>
          <cell r="GM170">
            <v>0</v>
          </cell>
          <cell r="GN170">
            <v>15432</v>
          </cell>
          <cell r="GO170">
            <v>17353</v>
          </cell>
          <cell r="GP170">
            <v>0</v>
          </cell>
          <cell r="GQ170">
            <v>0</v>
          </cell>
          <cell r="GR170">
            <v>0</v>
          </cell>
          <cell r="GS170">
            <v>85008</v>
          </cell>
          <cell r="GT170">
            <v>14260</v>
          </cell>
          <cell r="GU170">
            <v>0</v>
          </cell>
          <cell r="GV170">
            <v>2525118</v>
          </cell>
          <cell r="GW170">
            <v>467871</v>
          </cell>
          <cell r="GX170">
            <v>2445095</v>
          </cell>
          <cell r="GY170">
            <v>0</v>
          </cell>
          <cell r="GZ170">
            <v>0</v>
          </cell>
          <cell r="HA170">
            <v>0</v>
          </cell>
          <cell r="HB170">
            <v>163841</v>
          </cell>
          <cell r="HC170">
            <v>0</v>
          </cell>
          <cell r="HD170">
            <v>18934</v>
          </cell>
          <cell r="HE170">
            <v>60010</v>
          </cell>
          <cell r="HF170">
            <v>5661935</v>
          </cell>
          <cell r="HG170">
            <v>3122104</v>
          </cell>
          <cell r="HH170">
            <v>0</v>
          </cell>
          <cell r="HI170">
            <v>2539831</v>
          </cell>
          <cell r="HJ170">
            <v>2008685</v>
          </cell>
          <cell r="HK170">
            <v>0</v>
          </cell>
          <cell r="HL170">
            <v>28316</v>
          </cell>
          <cell r="HM170">
            <v>143592</v>
          </cell>
          <cell r="HN170">
            <v>97005</v>
          </cell>
          <cell r="HO170">
            <v>0</v>
          </cell>
          <cell r="HP170">
            <v>16393</v>
          </cell>
          <cell r="HQ170">
            <v>18428</v>
          </cell>
          <cell r="HR170">
            <v>0</v>
          </cell>
          <cell r="HS170">
            <v>65148</v>
          </cell>
          <cell r="HT170">
            <v>0</v>
          </cell>
          <cell r="HU170">
            <v>22291</v>
          </cell>
          <cell r="HV170">
            <v>0</v>
          </cell>
          <cell r="HW170">
            <v>0</v>
          </cell>
          <cell r="HX170">
            <v>2620580</v>
          </cell>
          <cell r="HY170">
            <v>0</v>
          </cell>
          <cell r="HZ170">
            <v>2539831</v>
          </cell>
          <cell r="IA170">
            <v>0</v>
          </cell>
          <cell r="IB170">
            <v>0</v>
          </cell>
          <cell r="IC170">
            <v>0</v>
          </cell>
          <cell r="ID170">
            <v>175057</v>
          </cell>
          <cell r="IE170">
            <v>0</v>
          </cell>
          <cell r="IF170">
            <v>15519</v>
          </cell>
          <cell r="IG170">
            <v>58150</v>
          </cell>
          <cell r="IH170">
            <v>0</v>
          </cell>
          <cell r="II170">
            <v>0</v>
          </cell>
          <cell r="IJ170">
            <v>0</v>
          </cell>
          <cell r="IK170">
            <v>0</v>
          </cell>
          <cell r="IL170">
            <v>2598289</v>
          </cell>
          <cell r="IM170">
            <v>0</v>
          </cell>
          <cell r="IN170">
            <v>0</v>
          </cell>
          <cell r="IO170">
            <v>3.15</v>
          </cell>
          <cell r="IP170">
            <v>1</v>
          </cell>
          <cell r="IQ170">
            <v>1.423</v>
          </cell>
          <cell r="IR170">
            <v>0</v>
          </cell>
          <cell r="IS170">
            <v>328</v>
          </cell>
          <cell r="IT170">
            <v>0</v>
          </cell>
          <cell r="IU170">
            <v>11</v>
          </cell>
          <cell r="IV170">
            <v>0</v>
          </cell>
          <cell r="IW170">
            <v>0</v>
          </cell>
          <cell r="IX170">
            <v>0</v>
          </cell>
          <cell r="IY170">
            <v>1524</v>
          </cell>
          <cell r="IZ170">
            <v>1867</v>
          </cell>
          <cell r="JA170">
            <v>0</v>
          </cell>
          <cell r="JB170">
            <v>0</v>
          </cell>
          <cell r="JC170">
            <v>1.07</v>
          </cell>
          <cell r="JD170">
            <v>23.19</v>
          </cell>
          <cell r="JE170">
            <v>2.74</v>
          </cell>
          <cell r="JF170">
            <v>6.05</v>
          </cell>
          <cell r="JG170">
            <v>14.4</v>
          </cell>
          <cell r="JH170">
            <v>0</v>
          </cell>
          <cell r="JI170">
            <v>8.4700000000000006</v>
          </cell>
          <cell r="JJ170">
            <v>14.4</v>
          </cell>
          <cell r="JK170">
            <v>22.87</v>
          </cell>
          <cell r="JL170">
            <v>8.06</v>
          </cell>
          <cell r="JM170">
            <v>0</v>
          </cell>
          <cell r="JN170">
            <v>1</v>
          </cell>
          <cell r="JO170">
            <v>0</v>
          </cell>
          <cell r="JP170">
            <v>6192</v>
          </cell>
          <cell r="JQ170">
            <v>1.42</v>
          </cell>
          <cell r="JR170">
            <v>0</v>
          </cell>
          <cell r="JS170">
            <v>324.39999999999998</v>
          </cell>
          <cell r="JT170">
            <v>-0.22</v>
          </cell>
          <cell r="JU170">
            <v>-1362</v>
          </cell>
          <cell r="JV170">
            <v>-1178</v>
          </cell>
          <cell r="JW170">
            <v>310</v>
          </cell>
          <cell r="JX170">
            <v>328</v>
          </cell>
          <cell r="JY170">
            <v>6437</v>
          </cell>
          <cell r="JZ170">
            <v>2111336</v>
          </cell>
          <cell r="KA170">
            <v>0</v>
          </cell>
        </row>
        <row r="171">
          <cell r="C171">
            <v>2862</v>
          </cell>
          <cell r="D171" t="str">
            <v>HARTLEY-MELVIN-SANBORN</v>
          </cell>
          <cell r="E171">
            <v>0</v>
          </cell>
          <cell r="F171">
            <v>0</v>
          </cell>
          <cell r="G171">
            <v>0</v>
          </cell>
          <cell r="H171">
            <v>2862</v>
          </cell>
          <cell r="I171">
            <v>3382820</v>
          </cell>
          <cell r="J171">
            <v>28944</v>
          </cell>
          <cell r="K171">
            <v>329031</v>
          </cell>
          <cell r="L171">
            <v>325000</v>
          </cell>
          <cell r="M171">
            <v>35800</v>
          </cell>
          <cell r="N171">
            <v>175000</v>
          </cell>
          <cell r="O171">
            <v>206000</v>
          </cell>
          <cell r="P171">
            <v>559000</v>
          </cell>
          <cell r="Q171">
            <v>0</v>
          </cell>
          <cell r="R171">
            <v>3439432</v>
          </cell>
          <cell r="S171">
            <v>0</v>
          </cell>
          <cell r="T171">
            <v>43000</v>
          </cell>
          <cell r="U171">
            <v>23601</v>
          </cell>
          <cell r="V171">
            <v>90000</v>
          </cell>
          <cell r="W171">
            <v>260000</v>
          </cell>
          <cell r="X171">
            <v>8897628</v>
          </cell>
          <cell r="Y171">
            <v>0</v>
          </cell>
          <cell r="Z171">
            <v>127956</v>
          </cell>
          <cell r="AA171">
            <v>0</v>
          </cell>
          <cell r="AB171">
            <v>9025584</v>
          </cell>
          <cell r="AC171">
            <v>2736786</v>
          </cell>
          <cell r="AD171">
            <v>11762370</v>
          </cell>
          <cell r="AE171">
            <v>5615000</v>
          </cell>
          <cell r="AF171">
            <v>140000</v>
          </cell>
          <cell r="AG171">
            <v>135000</v>
          </cell>
          <cell r="AH171">
            <v>285000</v>
          </cell>
          <cell r="AI171">
            <v>349000</v>
          </cell>
          <cell r="AJ171">
            <v>92500</v>
          </cell>
          <cell r="AK171">
            <v>650000</v>
          </cell>
          <cell r="AL171">
            <v>500000</v>
          </cell>
          <cell r="AM171">
            <v>0</v>
          </cell>
          <cell r="AN171">
            <v>2151500</v>
          </cell>
          <cell r="AO171">
            <v>385000</v>
          </cell>
          <cell r="AP171">
            <v>200000</v>
          </cell>
          <cell r="AQ171">
            <v>127956</v>
          </cell>
          <cell r="AR171">
            <v>300503</v>
          </cell>
          <cell r="AS171">
            <v>628459</v>
          </cell>
          <cell r="AT171">
            <v>8779959</v>
          </cell>
          <cell r="AU171">
            <v>127956</v>
          </cell>
          <cell r="AV171">
            <v>8907915</v>
          </cell>
          <cell r="AW171">
            <v>2854455</v>
          </cell>
          <cell r="AX171">
            <v>11762370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20</v>
          </cell>
          <cell r="BV171">
            <v>2012</v>
          </cell>
          <cell r="BW171">
            <v>2016</v>
          </cell>
          <cell r="BX171">
            <v>10</v>
          </cell>
          <cell r="BY171">
            <v>0</v>
          </cell>
          <cell r="BZ171">
            <v>0</v>
          </cell>
          <cell r="CA171">
            <v>0</v>
          </cell>
          <cell r="CB171">
            <v>0</v>
          </cell>
          <cell r="CC171">
            <v>0</v>
          </cell>
          <cell r="CD171">
            <v>0</v>
          </cell>
          <cell r="CE171">
            <v>0</v>
          </cell>
          <cell r="CF171">
            <v>0</v>
          </cell>
          <cell r="CG171">
            <v>0</v>
          </cell>
          <cell r="CH171">
            <v>0</v>
          </cell>
          <cell r="CI171">
            <v>0</v>
          </cell>
          <cell r="CJ171">
            <v>2015</v>
          </cell>
          <cell r="CK171">
            <v>2024</v>
          </cell>
          <cell r="CL171">
            <v>670</v>
          </cell>
          <cell r="CM171">
            <v>0</v>
          </cell>
          <cell r="CN171">
            <v>0</v>
          </cell>
          <cell r="CO171">
            <v>0</v>
          </cell>
          <cell r="CP171">
            <v>0</v>
          </cell>
          <cell r="CQ171">
            <v>0</v>
          </cell>
          <cell r="CR171">
            <v>0</v>
          </cell>
          <cell r="CS171">
            <v>0</v>
          </cell>
          <cell r="CT171">
            <v>2700</v>
          </cell>
          <cell r="CU171">
            <v>0</v>
          </cell>
          <cell r="CV171">
            <v>5</v>
          </cell>
          <cell r="CW171">
            <v>397285</v>
          </cell>
          <cell r="CX171">
            <v>0</v>
          </cell>
          <cell r="CY171">
            <v>0</v>
          </cell>
          <cell r="CZ171">
            <v>0</v>
          </cell>
          <cell r="DA171">
            <v>0</v>
          </cell>
          <cell r="DB171">
            <v>0</v>
          </cell>
          <cell r="DC171">
            <v>0</v>
          </cell>
          <cell r="DD171">
            <v>2</v>
          </cell>
          <cell r="DE171">
            <v>209083</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2368115</v>
          </cell>
          <cell r="DU171">
            <v>116461</v>
          </cell>
          <cell r="DV171">
            <v>0</v>
          </cell>
          <cell r="DW171">
            <v>0</v>
          </cell>
          <cell r="DX171">
            <v>0</v>
          </cell>
          <cell r="DY171">
            <v>188997</v>
          </cell>
          <cell r="DZ171">
            <v>223000</v>
          </cell>
          <cell r="EA171">
            <v>0</v>
          </cell>
          <cell r="EB171">
            <v>2896573</v>
          </cell>
          <cell r="EC171">
            <v>280000</v>
          </cell>
          <cell r="ED171">
            <v>0</v>
          </cell>
          <cell r="EE171">
            <v>2780112</v>
          </cell>
          <cell r="EF171">
            <v>45191</v>
          </cell>
          <cell r="EG171">
            <v>78355</v>
          </cell>
          <cell r="EH171">
            <v>123546</v>
          </cell>
          <cell r="EI171">
            <v>102981</v>
          </cell>
          <cell r="EJ171">
            <v>226527</v>
          </cell>
          <cell r="EK171">
            <v>0</v>
          </cell>
          <cell r="EL171">
            <v>0</v>
          </cell>
          <cell r="EM171">
            <v>0</v>
          </cell>
          <cell r="EN171">
            <v>0</v>
          </cell>
          <cell r="EO171">
            <v>0</v>
          </cell>
          <cell r="EP171">
            <v>0</v>
          </cell>
          <cell r="EQ171">
            <v>3403100</v>
          </cell>
          <cell r="ER171">
            <v>37320</v>
          </cell>
          <cell r="ES171">
            <v>1045281</v>
          </cell>
          <cell r="ET171">
            <v>101517</v>
          </cell>
          <cell r="EU171">
            <v>0</v>
          </cell>
          <cell r="EV171">
            <v>0</v>
          </cell>
          <cell r="EW171">
            <v>39590</v>
          </cell>
          <cell r="EX171">
            <v>33000</v>
          </cell>
          <cell r="EY171">
            <v>0</v>
          </cell>
          <cell r="EZ171">
            <v>0</v>
          </cell>
          <cell r="FA171">
            <v>0</v>
          </cell>
          <cell r="FB171">
            <v>0</v>
          </cell>
          <cell r="FC171">
            <v>1219388</v>
          </cell>
          <cell r="FD171">
            <v>0</v>
          </cell>
          <cell r="FE171">
            <v>0</v>
          </cell>
          <cell r="FF171">
            <v>1007961</v>
          </cell>
          <cell r="FG171">
            <v>37320</v>
          </cell>
          <cell r="FH171">
            <v>2880415</v>
          </cell>
          <cell r="FI171">
            <v>24822</v>
          </cell>
          <cell r="FJ171">
            <v>213842</v>
          </cell>
          <cell r="FK171">
            <v>325000</v>
          </cell>
          <cell r="FL171">
            <v>20000</v>
          </cell>
          <cell r="FM171">
            <v>0</v>
          </cell>
          <cell r="FN171">
            <v>0</v>
          </cell>
          <cell r="FO171">
            <v>35000</v>
          </cell>
          <cell r="FP171">
            <v>0</v>
          </cell>
          <cell r="FQ171">
            <v>3439432</v>
          </cell>
          <cell r="FR171">
            <v>0</v>
          </cell>
          <cell r="FS171">
            <v>40000</v>
          </cell>
          <cell r="FT171">
            <v>19559</v>
          </cell>
          <cell r="FU171">
            <v>90000</v>
          </cell>
          <cell r="FV171">
            <v>80000</v>
          </cell>
          <cell r="FW171">
            <v>7168070</v>
          </cell>
          <cell r="FX171">
            <v>0</v>
          </cell>
          <cell r="FY171">
            <v>0</v>
          </cell>
          <cell r="FZ171">
            <v>0</v>
          </cell>
          <cell r="GA171">
            <v>7168070</v>
          </cell>
          <cell r="GB171">
            <v>1363138</v>
          </cell>
          <cell r="GC171">
            <v>8531208</v>
          </cell>
          <cell r="GD171">
            <v>823401</v>
          </cell>
          <cell r="GE171">
            <v>0</v>
          </cell>
          <cell r="GF171">
            <v>5512715</v>
          </cell>
          <cell r="GG171">
            <v>6048</v>
          </cell>
          <cell r="GH171">
            <v>3794515</v>
          </cell>
          <cell r="GI171">
            <v>39236</v>
          </cell>
          <cell r="GJ171">
            <v>153135</v>
          </cell>
          <cell r="GK171">
            <v>660804</v>
          </cell>
          <cell r="GL171">
            <v>199222</v>
          </cell>
          <cell r="GM171">
            <v>12247</v>
          </cell>
          <cell r="GN171">
            <v>35413</v>
          </cell>
          <cell r="GO171">
            <v>39808</v>
          </cell>
          <cell r="GP171">
            <v>0</v>
          </cell>
          <cell r="GQ171">
            <v>189726</v>
          </cell>
          <cell r="GR171">
            <v>0</v>
          </cell>
          <cell r="GS171">
            <v>43320</v>
          </cell>
          <cell r="GT171">
            <v>188997</v>
          </cell>
          <cell r="GU171">
            <v>0</v>
          </cell>
          <cell r="GV171">
            <v>5745032</v>
          </cell>
          <cell r="GW171">
            <v>701023</v>
          </cell>
          <cell r="GX171">
            <v>1877725</v>
          </cell>
          <cell r="GY171">
            <v>0</v>
          </cell>
          <cell r="GZ171">
            <v>0</v>
          </cell>
          <cell r="HA171">
            <v>0</v>
          </cell>
          <cell r="HB171">
            <v>312949</v>
          </cell>
          <cell r="HC171">
            <v>0</v>
          </cell>
          <cell r="HD171">
            <v>51133</v>
          </cell>
          <cell r="HE171">
            <v>89897</v>
          </cell>
          <cell r="HF171">
            <v>8726626</v>
          </cell>
          <cell r="HG171">
            <v>6647901</v>
          </cell>
          <cell r="HH171">
            <v>0</v>
          </cell>
          <cell r="HI171">
            <v>2078725</v>
          </cell>
          <cell r="HJ171">
            <v>3900026</v>
          </cell>
          <cell r="HK171">
            <v>0</v>
          </cell>
          <cell r="HL171">
            <v>108779</v>
          </cell>
          <cell r="HM171">
            <v>680145</v>
          </cell>
          <cell r="HN171">
            <v>204734</v>
          </cell>
          <cell r="HO171">
            <v>6735</v>
          </cell>
          <cell r="HP171">
            <v>36216</v>
          </cell>
          <cell r="HQ171">
            <v>40695</v>
          </cell>
          <cell r="HR171">
            <v>0</v>
          </cell>
          <cell r="HS171">
            <v>191208</v>
          </cell>
          <cell r="HT171">
            <v>0</v>
          </cell>
          <cell r="HU171">
            <v>19360</v>
          </cell>
          <cell r="HV171">
            <v>0</v>
          </cell>
          <cell r="HW171">
            <v>-7137</v>
          </cell>
          <cell r="HX171">
            <v>5590049</v>
          </cell>
          <cell r="HY171">
            <v>0</v>
          </cell>
          <cell r="HZ171">
            <v>2078725</v>
          </cell>
          <cell r="IA171">
            <v>0</v>
          </cell>
          <cell r="IB171">
            <v>0</v>
          </cell>
          <cell r="IC171">
            <v>0</v>
          </cell>
          <cell r="ID171">
            <v>319529</v>
          </cell>
          <cell r="IE171">
            <v>0</v>
          </cell>
          <cell r="IF171">
            <v>41896</v>
          </cell>
          <cell r="IG171">
            <v>76513</v>
          </cell>
          <cell r="IH171">
            <v>0</v>
          </cell>
          <cell r="II171">
            <v>0</v>
          </cell>
          <cell r="IJ171">
            <v>0</v>
          </cell>
          <cell r="IK171">
            <v>0</v>
          </cell>
          <cell r="IL171">
            <v>5570689</v>
          </cell>
          <cell r="IM171">
            <v>0</v>
          </cell>
          <cell r="IN171">
            <v>0</v>
          </cell>
          <cell r="IO171">
            <v>11.43</v>
          </cell>
          <cell r="IP171">
            <v>87</v>
          </cell>
          <cell r="IQ171">
            <v>3.1259999999999999</v>
          </cell>
          <cell r="IR171">
            <v>3.08</v>
          </cell>
          <cell r="IS171">
            <v>619.5</v>
          </cell>
          <cell r="IT171">
            <v>0</v>
          </cell>
          <cell r="IU171">
            <v>14</v>
          </cell>
          <cell r="IV171">
            <v>0</v>
          </cell>
          <cell r="IW171">
            <v>0</v>
          </cell>
          <cell r="IX171">
            <v>0</v>
          </cell>
          <cell r="IY171">
            <v>0</v>
          </cell>
          <cell r="IZ171">
            <v>0</v>
          </cell>
          <cell r="JA171">
            <v>0</v>
          </cell>
          <cell r="JB171">
            <v>0</v>
          </cell>
          <cell r="JC171">
            <v>0</v>
          </cell>
          <cell r="JD171">
            <v>110.27</v>
          </cell>
          <cell r="JE171">
            <v>36.99</v>
          </cell>
          <cell r="JF171">
            <v>23.6</v>
          </cell>
          <cell r="JG171">
            <v>49.68</v>
          </cell>
          <cell r="JH171">
            <v>31.51</v>
          </cell>
          <cell r="JI171">
            <v>32.07</v>
          </cell>
          <cell r="JJ171">
            <v>46.8</v>
          </cell>
          <cell r="JK171">
            <v>110.38</v>
          </cell>
          <cell r="JL171">
            <v>2.84</v>
          </cell>
          <cell r="JM171">
            <v>3.74</v>
          </cell>
          <cell r="JN171">
            <v>97</v>
          </cell>
          <cell r="JO171">
            <v>0</v>
          </cell>
          <cell r="JP171">
            <v>6168</v>
          </cell>
          <cell r="JQ171">
            <v>3.2450000000000001</v>
          </cell>
          <cell r="JR171">
            <v>27468</v>
          </cell>
          <cell r="JS171">
            <v>632.29999999999995</v>
          </cell>
          <cell r="JT171">
            <v>-0.26</v>
          </cell>
          <cell r="JU171">
            <v>-1604</v>
          </cell>
          <cell r="JV171">
            <v>-1393</v>
          </cell>
          <cell r="JW171">
            <v>0</v>
          </cell>
          <cell r="JX171">
            <v>619.5</v>
          </cell>
          <cell r="JY171">
            <v>6413</v>
          </cell>
          <cell r="JZ171">
            <v>3972854</v>
          </cell>
          <cell r="KA171">
            <v>0</v>
          </cell>
        </row>
        <row r="172">
          <cell r="C172">
            <v>2889</v>
          </cell>
          <cell r="D172" t="str">
            <v>POCAHONTAS AREA (HAVELOCK-PLOVER)OL</v>
          </cell>
          <cell r="E172">
            <v>0</v>
          </cell>
          <cell r="F172">
            <v>0</v>
          </cell>
          <cell r="G172">
            <v>0</v>
          </cell>
          <cell r="H172">
            <v>5283</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0</v>
          </cell>
          <cell r="HL172">
            <v>0</v>
          </cell>
          <cell r="HM172">
            <v>0</v>
          </cell>
          <cell r="HN172">
            <v>0</v>
          </cell>
          <cell r="HO172">
            <v>0</v>
          </cell>
          <cell r="HP172">
            <v>0</v>
          </cell>
          <cell r="HQ172">
            <v>0</v>
          </cell>
          <cell r="HR172">
            <v>0</v>
          </cell>
          <cell r="HS172">
            <v>0</v>
          </cell>
          <cell r="HT172">
            <v>0</v>
          </cell>
          <cell r="HU172">
            <v>0</v>
          </cell>
          <cell r="HV172">
            <v>0</v>
          </cell>
          <cell r="HW172">
            <v>0</v>
          </cell>
          <cell r="HX172">
            <v>0</v>
          </cell>
          <cell r="HY172">
            <v>0</v>
          </cell>
          <cell r="HZ172">
            <v>0</v>
          </cell>
          <cell r="IA172">
            <v>0</v>
          </cell>
          <cell r="IB172">
            <v>0</v>
          </cell>
          <cell r="IC172">
            <v>0</v>
          </cell>
          <cell r="ID172">
            <v>0</v>
          </cell>
          <cell r="IE172">
            <v>0</v>
          </cell>
          <cell r="IF172">
            <v>0</v>
          </cell>
          <cell r="IG172">
            <v>0</v>
          </cell>
          <cell r="IH172">
            <v>0</v>
          </cell>
          <cell r="II172">
            <v>0</v>
          </cell>
          <cell r="IJ172">
            <v>0</v>
          </cell>
          <cell r="IK172">
            <v>0</v>
          </cell>
          <cell r="IL172">
            <v>0</v>
          </cell>
          <cell r="IM172">
            <v>0</v>
          </cell>
          <cell r="IN172">
            <v>0</v>
          </cell>
          <cell r="IO172">
            <v>0</v>
          </cell>
          <cell r="IP172">
            <v>0</v>
          </cell>
          <cell r="IQ172">
            <v>0</v>
          </cell>
          <cell r="IR172">
            <v>0</v>
          </cell>
          <cell r="IS172">
            <v>0</v>
          </cell>
          <cell r="IT172">
            <v>0</v>
          </cell>
          <cell r="IU172">
            <v>0</v>
          </cell>
          <cell r="IV172">
            <v>0</v>
          </cell>
          <cell r="IW172">
            <v>0</v>
          </cell>
          <cell r="IX172">
            <v>0</v>
          </cell>
          <cell r="IY172">
            <v>0</v>
          </cell>
          <cell r="IZ172">
            <v>0</v>
          </cell>
          <cell r="JA172">
            <v>0</v>
          </cell>
          <cell r="JB172">
            <v>0</v>
          </cell>
          <cell r="JC172">
            <v>0</v>
          </cell>
          <cell r="JD172">
            <v>0</v>
          </cell>
          <cell r="JE172">
            <v>0</v>
          </cell>
          <cell r="JF172">
            <v>0</v>
          </cell>
          <cell r="JG172">
            <v>0</v>
          </cell>
          <cell r="JH172">
            <v>0</v>
          </cell>
          <cell r="JI172">
            <v>0</v>
          </cell>
          <cell r="JJ172">
            <v>0</v>
          </cell>
          <cell r="JK172">
            <v>0</v>
          </cell>
          <cell r="JL172">
            <v>0</v>
          </cell>
          <cell r="JM172">
            <v>0</v>
          </cell>
          <cell r="JN172">
            <v>0</v>
          </cell>
          <cell r="JO172">
            <v>0</v>
          </cell>
          <cell r="JP172">
            <v>0</v>
          </cell>
          <cell r="JQ172">
            <v>0</v>
          </cell>
          <cell r="JR172">
            <v>0</v>
          </cell>
          <cell r="JS172">
            <v>0</v>
          </cell>
          <cell r="JT172">
            <v>0</v>
          </cell>
          <cell r="JU172">
            <v>0</v>
          </cell>
          <cell r="JV172">
            <v>0</v>
          </cell>
          <cell r="JW172">
            <v>0</v>
          </cell>
          <cell r="JX172">
            <v>0</v>
          </cell>
          <cell r="JY172">
            <v>0</v>
          </cell>
          <cell r="JZ172">
            <v>0</v>
          </cell>
          <cell r="KA172">
            <v>0</v>
          </cell>
        </row>
        <row r="173">
          <cell r="C173">
            <v>2977</v>
          </cell>
          <cell r="D173" t="str">
            <v>HIGHLAND</v>
          </cell>
          <cell r="E173">
            <v>0</v>
          </cell>
          <cell r="F173">
            <v>0</v>
          </cell>
          <cell r="G173">
            <v>0</v>
          </cell>
          <cell r="H173">
            <v>2977</v>
          </cell>
          <cell r="I173">
            <v>3582279</v>
          </cell>
          <cell r="J173">
            <v>223301</v>
          </cell>
          <cell r="K173">
            <v>302027</v>
          </cell>
          <cell r="L173">
            <v>690204</v>
          </cell>
          <cell r="M173">
            <v>1000</v>
          </cell>
          <cell r="N173">
            <v>210000</v>
          </cell>
          <cell r="O173">
            <v>101000</v>
          </cell>
          <cell r="P173">
            <v>727500</v>
          </cell>
          <cell r="Q173">
            <v>0</v>
          </cell>
          <cell r="R173">
            <v>3883102</v>
          </cell>
          <cell r="S173">
            <v>0</v>
          </cell>
          <cell r="T173">
            <v>91800</v>
          </cell>
          <cell r="U173">
            <v>40886</v>
          </cell>
          <cell r="V173">
            <v>90000</v>
          </cell>
          <cell r="W173">
            <v>168000</v>
          </cell>
          <cell r="X173">
            <v>10111099</v>
          </cell>
          <cell r="Y173">
            <v>0</v>
          </cell>
          <cell r="Z173">
            <v>418985</v>
          </cell>
          <cell r="AA173">
            <v>0</v>
          </cell>
          <cell r="AB173">
            <v>10530084</v>
          </cell>
          <cell r="AC173">
            <v>1151137</v>
          </cell>
          <cell r="AD173">
            <v>11681221</v>
          </cell>
          <cell r="AE173">
            <v>5254046</v>
          </cell>
          <cell r="AF173">
            <v>145529</v>
          </cell>
          <cell r="AG173">
            <v>268294</v>
          </cell>
          <cell r="AH173">
            <v>288294</v>
          </cell>
          <cell r="AI173">
            <v>582119</v>
          </cell>
          <cell r="AJ173">
            <v>345529</v>
          </cell>
          <cell r="AK173">
            <v>732119</v>
          </cell>
          <cell r="AL173">
            <v>436059</v>
          </cell>
          <cell r="AM173">
            <v>0</v>
          </cell>
          <cell r="AN173">
            <v>2797943</v>
          </cell>
          <cell r="AO173">
            <v>310000</v>
          </cell>
          <cell r="AP173">
            <v>285000</v>
          </cell>
          <cell r="AQ173">
            <v>663889</v>
          </cell>
          <cell r="AR173">
            <v>285368</v>
          </cell>
          <cell r="AS173">
            <v>1234257</v>
          </cell>
          <cell r="AT173">
            <v>9596246</v>
          </cell>
          <cell r="AU173">
            <v>418985</v>
          </cell>
          <cell r="AV173">
            <v>10015231</v>
          </cell>
          <cell r="AW173">
            <v>1665990</v>
          </cell>
          <cell r="AX173">
            <v>11681221</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20</v>
          </cell>
          <cell r="BV173">
            <v>2012</v>
          </cell>
          <cell r="BW173">
            <v>2016</v>
          </cell>
          <cell r="BX173">
            <v>10</v>
          </cell>
          <cell r="BY173">
            <v>0</v>
          </cell>
          <cell r="BZ173">
            <v>0</v>
          </cell>
          <cell r="CA173">
            <v>0</v>
          </cell>
          <cell r="CB173">
            <v>0</v>
          </cell>
          <cell r="CC173">
            <v>0</v>
          </cell>
          <cell r="CD173">
            <v>0</v>
          </cell>
          <cell r="CE173">
            <v>0</v>
          </cell>
          <cell r="CF173">
            <v>0</v>
          </cell>
          <cell r="CG173">
            <v>0</v>
          </cell>
          <cell r="CH173">
            <v>0</v>
          </cell>
          <cell r="CI173">
            <v>0</v>
          </cell>
          <cell r="CJ173">
            <v>2013</v>
          </cell>
          <cell r="CK173">
            <v>2022</v>
          </cell>
          <cell r="CL173">
            <v>1000</v>
          </cell>
          <cell r="CM173">
            <v>0</v>
          </cell>
          <cell r="CN173">
            <v>0</v>
          </cell>
          <cell r="CO173">
            <v>0</v>
          </cell>
          <cell r="CP173">
            <v>0</v>
          </cell>
          <cell r="CQ173">
            <v>0</v>
          </cell>
          <cell r="CR173">
            <v>0</v>
          </cell>
          <cell r="CS173">
            <v>0</v>
          </cell>
          <cell r="CT173">
            <v>2700</v>
          </cell>
          <cell r="CU173">
            <v>0</v>
          </cell>
          <cell r="CV173">
            <v>7</v>
          </cell>
          <cell r="CW173">
            <v>413472</v>
          </cell>
          <cell r="CX173">
            <v>0</v>
          </cell>
          <cell r="CY173">
            <v>0</v>
          </cell>
          <cell r="CZ173">
            <v>0</v>
          </cell>
          <cell r="DA173">
            <v>0</v>
          </cell>
          <cell r="DB173">
            <v>0</v>
          </cell>
          <cell r="DC173">
            <v>0</v>
          </cell>
          <cell r="DD173">
            <v>0</v>
          </cell>
          <cell r="DE173">
            <v>262196</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1994885</v>
          </cell>
          <cell r="DU173">
            <v>14040</v>
          </cell>
          <cell r="DV173">
            <v>0</v>
          </cell>
          <cell r="DW173">
            <v>0</v>
          </cell>
          <cell r="DX173">
            <v>0</v>
          </cell>
          <cell r="DY173">
            <v>189844</v>
          </cell>
          <cell r="DZ173">
            <v>700000</v>
          </cell>
          <cell r="EA173">
            <v>0</v>
          </cell>
          <cell r="EB173">
            <v>2898769</v>
          </cell>
          <cell r="EC173">
            <v>300000</v>
          </cell>
          <cell r="ED173">
            <v>0</v>
          </cell>
          <cell r="EE173">
            <v>2884729</v>
          </cell>
          <cell r="EF173">
            <v>113650</v>
          </cell>
          <cell r="EG173">
            <v>148546</v>
          </cell>
          <cell r="EH173">
            <v>262196</v>
          </cell>
          <cell r="EI173">
            <v>86525</v>
          </cell>
          <cell r="EJ173">
            <v>348721</v>
          </cell>
          <cell r="EK173">
            <v>0</v>
          </cell>
          <cell r="EL173">
            <v>0</v>
          </cell>
          <cell r="EM173">
            <v>0</v>
          </cell>
          <cell r="EN173">
            <v>0</v>
          </cell>
          <cell r="EO173">
            <v>241225</v>
          </cell>
          <cell r="EP173">
            <v>0</v>
          </cell>
          <cell r="EQ173">
            <v>3788715</v>
          </cell>
          <cell r="ER173">
            <v>5355</v>
          </cell>
          <cell r="ES173">
            <v>1265490</v>
          </cell>
          <cell r="ET173">
            <v>131049</v>
          </cell>
          <cell r="EU173">
            <v>0</v>
          </cell>
          <cell r="EV173">
            <v>0</v>
          </cell>
          <cell r="EW173">
            <v>100000</v>
          </cell>
          <cell r="EX173">
            <v>33000</v>
          </cell>
          <cell r="EY173">
            <v>0</v>
          </cell>
          <cell r="EZ173">
            <v>0</v>
          </cell>
          <cell r="FA173">
            <v>92002</v>
          </cell>
          <cell r="FB173">
            <v>0</v>
          </cell>
          <cell r="FC173">
            <v>1621541</v>
          </cell>
          <cell r="FD173">
            <v>0</v>
          </cell>
          <cell r="FE173">
            <v>0</v>
          </cell>
          <cell r="FF173">
            <v>1260135</v>
          </cell>
          <cell r="FG173">
            <v>5355</v>
          </cell>
          <cell r="FH173">
            <v>2741140</v>
          </cell>
          <cell r="FI173">
            <v>174494</v>
          </cell>
          <cell r="FJ173">
            <v>302027</v>
          </cell>
          <cell r="FK173">
            <v>690204</v>
          </cell>
          <cell r="FL173">
            <v>500</v>
          </cell>
          <cell r="FM173">
            <v>0</v>
          </cell>
          <cell r="FN173">
            <v>1000</v>
          </cell>
          <cell r="FO173">
            <v>43000</v>
          </cell>
          <cell r="FP173">
            <v>0</v>
          </cell>
          <cell r="FQ173">
            <v>3883102</v>
          </cell>
          <cell r="FR173">
            <v>0</v>
          </cell>
          <cell r="FS173">
            <v>18000</v>
          </cell>
          <cell r="FT173">
            <v>28919</v>
          </cell>
          <cell r="FU173">
            <v>90000</v>
          </cell>
          <cell r="FV173">
            <v>80000</v>
          </cell>
          <cell r="FW173">
            <v>8052386</v>
          </cell>
          <cell r="FX173">
            <v>0</v>
          </cell>
          <cell r="FY173">
            <v>0</v>
          </cell>
          <cell r="FZ173">
            <v>0</v>
          </cell>
          <cell r="GA173">
            <v>8052386</v>
          </cell>
          <cell r="GB173">
            <v>407609</v>
          </cell>
          <cell r="GC173">
            <v>8459995</v>
          </cell>
          <cell r="GD173">
            <v>1253650</v>
          </cell>
          <cell r="GE173">
            <v>0</v>
          </cell>
          <cell r="GF173">
            <v>5291185</v>
          </cell>
          <cell r="GG173">
            <v>6001</v>
          </cell>
          <cell r="GH173">
            <v>3879647</v>
          </cell>
          <cell r="GI173">
            <v>8686</v>
          </cell>
          <cell r="GJ173">
            <v>66617</v>
          </cell>
          <cell r="GK173">
            <v>528868</v>
          </cell>
          <cell r="GL173">
            <v>193134</v>
          </cell>
          <cell r="GM173">
            <v>7844</v>
          </cell>
          <cell r="GN173">
            <v>32062</v>
          </cell>
          <cell r="GO173">
            <v>35210</v>
          </cell>
          <cell r="GP173">
            <v>0</v>
          </cell>
          <cell r="GQ173">
            <v>120000</v>
          </cell>
          <cell r="GR173">
            <v>0</v>
          </cell>
          <cell r="GS173">
            <v>81253</v>
          </cell>
          <cell r="GT173">
            <v>189844</v>
          </cell>
          <cell r="GU173">
            <v>0</v>
          </cell>
          <cell r="GV173">
            <v>5562282</v>
          </cell>
          <cell r="GW173">
            <v>1001627</v>
          </cell>
          <cell r="GX173">
            <v>573438</v>
          </cell>
          <cell r="GY173">
            <v>0</v>
          </cell>
          <cell r="GZ173">
            <v>0</v>
          </cell>
          <cell r="HA173">
            <v>0</v>
          </cell>
          <cell r="HB173">
            <v>291469</v>
          </cell>
          <cell r="HC173">
            <v>0</v>
          </cell>
          <cell r="HD173">
            <v>35168</v>
          </cell>
          <cell r="HE173">
            <v>138023</v>
          </cell>
          <cell r="HF173">
            <v>7566839</v>
          </cell>
          <cell r="HG173">
            <v>7136525</v>
          </cell>
          <cell r="HH173">
            <v>0</v>
          </cell>
          <cell r="HI173">
            <v>430314</v>
          </cell>
          <cell r="HJ173">
            <v>4037412</v>
          </cell>
          <cell r="HK173">
            <v>0</v>
          </cell>
          <cell r="HL173">
            <v>239417</v>
          </cell>
          <cell r="HM173">
            <v>492251</v>
          </cell>
          <cell r="HN173">
            <v>198451</v>
          </cell>
          <cell r="HO173">
            <v>2527</v>
          </cell>
          <cell r="HP173">
            <v>33353</v>
          </cell>
          <cell r="HQ173">
            <v>36630</v>
          </cell>
          <cell r="HR173">
            <v>0</v>
          </cell>
          <cell r="HS173">
            <v>86250</v>
          </cell>
          <cell r="HT173">
            <v>0</v>
          </cell>
          <cell r="HU173">
            <v>111765</v>
          </cell>
          <cell r="HV173">
            <v>0</v>
          </cell>
          <cell r="HW173">
            <v>0</v>
          </cell>
          <cell r="HX173">
            <v>5681398</v>
          </cell>
          <cell r="HY173">
            <v>0</v>
          </cell>
          <cell r="HZ173">
            <v>430314</v>
          </cell>
          <cell r="IA173">
            <v>0</v>
          </cell>
          <cell r="IB173">
            <v>0</v>
          </cell>
          <cell r="IC173">
            <v>0</v>
          </cell>
          <cell r="ID173">
            <v>304663</v>
          </cell>
          <cell r="IE173">
            <v>0</v>
          </cell>
          <cell r="IF173">
            <v>28769</v>
          </cell>
          <cell r="IG173">
            <v>113239</v>
          </cell>
          <cell r="IH173">
            <v>0</v>
          </cell>
          <cell r="II173">
            <v>0</v>
          </cell>
          <cell r="IJ173">
            <v>0</v>
          </cell>
          <cell r="IK173">
            <v>0</v>
          </cell>
          <cell r="IL173">
            <v>5569633</v>
          </cell>
          <cell r="IM173">
            <v>0</v>
          </cell>
          <cell r="IN173">
            <v>0</v>
          </cell>
          <cell r="IO173">
            <v>32.97</v>
          </cell>
          <cell r="IP173">
            <v>6</v>
          </cell>
          <cell r="IQ173">
            <v>2.6240000000000001</v>
          </cell>
          <cell r="IR173">
            <v>3.52</v>
          </cell>
          <cell r="IS173">
            <v>649.5</v>
          </cell>
          <cell r="IT173">
            <v>0</v>
          </cell>
          <cell r="IU173">
            <v>19.5</v>
          </cell>
          <cell r="IV173">
            <v>0</v>
          </cell>
          <cell r="IW173">
            <v>0</v>
          </cell>
          <cell r="IX173">
            <v>0</v>
          </cell>
          <cell r="IY173">
            <v>0</v>
          </cell>
          <cell r="IZ173">
            <v>0</v>
          </cell>
          <cell r="JA173">
            <v>0</v>
          </cell>
          <cell r="JB173">
            <v>0</v>
          </cell>
          <cell r="JC173">
            <v>0</v>
          </cell>
          <cell r="JD173">
            <v>80.42</v>
          </cell>
          <cell r="JE173">
            <v>19.18</v>
          </cell>
          <cell r="JF173">
            <v>18.760000000000002</v>
          </cell>
          <cell r="JG173">
            <v>42.48</v>
          </cell>
          <cell r="JH173">
            <v>13.7</v>
          </cell>
          <cell r="JI173">
            <v>17.55</v>
          </cell>
          <cell r="JJ173">
            <v>45.36</v>
          </cell>
          <cell r="JK173">
            <v>76.61</v>
          </cell>
          <cell r="JL173">
            <v>21.74</v>
          </cell>
          <cell r="JM173">
            <v>3.74</v>
          </cell>
          <cell r="JN173">
            <v>3</v>
          </cell>
          <cell r="JO173">
            <v>0</v>
          </cell>
          <cell r="JP173">
            <v>6121</v>
          </cell>
          <cell r="JQ173">
            <v>2.3969999999999998</v>
          </cell>
          <cell r="JR173">
            <v>6084</v>
          </cell>
          <cell r="JS173">
            <v>659.6</v>
          </cell>
          <cell r="JT173">
            <v>0</v>
          </cell>
          <cell r="JU173">
            <v>0</v>
          </cell>
          <cell r="JV173">
            <v>0</v>
          </cell>
          <cell r="JW173">
            <v>0</v>
          </cell>
          <cell r="JX173">
            <v>649.5</v>
          </cell>
          <cell r="JY173">
            <v>6366</v>
          </cell>
          <cell r="JZ173">
            <v>4134717</v>
          </cell>
          <cell r="KA173">
            <v>0</v>
          </cell>
        </row>
        <row r="174">
          <cell r="C174">
            <v>2988</v>
          </cell>
          <cell r="D174" t="str">
            <v>HINTON</v>
          </cell>
          <cell r="E174">
            <v>0</v>
          </cell>
          <cell r="F174">
            <v>0</v>
          </cell>
          <cell r="G174">
            <v>0</v>
          </cell>
          <cell r="H174">
            <v>2988</v>
          </cell>
          <cell r="I174">
            <v>2546288</v>
          </cell>
          <cell r="J174">
            <v>82295</v>
          </cell>
          <cell r="K174">
            <v>254059</v>
          </cell>
          <cell r="L174">
            <v>1604389</v>
          </cell>
          <cell r="M174">
            <v>12089</v>
          </cell>
          <cell r="N174">
            <v>205000</v>
          </cell>
          <cell r="O174">
            <v>391020</v>
          </cell>
          <cell r="P174">
            <v>742625</v>
          </cell>
          <cell r="Q174">
            <v>3000</v>
          </cell>
          <cell r="R174">
            <v>2978782</v>
          </cell>
          <cell r="S174">
            <v>0</v>
          </cell>
          <cell r="T174">
            <v>111000</v>
          </cell>
          <cell r="U174">
            <v>11829</v>
          </cell>
          <cell r="V174">
            <v>32000</v>
          </cell>
          <cell r="W174">
            <v>95500</v>
          </cell>
          <cell r="X174">
            <v>9069876</v>
          </cell>
          <cell r="Y174">
            <v>0</v>
          </cell>
          <cell r="Z174">
            <v>408503</v>
          </cell>
          <cell r="AA174">
            <v>0</v>
          </cell>
          <cell r="AB174">
            <v>9478379</v>
          </cell>
          <cell r="AC174">
            <v>2428667</v>
          </cell>
          <cell r="AD174">
            <v>11907046</v>
          </cell>
          <cell r="AE174">
            <v>5644856</v>
          </cell>
          <cell r="AF174">
            <v>205678</v>
          </cell>
          <cell r="AG174">
            <v>204567</v>
          </cell>
          <cell r="AH174">
            <v>339673</v>
          </cell>
          <cell r="AI174">
            <v>349675</v>
          </cell>
          <cell r="AJ174">
            <v>116345</v>
          </cell>
          <cell r="AK174">
            <v>733405</v>
          </cell>
          <cell r="AL174">
            <v>531832</v>
          </cell>
          <cell r="AM174">
            <v>0</v>
          </cell>
          <cell r="AN174">
            <v>2481175</v>
          </cell>
          <cell r="AO174">
            <v>324000</v>
          </cell>
          <cell r="AP174">
            <v>220000</v>
          </cell>
          <cell r="AQ174">
            <v>852853</v>
          </cell>
          <cell r="AR174">
            <v>244082</v>
          </cell>
          <cell r="AS174">
            <v>1316935</v>
          </cell>
          <cell r="AT174">
            <v>9766966</v>
          </cell>
          <cell r="AU174">
            <v>408503</v>
          </cell>
          <cell r="AV174">
            <v>10175469</v>
          </cell>
          <cell r="AW174">
            <v>1731577</v>
          </cell>
          <cell r="AX174">
            <v>11907046</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20</v>
          </cell>
          <cell r="BV174">
            <v>2012</v>
          </cell>
          <cell r="BW174">
            <v>2016</v>
          </cell>
          <cell r="BX174">
            <v>10</v>
          </cell>
          <cell r="BY174">
            <v>0</v>
          </cell>
          <cell r="BZ174">
            <v>0</v>
          </cell>
          <cell r="CA174">
            <v>0</v>
          </cell>
          <cell r="CB174">
            <v>0</v>
          </cell>
          <cell r="CC174">
            <v>0</v>
          </cell>
          <cell r="CD174">
            <v>0</v>
          </cell>
          <cell r="CE174">
            <v>0</v>
          </cell>
          <cell r="CF174">
            <v>0</v>
          </cell>
          <cell r="CG174">
            <v>0</v>
          </cell>
          <cell r="CH174">
            <v>0</v>
          </cell>
          <cell r="CI174">
            <v>0</v>
          </cell>
          <cell r="CJ174">
            <v>2007</v>
          </cell>
          <cell r="CK174">
            <v>2016</v>
          </cell>
          <cell r="CL174">
            <v>670</v>
          </cell>
          <cell r="CM174">
            <v>0</v>
          </cell>
          <cell r="CN174">
            <v>0</v>
          </cell>
          <cell r="CO174">
            <v>0</v>
          </cell>
          <cell r="CP174">
            <v>0</v>
          </cell>
          <cell r="CQ174">
            <v>0</v>
          </cell>
          <cell r="CR174">
            <v>0</v>
          </cell>
          <cell r="CS174">
            <v>0</v>
          </cell>
          <cell r="CT174">
            <v>2700</v>
          </cell>
          <cell r="CU174">
            <v>0</v>
          </cell>
          <cell r="CV174">
            <v>7</v>
          </cell>
          <cell r="CW174">
            <v>347966</v>
          </cell>
          <cell r="CX174">
            <v>0</v>
          </cell>
          <cell r="CY174">
            <v>0</v>
          </cell>
          <cell r="CZ174">
            <v>0</v>
          </cell>
          <cell r="DA174">
            <v>0</v>
          </cell>
          <cell r="DB174">
            <v>0</v>
          </cell>
          <cell r="DC174">
            <v>0</v>
          </cell>
          <cell r="DD174">
            <v>0</v>
          </cell>
          <cell r="DE174">
            <v>136271</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1671840</v>
          </cell>
          <cell r="DU174">
            <v>28650</v>
          </cell>
          <cell r="DV174">
            <v>0</v>
          </cell>
          <cell r="DW174">
            <v>0</v>
          </cell>
          <cell r="DX174">
            <v>0</v>
          </cell>
          <cell r="DY174">
            <v>0</v>
          </cell>
          <cell r="DZ174">
            <v>22169</v>
          </cell>
          <cell r="EA174">
            <v>0</v>
          </cell>
          <cell r="EB174">
            <v>1722659</v>
          </cell>
          <cell r="EC174">
            <v>270000</v>
          </cell>
          <cell r="ED174">
            <v>0</v>
          </cell>
          <cell r="EE174">
            <v>1694009</v>
          </cell>
          <cell r="EF174">
            <v>107938</v>
          </cell>
          <cell r="EG174">
            <v>28333</v>
          </cell>
          <cell r="EH174">
            <v>136271</v>
          </cell>
          <cell r="EI174">
            <v>67119</v>
          </cell>
          <cell r="EJ174">
            <v>203390</v>
          </cell>
          <cell r="EK174">
            <v>0</v>
          </cell>
          <cell r="EL174">
            <v>0</v>
          </cell>
          <cell r="EM174">
            <v>0</v>
          </cell>
          <cell r="EN174">
            <v>0</v>
          </cell>
          <cell r="EO174">
            <v>444350</v>
          </cell>
          <cell r="EP174">
            <v>0</v>
          </cell>
          <cell r="EQ174">
            <v>2640399</v>
          </cell>
          <cell r="ER174">
            <v>14086</v>
          </cell>
          <cell r="ES174">
            <v>918507</v>
          </cell>
          <cell r="ET174">
            <v>144151</v>
          </cell>
          <cell r="EU174">
            <v>0</v>
          </cell>
          <cell r="EV174">
            <v>0</v>
          </cell>
          <cell r="EW174">
            <v>67000</v>
          </cell>
          <cell r="EX174">
            <v>33000</v>
          </cell>
          <cell r="EY174">
            <v>0</v>
          </cell>
          <cell r="EZ174">
            <v>0</v>
          </cell>
          <cell r="FA174">
            <v>218472</v>
          </cell>
          <cell r="FB174">
            <v>0</v>
          </cell>
          <cell r="FC174">
            <v>1381130</v>
          </cell>
          <cell r="FD174">
            <v>0</v>
          </cell>
          <cell r="FE174">
            <v>0</v>
          </cell>
          <cell r="FF174">
            <v>904421</v>
          </cell>
          <cell r="FG174">
            <v>14086</v>
          </cell>
          <cell r="FH174">
            <v>1656230</v>
          </cell>
          <cell r="FI174">
            <v>54613</v>
          </cell>
          <cell r="FJ174">
            <v>254059</v>
          </cell>
          <cell r="FK174">
            <v>1604389</v>
          </cell>
          <cell r="FL174">
            <v>8500</v>
          </cell>
          <cell r="FM174">
            <v>0</v>
          </cell>
          <cell r="FN174">
            <v>1020</v>
          </cell>
          <cell r="FO174">
            <v>60925</v>
          </cell>
          <cell r="FP174">
            <v>0</v>
          </cell>
          <cell r="FQ174">
            <v>2978782</v>
          </cell>
          <cell r="FR174">
            <v>0</v>
          </cell>
          <cell r="FS174">
            <v>11000</v>
          </cell>
          <cell r="FT174">
            <v>7484</v>
          </cell>
          <cell r="FU174">
            <v>32000</v>
          </cell>
          <cell r="FV174">
            <v>95500</v>
          </cell>
          <cell r="FW174">
            <v>6764502</v>
          </cell>
          <cell r="FX174">
            <v>0</v>
          </cell>
          <cell r="FY174">
            <v>0</v>
          </cell>
          <cell r="FZ174">
            <v>0</v>
          </cell>
          <cell r="GA174">
            <v>6764502</v>
          </cell>
          <cell r="GB174">
            <v>980560</v>
          </cell>
          <cell r="GC174">
            <v>7745062</v>
          </cell>
          <cell r="GD174">
            <v>2074877</v>
          </cell>
          <cell r="GE174">
            <v>0</v>
          </cell>
          <cell r="GF174">
            <v>4299965</v>
          </cell>
          <cell r="GG174">
            <v>6001</v>
          </cell>
          <cell r="GH174">
            <v>3193732</v>
          </cell>
          <cell r="GI174">
            <v>80216</v>
          </cell>
          <cell r="GJ174">
            <v>20457</v>
          </cell>
          <cell r="GK174">
            <v>302150</v>
          </cell>
          <cell r="GL174">
            <v>157545</v>
          </cell>
          <cell r="GM174">
            <v>1774</v>
          </cell>
          <cell r="GN174">
            <v>27214</v>
          </cell>
          <cell r="GO174">
            <v>30592</v>
          </cell>
          <cell r="GP174">
            <v>0</v>
          </cell>
          <cell r="GQ174">
            <v>140100</v>
          </cell>
          <cell r="GR174">
            <v>0</v>
          </cell>
          <cell r="GS174">
            <v>23532</v>
          </cell>
          <cell r="GT174">
            <v>0</v>
          </cell>
          <cell r="GU174">
            <v>0</v>
          </cell>
          <cell r="GV174">
            <v>4285773</v>
          </cell>
          <cell r="GW174">
            <v>1672820</v>
          </cell>
          <cell r="GX174">
            <v>1406467</v>
          </cell>
          <cell r="GY174">
            <v>37724</v>
          </cell>
          <cell r="GZ174">
            <v>0</v>
          </cell>
          <cell r="HA174">
            <v>0</v>
          </cell>
          <cell r="HB174">
            <v>255401</v>
          </cell>
          <cell r="HC174">
            <v>0</v>
          </cell>
          <cell r="HD174">
            <v>31717</v>
          </cell>
          <cell r="HE174">
            <v>93016</v>
          </cell>
          <cell r="HF174">
            <v>7713477</v>
          </cell>
          <cell r="HG174">
            <v>6482007</v>
          </cell>
          <cell r="HH174">
            <v>0</v>
          </cell>
          <cell r="HI174">
            <v>1231470</v>
          </cell>
          <cell r="HJ174">
            <v>3242906</v>
          </cell>
          <cell r="HK174">
            <v>0</v>
          </cell>
          <cell r="HL174">
            <v>30917</v>
          </cell>
          <cell r="HM174">
            <v>265284</v>
          </cell>
          <cell r="HN174">
            <v>158020</v>
          </cell>
          <cell r="HO174">
            <v>1299</v>
          </cell>
          <cell r="HP174">
            <v>27804</v>
          </cell>
          <cell r="HQ174">
            <v>31243</v>
          </cell>
          <cell r="HR174">
            <v>0</v>
          </cell>
          <cell r="HS174">
            <v>116027</v>
          </cell>
          <cell r="HT174">
            <v>0</v>
          </cell>
          <cell r="HU174">
            <v>102833</v>
          </cell>
          <cell r="HV174">
            <v>0</v>
          </cell>
          <cell r="HW174">
            <v>0</v>
          </cell>
          <cell r="HX174">
            <v>4327868</v>
          </cell>
          <cell r="HY174">
            <v>0</v>
          </cell>
          <cell r="HZ174">
            <v>1231470</v>
          </cell>
          <cell r="IA174">
            <v>0</v>
          </cell>
          <cell r="IB174">
            <v>0</v>
          </cell>
          <cell r="IC174">
            <v>0</v>
          </cell>
          <cell r="ID174">
            <v>254147</v>
          </cell>
          <cell r="IE174">
            <v>0</v>
          </cell>
          <cell r="IF174">
            <v>25986</v>
          </cell>
          <cell r="IG174">
            <v>110178</v>
          </cell>
          <cell r="IH174">
            <v>0</v>
          </cell>
          <cell r="II174">
            <v>0</v>
          </cell>
          <cell r="IJ174">
            <v>0</v>
          </cell>
          <cell r="IK174">
            <v>0</v>
          </cell>
          <cell r="IL174">
            <v>4225035</v>
          </cell>
          <cell r="IM174">
            <v>0</v>
          </cell>
          <cell r="IN174">
            <v>0</v>
          </cell>
          <cell r="IO174">
            <v>3.29</v>
          </cell>
          <cell r="IP174">
            <v>22</v>
          </cell>
          <cell r="IQ174">
            <v>1.7609999999999999</v>
          </cell>
          <cell r="IR174">
            <v>0</v>
          </cell>
          <cell r="IS174">
            <v>546.6</v>
          </cell>
          <cell r="IT174">
            <v>0</v>
          </cell>
          <cell r="IU174">
            <v>14</v>
          </cell>
          <cell r="IV174">
            <v>0</v>
          </cell>
          <cell r="IW174">
            <v>0</v>
          </cell>
          <cell r="IX174">
            <v>0</v>
          </cell>
          <cell r="IY174">
            <v>0</v>
          </cell>
          <cell r="IZ174">
            <v>0</v>
          </cell>
          <cell r="JA174">
            <v>0</v>
          </cell>
          <cell r="JB174">
            <v>0</v>
          </cell>
          <cell r="JC174">
            <v>0</v>
          </cell>
          <cell r="JD174">
            <v>43.34</v>
          </cell>
          <cell r="JE174">
            <v>10.96</v>
          </cell>
          <cell r="JF174">
            <v>11.5</v>
          </cell>
          <cell r="JG174">
            <v>20.88</v>
          </cell>
          <cell r="JH174">
            <v>19.18</v>
          </cell>
          <cell r="JI174">
            <v>10.89</v>
          </cell>
          <cell r="JJ174">
            <v>18.72</v>
          </cell>
          <cell r="JK174">
            <v>48.79</v>
          </cell>
          <cell r="JL174">
            <v>2.38</v>
          </cell>
          <cell r="JM174">
            <v>0</v>
          </cell>
          <cell r="JN174">
            <v>21</v>
          </cell>
          <cell r="JO174">
            <v>0</v>
          </cell>
          <cell r="JP174">
            <v>6121</v>
          </cell>
          <cell r="JQ174">
            <v>1.859</v>
          </cell>
          <cell r="JR174">
            <v>5459</v>
          </cell>
          <cell r="JS174">
            <v>529.79999999999995</v>
          </cell>
          <cell r="JT174">
            <v>0</v>
          </cell>
          <cell r="JU174">
            <v>0</v>
          </cell>
          <cell r="JV174">
            <v>0</v>
          </cell>
          <cell r="JW174">
            <v>0</v>
          </cell>
          <cell r="JX174">
            <v>546.6</v>
          </cell>
          <cell r="JY174">
            <v>6366</v>
          </cell>
          <cell r="JZ174">
            <v>3479656</v>
          </cell>
          <cell r="KA174">
            <v>0</v>
          </cell>
        </row>
        <row r="175">
          <cell r="C175">
            <v>3029</v>
          </cell>
          <cell r="D175" t="str">
            <v>HOWARD-WINNESHIEK</v>
          </cell>
          <cell r="E175">
            <v>0</v>
          </cell>
          <cell r="F175">
            <v>0</v>
          </cell>
          <cell r="G175">
            <v>0</v>
          </cell>
          <cell r="H175">
            <v>3029</v>
          </cell>
          <cell r="I175">
            <v>5753771</v>
          </cell>
          <cell r="J175">
            <v>65849</v>
          </cell>
          <cell r="K175">
            <v>373761</v>
          </cell>
          <cell r="L175">
            <v>414500</v>
          </cell>
          <cell r="M175">
            <v>12920</v>
          </cell>
          <cell r="N175">
            <v>291000</v>
          </cell>
          <cell r="O175">
            <v>310400</v>
          </cell>
          <cell r="P175">
            <v>290700</v>
          </cell>
          <cell r="Q175">
            <v>7000</v>
          </cell>
          <cell r="R175">
            <v>7194038</v>
          </cell>
          <cell r="S175">
            <v>0</v>
          </cell>
          <cell r="T175">
            <v>1316900</v>
          </cell>
          <cell r="U175">
            <v>39395</v>
          </cell>
          <cell r="V175">
            <v>245000</v>
          </cell>
          <cell r="W175">
            <v>761000</v>
          </cell>
          <cell r="X175">
            <v>17076234</v>
          </cell>
          <cell r="Y175">
            <v>0</v>
          </cell>
          <cell r="Z175">
            <v>86200</v>
          </cell>
          <cell r="AA175">
            <v>0</v>
          </cell>
          <cell r="AB175">
            <v>17162434</v>
          </cell>
          <cell r="AC175">
            <v>8430996</v>
          </cell>
          <cell r="AD175">
            <v>25593430</v>
          </cell>
          <cell r="AE175">
            <v>11376500</v>
          </cell>
          <cell r="AF175">
            <v>515000</v>
          </cell>
          <cell r="AG175">
            <v>496500</v>
          </cell>
          <cell r="AH175">
            <v>394300</v>
          </cell>
          <cell r="AI175">
            <v>871200</v>
          </cell>
          <cell r="AJ175">
            <v>301300</v>
          </cell>
          <cell r="AK175">
            <v>2219400</v>
          </cell>
          <cell r="AL175">
            <v>1274000</v>
          </cell>
          <cell r="AM175">
            <v>0</v>
          </cell>
          <cell r="AN175">
            <v>6071700</v>
          </cell>
          <cell r="AO175">
            <v>900000</v>
          </cell>
          <cell r="AP175">
            <v>275000</v>
          </cell>
          <cell r="AQ175">
            <v>86200</v>
          </cell>
          <cell r="AR175">
            <v>614858</v>
          </cell>
          <cell r="AS175">
            <v>976058</v>
          </cell>
          <cell r="AT175">
            <v>19324258</v>
          </cell>
          <cell r="AU175">
            <v>86200</v>
          </cell>
          <cell r="AV175">
            <v>19410458</v>
          </cell>
          <cell r="AW175">
            <v>6182972</v>
          </cell>
          <cell r="AX175">
            <v>25593430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20</v>
          </cell>
          <cell r="BV175">
            <v>2012</v>
          </cell>
          <cell r="BW175">
            <v>2016</v>
          </cell>
          <cell r="BX175">
            <v>10</v>
          </cell>
          <cell r="BY175">
            <v>0</v>
          </cell>
          <cell r="BZ175">
            <v>0</v>
          </cell>
          <cell r="CA175">
            <v>0</v>
          </cell>
          <cell r="CB175">
            <v>0</v>
          </cell>
          <cell r="CC175">
            <v>0</v>
          </cell>
          <cell r="CD175">
            <v>0</v>
          </cell>
          <cell r="CE175">
            <v>0</v>
          </cell>
          <cell r="CF175">
            <v>0</v>
          </cell>
          <cell r="CG175">
            <v>0</v>
          </cell>
          <cell r="CH175">
            <v>0</v>
          </cell>
          <cell r="CI175">
            <v>0</v>
          </cell>
          <cell r="CJ175">
            <v>2012</v>
          </cell>
          <cell r="CK175">
            <v>2021</v>
          </cell>
          <cell r="CL175">
            <v>670</v>
          </cell>
          <cell r="CM175">
            <v>0</v>
          </cell>
          <cell r="CN175">
            <v>0</v>
          </cell>
          <cell r="CO175">
            <v>0</v>
          </cell>
          <cell r="CP175">
            <v>0</v>
          </cell>
          <cell r="CQ175">
            <v>0</v>
          </cell>
          <cell r="CR175">
            <v>0</v>
          </cell>
          <cell r="CS175">
            <v>0</v>
          </cell>
          <cell r="CT175">
            <v>4050</v>
          </cell>
          <cell r="CU175">
            <v>0</v>
          </cell>
          <cell r="CV175">
            <v>3</v>
          </cell>
          <cell r="CW175">
            <v>841688</v>
          </cell>
          <cell r="CX175">
            <v>0</v>
          </cell>
          <cell r="CY175">
            <v>0</v>
          </cell>
          <cell r="CZ175">
            <v>0</v>
          </cell>
          <cell r="DA175">
            <v>0</v>
          </cell>
          <cell r="DB175">
            <v>0</v>
          </cell>
          <cell r="DC175">
            <v>0</v>
          </cell>
          <cell r="DD175">
            <v>2</v>
          </cell>
          <cell r="DE175">
            <v>330199</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4429638</v>
          </cell>
          <cell r="DU175">
            <v>448420</v>
          </cell>
          <cell r="DV175">
            <v>0</v>
          </cell>
          <cell r="DW175">
            <v>0</v>
          </cell>
          <cell r="DX175">
            <v>0</v>
          </cell>
          <cell r="DY175">
            <v>0</v>
          </cell>
          <cell r="DZ175">
            <v>0</v>
          </cell>
          <cell r="EA175">
            <v>0</v>
          </cell>
          <cell r="EB175">
            <v>4878058</v>
          </cell>
          <cell r="EC175">
            <v>600000</v>
          </cell>
          <cell r="ED175">
            <v>0</v>
          </cell>
          <cell r="EE175">
            <v>4429638</v>
          </cell>
          <cell r="EF175">
            <v>0</v>
          </cell>
          <cell r="EG175">
            <v>180451</v>
          </cell>
          <cell r="EH175">
            <v>180451</v>
          </cell>
          <cell r="EI175">
            <v>162515</v>
          </cell>
          <cell r="EJ175">
            <v>342966</v>
          </cell>
          <cell r="EK175">
            <v>0</v>
          </cell>
          <cell r="EL175">
            <v>0</v>
          </cell>
          <cell r="EM175">
            <v>0</v>
          </cell>
          <cell r="EN175">
            <v>0</v>
          </cell>
          <cell r="EO175">
            <v>0</v>
          </cell>
          <cell r="EP175">
            <v>0</v>
          </cell>
          <cell r="EQ175">
            <v>5821024</v>
          </cell>
          <cell r="ER175">
            <v>91055</v>
          </cell>
          <cell r="ES175">
            <v>1004618</v>
          </cell>
          <cell r="ET175">
            <v>123743</v>
          </cell>
          <cell r="EU175">
            <v>0</v>
          </cell>
          <cell r="EV175">
            <v>0</v>
          </cell>
          <cell r="EW175">
            <v>36642</v>
          </cell>
          <cell r="EX175">
            <v>33000</v>
          </cell>
          <cell r="EY175">
            <v>0</v>
          </cell>
          <cell r="EZ175">
            <v>0</v>
          </cell>
          <cell r="FA175">
            <v>0</v>
          </cell>
          <cell r="FB175">
            <v>0</v>
          </cell>
          <cell r="FC175">
            <v>1198003</v>
          </cell>
          <cell r="FD175">
            <v>0</v>
          </cell>
          <cell r="FE175">
            <v>0</v>
          </cell>
          <cell r="FF175">
            <v>913563</v>
          </cell>
          <cell r="FG175">
            <v>91055</v>
          </cell>
          <cell r="FH175">
            <v>4821076</v>
          </cell>
          <cell r="FI175">
            <v>55214</v>
          </cell>
          <cell r="FJ175">
            <v>224257</v>
          </cell>
          <cell r="FK175">
            <v>414500</v>
          </cell>
          <cell r="FL175">
            <v>9100</v>
          </cell>
          <cell r="FM175">
            <v>0</v>
          </cell>
          <cell r="FN175">
            <v>30400</v>
          </cell>
          <cell r="FO175">
            <v>150000</v>
          </cell>
          <cell r="FP175">
            <v>0</v>
          </cell>
          <cell r="FQ175">
            <v>7194038</v>
          </cell>
          <cell r="FR175">
            <v>0</v>
          </cell>
          <cell r="FS175">
            <v>107000</v>
          </cell>
          <cell r="FT175">
            <v>32902</v>
          </cell>
          <cell r="FU175">
            <v>245000</v>
          </cell>
          <cell r="FV175">
            <v>272000</v>
          </cell>
          <cell r="FW175">
            <v>13555487</v>
          </cell>
          <cell r="FX175">
            <v>0</v>
          </cell>
          <cell r="FY175">
            <v>0</v>
          </cell>
          <cell r="FZ175">
            <v>0</v>
          </cell>
          <cell r="GA175">
            <v>13555487</v>
          </cell>
          <cell r="GB175">
            <v>3261505</v>
          </cell>
          <cell r="GC175">
            <v>16816992</v>
          </cell>
          <cell r="GD175">
            <v>1485159</v>
          </cell>
          <cell r="GE175">
            <v>0</v>
          </cell>
          <cell r="GF175">
            <v>11449558</v>
          </cell>
          <cell r="GG175">
            <v>6124</v>
          </cell>
          <cell r="GH175">
            <v>8214121</v>
          </cell>
          <cell r="GI175">
            <v>181306</v>
          </cell>
          <cell r="GJ175">
            <v>94849</v>
          </cell>
          <cell r="GK175">
            <v>1183218</v>
          </cell>
          <cell r="GL175">
            <v>426686</v>
          </cell>
          <cell r="GM175">
            <v>5244</v>
          </cell>
          <cell r="GN175">
            <v>74268</v>
          </cell>
          <cell r="GO175">
            <v>82946</v>
          </cell>
          <cell r="GP175">
            <v>0</v>
          </cell>
          <cell r="GQ175">
            <v>345011</v>
          </cell>
          <cell r="GR175">
            <v>0</v>
          </cell>
          <cell r="GS175">
            <v>58830</v>
          </cell>
          <cell r="GT175">
            <v>0</v>
          </cell>
          <cell r="GU175">
            <v>0</v>
          </cell>
          <cell r="GV175">
            <v>11508388</v>
          </cell>
          <cell r="GW175">
            <v>1262122</v>
          </cell>
          <cell r="GX175">
            <v>2370030</v>
          </cell>
          <cell r="GY175">
            <v>0</v>
          </cell>
          <cell r="GZ175">
            <v>0</v>
          </cell>
          <cell r="HA175">
            <v>0</v>
          </cell>
          <cell r="HB175">
            <v>657194</v>
          </cell>
          <cell r="HC175">
            <v>0</v>
          </cell>
          <cell r="HD175">
            <v>91489</v>
          </cell>
          <cell r="HE175">
            <v>291049</v>
          </cell>
          <cell r="HF175">
            <v>16088783</v>
          </cell>
          <cell r="HG175">
            <v>13341278</v>
          </cell>
          <cell r="HH175">
            <v>0</v>
          </cell>
          <cell r="HI175">
            <v>2747505</v>
          </cell>
          <cell r="HJ175">
            <v>8247075</v>
          </cell>
          <cell r="HK175">
            <v>49187</v>
          </cell>
          <cell r="HL175">
            <v>143706</v>
          </cell>
          <cell r="HM175">
            <v>1000414</v>
          </cell>
          <cell r="HN175">
            <v>419617</v>
          </cell>
          <cell r="HO175">
            <v>12313</v>
          </cell>
          <cell r="HP175">
            <v>74583</v>
          </cell>
          <cell r="HQ175">
            <v>83277</v>
          </cell>
          <cell r="HR175">
            <v>0</v>
          </cell>
          <cell r="HS175">
            <v>355897</v>
          </cell>
          <cell r="HT175">
            <v>0</v>
          </cell>
          <cell r="HU175">
            <v>107418</v>
          </cell>
          <cell r="HV175">
            <v>0</v>
          </cell>
          <cell r="HW175">
            <v>0</v>
          </cell>
          <cell r="HX175">
            <v>11344368</v>
          </cell>
          <cell r="HY175">
            <v>0</v>
          </cell>
          <cell r="HZ175">
            <v>2747505</v>
          </cell>
          <cell r="IA175">
            <v>0</v>
          </cell>
          <cell r="IB175">
            <v>0</v>
          </cell>
          <cell r="IC175">
            <v>0</v>
          </cell>
          <cell r="ID175">
            <v>653994</v>
          </cell>
          <cell r="IE175">
            <v>0</v>
          </cell>
          <cell r="IF175">
            <v>74965</v>
          </cell>
          <cell r="IG175">
            <v>290748</v>
          </cell>
          <cell r="IH175">
            <v>0</v>
          </cell>
          <cell r="II175">
            <v>0</v>
          </cell>
          <cell r="IJ175">
            <v>0</v>
          </cell>
          <cell r="IK175">
            <v>0</v>
          </cell>
          <cell r="IL175">
            <v>11236950</v>
          </cell>
          <cell r="IM175">
            <v>0</v>
          </cell>
          <cell r="IN175">
            <v>1.5</v>
          </cell>
          <cell r="IO175">
            <v>14.5</v>
          </cell>
          <cell r="IP175">
            <v>162</v>
          </cell>
          <cell r="IQ175">
            <v>7.415</v>
          </cell>
          <cell r="IR175">
            <v>1.1000000000000001</v>
          </cell>
          <cell r="IS175">
            <v>1297.0999999999999</v>
          </cell>
          <cell r="IT175">
            <v>0</v>
          </cell>
          <cell r="IU175">
            <v>44</v>
          </cell>
          <cell r="IV175">
            <v>0</v>
          </cell>
          <cell r="IW175">
            <v>0</v>
          </cell>
          <cell r="IX175">
            <v>0</v>
          </cell>
          <cell r="IY175">
            <v>0</v>
          </cell>
          <cell r="IZ175">
            <v>0</v>
          </cell>
          <cell r="JA175">
            <v>0</v>
          </cell>
          <cell r="JB175">
            <v>0</v>
          </cell>
          <cell r="JC175">
            <v>0</v>
          </cell>
          <cell r="JD175">
            <v>160.22</v>
          </cell>
          <cell r="JE175">
            <v>24.66</v>
          </cell>
          <cell r="JF175">
            <v>36.92</v>
          </cell>
          <cell r="JG175">
            <v>98.64</v>
          </cell>
          <cell r="JH175">
            <v>21.92</v>
          </cell>
          <cell r="JI175">
            <v>38.72</v>
          </cell>
          <cell r="JJ175">
            <v>82.8</v>
          </cell>
          <cell r="JK175">
            <v>143.44</v>
          </cell>
          <cell r="JL175">
            <v>13.71</v>
          </cell>
          <cell r="JM175">
            <v>1.32</v>
          </cell>
          <cell r="JN175">
            <v>168</v>
          </cell>
          <cell r="JO175">
            <v>1</v>
          </cell>
          <cell r="JP175">
            <v>6244</v>
          </cell>
          <cell r="JQ175">
            <v>7.6079999999999997</v>
          </cell>
          <cell r="JR175">
            <v>103621</v>
          </cell>
          <cell r="JS175">
            <v>1320.8</v>
          </cell>
          <cell r="JT175">
            <v>0</v>
          </cell>
          <cell r="JU175">
            <v>0</v>
          </cell>
          <cell r="JV175">
            <v>0</v>
          </cell>
          <cell r="JW175">
            <v>0</v>
          </cell>
          <cell r="JX175">
            <v>1297.0999999999999</v>
          </cell>
          <cell r="JY175">
            <v>6489</v>
          </cell>
          <cell r="JZ175">
            <v>8416882</v>
          </cell>
          <cell r="KA175">
            <v>0</v>
          </cell>
        </row>
        <row r="176">
          <cell r="C176">
            <v>3033</v>
          </cell>
          <cell r="D176" t="str">
            <v>HUBBARD-RADCLIFFE</v>
          </cell>
          <cell r="E176">
            <v>0</v>
          </cell>
          <cell r="F176">
            <v>0</v>
          </cell>
          <cell r="G176">
            <v>0</v>
          </cell>
          <cell r="H176">
            <v>3033</v>
          </cell>
          <cell r="I176">
            <v>3073873</v>
          </cell>
          <cell r="J176">
            <v>60897</v>
          </cell>
          <cell r="K176">
            <v>0</v>
          </cell>
          <cell r="L176">
            <v>1000000</v>
          </cell>
          <cell r="M176">
            <v>25400</v>
          </cell>
          <cell r="N176">
            <v>92000</v>
          </cell>
          <cell r="O176">
            <v>58000</v>
          </cell>
          <cell r="P176">
            <v>566886</v>
          </cell>
          <cell r="Q176">
            <v>0</v>
          </cell>
          <cell r="R176">
            <v>2165667</v>
          </cell>
          <cell r="S176">
            <v>0</v>
          </cell>
          <cell r="T176">
            <v>25000</v>
          </cell>
          <cell r="U176">
            <v>17849</v>
          </cell>
          <cell r="V176">
            <v>42000</v>
          </cell>
          <cell r="W176">
            <v>192000</v>
          </cell>
          <cell r="X176">
            <v>7319572</v>
          </cell>
          <cell r="Y176">
            <v>0</v>
          </cell>
          <cell r="Z176">
            <v>459857</v>
          </cell>
          <cell r="AA176">
            <v>0</v>
          </cell>
          <cell r="AB176">
            <v>7779429</v>
          </cell>
          <cell r="AC176">
            <v>9407239</v>
          </cell>
          <cell r="AD176">
            <v>17186668</v>
          </cell>
          <cell r="AE176">
            <v>4335000</v>
          </cell>
          <cell r="AF176">
            <v>66150</v>
          </cell>
          <cell r="AG176">
            <v>196300</v>
          </cell>
          <cell r="AH176">
            <v>183150</v>
          </cell>
          <cell r="AI176">
            <v>319170</v>
          </cell>
          <cell r="AJ176">
            <v>100010</v>
          </cell>
          <cell r="AK176">
            <v>491400</v>
          </cell>
          <cell r="AL176">
            <v>406530</v>
          </cell>
          <cell r="AM176">
            <v>0</v>
          </cell>
          <cell r="AN176">
            <v>1762710</v>
          </cell>
          <cell r="AO176">
            <v>341220</v>
          </cell>
          <cell r="AP176">
            <v>7370000</v>
          </cell>
          <cell r="AQ176">
            <v>1018695</v>
          </cell>
          <cell r="AR176">
            <v>198619</v>
          </cell>
          <cell r="AS176">
            <v>8587314</v>
          </cell>
          <cell r="AT176">
            <v>15026244</v>
          </cell>
          <cell r="AU176">
            <v>459857</v>
          </cell>
          <cell r="AV176">
            <v>15486101</v>
          </cell>
          <cell r="AW176">
            <v>1700567</v>
          </cell>
          <cell r="AX176">
            <v>17186668</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2015</v>
          </cell>
          <cell r="BW176">
            <v>2019</v>
          </cell>
          <cell r="BX176">
            <v>10</v>
          </cell>
          <cell r="BY176">
            <v>0</v>
          </cell>
          <cell r="BZ176">
            <v>0</v>
          </cell>
          <cell r="CA176">
            <v>0</v>
          </cell>
          <cell r="CB176">
            <v>0</v>
          </cell>
          <cell r="CC176">
            <v>0</v>
          </cell>
          <cell r="CD176">
            <v>0</v>
          </cell>
          <cell r="CE176">
            <v>0</v>
          </cell>
          <cell r="CF176">
            <v>0</v>
          </cell>
          <cell r="CG176">
            <v>0</v>
          </cell>
          <cell r="CH176">
            <v>0</v>
          </cell>
          <cell r="CI176">
            <v>0</v>
          </cell>
          <cell r="CJ176">
            <v>2009</v>
          </cell>
          <cell r="CK176">
            <v>2018</v>
          </cell>
          <cell r="CL176">
            <v>1340</v>
          </cell>
          <cell r="CM176">
            <v>0</v>
          </cell>
          <cell r="CN176">
            <v>0</v>
          </cell>
          <cell r="CO176">
            <v>0</v>
          </cell>
          <cell r="CP176">
            <v>0</v>
          </cell>
          <cell r="CQ176">
            <v>0</v>
          </cell>
          <cell r="CR176">
            <v>0</v>
          </cell>
          <cell r="CS176">
            <v>0</v>
          </cell>
          <cell r="CT176">
            <v>2700</v>
          </cell>
          <cell r="CU176">
            <v>0</v>
          </cell>
          <cell r="CV176">
            <v>0</v>
          </cell>
          <cell r="CW176">
            <v>282959</v>
          </cell>
          <cell r="CX176">
            <v>0</v>
          </cell>
          <cell r="CY176">
            <v>0</v>
          </cell>
          <cell r="CZ176">
            <v>0</v>
          </cell>
          <cell r="DA176">
            <v>0</v>
          </cell>
          <cell r="DB176">
            <v>0</v>
          </cell>
          <cell r="DC176">
            <v>0</v>
          </cell>
          <cell r="DD176">
            <v>0</v>
          </cell>
          <cell r="DE176">
            <v>313849</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1810048</v>
          </cell>
          <cell r="DU176">
            <v>240260</v>
          </cell>
          <cell r="DV176">
            <v>0</v>
          </cell>
          <cell r="DW176">
            <v>0</v>
          </cell>
          <cell r="DX176">
            <v>0</v>
          </cell>
          <cell r="DY176">
            <v>0</v>
          </cell>
          <cell r="DZ176">
            <v>135526</v>
          </cell>
          <cell r="EA176">
            <v>0</v>
          </cell>
          <cell r="EB176">
            <v>2185834</v>
          </cell>
          <cell r="EC176">
            <v>0</v>
          </cell>
          <cell r="ED176">
            <v>0</v>
          </cell>
          <cell r="EE176">
            <v>1945574</v>
          </cell>
          <cell r="EF176">
            <v>220950</v>
          </cell>
          <cell r="EG176">
            <v>92899</v>
          </cell>
          <cell r="EH176">
            <v>313849</v>
          </cell>
          <cell r="EI176">
            <v>77291</v>
          </cell>
          <cell r="EJ176">
            <v>391140</v>
          </cell>
          <cell r="EK176">
            <v>0</v>
          </cell>
          <cell r="EL176">
            <v>0</v>
          </cell>
          <cell r="EM176">
            <v>0</v>
          </cell>
          <cell r="EN176">
            <v>0</v>
          </cell>
          <cell r="EO176">
            <v>553838</v>
          </cell>
          <cell r="EP176">
            <v>0</v>
          </cell>
          <cell r="EQ176">
            <v>3130812</v>
          </cell>
          <cell r="ER176">
            <v>102581</v>
          </cell>
          <cell r="ES176">
            <v>998089</v>
          </cell>
          <cell r="ET176">
            <v>0</v>
          </cell>
          <cell r="EU176">
            <v>0</v>
          </cell>
          <cell r="EV176">
            <v>0</v>
          </cell>
          <cell r="EW176">
            <v>134000</v>
          </cell>
          <cell r="EX176">
            <v>33000</v>
          </cell>
          <cell r="EY176">
            <v>0</v>
          </cell>
          <cell r="EZ176">
            <v>0</v>
          </cell>
          <cell r="FA176">
            <v>236465</v>
          </cell>
          <cell r="FB176">
            <v>0</v>
          </cell>
          <cell r="FC176">
            <v>1401554</v>
          </cell>
          <cell r="FD176">
            <v>0</v>
          </cell>
          <cell r="FE176">
            <v>0</v>
          </cell>
          <cell r="FF176">
            <v>895508</v>
          </cell>
          <cell r="FG176">
            <v>102581</v>
          </cell>
          <cell r="FH176">
            <v>2146403</v>
          </cell>
          <cell r="FI176">
            <v>43389</v>
          </cell>
          <cell r="FJ176">
            <v>0</v>
          </cell>
          <cell r="FK176">
            <v>1000000</v>
          </cell>
          <cell r="FL176">
            <v>7000</v>
          </cell>
          <cell r="FM176">
            <v>0</v>
          </cell>
          <cell r="FN176">
            <v>8000</v>
          </cell>
          <cell r="FO176">
            <v>125000</v>
          </cell>
          <cell r="FP176">
            <v>0</v>
          </cell>
          <cell r="FQ176">
            <v>2165667</v>
          </cell>
          <cell r="FR176">
            <v>0</v>
          </cell>
          <cell r="FS176">
            <v>23000</v>
          </cell>
          <cell r="FT176">
            <v>10415</v>
          </cell>
          <cell r="FU176">
            <v>42000</v>
          </cell>
          <cell r="FV176">
            <v>62000</v>
          </cell>
          <cell r="FW176">
            <v>5632874</v>
          </cell>
          <cell r="FX176">
            <v>0</v>
          </cell>
          <cell r="FY176">
            <v>0</v>
          </cell>
          <cell r="FZ176">
            <v>0</v>
          </cell>
          <cell r="GA176">
            <v>5632874</v>
          </cell>
          <cell r="GB176">
            <v>813370</v>
          </cell>
          <cell r="GC176">
            <v>6446244</v>
          </cell>
          <cell r="GD176">
            <v>1277415</v>
          </cell>
          <cell r="GE176">
            <v>0</v>
          </cell>
          <cell r="GF176">
            <v>3320340</v>
          </cell>
          <cell r="GG176">
            <v>6113</v>
          </cell>
          <cell r="GH176">
            <v>2449479</v>
          </cell>
          <cell r="GI176">
            <v>17736</v>
          </cell>
          <cell r="GJ176">
            <v>68894</v>
          </cell>
          <cell r="GK176">
            <v>261636</v>
          </cell>
          <cell r="GL176">
            <v>118494</v>
          </cell>
          <cell r="GM176">
            <v>9763</v>
          </cell>
          <cell r="GN176">
            <v>19912</v>
          </cell>
          <cell r="GO176">
            <v>22262</v>
          </cell>
          <cell r="GP176">
            <v>0</v>
          </cell>
          <cell r="GQ176">
            <v>122474</v>
          </cell>
          <cell r="GR176">
            <v>0</v>
          </cell>
          <cell r="GS176">
            <v>158938</v>
          </cell>
          <cell r="GT176">
            <v>196194</v>
          </cell>
          <cell r="GU176">
            <v>0</v>
          </cell>
          <cell r="GV176">
            <v>3675472</v>
          </cell>
          <cell r="GW176">
            <v>1355898</v>
          </cell>
          <cell r="GX176">
            <v>1198289</v>
          </cell>
          <cell r="GY176">
            <v>0</v>
          </cell>
          <cell r="GZ176">
            <v>0</v>
          </cell>
          <cell r="HA176">
            <v>0</v>
          </cell>
          <cell r="HB176">
            <v>212576</v>
          </cell>
          <cell r="HC176">
            <v>0</v>
          </cell>
          <cell r="HD176">
            <v>29197</v>
          </cell>
          <cell r="HE176">
            <v>66011</v>
          </cell>
          <cell r="HF176">
            <v>6508246</v>
          </cell>
          <cell r="HG176">
            <v>5236803</v>
          </cell>
          <cell r="HH176">
            <v>0</v>
          </cell>
          <cell r="HI176">
            <v>1271443</v>
          </cell>
          <cell r="HJ176">
            <v>2659621</v>
          </cell>
          <cell r="HK176">
            <v>0</v>
          </cell>
          <cell r="HL176">
            <v>59051</v>
          </cell>
          <cell r="HM176">
            <v>279986</v>
          </cell>
          <cell r="HN176">
            <v>128493</v>
          </cell>
          <cell r="HO176">
            <v>0</v>
          </cell>
          <cell r="HP176">
            <v>21517</v>
          </cell>
          <cell r="HQ176">
            <v>24049</v>
          </cell>
          <cell r="HR176">
            <v>0</v>
          </cell>
          <cell r="HS176">
            <v>130421</v>
          </cell>
          <cell r="HT176">
            <v>0</v>
          </cell>
          <cell r="HU176">
            <v>184173</v>
          </cell>
          <cell r="HV176">
            <v>0</v>
          </cell>
          <cell r="HW176">
            <v>0</v>
          </cell>
          <cell r="HX176">
            <v>3744792</v>
          </cell>
          <cell r="HY176">
            <v>0</v>
          </cell>
          <cell r="HZ176">
            <v>1271443</v>
          </cell>
          <cell r="IA176">
            <v>0</v>
          </cell>
          <cell r="IB176">
            <v>0</v>
          </cell>
          <cell r="IC176">
            <v>0</v>
          </cell>
          <cell r="ID176">
            <v>227717</v>
          </cell>
          <cell r="IE176">
            <v>0</v>
          </cell>
          <cell r="IF176">
            <v>23920</v>
          </cell>
          <cell r="IG176">
            <v>70392</v>
          </cell>
          <cell r="IH176">
            <v>0</v>
          </cell>
          <cell r="II176">
            <v>0</v>
          </cell>
          <cell r="IJ176">
            <v>0</v>
          </cell>
          <cell r="IK176">
            <v>0</v>
          </cell>
          <cell r="IL176">
            <v>3560619</v>
          </cell>
          <cell r="IM176">
            <v>0</v>
          </cell>
          <cell r="IN176">
            <v>0</v>
          </cell>
          <cell r="IO176">
            <v>6.12</v>
          </cell>
          <cell r="IP176">
            <v>0</v>
          </cell>
          <cell r="IQ176">
            <v>2.254</v>
          </cell>
          <cell r="IR176">
            <v>1.1000000000000001</v>
          </cell>
          <cell r="IS176">
            <v>436.8</v>
          </cell>
          <cell r="IT176">
            <v>0</v>
          </cell>
          <cell r="IU176">
            <v>14.5</v>
          </cell>
          <cell r="IV176">
            <v>0</v>
          </cell>
          <cell r="IW176">
            <v>0</v>
          </cell>
          <cell r="IX176">
            <v>0</v>
          </cell>
          <cell r="IY176">
            <v>0</v>
          </cell>
          <cell r="IZ176">
            <v>0</v>
          </cell>
          <cell r="JA176">
            <v>0</v>
          </cell>
          <cell r="JB176">
            <v>0</v>
          </cell>
          <cell r="JC176">
            <v>0</v>
          </cell>
          <cell r="JD176">
            <v>44.92</v>
          </cell>
          <cell r="JE176">
            <v>10.96</v>
          </cell>
          <cell r="JF176">
            <v>14.52</v>
          </cell>
          <cell r="JG176">
            <v>19.440000000000001</v>
          </cell>
          <cell r="JH176">
            <v>13.7</v>
          </cell>
          <cell r="JI176">
            <v>12.71</v>
          </cell>
          <cell r="JJ176">
            <v>25.92</v>
          </cell>
          <cell r="JK176">
            <v>52.33</v>
          </cell>
          <cell r="JL176">
            <v>7.3</v>
          </cell>
          <cell r="JM176">
            <v>1.1000000000000001</v>
          </cell>
          <cell r="JN176">
            <v>0</v>
          </cell>
          <cell r="JO176">
            <v>0</v>
          </cell>
          <cell r="JP176">
            <v>6233</v>
          </cell>
          <cell r="JQ176">
            <v>2.242</v>
          </cell>
          <cell r="JR176">
            <v>12299</v>
          </cell>
          <cell r="JS176">
            <v>426.7</v>
          </cell>
          <cell r="JT176">
            <v>1</v>
          </cell>
          <cell r="JU176">
            <v>6233</v>
          </cell>
          <cell r="JV176">
            <v>5356</v>
          </cell>
          <cell r="JW176">
            <v>0</v>
          </cell>
          <cell r="JX176">
            <v>436.8</v>
          </cell>
          <cell r="JY176">
            <v>6478</v>
          </cell>
          <cell r="JZ176">
            <v>2829590</v>
          </cell>
          <cell r="KA176">
            <v>0</v>
          </cell>
        </row>
        <row r="177">
          <cell r="C177">
            <v>3042</v>
          </cell>
          <cell r="D177" t="str">
            <v>HUDSON</v>
          </cell>
          <cell r="E177">
            <v>0</v>
          </cell>
          <cell r="F177">
            <v>0</v>
          </cell>
          <cell r="G177">
            <v>0</v>
          </cell>
          <cell r="H177">
            <v>3042</v>
          </cell>
          <cell r="I177">
            <v>2914585</v>
          </cell>
          <cell r="J177">
            <v>30986</v>
          </cell>
          <cell r="K177">
            <v>294101</v>
          </cell>
          <cell r="L177">
            <v>665108</v>
          </cell>
          <cell r="M177">
            <v>19200</v>
          </cell>
          <cell r="N177">
            <v>275000</v>
          </cell>
          <cell r="O177">
            <v>480670</v>
          </cell>
          <cell r="P177">
            <v>678450</v>
          </cell>
          <cell r="Q177">
            <v>0</v>
          </cell>
          <cell r="R177">
            <v>4055181</v>
          </cell>
          <cell r="S177">
            <v>0</v>
          </cell>
          <cell r="T177">
            <v>3000</v>
          </cell>
          <cell r="U177">
            <v>27324</v>
          </cell>
          <cell r="V177">
            <v>41000</v>
          </cell>
          <cell r="W177">
            <v>163000</v>
          </cell>
          <cell r="X177">
            <v>9647605</v>
          </cell>
          <cell r="Y177">
            <v>0</v>
          </cell>
          <cell r="Z177">
            <v>0</v>
          </cell>
          <cell r="AA177">
            <v>0</v>
          </cell>
          <cell r="AB177">
            <v>9647605</v>
          </cell>
          <cell r="AC177">
            <v>3185078</v>
          </cell>
          <cell r="AD177">
            <v>12832683</v>
          </cell>
          <cell r="AE177">
            <v>5724400</v>
          </cell>
          <cell r="AF177">
            <v>297000</v>
          </cell>
          <cell r="AG177">
            <v>291000</v>
          </cell>
          <cell r="AH177">
            <v>242000</v>
          </cell>
          <cell r="AI177">
            <v>382000</v>
          </cell>
          <cell r="AJ177">
            <v>106000</v>
          </cell>
          <cell r="AK177">
            <v>938000</v>
          </cell>
          <cell r="AL177">
            <v>307000</v>
          </cell>
          <cell r="AM177">
            <v>0</v>
          </cell>
          <cell r="AN177">
            <v>2563000</v>
          </cell>
          <cell r="AO177">
            <v>400000</v>
          </cell>
          <cell r="AP177">
            <v>300000</v>
          </cell>
          <cell r="AQ177">
            <v>0</v>
          </cell>
          <cell r="AR177">
            <v>308695</v>
          </cell>
          <cell r="AS177">
            <v>608695</v>
          </cell>
          <cell r="AT177">
            <v>9296095</v>
          </cell>
          <cell r="AU177">
            <v>0</v>
          </cell>
          <cell r="AV177">
            <v>9296095</v>
          </cell>
          <cell r="AW177">
            <v>3536588</v>
          </cell>
          <cell r="AX177">
            <v>12832683</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20</v>
          </cell>
          <cell r="BV177">
            <v>2012</v>
          </cell>
          <cell r="BW177">
            <v>2016</v>
          </cell>
          <cell r="BX177">
            <v>10</v>
          </cell>
          <cell r="BY177">
            <v>0</v>
          </cell>
          <cell r="BZ177">
            <v>0</v>
          </cell>
          <cell r="CA177">
            <v>0</v>
          </cell>
          <cell r="CB177">
            <v>0</v>
          </cell>
          <cell r="CC177">
            <v>0</v>
          </cell>
          <cell r="CD177">
            <v>0</v>
          </cell>
          <cell r="CE177">
            <v>0</v>
          </cell>
          <cell r="CF177">
            <v>0</v>
          </cell>
          <cell r="CG177">
            <v>0</v>
          </cell>
          <cell r="CH177">
            <v>0</v>
          </cell>
          <cell r="CI177">
            <v>0</v>
          </cell>
          <cell r="CJ177">
            <v>2015</v>
          </cell>
          <cell r="CK177">
            <v>2024</v>
          </cell>
          <cell r="CL177">
            <v>1340</v>
          </cell>
          <cell r="CM177">
            <v>0</v>
          </cell>
          <cell r="CN177">
            <v>0</v>
          </cell>
          <cell r="CO177">
            <v>0</v>
          </cell>
          <cell r="CP177">
            <v>0</v>
          </cell>
          <cell r="CQ177">
            <v>0</v>
          </cell>
          <cell r="CR177">
            <v>0</v>
          </cell>
          <cell r="CS177">
            <v>0</v>
          </cell>
          <cell r="CT177">
            <v>2700</v>
          </cell>
          <cell r="CU177">
            <v>0</v>
          </cell>
          <cell r="CV177">
            <v>2</v>
          </cell>
          <cell r="CW177">
            <v>440040</v>
          </cell>
          <cell r="CX177">
            <v>0</v>
          </cell>
          <cell r="CY177">
            <v>0</v>
          </cell>
          <cell r="CZ177">
            <v>0</v>
          </cell>
          <cell r="DA177">
            <v>0</v>
          </cell>
          <cell r="DB177">
            <v>0</v>
          </cell>
          <cell r="DC177">
            <v>0</v>
          </cell>
          <cell r="DD177">
            <v>0</v>
          </cell>
          <cell r="DE177">
            <v>266748</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1936446</v>
          </cell>
          <cell r="DU177">
            <v>247339</v>
          </cell>
          <cell r="DV177">
            <v>0</v>
          </cell>
          <cell r="DW177">
            <v>0</v>
          </cell>
          <cell r="DX177">
            <v>0</v>
          </cell>
          <cell r="DY177">
            <v>198056</v>
          </cell>
          <cell r="DZ177">
            <v>0</v>
          </cell>
          <cell r="EA177">
            <v>0</v>
          </cell>
          <cell r="EB177">
            <v>2381841</v>
          </cell>
          <cell r="EC177">
            <v>225000</v>
          </cell>
          <cell r="ED177">
            <v>0</v>
          </cell>
          <cell r="EE177">
            <v>2134502</v>
          </cell>
          <cell r="EF177">
            <v>0</v>
          </cell>
          <cell r="EG177">
            <v>266748</v>
          </cell>
          <cell r="EH177">
            <v>266748</v>
          </cell>
          <cell r="EI177">
            <v>65692</v>
          </cell>
          <cell r="EJ177">
            <v>332440</v>
          </cell>
          <cell r="EK177">
            <v>0</v>
          </cell>
          <cell r="EL177">
            <v>0</v>
          </cell>
          <cell r="EM177">
            <v>0</v>
          </cell>
          <cell r="EN177">
            <v>0</v>
          </cell>
          <cell r="EO177">
            <v>0</v>
          </cell>
          <cell r="EP177">
            <v>0</v>
          </cell>
          <cell r="EQ177">
            <v>2939281</v>
          </cell>
          <cell r="ER177">
            <v>124250</v>
          </cell>
          <cell r="ES177">
            <v>1212060</v>
          </cell>
          <cell r="ET177">
            <v>114667</v>
          </cell>
          <cell r="EU177">
            <v>0</v>
          </cell>
          <cell r="EV177">
            <v>0</v>
          </cell>
          <cell r="EW177">
            <v>134000</v>
          </cell>
          <cell r="EX177">
            <v>33000</v>
          </cell>
          <cell r="EY177">
            <v>0</v>
          </cell>
          <cell r="EZ177">
            <v>0</v>
          </cell>
          <cell r="FA177">
            <v>0</v>
          </cell>
          <cell r="FB177">
            <v>0</v>
          </cell>
          <cell r="FC177">
            <v>1493727</v>
          </cell>
          <cell r="FD177">
            <v>0</v>
          </cell>
          <cell r="FE177">
            <v>0</v>
          </cell>
          <cell r="FF177">
            <v>1087810</v>
          </cell>
          <cell r="FG177">
            <v>124250</v>
          </cell>
          <cell r="FH177">
            <v>2362976</v>
          </cell>
          <cell r="FI177">
            <v>25155</v>
          </cell>
          <cell r="FJ177">
            <v>294101</v>
          </cell>
          <cell r="FK177">
            <v>665108</v>
          </cell>
          <cell r="FL177">
            <v>10000</v>
          </cell>
          <cell r="FM177">
            <v>0</v>
          </cell>
          <cell r="FN177">
            <v>50670</v>
          </cell>
          <cell r="FO177">
            <v>91050</v>
          </cell>
          <cell r="FP177">
            <v>0</v>
          </cell>
          <cell r="FQ177">
            <v>4055181</v>
          </cell>
          <cell r="FR177">
            <v>0</v>
          </cell>
          <cell r="FS177">
            <v>0</v>
          </cell>
          <cell r="FT177">
            <v>22183</v>
          </cell>
          <cell r="FU177">
            <v>41000</v>
          </cell>
          <cell r="FV177">
            <v>88000</v>
          </cell>
          <cell r="FW177">
            <v>7705424</v>
          </cell>
          <cell r="FX177">
            <v>0</v>
          </cell>
          <cell r="FY177">
            <v>0</v>
          </cell>
          <cell r="FZ177">
            <v>0</v>
          </cell>
          <cell r="GA177">
            <v>7705424</v>
          </cell>
          <cell r="GB177">
            <v>2183161</v>
          </cell>
          <cell r="GC177">
            <v>9888585</v>
          </cell>
          <cell r="GD177">
            <v>1262112</v>
          </cell>
          <cell r="GE177">
            <v>0</v>
          </cell>
          <cell r="GF177">
            <v>5482490</v>
          </cell>
          <cell r="GG177">
            <v>6176</v>
          </cell>
          <cell r="GH177">
            <v>4107040</v>
          </cell>
          <cell r="GI177">
            <v>0</v>
          </cell>
          <cell r="GJ177">
            <v>52323</v>
          </cell>
          <cell r="GK177">
            <v>438249</v>
          </cell>
          <cell r="GL177">
            <v>196634</v>
          </cell>
          <cell r="GM177">
            <v>2329</v>
          </cell>
          <cell r="GN177">
            <v>33253</v>
          </cell>
          <cell r="GO177">
            <v>37177</v>
          </cell>
          <cell r="GP177">
            <v>0</v>
          </cell>
          <cell r="GQ177">
            <v>180370</v>
          </cell>
          <cell r="GR177">
            <v>0</v>
          </cell>
          <cell r="GS177">
            <v>166752</v>
          </cell>
          <cell r="GT177">
            <v>455325</v>
          </cell>
          <cell r="GU177">
            <v>0</v>
          </cell>
          <cell r="GV177">
            <v>6104567</v>
          </cell>
          <cell r="GW177">
            <v>946476</v>
          </cell>
          <cell r="GX177">
            <v>358256</v>
          </cell>
          <cell r="GY177">
            <v>0</v>
          </cell>
          <cell r="GZ177">
            <v>0</v>
          </cell>
          <cell r="HA177">
            <v>0</v>
          </cell>
          <cell r="HB177">
            <v>298993</v>
          </cell>
          <cell r="HC177">
            <v>0</v>
          </cell>
          <cell r="HD177">
            <v>42205</v>
          </cell>
          <cell r="HE177">
            <v>0</v>
          </cell>
          <cell r="HF177">
            <v>7708292</v>
          </cell>
          <cell r="HG177">
            <v>6716751</v>
          </cell>
          <cell r="HH177">
            <v>0</v>
          </cell>
          <cell r="HI177">
            <v>991541</v>
          </cell>
          <cell r="HJ177">
            <v>4356832</v>
          </cell>
          <cell r="HK177">
            <v>0</v>
          </cell>
          <cell r="HL177">
            <v>68765</v>
          </cell>
          <cell r="HM177">
            <v>506135</v>
          </cell>
          <cell r="HN177">
            <v>210438</v>
          </cell>
          <cell r="HO177">
            <v>0</v>
          </cell>
          <cell r="HP177">
            <v>35424</v>
          </cell>
          <cell r="HQ177">
            <v>39593</v>
          </cell>
          <cell r="HR177">
            <v>0</v>
          </cell>
          <cell r="HS177">
            <v>131874</v>
          </cell>
          <cell r="HT177">
            <v>0</v>
          </cell>
          <cell r="HU177">
            <v>72012</v>
          </cell>
          <cell r="HV177">
            <v>0</v>
          </cell>
          <cell r="HW177">
            <v>-6176</v>
          </cell>
          <cell r="HX177">
            <v>5886631</v>
          </cell>
          <cell r="HY177">
            <v>0</v>
          </cell>
          <cell r="HZ177">
            <v>991541</v>
          </cell>
          <cell r="IA177">
            <v>0</v>
          </cell>
          <cell r="IB177">
            <v>0</v>
          </cell>
          <cell r="IC177">
            <v>0</v>
          </cell>
          <cell r="ID177">
            <v>318789</v>
          </cell>
          <cell r="IE177">
            <v>0</v>
          </cell>
          <cell r="IF177">
            <v>34532</v>
          </cell>
          <cell r="IG177">
            <v>0</v>
          </cell>
          <cell r="IH177">
            <v>0</v>
          </cell>
          <cell r="II177">
            <v>0</v>
          </cell>
          <cell r="IJ177">
            <v>0</v>
          </cell>
          <cell r="IK177">
            <v>0</v>
          </cell>
          <cell r="IL177">
            <v>5814619</v>
          </cell>
          <cell r="IM177">
            <v>0</v>
          </cell>
          <cell r="IN177">
            <v>0</v>
          </cell>
          <cell r="IO177">
            <v>6.96</v>
          </cell>
          <cell r="IP177">
            <v>11</v>
          </cell>
          <cell r="IQ177">
            <v>2.6419999999999999</v>
          </cell>
          <cell r="IR177">
            <v>1.32</v>
          </cell>
          <cell r="IS177">
            <v>670</v>
          </cell>
          <cell r="IT177">
            <v>0</v>
          </cell>
          <cell r="IU177">
            <v>0</v>
          </cell>
          <cell r="IV177">
            <v>0</v>
          </cell>
          <cell r="IW177">
            <v>0</v>
          </cell>
          <cell r="IX177">
            <v>0</v>
          </cell>
          <cell r="IY177">
            <v>0</v>
          </cell>
          <cell r="IZ177">
            <v>0</v>
          </cell>
          <cell r="JA177">
            <v>0</v>
          </cell>
          <cell r="JB177">
            <v>0</v>
          </cell>
          <cell r="JC177">
            <v>0</v>
          </cell>
          <cell r="JD177">
            <v>80.39</v>
          </cell>
          <cell r="JE177">
            <v>13.7</v>
          </cell>
          <cell r="JF177">
            <v>24.21</v>
          </cell>
          <cell r="JG177">
            <v>42.48</v>
          </cell>
          <cell r="JH177">
            <v>27.4</v>
          </cell>
          <cell r="JI177">
            <v>19.36</v>
          </cell>
          <cell r="JJ177">
            <v>38.880000000000003</v>
          </cell>
          <cell r="JK177">
            <v>85.64</v>
          </cell>
          <cell r="JL177">
            <v>10.32</v>
          </cell>
          <cell r="JM177">
            <v>1.1000000000000001</v>
          </cell>
          <cell r="JN177">
            <v>13</v>
          </cell>
          <cell r="JO177">
            <v>0</v>
          </cell>
          <cell r="JP177">
            <v>6296</v>
          </cell>
          <cell r="JQ177">
            <v>2.6549999999999998</v>
          </cell>
          <cell r="JR177">
            <v>93727</v>
          </cell>
          <cell r="JS177">
            <v>692</v>
          </cell>
          <cell r="JT177">
            <v>0</v>
          </cell>
          <cell r="JU177">
            <v>0</v>
          </cell>
          <cell r="JV177">
            <v>0</v>
          </cell>
          <cell r="JW177">
            <v>0</v>
          </cell>
          <cell r="JX177">
            <v>670</v>
          </cell>
          <cell r="JY177">
            <v>6541</v>
          </cell>
          <cell r="JZ177">
            <v>4382470</v>
          </cell>
          <cell r="KA177">
            <v>17930</v>
          </cell>
        </row>
        <row r="178">
          <cell r="C178">
            <v>3060</v>
          </cell>
          <cell r="D178" t="str">
            <v>HUMBOLDT</v>
          </cell>
          <cell r="E178">
            <v>0</v>
          </cell>
          <cell r="F178">
            <v>0</v>
          </cell>
          <cell r="G178">
            <v>0</v>
          </cell>
          <cell r="H178">
            <v>3060</v>
          </cell>
          <cell r="I178">
            <v>4850589</v>
          </cell>
          <cell r="J178">
            <v>144170</v>
          </cell>
          <cell r="K178">
            <v>578604</v>
          </cell>
          <cell r="L178">
            <v>1328221</v>
          </cell>
          <cell r="M178">
            <v>10000</v>
          </cell>
          <cell r="N178">
            <v>280000</v>
          </cell>
          <cell r="O178">
            <v>194934</v>
          </cell>
          <cell r="P178">
            <v>1240897</v>
          </cell>
          <cell r="Q178">
            <v>0</v>
          </cell>
          <cell r="R178">
            <v>6972151</v>
          </cell>
          <cell r="S178">
            <v>0</v>
          </cell>
          <cell r="T178">
            <v>92341</v>
          </cell>
          <cell r="U178">
            <v>49367</v>
          </cell>
          <cell r="V178">
            <v>182000</v>
          </cell>
          <cell r="W178">
            <v>700000</v>
          </cell>
          <cell r="X178">
            <v>16623274</v>
          </cell>
          <cell r="Y178">
            <v>0</v>
          </cell>
          <cell r="Z178">
            <v>953000</v>
          </cell>
          <cell r="AA178">
            <v>0</v>
          </cell>
          <cell r="AB178">
            <v>17576274</v>
          </cell>
          <cell r="AC178">
            <v>2804136</v>
          </cell>
          <cell r="AD178">
            <v>20380410</v>
          </cell>
          <cell r="AE178">
            <v>10192035</v>
          </cell>
          <cell r="AF178">
            <v>390000</v>
          </cell>
          <cell r="AG178">
            <v>730000</v>
          </cell>
          <cell r="AH178">
            <v>335000</v>
          </cell>
          <cell r="AI178">
            <v>1003000</v>
          </cell>
          <cell r="AJ178">
            <v>234000</v>
          </cell>
          <cell r="AK178">
            <v>1380000</v>
          </cell>
          <cell r="AL178">
            <v>665000</v>
          </cell>
          <cell r="AM178">
            <v>0</v>
          </cell>
          <cell r="AN178">
            <v>4737000</v>
          </cell>
          <cell r="AO178">
            <v>815000</v>
          </cell>
          <cell r="AP178">
            <v>930000</v>
          </cell>
          <cell r="AQ178">
            <v>953000</v>
          </cell>
          <cell r="AR178">
            <v>556814</v>
          </cell>
          <cell r="AS178">
            <v>2439814</v>
          </cell>
          <cell r="AT178">
            <v>18183849</v>
          </cell>
          <cell r="AU178">
            <v>953000</v>
          </cell>
          <cell r="AV178">
            <v>19136849</v>
          </cell>
          <cell r="AW178">
            <v>1243561</v>
          </cell>
          <cell r="AX178">
            <v>20380410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20</v>
          </cell>
          <cell r="BV178">
            <v>2014</v>
          </cell>
          <cell r="BW178">
            <v>2018</v>
          </cell>
          <cell r="BX178">
            <v>10</v>
          </cell>
          <cell r="BY178">
            <v>0</v>
          </cell>
          <cell r="BZ178">
            <v>0</v>
          </cell>
          <cell r="CA178">
            <v>0</v>
          </cell>
          <cell r="CB178">
            <v>0</v>
          </cell>
          <cell r="CC178">
            <v>0</v>
          </cell>
          <cell r="CD178">
            <v>0</v>
          </cell>
          <cell r="CE178">
            <v>0</v>
          </cell>
          <cell r="CF178">
            <v>0</v>
          </cell>
          <cell r="CG178">
            <v>0</v>
          </cell>
          <cell r="CH178">
            <v>0</v>
          </cell>
          <cell r="CI178">
            <v>0</v>
          </cell>
          <cell r="CJ178">
            <v>1999</v>
          </cell>
          <cell r="CK178">
            <v>2018</v>
          </cell>
          <cell r="CL178">
            <v>670</v>
          </cell>
          <cell r="CM178">
            <v>0</v>
          </cell>
          <cell r="CN178">
            <v>0</v>
          </cell>
          <cell r="CO178">
            <v>0</v>
          </cell>
          <cell r="CP178">
            <v>0</v>
          </cell>
          <cell r="CQ178">
            <v>0</v>
          </cell>
          <cell r="CR178">
            <v>0</v>
          </cell>
          <cell r="CS178">
            <v>0</v>
          </cell>
          <cell r="CT178">
            <v>2700</v>
          </cell>
          <cell r="CU178">
            <v>0</v>
          </cell>
          <cell r="CV178">
            <v>5</v>
          </cell>
          <cell r="CW178">
            <v>757236</v>
          </cell>
          <cell r="CX178">
            <v>0</v>
          </cell>
          <cell r="CY178">
            <v>0</v>
          </cell>
          <cell r="CZ178">
            <v>0</v>
          </cell>
          <cell r="DA178">
            <v>0</v>
          </cell>
          <cell r="DB178">
            <v>0</v>
          </cell>
          <cell r="DC178">
            <v>0</v>
          </cell>
          <cell r="DD178">
            <v>0</v>
          </cell>
          <cell r="DE178">
            <v>277399</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3524676</v>
          </cell>
          <cell r="DU178">
            <v>86926</v>
          </cell>
          <cell r="DV178">
            <v>0</v>
          </cell>
          <cell r="DW178">
            <v>0</v>
          </cell>
          <cell r="DX178">
            <v>0</v>
          </cell>
          <cell r="DY178">
            <v>80377</v>
          </cell>
          <cell r="DZ178">
            <v>750000</v>
          </cell>
          <cell r="EA178">
            <v>0</v>
          </cell>
          <cell r="EB178">
            <v>4441979</v>
          </cell>
          <cell r="EC178">
            <v>125000</v>
          </cell>
          <cell r="ED178">
            <v>0</v>
          </cell>
          <cell r="EE178">
            <v>4355053</v>
          </cell>
          <cell r="EF178">
            <v>243240</v>
          </cell>
          <cell r="EG178">
            <v>34159</v>
          </cell>
          <cell r="EH178">
            <v>277399</v>
          </cell>
          <cell r="EI178">
            <v>136629</v>
          </cell>
          <cell r="EJ178">
            <v>414028</v>
          </cell>
          <cell r="EK178">
            <v>0</v>
          </cell>
          <cell r="EL178">
            <v>0</v>
          </cell>
          <cell r="EM178">
            <v>0</v>
          </cell>
          <cell r="EN178">
            <v>0</v>
          </cell>
          <cell r="EO178">
            <v>0</v>
          </cell>
          <cell r="EP178">
            <v>0</v>
          </cell>
          <cell r="EQ178">
            <v>4981007</v>
          </cell>
          <cell r="ER178">
            <v>20995</v>
          </cell>
          <cell r="ES178">
            <v>1149853</v>
          </cell>
          <cell r="ET178">
            <v>32401</v>
          </cell>
          <cell r="EU178">
            <v>0</v>
          </cell>
          <cell r="EV178">
            <v>0</v>
          </cell>
          <cell r="EW178">
            <v>67000</v>
          </cell>
          <cell r="EX178">
            <v>33000</v>
          </cell>
          <cell r="EY178">
            <v>0</v>
          </cell>
          <cell r="EZ178">
            <v>0</v>
          </cell>
          <cell r="FA178">
            <v>0</v>
          </cell>
          <cell r="FB178">
            <v>0</v>
          </cell>
          <cell r="FC178">
            <v>1282254</v>
          </cell>
          <cell r="FD178">
            <v>0</v>
          </cell>
          <cell r="FE178">
            <v>0</v>
          </cell>
          <cell r="FF178">
            <v>1128858</v>
          </cell>
          <cell r="FG178">
            <v>20995</v>
          </cell>
          <cell r="FH178">
            <v>4326405</v>
          </cell>
          <cell r="FI178">
            <v>129326</v>
          </cell>
          <cell r="FJ178">
            <v>578604</v>
          </cell>
          <cell r="FK178">
            <v>1327773</v>
          </cell>
          <cell r="FL178">
            <v>6000</v>
          </cell>
          <cell r="FM178">
            <v>0</v>
          </cell>
          <cell r="FN178">
            <v>0</v>
          </cell>
          <cell r="FO178">
            <v>130000</v>
          </cell>
          <cell r="FP178">
            <v>0</v>
          </cell>
          <cell r="FQ178">
            <v>6972151</v>
          </cell>
          <cell r="FR178">
            <v>0</v>
          </cell>
          <cell r="FS178">
            <v>86541</v>
          </cell>
          <cell r="FT178">
            <v>43463</v>
          </cell>
          <cell r="FU178">
            <v>182000</v>
          </cell>
          <cell r="FV178">
            <v>350000</v>
          </cell>
          <cell r="FW178">
            <v>14132263</v>
          </cell>
          <cell r="FX178">
            <v>0</v>
          </cell>
          <cell r="FY178">
            <v>0</v>
          </cell>
          <cell r="FZ178">
            <v>0</v>
          </cell>
          <cell r="GA178">
            <v>14132263</v>
          </cell>
          <cell r="GB178">
            <v>707519</v>
          </cell>
          <cell r="GC178">
            <v>14839782</v>
          </cell>
          <cell r="GD178">
            <v>2704381</v>
          </cell>
          <cell r="GE178">
            <v>0</v>
          </cell>
          <cell r="GF178">
            <v>9592272</v>
          </cell>
          <cell r="GG178">
            <v>6001</v>
          </cell>
          <cell r="GH178">
            <v>6982764</v>
          </cell>
          <cell r="GI178">
            <v>0</v>
          </cell>
          <cell r="GJ178">
            <v>314668</v>
          </cell>
          <cell r="GK178">
            <v>721920</v>
          </cell>
          <cell r="GL178">
            <v>351545</v>
          </cell>
          <cell r="GM178">
            <v>0</v>
          </cell>
          <cell r="GN178">
            <v>64545</v>
          </cell>
          <cell r="GO178">
            <v>72584</v>
          </cell>
          <cell r="GP178">
            <v>0</v>
          </cell>
          <cell r="GQ178">
            <v>348838</v>
          </cell>
          <cell r="GR178">
            <v>0</v>
          </cell>
          <cell r="GS178">
            <v>13192</v>
          </cell>
          <cell r="GT178">
            <v>80377</v>
          </cell>
          <cell r="GU178">
            <v>0</v>
          </cell>
          <cell r="GV178">
            <v>9685841</v>
          </cell>
          <cell r="GW178">
            <v>2172700</v>
          </cell>
          <cell r="GX178">
            <v>3015655</v>
          </cell>
          <cell r="GY178">
            <v>0</v>
          </cell>
          <cell r="GZ178">
            <v>0</v>
          </cell>
          <cell r="HA178">
            <v>0</v>
          </cell>
          <cell r="HB178">
            <v>541304</v>
          </cell>
          <cell r="HC178">
            <v>0</v>
          </cell>
          <cell r="HD178">
            <v>75675</v>
          </cell>
          <cell r="HE178">
            <v>231039</v>
          </cell>
          <cell r="HF178">
            <v>15646539</v>
          </cell>
          <cell r="HG178">
            <v>13447852</v>
          </cell>
          <cell r="HH178">
            <v>0</v>
          </cell>
          <cell r="HI178">
            <v>2198687</v>
          </cell>
          <cell r="HJ178">
            <v>7127905</v>
          </cell>
          <cell r="HK178">
            <v>0</v>
          </cell>
          <cell r="HL178">
            <v>293459</v>
          </cell>
          <cell r="HM178">
            <v>646133</v>
          </cell>
          <cell r="HN178">
            <v>354448</v>
          </cell>
          <cell r="HO178">
            <v>0</v>
          </cell>
          <cell r="HP178">
            <v>65622</v>
          </cell>
          <cell r="HQ178">
            <v>73767</v>
          </cell>
          <cell r="HR178">
            <v>0</v>
          </cell>
          <cell r="HS178">
            <v>297430</v>
          </cell>
          <cell r="HT178">
            <v>0</v>
          </cell>
          <cell r="HU178">
            <v>153025</v>
          </cell>
          <cell r="HV178">
            <v>0</v>
          </cell>
          <cell r="HW178">
            <v>-8701</v>
          </cell>
          <cell r="HX178">
            <v>9766677</v>
          </cell>
          <cell r="HY178">
            <v>0</v>
          </cell>
          <cell r="HZ178">
            <v>2198687</v>
          </cell>
          <cell r="IA178">
            <v>0</v>
          </cell>
          <cell r="IB178">
            <v>0</v>
          </cell>
          <cell r="IC178">
            <v>0</v>
          </cell>
          <cell r="ID178">
            <v>552769</v>
          </cell>
          <cell r="IE178">
            <v>0</v>
          </cell>
          <cell r="IF178">
            <v>61988</v>
          </cell>
          <cell r="IG178">
            <v>263203</v>
          </cell>
          <cell r="IH178">
            <v>0</v>
          </cell>
          <cell r="II178">
            <v>0</v>
          </cell>
          <cell r="IJ178">
            <v>0</v>
          </cell>
          <cell r="IK178">
            <v>0</v>
          </cell>
          <cell r="IL178">
            <v>9613652</v>
          </cell>
          <cell r="IM178">
            <v>0</v>
          </cell>
          <cell r="IN178">
            <v>2.7</v>
          </cell>
          <cell r="IO178">
            <v>32.770000000000003</v>
          </cell>
          <cell r="IP178">
            <v>139</v>
          </cell>
          <cell r="IQ178">
            <v>5.7130000000000001</v>
          </cell>
          <cell r="IR178">
            <v>9.4600000000000009</v>
          </cell>
          <cell r="IS178">
            <v>1189.5</v>
          </cell>
          <cell r="IT178">
            <v>0</v>
          </cell>
          <cell r="IU178">
            <v>32</v>
          </cell>
          <cell r="IV178">
            <v>0</v>
          </cell>
          <cell r="IW178">
            <v>0</v>
          </cell>
          <cell r="IX178">
            <v>0</v>
          </cell>
          <cell r="IY178">
            <v>5732</v>
          </cell>
          <cell r="IZ178">
            <v>7031</v>
          </cell>
          <cell r="JA178">
            <v>0</v>
          </cell>
          <cell r="JB178">
            <v>0</v>
          </cell>
          <cell r="JC178">
            <v>3.97</v>
          </cell>
          <cell r="JD178">
            <v>105.56</v>
          </cell>
          <cell r="JE178">
            <v>36.99</v>
          </cell>
          <cell r="JF178">
            <v>18.170000000000002</v>
          </cell>
          <cell r="JG178">
            <v>50.4</v>
          </cell>
          <cell r="JH178">
            <v>46.58</v>
          </cell>
          <cell r="JI178">
            <v>18.760000000000002</v>
          </cell>
          <cell r="JJ178">
            <v>44.64</v>
          </cell>
          <cell r="JK178">
            <v>109.98</v>
          </cell>
          <cell r="JL178">
            <v>37.39</v>
          </cell>
          <cell r="JM178">
            <v>10.56</v>
          </cell>
          <cell r="JN178">
            <v>149</v>
          </cell>
          <cell r="JO178">
            <v>4.2</v>
          </cell>
          <cell r="JP178">
            <v>6121</v>
          </cell>
          <cell r="JQ178">
            <v>5.5979999999999999</v>
          </cell>
          <cell r="JR178">
            <v>36606</v>
          </cell>
          <cell r="JS178">
            <v>1164.5</v>
          </cell>
          <cell r="JT178">
            <v>-2.17</v>
          </cell>
          <cell r="JU178">
            <v>-13283</v>
          </cell>
          <cell r="JV178">
            <v>-11623</v>
          </cell>
          <cell r="JW178">
            <v>1151</v>
          </cell>
          <cell r="JX178">
            <v>1189.5</v>
          </cell>
          <cell r="JY178">
            <v>6366</v>
          </cell>
          <cell r="JZ178">
            <v>7572357</v>
          </cell>
          <cell r="KA178">
            <v>0</v>
          </cell>
        </row>
        <row r="179">
          <cell r="C179">
            <v>3105</v>
          </cell>
          <cell r="D179" t="str">
            <v>INDEPENDENCE</v>
          </cell>
          <cell r="E179">
            <v>0</v>
          </cell>
          <cell r="F179">
            <v>0</v>
          </cell>
          <cell r="G179">
            <v>0</v>
          </cell>
          <cell r="H179">
            <v>3105</v>
          </cell>
          <cell r="I179">
            <v>6687771</v>
          </cell>
          <cell r="J179">
            <v>74450</v>
          </cell>
          <cell r="K179">
            <v>557283</v>
          </cell>
          <cell r="L179">
            <v>960000</v>
          </cell>
          <cell r="M179">
            <v>5950</v>
          </cell>
          <cell r="N179">
            <v>350000</v>
          </cell>
          <cell r="O179">
            <v>420000</v>
          </cell>
          <cell r="P179">
            <v>1365344</v>
          </cell>
          <cell r="Q179">
            <v>0</v>
          </cell>
          <cell r="R179">
            <v>9048839</v>
          </cell>
          <cell r="S179">
            <v>0</v>
          </cell>
          <cell r="T179">
            <v>10000</v>
          </cell>
          <cell r="U179">
            <v>68979</v>
          </cell>
          <cell r="V179">
            <v>210000</v>
          </cell>
          <cell r="W179">
            <v>615000</v>
          </cell>
          <cell r="X179">
            <v>20373616</v>
          </cell>
          <cell r="Y179">
            <v>1100000</v>
          </cell>
          <cell r="Z179">
            <v>576108</v>
          </cell>
          <cell r="AA179">
            <v>0</v>
          </cell>
          <cell r="AB179">
            <v>22049724</v>
          </cell>
          <cell r="AC179">
            <v>5351366</v>
          </cell>
          <cell r="AD179">
            <v>27401090</v>
          </cell>
          <cell r="AE179">
            <v>13980500</v>
          </cell>
          <cell r="AF179">
            <v>748000</v>
          </cell>
          <cell r="AG179">
            <v>303500</v>
          </cell>
          <cell r="AH179">
            <v>372300</v>
          </cell>
          <cell r="AI179">
            <v>1045000</v>
          </cell>
          <cell r="AJ179">
            <v>44500</v>
          </cell>
          <cell r="AK179">
            <v>1571600</v>
          </cell>
          <cell r="AL179">
            <v>526000</v>
          </cell>
          <cell r="AM179">
            <v>0</v>
          </cell>
          <cell r="AN179">
            <v>4610900</v>
          </cell>
          <cell r="AO179">
            <v>762650</v>
          </cell>
          <cell r="AP179">
            <v>1350000</v>
          </cell>
          <cell r="AQ179">
            <v>1603601</v>
          </cell>
          <cell r="AR179">
            <v>674416</v>
          </cell>
          <cell r="AS179">
            <v>3628017</v>
          </cell>
          <cell r="AT179">
            <v>22982067</v>
          </cell>
          <cell r="AU179">
            <v>576108</v>
          </cell>
          <cell r="AV179">
            <v>23558175</v>
          </cell>
          <cell r="AW179">
            <v>3842915</v>
          </cell>
          <cell r="AX179">
            <v>27401090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20</v>
          </cell>
          <cell r="BV179">
            <v>2012</v>
          </cell>
          <cell r="BW179">
            <v>2016</v>
          </cell>
          <cell r="BX179">
            <v>10</v>
          </cell>
          <cell r="BY179">
            <v>0</v>
          </cell>
          <cell r="BZ179">
            <v>0</v>
          </cell>
          <cell r="CA179">
            <v>0</v>
          </cell>
          <cell r="CB179">
            <v>0</v>
          </cell>
          <cell r="CC179">
            <v>0</v>
          </cell>
          <cell r="CD179">
            <v>0</v>
          </cell>
          <cell r="CE179">
            <v>0</v>
          </cell>
          <cell r="CF179">
            <v>0</v>
          </cell>
          <cell r="CG179">
            <v>0</v>
          </cell>
          <cell r="CH179">
            <v>0</v>
          </cell>
          <cell r="CI179">
            <v>0</v>
          </cell>
          <cell r="CJ179">
            <v>2014</v>
          </cell>
          <cell r="CK179">
            <v>2023</v>
          </cell>
          <cell r="CL179">
            <v>400</v>
          </cell>
          <cell r="CM179">
            <v>0</v>
          </cell>
          <cell r="CN179">
            <v>0</v>
          </cell>
          <cell r="CO179">
            <v>0</v>
          </cell>
          <cell r="CP179">
            <v>0</v>
          </cell>
          <cell r="CQ179">
            <v>0</v>
          </cell>
          <cell r="CR179">
            <v>0</v>
          </cell>
          <cell r="CS179">
            <v>0</v>
          </cell>
          <cell r="CT179">
            <v>2700</v>
          </cell>
          <cell r="CU179">
            <v>0</v>
          </cell>
          <cell r="CV179">
            <v>7</v>
          </cell>
          <cell r="CW179">
            <v>885638</v>
          </cell>
          <cell r="CX179">
            <v>0</v>
          </cell>
          <cell r="CY179">
            <v>0</v>
          </cell>
          <cell r="CZ179">
            <v>0</v>
          </cell>
          <cell r="DA179">
            <v>0</v>
          </cell>
          <cell r="DB179">
            <v>0</v>
          </cell>
          <cell r="DC179">
            <v>0</v>
          </cell>
          <cell r="DD179">
            <v>0</v>
          </cell>
          <cell r="DE179">
            <v>162663</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4034057</v>
          </cell>
          <cell r="DU179">
            <v>68680</v>
          </cell>
          <cell r="DV179">
            <v>0</v>
          </cell>
          <cell r="DW179">
            <v>0</v>
          </cell>
          <cell r="DX179">
            <v>0</v>
          </cell>
          <cell r="DY179">
            <v>171040</v>
          </cell>
          <cell r="DZ179">
            <v>850000</v>
          </cell>
          <cell r="EA179">
            <v>0</v>
          </cell>
          <cell r="EB179">
            <v>5123777</v>
          </cell>
          <cell r="EC179">
            <v>300000</v>
          </cell>
          <cell r="ED179">
            <v>0</v>
          </cell>
          <cell r="EE179">
            <v>5055097</v>
          </cell>
          <cell r="EF179">
            <v>0</v>
          </cell>
          <cell r="EG179">
            <v>162663</v>
          </cell>
          <cell r="EH179">
            <v>162663</v>
          </cell>
          <cell r="EI179">
            <v>134197</v>
          </cell>
          <cell r="EJ179">
            <v>296860</v>
          </cell>
          <cell r="EK179">
            <v>0</v>
          </cell>
          <cell r="EL179">
            <v>0</v>
          </cell>
          <cell r="EM179">
            <v>0</v>
          </cell>
          <cell r="EN179">
            <v>0</v>
          </cell>
          <cell r="EO179">
            <v>1027493</v>
          </cell>
          <cell r="EP179">
            <v>0</v>
          </cell>
          <cell r="EQ179">
            <v>6748130</v>
          </cell>
          <cell r="ER179">
            <v>16889</v>
          </cell>
          <cell r="ES179">
            <v>1284759</v>
          </cell>
          <cell r="ET179">
            <v>75243</v>
          </cell>
          <cell r="EU179">
            <v>0</v>
          </cell>
          <cell r="EV179">
            <v>0</v>
          </cell>
          <cell r="EW179">
            <v>40000</v>
          </cell>
          <cell r="EX179">
            <v>33000</v>
          </cell>
          <cell r="EY179">
            <v>0</v>
          </cell>
          <cell r="EZ179">
            <v>0</v>
          </cell>
          <cell r="FA179">
            <v>252668</v>
          </cell>
          <cell r="FB179">
            <v>0</v>
          </cell>
          <cell r="FC179">
            <v>1685670</v>
          </cell>
          <cell r="FD179">
            <v>0</v>
          </cell>
          <cell r="FE179">
            <v>0</v>
          </cell>
          <cell r="FF179">
            <v>1267870</v>
          </cell>
          <cell r="FG179">
            <v>16889</v>
          </cell>
          <cell r="FH179">
            <v>5081087</v>
          </cell>
          <cell r="FI179">
            <v>56781</v>
          </cell>
          <cell r="FJ179">
            <v>557283</v>
          </cell>
          <cell r="FK179">
            <v>960000</v>
          </cell>
          <cell r="FL179">
            <v>5500</v>
          </cell>
          <cell r="FM179">
            <v>0</v>
          </cell>
          <cell r="FN179">
            <v>0</v>
          </cell>
          <cell r="FO179">
            <v>125000</v>
          </cell>
          <cell r="FP179">
            <v>0</v>
          </cell>
          <cell r="FQ179">
            <v>9048839</v>
          </cell>
          <cell r="FR179">
            <v>0</v>
          </cell>
          <cell r="FS179">
            <v>10000</v>
          </cell>
          <cell r="FT179">
            <v>52128</v>
          </cell>
          <cell r="FU179">
            <v>210000</v>
          </cell>
          <cell r="FV179">
            <v>240000</v>
          </cell>
          <cell r="FW179">
            <v>16346618</v>
          </cell>
          <cell r="FX179">
            <v>0</v>
          </cell>
          <cell r="FY179">
            <v>0</v>
          </cell>
          <cell r="FZ179">
            <v>0</v>
          </cell>
          <cell r="GA179">
            <v>16346618</v>
          </cell>
          <cell r="GB179">
            <v>1963420</v>
          </cell>
          <cell r="GC179">
            <v>18310038</v>
          </cell>
          <cell r="GD179">
            <v>2159911</v>
          </cell>
          <cell r="GE179">
            <v>0</v>
          </cell>
          <cell r="GF179">
            <v>12041483</v>
          </cell>
          <cell r="GG179">
            <v>6001</v>
          </cell>
          <cell r="GH179">
            <v>8290982</v>
          </cell>
          <cell r="GI179">
            <v>0</v>
          </cell>
          <cell r="GJ179">
            <v>187105</v>
          </cell>
          <cell r="GK179">
            <v>1648415</v>
          </cell>
          <cell r="GL179">
            <v>442528</v>
          </cell>
          <cell r="GM179">
            <v>3895</v>
          </cell>
          <cell r="GN179">
            <v>74411</v>
          </cell>
          <cell r="GO179">
            <v>83191</v>
          </cell>
          <cell r="GP179">
            <v>0</v>
          </cell>
          <cell r="GQ179">
            <v>414549</v>
          </cell>
          <cell r="GR179">
            <v>0</v>
          </cell>
          <cell r="GS179">
            <v>105894</v>
          </cell>
          <cell r="GT179">
            <v>0</v>
          </cell>
          <cell r="GU179">
            <v>0</v>
          </cell>
          <cell r="GV179">
            <v>12147377</v>
          </cell>
          <cell r="GW179">
            <v>1713799</v>
          </cell>
          <cell r="GX179">
            <v>2972948</v>
          </cell>
          <cell r="GY179">
            <v>0</v>
          </cell>
          <cell r="GZ179">
            <v>0</v>
          </cell>
          <cell r="HA179">
            <v>0</v>
          </cell>
          <cell r="HB179">
            <v>616683</v>
          </cell>
          <cell r="HC179">
            <v>0</v>
          </cell>
          <cell r="HD179">
            <v>90317</v>
          </cell>
          <cell r="HE179">
            <v>261044</v>
          </cell>
          <cell r="HF179">
            <v>17711851</v>
          </cell>
          <cell r="HG179">
            <v>14894615</v>
          </cell>
          <cell r="HH179">
            <v>0</v>
          </cell>
          <cell r="HI179">
            <v>2817236</v>
          </cell>
          <cell r="HJ179">
            <v>8453713</v>
          </cell>
          <cell r="HK179">
            <v>0</v>
          </cell>
          <cell r="HL179">
            <v>78300</v>
          </cell>
          <cell r="HM179">
            <v>1669258</v>
          </cell>
          <cell r="HN179">
            <v>450581</v>
          </cell>
          <cell r="HO179">
            <v>0</v>
          </cell>
          <cell r="HP179">
            <v>75635</v>
          </cell>
          <cell r="HQ179">
            <v>84536</v>
          </cell>
          <cell r="HR179">
            <v>0</v>
          </cell>
          <cell r="HS179">
            <v>371317</v>
          </cell>
          <cell r="HT179">
            <v>0</v>
          </cell>
          <cell r="HU179">
            <v>171040</v>
          </cell>
          <cell r="HV179">
            <v>0</v>
          </cell>
          <cell r="HW179">
            <v>0</v>
          </cell>
          <cell r="HX179">
            <v>12285353</v>
          </cell>
          <cell r="HY179">
            <v>0</v>
          </cell>
          <cell r="HZ179">
            <v>2817236</v>
          </cell>
          <cell r="IA179">
            <v>0</v>
          </cell>
          <cell r="IB179">
            <v>0</v>
          </cell>
          <cell r="IC179">
            <v>0</v>
          </cell>
          <cell r="ID179">
            <v>628533</v>
          </cell>
          <cell r="IE179">
            <v>0</v>
          </cell>
          <cell r="IF179">
            <v>73977</v>
          </cell>
          <cell r="IG179">
            <v>309111</v>
          </cell>
          <cell r="IH179">
            <v>0</v>
          </cell>
          <cell r="II179">
            <v>0</v>
          </cell>
          <cell r="IJ179">
            <v>0</v>
          </cell>
          <cell r="IK179">
            <v>0</v>
          </cell>
          <cell r="IL179">
            <v>12114313</v>
          </cell>
          <cell r="IM179">
            <v>0</v>
          </cell>
          <cell r="IN179">
            <v>2.1</v>
          </cell>
          <cell r="IO179">
            <v>5.91</v>
          </cell>
          <cell r="IP179">
            <v>122</v>
          </cell>
          <cell r="IQ179">
            <v>6.0019999999999998</v>
          </cell>
          <cell r="IR179">
            <v>0.88</v>
          </cell>
          <cell r="IS179">
            <v>1391.2</v>
          </cell>
          <cell r="IT179">
            <v>0</v>
          </cell>
          <cell r="IU179">
            <v>54.5</v>
          </cell>
          <cell r="IV179">
            <v>0</v>
          </cell>
          <cell r="IW179">
            <v>0</v>
          </cell>
          <cell r="IX179">
            <v>0</v>
          </cell>
          <cell r="IY179">
            <v>0</v>
          </cell>
          <cell r="IZ179">
            <v>0</v>
          </cell>
          <cell r="JA179">
            <v>0</v>
          </cell>
          <cell r="JB179">
            <v>0</v>
          </cell>
          <cell r="JC179">
            <v>0</v>
          </cell>
          <cell r="JD179">
            <v>272.70999999999998</v>
          </cell>
          <cell r="JE179">
            <v>108.23</v>
          </cell>
          <cell r="JF179">
            <v>51.44</v>
          </cell>
          <cell r="JG179">
            <v>113.04</v>
          </cell>
          <cell r="JH179">
            <v>95.9</v>
          </cell>
          <cell r="JI179">
            <v>44.77</v>
          </cell>
          <cell r="JJ179">
            <v>111.6</v>
          </cell>
          <cell r="JK179">
            <v>252.27</v>
          </cell>
          <cell r="JL179">
            <v>13.13</v>
          </cell>
          <cell r="JM179">
            <v>0.66</v>
          </cell>
          <cell r="JN179">
            <v>124</v>
          </cell>
          <cell r="JO179">
            <v>3.1</v>
          </cell>
          <cell r="JP179">
            <v>6121</v>
          </cell>
          <cell r="JQ179">
            <v>5.7640000000000002</v>
          </cell>
          <cell r="JR179">
            <v>23127</v>
          </cell>
          <cell r="JS179">
            <v>1381.1</v>
          </cell>
          <cell r="JT179">
            <v>7.0000000000000007E-2</v>
          </cell>
          <cell r="JU179">
            <v>428</v>
          </cell>
          <cell r="JV179">
            <v>375</v>
          </cell>
          <cell r="JW179">
            <v>0</v>
          </cell>
          <cell r="JX179">
            <v>1391.2</v>
          </cell>
          <cell r="JY179">
            <v>6366</v>
          </cell>
          <cell r="JZ179">
            <v>8856379</v>
          </cell>
          <cell r="KA179">
            <v>0</v>
          </cell>
        </row>
        <row r="180">
          <cell r="C180">
            <v>3114</v>
          </cell>
          <cell r="D180" t="str">
            <v>INDIANOLA</v>
          </cell>
          <cell r="E180">
            <v>0</v>
          </cell>
          <cell r="F180">
            <v>0</v>
          </cell>
          <cell r="G180">
            <v>0</v>
          </cell>
          <cell r="H180">
            <v>3114</v>
          </cell>
          <cell r="I180">
            <v>14330058</v>
          </cell>
          <cell r="J180">
            <v>193321</v>
          </cell>
          <cell r="K180">
            <v>885372</v>
          </cell>
          <cell r="L180">
            <v>1322711</v>
          </cell>
          <cell r="M180">
            <v>6000</v>
          </cell>
          <cell r="N180">
            <v>800000</v>
          </cell>
          <cell r="O180">
            <v>902500</v>
          </cell>
          <cell r="P180">
            <v>2556523</v>
          </cell>
          <cell r="Q180">
            <v>0</v>
          </cell>
          <cell r="R180">
            <v>20825738</v>
          </cell>
          <cell r="S180">
            <v>0</v>
          </cell>
          <cell r="T180">
            <v>1956976</v>
          </cell>
          <cell r="U180">
            <v>142235</v>
          </cell>
          <cell r="V180">
            <v>307966</v>
          </cell>
          <cell r="W180">
            <v>1089848</v>
          </cell>
          <cell r="X180">
            <v>45319248</v>
          </cell>
          <cell r="Y180">
            <v>10000000</v>
          </cell>
          <cell r="Z180">
            <v>1669311</v>
          </cell>
          <cell r="AA180">
            <v>5000</v>
          </cell>
          <cell r="AB180">
            <v>56993559</v>
          </cell>
          <cell r="AC180">
            <v>22295467</v>
          </cell>
          <cell r="AD180">
            <v>79289026</v>
          </cell>
          <cell r="AE180">
            <v>23549312</v>
          </cell>
          <cell r="AF180">
            <v>903941</v>
          </cell>
          <cell r="AG180">
            <v>2586257</v>
          </cell>
          <cell r="AH180">
            <v>514911</v>
          </cell>
          <cell r="AI180">
            <v>1807997</v>
          </cell>
          <cell r="AJ180">
            <v>1022944</v>
          </cell>
          <cell r="AK180">
            <v>3896444</v>
          </cell>
          <cell r="AL180">
            <v>1282703</v>
          </cell>
          <cell r="AM180">
            <v>0</v>
          </cell>
          <cell r="AN180">
            <v>12015197</v>
          </cell>
          <cell r="AO180">
            <v>2615000</v>
          </cell>
          <cell r="AP180">
            <v>19246466</v>
          </cell>
          <cell r="AQ180">
            <v>5972840</v>
          </cell>
          <cell r="AR180">
            <v>1433540</v>
          </cell>
          <cell r="AS180">
            <v>26652846</v>
          </cell>
          <cell r="AT180">
            <v>64832355</v>
          </cell>
          <cell r="AU180">
            <v>1669406</v>
          </cell>
          <cell r="AV180">
            <v>66501761</v>
          </cell>
          <cell r="AW180">
            <v>12787265</v>
          </cell>
          <cell r="AX180">
            <v>79289026</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20</v>
          </cell>
          <cell r="BV180">
            <v>2008</v>
          </cell>
          <cell r="BW180">
            <v>2017</v>
          </cell>
          <cell r="BX180">
            <v>10</v>
          </cell>
          <cell r="BY180">
            <v>0</v>
          </cell>
          <cell r="BZ180">
            <v>0</v>
          </cell>
          <cell r="CA180">
            <v>0</v>
          </cell>
          <cell r="CB180">
            <v>0</v>
          </cell>
          <cell r="CC180">
            <v>0</v>
          </cell>
          <cell r="CD180">
            <v>0</v>
          </cell>
          <cell r="CE180">
            <v>0</v>
          </cell>
          <cell r="CF180">
            <v>0</v>
          </cell>
          <cell r="CG180">
            <v>0</v>
          </cell>
          <cell r="CH180">
            <v>0</v>
          </cell>
          <cell r="CI180">
            <v>0</v>
          </cell>
          <cell r="CJ180">
            <v>2000</v>
          </cell>
          <cell r="CK180">
            <v>2019</v>
          </cell>
          <cell r="CL180">
            <v>1340</v>
          </cell>
          <cell r="CM180">
            <v>0</v>
          </cell>
          <cell r="CN180">
            <v>0</v>
          </cell>
          <cell r="CO180">
            <v>0</v>
          </cell>
          <cell r="CP180">
            <v>0</v>
          </cell>
          <cell r="CQ180">
            <v>0</v>
          </cell>
          <cell r="CR180">
            <v>0</v>
          </cell>
          <cell r="CS180">
            <v>0</v>
          </cell>
          <cell r="CT180">
            <v>4050</v>
          </cell>
          <cell r="CU180">
            <v>0</v>
          </cell>
          <cell r="CV180">
            <v>5</v>
          </cell>
          <cell r="CW180">
            <v>2166223</v>
          </cell>
          <cell r="CX180">
            <v>0</v>
          </cell>
          <cell r="CY180">
            <v>0</v>
          </cell>
          <cell r="CZ180">
            <v>0</v>
          </cell>
          <cell r="DA180">
            <v>0</v>
          </cell>
          <cell r="DB180">
            <v>0</v>
          </cell>
          <cell r="DC180">
            <v>0</v>
          </cell>
          <cell r="DD180">
            <v>0</v>
          </cell>
          <cell r="DE180">
            <v>1060878</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8114448</v>
          </cell>
          <cell r="DU180">
            <v>481479</v>
          </cell>
          <cell r="DV180">
            <v>0</v>
          </cell>
          <cell r="DW180">
            <v>0</v>
          </cell>
          <cell r="DX180">
            <v>0</v>
          </cell>
          <cell r="DY180">
            <v>458482</v>
          </cell>
          <cell r="DZ180">
            <v>0</v>
          </cell>
          <cell r="EA180">
            <v>0</v>
          </cell>
          <cell r="EB180">
            <v>9054409</v>
          </cell>
          <cell r="EC180">
            <v>993466</v>
          </cell>
          <cell r="ED180">
            <v>0</v>
          </cell>
          <cell r="EE180">
            <v>8572930</v>
          </cell>
          <cell r="EF180">
            <v>0</v>
          </cell>
          <cell r="EG180">
            <v>1060878</v>
          </cell>
          <cell r="EH180">
            <v>1060878</v>
          </cell>
          <cell r="EI180">
            <v>261261</v>
          </cell>
          <cell r="EJ180">
            <v>1322139</v>
          </cell>
          <cell r="EK180">
            <v>0</v>
          </cell>
          <cell r="EL180">
            <v>0</v>
          </cell>
          <cell r="EM180">
            <v>0</v>
          </cell>
          <cell r="EN180">
            <v>0</v>
          </cell>
          <cell r="EO180">
            <v>3206389</v>
          </cell>
          <cell r="EP180">
            <v>0</v>
          </cell>
          <cell r="EQ180">
            <v>14576403</v>
          </cell>
          <cell r="ER180">
            <v>60816</v>
          </cell>
          <cell r="ES180">
            <v>1208515</v>
          </cell>
          <cell r="ET180">
            <v>133000</v>
          </cell>
          <cell r="EU180">
            <v>0</v>
          </cell>
          <cell r="EV180">
            <v>0</v>
          </cell>
          <cell r="EW180">
            <v>134000</v>
          </cell>
          <cell r="EX180">
            <v>33000</v>
          </cell>
          <cell r="EY180">
            <v>0</v>
          </cell>
          <cell r="EZ180">
            <v>0</v>
          </cell>
          <cell r="FA180">
            <v>405000</v>
          </cell>
          <cell r="FB180">
            <v>0</v>
          </cell>
          <cell r="FC180">
            <v>1913515</v>
          </cell>
          <cell r="FD180">
            <v>0</v>
          </cell>
          <cell r="FE180">
            <v>0</v>
          </cell>
          <cell r="FF180">
            <v>1147699</v>
          </cell>
          <cell r="FG180">
            <v>60816</v>
          </cell>
          <cell r="FH180">
            <v>8879569</v>
          </cell>
          <cell r="FI180">
            <v>121816</v>
          </cell>
          <cell r="FJ180">
            <v>885372</v>
          </cell>
          <cell r="FK180">
            <v>1322711</v>
          </cell>
          <cell r="FL180">
            <v>6000</v>
          </cell>
          <cell r="FM180">
            <v>0</v>
          </cell>
          <cell r="FN180">
            <v>272500</v>
          </cell>
          <cell r="FO180">
            <v>178614</v>
          </cell>
          <cell r="FP180">
            <v>0</v>
          </cell>
          <cell r="FQ180">
            <v>20825738</v>
          </cell>
          <cell r="FR180">
            <v>0</v>
          </cell>
          <cell r="FS180">
            <v>60002</v>
          </cell>
          <cell r="FT180">
            <v>82531</v>
          </cell>
          <cell r="FU180">
            <v>307966</v>
          </cell>
          <cell r="FV180">
            <v>524848</v>
          </cell>
          <cell r="FW180">
            <v>33467667</v>
          </cell>
          <cell r="FX180">
            <v>0</v>
          </cell>
          <cell r="FY180">
            <v>0</v>
          </cell>
          <cell r="FZ180">
            <v>5000</v>
          </cell>
          <cell r="GA180">
            <v>33472667</v>
          </cell>
          <cell r="GB180">
            <v>6008186</v>
          </cell>
          <cell r="GC180">
            <v>39480853</v>
          </cell>
          <cell r="GD180">
            <v>3645544</v>
          </cell>
          <cell r="GE180">
            <v>0</v>
          </cell>
          <cell r="GF180">
            <v>26351752</v>
          </cell>
          <cell r="GG180">
            <v>6001</v>
          </cell>
          <cell r="GH180">
            <v>20102150</v>
          </cell>
          <cell r="GI180">
            <v>0</v>
          </cell>
          <cell r="GJ180">
            <v>226274</v>
          </cell>
          <cell r="GK180">
            <v>1863190</v>
          </cell>
          <cell r="GL180">
            <v>936300</v>
          </cell>
          <cell r="GM180">
            <v>0</v>
          </cell>
          <cell r="GN180">
            <v>165650</v>
          </cell>
          <cell r="GO180">
            <v>181749</v>
          </cell>
          <cell r="GP180">
            <v>0</v>
          </cell>
          <cell r="GQ180">
            <v>1000007</v>
          </cell>
          <cell r="GR180">
            <v>0</v>
          </cell>
          <cell r="GS180">
            <v>358980</v>
          </cell>
          <cell r="GT180">
            <v>529528</v>
          </cell>
          <cell r="GU180">
            <v>0</v>
          </cell>
          <cell r="GV180">
            <v>27240260</v>
          </cell>
          <cell r="GW180">
            <v>2630160</v>
          </cell>
          <cell r="GX180">
            <v>7487294</v>
          </cell>
          <cell r="GY180">
            <v>0</v>
          </cell>
          <cell r="GZ180">
            <v>0</v>
          </cell>
          <cell r="HA180">
            <v>0</v>
          </cell>
          <cell r="HB180">
            <v>1339607</v>
          </cell>
          <cell r="HC180">
            <v>0</v>
          </cell>
          <cell r="HD180">
            <v>170028</v>
          </cell>
          <cell r="HE180">
            <v>291049</v>
          </cell>
          <cell r="HF180">
            <v>38988370</v>
          </cell>
          <cell r="HG180">
            <v>32038240</v>
          </cell>
          <cell r="HH180">
            <v>0</v>
          </cell>
          <cell r="HI180">
            <v>6950130</v>
          </cell>
          <cell r="HJ180">
            <v>20868937</v>
          </cell>
          <cell r="HK180">
            <v>0</v>
          </cell>
          <cell r="HL180">
            <v>291929</v>
          </cell>
          <cell r="HM180">
            <v>2045087</v>
          </cell>
          <cell r="HN180">
            <v>977318</v>
          </cell>
          <cell r="HO180">
            <v>0</v>
          </cell>
          <cell r="HP180">
            <v>171713</v>
          </cell>
          <cell r="HQ180">
            <v>188416</v>
          </cell>
          <cell r="HR180">
            <v>0</v>
          </cell>
          <cell r="HS180">
            <v>1022990</v>
          </cell>
          <cell r="HT180">
            <v>0</v>
          </cell>
          <cell r="HU180">
            <v>98709</v>
          </cell>
          <cell r="HV180">
            <v>0</v>
          </cell>
          <cell r="HW180">
            <v>0</v>
          </cell>
          <cell r="HX180">
            <v>27655072</v>
          </cell>
          <cell r="HY180">
            <v>0</v>
          </cell>
          <cell r="HZ180">
            <v>6950130</v>
          </cell>
          <cell r="IA180">
            <v>0</v>
          </cell>
          <cell r="IB180">
            <v>0</v>
          </cell>
          <cell r="IC180">
            <v>0</v>
          </cell>
          <cell r="ID180">
            <v>1380898</v>
          </cell>
          <cell r="IE180">
            <v>0</v>
          </cell>
          <cell r="IF180">
            <v>139171</v>
          </cell>
          <cell r="IG180">
            <v>370321</v>
          </cell>
          <cell r="IH180">
            <v>0</v>
          </cell>
          <cell r="II180">
            <v>0</v>
          </cell>
          <cell r="IJ180">
            <v>0</v>
          </cell>
          <cell r="IK180">
            <v>0</v>
          </cell>
          <cell r="IL180">
            <v>27556363</v>
          </cell>
          <cell r="IM180">
            <v>0</v>
          </cell>
          <cell r="IN180">
            <v>0</v>
          </cell>
          <cell r="IO180">
            <v>29.5</v>
          </cell>
          <cell r="IP180">
            <v>28</v>
          </cell>
          <cell r="IQ180">
            <v>14.233000000000001</v>
          </cell>
          <cell r="IR180">
            <v>3.96</v>
          </cell>
          <cell r="IS180">
            <v>3402.8</v>
          </cell>
          <cell r="IT180">
            <v>0</v>
          </cell>
          <cell r="IU180">
            <v>61.5</v>
          </cell>
          <cell r="IV180">
            <v>0</v>
          </cell>
          <cell r="IW180">
            <v>0</v>
          </cell>
          <cell r="IX180">
            <v>0</v>
          </cell>
          <cell r="IY180">
            <v>0</v>
          </cell>
          <cell r="IZ180">
            <v>0</v>
          </cell>
          <cell r="JA180">
            <v>0</v>
          </cell>
          <cell r="JB180">
            <v>0</v>
          </cell>
          <cell r="JC180">
            <v>0</v>
          </cell>
          <cell r="JD180">
            <v>334.11</v>
          </cell>
          <cell r="JE180">
            <v>67.13</v>
          </cell>
          <cell r="JF180">
            <v>133.78</v>
          </cell>
          <cell r="JG180">
            <v>133.19999999999999</v>
          </cell>
          <cell r="JH180">
            <v>57.54</v>
          </cell>
          <cell r="JI180">
            <v>125.92</v>
          </cell>
          <cell r="JJ180">
            <v>123.84</v>
          </cell>
          <cell r="JK180">
            <v>307.3</v>
          </cell>
          <cell r="JL180">
            <v>28.32</v>
          </cell>
          <cell r="JM180">
            <v>5.5</v>
          </cell>
          <cell r="JN180">
            <v>26</v>
          </cell>
          <cell r="JO180">
            <v>0</v>
          </cell>
          <cell r="JP180">
            <v>6121</v>
          </cell>
          <cell r="JQ180">
            <v>14.138</v>
          </cell>
          <cell r="JR180">
            <v>16545</v>
          </cell>
          <cell r="JS180">
            <v>3409.4</v>
          </cell>
          <cell r="JT180">
            <v>-1.87</v>
          </cell>
          <cell r="JU180">
            <v>-11446</v>
          </cell>
          <cell r="JV180">
            <v>-10016</v>
          </cell>
          <cell r="JW180">
            <v>0</v>
          </cell>
          <cell r="JX180">
            <v>3402.8</v>
          </cell>
          <cell r="JY180">
            <v>6366</v>
          </cell>
          <cell r="JZ180">
            <v>21662225</v>
          </cell>
          <cell r="KA180">
            <v>0</v>
          </cell>
        </row>
        <row r="181">
          <cell r="C181">
            <v>3119</v>
          </cell>
          <cell r="D181" t="str">
            <v>INTERSTATE 35</v>
          </cell>
          <cell r="E181">
            <v>0</v>
          </cell>
          <cell r="F181">
            <v>0</v>
          </cell>
          <cell r="G181">
            <v>0</v>
          </cell>
          <cell r="H181">
            <v>3119</v>
          </cell>
          <cell r="I181">
            <v>3574229</v>
          </cell>
          <cell r="J181">
            <v>110516</v>
          </cell>
          <cell r="K181">
            <v>0</v>
          </cell>
          <cell r="L181">
            <v>810000</v>
          </cell>
          <cell r="M181">
            <v>1820</v>
          </cell>
          <cell r="N181">
            <v>310000</v>
          </cell>
          <cell r="O181">
            <v>218000</v>
          </cell>
          <cell r="P181">
            <v>1067000</v>
          </cell>
          <cell r="Q181">
            <v>15000</v>
          </cell>
          <cell r="R181">
            <v>5416666</v>
          </cell>
          <cell r="S181">
            <v>0</v>
          </cell>
          <cell r="T181">
            <v>87750</v>
          </cell>
          <cell r="U181">
            <v>9881</v>
          </cell>
          <cell r="V181">
            <v>76000</v>
          </cell>
          <cell r="W181">
            <v>270000</v>
          </cell>
          <cell r="X181">
            <v>11966862</v>
          </cell>
          <cell r="Y181">
            <v>0</v>
          </cell>
          <cell r="Z181">
            <v>471891</v>
          </cell>
          <cell r="AA181">
            <v>0</v>
          </cell>
          <cell r="AB181">
            <v>12438753</v>
          </cell>
          <cell r="AC181">
            <v>4326983</v>
          </cell>
          <cell r="AD181">
            <v>16765736</v>
          </cell>
          <cell r="AE181">
            <v>6265000</v>
          </cell>
          <cell r="AF181">
            <v>388000</v>
          </cell>
          <cell r="AG181">
            <v>341050</v>
          </cell>
          <cell r="AH181">
            <v>490000</v>
          </cell>
          <cell r="AI181">
            <v>600000</v>
          </cell>
          <cell r="AJ181">
            <v>195000</v>
          </cell>
          <cell r="AK181">
            <v>705000</v>
          </cell>
          <cell r="AL181">
            <v>610000</v>
          </cell>
          <cell r="AM181">
            <v>0</v>
          </cell>
          <cell r="AN181">
            <v>3329050</v>
          </cell>
          <cell r="AO181">
            <v>450000</v>
          </cell>
          <cell r="AP181">
            <v>1125000</v>
          </cell>
          <cell r="AQ181">
            <v>716369</v>
          </cell>
          <cell r="AR181">
            <v>374682</v>
          </cell>
          <cell r="AS181">
            <v>2216051</v>
          </cell>
          <cell r="AT181">
            <v>12260101</v>
          </cell>
          <cell r="AU181">
            <v>471891</v>
          </cell>
          <cell r="AV181">
            <v>12731992</v>
          </cell>
          <cell r="AW181">
            <v>4033744</v>
          </cell>
          <cell r="AX181">
            <v>16765736</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2009</v>
          </cell>
          <cell r="CK181">
            <v>2018</v>
          </cell>
          <cell r="CL181">
            <v>1340</v>
          </cell>
          <cell r="CM181">
            <v>0</v>
          </cell>
          <cell r="CN181">
            <v>0</v>
          </cell>
          <cell r="CO181">
            <v>0</v>
          </cell>
          <cell r="CP181">
            <v>0</v>
          </cell>
          <cell r="CQ181">
            <v>0</v>
          </cell>
          <cell r="CR181">
            <v>0</v>
          </cell>
          <cell r="CS181">
            <v>0</v>
          </cell>
          <cell r="CT181">
            <v>4050</v>
          </cell>
          <cell r="CU181">
            <v>0</v>
          </cell>
          <cell r="CV181">
            <v>0</v>
          </cell>
          <cell r="CW181">
            <v>0</v>
          </cell>
          <cell r="CX181">
            <v>0</v>
          </cell>
          <cell r="CY181">
            <v>0</v>
          </cell>
          <cell r="CZ181">
            <v>0</v>
          </cell>
          <cell r="DA181">
            <v>0</v>
          </cell>
          <cell r="DB181">
            <v>0</v>
          </cell>
          <cell r="DC181">
            <v>0</v>
          </cell>
          <cell r="DD181">
            <v>0</v>
          </cell>
          <cell r="DE181">
            <v>270762</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1918388</v>
          </cell>
          <cell r="DU181">
            <v>0</v>
          </cell>
          <cell r="DV181">
            <v>0</v>
          </cell>
          <cell r="DW181">
            <v>0</v>
          </cell>
          <cell r="DX181">
            <v>0</v>
          </cell>
          <cell r="DY181">
            <v>329520</v>
          </cell>
          <cell r="DZ181">
            <v>215000</v>
          </cell>
          <cell r="EA181">
            <v>0</v>
          </cell>
          <cell r="EB181">
            <v>2462908</v>
          </cell>
          <cell r="EC181">
            <v>450000</v>
          </cell>
          <cell r="ED181">
            <v>0</v>
          </cell>
          <cell r="EE181">
            <v>2462908</v>
          </cell>
          <cell r="EF181">
            <v>215578</v>
          </cell>
          <cell r="EG181">
            <v>55184</v>
          </cell>
          <cell r="EH181">
            <v>270762</v>
          </cell>
          <cell r="EI181">
            <v>66680</v>
          </cell>
          <cell r="EJ181">
            <v>337442</v>
          </cell>
          <cell r="EK181">
            <v>0</v>
          </cell>
          <cell r="EL181">
            <v>0</v>
          </cell>
          <cell r="EM181">
            <v>0</v>
          </cell>
          <cell r="EN181">
            <v>0</v>
          </cell>
          <cell r="EO181">
            <v>461306</v>
          </cell>
          <cell r="EP181">
            <v>0</v>
          </cell>
          <cell r="EQ181">
            <v>3711656</v>
          </cell>
          <cell r="ER181">
            <v>0</v>
          </cell>
          <cell r="ES181">
            <v>1218892</v>
          </cell>
          <cell r="ET181">
            <v>222705</v>
          </cell>
          <cell r="EU181">
            <v>0</v>
          </cell>
          <cell r="EV181">
            <v>0</v>
          </cell>
          <cell r="EW181">
            <v>134000</v>
          </cell>
          <cell r="EX181">
            <v>33000</v>
          </cell>
          <cell r="EY181">
            <v>0</v>
          </cell>
          <cell r="EZ181">
            <v>0</v>
          </cell>
          <cell r="FA181">
            <v>228300</v>
          </cell>
          <cell r="FB181">
            <v>0</v>
          </cell>
          <cell r="FC181">
            <v>1836897</v>
          </cell>
          <cell r="FD181">
            <v>0</v>
          </cell>
          <cell r="FE181">
            <v>0</v>
          </cell>
          <cell r="FF181">
            <v>1218892</v>
          </cell>
          <cell r="FG181">
            <v>0</v>
          </cell>
          <cell r="FH181">
            <v>2362934</v>
          </cell>
          <cell r="FI181">
            <v>73063</v>
          </cell>
          <cell r="FJ181">
            <v>0</v>
          </cell>
          <cell r="FK181">
            <v>810000</v>
          </cell>
          <cell r="FL181">
            <v>1500</v>
          </cell>
          <cell r="FM181">
            <v>0</v>
          </cell>
          <cell r="FN181">
            <v>18000</v>
          </cell>
          <cell r="FO181">
            <v>100000</v>
          </cell>
          <cell r="FP181">
            <v>0</v>
          </cell>
          <cell r="FQ181">
            <v>5416666</v>
          </cell>
          <cell r="FR181">
            <v>0</v>
          </cell>
          <cell r="FS181">
            <v>80000</v>
          </cell>
          <cell r="FT181">
            <v>6532</v>
          </cell>
          <cell r="FU181">
            <v>76000</v>
          </cell>
          <cell r="FV181">
            <v>95000</v>
          </cell>
          <cell r="FW181">
            <v>9039695</v>
          </cell>
          <cell r="FX181">
            <v>0</v>
          </cell>
          <cell r="FY181">
            <v>0</v>
          </cell>
          <cell r="FZ181">
            <v>0</v>
          </cell>
          <cell r="GA181">
            <v>9039695</v>
          </cell>
          <cell r="GB181">
            <v>1823688</v>
          </cell>
          <cell r="GC181">
            <v>10863383</v>
          </cell>
          <cell r="GD181">
            <v>1187032</v>
          </cell>
          <cell r="GE181">
            <v>0</v>
          </cell>
          <cell r="GF181">
            <v>6865379</v>
          </cell>
          <cell r="GG181">
            <v>6001</v>
          </cell>
          <cell r="GH181">
            <v>5347491</v>
          </cell>
          <cell r="GI181">
            <v>0</v>
          </cell>
          <cell r="GJ181">
            <v>124935</v>
          </cell>
          <cell r="GK181">
            <v>509005</v>
          </cell>
          <cell r="GL181">
            <v>249640</v>
          </cell>
          <cell r="GM181">
            <v>0</v>
          </cell>
          <cell r="GN181">
            <v>43788</v>
          </cell>
          <cell r="GO181">
            <v>48044</v>
          </cell>
          <cell r="GP181">
            <v>0</v>
          </cell>
          <cell r="GQ181">
            <v>0</v>
          </cell>
          <cell r="GR181">
            <v>0</v>
          </cell>
          <cell r="GS181">
            <v>119737</v>
          </cell>
          <cell r="GT181">
            <v>212639</v>
          </cell>
          <cell r="GU181">
            <v>0</v>
          </cell>
          <cell r="GV181">
            <v>7197755</v>
          </cell>
          <cell r="GW181">
            <v>900278</v>
          </cell>
          <cell r="GX181">
            <v>2670968</v>
          </cell>
          <cell r="GY181">
            <v>0</v>
          </cell>
          <cell r="GZ181">
            <v>0</v>
          </cell>
          <cell r="HA181">
            <v>0</v>
          </cell>
          <cell r="HB181">
            <v>0</v>
          </cell>
          <cell r="HC181">
            <v>0</v>
          </cell>
          <cell r="HD181">
            <v>41095</v>
          </cell>
          <cell r="HE181">
            <v>126021</v>
          </cell>
          <cell r="HF181">
            <v>10895022</v>
          </cell>
          <cell r="HG181">
            <v>8387909</v>
          </cell>
          <cell r="HH181">
            <v>0</v>
          </cell>
          <cell r="HI181">
            <v>2507113</v>
          </cell>
          <cell r="HJ181">
            <v>5562153</v>
          </cell>
          <cell r="HK181">
            <v>0</v>
          </cell>
          <cell r="HL181">
            <v>120474</v>
          </cell>
          <cell r="HM181">
            <v>489558</v>
          </cell>
          <cell r="HN181">
            <v>258115</v>
          </cell>
          <cell r="HO181">
            <v>0</v>
          </cell>
          <cell r="HP181">
            <v>45613</v>
          </cell>
          <cell r="HQ181">
            <v>50051</v>
          </cell>
          <cell r="HR181">
            <v>0</v>
          </cell>
          <cell r="HS181">
            <v>0</v>
          </cell>
          <cell r="HT181">
            <v>0</v>
          </cell>
          <cell r="HU181">
            <v>96616</v>
          </cell>
          <cell r="HV181">
            <v>0</v>
          </cell>
          <cell r="HW181">
            <v>-30005</v>
          </cell>
          <cell r="HX181">
            <v>7166224</v>
          </cell>
          <cell r="HY181">
            <v>0</v>
          </cell>
          <cell r="HZ181">
            <v>2507113</v>
          </cell>
          <cell r="IA181">
            <v>0</v>
          </cell>
          <cell r="IB181">
            <v>0</v>
          </cell>
          <cell r="IC181">
            <v>0</v>
          </cell>
          <cell r="ID181">
            <v>0</v>
          </cell>
          <cell r="IE181">
            <v>0</v>
          </cell>
          <cell r="IF181">
            <v>33511</v>
          </cell>
          <cell r="IG181">
            <v>137723</v>
          </cell>
          <cell r="IH181">
            <v>0</v>
          </cell>
          <cell r="II181">
            <v>0</v>
          </cell>
          <cell r="IJ181">
            <v>0</v>
          </cell>
          <cell r="IK181">
            <v>0</v>
          </cell>
          <cell r="IL181">
            <v>7069608</v>
          </cell>
          <cell r="IM181">
            <v>0</v>
          </cell>
          <cell r="IN181">
            <v>0</v>
          </cell>
          <cell r="IO181">
            <v>16.079999999999998</v>
          </cell>
          <cell r="IP181">
            <v>4</v>
          </cell>
          <cell r="IQ181">
            <v>3.6019999999999999</v>
          </cell>
          <cell r="IR181">
            <v>0</v>
          </cell>
          <cell r="IS181">
            <v>886.4</v>
          </cell>
          <cell r="IT181">
            <v>0</v>
          </cell>
          <cell r="IU181">
            <v>19.5</v>
          </cell>
          <cell r="IV181">
            <v>0</v>
          </cell>
          <cell r="IW181">
            <v>0</v>
          </cell>
          <cell r="IX181">
            <v>0</v>
          </cell>
          <cell r="IY181">
            <v>0</v>
          </cell>
          <cell r="IZ181">
            <v>0</v>
          </cell>
          <cell r="JA181">
            <v>0</v>
          </cell>
          <cell r="JB181">
            <v>0</v>
          </cell>
          <cell r="JC181">
            <v>0</v>
          </cell>
          <cell r="JD181">
            <v>79.98</v>
          </cell>
          <cell r="JE181">
            <v>8.2200000000000006</v>
          </cell>
          <cell r="JF181">
            <v>27.84</v>
          </cell>
          <cell r="JG181">
            <v>43.92</v>
          </cell>
          <cell r="JH181">
            <v>8.2200000000000006</v>
          </cell>
          <cell r="JI181">
            <v>27.24</v>
          </cell>
          <cell r="JJ181">
            <v>45.36</v>
          </cell>
          <cell r="JK181">
            <v>80.819999999999993</v>
          </cell>
          <cell r="JL181">
            <v>4.74</v>
          </cell>
          <cell r="JM181">
            <v>1.76</v>
          </cell>
          <cell r="JN181">
            <v>4</v>
          </cell>
          <cell r="JO181">
            <v>0</v>
          </cell>
          <cell r="JP181">
            <v>6121</v>
          </cell>
          <cell r="JQ181">
            <v>3.8050000000000002</v>
          </cell>
          <cell r="JR181">
            <v>1166</v>
          </cell>
          <cell r="JS181">
            <v>908.7</v>
          </cell>
          <cell r="JT181">
            <v>0</v>
          </cell>
          <cell r="JU181">
            <v>0</v>
          </cell>
          <cell r="JV181">
            <v>0</v>
          </cell>
          <cell r="JW181">
            <v>0</v>
          </cell>
          <cell r="JX181">
            <v>886.4</v>
          </cell>
          <cell r="JY181">
            <v>6366</v>
          </cell>
          <cell r="JZ181">
            <v>5642822</v>
          </cell>
          <cell r="KA181">
            <v>0</v>
          </cell>
        </row>
        <row r="182">
          <cell r="C182">
            <v>3141</v>
          </cell>
          <cell r="D182" t="str">
            <v>IOWA CITY</v>
          </cell>
          <cell r="E182">
            <v>0</v>
          </cell>
          <cell r="F182">
            <v>0</v>
          </cell>
          <cell r="G182">
            <v>0</v>
          </cell>
          <cell r="H182">
            <v>3141</v>
          </cell>
          <cell r="I182">
            <v>69154821</v>
          </cell>
          <cell r="J182">
            <v>983907</v>
          </cell>
          <cell r="K182">
            <v>5651099</v>
          </cell>
          <cell r="L182">
            <v>1600000</v>
          </cell>
          <cell r="M182">
            <v>149150</v>
          </cell>
          <cell r="N182">
            <v>2500000</v>
          </cell>
          <cell r="O182">
            <v>1600000</v>
          </cell>
          <cell r="P182">
            <v>15677000</v>
          </cell>
          <cell r="Q182">
            <v>0</v>
          </cell>
          <cell r="R182">
            <v>69773199</v>
          </cell>
          <cell r="S182">
            <v>0</v>
          </cell>
          <cell r="T182">
            <v>36000</v>
          </cell>
          <cell r="U182">
            <v>1142345</v>
          </cell>
          <cell r="V182">
            <v>2000000</v>
          </cell>
          <cell r="W182">
            <v>7744327</v>
          </cell>
          <cell r="X182">
            <v>178011848</v>
          </cell>
          <cell r="Y182">
            <v>0</v>
          </cell>
          <cell r="Z182">
            <v>232000</v>
          </cell>
          <cell r="AA182">
            <v>6000</v>
          </cell>
          <cell r="AB182">
            <v>178249848</v>
          </cell>
          <cell r="AC182">
            <v>40183292</v>
          </cell>
          <cell r="AD182">
            <v>218433140</v>
          </cell>
          <cell r="AE182">
            <v>100486830</v>
          </cell>
          <cell r="AF182">
            <v>5113412</v>
          </cell>
          <cell r="AG182">
            <v>7481893</v>
          </cell>
          <cell r="AH182">
            <v>2259785</v>
          </cell>
          <cell r="AI182">
            <v>6169369</v>
          </cell>
          <cell r="AJ182">
            <v>3265593</v>
          </cell>
          <cell r="AK182">
            <v>15016884</v>
          </cell>
          <cell r="AL182">
            <v>12166616</v>
          </cell>
          <cell r="AM182">
            <v>0</v>
          </cell>
          <cell r="AN182">
            <v>51473552</v>
          </cell>
          <cell r="AO182">
            <v>5500000</v>
          </cell>
          <cell r="AP182">
            <v>32000000</v>
          </cell>
          <cell r="AQ182">
            <v>3273350</v>
          </cell>
          <cell r="AR182">
            <v>5876718</v>
          </cell>
          <cell r="AS182">
            <v>41150068</v>
          </cell>
          <cell r="AT182">
            <v>198610450</v>
          </cell>
          <cell r="AU182">
            <v>232000</v>
          </cell>
          <cell r="AV182">
            <v>198842450</v>
          </cell>
          <cell r="AW182">
            <v>19590690</v>
          </cell>
          <cell r="AX182">
            <v>218433140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20</v>
          </cell>
          <cell r="BV182">
            <v>2011</v>
          </cell>
          <cell r="BW182">
            <v>2020</v>
          </cell>
          <cell r="BX182">
            <v>10</v>
          </cell>
          <cell r="BY182">
            <v>0</v>
          </cell>
          <cell r="BZ182">
            <v>0</v>
          </cell>
          <cell r="CA182">
            <v>0</v>
          </cell>
          <cell r="CB182">
            <v>0</v>
          </cell>
          <cell r="CC182">
            <v>0</v>
          </cell>
          <cell r="CD182">
            <v>0</v>
          </cell>
          <cell r="CE182">
            <v>0</v>
          </cell>
          <cell r="CF182">
            <v>0</v>
          </cell>
          <cell r="CG182">
            <v>0</v>
          </cell>
          <cell r="CH182">
            <v>0</v>
          </cell>
          <cell r="CI182">
            <v>0</v>
          </cell>
          <cell r="CJ182">
            <v>2006</v>
          </cell>
          <cell r="CK182">
            <v>2025</v>
          </cell>
          <cell r="CL182">
            <v>1340</v>
          </cell>
          <cell r="CM182">
            <v>0</v>
          </cell>
          <cell r="CN182">
            <v>0</v>
          </cell>
          <cell r="CO182">
            <v>0</v>
          </cell>
          <cell r="CP182">
            <v>0</v>
          </cell>
          <cell r="CQ182">
            <v>0</v>
          </cell>
          <cell r="CR182">
            <v>0</v>
          </cell>
          <cell r="CS182">
            <v>0</v>
          </cell>
          <cell r="CT182">
            <v>2700</v>
          </cell>
          <cell r="CU182">
            <v>0</v>
          </cell>
          <cell r="CV182">
            <v>5</v>
          </cell>
          <cell r="CW182">
            <v>8399964</v>
          </cell>
          <cell r="CX182">
            <v>0</v>
          </cell>
          <cell r="CY182">
            <v>0</v>
          </cell>
          <cell r="CZ182">
            <v>0</v>
          </cell>
          <cell r="DA182">
            <v>0</v>
          </cell>
          <cell r="DB182">
            <v>0</v>
          </cell>
          <cell r="DC182">
            <v>0</v>
          </cell>
          <cell r="DD182">
            <v>0</v>
          </cell>
          <cell r="DE182">
            <v>7331148</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44558952</v>
          </cell>
          <cell r="DU182">
            <v>467777</v>
          </cell>
          <cell r="DV182">
            <v>0</v>
          </cell>
          <cell r="DW182">
            <v>0</v>
          </cell>
          <cell r="DX182">
            <v>0</v>
          </cell>
          <cell r="DY182">
            <v>6649379</v>
          </cell>
          <cell r="DZ182">
            <v>1350621</v>
          </cell>
          <cell r="EA182">
            <v>0</v>
          </cell>
          <cell r="EB182">
            <v>53026729</v>
          </cell>
          <cell r="EC182">
            <v>4100000</v>
          </cell>
          <cell r="ED182">
            <v>0</v>
          </cell>
          <cell r="EE182">
            <v>52558952</v>
          </cell>
          <cell r="EF182">
            <v>0</v>
          </cell>
          <cell r="EG182">
            <v>7331148</v>
          </cell>
          <cell r="EH182">
            <v>7331148</v>
          </cell>
          <cell r="EI182">
            <v>1805432</v>
          </cell>
          <cell r="EJ182">
            <v>9136580</v>
          </cell>
          <cell r="EK182">
            <v>0</v>
          </cell>
          <cell r="EL182">
            <v>0</v>
          </cell>
          <cell r="EM182">
            <v>0</v>
          </cell>
          <cell r="EN182">
            <v>0</v>
          </cell>
          <cell r="EO182">
            <v>3273350</v>
          </cell>
          <cell r="EP182">
            <v>0</v>
          </cell>
          <cell r="EQ182">
            <v>69536659</v>
          </cell>
          <cell r="ER182">
            <v>8550</v>
          </cell>
          <cell r="ES182">
            <v>1061064</v>
          </cell>
          <cell r="ET182">
            <v>82104</v>
          </cell>
          <cell r="EU182">
            <v>0</v>
          </cell>
          <cell r="EV182">
            <v>0</v>
          </cell>
          <cell r="EW182">
            <v>134000</v>
          </cell>
          <cell r="EX182">
            <v>33000</v>
          </cell>
          <cell r="EY182">
            <v>0</v>
          </cell>
          <cell r="EZ182">
            <v>0</v>
          </cell>
          <cell r="FA182">
            <v>59831</v>
          </cell>
          <cell r="FB182">
            <v>0</v>
          </cell>
          <cell r="FC182">
            <v>1369999</v>
          </cell>
          <cell r="FD182">
            <v>0</v>
          </cell>
          <cell r="FE182">
            <v>0</v>
          </cell>
          <cell r="FF182">
            <v>1052514</v>
          </cell>
          <cell r="FG182">
            <v>8550</v>
          </cell>
          <cell r="FH182">
            <v>52864988</v>
          </cell>
          <cell r="FI182">
            <v>763810</v>
          </cell>
          <cell r="FJ182">
            <v>5651099</v>
          </cell>
          <cell r="FK182">
            <v>1600000</v>
          </cell>
          <cell r="FL182">
            <v>30000</v>
          </cell>
          <cell r="FM182">
            <v>0</v>
          </cell>
          <cell r="FN182">
            <v>100000</v>
          </cell>
          <cell r="FO182">
            <v>2170000</v>
          </cell>
          <cell r="FP182">
            <v>0</v>
          </cell>
          <cell r="FQ182">
            <v>69773199</v>
          </cell>
          <cell r="FR182">
            <v>0</v>
          </cell>
          <cell r="FS182">
            <v>0</v>
          </cell>
          <cell r="FT182">
            <v>852508</v>
          </cell>
          <cell r="FU182">
            <v>2000000</v>
          </cell>
          <cell r="FV182">
            <v>4944327</v>
          </cell>
          <cell r="FW182">
            <v>140749931</v>
          </cell>
          <cell r="FX182">
            <v>0</v>
          </cell>
          <cell r="FY182">
            <v>60000</v>
          </cell>
          <cell r="FZ182">
            <v>6000</v>
          </cell>
          <cell r="GA182">
            <v>140815931</v>
          </cell>
          <cell r="GB182">
            <v>13653997</v>
          </cell>
          <cell r="GC182">
            <v>154469928</v>
          </cell>
          <cell r="GD182">
            <v>17413934</v>
          </cell>
          <cell r="GE182">
            <v>0</v>
          </cell>
          <cell r="GF182">
            <v>102090466</v>
          </cell>
          <cell r="GG182">
            <v>6018</v>
          </cell>
          <cell r="GH182">
            <v>74944561</v>
          </cell>
          <cell r="GI182">
            <v>0</v>
          </cell>
          <cell r="GJ182">
            <v>908766</v>
          </cell>
          <cell r="GK182">
            <v>9910322</v>
          </cell>
          <cell r="GL182">
            <v>3706937</v>
          </cell>
          <cell r="GM182">
            <v>0</v>
          </cell>
          <cell r="GN182">
            <v>650722</v>
          </cell>
          <cell r="GO182">
            <v>714602</v>
          </cell>
          <cell r="GP182">
            <v>0</v>
          </cell>
          <cell r="GQ182">
            <v>3747228</v>
          </cell>
          <cell r="GR182">
            <v>728986</v>
          </cell>
          <cell r="GS182">
            <v>1934426</v>
          </cell>
          <cell r="GT182">
            <v>3541332</v>
          </cell>
          <cell r="GU182">
            <v>0</v>
          </cell>
          <cell r="GV182">
            <v>108295210</v>
          </cell>
          <cell r="GW182">
            <v>12215968</v>
          </cell>
          <cell r="GX182">
            <v>10922938</v>
          </cell>
          <cell r="GY182">
            <v>0</v>
          </cell>
          <cell r="GZ182">
            <v>0</v>
          </cell>
          <cell r="HA182">
            <v>0</v>
          </cell>
          <cell r="HB182">
            <v>6062265</v>
          </cell>
          <cell r="HC182">
            <v>0</v>
          </cell>
          <cell r="HD182">
            <v>593378</v>
          </cell>
          <cell r="HE182">
            <v>606101</v>
          </cell>
          <cell r="HF182">
            <v>138102482</v>
          </cell>
          <cell r="HG182">
            <v>131155308</v>
          </cell>
          <cell r="HH182">
            <v>0</v>
          </cell>
          <cell r="HI182">
            <v>6947174</v>
          </cell>
          <cell r="HJ182">
            <v>78409267</v>
          </cell>
          <cell r="HK182">
            <v>0</v>
          </cell>
          <cell r="HL182">
            <v>943490</v>
          </cell>
          <cell r="HM182">
            <v>9752668</v>
          </cell>
          <cell r="HN182">
            <v>3851806</v>
          </cell>
          <cell r="HO182">
            <v>0</v>
          </cell>
          <cell r="HP182">
            <v>680687</v>
          </cell>
          <cell r="HQ182">
            <v>747560</v>
          </cell>
          <cell r="HR182">
            <v>0</v>
          </cell>
          <cell r="HS182">
            <v>3843817</v>
          </cell>
          <cell r="HT182">
            <v>1055429</v>
          </cell>
          <cell r="HU182">
            <v>2367549</v>
          </cell>
          <cell r="HV182">
            <v>0</v>
          </cell>
          <cell r="HW182">
            <v>1324</v>
          </cell>
          <cell r="HX182">
            <v>109647285</v>
          </cell>
          <cell r="HY182">
            <v>0</v>
          </cell>
          <cell r="HZ182">
            <v>6947174</v>
          </cell>
          <cell r="IA182">
            <v>0</v>
          </cell>
          <cell r="IB182">
            <v>0</v>
          </cell>
          <cell r="IC182">
            <v>0</v>
          </cell>
          <cell r="ID182">
            <v>6296264</v>
          </cell>
          <cell r="IE182">
            <v>0</v>
          </cell>
          <cell r="IF182">
            <v>485100</v>
          </cell>
          <cell r="IG182">
            <v>829396</v>
          </cell>
          <cell r="IH182">
            <v>0</v>
          </cell>
          <cell r="II182">
            <v>0</v>
          </cell>
          <cell r="IJ182">
            <v>0</v>
          </cell>
          <cell r="IK182">
            <v>0</v>
          </cell>
          <cell r="IL182">
            <v>106224307</v>
          </cell>
          <cell r="IM182">
            <v>0</v>
          </cell>
          <cell r="IN182">
            <v>1.5</v>
          </cell>
          <cell r="IO182">
            <v>30.5</v>
          </cell>
          <cell r="IP182">
            <v>819</v>
          </cell>
          <cell r="IQ182">
            <v>51.713000000000001</v>
          </cell>
          <cell r="IR182">
            <v>71.5</v>
          </cell>
          <cell r="IS182">
            <v>13159.9</v>
          </cell>
          <cell r="IT182">
            <v>0</v>
          </cell>
          <cell r="IU182">
            <v>172</v>
          </cell>
          <cell r="IV182">
            <v>0</v>
          </cell>
          <cell r="IW182">
            <v>0</v>
          </cell>
          <cell r="IX182">
            <v>0</v>
          </cell>
          <cell r="IY182">
            <v>0</v>
          </cell>
          <cell r="IZ182">
            <v>0</v>
          </cell>
          <cell r="JA182">
            <v>0</v>
          </cell>
          <cell r="JB182">
            <v>0</v>
          </cell>
          <cell r="JC182">
            <v>0</v>
          </cell>
          <cell r="JD182">
            <v>1588.9</v>
          </cell>
          <cell r="JE182">
            <v>550.74</v>
          </cell>
          <cell r="JF182">
            <v>482.32</v>
          </cell>
          <cell r="JG182">
            <v>555.84</v>
          </cell>
          <cell r="JH182">
            <v>467.17</v>
          </cell>
          <cell r="JI182">
            <v>428.54</v>
          </cell>
          <cell r="JJ182">
            <v>591.12</v>
          </cell>
          <cell r="JK182">
            <v>1486.83</v>
          </cell>
          <cell r="JL182">
            <v>66.959999999999994</v>
          </cell>
          <cell r="JM182">
            <v>170.5</v>
          </cell>
          <cell r="JN182">
            <v>815</v>
          </cell>
          <cell r="JO182">
            <v>2</v>
          </cell>
          <cell r="JP182">
            <v>6138</v>
          </cell>
          <cell r="JQ182">
            <v>57.954000000000001</v>
          </cell>
          <cell r="JR182">
            <v>0</v>
          </cell>
          <cell r="JS182">
            <v>12774.4</v>
          </cell>
          <cell r="JT182">
            <v>0</v>
          </cell>
          <cell r="JU182">
            <v>0</v>
          </cell>
          <cell r="JV182">
            <v>0</v>
          </cell>
          <cell r="JW182">
            <v>0</v>
          </cell>
          <cell r="JX182">
            <v>13159.9</v>
          </cell>
          <cell r="JY182">
            <v>6383</v>
          </cell>
          <cell r="JZ182">
            <v>83999642</v>
          </cell>
          <cell r="KA182">
            <v>0</v>
          </cell>
        </row>
        <row r="183">
          <cell r="C183">
            <v>3150</v>
          </cell>
          <cell r="D183" t="str">
            <v>IOWA FALLS</v>
          </cell>
          <cell r="E183">
            <v>0</v>
          </cell>
          <cell r="F183">
            <v>0</v>
          </cell>
          <cell r="G183">
            <v>0</v>
          </cell>
          <cell r="H183">
            <v>3150</v>
          </cell>
          <cell r="I183">
            <v>3566796</v>
          </cell>
          <cell r="J183">
            <v>123337</v>
          </cell>
          <cell r="K183">
            <v>396364</v>
          </cell>
          <cell r="L183">
            <v>1100000</v>
          </cell>
          <cell r="M183">
            <v>19600</v>
          </cell>
          <cell r="N183">
            <v>280000</v>
          </cell>
          <cell r="O183">
            <v>305000</v>
          </cell>
          <cell r="P183">
            <v>485200</v>
          </cell>
          <cell r="Q183">
            <v>0</v>
          </cell>
          <cell r="R183">
            <v>7202722</v>
          </cell>
          <cell r="S183">
            <v>0</v>
          </cell>
          <cell r="T183">
            <v>967400</v>
          </cell>
          <cell r="U183">
            <v>31224</v>
          </cell>
          <cell r="V183">
            <v>125000</v>
          </cell>
          <cell r="W183">
            <v>520000</v>
          </cell>
          <cell r="X183">
            <v>15122643</v>
          </cell>
          <cell r="Y183">
            <v>0</v>
          </cell>
          <cell r="Z183">
            <v>160070</v>
          </cell>
          <cell r="AA183">
            <v>0</v>
          </cell>
          <cell r="AB183">
            <v>15282713</v>
          </cell>
          <cell r="AC183">
            <v>2618070</v>
          </cell>
          <cell r="AD183">
            <v>17900783</v>
          </cell>
          <cell r="AE183">
            <v>9360339</v>
          </cell>
          <cell r="AF183">
            <v>411000</v>
          </cell>
          <cell r="AG183">
            <v>562000</v>
          </cell>
          <cell r="AH183">
            <v>357000</v>
          </cell>
          <cell r="AI183">
            <v>882000</v>
          </cell>
          <cell r="AJ183">
            <v>153500</v>
          </cell>
          <cell r="AK183">
            <v>1240000</v>
          </cell>
          <cell r="AL183">
            <v>610500</v>
          </cell>
          <cell r="AM183">
            <v>0</v>
          </cell>
          <cell r="AN183">
            <v>4216000</v>
          </cell>
          <cell r="AO183">
            <v>646674</v>
          </cell>
          <cell r="AP183">
            <v>1175189</v>
          </cell>
          <cell r="AQ183">
            <v>160070</v>
          </cell>
          <cell r="AR183">
            <v>505253</v>
          </cell>
          <cell r="AS183">
            <v>1840512</v>
          </cell>
          <cell r="AT183">
            <v>16063525</v>
          </cell>
          <cell r="AU183">
            <v>160070</v>
          </cell>
          <cell r="AV183">
            <v>16223595</v>
          </cell>
          <cell r="AW183">
            <v>1677188</v>
          </cell>
          <cell r="AX183">
            <v>17900783</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20</v>
          </cell>
          <cell r="BV183">
            <v>2013</v>
          </cell>
          <cell r="BW183">
            <v>2017</v>
          </cell>
          <cell r="BX183">
            <v>10</v>
          </cell>
          <cell r="BY183">
            <v>0</v>
          </cell>
          <cell r="BZ183">
            <v>0</v>
          </cell>
          <cell r="CA183">
            <v>0</v>
          </cell>
          <cell r="CB183">
            <v>0</v>
          </cell>
          <cell r="CC183">
            <v>0</v>
          </cell>
          <cell r="CD183">
            <v>0</v>
          </cell>
          <cell r="CE183">
            <v>0</v>
          </cell>
          <cell r="CF183">
            <v>0</v>
          </cell>
          <cell r="CG183">
            <v>0</v>
          </cell>
          <cell r="CH183">
            <v>0</v>
          </cell>
          <cell r="CI183">
            <v>0</v>
          </cell>
          <cell r="CJ183">
            <v>2013</v>
          </cell>
          <cell r="CK183">
            <v>2022</v>
          </cell>
          <cell r="CL183">
            <v>670</v>
          </cell>
          <cell r="CM183">
            <v>0</v>
          </cell>
          <cell r="CN183">
            <v>0</v>
          </cell>
          <cell r="CO183">
            <v>0</v>
          </cell>
          <cell r="CP183">
            <v>0</v>
          </cell>
          <cell r="CQ183">
            <v>0</v>
          </cell>
          <cell r="CR183">
            <v>0</v>
          </cell>
          <cell r="CS183">
            <v>0</v>
          </cell>
          <cell r="CT183">
            <v>2070</v>
          </cell>
          <cell r="CU183">
            <v>0</v>
          </cell>
          <cell r="CV183">
            <v>6</v>
          </cell>
          <cell r="CW183">
            <v>692846</v>
          </cell>
          <cell r="CX183">
            <v>0</v>
          </cell>
          <cell r="CY183">
            <v>0</v>
          </cell>
          <cell r="CZ183">
            <v>0</v>
          </cell>
          <cell r="DA183">
            <v>0</v>
          </cell>
          <cell r="DB183">
            <v>0</v>
          </cell>
          <cell r="DC183">
            <v>0</v>
          </cell>
          <cell r="DD183">
            <v>0</v>
          </cell>
          <cell r="DE183">
            <v>221749</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2694756</v>
          </cell>
          <cell r="DU183">
            <v>69714</v>
          </cell>
          <cell r="DV183">
            <v>0</v>
          </cell>
          <cell r="DW183">
            <v>0</v>
          </cell>
          <cell r="DX183">
            <v>0</v>
          </cell>
          <cell r="DY183">
            <v>226337</v>
          </cell>
          <cell r="DZ183">
            <v>0</v>
          </cell>
          <cell r="EA183">
            <v>0</v>
          </cell>
          <cell r="EB183">
            <v>2990807</v>
          </cell>
          <cell r="EC183">
            <v>406000</v>
          </cell>
          <cell r="ED183">
            <v>0</v>
          </cell>
          <cell r="EE183">
            <v>2921093</v>
          </cell>
          <cell r="EF183">
            <v>0</v>
          </cell>
          <cell r="EG183">
            <v>221749</v>
          </cell>
          <cell r="EH183">
            <v>221749</v>
          </cell>
          <cell r="EI183">
            <v>109220</v>
          </cell>
          <cell r="EJ183">
            <v>330969</v>
          </cell>
          <cell r="EK183">
            <v>0</v>
          </cell>
          <cell r="EL183">
            <v>0</v>
          </cell>
          <cell r="EM183">
            <v>0</v>
          </cell>
          <cell r="EN183">
            <v>0</v>
          </cell>
          <cell r="EO183">
            <v>0</v>
          </cell>
          <cell r="EP183">
            <v>0</v>
          </cell>
          <cell r="EQ183">
            <v>3727776</v>
          </cell>
          <cell r="ER183">
            <v>21064</v>
          </cell>
          <cell r="ES183">
            <v>1192236</v>
          </cell>
          <cell r="ET183">
            <v>162780</v>
          </cell>
          <cell r="EU183">
            <v>0</v>
          </cell>
          <cell r="EV183">
            <v>0</v>
          </cell>
          <cell r="EW183">
            <v>67000</v>
          </cell>
          <cell r="EX183">
            <v>33000</v>
          </cell>
          <cell r="EY183">
            <v>0</v>
          </cell>
          <cell r="EZ183">
            <v>0</v>
          </cell>
          <cell r="FA183">
            <v>0</v>
          </cell>
          <cell r="FB183">
            <v>0</v>
          </cell>
          <cell r="FC183">
            <v>1455016</v>
          </cell>
          <cell r="FD183">
            <v>0</v>
          </cell>
          <cell r="FE183">
            <v>0</v>
          </cell>
          <cell r="FF183">
            <v>1171172</v>
          </cell>
          <cell r="FG183">
            <v>21064</v>
          </cell>
          <cell r="FH183">
            <v>2852329</v>
          </cell>
          <cell r="FI183">
            <v>100835</v>
          </cell>
          <cell r="FJ183">
            <v>396364</v>
          </cell>
          <cell r="FK183">
            <v>1100000</v>
          </cell>
          <cell r="FL183">
            <v>15000</v>
          </cell>
          <cell r="FM183">
            <v>0</v>
          </cell>
          <cell r="FN183">
            <v>5000</v>
          </cell>
          <cell r="FO183">
            <v>315000</v>
          </cell>
          <cell r="FP183">
            <v>0</v>
          </cell>
          <cell r="FQ183">
            <v>7202722</v>
          </cell>
          <cell r="FR183">
            <v>0</v>
          </cell>
          <cell r="FS183">
            <v>50000</v>
          </cell>
          <cell r="FT183">
            <v>22840</v>
          </cell>
          <cell r="FU183">
            <v>125000</v>
          </cell>
          <cell r="FV183">
            <v>135000</v>
          </cell>
          <cell r="FW183">
            <v>12320090</v>
          </cell>
          <cell r="FX183">
            <v>0</v>
          </cell>
          <cell r="FY183">
            <v>0</v>
          </cell>
          <cell r="FZ183">
            <v>0</v>
          </cell>
          <cell r="GA183">
            <v>12320090</v>
          </cell>
          <cell r="GB183">
            <v>1431764</v>
          </cell>
          <cell r="GC183">
            <v>13751854</v>
          </cell>
          <cell r="GD183">
            <v>2164204</v>
          </cell>
          <cell r="GE183">
            <v>0</v>
          </cell>
          <cell r="GF183">
            <v>9062809</v>
          </cell>
          <cell r="GG183">
            <v>6006</v>
          </cell>
          <cell r="GH183">
            <v>6501495</v>
          </cell>
          <cell r="GI183">
            <v>0</v>
          </cell>
          <cell r="GJ183">
            <v>134120</v>
          </cell>
          <cell r="GK183">
            <v>960540</v>
          </cell>
          <cell r="GL183">
            <v>331952</v>
          </cell>
          <cell r="GM183">
            <v>0</v>
          </cell>
          <cell r="GN183">
            <v>53857</v>
          </cell>
          <cell r="GO183">
            <v>60212</v>
          </cell>
          <cell r="GP183">
            <v>0</v>
          </cell>
          <cell r="GQ183">
            <v>325075</v>
          </cell>
          <cell r="GR183">
            <v>0</v>
          </cell>
          <cell r="GS183">
            <v>37028</v>
          </cell>
          <cell r="GT183">
            <v>243945</v>
          </cell>
          <cell r="GU183">
            <v>0</v>
          </cell>
          <cell r="GV183">
            <v>9343782</v>
          </cell>
          <cell r="GW183">
            <v>1806193</v>
          </cell>
          <cell r="GX183">
            <v>3645813</v>
          </cell>
          <cell r="GY183">
            <v>0</v>
          </cell>
          <cell r="GZ183">
            <v>0</v>
          </cell>
          <cell r="HA183">
            <v>0</v>
          </cell>
          <cell r="HB183">
            <v>450424</v>
          </cell>
          <cell r="HC183">
            <v>0</v>
          </cell>
          <cell r="HD183">
            <v>60767</v>
          </cell>
          <cell r="HE183">
            <v>42007</v>
          </cell>
          <cell r="HF183">
            <v>15288219</v>
          </cell>
          <cell r="HG183">
            <v>11537061</v>
          </cell>
          <cell r="HH183">
            <v>0</v>
          </cell>
          <cell r="HI183">
            <v>3751158</v>
          </cell>
          <cell r="HJ183">
            <v>6658962</v>
          </cell>
          <cell r="HK183">
            <v>0</v>
          </cell>
          <cell r="HL183">
            <v>94101</v>
          </cell>
          <cell r="HM183">
            <v>914060</v>
          </cell>
          <cell r="HN183">
            <v>336805</v>
          </cell>
          <cell r="HO183">
            <v>0</v>
          </cell>
          <cell r="HP183">
            <v>55278</v>
          </cell>
          <cell r="HQ183">
            <v>61783</v>
          </cell>
          <cell r="HR183">
            <v>0</v>
          </cell>
          <cell r="HS183">
            <v>326426</v>
          </cell>
          <cell r="HT183">
            <v>0</v>
          </cell>
          <cell r="HU183">
            <v>24067</v>
          </cell>
          <cell r="HV183">
            <v>0</v>
          </cell>
          <cell r="HW183">
            <v>0</v>
          </cell>
          <cell r="HX183">
            <v>9195447</v>
          </cell>
          <cell r="HY183">
            <v>0</v>
          </cell>
          <cell r="HZ183">
            <v>3751158</v>
          </cell>
          <cell r="IA183">
            <v>0</v>
          </cell>
          <cell r="IB183">
            <v>0</v>
          </cell>
          <cell r="IC183">
            <v>0</v>
          </cell>
          <cell r="ID183">
            <v>470456</v>
          </cell>
          <cell r="IE183">
            <v>0</v>
          </cell>
          <cell r="IF183">
            <v>49711</v>
          </cell>
          <cell r="IG183">
            <v>42847</v>
          </cell>
          <cell r="IH183">
            <v>0</v>
          </cell>
          <cell r="II183">
            <v>0</v>
          </cell>
          <cell r="IJ183">
            <v>0</v>
          </cell>
          <cell r="IK183">
            <v>0</v>
          </cell>
          <cell r="IL183">
            <v>9171380</v>
          </cell>
          <cell r="IM183">
            <v>0</v>
          </cell>
          <cell r="IN183">
            <v>0</v>
          </cell>
          <cell r="IO183">
            <v>3.9</v>
          </cell>
          <cell r="IP183">
            <v>10</v>
          </cell>
          <cell r="IQ183">
            <v>5.7409999999999997</v>
          </cell>
          <cell r="IR183">
            <v>5.72</v>
          </cell>
          <cell r="IS183">
            <v>1087.5</v>
          </cell>
          <cell r="IT183">
            <v>0</v>
          </cell>
          <cell r="IU183">
            <v>5.5</v>
          </cell>
          <cell r="IV183">
            <v>0</v>
          </cell>
          <cell r="IW183">
            <v>0</v>
          </cell>
          <cell r="IX183">
            <v>0</v>
          </cell>
          <cell r="IY183">
            <v>0</v>
          </cell>
          <cell r="IZ183">
            <v>0</v>
          </cell>
          <cell r="JA183">
            <v>0</v>
          </cell>
          <cell r="JB183">
            <v>0</v>
          </cell>
          <cell r="JC183">
            <v>0</v>
          </cell>
          <cell r="JD183">
            <v>149.21</v>
          </cell>
          <cell r="JE183">
            <v>38.36</v>
          </cell>
          <cell r="JF183">
            <v>38.130000000000003</v>
          </cell>
          <cell r="JG183">
            <v>72.72</v>
          </cell>
          <cell r="JH183">
            <v>38.36</v>
          </cell>
          <cell r="JI183">
            <v>43.57</v>
          </cell>
          <cell r="JJ183">
            <v>69.12</v>
          </cell>
          <cell r="JK183">
            <v>151.05000000000001</v>
          </cell>
          <cell r="JL183">
            <v>22.97</v>
          </cell>
          <cell r="JM183">
            <v>5.0599999999999996</v>
          </cell>
          <cell r="JN183">
            <v>4</v>
          </cell>
          <cell r="JO183">
            <v>0</v>
          </cell>
          <cell r="JP183">
            <v>6126</v>
          </cell>
          <cell r="JQ183">
            <v>5.6159999999999997</v>
          </cell>
          <cell r="JR183">
            <v>37429</v>
          </cell>
          <cell r="JS183">
            <v>1087</v>
          </cell>
          <cell r="JT183">
            <v>0</v>
          </cell>
          <cell r="JU183">
            <v>0</v>
          </cell>
          <cell r="JV183">
            <v>0</v>
          </cell>
          <cell r="JW183">
            <v>0</v>
          </cell>
          <cell r="JX183">
            <v>1087.5</v>
          </cell>
          <cell r="JY183">
            <v>6371</v>
          </cell>
          <cell r="JZ183">
            <v>6928463</v>
          </cell>
          <cell r="KA183">
            <v>0</v>
          </cell>
        </row>
        <row r="184">
          <cell r="C184">
            <v>3154</v>
          </cell>
          <cell r="D184" t="str">
            <v>IOWA VALLEY</v>
          </cell>
          <cell r="E184">
            <v>0</v>
          </cell>
          <cell r="F184">
            <v>0</v>
          </cell>
          <cell r="G184">
            <v>0</v>
          </cell>
          <cell r="H184">
            <v>3154</v>
          </cell>
          <cell r="I184">
            <v>1814686</v>
          </cell>
          <cell r="J184">
            <v>44107</v>
          </cell>
          <cell r="K184">
            <v>414144</v>
          </cell>
          <cell r="L184">
            <v>185000</v>
          </cell>
          <cell r="M184">
            <v>4980</v>
          </cell>
          <cell r="N184">
            <v>145000</v>
          </cell>
          <cell r="O184">
            <v>160000</v>
          </cell>
          <cell r="P184">
            <v>654584</v>
          </cell>
          <cell r="Q184">
            <v>0</v>
          </cell>
          <cell r="R184">
            <v>3473028</v>
          </cell>
          <cell r="S184">
            <v>0</v>
          </cell>
          <cell r="T184">
            <v>17800</v>
          </cell>
          <cell r="U184">
            <v>2120</v>
          </cell>
          <cell r="V184">
            <v>76000</v>
          </cell>
          <cell r="W184">
            <v>294068</v>
          </cell>
          <cell r="X184">
            <v>7285517</v>
          </cell>
          <cell r="Y184">
            <v>0</v>
          </cell>
          <cell r="Z184">
            <v>0</v>
          </cell>
          <cell r="AA184">
            <v>3250</v>
          </cell>
          <cell r="AB184">
            <v>7288767</v>
          </cell>
          <cell r="AC184">
            <v>3336658</v>
          </cell>
          <cell r="AD184">
            <v>10625425</v>
          </cell>
          <cell r="AE184">
            <v>4479335</v>
          </cell>
          <cell r="AF184">
            <v>88194</v>
          </cell>
          <cell r="AG184">
            <v>140000</v>
          </cell>
          <cell r="AH184">
            <v>190000</v>
          </cell>
          <cell r="AI184">
            <v>348106</v>
          </cell>
          <cell r="AJ184">
            <v>123685</v>
          </cell>
          <cell r="AK184">
            <v>491879</v>
          </cell>
          <cell r="AL184">
            <v>260611</v>
          </cell>
          <cell r="AM184">
            <v>0</v>
          </cell>
          <cell r="AN184">
            <v>1642475</v>
          </cell>
          <cell r="AO184">
            <v>305000</v>
          </cell>
          <cell r="AP184">
            <v>730500</v>
          </cell>
          <cell r="AQ184">
            <v>200162</v>
          </cell>
          <cell r="AR184">
            <v>256582</v>
          </cell>
          <cell r="AS184">
            <v>1187244</v>
          </cell>
          <cell r="AT184">
            <v>7614054</v>
          </cell>
          <cell r="AU184">
            <v>0</v>
          </cell>
          <cell r="AV184">
            <v>7614054</v>
          </cell>
          <cell r="AW184">
            <v>3011371</v>
          </cell>
          <cell r="AX184">
            <v>10625425</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20</v>
          </cell>
          <cell r="BV184">
            <v>2014</v>
          </cell>
          <cell r="BW184">
            <v>2018</v>
          </cell>
          <cell r="BX184">
            <v>10</v>
          </cell>
          <cell r="BY184">
            <v>0</v>
          </cell>
          <cell r="BZ184">
            <v>0</v>
          </cell>
          <cell r="CA184">
            <v>0</v>
          </cell>
          <cell r="CB184">
            <v>0</v>
          </cell>
          <cell r="CC184">
            <v>0</v>
          </cell>
          <cell r="CD184">
            <v>0</v>
          </cell>
          <cell r="CE184">
            <v>0</v>
          </cell>
          <cell r="CF184">
            <v>0</v>
          </cell>
          <cell r="CG184">
            <v>0</v>
          </cell>
          <cell r="CH184">
            <v>0</v>
          </cell>
          <cell r="CI184">
            <v>0</v>
          </cell>
          <cell r="CJ184">
            <v>2011</v>
          </cell>
          <cell r="CK184">
            <v>2020</v>
          </cell>
          <cell r="CL184">
            <v>1340</v>
          </cell>
          <cell r="CM184">
            <v>0</v>
          </cell>
          <cell r="CN184">
            <v>0</v>
          </cell>
          <cell r="CO184">
            <v>0</v>
          </cell>
          <cell r="CP184">
            <v>0</v>
          </cell>
          <cell r="CQ184">
            <v>0</v>
          </cell>
          <cell r="CR184">
            <v>0</v>
          </cell>
          <cell r="CS184">
            <v>0</v>
          </cell>
          <cell r="CT184">
            <v>2700</v>
          </cell>
          <cell r="CU184">
            <v>0</v>
          </cell>
          <cell r="CV184">
            <v>8</v>
          </cell>
          <cell r="CW184">
            <v>354968</v>
          </cell>
          <cell r="CX184">
            <v>0</v>
          </cell>
          <cell r="CY184">
            <v>0</v>
          </cell>
          <cell r="CZ184">
            <v>0</v>
          </cell>
          <cell r="DA184">
            <v>0</v>
          </cell>
          <cell r="DB184">
            <v>0</v>
          </cell>
          <cell r="DC184">
            <v>0</v>
          </cell>
          <cell r="DD184">
            <v>6</v>
          </cell>
          <cell r="DE184">
            <v>193859</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1300143</v>
          </cell>
          <cell r="DU184">
            <v>13114</v>
          </cell>
          <cell r="DV184">
            <v>0</v>
          </cell>
          <cell r="DW184">
            <v>0</v>
          </cell>
          <cell r="DX184">
            <v>0</v>
          </cell>
          <cell r="DY184">
            <v>0</v>
          </cell>
          <cell r="DZ184">
            <v>0</v>
          </cell>
          <cell r="EA184">
            <v>0</v>
          </cell>
          <cell r="EB184">
            <v>1313257</v>
          </cell>
          <cell r="EC184">
            <v>300000</v>
          </cell>
          <cell r="ED184">
            <v>0</v>
          </cell>
          <cell r="EE184">
            <v>1300143</v>
          </cell>
          <cell r="EF184">
            <v>0</v>
          </cell>
          <cell r="EG184">
            <v>17975</v>
          </cell>
          <cell r="EH184">
            <v>17975</v>
          </cell>
          <cell r="EI184">
            <v>47741</v>
          </cell>
          <cell r="EJ184">
            <v>65716</v>
          </cell>
          <cell r="EK184">
            <v>0</v>
          </cell>
          <cell r="EL184">
            <v>0</v>
          </cell>
          <cell r="EM184">
            <v>0</v>
          </cell>
          <cell r="EN184">
            <v>0</v>
          </cell>
          <cell r="EO184">
            <v>200500</v>
          </cell>
          <cell r="EP184">
            <v>0</v>
          </cell>
          <cell r="EQ184">
            <v>1879473</v>
          </cell>
          <cell r="ER184">
            <v>9065</v>
          </cell>
          <cell r="ES184">
            <v>948435</v>
          </cell>
          <cell r="ET184">
            <v>216754</v>
          </cell>
          <cell r="EU184">
            <v>0</v>
          </cell>
          <cell r="EV184">
            <v>0</v>
          </cell>
          <cell r="EW184">
            <v>12425</v>
          </cell>
          <cell r="EX184">
            <v>33000</v>
          </cell>
          <cell r="EY184">
            <v>0</v>
          </cell>
          <cell r="EZ184">
            <v>0</v>
          </cell>
          <cell r="FA184">
            <v>138590</v>
          </cell>
          <cell r="FB184">
            <v>0</v>
          </cell>
          <cell r="FC184">
            <v>1349204</v>
          </cell>
          <cell r="FD184">
            <v>0</v>
          </cell>
          <cell r="FE184">
            <v>0</v>
          </cell>
          <cell r="FF184">
            <v>939370</v>
          </cell>
          <cell r="FG184">
            <v>9065</v>
          </cell>
          <cell r="FH184">
            <v>1261718</v>
          </cell>
          <cell r="FI184">
            <v>30859</v>
          </cell>
          <cell r="FJ184">
            <v>238082</v>
          </cell>
          <cell r="FK184">
            <v>185000</v>
          </cell>
          <cell r="FL184">
            <v>4000</v>
          </cell>
          <cell r="FM184">
            <v>0</v>
          </cell>
          <cell r="FN184">
            <v>15000</v>
          </cell>
          <cell r="FO184">
            <v>120000</v>
          </cell>
          <cell r="FP184">
            <v>0</v>
          </cell>
          <cell r="FQ184">
            <v>3473028</v>
          </cell>
          <cell r="FR184">
            <v>0</v>
          </cell>
          <cell r="FS184">
            <v>15000</v>
          </cell>
          <cell r="FT184">
            <v>0</v>
          </cell>
          <cell r="FU184">
            <v>76000</v>
          </cell>
          <cell r="FV184">
            <v>220000</v>
          </cell>
          <cell r="FW184">
            <v>5638687</v>
          </cell>
          <cell r="FX184">
            <v>0</v>
          </cell>
          <cell r="FY184">
            <v>0</v>
          </cell>
          <cell r="FZ184">
            <v>3250</v>
          </cell>
          <cell r="GA184">
            <v>5641937</v>
          </cell>
          <cell r="GB184">
            <v>1971204</v>
          </cell>
          <cell r="GC184">
            <v>7613141</v>
          </cell>
          <cell r="GD184">
            <v>876332</v>
          </cell>
          <cell r="GE184">
            <v>0</v>
          </cell>
          <cell r="GF184">
            <v>4713439</v>
          </cell>
          <cell r="GG184">
            <v>6001</v>
          </cell>
          <cell r="GH184">
            <v>3497983</v>
          </cell>
          <cell r="GI184">
            <v>83752</v>
          </cell>
          <cell r="GJ184">
            <v>58834</v>
          </cell>
          <cell r="GK184">
            <v>453616</v>
          </cell>
          <cell r="GL184">
            <v>173117</v>
          </cell>
          <cell r="GM184">
            <v>14491</v>
          </cell>
          <cell r="GN184">
            <v>28773</v>
          </cell>
          <cell r="GO184">
            <v>31597</v>
          </cell>
          <cell r="GP184">
            <v>0</v>
          </cell>
          <cell r="GQ184">
            <v>40246</v>
          </cell>
          <cell r="GR184">
            <v>0</v>
          </cell>
          <cell r="GS184">
            <v>41181</v>
          </cell>
          <cell r="GT184">
            <v>0</v>
          </cell>
          <cell r="GU184">
            <v>0</v>
          </cell>
          <cell r="GV184">
            <v>4553296</v>
          </cell>
          <cell r="GW184">
            <v>665606</v>
          </cell>
          <cell r="GX184">
            <v>1997551</v>
          </cell>
          <cell r="GY184">
            <v>201324</v>
          </cell>
          <cell r="GZ184">
            <v>0</v>
          </cell>
          <cell r="HA184">
            <v>0</v>
          </cell>
          <cell r="HB184">
            <v>242484</v>
          </cell>
          <cell r="HC184">
            <v>0</v>
          </cell>
          <cell r="HD184">
            <v>37812</v>
          </cell>
          <cell r="HE184">
            <v>93016</v>
          </cell>
          <cell r="HF184">
            <v>7551953</v>
          </cell>
          <cell r="HG184">
            <v>6091606</v>
          </cell>
          <cell r="HH184">
            <v>0</v>
          </cell>
          <cell r="HI184">
            <v>1460347</v>
          </cell>
          <cell r="HJ184">
            <v>3431433</v>
          </cell>
          <cell r="HK184">
            <v>101530</v>
          </cell>
          <cell r="HL184">
            <v>56723</v>
          </cell>
          <cell r="HM184">
            <v>414698</v>
          </cell>
          <cell r="HN184">
            <v>168505</v>
          </cell>
          <cell r="HO184">
            <v>19103</v>
          </cell>
          <cell r="HP184">
            <v>28295</v>
          </cell>
          <cell r="HQ184">
            <v>31075</v>
          </cell>
          <cell r="HR184">
            <v>0</v>
          </cell>
          <cell r="HS184">
            <v>22708</v>
          </cell>
          <cell r="HT184">
            <v>0</v>
          </cell>
          <cell r="HU184">
            <v>66011</v>
          </cell>
          <cell r="HV184">
            <v>0</v>
          </cell>
          <cell r="HW184">
            <v>0</v>
          </cell>
          <cell r="HX184">
            <v>4673413</v>
          </cell>
          <cell r="HY184">
            <v>0</v>
          </cell>
          <cell r="HZ184">
            <v>1460347</v>
          </cell>
          <cell r="IA184">
            <v>0</v>
          </cell>
          <cell r="IB184">
            <v>0</v>
          </cell>
          <cell r="IC184">
            <v>0</v>
          </cell>
          <cell r="ID184">
            <v>244587</v>
          </cell>
          <cell r="IE184">
            <v>0</v>
          </cell>
          <cell r="IF184">
            <v>30923</v>
          </cell>
          <cell r="IG184">
            <v>94876</v>
          </cell>
          <cell r="IH184">
            <v>0</v>
          </cell>
          <cell r="II184">
            <v>0</v>
          </cell>
          <cell r="IJ184">
            <v>0</v>
          </cell>
          <cell r="IK184">
            <v>0</v>
          </cell>
          <cell r="IL184">
            <v>4607402</v>
          </cell>
          <cell r="IM184">
            <v>0</v>
          </cell>
          <cell r="IN184">
            <v>0</v>
          </cell>
          <cell r="IO184">
            <v>5.05</v>
          </cell>
          <cell r="IP184">
            <v>4</v>
          </cell>
          <cell r="IQ184">
            <v>2.4569999999999999</v>
          </cell>
          <cell r="IR184">
            <v>1.76</v>
          </cell>
          <cell r="IS184">
            <v>557.6</v>
          </cell>
          <cell r="IT184">
            <v>0</v>
          </cell>
          <cell r="IU184">
            <v>14.5</v>
          </cell>
          <cell r="IV184">
            <v>0</v>
          </cell>
          <cell r="IW184">
            <v>0</v>
          </cell>
          <cell r="IX184">
            <v>0</v>
          </cell>
          <cell r="IY184">
            <v>0</v>
          </cell>
          <cell r="IZ184">
            <v>0</v>
          </cell>
          <cell r="JA184">
            <v>0</v>
          </cell>
          <cell r="JB184">
            <v>0</v>
          </cell>
          <cell r="JC184">
            <v>0</v>
          </cell>
          <cell r="JD184">
            <v>67.75</v>
          </cell>
          <cell r="JE184">
            <v>16.440000000000001</v>
          </cell>
          <cell r="JF184">
            <v>21.79</v>
          </cell>
          <cell r="JG184">
            <v>29.52</v>
          </cell>
          <cell r="JH184">
            <v>19.18</v>
          </cell>
          <cell r="JI184">
            <v>13.92</v>
          </cell>
          <cell r="JJ184">
            <v>27.36</v>
          </cell>
          <cell r="JK184">
            <v>60.46</v>
          </cell>
          <cell r="JL184">
            <v>10.9</v>
          </cell>
          <cell r="JM184">
            <v>1.54</v>
          </cell>
          <cell r="JN184">
            <v>3</v>
          </cell>
          <cell r="JO184">
            <v>0</v>
          </cell>
          <cell r="JP184">
            <v>6121</v>
          </cell>
          <cell r="JQ184">
            <v>2.2559999999999998</v>
          </cell>
          <cell r="JR184">
            <v>13586</v>
          </cell>
          <cell r="JS184">
            <v>560.6</v>
          </cell>
          <cell r="JT184">
            <v>0</v>
          </cell>
          <cell r="JU184">
            <v>0</v>
          </cell>
          <cell r="JV184">
            <v>0</v>
          </cell>
          <cell r="JW184">
            <v>0</v>
          </cell>
          <cell r="JX184">
            <v>557.6</v>
          </cell>
          <cell r="JY184">
            <v>6366</v>
          </cell>
          <cell r="JZ184">
            <v>3549682</v>
          </cell>
          <cell r="KA184">
            <v>0</v>
          </cell>
        </row>
        <row r="185">
          <cell r="C185">
            <v>3168</v>
          </cell>
          <cell r="D185" t="str">
            <v>IKM-MANNING</v>
          </cell>
          <cell r="E185">
            <v>0</v>
          </cell>
          <cell r="F185">
            <v>0</v>
          </cell>
          <cell r="G185">
            <v>0</v>
          </cell>
          <cell r="H185">
            <v>3168</v>
          </cell>
          <cell r="I185">
            <v>3484562</v>
          </cell>
          <cell r="J185">
            <v>60439</v>
          </cell>
          <cell r="K185">
            <v>356000</v>
          </cell>
          <cell r="L185">
            <v>460000</v>
          </cell>
          <cell r="M185">
            <v>12000</v>
          </cell>
          <cell r="N185">
            <v>215500</v>
          </cell>
          <cell r="O185">
            <v>156000</v>
          </cell>
          <cell r="P185">
            <v>651000</v>
          </cell>
          <cell r="Q185">
            <v>0</v>
          </cell>
          <cell r="R185">
            <v>3490024</v>
          </cell>
          <cell r="S185">
            <v>0</v>
          </cell>
          <cell r="T185">
            <v>54000</v>
          </cell>
          <cell r="U185">
            <v>14984</v>
          </cell>
          <cell r="V185">
            <v>70000</v>
          </cell>
          <cell r="W185">
            <v>275000</v>
          </cell>
          <cell r="X185">
            <v>9299509</v>
          </cell>
          <cell r="Y185">
            <v>0</v>
          </cell>
          <cell r="Z185">
            <v>267670</v>
          </cell>
          <cell r="AA185">
            <v>0</v>
          </cell>
          <cell r="AB185">
            <v>9567179</v>
          </cell>
          <cell r="AC185">
            <v>5699547</v>
          </cell>
          <cell r="AD185">
            <v>15266726</v>
          </cell>
          <cell r="AE185">
            <v>4575100</v>
          </cell>
          <cell r="AF185">
            <v>170000</v>
          </cell>
          <cell r="AG185">
            <v>210000</v>
          </cell>
          <cell r="AH185">
            <v>210000</v>
          </cell>
          <cell r="AI185">
            <v>454800</v>
          </cell>
          <cell r="AJ185">
            <v>361997</v>
          </cell>
          <cell r="AK185">
            <v>639000</v>
          </cell>
          <cell r="AL185">
            <v>472500</v>
          </cell>
          <cell r="AM185">
            <v>0</v>
          </cell>
          <cell r="AN185">
            <v>2518297</v>
          </cell>
          <cell r="AO185">
            <v>415000</v>
          </cell>
          <cell r="AP185">
            <v>80000</v>
          </cell>
          <cell r="AQ185">
            <v>267670</v>
          </cell>
          <cell r="AR185">
            <v>320398</v>
          </cell>
          <cell r="AS185">
            <v>668068</v>
          </cell>
          <cell r="AT185">
            <v>8176465</v>
          </cell>
          <cell r="AU185">
            <v>267670</v>
          </cell>
          <cell r="AV185">
            <v>8444135</v>
          </cell>
          <cell r="AW185">
            <v>6822591</v>
          </cell>
          <cell r="AX185">
            <v>15266726</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20</v>
          </cell>
          <cell r="BV185">
            <v>2012</v>
          </cell>
          <cell r="BW185">
            <v>2016</v>
          </cell>
          <cell r="BX185">
            <v>10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2700</v>
          </cell>
          <cell r="CU185">
            <v>0</v>
          </cell>
          <cell r="CV185">
            <v>9</v>
          </cell>
          <cell r="CW185">
            <v>459691</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2750052</v>
          </cell>
          <cell r="DU185">
            <v>2838</v>
          </cell>
          <cell r="DV185">
            <v>0</v>
          </cell>
          <cell r="DW185">
            <v>0</v>
          </cell>
          <cell r="DX185">
            <v>0</v>
          </cell>
          <cell r="DY185">
            <v>90015</v>
          </cell>
          <cell r="DZ185">
            <v>213180</v>
          </cell>
          <cell r="EA185">
            <v>0</v>
          </cell>
          <cell r="EB185">
            <v>3056085</v>
          </cell>
          <cell r="EC185">
            <v>375000</v>
          </cell>
          <cell r="ED185">
            <v>0</v>
          </cell>
          <cell r="EE185">
            <v>3053247</v>
          </cell>
          <cell r="EF185">
            <v>0</v>
          </cell>
          <cell r="EG185">
            <v>0</v>
          </cell>
          <cell r="EH185">
            <v>0</v>
          </cell>
          <cell r="EI185">
            <v>114530</v>
          </cell>
          <cell r="EJ185">
            <v>114530</v>
          </cell>
          <cell r="EK185">
            <v>0</v>
          </cell>
          <cell r="EL185">
            <v>0</v>
          </cell>
          <cell r="EM185">
            <v>0</v>
          </cell>
          <cell r="EN185">
            <v>0</v>
          </cell>
          <cell r="EO185">
            <v>0</v>
          </cell>
          <cell r="EP185">
            <v>0</v>
          </cell>
          <cell r="EQ185">
            <v>3545615</v>
          </cell>
          <cell r="ER185">
            <v>818</v>
          </cell>
          <cell r="ES185">
            <v>897840</v>
          </cell>
          <cell r="ET185">
            <v>110172</v>
          </cell>
          <cell r="EU185">
            <v>0</v>
          </cell>
          <cell r="EV185">
            <v>0</v>
          </cell>
          <cell r="EW185">
            <v>0</v>
          </cell>
          <cell r="EX185">
            <v>33000</v>
          </cell>
          <cell r="EY185">
            <v>0</v>
          </cell>
          <cell r="EZ185">
            <v>0</v>
          </cell>
          <cell r="FA185">
            <v>0</v>
          </cell>
          <cell r="FB185">
            <v>0</v>
          </cell>
          <cell r="FC185">
            <v>1041012</v>
          </cell>
          <cell r="FD185">
            <v>0</v>
          </cell>
          <cell r="FE185">
            <v>0</v>
          </cell>
          <cell r="FF185">
            <v>897022</v>
          </cell>
          <cell r="FG185">
            <v>818</v>
          </cell>
          <cell r="FH185">
            <v>3003346</v>
          </cell>
          <cell r="FI185">
            <v>52125</v>
          </cell>
          <cell r="FJ185">
            <v>356000</v>
          </cell>
          <cell r="FK185">
            <v>460000</v>
          </cell>
          <cell r="FL185">
            <v>6000</v>
          </cell>
          <cell r="FM185">
            <v>0</v>
          </cell>
          <cell r="FN185">
            <v>3000</v>
          </cell>
          <cell r="FO185">
            <v>150000</v>
          </cell>
          <cell r="FP185">
            <v>0</v>
          </cell>
          <cell r="FQ185">
            <v>3490024</v>
          </cell>
          <cell r="FR185">
            <v>0</v>
          </cell>
          <cell r="FS185">
            <v>50000</v>
          </cell>
          <cell r="FT185">
            <v>12851</v>
          </cell>
          <cell r="FU185">
            <v>70000</v>
          </cell>
          <cell r="FV185">
            <v>90000</v>
          </cell>
          <cell r="FW185">
            <v>7743346</v>
          </cell>
          <cell r="FX185">
            <v>0</v>
          </cell>
          <cell r="FY185">
            <v>0</v>
          </cell>
          <cell r="FZ185">
            <v>0</v>
          </cell>
          <cell r="GA185">
            <v>7743346</v>
          </cell>
          <cell r="GB185">
            <v>3049994</v>
          </cell>
          <cell r="GC185">
            <v>10793340</v>
          </cell>
          <cell r="GD185">
            <v>1197851</v>
          </cell>
          <cell r="GE185">
            <v>0</v>
          </cell>
          <cell r="GF185">
            <v>6171597</v>
          </cell>
          <cell r="GG185">
            <v>6102</v>
          </cell>
          <cell r="GH185">
            <v>4508158</v>
          </cell>
          <cell r="GI185">
            <v>130489</v>
          </cell>
          <cell r="GJ185">
            <v>159872</v>
          </cell>
          <cell r="GK185">
            <v>454843</v>
          </cell>
          <cell r="GL185">
            <v>214608</v>
          </cell>
          <cell r="GM185">
            <v>17642</v>
          </cell>
          <cell r="GN185">
            <v>36685</v>
          </cell>
          <cell r="GO185">
            <v>40577</v>
          </cell>
          <cell r="GP185">
            <v>0</v>
          </cell>
          <cell r="GQ185">
            <v>117680</v>
          </cell>
          <cell r="GR185">
            <v>0</v>
          </cell>
          <cell r="GS185">
            <v>82362</v>
          </cell>
          <cell r="GT185">
            <v>46994</v>
          </cell>
          <cell r="GU185">
            <v>0</v>
          </cell>
          <cell r="GV185">
            <v>6300953</v>
          </cell>
          <cell r="GW185">
            <v>852251</v>
          </cell>
          <cell r="GX185">
            <v>2185978</v>
          </cell>
          <cell r="GY185">
            <v>0</v>
          </cell>
          <cell r="GZ185">
            <v>0</v>
          </cell>
          <cell r="HA185">
            <v>0</v>
          </cell>
          <cell r="HB185">
            <v>382642</v>
          </cell>
          <cell r="HC185">
            <v>0</v>
          </cell>
          <cell r="HD185">
            <v>55051</v>
          </cell>
          <cell r="HE185">
            <v>84014</v>
          </cell>
          <cell r="HF185">
            <v>9805838</v>
          </cell>
          <cell r="HG185">
            <v>8056517</v>
          </cell>
          <cell r="HH185">
            <v>0</v>
          </cell>
          <cell r="HI185">
            <v>1749321</v>
          </cell>
          <cell r="HJ185">
            <v>4551393</v>
          </cell>
          <cell r="HK185">
            <v>1847</v>
          </cell>
          <cell r="HL185">
            <v>179747</v>
          </cell>
          <cell r="HM185">
            <v>422536</v>
          </cell>
          <cell r="HN185">
            <v>215145</v>
          </cell>
          <cell r="HO185">
            <v>17105</v>
          </cell>
          <cell r="HP185">
            <v>36816</v>
          </cell>
          <cell r="HQ185">
            <v>40719</v>
          </cell>
          <cell r="HR185">
            <v>0</v>
          </cell>
          <cell r="HS185">
            <v>79633</v>
          </cell>
          <cell r="HT185">
            <v>0</v>
          </cell>
          <cell r="HU185">
            <v>90015</v>
          </cell>
          <cell r="HV185">
            <v>0</v>
          </cell>
          <cell r="HW185">
            <v>0</v>
          </cell>
          <cell r="HX185">
            <v>6129274</v>
          </cell>
          <cell r="HY185">
            <v>0</v>
          </cell>
          <cell r="HZ185">
            <v>1749321</v>
          </cell>
          <cell r="IA185">
            <v>0</v>
          </cell>
          <cell r="IB185">
            <v>0</v>
          </cell>
          <cell r="IC185">
            <v>0</v>
          </cell>
          <cell r="ID185">
            <v>377555</v>
          </cell>
          <cell r="IE185">
            <v>0</v>
          </cell>
          <cell r="IF185">
            <v>45080</v>
          </cell>
          <cell r="IG185">
            <v>134662</v>
          </cell>
          <cell r="IH185">
            <v>0</v>
          </cell>
          <cell r="II185">
            <v>0</v>
          </cell>
          <cell r="IJ185">
            <v>0</v>
          </cell>
          <cell r="IK185">
            <v>0</v>
          </cell>
          <cell r="IL185">
            <v>6039259</v>
          </cell>
          <cell r="IM185">
            <v>0</v>
          </cell>
          <cell r="IN185">
            <v>0</v>
          </cell>
          <cell r="IO185">
            <v>5.58</v>
          </cell>
          <cell r="IP185">
            <v>3</v>
          </cell>
          <cell r="IQ185">
            <v>3.669</v>
          </cell>
          <cell r="IR185">
            <v>0.44</v>
          </cell>
          <cell r="IS185">
            <v>706.8</v>
          </cell>
          <cell r="IT185">
            <v>0</v>
          </cell>
          <cell r="IU185">
            <v>21</v>
          </cell>
          <cell r="IV185">
            <v>0</v>
          </cell>
          <cell r="IW185">
            <v>0</v>
          </cell>
          <cell r="IX185">
            <v>0</v>
          </cell>
          <cell r="IY185">
            <v>0</v>
          </cell>
          <cell r="IZ185">
            <v>0</v>
          </cell>
          <cell r="JA185">
            <v>0</v>
          </cell>
          <cell r="JB185">
            <v>0</v>
          </cell>
          <cell r="JC185">
            <v>0</v>
          </cell>
          <cell r="JD185">
            <v>67.91</v>
          </cell>
          <cell r="JE185">
            <v>16.440000000000001</v>
          </cell>
          <cell r="JF185">
            <v>13.31</v>
          </cell>
          <cell r="JG185">
            <v>38.159999999999997</v>
          </cell>
          <cell r="JH185">
            <v>13.7</v>
          </cell>
          <cell r="JI185">
            <v>15.13</v>
          </cell>
          <cell r="JJ185">
            <v>32.4</v>
          </cell>
          <cell r="JK185">
            <v>61.23</v>
          </cell>
          <cell r="JL185">
            <v>5.6</v>
          </cell>
          <cell r="JM185">
            <v>0.88</v>
          </cell>
          <cell r="JN185">
            <v>12</v>
          </cell>
          <cell r="JO185">
            <v>0</v>
          </cell>
          <cell r="JP185">
            <v>6222</v>
          </cell>
          <cell r="JQ185">
            <v>3.4329999999999998</v>
          </cell>
          <cell r="JR185">
            <v>33575</v>
          </cell>
          <cell r="JS185">
            <v>731.5</v>
          </cell>
          <cell r="JT185">
            <v>0</v>
          </cell>
          <cell r="JU185">
            <v>0</v>
          </cell>
          <cell r="JV185">
            <v>0</v>
          </cell>
          <cell r="JW185">
            <v>0</v>
          </cell>
          <cell r="JX185">
            <v>706.8</v>
          </cell>
          <cell r="JY185">
            <v>6467</v>
          </cell>
          <cell r="JZ185">
            <v>4570876</v>
          </cell>
          <cell r="KA185">
            <v>26031</v>
          </cell>
        </row>
        <row r="186">
          <cell r="C186">
            <v>3186</v>
          </cell>
          <cell r="D186" t="str">
            <v>JANESVILLE</v>
          </cell>
          <cell r="E186">
            <v>0</v>
          </cell>
          <cell r="F186">
            <v>0</v>
          </cell>
          <cell r="G186">
            <v>0</v>
          </cell>
          <cell r="H186">
            <v>3186</v>
          </cell>
          <cell r="I186">
            <v>1438589</v>
          </cell>
          <cell r="J186">
            <v>36323</v>
          </cell>
          <cell r="K186">
            <v>156426</v>
          </cell>
          <cell r="L186">
            <v>563944</v>
          </cell>
          <cell r="M186">
            <v>5685</v>
          </cell>
          <cell r="N186">
            <v>85000</v>
          </cell>
          <cell r="O186">
            <v>167000</v>
          </cell>
          <cell r="P186">
            <v>449632</v>
          </cell>
          <cell r="Q186">
            <v>0</v>
          </cell>
          <cell r="R186">
            <v>2137553</v>
          </cell>
          <cell r="S186">
            <v>0</v>
          </cell>
          <cell r="T186">
            <v>50000</v>
          </cell>
          <cell r="U186">
            <v>6746</v>
          </cell>
          <cell r="V186">
            <v>28636</v>
          </cell>
          <cell r="W186">
            <v>61000</v>
          </cell>
          <cell r="X186">
            <v>5186534</v>
          </cell>
          <cell r="Y186">
            <v>0</v>
          </cell>
          <cell r="Z186">
            <v>303548</v>
          </cell>
          <cell r="AA186">
            <v>0</v>
          </cell>
          <cell r="AB186">
            <v>5490082</v>
          </cell>
          <cell r="AC186">
            <v>1184178</v>
          </cell>
          <cell r="AD186">
            <v>6674260</v>
          </cell>
          <cell r="AE186">
            <v>3645984</v>
          </cell>
          <cell r="AF186">
            <v>150000</v>
          </cell>
          <cell r="AG186">
            <v>50000</v>
          </cell>
          <cell r="AH186">
            <v>200000</v>
          </cell>
          <cell r="AI186">
            <v>200000</v>
          </cell>
          <cell r="AJ186">
            <v>100000</v>
          </cell>
          <cell r="AK186">
            <v>310000</v>
          </cell>
          <cell r="AL186">
            <v>227161</v>
          </cell>
          <cell r="AM186">
            <v>0</v>
          </cell>
          <cell r="AN186">
            <v>1237161</v>
          </cell>
          <cell r="AO186">
            <v>240335</v>
          </cell>
          <cell r="AP186">
            <v>300000</v>
          </cell>
          <cell r="AQ186">
            <v>307892</v>
          </cell>
          <cell r="AR186">
            <v>170309</v>
          </cell>
          <cell r="AS186">
            <v>778201</v>
          </cell>
          <cell r="AT186">
            <v>5901681</v>
          </cell>
          <cell r="AU186">
            <v>303548</v>
          </cell>
          <cell r="AV186">
            <v>6205229</v>
          </cell>
          <cell r="AW186">
            <v>469031</v>
          </cell>
          <cell r="AX186">
            <v>6674260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20</v>
          </cell>
          <cell r="BV186">
            <v>2014</v>
          </cell>
          <cell r="BW186">
            <v>2018</v>
          </cell>
          <cell r="BX186">
            <v>10</v>
          </cell>
          <cell r="BY186">
            <v>0</v>
          </cell>
          <cell r="BZ186">
            <v>0</v>
          </cell>
          <cell r="CA186">
            <v>0</v>
          </cell>
          <cell r="CB186">
            <v>0</v>
          </cell>
          <cell r="CC186">
            <v>0</v>
          </cell>
          <cell r="CD186">
            <v>0</v>
          </cell>
          <cell r="CE186">
            <v>0</v>
          </cell>
          <cell r="CF186">
            <v>0</v>
          </cell>
          <cell r="CG186">
            <v>0</v>
          </cell>
          <cell r="CH186">
            <v>0</v>
          </cell>
          <cell r="CI186">
            <v>0</v>
          </cell>
          <cell r="CJ186">
            <v>2012</v>
          </cell>
          <cell r="CK186">
            <v>2021</v>
          </cell>
          <cell r="CL186">
            <v>1340</v>
          </cell>
          <cell r="CM186">
            <v>0</v>
          </cell>
          <cell r="CN186">
            <v>0</v>
          </cell>
          <cell r="CO186">
            <v>0</v>
          </cell>
          <cell r="CP186">
            <v>0</v>
          </cell>
          <cell r="CQ186">
            <v>0</v>
          </cell>
          <cell r="CR186">
            <v>0</v>
          </cell>
          <cell r="CS186">
            <v>0</v>
          </cell>
          <cell r="CT186">
            <v>2700</v>
          </cell>
          <cell r="CU186">
            <v>0</v>
          </cell>
          <cell r="CV186">
            <v>7</v>
          </cell>
          <cell r="CW186">
            <v>241409</v>
          </cell>
          <cell r="CX186">
            <v>0</v>
          </cell>
          <cell r="CY186">
            <v>0</v>
          </cell>
          <cell r="CZ186">
            <v>0</v>
          </cell>
          <cell r="DA186">
            <v>0</v>
          </cell>
          <cell r="DB186">
            <v>0</v>
          </cell>
          <cell r="DC186">
            <v>0</v>
          </cell>
          <cell r="DD186">
            <v>0</v>
          </cell>
          <cell r="DE186">
            <v>164089</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1072378</v>
          </cell>
          <cell r="DU186">
            <v>13694</v>
          </cell>
          <cell r="DV186">
            <v>0</v>
          </cell>
          <cell r="DW186">
            <v>0</v>
          </cell>
          <cell r="DX186">
            <v>0</v>
          </cell>
          <cell r="DY186">
            <v>0</v>
          </cell>
          <cell r="DZ186">
            <v>0</v>
          </cell>
          <cell r="EA186">
            <v>0</v>
          </cell>
          <cell r="EB186">
            <v>1086072</v>
          </cell>
          <cell r="EC186">
            <v>185000</v>
          </cell>
          <cell r="ED186">
            <v>0</v>
          </cell>
          <cell r="EE186">
            <v>1072378</v>
          </cell>
          <cell r="EF186">
            <v>0</v>
          </cell>
          <cell r="EG186">
            <v>164089</v>
          </cell>
          <cell r="EH186">
            <v>164089</v>
          </cell>
          <cell r="EI186">
            <v>40410</v>
          </cell>
          <cell r="EJ186">
            <v>204499</v>
          </cell>
          <cell r="EK186">
            <v>0</v>
          </cell>
          <cell r="EL186">
            <v>0</v>
          </cell>
          <cell r="EM186">
            <v>0</v>
          </cell>
          <cell r="EN186">
            <v>0</v>
          </cell>
          <cell r="EO186">
            <v>0</v>
          </cell>
          <cell r="EP186">
            <v>0</v>
          </cell>
          <cell r="EQ186">
            <v>1475571</v>
          </cell>
          <cell r="ER186">
            <v>11183</v>
          </cell>
          <cell r="ES186">
            <v>888172</v>
          </cell>
          <cell r="ET186">
            <v>151293</v>
          </cell>
          <cell r="EU186">
            <v>0</v>
          </cell>
          <cell r="EV186">
            <v>0</v>
          </cell>
          <cell r="EW186">
            <v>134000</v>
          </cell>
          <cell r="EX186">
            <v>33000</v>
          </cell>
          <cell r="EY186">
            <v>0</v>
          </cell>
          <cell r="EZ186">
            <v>0</v>
          </cell>
          <cell r="FA186">
            <v>0</v>
          </cell>
          <cell r="FB186">
            <v>0</v>
          </cell>
          <cell r="FC186">
            <v>1206465</v>
          </cell>
          <cell r="FD186">
            <v>0</v>
          </cell>
          <cell r="FE186">
            <v>0</v>
          </cell>
          <cell r="FF186">
            <v>876989</v>
          </cell>
          <cell r="FG186">
            <v>11183</v>
          </cell>
          <cell r="FH186">
            <v>1058677</v>
          </cell>
          <cell r="FI186">
            <v>26736</v>
          </cell>
          <cell r="FJ186">
            <v>156426</v>
          </cell>
          <cell r="FK186">
            <v>563944</v>
          </cell>
          <cell r="FL186">
            <v>5000</v>
          </cell>
          <cell r="FM186">
            <v>0</v>
          </cell>
          <cell r="FN186">
            <v>0</v>
          </cell>
          <cell r="FO186">
            <v>59632</v>
          </cell>
          <cell r="FP186">
            <v>0</v>
          </cell>
          <cell r="FQ186">
            <v>2137553</v>
          </cell>
          <cell r="FR186">
            <v>0</v>
          </cell>
          <cell r="FS186">
            <v>50000</v>
          </cell>
          <cell r="FT186">
            <v>4964</v>
          </cell>
          <cell r="FU186">
            <v>28636</v>
          </cell>
          <cell r="FV186">
            <v>16000</v>
          </cell>
          <cell r="FW186">
            <v>4107568</v>
          </cell>
          <cell r="FX186">
            <v>0</v>
          </cell>
          <cell r="FY186">
            <v>0</v>
          </cell>
          <cell r="FZ186">
            <v>0</v>
          </cell>
          <cell r="GA186">
            <v>4107568</v>
          </cell>
          <cell r="GB186">
            <v>500904</v>
          </cell>
          <cell r="GC186">
            <v>4608472</v>
          </cell>
          <cell r="GD186">
            <v>884602</v>
          </cell>
          <cell r="GE186">
            <v>0</v>
          </cell>
          <cell r="GF186">
            <v>2904221</v>
          </cell>
          <cell r="GG186">
            <v>6076</v>
          </cell>
          <cell r="GH186">
            <v>2207411</v>
          </cell>
          <cell r="GI186">
            <v>44368</v>
          </cell>
          <cell r="GJ186">
            <v>22828</v>
          </cell>
          <cell r="GK186">
            <v>267648</v>
          </cell>
          <cell r="GL186">
            <v>108836</v>
          </cell>
          <cell r="GM186">
            <v>0</v>
          </cell>
          <cell r="GN186">
            <v>18479</v>
          </cell>
          <cell r="GO186">
            <v>20660</v>
          </cell>
          <cell r="GP186">
            <v>0</v>
          </cell>
          <cell r="GQ186">
            <v>0</v>
          </cell>
          <cell r="GR186">
            <v>0</v>
          </cell>
          <cell r="GS186">
            <v>70596</v>
          </cell>
          <cell r="GT186">
            <v>0</v>
          </cell>
          <cell r="GU186">
            <v>0</v>
          </cell>
          <cell r="GV186">
            <v>2937393</v>
          </cell>
          <cell r="GW186">
            <v>852277</v>
          </cell>
          <cell r="GX186">
            <v>1540353</v>
          </cell>
          <cell r="GY186">
            <v>37424</v>
          </cell>
          <cell r="GZ186">
            <v>0</v>
          </cell>
          <cell r="HA186">
            <v>0</v>
          </cell>
          <cell r="HB186">
            <v>172036</v>
          </cell>
          <cell r="HC186">
            <v>0</v>
          </cell>
          <cell r="HD186">
            <v>19481</v>
          </cell>
          <cell r="HE186">
            <v>99017</v>
          </cell>
          <cell r="HF186">
            <v>5601076</v>
          </cell>
          <cell r="HG186">
            <v>3659048</v>
          </cell>
          <cell r="HH186">
            <v>0</v>
          </cell>
          <cell r="HI186">
            <v>1942028</v>
          </cell>
          <cell r="HJ186">
            <v>2221266</v>
          </cell>
          <cell r="HK186">
            <v>8219</v>
          </cell>
          <cell r="HL186">
            <v>29003</v>
          </cell>
          <cell r="HM186">
            <v>212089</v>
          </cell>
          <cell r="HN186">
            <v>106999</v>
          </cell>
          <cell r="HO186">
            <v>1837</v>
          </cell>
          <cell r="HP186">
            <v>18695</v>
          </cell>
          <cell r="HQ186">
            <v>20895</v>
          </cell>
          <cell r="HR186">
            <v>0</v>
          </cell>
          <cell r="HS186">
            <v>0</v>
          </cell>
          <cell r="HT186">
            <v>0</v>
          </cell>
          <cell r="HU186">
            <v>117198</v>
          </cell>
          <cell r="HV186">
            <v>0</v>
          </cell>
          <cell r="HW186">
            <v>0</v>
          </cell>
          <cell r="HX186">
            <v>2953825</v>
          </cell>
          <cell r="HY186">
            <v>0</v>
          </cell>
          <cell r="HZ186">
            <v>1942028</v>
          </cell>
          <cell r="IA186">
            <v>0</v>
          </cell>
          <cell r="IB186">
            <v>0</v>
          </cell>
          <cell r="IC186">
            <v>0</v>
          </cell>
          <cell r="ID186">
            <v>172317</v>
          </cell>
          <cell r="IE186">
            <v>0</v>
          </cell>
          <cell r="IF186">
            <v>15951</v>
          </cell>
          <cell r="IG186">
            <v>70392</v>
          </cell>
          <cell r="IH186">
            <v>0</v>
          </cell>
          <cell r="II186">
            <v>0</v>
          </cell>
          <cell r="IJ186">
            <v>0</v>
          </cell>
          <cell r="IK186">
            <v>0</v>
          </cell>
          <cell r="IL186">
            <v>2836627</v>
          </cell>
          <cell r="IM186">
            <v>0</v>
          </cell>
          <cell r="IN186">
            <v>0</v>
          </cell>
          <cell r="IO186">
            <v>3.34</v>
          </cell>
          <cell r="IP186">
            <v>12</v>
          </cell>
          <cell r="IQ186">
            <v>1.341</v>
          </cell>
          <cell r="IR186">
            <v>0</v>
          </cell>
          <cell r="IS186">
            <v>374.8</v>
          </cell>
          <cell r="IT186">
            <v>0</v>
          </cell>
          <cell r="IU186">
            <v>16.5</v>
          </cell>
          <cell r="IV186">
            <v>0</v>
          </cell>
          <cell r="IW186">
            <v>0</v>
          </cell>
          <cell r="IX186">
            <v>0</v>
          </cell>
          <cell r="IY186">
            <v>0</v>
          </cell>
          <cell r="IZ186">
            <v>0</v>
          </cell>
          <cell r="JA186">
            <v>0</v>
          </cell>
          <cell r="JB186">
            <v>0</v>
          </cell>
          <cell r="JC186">
            <v>0</v>
          </cell>
          <cell r="JD186">
            <v>34.229999999999997</v>
          </cell>
          <cell r="JE186">
            <v>0</v>
          </cell>
          <cell r="JF186">
            <v>16.95</v>
          </cell>
          <cell r="JG186">
            <v>17.28</v>
          </cell>
          <cell r="JH186">
            <v>8.2200000000000006</v>
          </cell>
          <cell r="JI186">
            <v>15.73</v>
          </cell>
          <cell r="JJ186">
            <v>12.96</v>
          </cell>
          <cell r="JK186">
            <v>36.909999999999997</v>
          </cell>
          <cell r="JL186">
            <v>2.3199999999999998</v>
          </cell>
          <cell r="JM186">
            <v>0</v>
          </cell>
          <cell r="JN186">
            <v>8</v>
          </cell>
          <cell r="JO186">
            <v>0</v>
          </cell>
          <cell r="JP186">
            <v>6196</v>
          </cell>
          <cell r="JQ186">
            <v>1.3080000000000001</v>
          </cell>
          <cell r="JR186">
            <v>19698</v>
          </cell>
          <cell r="JS186">
            <v>358.5</v>
          </cell>
          <cell r="JT186">
            <v>0</v>
          </cell>
          <cell r="JU186">
            <v>0</v>
          </cell>
          <cell r="JV186">
            <v>0</v>
          </cell>
          <cell r="JW186">
            <v>0</v>
          </cell>
          <cell r="JX186">
            <v>374.8</v>
          </cell>
          <cell r="JY186">
            <v>6441</v>
          </cell>
          <cell r="JZ186">
            <v>2414087</v>
          </cell>
          <cell r="KA186">
            <v>0</v>
          </cell>
        </row>
        <row r="187">
          <cell r="C187">
            <v>3195</v>
          </cell>
          <cell r="D187" t="str">
            <v>GREENE COUNTY (JEFFERSON-SCRANTON)</v>
          </cell>
          <cell r="E187">
            <v>0</v>
          </cell>
          <cell r="F187">
            <v>0</v>
          </cell>
          <cell r="G187">
            <v>0</v>
          </cell>
          <cell r="H187">
            <v>3195</v>
          </cell>
          <cell r="I187">
            <v>5666201</v>
          </cell>
          <cell r="J187">
            <v>260519</v>
          </cell>
          <cell r="K187">
            <v>735000</v>
          </cell>
          <cell r="L187">
            <v>500000</v>
          </cell>
          <cell r="M187">
            <v>1700</v>
          </cell>
          <cell r="N187">
            <v>230000</v>
          </cell>
          <cell r="O187">
            <v>363000</v>
          </cell>
          <cell r="P187">
            <v>1180200</v>
          </cell>
          <cell r="Q187">
            <v>0</v>
          </cell>
          <cell r="R187">
            <v>8363586</v>
          </cell>
          <cell r="S187">
            <v>0</v>
          </cell>
          <cell r="T187">
            <v>437000</v>
          </cell>
          <cell r="U187">
            <v>44417</v>
          </cell>
          <cell r="V187">
            <v>300000</v>
          </cell>
          <cell r="W187">
            <v>620000</v>
          </cell>
          <cell r="X187">
            <v>18701623</v>
          </cell>
          <cell r="Y187">
            <v>0</v>
          </cell>
          <cell r="Z187">
            <v>600000</v>
          </cell>
          <cell r="AA187">
            <v>0</v>
          </cell>
          <cell r="AB187">
            <v>19301623</v>
          </cell>
          <cell r="AC187">
            <v>3286672</v>
          </cell>
          <cell r="AD187">
            <v>22588295</v>
          </cell>
          <cell r="AE187">
            <v>11575000</v>
          </cell>
          <cell r="AF187">
            <v>500000</v>
          </cell>
          <cell r="AG187">
            <v>706500</v>
          </cell>
          <cell r="AH187">
            <v>541000</v>
          </cell>
          <cell r="AI187">
            <v>650000</v>
          </cell>
          <cell r="AJ187">
            <v>545000</v>
          </cell>
          <cell r="AK187">
            <v>2500000</v>
          </cell>
          <cell r="AL187">
            <v>1280000</v>
          </cell>
          <cell r="AM187">
            <v>0</v>
          </cell>
          <cell r="AN187">
            <v>6722500</v>
          </cell>
          <cell r="AO187">
            <v>680000</v>
          </cell>
          <cell r="AP187">
            <v>0</v>
          </cell>
          <cell r="AQ187">
            <v>600000</v>
          </cell>
          <cell r="AR187">
            <v>608426</v>
          </cell>
          <cell r="AS187">
            <v>1208426</v>
          </cell>
          <cell r="AT187">
            <v>20185926</v>
          </cell>
          <cell r="AU187">
            <v>600000</v>
          </cell>
          <cell r="AV187">
            <v>20785926</v>
          </cell>
          <cell r="AW187">
            <v>1802369</v>
          </cell>
          <cell r="AX187">
            <v>22588295</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7</v>
          </cell>
          <cell r="BV187">
            <v>2011</v>
          </cell>
          <cell r="BW187">
            <v>2015</v>
          </cell>
          <cell r="BX187">
            <v>10</v>
          </cell>
          <cell r="BY187">
            <v>0</v>
          </cell>
          <cell r="BZ187">
            <v>0</v>
          </cell>
          <cell r="CA187">
            <v>0</v>
          </cell>
          <cell r="CB187">
            <v>0</v>
          </cell>
          <cell r="CC187">
            <v>0</v>
          </cell>
          <cell r="CD187">
            <v>0</v>
          </cell>
          <cell r="CE187">
            <v>0</v>
          </cell>
          <cell r="CF187">
            <v>0</v>
          </cell>
          <cell r="CG187">
            <v>0</v>
          </cell>
          <cell r="CH187">
            <v>0</v>
          </cell>
          <cell r="CI187">
            <v>0</v>
          </cell>
          <cell r="CJ187">
            <v>2015</v>
          </cell>
          <cell r="CK187">
            <v>2024</v>
          </cell>
          <cell r="CL187">
            <v>1340</v>
          </cell>
          <cell r="CM187">
            <v>0</v>
          </cell>
          <cell r="CN187">
            <v>0</v>
          </cell>
          <cell r="CO187">
            <v>0</v>
          </cell>
          <cell r="CP187">
            <v>0</v>
          </cell>
          <cell r="CQ187">
            <v>0</v>
          </cell>
          <cell r="CR187">
            <v>0</v>
          </cell>
          <cell r="CS187">
            <v>0</v>
          </cell>
          <cell r="CT187">
            <v>2700</v>
          </cell>
          <cell r="CU187">
            <v>0</v>
          </cell>
          <cell r="CV187">
            <v>7</v>
          </cell>
          <cell r="CW187">
            <v>839454</v>
          </cell>
          <cell r="CX187">
            <v>0</v>
          </cell>
          <cell r="CY187">
            <v>0</v>
          </cell>
          <cell r="CZ187">
            <v>0</v>
          </cell>
          <cell r="DA187">
            <v>0</v>
          </cell>
          <cell r="DB187">
            <v>0</v>
          </cell>
          <cell r="DC187">
            <v>0</v>
          </cell>
          <cell r="DD187">
            <v>5</v>
          </cell>
          <cell r="DE187">
            <v>560692</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4102729</v>
          </cell>
          <cell r="DU187">
            <v>196309</v>
          </cell>
          <cell r="DV187">
            <v>0</v>
          </cell>
          <cell r="DW187">
            <v>0</v>
          </cell>
          <cell r="DX187">
            <v>0</v>
          </cell>
          <cell r="DY187">
            <v>205834</v>
          </cell>
          <cell r="DZ187">
            <v>500000</v>
          </cell>
          <cell r="EA187">
            <v>0</v>
          </cell>
          <cell r="EB187">
            <v>5004872</v>
          </cell>
          <cell r="EC187">
            <v>500000</v>
          </cell>
          <cell r="ED187">
            <v>0</v>
          </cell>
          <cell r="EE187">
            <v>4808563</v>
          </cell>
          <cell r="EF187">
            <v>0</v>
          </cell>
          <cell r="EG187">
            <v>227761</v>
          </cell>
          <cell r="EH187">
            <v>227761</v>
          </cell>
          <cell r="EI187">
            <v>154190</v>
          </cell>
          <cell r="EJ187">
            <v>381951</v>
          </cell>
          <cell r="EK187">
            <v>0</v>
          </cell>
          <cell r="EL187">
            <v>0</v>
          </cell>
          <cell r="EM187">
            <v>0</v>
          </cell>
          <cell r="EN187">
            <v>0</v>
          </cell>
          <cell r="EO187">
            <v>0</v>
          </cell>
          <cell r="EP187">
            <v>0</v>
          </cell>
          <cell r="EQ187">
            <v>5886823</v>
          </cell>
          <cell r="ER187">
            <v>1041169</v>
          </cell>
          <cell r="ES187">
            <v>1095364</v>
          </cell>
          <cell r="ET187">
            <v>107758</v>
          </cell>
          <cell r="EU187">
            <v>0</v>
          </cell>
          <cell r="EV187">
            <v>0</v>
          </cell>
          <cell r="EW187">
            <v>48746</v>
          </cell>
          <cell r="EX187">
            <v>33000</v>
          </cell>
          <cell r="EY187">
            <v>0</v>
          </cell>
          <cell r="EZ187">
            <v>0</v>
          </cell>
          <cell r="FA187">
            <v>0</v>
          </cell>
          <cell r="FB187">
            <v>0</v>
          </cell>
          <cell r="FC187">
            <v>1284868</v>
          </cell>
          <cell r="FD187">
            <v>0</v>
          </cell>
          <cell r="FE187">
            <v>999155</v>
          </cell>
          <cell r="FF187">
            <v>1053350</v>
          </cell>
          <cell r="FG187">
            <v>42014</v>
          </cell>
          <cell r="FH187">
            <v>4822928</v>
          </cell>
          <cell r="FI187">
            <v>221841</v>
          </cell>
          <cell r="FJ187">
            <v>443000</v>
          </cell>
          <cell r="FK187">
            <v>500000</v>
          </cell>
          <cell r="FL187">
            <v>200</v>
          </cell>
          <cell r="FM187">
            <v>0</v>
          </cell>
          <cell r="FN187">
            <v>23000</v>
          </cell>
          <cell r="FO187">
            <v>250000</v>
          </cell>
          <cell r="FP187">
            <v>0</v>
          </cell>
          <cell r="FQ187">
            <v>8363586</v>
          </cell>
          <cell r="FR187">
            <v>0</v>
          </cell>
          <cell r="FS187">
            <v>430000</v>
          </cell>
          <cell r="FT187">
            <v>37741</v>
          </cell>
          <cell r="FU187">
            <v>300000</v>
          </cell>
          <cell r="FV187">
            <v>200000</v>
          </cell>
          <cell r="FW187">
            <v>15592296</v>
          </cell>
          <cell r="FX187">
            <v>0</v>
          </cell>
          <cell r="FY187">
            <v>0</v>
          </cell>
          <cell r="FZ187">
            <v>0</v>
          </cell>
          <cell r="GA187">
            <v>15592296</v>
          </cell>
          <cell r="GB187">
            <v>1124820</v>
          </cell>
          <cell r="GC187">
            <v>16717116</v>
          </cell>
          <cell r="GD187">
            <v>2183941</v>
          </cell>
          <cell r="GE187">
            <v>0</v>
          </cell>
          <cell r="GF187">
            <v>8546297</v>
          </cell>
          <cell r="GG187">
            <v>6083</v>
          </cell>
          <cell r="GH187">
            <v>6203443</v>
          </cell>
          <cell r="GI187">
            <v>0</v>
          </cell>
          <cell r="GJ187">
            <v>209511</v>
          </cell>
          <cell r="GK187">
            <v>757698</v>
          </cell>
          <cell r="GL187">
            <v>313337</v>
          </cell>
          <cell r="GM187">
            <v>0</v>
          </cell>
          <cell r="GN187">
            <v>50499</v>
          </cell>
          <cell r="GO187">
            <v>56788</v>
          </cell>
          <cell r="GP187">
            <v>0</v>
          </cell>
          <cell r="GQ187">
            <v>310172</v>
          </cell>
          <cell r="GR187">
            <v>0</v>
          </cell>
          <cell r="GS187">
            <v>56477</v>
          </cell>
          <cell r="GT187">
            <v>254809</v>
          </cell>
          <cell r="GU187">
            <v>0</v>
          </cell>
          <cell r="GV187">
            <v>8857583</v>
          </cell>
          <cell r="GW187">
            <v>2229845</v>
          </cell>
          <cell r="GX187">
            <v>1364911</v>
          </cell>
          <cell r="GY187">
            <v>0</v>
          </cell>
          <cell r="GZ187">
            <v>0</v>
          </cell>
          <cell r="HA187">
            <v>0</v>
          </cell>
          <cell r="HB187">
            <v>471275</v>
          </cell>
          <cell r="HC187">
            <v>0</v>
          </cell>
          <cell r="HD187">
            <v>70372</v>
          </cell>
          <cell r="HE187">
            <v>210035</v>
          </cell>
          <cell r="HF187">
            <v>13133649</v>
          </cell>
          <cell r="HG187">
            <v>12198766</v>
          </cell>
          <cell r="HH187">
            <v>0</v>
          </cell>
          <cell r="HI187">
            <v>934883</v>
          </cell>
          <cell r="HJ187">
            <v>6215406</v>
          </cell>
          <cell r="HK187">
            <v>50071</v>
          </cell>
          <cell r="HL187">
            <v>217105</v>
          </cell>
          <cell r="HM187">
            <v>707266</v>
          </cell>
          <cell r="HN187">
            <v>311459</v>
          </cell>
          <cell r="HO187">
            <v>1878</v>
          </cell>
          <cell r="HP187">
            <v>50591</v>
          </cell>
          <cell r="HQ187">
            <v>56870</v>
          </cell>
          <cell r="HR187">
            <v>0</v>
          </cell>
          <cell r="HS187">
            <v>304758</v>
          </cell>
          <cell r="HT187">
            <v>0</v>
          </cell>
          <cell r="HU187">
            <v>67811</v>
          </cell>
          <cell r="HV187">
            <v>0</v>
          </cell>
          <cell r="HW187">
            <v>0</v>
          </cell>
          <cell r="HX187">
            <v>8640708</v>
          </cell>
          <cell r="HY187">
            <v>0</v>
          </cell>
          <cell r="HZ187">
            <v>934883</v>
          </cell>
          <cell r="IA187">
            <v>0</v>
          </cell>
          <cell r="IB187">
            <v>0</v>
          </cell>
          <cell r="IC187">
            <v>0</v>
          </cell>
          <cell r="ID187">
            <v>477054</v>
          </cell>
          <cell r="IE187">
            <v>0</v>
          </cell>
          <cell r="IF187">
            <v>57690</v>
          </cell>
          <cell r="IG187">
            <v>208114</v>
          </cell>
          <cell r="IH187">
            <v>0</v>
          </cell>
          <cell r="II187">
            <v>0</v>
          </cell>
          <cell r="IJ187">
            <v>0</v>
          </cell>
          <cell r="IK187">
            <v>0</v>
          </cell>
          <cell r="IL187">
            <v>8572897</v>
          </cell>
          <cell r="IM187">
            <v>0</v>
          </cell>
          <cell r="IN187">
            <v>0</v>
          </cell>
          <cell r="IO187">
            <v>28.64</v>
          </cell>
          <cell r="IP187">
            <v>1</v>
          </cell>
          <cell r="IQ187">
            <v>5.26</v>
          </cell>
          <cell r="IR187">
            <v>1.1000000000000001</v>
          </cell>
          <cell r="IS187">
            <v>1303.5</v>
          </cell>
          <cell r="IT187">
            <v>0</v>
          </cell>
          <cell r="IU187">
            <v>33</v>
          </cell>
          <cell r="IV187">
            <v>0</v>
          </cell>
          <cell r="IW187">
            <v>0</v>
          </cell>
          <cell r="IX187">
            <v>0</v>
          </cell>
          <cell r="IY187">
            <v>5110</v>
          </cell>
          <cell r="IZ187">
            <v>6268</v>
          </cell>
          <cell r="JA187">
            <v>0</v>
          </cell>
          <cell r="JB187">
            <v>0</v>
          </cell>
          <cell r="JC187">
            <v>4.53</v>
          </cell>
          <cell r="JD187">
            <v>114.02</v>
          </cell>
          <cell r="JE187">
            <v>30.14</v>
          </cell>
          <cell r="JF187">
            <v>28.44</v>
          </cell>
          <cell r="JG187">
            <v>55.44</v>
          </cell>
          <cell r="JH187">
            <v>60.28</v>
          </cell>
          <cell r="JI187">
            <v>46</v>
          </cell>
          <cell r="JJ187">
            <v>74.16</v>
          </cell>
          <cell r="JK187">
            <v>180.44</v>
          </cell>
          <cell r="JL187">
            <v>74.900000000000006</v>
          </cell>
          <cell r="JM187">
            <v>1.98</v>
          </cell>
          <cell r="JN187">
            <v>1</v>
          </cell>
          <cell r="JO187">
            <v>0</v>
          </cell>
          <cell r="JP187">
            <v>6195</v>
          </cell>
          <cell r="JQ187">
            <v>7.0510000000000002</v>
          </cell>
          <cell r="JR187">
            <v>54855</v>
          </cell>
          <cell r="JS187">
            <v>1002</v>
          </cell>
          <cell r="JT187">
            <v>0</v>
          </cell>
          <cell r="JU187">
            <v>0</v>
          </cell>
          <cell r="JV187">
            <v>0</v>
          </cell>
          <cell r="JW187">
            <v>1313</v>
          </cell>
          <cell r="JX187">
            <v>1303.5</v>
          </cell>
          <cell r="JY187">
            <v>6440</v>
          </cell>
          <cell r="JZ187">
            <v>8394540</v>
          </cell>
          <cell r="KA187">
            <v>0</v>
          </cell>
        </row>
        <row r="188">
          <cell r="C188">
            <v>3204</v>
          </cell>
          <cell r="D188" t="str">
            <v>JESUP</v>
          </cell>
          <cell r="E188">
            <v>0</v>
          </cell>
          <cell r="F188">
            <v>0</v>
          </cell>
          <cell r="G188">
            <v>0</v>
          </cell>
          <cell r="H188">
            <v>3204</v>
          </cell>
          <cell r="I188">
            <v>3230709</v>
          </cell>
          <cell r="J188">
            <v>75672</v>
          </cell>
          <cell r="K188">
            <v>0</v>
          </cell>
          <cell r="L188">
            <v>400000</v>
          </cell>
          <cell r="M188">
            <v>27000</v>
          </cell>
          <cell r="N188">
            <v>260000</v>
          </cell>
          <cell r="O188">
            <v>300000</v>
          </cell>
          <cell r="P188">
            <v>1039500</v>
          </cell>
          <cell r="Q188">
            <v>0</v>
          </cell>
          <cell r="R188">
            <v>5207636</v>
          </cell>
          <cell r="S188">
            <v>0</v>
          </cell>
          <cell r="T188">
            <v>84000</v>
          </cell>
          <cell r="U188">
            <v>15165</v>
          </cell>
          <cell r="V188">
            <v>95000</v>
          </cell>
          <cell r="W188">
            <v>250000</v>
          </cell>
          <cell r="X188">
            <v>10984682</v>
          </cell>
          <cell r="Y188">
            <v>0</v>
          </cell>
          <cell r="Z188">
            <v>617986</v>
          </cell>
          <cell r="AA188">
            <v>0</v>
          </cell>
          <cell r="AB188">
            <v>11602668</v>
          </cell>
          <cell r="AC188">
            <v>3920522</v>
          </cell>
          <cell r="AD188">
            <v>15523190</v>
          </cell>
          <cell r="AE188">
            <v>6601800</v>
          </cell>
          <cell r="AF188">
            <v>196000</v>
          </cell>
          <cell r="AG188">
            <v>287000</v>
          </cell>
          <cell r="AH188">
            <v>261000</v>
          </cell>
          <cell r="AI188">
            <v>521000</v>
          </cell>
          <cell r="AJ188">
            <v>131000</v>
          </cell>
          <cell r="AK188">
            <v>647400</v>
          </cell>
          <cell r="AL188">
            <v>405400</v>
          </cell>
          <cell r="AM188">
            <v>0</v>
          </cell>
          <cell r="AN188">
            <v>2448800</v>
          </cell>
          <cell r="AO188">
            <v>590000</v>
          </cell>
          <cell r="AP188">
            <v>3730500</v>
          </cell>
          <cell r="AQ188">
            <v>951174</v>
          </cell>
          <cell r="AR188">
            <v>419510</v>
          </cell>
          <cell r="AS188">
            <v>5101184</v>
          </cell>
          <cell r="AT188">
            <v>14741784</v>
          </cell>
          <cell r="AU188">
            <v>617986</v>
          </cell>
          <cell r="AV188">
            <v>15359770</v>
          </cell>
          <cell r="AW188">
            <v>163420</v>
          </cell>
          <cell r="AX188">
            <v>15523190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2700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2393406</v>
          </cell>
          <cell r="DU188">
            <v>0</v>
          </cell>
          <cell r="DV188">
            <v>0</v>
          </cell>
          <cell r="DW188">
            <v>0</v>
          </cell>
          <cell r="DX188">
            <v>0</v>
          </cell>
          <cell r="DY188">
            <v>200000</v>
          </cell>
          <cell r="DZ188">
            <v>125000</v>
          </cell>
          <cell r="EA188">
            <v>0</v>
          </cell>
          <cell r="EB188">
            <v>2718406</v>
          </cell>
          <cell r="EC188">
            <v>160000</v>
          </cell>
          <cell r="ED188">
            <v>0</v>
          </cell>
          <cell r="EE188">
            <v>2718406</v>
          </cell>
          <cell r="EF188">
            <v>0</v>
          </cell>
          <cell r="EG188">
            <v>0</v>
          </cell>
          <cell r="EH188">
            <v>0</v>
          </cell>
          <cell r="EI188">
            <v>84369</v>
          </cell>
          <cell r="EJ188">
            <v>84369</v>
          </cell>
          <cell r="EK188">
            <v>0</v>
          </cell>
          <cell r="EL188">
            <v>0</v>
          </cell>
          <cell r="EM188">
            <v>0</v>
          </cell>
          <cell r="EN188">
            <v>0</v>
          </cell>
          <cell r="EO188">
            <v>333188</v>
          </cell>
          <cell r="EP188">
            <v>0</v>
          </cell>
          <cell r="EQ188">
            <v>3295963</v>
          </cell>
          <cell r="ER188">
            <v>0</v>
          </cell>
          <cell r="ES188">
            <v>1066468</v>
          </cell>
          <cell r="ET188">
            <v>62770</v>
          </cell>
          <cell r="EU188">
            <v>0</v>
          </cell>
          <cell r="EV188">
            <v>0</v>
          </cell>
          <cell r="EW188">
            <v>0</v>
          </cell>
          <cell r="EX188">
            <v>33000</v>
          </cell>
          <cell r="EY188">
            <v>0</v>
          </cell>
          <cell r="EZ188">
            <v>0</v>
          </cell>
          <cell r="FA188">
            <v>130323</v>
          </cell>
          <cell r="FB188">
            <v>0</v>
          </cell>
          <cell r="FC188">
            <v>1292561</v>
          </cell>
          <cell r="FD188">
            <v>0</v>
          </cell>
          <cell r="FE188">
            <v>0</v>
          </cell>
          <cell r="FF188">
            <v>1066468</v>
          </cell>
          <cell r="FG188">
            <v>0</v>
          </cell>
          <cell r="FH188">
            <v>2666348</v>
          </cell>
          <cell r="FI188">
            <v>62476</v>
          </cell>
          <cell r="FJ188">
            <v>0</v>
          </cell>
          <cell r="FK188">
            <v>400000</v>
          </cell>
          <cell r="FL188">
            <v>23000</v>
          </cell>
          <cell r="FM188">
            <v>0</v>
          </cell>
          <cell r="FN188">
            <v>0</v>
          </cell>
          <cell r="FO188">
            <v>80000</v>
          </cell>
          <cell r="FP188">
            <v>0</v>
          </cell>
          <cell r="FQ188">
            <v>5207636</v>
          </cell>
          <cell r="FR188">
            <v>0</v>
          </cell>
          <cell r="FS188">
            <v>80000</v>
          </cell>
          <cell r="FT188">
            <v>12487</v>
          </cell>
          <cell r="FU188">
            <v>95000</v>
          </cell>
          <cell r="FV188">
            <v>100000</v>
          </cell>
          <cell r="FW188">
            <v>8726947</v>
          </cell>
          <cell r="FX188">
            <v>0</v>
          </cell>
          <cell r="FY188">
            <v>0</v>
          </cell>
          <cell r="FZ188">
            <v>0</v>
          </cell>
          <cell r="GA188">
            <v>8726947</v>
          </cell>
          <cell r="GB188">
            <v>471697</v>
          </cell>
          <cell r="GC188">
            <v>9198644</v>
          </cell>
          <cell r="GD188">
            <v>790487</v>
          </cell>
          <cell r="GE188">
            <v>0</v>
          </cell>
          <cell r="GF188">
            <v>7165908</v>
          </cell>
          <cell r="GG188">
            <v>6001</v>
          </cell>
          <cell r="GH188">
            <v>5365494</v>
          </cell>
          <cell r="GI188">
            <v>0</v>
          </cell>
          <cell r="GJ188">
            <v>198351</v>
          </cell>
          <cell r="GK188">
            <v>640367</v>
          </cell>
          <cell r="GL188">
            <v>267396</v>
          </cell>
          <cell r="GM188">
            <v>0</v>
          </cell>
          <cell r="GN188">
            <v>50349</v>
          </cell>
          <cell r="GO188">
            <v>56290</v>
          </cell>
          <cell r="GP188">
            <v>0</v>
          </cell>
          <cell r="GQ188">
            <v>84000</v>
          </cell>
          <cell r="GR188">
            <v>0</v>
          </cell>
          <cell r="GS188">
            <v>103217</v>
          </cell>
          <cell r="GT188">
            <v>207975</v>
          </cell>
          <cell r="GU188">
            <v>0</v>
          </cell>
          <cell r="GV188">
            <v>7477100</v>
          </cell>
          <cell r="GW188">
            <v>791097</v>
          </cell>
          <cell r="GX188">
            <v>3703708</v>
          </cell>
          <cell r="GY188">
            <v>0</v>
          </cell>
          <cell r="GZ188">
            <v>0</v>
          </cell>
          <cell r="HA188">
            <v>0</v>
          </cell>
          <cell r="HB188">
            <v>0</v>
          </cell>
          <cell r="HC188">
            <v>0</v>
          </cell>
          <cell r="HD188">
            <v>50146</v>
          </cell>
          <cell r="HE188">
            <v>0</v>
          </cell>
          <cell r="HF188">
            <v>11971905</v>
          </cell>
          <cell r="HG188">
            <v>8402029</v>
          </cell>
          <cell r="HH188">
            <v>0</v>
          </cell>
          <cell r="HI188">
            <v>3569876</v>
          </cell>
          <cell r="HJ188">
            <v>5517469</v>
          </cell>
          <cell r="HK188">
            <v>0</v>
          </cell>
          <cell r="HL188">
            <v>120565</v>
          </cell>
          <cell r="HM188">
            <v>632667</v>
          </cell>
          <cell r="HN188">
            <v>273747</v>
          </cell>
          <cell r="HO188">
            <v>0</v>
          </cell>
          <cell r="HP188">
            <v>51499</v>
          </cell>
          <cell r="HQ188">
            <v>57559</v>
          </cell>
          <cell r="HR188">
            <v>0</v>
          </cell>
          <cell r="HS188">
            <v>84000</v>
          </cell>
          <cell r="HT188">
            <v>0</v>
          </cell>
          <cell r="HU188">
            <v>49093</v>
          </cell>
          <cell r="HV188">
            <v>0</v>
          </cell>
          <cell r="HW188">
            <v>-7321</v>
          </cell>
          <cell r="HX188">
            <v>7308497</v>
          </cell>
          <cell r="HY188">
            <v>0</v>
          </cell>
          <cell r="HZ188">
            <v>3569876</v>
          </cell>
          <cell r="IA188">
            <v>0</v>
          </cell>
          <cell r="IB188">
            <v>0</v>
          </cell>
          <cell r="IC188">
            <v>0</v>
          </cell>
          <cell r="ID188">
            <v>0</v>
          </cell>
          <cell r="IE188">
            <v>0</v>
          </cell>
          <cell r="IF188">
            <v>41079</v>
          </cell>
          <cell r="IG188">
            <v>0</v>
          </cell>
          <cell r="IH188">
            <v>0</v>
          </cell>
          <cell r="II188">
            <v>0</v>
          </cell>
          <cell r="IJ188">
            <v>0</v>
          </cell>
          <cell r="IK188">
            <v>0</v>
          </cell>
          <cell r="IL188">
            <v>7259404</v>
          </cell>
          <cell r="IM188">
            <v>0</v>
          </cell>
          <cell r="IN188">
            <v>0</v>
          </cell>
          <cell r="IO188">
            <v>1.37</v>
          </cell>
          <cell r="IP188">
            <v>121</v>
          </cell>
          <cell r="IQ188">
            <v>3.367</v>
          </cell>
          <cell r="IR188">
            <v>14.96</v>
          </cell>
          <cell r="IS188">
            <v>881.6</v>
          </cell>
          <cell r="IT188">
            <v>0</v>
          </cell>
          <cell r="IU188">
            <v>0</v>
          </cell>
          <cell r="IV188">
            <v>0</v>
          </cell>
          <cell r="IW188">
            <v>0</v>
          </cell>
          <cell r="IX188">
            <v>0</v>
          </cell>
          <cell r="IY188">
            <v>0</v>
          </cell>
          <cell r="IZ188">
            <v>0</v>
          </cell>
          <cell r="JA188">
            <v>0</v>
          </cell>
          <cell r="JB188">
            <v>0</v>
          </cell>
          <cell r="JC188">
            <v>0</v>
          </cell>
          <cell r="JD188">
            <v>103.36</v>
          </cell>
          <cell r="JE188">
            <v>50.69</v>
          </cell>
          <cell r="JF188">
            <v>10.91</v>
          </cell>
          <cell r="JG188">
            <v>41.76</v>
          </cell>
          <cell r="JH188">
            <v>56.17</v>
          </cell>
          <cell r="JI188">
            <v>13.92</v>
          </cell>
          <cell r="JJ188">
            <v>40.32</v>
          </cell>
          <cell r="JK188">
            <v>110.41</v>
          </cell>
          <cell r="JL188">
            <v>7.21</v>
          </cell>
          <cell r="JM188">
            <v>17.82</v>
          </cell>
          <cell r="JN188">
            <v>133</v>
          </cell>
          <cell r="JO188">
            <v>0.5</v>
          </cell>
          <cell r="JP188">
            <v>6121</v>
          </cell>
          <cell r="JQ188">
            <v>3.3540000000000001</v>
          </cell>
          <cell r="JR188">
            <v>2060</v>
          </cell>
          <cell r="JS188">
            <v>901.4</v>
          </cell>
          <cell r="JT188">
            <v>0</v>
          </cell>
          <cell r="JU188">
            <v>0</v>
          </cell>
          <cell r="JV188">
            <v>0</v>
          </cell>
          <cell r="JW188">
            <v>0</v>
          </cell>
          <cell r="JX188">
            <v>881.6</v>
          </cell>
          <cell r="JY188">
            <v>6366</v>
          </cell>
          <cell r="JZ188">
            <v>5612266</v>
          </cell>
          <cell r="KA188">
            <v>0</v>
          </cell>
        </row>
        <row r="189">
          <cell r="C189">
            <v>3231</v>
          </cell>
          <cell r="D189" t="str">
            <v>JOHNSTON</v>
          </cell>
          <cell r="E189">
            <v>0</v>
          </cell>
          <cell r="F189">
            <v>0</v>
          </cell>
          <cell r="G189">
            <v>0</v>
          </cell>
          <cell r="H189">
            <v>3231</v>
          </cell>
          <cell r="I189">
            <v>34099456</v>
          </cell>
          <cell r="J189">
            <v>898753</v>
          </cell>
          <cell r="K189">
            <v>0</v>
          </cell>
          <cell r="L189">
            <v>4037400</v>
          </cell>
          <cell r="M189">
            <v>143000</v>
          </cell>
          <cell r="N189">
            <v>2535000</v>
          </cell>
          <cell r="O189">
            <v>751500</v>
          </cell>
          <cell r="P189">
            <v>9660000</v>
          </cell>
          <cell r="Q189">
            <v>100000</v>
          </cell>
          <cell r="R189">
            <v>35508797</v>
          </cell>
          <cell r="S189">
            <v>0</v>
          </cell>
          <cell r="T189">
            <v>2272115</v>
          </cell>
          <cell r="U189">
            <v>542268</v>
          </cell>
          <cell r="V189">
            <v>443000</v>
          </cell>
          <cell r="W189">
            <v>2280125</v>
          </cell>
          <cell r="X189">
            <v>93271414</v>
          </cell>
          <cell r="Y189">
            <v>40000000</v>
          </cell>
          <cell r="Z189">
            <v>3200770</v>
          </cell>
          <cell r="AA189">
            <v>0</v>
          </cell>
          <cell r="AB189">
            <v>136472184</v>
          </cell>
          <cell r="AC189">
            <v>78742618</v>
          </cell>
          <cell r="AD189">
            <v>215214802</v>
          </cell>
          <cell r="AE189">
            <v>56480830</v>
          </cell>
          <cell r="AF189">
            <v>2700050</v>
          </cell>
          <cell r="AG189">
            <v>4092010</v>
          </cell>
          <cell r="AH189">
            <v>1451480</v>
          </cell>
          <cell r="AI189">
            <v>3805320</v>
          </cell>
          <cell r="AJ189">
            <v>2120293</v>
          </cell>
          <cell r="AK189">
            <v>6375243</v>
          </cell>
          <cell r="AL189">
            <v>3886560</v>
          </cell>
          <cell r="AM189">
            <v>0</v>
          </cell>
          <cell r="AN189">
            <v>24430956</v>
          </cell>
          <cell r="AO189">
            <v>7877183</v>
          </cell>
          <cell r="AP189">
            <v>102095484</v>
          </cell>
          <cell r="AQ189">
            <v>18387188</v>
          </cell>
          <cell r="AR189">
            <v>2742391</v>
          </cell>
          <cell r="AS189">
            <v>123225063</v>
          </cell>
          <cell r="AT189">
            <v>212014032</v>
          </cell>
          <cell r="AU189">
            <v>3200770</v>
          </cell>
          <cell r="AV189">
            <v>215214802</v>
          </cell>
          <cell r="AW189">
            <v>0</v>
          </cell>
          <cell r="AX189">
            <v>215214802</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2007</v>
          </cell>
          <cell r="BW189">
            <v>2016</v>
          </cell>
          <cell r="BX189">
            <v>10</v>
          </cell>
          <cell r="BY189">
            <v>0</v>
          </cell>
          <cell r="BZ189">
            <v>0</v>
          </cell>
          <cell r="CA189">
            <v>0</v>
          </cell>
          <cell r="CB189">
            <v>0</v>
          </cell>
          <cell r="CC189">
            <v>0</v>
          </cell>
          <cell r="CD189">
            <v>0</v>
          </cell>
          <cell r="CE189">
            <v>0</v>
          </cell>
          <cell r="CF189">
            <v>0</v>
          </cell>
          <cell r="CG189">
            <v>0</v>
          </cell>
          <cell r="CH189">
            <v>0</v>
          </cell>
          <cell r="CI189">
            <v>0</v>
          </cell>
          <cell r="CJ189">
            <v>2004</v>
          </cell>
          <cell r="CK189">
            <v>2023</v>
          </cell>
          <cell r="CL189">
            <v>1340</v>
          </cell>
          <cell r="CM189">
            <v>0</v>
          </cell>
          <cell r="CN189">
            <v>0</v>
          </cell>
          <cell r="CO189">
            <v>0</v>
          </cell>
          <cell r="CP189">
            <v>0</v>
          </cell>
          <cell r="CQ189">
            <v>0</v>
          </cell>
          <cell r="CR189">
            <v>0</v>
          </cell>
          <cell r="CS189">
            <v>0</v>
          </cell>
          <cell r="CT189">
            <v>4050</v>
          </cell>
          <cell r="CU189">
            <v>0</v>
          </cell>
          <cell r="CV189">
            <v>0</v>
          </cell>
          <cell r="CW189">
            <v>4079969</v>
          </cell>
          <cell r="CX189">
            <v>0</v>
          </cell>
          <cell r="CY189">
            <v>0</v>
          </cell>
          <cell r="CZ189">
            <v>0</v>
          </cell>
          <cell r="DA189">
            <v>0</v>
          </cell>
          <cell r="DB189">
            <v>0</v>
          </cell>
          <cell r="DC189">
            <v>0</v>
          </cell>
          <cell r="DD189">
            <v>0</v>
          </cell>
          <cell r="DE189">
            <v>2727699</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17297686</v>
          </cell>
          <cell r="DU189">
            <v>3017137</v>
          </cell>
          <cell r="DV189">
            <v>0</v>
          </cell>
          <cell r="DW189">
            <v>0</v>
          </cell>
          <cell r="DX189">
            <v>0</v>
          </cell>
          <cell r="DY189">
            <v>4003997</v>
          </cell>
          <cell r="DZ189">
            <v>1191700</v>
          </cell>
          <cell r="EA189">
            <v>0</v>
          </cell>
          <cell r="EB189">
            <v>25510520</v>
          </cell>
          <cell r="EC189">
            <v>650000</v>
          </cell>
          <cell r="ED189">
            <v>0</v>
          </cell>
          <cell r="EE189">
            <v>22493383</v>
          </cell>
          <cell r="EF189">
            <v>0</v>
          </cell>
          <cell r="EG189">
            <v>2727699</v>
          </cell>
          <cell r="EH189">
            <v>2727699</v>
          </cell>
          <cell r="EI189">
            <v>671747</v>
          </cell>
          <cell r="EJ189">
            <v>3399446</v>
          </cell>
          <cell r="EK189">
            <v>0</v>
          </cell>
          <cell r="EL189">
            <v>0</v>
          </cell>
          <cell r="EM189">
            <v>0</v>
          </cell>
          <cell r="EN189">
            <v>0</v>
          </cell>
          <cell r="EO189">
            <v>5450089</v>
          </cell>
          <cell r="EP189">
            <v>0</v>
          </cell>
          <cell r="EQ189">
            <v>35010055</v>
          </cell>
          <cell r="ER189">
            <v>148219</v>
          </cell>
          <cell r="ES189">
            <v>1366094</v>
          </cell>
          <cell r="ET189">
            <v>35193</v>
          </cell>
          <cell r="EU189">
            <v>0</v>
          </cell>
          <cell r="EV189">
            <v>0</v>
          </cell>
          <cell r="EW189">
            <v>134000</v>
          </cell>
          <cell r="EX189">
            <v>33000</v>
          </cell>
          <cell r="EY189">
            <v>0</v>
          </cell>
          <cell r="EZ189">
            <v>0</v>
          </cell>
          <cell r="FA189">
            <v>267739</v>
          </cell>
          <cell r="FB189">
            <v>0</v>
          </cell>
          <cell r="FC189">
            <v>1836026</v>
          </cell>
          <cell r="FD189">
            <v>0</v>
          </cell>
          <cell r="FE189">
            <v>0</v>
          </cell>
          <cell r="FF189">
            <v>1217875</v>
          </cell>
          <cell r="FG189">
            <v>148219</v>
          </cell>
          <cell r="FH189">
            <v>24830038</v>
          </cell>
          <cell r="FI189">
            <v>668636</v>
          </cell>
          <cell r="FJ189">
            <v>0</v>
          </cell>
          <cell r="FK189">
            <v>4037400</v>
          </cell>
          <cell r="FL189">
            <v>15000</v>
          </cell>
          <cell r="FM189">
            <v>0</v>
          </cell>
          <cell r="FN189">
            <v>6500</v>
          </cell>
          <cell r="FO189">
            <v>895000</v>
          </cell>
          <cell r="FP189">
            <v>100000</v>
          </cell>
          <cell r="FQ189">
            <v>35508797</v>
          </cell>
          <cell r="FR189">
            <v>0</v>
          </cell>
          <cell r="FS189">
            <v>2187715</v>
          </cell>
          <cell r="FT189">
            <v>377199</v>
          </cell>
          <cell r="FU189">
            <v>443000</v>
          </cell>
          <cell r="FV189">
            <v>1405000</v>
          </cell>
          <cell r="FW189">
            <v>70474285</v>
          </cell>
          <cell r="FX189">
            <v>0</v>
          </cell>
          <cell r="FY189">
            <v>80000</v>
          </cell>
          <cell r="FZ189">
            <v>0</v>
          </cell>
          <cell r="GA189">
            <v>70554285</v>
          </cell>
          <cell r="GB189">
            <v>3682372</v>
          </cell>
          <cell r="GC189">
            <v>74236657</v>
          </cell>
          <cell r="GD189">
            <v>9546814</v>
          </cell>
          <cell r="GE189">
            <v>0</v>
          </cell>
          <cell r="GF189">
            <v>47319911</v>
          </cell>
          <cell r="GG189">
            <v>6001</v>
          </cell>
          <cell r="GH189">
            <v>36892348</v>
          </cell>
          <cell r="GI189">
            <v>0</v>
          </cell>
          <cell r="GJ189">
            <v>442208</v>
          </cell>
          <cell r="GK189">
            <v>2926988</v>
          </cell>
          <cell r="GL189">
            <v>1697348</v>
          </cell>
          <cell r="GM189">
            <v>0</v>
          </cell>
          <cell r="GN189">
            <v>322533</v>
          </cell>
          <cell r="GO189">
            <v>353878</v>
          </cell>
          <cell r="GP189">
            <v>0</v>
          </cell>
          <cell r="GQ189">
            <v>1187410</v>
          </cell>
          <cell r="GR189">
            <v>354352</v>
          </cell>
          <cell r="GS189">
            <v>756966</v>
          </cell>
          <cell r="GT189">
            <v>3140130</v>
          </cell>
          <cell r="GU189">
            <v>-11766</v>
          </cell>
          <cell r="GV189">
            <v>51571359</v>
          </cell>
          <cell r="GW189">
            <v>6992962</v>
          </cell>
          <cell r="GX189">
            <v>8042698</v>
          </cell>
          <cell r="GY189">
            <v>0</v>
          </cell>
          <cell r="GZ189">
            <v>0</v>
          </cell>
          <cell r="HA189">
            <v>0</v>
          </cell>
          <cell r="HB189">
            <v>2747373</v>
          </cell>
          <cell r="HC189">
            <v>0</v>
          </cell>
          <cell r="HD189">
            <v>219867</v>
          </cell>
          <cell r="HE189">
            <v>648108</v>
          </cell>
          <cell r="HF189">
            <v>70002500</v>
          </cell>
          <cell r="HG189">
            <v>63484686</v>
          </cell>
          <cell r="HH189">
            <v>0</v>
          </cell>
          <cell r="HI189">
            <v>6517814</v>
          </cell>
          <cell r="HJ189">
            <v>38372549</v>
          </cell>
          <cell r="HK189">
            <v>0</v>
          </cell>
          <cell r="HL189">
            <v>510602</v>
          </cell>
          <cell r="HM189">
            <v>3009267</v>
          </cell>
          <cell r="HN189">
            <v>1764998</v>
          </cell>
          <cell r="HO189">
            <v>0</v>
          </cell>
          <cell r="HP189">
            <v>334782</v>
          </cell>
          <cell r="HQ189">
            <v>367349</v>
          </cell>
          <cell r="HR189">
            <v>0</v>
          </cell>
          <cell r="HS189">
            <v>1161173</v>
          </cell>
          <cell r="HT189">
            <v>0</v>
          </cell>
          <cell r="HU189">
            <v>877139</v>
          </cell>
          <cell r="HV189">
            <v>0</v>
          </cell>
          <cell r="HW189">
            <v>3934</v>
          </cell>
          <cell r="HX189">
            <v>50109115</v>
          </cell>
          <cell r="HY189">
            <v>0</v>
          </cell>
          <cell r="HZ189">
            <v>6517814</v>
          </cell>
          <cell r="IA189">
            <v>0</v>
          </cell>
          <cell r="IB189">
            <v>0</v>
          </cell>
          <cell r="IC189">
            <v>0</v>
          </cell>
          <cell r="ID189">
            <v>2864127</v>
          </cell>
          <cell r="IE189">
            <v>0</v>
          </cell>
          <cell r="IF189">
            <v>179185</v>
          </cell>
          <cell r="IG189">
            <v>746762</v>
          </cell>
          <cell r="IH189">
            <v>0</v>
          </cell>
          <cell r="II189">
            <v>0</v>
          </cell>
          <cell r="IJ189">
            <v>0</v>
          </cell>
          <cell r="IK189">
            <v>0</v>
          </cell>
          <cell r="IL189">
            <v>49231976</v>
          </cell>
          <cell r="IM189">
            <v>0</v>
          </cell>
          <cell r="IN189">
            <v>0</v>
          </cell>
          <cell r="IO189">
            <v>33.49</v>
          </cell>
          <cell r="IP189">
            <v>432</v>
          </cell>
          <cell r="IQ189">
            <v>19.128</v>
          </cell>
          <cell r="IR189">
            <v>30.8</v>
          </cell>
          <cell r="IS189">
            <v>6409</v>
          </cell>
          <cell r="IT189">
            <v>0</v>
          </cell>
          <cell r="IU189">
            <v>125</v>
          </cell>
          <cell r="IV189">
            <v>0</v>
          </cell>
          <cell r="IW189">
            <v>0</v>
          </cell>
          <cell r="IX189">
            <v>0</v>
          </cell>
          <cell r="IY189">
            <v>0</v>
          </cell>
          <cell r="IZ189">
            <v>0</v>
          </cell>
          <cell r="JA189">
            <v>0</v>
          </cell>
          <cell r="JB189">
            <v>0</v>
          </cell>
          <cell r="JC189">
            <v>0</v>
          </cell>
          <cell r="JD189">
            <v>491.63</v>
          </cell>
          <cell r="JE189">
            <v>121.93</v>
          </cell>
          <cell r="JF189">
            <v>184.66</v>
          </cell>
          <cell r="JG189">
            <v>185.04</v>
          </cell>
          <cell r="JH189">
            <v>131.52000000000001</v>
          </cell>
          <cell r="JI189">
            <v>158.61000000000001</v>
          </cell>
          <cell r="JJ189">
            <v>191.52</v>
          </cell>
          <cell r="JK189">
            <v>481.65</v>
          </cell>
          <cell r="JL189">
            <v>36.15</v>
          </cell>
          <cell r="JM189">
            <v>34.32</v>
          </cell>
          <cell r="JN189">
            <v>423</v>
          </cell>
          <cell r="JO189">
            <v>0</v>
          </cell>
          <cell r="JP189">
            <v>6121</v>
          </cell>
          <cell r="JQ189">
            <v>20.184000000000001</v>
          </cell>
          <cell r="JR189">
            <v>6085</v>
          </cell>
          <cell r="JS189">
            <v>6269</v>
          </cell>
          <cell r="JT189">
            <v>0</v>
          </cell>
          <cell r="JU189">
            <v>0</v>
          </cell>
          <cell r="JV189">
            <v>0</v>
          </cell>
          <cell r="JW189">
            <v>0</v>
          </cell>
          <cell r="JX189">
            <v>6409</v>
          </cell>
          <cell r="JY189">
            <v>6366</v>
          </cell>
          <cell r="JZ189">
            <v>40799694</v>
          </cell>
          <cell r="KA189">
            <v>0</v>
          </cell>
        </row>
        <row r="190">
          <cell r="C190">
            <v>3312</v>
          </cell>
          <cell r="D190" t="str">
            <v>KEOKUK</v>
          </cell>
          <cell r="E190">
            <v>0</v>
          </cell>
          <cell r="F190">
            <v>0</v>
          </cell>
          <cell r="G190">
            <v>0</v>
          </cell>
          <cell r="H190">
            <v>3312</v>
          </cell>
          <cell r="I190">
            <v>6106965</v>
          </cell>
          <cell r="J190">
            <v>959373</v>
          </cell>
          <cell r="K190">
            <v>0</v>
          </cell>
          <cell r="L190">
            <v>225000</v>
          </cell>
          <cell r="M190">
            <v>40220</v>
          </cell>
          <cell r="N190">
            <v>260000</v>
          </cell>
          <cell r="O190">
            <v>325000</v>
          </cell>
          <cell r="P190">
            <v>1816250</v>
          </cell>
          <cell r="Q190">
            <v>0</v>
          </cell>
          <cell r="R190">
            <v>13834210</v>
          </cell>
          <cell r="S190">
            <v>0</v>
          </cell>
          <cell r="T190">
            <v>40000</v>
          </cell>
          <cell r="U190">
            <v>129096</v>
          </cell>
          <cell r="V190">
            <v>630000</v>
          </cell>
          <cell r="W190">
            <v>1985000</v>
          </cell>
          <cell r="X190">
            <v>26351114</v>
          </cell>
          <cell r="Y190">
            <v>0</v>
          </cell>
          <cell r="Z190">
            <v>1148039</v>
          </cell>
          <cell r="AA190">
            <v>0</v>
          </cell>
          <cell r="AB190">
            <v>27499153</v>
          </cell>
          <cell r="AC190">
            <v>5769887</v>
          </cell>
          <cell r="AD190">
            <v>33269040</v>
          </cell>
          <cell r="AE190">
            <v>15925000</v>
          </cell>
          <cell r="AF190">
            <v>990000</v>
          </cell>
          <cell r="AG190">
            <v>650000</v>
          </cell>
          <cell r="AH190">
            <v>655000</v>
          </cell>
          <cell r="AI190">
            <v>1435000</v>
          </cell>
          <cell r="AJ190">
            <v>703000</v>
          </cell>
          <cell r="AK190">
            <v>2505000</v>
          </cell>
          <cell r="AL190">
            <v>660000</v>
          </cell>
          <cell r="AM190">
            <v>0</v>
          </cell>
          <cell r="AN190">
            <v>7598000</v>
          </cell>
          <cell r="AO190">
            <v>1100000</v>
          </cell>
          <cell r="AP190">
            <v>1050000</v>
          </cell>
          <cell r="AQ190">
            <v>1798129</v>
          </cell>
          <cell r="AR190">
            <v>928572</v>
          </cell>
          <cell r="AS190">
            <v>3776701</v>
          </cell>
          <cell r="AT190">
            <v>28399701</v>
          </cell>
          <cell r="AU190">
            <v>1148039</v>
          </cell>
          <cell r="AV190">
            <v>29547740</v>
          </cell>
          <cell r="AW190">
            <v>3721300</v>
          </cell>
          <cell r="AX190">
            <v>33269040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2014</v>
          </cell>
          <cell r="BW190">
            <v>2018</v>
          </cell>
          <cell r="BX190">
            <v>10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2700</v>
          </cell>
          <cell r="CU190">
            <v>0</v>
          </cell>
          <cell r="CV190">
            <v>0</v>
          </cell>
          <cell r="CW190">
            <v>1253720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4136438</v>
          </cell>
          <cell r="DU190">
            <v>751354</v>
          </cell>
          <cell r="DV190">
            <v>0</v>
          </cell>
          <cell r="DW190">
            <v>0</v>
          </cell>
          <cell r="DX190">
            <v>0</v>
          </cell>
          <cell r="DY190">
            <v>205038</v>
          </cell>
          <cell r="DZ190">
            <v>630000</v>
          </cell>
          <cell r="EA190">
            <v>0</v>
          </cell>
          <cell r="EB190">
            <v>5722830</v>
          </cell>
          <cell r="EC190">
            <v>660000</v>
          </cell>
          <cell r="ED190">
            <v>0</v>
          </cell>
          <cell r="EE190">
            <v>4971476</v>
          </cell>
          <cell r="EF190">
            <v>0</v>
          </cell>
          <cell r="EG190">
            <v>0</v>
          </cell>
          <cell r="EH190">
            <v>0</v>
          </cell>
          <cell r="EI190">
            <v>134420</v>
          </cell>
          <cell r="EJ190">
            <v>134420</v>
          </cell>
          <cell r="EK190">
            <v>0</v>
          </cell>
          <cell r="EL190">
            <v>0</v>
          </cell>
          <cell r="EM190">
            <v>0</v>
          </cell>
          <cell r="EN190">
            <v>0</v>
          </cell>
          <cell r="EO190">
            <v>605040</v>
          </cell>
          <cell r="EP190">
            <v>0</v>
          </cell>
          <cell r="EQ190">
            <v>7122290</v>
          </cell>
          <cell r="ER190">
            <v>184456</v>
          </cell>
          <cell r="ES190">
            <v>1531760</v>
          </cell>
          <cell r="ET190">
            <v>178865</v>
          </cell>
          <cell r="EU190">
            <v>0</v>
          </cell>
          <cell r="EV190">
            <v>0</v>
          </cell>
          <cell r="EW190">
            <v>0</v>
          </cell>
          <cell r="EX190">
            <v>33000</v>
          </cell>
          <cell r="EY190">
            <v>0</v>
          </cell>
          <cell r="EZ190">
            <v>0</v>
          </cell>
          <cell r="FA190">
            <v>148536</v>
          </cell>
          <cell r="FB190">
            <v>0</v>
          </cell>
          <cell r="FC190">
            <v>1892161</v>
          </cell>
          <cell r="FD190">
            <v>0</v>
          </cell>
          <cell r="FE190">
            <v>0</v>
          </cell>
          <cell r="FF190">
            <v>1347304</v>
          </cell>
          <cell r="FG190">
            <v>184456</v>
          </cell>
          <cell r="FH190">
            <v>4891688</v>
          </cell>
          <cell r="FI190">
            <v>775190</v>
          </cell>
          <cell r="FJ190">
            <v>0</v>
          </cell>
          <cell r="FK190">
            <v>225000</v>
          </cell>
          <cell r="FL190">
            <v>25000</v>
          </cell>
          <cell r="FM190">
            <v>0</v>
          </cell>
          <cell r="FN190">
            <v>25000</v>
          </cell>
          <cell r="FO190">
            <v>80000</v>
          </cell>
          <cell r="FP190">
            <v>0</v>
          </cell>
          <cell r="FQ190">
            <v>13834210</v>
          </cell>
          <cell r="FR190">
            <v>0</v>
          </cell>
          <cell r="FS190">
            <v>30000</v>
          </cell>
          <cell r="FT190">
            <v>102085</v>
          </cell>
          <cell r="FU190">
            <v>630000</v>
          </cell>
          <cell r="FV190">
            <v>1300000</v>
          </cell>
          <cell r="FW190">
            <v>21918173</v>
          </cell>
          <cell r="FX190">
            <v>0</v>
          </cell>
          <cell r="FY190">
            <v>0</v>
          </cell>
          <cell r="FZ190">
            <v>0</v>
          </cell>
          <cell r="GA190">
            <v>21918173</v>
          </cell>
          <cell r="GB190">
            <v>2000325</v>
          </cell>
          <cell r="GC190">
            <v>23918498</v>
          </cell>
          <cell r="GD190">
            <v>2417085</v>
          </cell>
          <cell r="GE190">
            <v>0</v>
          </cell>
          <cell r="GF190">
            <v>16576422</v>
          </cell>
          <cell r="GG190">
            <v>6001</v>
          </cell>
          <cell r="GH190">
            <v>11838773</v>
          </cell>
          <cell r="GI190">
            <v>54988</v>
          </cell>
          <cell r="GJ190">
            <v>153062</v>
          </cell>
          <cell r="GK190">
            <v>2017956</v>
          </cell>
          <cell r="GL190">
            <v>603175</v>
          </cell>
          <cell r="GM190">
            <v>53830</v>
          </cell>
          <cell r="GN190">
            <v>100221</v>
          </cell>
          <cell r="GO190">
            <v>110043</v>
          </cell>
          <cell r="GP190">
            <v>0</v>
          </cell>
          <cell r="GQ190">
            <v>456716</v>
          </cell>
          <cell r="GR190">
            <v>0</v>
          </cell>
          <cell r="GS190">
            <v>144624</v>
          </cell>
          <cell r="GT190">
            <v>61014</v>
          </cell>
          <cell r="GU190">
            <v>0</v>
          </cell>
          <cell r="GV190">
            <v>16782060</v>
          </cell>
          <cell r="GW190">
            <v>1973247</v>
          </cell>
          <cell r="GX190">
            <v>8186644</v>
          </cell>
          <cell r="GY190">
            <v>0</v>
          </cell>
          <cell r="GZ190">
            <v>0</v>
          </cell>
          <cell r="HA190">
            <v>0</v>
          </cell>
          <cell r="HB190">
            <v>720524</v>
          </cell>
          <cell r="HC190">
            <v>0</v>
          </cell>
          <cell r="HD190">
            <v>127683</v>
          </cell>
          <cell r="HE190">
            <v>174029</v>
          </cell>
          <cell r="HF190">
            <v>27836504</v>
          </cell>
          <cell r="HG190">
            <v>21321968</v>
          </cell>
          <cell r="HH190">
            <v>0</v>
          </cell>
          <cell r="HI190">
            <v>6514536</v>
          </cell>
          <cell r="HJ190">
            <v>12223025</v>
          </cell>
          <cell r="HK190">
            <v>0</v>
          </cell>
          <cell r="HL190">
            <v>182804</v>
          </cell>
          <cell r="HM190">
            <v>2019257</v>
          </cell>
          <cell r="HN190">
            <v>620066</v>
          </cell>
          <cell r="HO190">
            <v>36939</v>
          </cell>
          <cell r="HP190">
            <v>103524</v>
          </cell>
          <cell r="HQ190">
            <v>113678</v>
          </cell>
          <cell r="HR190">
            <v>0</v>
          </cell>
          <cell r="HS190">
            <v>430058</v>
          </cell>
          <cell r="HT190">
            <v>0</v>
          </cell>
          <cell r="HU190">
            <v>144024</v>
          </cell>
          <cell r="HV190">
            <v>0</v>
          </cell>
          <cell r="HW190">
            <v>0</v>
          </cell>
          <cell r="HX190">
            <v>17126566</v>
          </cell>
          <cell r="HY190">
            <v>0</v>
          </cell>
          <cell r="HZ190">
            <v>6514536</v>
          </cell>
          <cell r="IA190">
            <v>0</v>
          </cell>
          <cell r="IB190">
            <v>0</v>
          </cell>
          <cell r="IC190">
            <v>0</v>
          </cell>
          <cell r="ID190">
            <v>732526</v>
          </cell>
          <cell r="IE190">
            <v>0</v>
          </cell>
          <cell r="IF190">
            <v>104456</v>
          </cell>
          <cell r="IG190">
            <v>254022</v>
          </cell>
          <cell r="IH190">
            <v>0</v>
          </cell>
          <cell r="II190">
            <v>0</v>
          </cell>
          <cell r="IJ190">
            <v>0</v>
          </cell>
          <cell r="IK190">
            <v>0</v>
          </cell>
          <cell r="IL190">
            <v>16982542</v>
          </cell>
          <cell r="IM190">
            <v>0</v>
          </cell>
          <cell r="IN190">
            <v>0</v>
          </cell>
          <cell r="IO190">
            <v>17.2</v>
          </cell>
          <cell r="IP190">
            <v>71</v>
          </cell>
          <cell r="IQ190">
            <v>12.664999999999999</v>
          </cell>
          <cell r="IR190">
            <v>0</v>
          </cell>
          <cell r="IS190">
            <v>1969.4</v>
          </cell>
          <cell r="IT190">
            <v>0</v>
          </cell>
          <cell r="IU190">
            <v>42</v>
          </cell>
          <cell r="IV190">
            <v>0</v>
          </cell>
          <cell r="IW190">
            <v>0</v>
          </cell>
          <cell r="IX190">
            <v>0</v>
          </cell>
          <cell r="IY190">
            <v>0</v>
          </cell>
          <cell r="IZ190">
            <v>0</v>
          </cell>
          <cell r="JA190">
            <v>0</v>
          </cell>
          <cell r="JB190">
            <v>0</v>
          </cell>
          <cell r="JC190">
            <v>6.25</v>
          </cell>
          <cell r="JD190">
            <v>329.89</v>
          </cell>
          <cell r="JE190">
            <v>101.38</v>
          </cell>
          <cell r="JF190">
            <v>104.67</v>
          </cell>
          <cell r="JG190">
            <v>123.84</v>
          </cell>
          <cell r="JH190">
            <v>113.71</v>
          </cell>
          <cell r="JI190">
            <v>116.17</v>
          </cell>
          <cell r="JJ190">
            <v>115.2</v>
          </cell>
          <cell r="JK190">
            <v>345.08</v>
          </cell>
          <cell r="JL190">
            <v>16.64</v>
          </cell>
          <cell r="JM190">
            <v>0</v>
          </cell>
          <cell r="JN190">
            <v>78</v>
          </cell>
          <cell r="JO190">
            <v>0</v>
          </cell>
          <cell r="JP190">
            <v>6121</v>
          </cell>
          <cell r="JQ190">
            <v>12.406000000000001</v>
          </cell>
          <cell r="JR190">
            <v>0</v>
          </cell>
          <cell r="JS190">
            <v>1996.9</v>
          </cell>
          <cell r="JT190">
            <v>0</v>
          </cell>
          <cell r="JU190">
            <v>0</v>
          </cell>
          <cell r="JV190">
            <v>0</v>
          </cell>
          <cell r="JW190">
            <v>1733</v>
          </cell>
          <cell r="JX190">
            <v>1969.4</v>
          </cell>
          <cell r="JY190">
            <v>6366</v>
          </cell>
          <cell r="JZ190">
            <v>12537200</v>
          </cell>
          <cell r="KA190">
            <v>0</v>
          </cell>
        </row>
        <row r="191">
          <cell r="C191">
            <v>3330</v>
          </cell>
          <cell r="D191" t="str">
            <v>KEOTA</v>
          </cell>
          <cell r="E191">
            <v>0</v>
          </cell>
          <cell r="F191">
            <v>0</v>
          </cell>
          <cell r="G191">
            <v>0</v>
          </cell>
          <cell r="H191">
            <v>3330</v>
          </cell>
          <cell r="I191">
            <v>1803056</v>
          </cell>
          <cell r="J191">
            <v>56256</v>
          </cell>
          <cell r="K191">
            <v>15495</v>
          </cell>
          <cell r="L191">
            <v>100000</v>
          </cell>
          <cell r="M191">
            <v>13380</v>
          </cell>
          <cell r="N191">
            <v>95000</v>
          </cell>
          <cell r="O191">
            <v>179000</v>
          </cell>
          <cell r="P191">
            <v>797900</v>
          </cell>
          <cell r="Q191">
            <v>0</v>
          </cell>
          <cell r="R191">
            <v>1840113</v>
          </cell>
          <cell r="S191">
            <v>0</v>
          </cell>
          <cell r="T191">
            <v>51500</v>
          </cell>
          <cell r="U191">
            <v>1305</v>
          </cell>
          <cell r="V191">
            <v>46000</v>
          </cell>
          <cell r="W191">
            <v>129000</v>
          </cell>
          <cell r="X191">
            <v>5128005</v>
          </cell>
          <cell r="Y191">
            <v>0</v>
          </cell>
          <cell r="Z191">
            <v>0</v>
          </cell>
          <cell r="AA191">
            <v>0</v>
          </cell>
          <cell r="AB191">
            <v>5128005</v>
          </cell>
          <cell r="AC191">
            <v>1374368</v>
          </cell>
          <cell r="AD191">
            <v>6502373</v>
          </cell>
          <cell r="AE191">
            <v>3214000</v>
          </cell>
          <cell r="AF191">
            <v>44280</v>
          </cell>
          <cell r="AG191">
            <v>203040</v>
          </cell>
          <cell r="AH191">
            <v>243480</v>
          </cell>
          <cell r="AI191">
            <v>199800</v>
          </cell>
          <cell r="AJ191">
            <v>67000</v>
          </cell>
          <cell r="AK191">
            <v>368240</v>
          </cell>
          <cell r="AL191">
            <v>158640</v>
          </cell>
          <cell r="AM191">
            <v>0</v>
          </cell>
          <cell r="AN191">
            <v>1284480</v>
          </cell>
          <cell r="AO191">
            <v>181440</v>
          </cell>
          <cell r="AP191">
            <v>755000</v>
          </cell>
          <cell r="AQ191">
            <v>286747</v>
          </cell>
          <cell r="AR191">
            <v>150629</v>
          </cell>
          <cell r="AS191">
            <v>1192376</v>
          </cell>
          <cell r="AT191">
            <v>5872296</v>
          </cell>
          <cell r="AU191">
            <v>0</v>
          </cell>
          <cell r="AV191">
            <v>5872296</v>
          </cell>
          <cell r="AW191">
            <v>630077</v>
          </cell>
          <cell r="AX191">
            <v>6502373</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20</v>
          </cell>
          <cell r="BV191">
            <v>2015</v>
          </cell>
          <cell r="BW191">
            <v>2019</v>
          </cell>
          <cell r="BX191">
            <v>10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2700</v>
          </cell>
          <cell r="CU191">
            <v>0</v>
          </cell>
          <cell r="CV191">
            <v>1</v>
          </cell>
          <cell r="CW191">
            <v>221658</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1274934</v>
          </cell>
          <cell r="DU191">
            <v>164452</v>
          </cell>
          <cell r="DV191">
            <v>0</v>
          </cell>
          <cell r="DW191">
            <v>0</v>
          </cell>
          <cell r="DX191">
            <v>0</v>
          </cell>
          <cell r="DY191">
            <v>0</v>
          </cell>
          <cell r="DZ191">
            <v>0</v>
          </cell>
          <cell r="EA191">
            <v>0</v>
          </cell>
          <cell r="EB191">
            <v>1439386</v>
          </cell>
          <cell r="EC191">
            <v>80000</v>
          </cell>
          <cell r="ED191">
            <v>0</v>
          </cell>
          <cell r="EE191">
            <v>1274934</v>
          </cell>
          <cell r="EF191">
            <v>0</v>
          </cell>
          <cell r="EG191">
            <v>0</v>
          </cell>
          <cell r="EH191">
            <v>0</v>
          </cell>
          <cell r="EI191">
            <v>51345</v>
          </cell>
          <cell r="EJ191">
            <v>51345</v>
          </cell>
          <cell r="EK191">
            <v>0</v>
          </cell>
          <cell r="EL191">
            <v>0</v>
          </cell>
          <cell r="EM191">
            <v>0</v>
          </cell>
          <cell r="EN191">
            <v>0</v>
          </cell>
          <cell r="EO191">
            <v>282447</v>
          </cell>
          <cell r="EP191">
            <v>0</v>
          </cell>
          <cell r="EQ191">
            <v>1853178</v>
          </cell>
          <cell r="ER191">
            <v>105694</v>
          </cell>
          <cell r="ES191">
            <v>925103</v>
          </cell>
          <cell r="ET191">
            <v>51417</v>
          </cell>
          <cell r="EU191">
            <v>0</v>
          </cell>
          <cell r="EV191">
            <v>0</v>
          </cell>
          <cell r="EW191">
            <v>0</v>
          </cell>
          <cell r="EX191">
            <v>33000</v>
          </cell>
          <cell r="EY191">
            <v>0</v>
          </cell>
          <cell r="EZ191">
            <v>0</v>
          </cell>
          <cell r="FA191">
            <v>181531</v>
          </cell>
          <cell r="FB191">
            <v>0</v>
          </cell>
          <cell r="FC191">
            <v>1191051</v>
          </cell>
          <cell r="FD191">
            <v>0</v>
          </cell>
          <cell r="FE191">
            <v>0</v>
          </cell>
          <cell r="FF191">
            <v>819409</v>
          </cell>
          <cell r="FG191">
            <v>105694</v>
          </cell>
          <cell r="FH191">
            <v>1401783</v>
          </cell>
          <cell r="FI191">
            <v>43737</v>
          </cell>
          <cell r="FJ191">
            <v>15495</v>
          </cell>
          <cell r="FK191">
            <v>100000</v>
          </cell>
          <cell r="FL191">
            <v>13000</v>
          </cell>
          <cell r="FM191">
            <v>0</v>
          </cell>
          <cell r="FN191">
            <v>9000</v>
          </cell>
          <cell r="FO191">
            <v>120000</v>
          </cell>
          <cell r="FP191">
            <v>0</v>
          </cell>
          <cell r="FQ191">
            <v>1840113</v>
          </cell>
          <cell r="FR191">
            <v>0</v>
          </cell>
          <cell r="FS191">
            <v>50000</v>
          </cell>
          <cell r="FT191">
            <v>0</v>
          </cell>
          <cell r="FU191">
            <v>46000</v>
          </cell>
          <cell r="FV191">
            <v>58000</v>
          </cell>
          <cell r="FW191">
            <v>3697128</v>
          </cell>
          <cell r="FX191">
            <v>0</v>
          </cell>
          <cell r="FY191">
            <v>0</v>
          </cell>
          <cell r="FZ191">
            <v>0</v>
          </cell>
          <cell r="GA191">
            <v>3697128</v>
          </cell>
          <cell r="GB191">
            <v>816402</v>
          </cell>
          <cell r="GC191">
            <v>4513530</v>
          </cell>
          <cell r="GD191">
            <v>411495</v>
          </cell>
          <cell r="GE191">
            <v>0</v>
          </cell>
          <cell r="GF191">
            <v>2706575</v>
          </cell>
          <cell r="GG191">
            <v>6045</v>
          </cell>
          <cell r="GH191">
            <v>1968857</v>
          </cell>
          <cell r="GI191">
            <v>0</v>
          </cell>
          <cell r="GJ191">
            <v>69173</v>
          </cell>
          <cell r="GK191">
            <v>295782</v>
          </cell>
          <cell r="GL191">
            <v>97861</v>
          </cell>
          <cell r="GM191">
            <v>0</v>
          </cell>
          <cell r="GN191">
            <v>16049</v>
          </cell>
          <cell r="GO191">
            <v>17622</v>
          </cell>
          <cell r="GP191">
            <v>0</v>
          </cell>
          <cell r="GQ191">
            <v>33976</v>
          </cell>
          <cell r="GR191">
            <v>0</v>
          </cell>
          <cell r="GS191">
            <v>97325</v>
          </cell>
          <cell r="GT191">
            <v>23872</v>
          </cell>
          <cell r="GU191">
            <v>0</v>
          </cell>
          <cell r="GV191">
            <v>2827772</v>
          </cell>
          <cell r="GW191">
            <v>383425</v>
          </cell>
          <cell r="GX191">
            <v>1037723</v>
          </cell>
          <cell r="GY191">
            <v>0</v>
          </cell>
          <cell r="GZ191">
            <v>0</v>
          </cell>
          <cell r="HA191">
            <v>0</v>
          </cell>
          <cell r="HB191">
            <v>167077</v>
          </cell>
          <cell r="HC191">
            <v>0</v>
          </cell>
          <cell r="HD191">
            <v>21737</v>
          </cell>
          <cell r="HE191">
            <v>30005</v>
          </cell>
          <cell r="HF191">
            <v>4446002</v>
          </cell>
          <cell r="HG191">
            <v>3727681</v>
          </cell>
          <cell r="HH191">
            <v>0</v>
          </cell>
          <cell r="HI191">
            <v>718321</v>
          </cell>
          <cell r="HJ191">
            <v>2107197</v>
          </cell>
          <cell r="HK191">
            <v>0</v>
          </cell>
          <cell r="HL191">
            <v>19975</v>
          </cell>
          <cell r="HM191">
            <v>270767</v>
          </cell>
          <cell r="HN191">
            <v>102791</v>
          </cell>
          <cell r="HO191">
            <v>0</v>
          </cell>
          <cell r="HP191">
            <v>17121</v>
          </cell>
          <cell r="HQ191">
            <v>18800</v>
          </cell>
          <cell r="HR191">
            <v>0</v>
          </cell>
          <cell r="HS191">
            <v>33040</v>
          </cell>
          <cell r="HT191">
            <v>0</v>
          </cell>
          <cell r="HU191">
            <v>70268</v>
          </cell>
          <cell r="HV191">
            <v>0</v>
          </cell>
          <cell r="HW191">
            <v>0</v>
          </cell>
          <cell r="HX191">
            <v>2866864</v>
          </cell>
          <cell r="HY191">
            <v>0</v>
          </cell>
          <cell r="HZ191">
            <v>718321</v>
          </cell>
          <cell r="IA191">
            <v>0</v>
          </cell>
          <cell r="IB191">
            <v>0</v>
          </cell>
          <cell r="IC191">
            <v>0</v>
          </cell>
          <cell r="ID191">
            <v>176436</v>
          </cell>
          <cell r="IE191">
            <v>0</v>
          </cell>
          <cell r="IF191">
            <v>17793</v>
          </cell>
          <cell r="IG191">
            <v>70392</v>
          </cell>
          <cell r="IH191">
            <v>0</v>
          </cell>
          <cell r="II191">
            <v>0</v>
          </cell>
          <cell r="IJ191">
            <v>0</v>
          </cell>
          <cell r="IK191">
            <v>0</v>
          </cell>
          <cell r="IL191">
            <v>2796596</v>
          </cell>
          <cell r="IM191">
            <v>0</v>
          </cell>
          <cell r="IN191">
            <v>0</v>
          </cell>
          <cell r="IO191">
            <v>1.78</v>
          </cell>
          <cell r="IP191">
            <v>0</v>
          </cell>
          <cell r="IQ191">
            <v>1.46</v>
          </cell>
          <cell r="IR191">
            <v>0</v>
          </cell>
          <cell r="IS191">
            <v>345.8</v>
          </cell>
          <cell r="IT191">
            <v>0</v>
          </cell>
          <cell r="IU191">
            <v>12</v>
          </cell>
          <cell r="IV191">
            <v>0</v>
          </cell>
          <cell r="IW191">
            <v>0</v>
          </cell>
          <cell r="IX191">
            <v>0</v>
          </cell>
          <cell r="IY191">
            <v>0</v>
          </cell>
          <cell r="IZ191">
            <v>0</v>
          </cell>
          <cell r="JA191">
            <v>0</v>
          </cell>
          <cell r="JB191">
            <v>0</v>
          </cell>
          <cell r="JC191">
            <v>1.02</v>
          </cell>
          <cell r="JD191">
            <v>43.92</v>
          </cell>
          <cell r="JE191">
            <v>13.7</v>
          </cell>
          <cell r="JF191">
            <v>11.5</v>
          </cell>
          <cell r="JG191">
            <v>18.72</v>
          </cell>
          <cell r="JH191">
            <v>8.2200000000000006</v>
          </cell>
          <cell r="JI191">
            <v>13.31</v>
          </cell>
          <cell r="JJ191">
            <v>11.52</v>
          </cell>
          <cell r="JK191">
            <v>33.049999999999997</v>
          </cell>
          <cell r="JL191">
            <v>16.46</v>
          </cell>
          <cell r="JM191">
            <v>0</v>
          </cell>
          <cell r="JN191">
            <v>2</v>
          </cell>
          <cell r="JO191">
            <v>0</v>
          </cell>
          <cell r="JP191">
            <v>6165</v>
          </cell>
          <cell r="JQ191">
            <v>1.45</v>
          </cell>
          <cell r="JR191">
            <v>0</v>
          </cell>
          <cell r="JS191">
            <v>341.8</v>
          </cell>
          <cell r="JT191">
            <v>0</v>
          </cell>
          <cell r="JU191">
            <v>0</v>
          </cell>
          <cell r="JV191">
            <v>0</v>
          </cell>
          <cell r="JW191">
            <v>283</v>
          </cell>
          <cell r="JX191">
            <v>345.8</v>
          </cell>
          <cell r="JY191">
            <v>6410</v>
          </cell>
          <cell r="JZ191">
            <v>2216578</v>
          </cell>
          <cell r="KA191">
            <v>0</v>
          </cell>
        </row>
        <row r="192">
          <cell r="C192">
            <v>3348</v>
          </cell>
          <cell r="D192" t="str">
            <v>KINGSLEY-PIERSON</v>
          </cell>
          <cell r="E192">
            <v>0</v>
          </cell>
          <cell r="F192">
            <v>0</v>
          </cell>
          <cell r="G192">
            <v>0</v>
          </cell>
          <cell r="H192">
            <v>3348</v>
          </cell>
          <cell r="I192">
            <v>2352616</v>
          </cell>
          <cell r="J192">
            <v>45122</v>
          </cell>
          <cell r="K192">
            <v>117033</v>
          </cell>
          <cell r="L192">
            <v>175000</v>
          </cell>
          <cell r="M192">
            <v>5250</v>
          </cell>
          <cell r="N192">
            <v>130000</v>
          </cell>
          <cell r="O192">
            <v>115000</v>
          </cell>
          <cell r="P192">
            <v>555050</v>
          </cell>
          <cell r="Q192">
            <v>0</v>
          </cell>
          <cell r="R192">
            <v>2617326</v>
          </cell>
          <cell r="S192">
            <v>0</v>
          </cell>
          <cell r="T192">
            <v>25955</v>
          </cell>
          <cell r="U192">
            <v>10888</v>
          </cell>
          <cell r="V192">
            <v>42000</v>
          </cell>
          <cell r="W192">
            <v>220000</v>
          </cell>
          <cell r="X192">
            <v>6411240</v>
          </cell>
          <cell r="Y192">
            <v>0</v>
          </cell>
          <cell r="Z192">
            <v>112530</v>
          </cell>
          <cell r="AA192">
            <v>0</v>
          </cell>
          <cell r="AB192">
            <v>6523770</v>
          </cell>
          <cell r="AC192">
            <v>1830293</v>
          </cell>
          <cell r="AD192">
            <v>8354063</v>
          </cell>
          <cell r="AE192">
            <v>3867043</v>
          </cell>
          <cell r="AF192">
            <v>146657</v>
          </cell>
          <cell r="AG192">
            <v>98307</v>
          </cell>
          <cell r="AH192">
            <v>235509</v>
          </cell>
          <cell r="AI192">
            <v>208398</v>
          </cell>
          <cell r="AJ192">
            <v>97963</v>
          </cell>
          <cell r="AK192">
            <v>435646</v>
          </cell>
          <cell r="AL192">
            <v>331423</v>
          </cell>
          <cell r="AM192">
            <v>0</v>
          </cell>
          <cell r="AN192">
            <v>1553903</v>
          </cell>
          <cell r="AO192">
            <v>231000</v>
          </cell>
          <cell r="AP192">
            <v>300000</v>
          </cell>
          <cell r="AQ192">
            <v>399492</v>
          </cell>
          <cell r="AR192">
            <v>211561</v>
          </cell>
          <cell r="AS192">
            <v>911053</v>
          </cell>
          <cell r="AT192">
            <v>6562999</v>
          </cell>
          <cell r="AU192">
            <v>112530</v>
          </cell>
          <cell r="AV192">
            <v>6675529</v>
          </cell>
          <cell r="AW192">
            <v>1678534</v>
          </cell>
          <cell r="AX192">
            <v>8354063</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20</v>
          </cell>
          <cell r="BV192">
            <v>2012</v>
          </cell>
          <cell r="BW192">
            <v>2016</v>
          </cell>
          <cell r="BX192">
            <v>10</v>
          </cell>
          <cell r="BY192">
            <v>0</v>
          </cell>
          <cell r="BZ192">
            <v>0</v>
          </cell>
          <cell r="CA192">
            <v>0</v>
          </cell>
          <cell r="CB192">
            <v>0</v>
          </cell>
          <cell r="CC192">
            <v>0</v>
          </cell>
          <cell r="CD192">
            <v>0</v>
          </cell>
          <cell r="CE192">
            <v>0</v>
          </cell>
          <cell r="CF192">
            <v>0</v>
          </cell>
          <cell r="CG192">
            <v>0</v>
          </cell>
          <cell r="CH192">
            <v>0</v>
          </cell>
          <cell r="CI192">
            <v>0</v>
          </cell>
          <cell r="CJ192">
            <v>2008</v>
          </cell>
          <cell r="CK192">
            <v>2017</v>
          </cell>
          <cell r="CL192">
            <v>670</v>
          </cell>
          <cell r="CM192">
            <v>0</v>
          </cell>
          <cell r="CN192">
            <v>0</v>
          </cell>
          <cell r="CO192">
            <v>0</v>
          </cell>
          <cell r="CP192">
            <v>0</v>
          </cell>
          <cell r="CQ192">
            <v>0</v>
          </cell>
          <cell r="CR192">
            <v>0</v>
          </cell>
          <cell r="CS192">
            <v>0</v>
          </cell>
          <cell r="CT192">
            <v>4050</v>
          </cell>
          <cell r="CU192">
            <v>0</v>
          </cell>
          <cell r="CV192">
            <v>1</v>
          </cell>
          <cell r="CW192">
            <v>294986</v>
          </cell>
          <cell r="CX192">
            <v>0</v>
          </cell>
          <cell r="CY192">
            <v>0</v>
          </cell>
          <cell r="CZ192">
            <v>0</v>
          </cell>
          <cell r="DA192">
            <v>0</v>
          </cell>
          <cell r="DB192">
            <v>0</v>
          </cell>
          <cell r="DC192">
            <v>0</v>
          </cell>
          <cell r="DD192">
            <v>3</v>
          </cell>
          <cell r="DE192">
            <v>111992</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1490857</v>
          </cell>
          <cell r="DU192">
            <v>204548</v>
          </cell>
          <cell r="DV192">
            <v>0</v>
          </cell>
          <cell r="DW192">
            <v>0</v>
          </cell>
          <cell r="DX192">
            <v>0</v>
          </cell>
          <cell r="DY192">
            <v>78013</v>
          </cell>
          <cell r="DZ192">
            <v>99617</v>
          </cell>
          <cell r="EA192">
            <v>0</v>
          </cell>
          <cell r="EB192">
            <v>1873035</v>
          </cell>
          <cell r="EC192">
            <v>150000</v>
          </cell>
          <cell r="ED192">
            <v>0</v>
          </cell>
          <cell r="EE192">
            <v>1668487</v>
          </cell>
          <cell r="EF192">
            <v>0</v>
          </cell>
          <cell r="EG192">
            <v>24217</v>
          </cell>
          <cell r="EH192">
            <v>24217</v>
          </cell>
          <cell r="EI192">
            <v>55160</v>
          </cell>
          <cell r="EJ192">
            <v>79377</v>
          </cell>
          <cell r="EK192">
            <v>0</v>
          </cell>
          <cell r="EL192">
            <v>0</v>
          </cell>
          <cell r="EM192">
            <v>0</v>
          </cell>
          <cell r="EN192">
            <v>0</v>
          </cell>
          <cell r="EO192">
            <v>287462</v>
          </cell>
          <cell r="EP192">
            <v>0</v>
          </cell>
          <cell r="EQ192">
            <v>2389874</v>
          </cell>
          <cell r="ER192">
            <v>122372</v>
          </cell>
          <cell r="ES192">
            <v>1133172</v>
          </cell>
          <cell r="ET192">
            <v>90873</v>
          </cell>
          <cell r="EU192">
            <v>0</v>
          </cell>
          <cell r="EV192">
            <v>0</v>
          </cell>
          <cell r="EW192">
            <v>14488</v>
          </cell>
          <cell r="EX192">
            <v>33000</v>
          </cell>
          <cell r="EY192">
            <v>0</v>
          </cell>
          <cell r="EZ192">
            <v>0</v>
          </cell>
          <cell r="FA192">
            <v>171976</v>
          </cell>
          <cell r="FB192">
            <v>0</v>
          </cell>
          <cell r="FC192">
            <v>1443509</v>
          </cell>
          <cell r="FD192">
            <v>0</v>
          </cell>
          <cell r="FE192">
            <v>0</v>
          </cell>
          <cell r="FF192">
            <v>1010800</v>
          </cell>
          <cell r="FG192">
            <v>122372</v>
          </cell>
          <cell r="FH192">
            <v>1845446</v>
          </cell>
          <cell r="FI192">
            <v>35453</v>
          </cell>
          <cell r="FJ192">
            <v>29258</v>
          </cell>
          <cell r="FK192">
            <v>175000</v>
          </cell>
          <cell r="FL192">
            <v>2500</v>
          </cell>
          <cell r="FM192">
            <v>0</v>
          </cell>
          <cell r="FN192">
            <v>0</v>
          </cell>
          <cell r="FO192">
            <v>150000</v>
          </cell>
          <cell r="FP192">
            <v>0</v>
          </cell>
          <cell r="FQ192">
            <v>2617326</v>
          </cell>
          <cell r="FR192">
            <v>0</v>
          </cell>
          <cell r="FS192">
            <v>24000</v>
          </cell>
          <cell r="FT192">
            <v>8555</v>
          </cell>
          <cell r="FU192">
            <v>42000</v>
          </cell>
          <cell r="FV192">
            <v>135000</v>
          </cell>
          <cell r="FW192">
            <v>5064538</v>
          </cell>
          <cell r="FX192">
            <v>0</v>
          </cell>
          <cell r="FY192">
            <v>0</v>
          </cell>
          <cell r="FZ192">
            <v>0</v>
          </cell>
          <cell r="GA192">
            <v>5064538</v>
          </cell>
          <cell r="GB192">
            <v>780710</v>
          </cell>
          <cell r="GC192">
            <v>5845248</v>
          </cell>
          <cell r="GD192">
            <v>566313</v>
          </cell>
          <cell r="GE192">
            <v>0</v>
          </cell>
          <cell r="GF192">
            <v>3904663</v>
          </cell>
          <cell r="GG192">
            <v>6104</v>
          </cell>
          <cell r="GH192">
            <v>2856672</v>
          </cell>
          <cell r="GI192">
            <v>0</v>
          </cell>
          <cell r="GJ192">
            <v>43045</v>
          </cell>
          <cell r="GK192">
            <v>412997</v>
          </cell>
          <cell r="GL192">
            <v>144864</v>
          </cell>
          <cell r="GM192">
            <v>0</v>
          </cell>
          <cell r="GN192">
            <v>23312</v>
          </cell>
          <cell r="GO192">
            <v>26205</v>
          </cell>
          <cell r="GP192">
            <v>0</v>
          </cell>
          <cell r="GQ192">
            <v>84080</v>
          </cell>
          <cell r="GR192">
            <v>0</v>
          </cell>
          <cell r="GS192">
            <v>37063</v>
          </cell>
          <cell r="GT192">
            <v>0</v>
          </cell>
          <cell r="GU192">
            <v>0</v>
          </cell>
          <cell r="GV192">
            <v>3936784</v>
          </cell>
          <cell r="GW192">
            <v>500003</v>
          </cell>
          <cell r="GX192">
            <v>619192</v>
          </cell>
          <cell r="GY192">
            <v>4942</v>
          </cell>
          <cell r="GZ192">
            <v>0</v>
          </cell>
          <cell r="HA192">
            <v>0</v>
          </cell>
          <cell r="HB192">
            <v>221249</v>
          </cell>
          <cell r="HC192">
            <v>0</v>
          </cell>
          <cell r="HD192">
            <v>26598</v>
          </cell>
          <cell r="HE192">
            <v>0</v>
          </cell>
          <cell r="HF192">
            <v>5277228</v>
          </cell>
          <cell r="HG192">
            <v>4809711</v>
          </cell>
          <cell r="HH192">
            <v>0</v>
          </cell>
          <cell r="HI192">
            <v>467517</v>
          </cell>
          <cell r="HJ192">
            <v>2871131</v>
          </cell>
          <cell r="HK192">
            <v>14108</v>
          </cell>
          <cell r="HL192">
            <v>44713</v>
          </cell>
          <cell r="HM192">
            <v>357880</v>
          </cell>
          <cell r="HN192">
            <v>143038</v>
          </cell>
          <cell r="HO192">
            <v>1826</v>
          </cell>
          <cell r="HP192">
            <v>23321</v>
          </cell>
          <cell r="HQ192">
            <v>26206</v>
          </cell>
          <cell r="HR192">
            <v>0</v>
          </cell>
          <cell r="HS192">
            <v>84915</v>
          </cell>
          <cell r="HT192">
            <v>0</v>
          </cell>
          <cell r="HU192">
            <v>78013</v>
          </cell>
          <cell r="HV192">
            <v>0</v>
          </cell>
          <cell r="HW192">
            <v>0</v>
          </cell>
          <cell r="HX192">
            <v>3964737</v>
          </cell>
          <cell r="HY192">
            <v>0</v>
          </cell>
          <cell r="HZ192">
            <v>467517</v>
          </cell>
          <cell r="IA192">
            <v>0</v>
          </cell>
          <cell r="IB192">
            <v>0</v>
          </cell>
          <cell r="IC192">
            <v>0</v>
          </cell>
          <cell r="ID192">
            <v>225078</v>
          </cell>
          <cell r="IE192">
            <v>0</v>
          </cell>
          <cell r="IF192">
            <v>21764</v>
          </cell>
          <cell r="IG192">
            <v>0</v>
          </cell>
          <cell r="IH192">
            <v>0</v>
          </cell>
          <cell r="II192">
            <v>0</v>
          </cell>
          <cell r="IJ192">
            <v>0</v>
          </cell>
          <cell r="IK192">
            <v>0</v>
          </cell>
          <cell r="IL192">
            <v>3886724</v>
          </cell>
          <cell r="IM192">
            <v>0</v>
          </cell>
          <cell r="IN192">
            <v>0</v>
          </cell>
          <cell r="IO192">
            <v>5.39</v>
          </cell>
          <cell r="IP192">
            <v>2</v>
          </cell>
          <cell r="IQ192">
            <v>1.794</v>
          </cell>
          <cell r="IR192">
            <v>0</v>
          </cell>
          <cell r="IS192">
            <v>456</v>
          </cell>
          <cell r="IT192">
            <v>0</v>
          </cell>
          <cell r="IU192">
            <v>0</v>
          </cell>
          <cell r="IV192">
            <v>0</v>
          </cell>
          <cell r="IW192">
            <v>0</v>
          </cell>
          <cell r="IX192">
            <v>0</v>
          </cell>
          <cell r="IY192">
            <v>0</v>
          </cell>
          <cell r="IZ192">
            <v>0</v>
          </cell>
          <cell r="JA192">
            <v>0</v>
          </cell>
          <cell r="JB192">
            <v>0</v>
          </cell>
          <cell r="JC192">
            <v>0</v>
          </cell>
          <cell r="JD192">
            <v>57.5</v>
          </cell>
          <cell r="JE192">
            <v>17.809999999999999</v>
          </cell>
          <cell r="JF192">
            <v>10.89</v>
          </cell>
          <cell r="JG192">
            <v>28.8</v>
          </cell>
          <cell r="JH192">
            <v>34.25</v>
          </cell>
          <cell r="JI192">
            <v>7.87</v>
          </cell>
          <cell r="JJ192">
            <v>28.08</v>
          </cell>
          <cell r="JK192">
            <v>70.2</v>
          </cell>
          <cell r="JL192">
            <v>1.82</v>
          </cell>
          <cell r="JM192">
            <v>0</v>
          </cell>
          <cell r="JN192">
            <v>4</v>
          </cell>
          <cell r="JO192">
            <v>0</v>
          </cell>
          <cell r="JP192">
            <v>6224</v>
          </cell>
          <cell r="JQ192">
            <v>1.802</v>
          </cell>
          <cell r="JR192">
            <v>23119</v>
          </cell>
          <cell r="JS192">
            <v>461.3</v>
          </cell>
          <cell r="JT192">
            <v>0</v>
          </cell>
          <cell r="JU192">
            <v>0</v>
          </cell>
          <cell r="JV192">
            <v>0</v>
          </cell>
          <cell r="JW192">
            <v>0</v>
          </cell>
          <cell r="JX192">
            <v>456</v>
          </cell>
          <cell r="JY192">
            <v>6469</v>
          </cell>
          <cell r="JZ192">
            <v>2949864</v>
          </cell>
          <cell r="KA192">
            <v>0</v>
          </cell>
        </row>
        <row r="193">
          <cell r="C193">
            <v>3375</v>
          </cell>
          <cell r="D193" t="str">
            <v>KNOXVILLE</v>
          </cell>
          <cell r="E193">
            <v>0</v>
          </cell>
          <cell r="F193">
            <v>0</v>
          </cell>
          <cell r="G193">
            <v>0</v>
          </cell>
          <cell r="H193">
            <v>3375</v>
          </cell>
          <cell r="I193">
            <v>5440211</v>
          </cell>
          <cell r="J193">
            <v>189835</v>
          </cell>
          <cell r="K193">
            <v>473928</v>
          </cell>
          <cell r="L193">
            <v>505000</v>
          </cell>
          <cell r="M193">
            <v>7750</v>
          </cell>
          <cell r="N193">
            <v>325000</v>
          </cell>
          <cell r="O193">
            <v>600000</v>
          </cell>
          <cell r="P193">
            <v>1680000</v>
          </cell>
          <cell r="Q193">
            <v>0</v>
          </cell>
          <cell r="R193">
            <v>11988362</v>
          </cell>
          <cell r="S193">
            <v>0</v>
          </cell>
          <cell r="T193">
            <v>328000</v>
          </cell>
          <cell r="U193">
            <v>94399</v>
          </cell>
          <cell r="V193">
            <v>270000</v>
          </cell>
          <cell r="W193">
            <v>750000</v>
          </cell>
          <cell r="X193">
            <v>22652485</v>
          </cell>
          <cell r="Y193">
            <v>0</v>
          </cell>
          <cell r="Z193">
            <v>945241</v>
          </cell>
          <cell r="AA193">
            <v>0</v>
          </cell>
          <cell r="AB193">
            <v>23597726</v>
          </cell>
          <cell r="AC193">
            <v>4710218</v>
          </cell>
          <cell r="AD193">
            <v>28307944</v>
          </cell>
          <cell r="AE193">
            <v>13850000</v>
          </cell>
          <cell r="AF193">
            <v>450000</v>
          </cell>
          <cell r="AG193">
            <v>450000</v>
          </cell>
          <cell r="AH193">
            <v>375000</v>
          </cell>
          <cell r="AI193">
            <v>1255000</v>
          </cell>
          <cell r="AJ193">
            <v>702500</v>
          </cell>
          <cell r="AK193">
            <v>1915000</v>
          </cell>
          <cell r="AL193">
            <v>885000</v>
          </cell>
          <cell r="AM193">
            <v>0</v>
          </cell>
          <cell r="AN193">
            <v>6032500</v>
          </cell>
          <cell r="AO193">
            <v>1200000</v>
          </cell>
          <cell r="AP193">
            <v>1500000</v>
          </cell>
          <cell r="AQ193">
            <v>945241</v>
          </cell>
          <cell r="AR193">
            <v>774269</v>
          </cell>
          <cell r="AS193">
            <v>3219510</v>
          </cell>
          <cell r="AT193">
            <v>24302010</v>
          </cell>
          <cell r="AU193">
            <v>945241</v>
          </cell>
          <cell r="AV193">
            <v>25247251</v>
          </cell>
          <cell r="AW193">
            <v>3060693</v>
          </cell>
          <cell r="AX193">
            <v>28307944</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20</v>
          </cell>
          <cell r="BV193">
            <v>2008</v>
          </cell>
          <cell r="BW193">
            <v>2017</v>
          </cell>
          <cell r="BX193">
            <v>7</v>
          </cell>
          <cell r="BY193">
            <v>0</v>
          </cell>
          <cell r="BZ193">
            <v>0</v>
          </cell>
          <cell r="CA193">
            <v>0</v>
          </cell>
          <cell r="CB193">
            <v>0</v>
          </cell>
          <cell r="CC193">
            <v>0</v>
          </cell>
          <cell r="CD193">
            <v>0</v>
          </cell>
          <cell r="CE193">
            <v>0</v>
          </cell>
          <cell r="CF193">
            <v>0</v>
          </cell>
          <cell r="CG193">
            <v>0</v>
          </cell>
          <cell r="CH193">
            <v>0</v>
          </cell>
          <cell r="CI193">
            <v>0</v>
          </cell>
          <cell r="CJ193">
            <v>2006</v>
          </cell>
          <cell r="CK193">
            <v>2015</v>
          </cell>
          <cell r="CL193">
            <v>670</v>
          </cell>
          <cell r="CM193">
            <v>0</v>
          </cell>
          <cell r="CN193">
            <v>0</v>
          </cell>
          <cell r="CO193">
            <v>0</v>
          </cell>
          <cell r="CP193">
            <v>0</v>
          </cell>
          <cell r="CQ193">
            <v>0</v>
          </cell>
          <cell r="CR193">
            <v>0</v>
          </cell>
          <cell r="CS193">
            <v>0</v>
          </cell>
          <cell r="CT193">
            <v>4050</v>
          </cell>
          <cell r="CU193">
            <v>0</v>
          </cell>
          <cell r="CV193">
            <v>5</v>
          </cell>
          <cell r="CW193">
            <v>800868</v>
          </cell>
          <cell r="CX193">
            <v>0</v>
          </cell>
          <cell r="CY193">
            <v>0</v>
          </cell>
          <cell r="CZ193">
            <v>0</v>
          </cell>
          <cell r="DA193">
            <v>0</v>
          </cell>
          <cell r="DB193">
            <v>0</v>
          </cell>
          <cell r="DC193">
            <v>0</v>
          </cell>
          <cell r="DD193">
            <v>0</v>
          </cell>
          <cell r="DE193">
            <v>262171</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3932002</v>
          </cell>
          <cell r="DU193">
            <v>81839</v>
          </cell>
          <cell r="DV193">
            <v>0</v>
          </cell>
          <cell r="DW193">
            <v>0</v>
          </cell>
          <cell r="DX193">
            <v>0</v>
          </cell>
          <cell r="DY193">
            <v>165028</v>
          </cell>
          <cell r="DZ193">
            <v>280000</v>
          </cell>
          <cell r="EA193">
            <v>0</v>
          </cell>
          <cell r="EB193">
            <v>4458869</v>
          </cell>
          <cell r="EC193">
            <v>850000</v>
          </cell>
          <cell r="ED193">
            <v>0</v>
          </cell>
          <cell r="EE193">
            <v>4377030</v>
          </cell>
          <cell r="EF193">
            <v>0</v>
          </cell>
          <cell r="EG193">
            <v>262171</v>
          </cell>
          <cell r="EH193">
            <v>262171</v>
          </cell>
          <cell r="EI193">
            <v>129129</v>
          </cell>
          <cell r="EJ193">
            <v>391300</v>
          </cell>
          <cell r="EK193">
            <v>0</v>
          </cell>
          <cell r="EL193">
            <v>0</v>
          </cell>
          <cell r="EM193">
            <v>0</v>
          </cell>
          <cell r="EN193">
            <v>0</v>
          </cell>
          <cell r="EO193">
            <v>0</v>
          </cell>
          <cell r="EP193">
            <v>0</v>
          </cell>
          <cell r="EQ193">
            <v>5700169</v>
          </cell>
          <cell r="ER193">
            <v>20915</v>
          </cell>
          <cell r="ES193">
            <v>1186459</v>
          </cell>
          <cell r="ET193">
            <v>226343</v>
          </cell>
          <cell r="EU193">
            <v>0</v>
          </cell>
          <cell r="EV193">
            <v>0</v>
          </cell>
          <cell r="EW193">
            <v>67000</v>
          </cell>
          <cell r="EX193">
            <v>33000</v>
          </cell>
          <cell r="EY193">
            <v>0</v>
          </cell>
          <cell r="EZ193">
            <v>0</v>
          </cell>
          <cell r="FA193">
            <v>0</v>
          </cell>
          <cell r="FB193">
            <v>0</v>
          </cell>
          <cell r="FC193">
            <v>1512802</v>
          </cell>
          <cell r="FD193">
            <v>0</v>
          </cell>
          <cell r="FE193">
            <v>0</v>
          </cell>
          <cell r="FF193">
            <v>1165544</v>
          </cell>
          <cell r="FG193">
            <v>20915</v>
          </cell>
          <cell r="FH193">
            <v>4240374</v>
          </cell>
          <cell r="FI193">
            <v>148372</v>
          </cell>
          <cell r="FJ193">
            <v>473928</v>
          </cell>
          <cell r="FK193">
            <v>505000</v>
          </cell>
          <cell r="FL193">
            <v>2500</v>
          </cell>
          <cell r="FM193">
            <v>0</v>
          </cell>
          <cell r="FN193">
            <v>0</v>
          </cell>
          <cell r="FO193">
            <v>175000</v>
          </cell>
          <cell r="FP193">
            <v>0</v>
          </cell>
          <cell r="FQ193">
            <v>11988362</v>
          </cell>
          <cell r="FR193">
            <v>0</v>
          </cell>
          <cell r="FS193">
            <v>40000</v>
          </cell>
          <cell r="FT193">
            <v>73516</v>
          </cell>
          <cell r="FU193">
            <v>270000</v>
          </cell>
          <cell r="FV193">
            <v>250000</v>
          </cell>
          <cell r="FW193">
            <v>18167052</v>
          </cell>
          <cell r="FX193">
            <v>0</v>
          </cell>
          <cell r="FY193">
            <v>0</v>
          </cell>
          <cell r="FZ193">
            <v>0</v>
          </cell>
          <cell r="GA193">
            <v>18167052</v>
          </cell>
          <cell r="GB193">
            <v>2202331</v>
          </cell>
          <cell r="GC193">
            <v>20369383</v>
          </cell>
          <cell r="GD193">
            <v>1789944</v>
          </cell>
          <cell r="GE193">
            <v>0</v>
          </cell>
          <cell r="GF193">
            <v>15180281</v>
          </cell>
          <cell r="GG193">
            <v>6001</v>
          </cell>
          <cell r="GH193">
            <v>11214069</v>
          </cell>
          <cell r="GI193">
            <v>139579</v>
          </cell>
          <cell r="GJ193">
            <v>124617</v>
          </cell>
          <cell r="GK193">
            <v>1525934</v>
          </cell>
          <cell r="GL193">
            <v>543058</v>
          </cell>
          <cell r="GM193">
            <v>9358</v>
          </cell>
          <cell r="GN193">
            <v>92719</v>
          </cell>
          <cell r="GO193">
            <v>101730</v>
          </cell>
          <cell r="GP193">
            <v>0</v>
          </cell>
          <cell r="GQ193">
            <v>296688</v>
          </cell>
          <cell r="GR193">
            <v>0</v>
          </cell>
          <cell r="GS193">
            <v>186491</v>
          </cell>
          <cell r="GT193">
            <v>0</v>
          </cell>
          <cell r="GU193">
            <v>0</v>
          </cell>
          <cell r="GV193">
            <v>15366772</v>
          </cell>
          <cell r="GW193">
            <v>1183880</v>
          </cell>
          <cell r="GX193">
            <v>4897744</v>
          </cell>
          <cell r="GY193">
            <v>0</v>
          </cell>
          <cell r="GZ193">
            <v>0</v>
          </cell>
          <cell r="HA193">
            <v>0</v>
          </cell>
          <cell r="HB193">
            <v>497358</v>
          </cell>
          <cell r="HC193">
            <v>0</v>
          </cell>
          <cell r="HD193">
            <v>109522</v>
          </cell>
          <cell r="HE193">
            <v>279047</v>
          </cell>
          <cell r="HF193">
            <v>22224801</v>
          </cell>
          <cell r="HG193">
            <v>17152145</v>
          </cell>
          <cell r="HH193">
            <v>0</v>
          </cell>
          <cell r="HI193">
            <v>5072656</v>
          </cell>
          <cell r="HJ193">
            <v>11133487</v>
          </cell>
          <cell r="HK193">
            <v>192723</v>
          </cell>
          <cell r="HL193">
            <v>148453</v>
          </cell>
          <cell r="HM193">
            <v>1497319</v>
          </cell>
          <cell r="HN193">
            <v>538723</v>
          </cell>
          <cell r="HO193">
            <v>13693</v>
          </cell>
          <cell r="HP193">
            <v>91926</v>
          </cell>
          <cell r="HQ193">
            <v>100869</v>
          </cell>
          <cell r="HR193">
            <v>0</v>
          </cell>
          <cell r="HS193">
            <v>349287</v>
          </cell>
          <cell r="HT193">
            <v>0</v>
          </cell>
          <cell r="HU193">
            <v>165028</v>
          </cell>
          <cell r="HV193">
            <v>0</v>
          </cell>
          <cell r="HW193">
            <v>-1320</v>
          </cell>
          <cell r="HX193">
            <v>15379741</v>
          </cell>
          <cell r="HY193">
            <v>0</v>
          </cell>
          <cell r="HZ193">
            <v>5072656</v>
          </cell>
          <cell r="IA193">
            <v>0</v>
          </cell>
          <cell r="IB193">
            <v>0</v>
          </cell>
          <cell r="IC193">
            <v>0</v>
          </cell>
          <cell r="ID193">
            <v>501389</v>
          </cell>
          <cell r="IE193">
            <v>0</v>
          </cell>
          <cell r="IF193">
            <v>89650</v>
          </cell>
          <cell r="IG193">
            <v>299929</v>
          </cell>
          <cell r="IH193">
            <v>0</v>
          </cell>
          <cell r="II193">
            <v>0</v>
          </cell>
          <cell r="IJ193">
            <v>0</v>
          </cell>
          <cell r="IK193">
            <v>0</v>
          </cell>
          <cell r="IL193">
            <v>15214713</v>
          </cell>
          <cell r="IM193">
            <v>0</v>
          </cell>
          <cell r="IN193">
            <v>0</v>
          </cell>
          <cell r="IO193">
            <v>10.36</v>
          </cell>
          <cell r="IP193">
            <v>21</v>
          </cell>
          <cell r="IQ193">
            <v>9.2729999999999997</v>
          </cell>
          <cell r="IR193">
            <v>4.62</v>
          </cell>
          <cell r="IS193">
            <v>1797.2</v>
          </cell>
          <cell r="IT193">
            <v>0</v>
          </cell>
          <cell r="IU193">
            <v>39.5</v>
          </cell>
          <cell r="IV193">
            <v>0</v>
          </cell>
          <cell r="IW193">
            <v>0</v>
          </cell>
          <cell r="IX193">
            <v>0</v>
          </cell>
          <cell r="IY193">
            <v>0</v>
          </cell>
          <cell r="IZ193">
            <v>0</v>
          </cell>
          <cell r="JA193">
            <v>0</v>
          </cell>
          <cell r="JB193">
            <v>0</v>
          </cell>
          <cell r="JC193">
            <v>0</v>
          </cell>
          <cell r="JD193">
            <v>244.62</v>
          </cell>
          <cell r="JE193">
            <v>50.69</v>
          </cell>
          <cell r="JF193">
            <v>70.81</v>
          </cell>
          <cell r="JG193">
            <v>123.12</v>
          </cell>
          <cell r="JH193">
            <v>39.729999999999997</v>
          </cell>
          <cell r="JI193">
            <v>87.76</v>
          </cell>
          <cell r="JJ193">
            <v>102.96</v>
          </cell>
          <cell r="JK193">
            <v>230.45</v>
          </cell>
          <cell r="JL193">
            <v>15.26</v>
          </cell>
          <cell r="JM193">
            <v>5.72</v>
          </cell>
          <cell r="JN193">
            <v>23</v>
          </cell>
          <cell r="JO193">
            <v>0</v>
          </cell>
          <cell r="JP193">
            <v>6121</v>
          </cell>
          <cell r="JQ193">
            <v>9.1210000000000004</v>
          </cell>
          <cell r="JR193">
            <v>7408</v>
          </cell>
          <cell r="JS193">
            <v>1818.9</v>
          </cell>
          <cell r="JT193">
            <v>-1</v>
          </cell>
          <cell r="JU193">
            <v>0</v>
          </cell>
          <cell r="JV193">
            <v>-5356</v>
          </cell>
          <cell r="JW193">
            <v>0</v>
          </cell>
          <cell r="JX193">
            <v>1797.2</v>
          </cell>
          <cell r="JY193">
            <v>6366</v>
          </cell>
          <cell r="JZ193">
            <v>11440975</v>
          </cell>
          <cell r="KA193">
            <v>0</v>
          </cell>
        </row>
        <row r="194">
          <cell r="C194">
            <v>3411</v>
          </cell>
          <cell r="D194" t="str">
            <v>SOUTHERN CAL(OLD DO NOT USE)</v>
          </cell>
          <cell r="E194">
            <v>0</v>
          </cell>
          <cell r="F194">
            <v>0</v>
          </cell>
          <cell r="G194">
            <v>0</v>
          </cell>
          <cell r="H194">
            <v>6091</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cell r="FJ194">
            <v>0</v>
          </cell>
          <cell r="FK194">
            <v>0</v>
          </cell>
          <cell r="FL194">
            <v>0</v>
          </cell>
          <cell r="FM194">
            <v>0</v>
          </cell>
          <cell r="FN194">
            <v>0</v>
          </cell>
          <cell r="FO194">
            <v>0</v>
          </cell>
          <cell r="FP194">
            <v>0</v>
          </cell>
          <cell r="FQ194">
            <v>0</v>
          </cell>
          <cell r="FR194">
            <v>0</v>
          </cell>
          <cell r="FS194">
            <v>0</v>
          </cell>
          <cell r="FT194">
            <v>0</v>
          </cell>
          <cell r="FU194">
            <v>0</v>
          </cell>
          <cell r="FV194">
            <v>0</v>
          </cell>
          <cell r="FW194">
            <v>0</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cell r="IV194">
            <v>0</v>
          </cell>
          <cell r="IW194">
            <v>0</v>
          </cell>
          <cell r="IX194">
            <v>0</v>
          </cell>
          <cell r="IY194">
            <v>0</v>
          </cell>
          <cell r="IZ194">
            <v>0</v>
          </cell>
          <cell r="JA194">
            <v>0</v>
          </cell>
          <cell r="JB194">
            <v>0</v>
          </cell>
          <cell r="JC194">
            <v>0</v>
          </cell>
          <cell r="JD194">
            <v>0</v>
          </cell>
          <cell r="JE194">
            <v>0</v>
          </cell>
          <cell r="JF194">
            <v>0</v>
          </cell>
          <cell r="JG194">
            <v>0</v>
          </cell>
          <cell r="JH194">
            <v>0</v>
          </cell>
          <cell r="JI194">
            <v>0</v>
          </cell>
          <cell r="JJ194">
            <v>0</v>
          </cell>
          <cell r="JK194">
            <v>0</v>
          </cell>
          <cell r="JL194">
            <v>0</v>
          </cell>
          <cell r="JM194">
            <v>0</v>
          </cell>
          <cell r="JN194">
            <v>0</v>
          </cell>
          <cell r="JO194">
            <v>0</v>
          </cell>
          <cell r="JP194">
            <v>0</v>
          </cell>
          <cell r="JQ194">
            <v>0</v>
          </cell>
          <cell r="JR194">
            <v>0</v>
          </cell>
          <cell r="JS194">
            <v>0</v>
          </cell>
          <cell r="JT194">
            <v>0</v>
          </cell>
          <cell r="JU194">
            <v>0</v>
          </cell>
          <cell r="JV194">
            <v>0</v>
          </cell>
          <cell r="JW194">
            <v>0</v>
          </cell>
          <cell r="JX194">
            <v>0</v>
          </cell>
          <cell r="JY194">
            <v>0</v>
          </cell>
          <cell r="JZ194">
            <v>0</v>
          </cell>
          <cell r="KA194">
            <v>0</v>
          </cell>
        </row>
        <row r="195">
          <cell r="C195">
            <v>3420</v>
          </cell>
          <cell r="D195" t="str">
            <v>LAKE MILLS</v>
          </cell>
          <cell r="E195">
            <v>0</v>
          </cell>
          <cell r="F195">
            <v>0</v>
          </cell>
          <cell r="G195">
            <v>0</v>
          </cell>
          <cell r="H195">
            <v>3420</v>
          </cell>
          <cell r="I195">
            <v>2957216</v>
          </cell>
          <cell r="J195">
            <v>27310</v>
          </cell>
          <cell r="K195">
            <v>324118</v>
          </cell>
          <cell r="L195">
            <v>609000</v>
          </cell>
          <cell r="M195">
            <v>745</v>
          </cell>
          <cell r="N195">
            <v>172040</v>
          </cell>
          <cell r="O195">
            <v>303747</v>
          </cell>
          <cell r="P195">
            <v>690374</v>
          </cell>
          <cell r="Q195">
            <v>0</v>
          </cell>
          <cell r="R195">
            <v>3357198</v>
          </cell>
          <cell r="S195">
            <v>0</v>
          </cell>
          <cell r="T195">
            <v>103489</v>
          </cell>
          <cell r="U195">
            <v>30764</v>
          </cell>
          <cell r="V195">
            <v>32000</v>
          </cell>
          <cell r="W195">
            <v>363048</v>
          </cell>
          <cell r="X195">
            <v>8971049</v>
          </cell>
          <cell r="Y195">
            <v>0</v>
          </cell>
          <cell r="Z195">
            <v>0</v>
          </cell>
          <cell r="AA195">
            <v>0</v>
          </cell>
          <cell r="AB195">
            <v>8971049</v>
          </cell>
          <cell r="AC195">
            <v>3236126</v>
          </cell>
          <cell r="AD195">
            <v>12207175</v>
          </cell>
          <cell r="AE195">
            <v>4604089</v>
          </cell>
          <cell r="AF195">
            <v>212000</v>
          </cell>
          <cell r="AG195">
            <v>371000</v>
          </cell>
          <cell r="AH195">
            <v>290870</v>
          </cell>
          <cell r="AI195">
            <v>263323</v>
          </cell>
          <cell r="AJ195">
            <v>186742</v>
          </cell>
          <cell r="AK195">
            <v>846171</v>
          </cell>
          <cell r="AL195">
            <v>360400</v>
          </cell>
          <cell r="AM195">
            <v>0</v>
          </cell>
          <cell r="AN195">
            <v>2530506</v>
          </cell>
          <cell r="AO195">
            <v>400000</v>
          </cell>
          <cell r="AP195">
            <v>793798</v>
          </cell>
          <cell r="AQ195">
            <v>610885</v>
          </cell>
          <cell r="AR195">
            <v>280173</v>
          </cell>
          <cell r="AS195">
            <v>1684856</v>
          </cell>
          <cell r="AT195">
            <v>9219451</v>
          </cell>
          <cell r="AU195">
            <v>0</v>
          </cell>
          <cell r="AV195">
            <v>9219451</v>
          </cell>
          <cell r="AW195">
            <v>2987724</v>
          </cell>
          <cell r="AX195">
            <v>12207175</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5</v>
          </cell>
          <cell r="BV195">
            <v>2011</v>
          </cell>
          <cell r="BW195">
            <v>2015</v>
          </cell>
          <cell r="BX195">
            <v>10</v>
          </cell>
          <cell r="BY195">
            <v>0</v>
          </cell>
          <cell r="BZ195">
            <v>0</v>
          </cell>
          <cell r="CA195">
            <v>0</v>
          </cell>
          <cell r="CB195">
            <v>0</v>
          </cell>
          <cell r="CC195">
            <v>0</v>
          </cell>
          <cell r="CD195">
            <v>0</v>
          </cell>
          <cell r="CE195">
            <v>0</v>
          </cell>
          <cell r="CF195">
            <v>0</v>
          </cell>
          <cell r="CG195">
            <v>0</v>
          </cell>
          <cell r="CH195">
            <v>0</v>
          </cell>
          <cell r="CI195">
            <v>0</v>
          </cell>
          <cell r="CJ195">
            <v>2010</v>
          </cell>
          <cell r="CK195">
            <v>2019</v>
          </cell>
          <cell r="CL195">
            <v>670</v>
          </cell>
          <cell r="CM195">
            <v>0</v>
          </cell>
          <cell r="CN195">
            <v>0</v>
          </cell>
          <cell r="CO195">
            <v>0</v>
          </cell>
          <cell r="CP195">
            <v>0</v>
          </cell>
          <cell r="CQ195">
            <v>0</v>
          </cell>
          <cell r="CR195">
            <v>0</v>
          </cell>
          <cell r="CS195">
            <v>0</v>
          </cell>
          <cell r="CT195">
            <v>2700</v>
          </cell>
          <cell r="CU195">
            <v>0</v>
          </cell>
          <cell r="CV195">
            <v>5</v>
          </cell>
          <cell r="CW195">
            <v>388199</v>
          </cell>
          <cell r="CX195">
            <v>0</v>
          </cell>
          <cell r="CY195">
            <v>0</v>
          </cell>
          <cell r="CZ195">
            <v>0</v>
          </cell>
          <cell r="DA195">
            <v>0</v>
          </cell>
          <cell r="DB195">
            <v>0</v>
          </cell>
          <cell r="DC195">
            <v>0</v>
          </cell>
          <cell r="DD195">
            <v>5</v>
          </cell>
          <cell r="DE195">
            <v>173026</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1918077</v>
          </cell>
          <cell r="DU195">
            <v>130705</v>
          </cell>
          <cell r="DV195">
            <v>0</v>
          </cell>
          <cell r="DW195">
            <v>0</v>
          </cell>
          <cell r="DX195">
            <v>0</v>
          </cell>
          <cell r="DY195">
            <v>0</v>
          </cell>
          <cell r="DZ195">
            <v>0</v>
          </cell>
          <cell r="EA195">
            <v>0</v>
          </cell>
          <cell r="EB195">
            <v>2048782</v>
          </cell>
          <cell r="EC195">
            <v>210000</v>
          </cell>
          <cell r="ED195">
            <v>0</v>
          </cell>
          <cell r="EE195">
            <v>1918077</v>
          </cell>
          <cell r="EF195">
            <v>0</v>
          </cell>
          <cell r="EG195">
            <v>28242</v>
          </cell>
          <cell r="EH195">
            <v>28242</v>
          </cell>
          <cell r="EI195">
            <v>85222</v>
          </cell>
          <cell r="EJ195">
            <v>113464</v>
          </cell>
          <cell r="EK195">
            <v>0</v>
          </cell>
          <cell r="EL195">
            <v>0</v>
          </cell>
          <cell r="EM195">
            <v>0</v>
          </cell>
          <cell r="EN195">
            <v>0</v>
          </cell>
          <cell r="EO195">
            <v>611385</v>
          </cell>
          <cell r="EP195">
            <v>0</v>
          </cell>
          <cell r="EQ195">
            <v>2983631</v>
          </cell>
          <cell r="ER195">
            <v>50612</v>
          </cell>
          <cell r="ES195">
            <v>876313</v>
          </cell>
          <cell r="ET195">
            <v>90402</v>
          </cell>
          <cell r="EU195">
            <v>0</v>
          </cell>
          <cell r="EV195">
            <v>0</v>
          </cell>
          <cell r="EW195">
            <v>10936</v>
          </cell>
          <cell r="EX195">
            <v>33000</v>
          </cell>
          <cell r="EY195">
            <v>0</v>
          </cell>
          <cell r="EZ195">
            <v>0</v>
          </cell>
          <cell r="FA195">
            <v>236743</v>
          </cell>
          <cell r="FB195">
            <v>0</v>
          </cell>
          <cell r="FC195">
            <v>1247394</v>
          </cell>
          <cell r="FD195">
            <v>0</v>
          </cell>
          <cell r="FE195">
            <v>0</v>
          </cell>
          <cell r="FF195">
            <v>825701</v>
          </cell>
          <cell r="FG195">
            <v>50612</v>
          </cell>
          <cell r="FH195">
            <v>2047617</v>
          </cell>
          <cell r="FI195">
            <v>19335</v>
          </cell>
          <cell r="FJ195">
            <v>162059</v>
          </cell>
          <cell r="FK195">
            <v>609000</v>
          </cell>
          <cell r="FL195">
            <v>500</v>
          </cell>
          <cell r="FM195">
            <v>0</v>
          </cell>
          <cell r="FN195">
            <v>20000</v>
          </cell>
          <cell r="FO195">
            <v>150000</v>
          </cell>
          <cell r="FP195">
            <v>0</v>
          </cell>
          <cell r="FQ195">
            <v>3357198</v>
          </cell>
          <cell r="FR195">
            <v>0</v>
          </cell>
          <cell r="FS195">
            <v>100000</v>
          </cell>
          <cell r="FT195">
            <v>20279</v>
          </cell>
          <cell r="FU195">
            <v>32000</v>
          </cell>
          <cell r="FV195">
            <v>200000</v>
          </cell>
          <cell r="FW195">
            <v>6717988</v>
          </cell>
          <cell r="FX195">
            <v>0</v>
          </cell>
          <cell r="FY195">
            <v>0</v>
          </cell>
          <cell r="FZ195">
            <v>0</v>
          </cell>
          <cell r="GA195">
            <v>6717988</v>
          </cell>
          <cell r="GB195">
            <v>2536593</v>
          </cell>
          <cell r="GC195">
            <v>9254581</v>
          </cell>
          <cell r="GD195">
            <v>1293838</v>
          </cell>
          <cell r="GE195">
            <v>0</v>
          </cell>
          <cell r="GF195">
            <v>4571741</v>
          </cell>
          <cell r="GG195">
            <v>6001</v>
          </cell>
          <cell r="GH195">
            <v>3565794</v>
          </cell>
          <cell r="GI195">
            <v>0</v>
          </cell>
          <cell r="GJ195">
            <v>26692</v>
          </cell>
          <cell r="GK195">
            <v>353579</v>
          </cell>
          <cell r="GL195">
            <v>174501</v>
          </cell>
          <cell r="GM195">
            <v>3383</v>
          </cell>
          <cell r="GN195">
            <v>29350</v>
          </cell>
          <cell r="GO195">
            <v>32813</v>
          </cell>
          <cell r="GP195">
            <v>0</v>
          </cell>
          <cell r="GQ195">
            <v>0</v>
          </cell>
          <cell r="GR195">
            <v>0</v>
          </cell>
          <cell r="GS195">
            <v>48972</v>
          </cell>
          <cell r="GT195">
            <v>90273</v>
          </cell>
          <cell r="GU195">
            <v>0</v>
          </cell>
          <cell r="GV195">
            <v>4710986</v>
          </cell>
          <cell r="GW195">
            <v>1190525</v>
          </cell>
          <cell r="GX195">
            <v>2246653</v>
          </cell>
          <cell r="GY195">
            <v>0</v>
          </cell>
          <cell r="GZ195">
            <v>0</v>
          </cell>
          <cell r="HA195">
            <v>0</v>
          </cell>
          <cell r="HB195">
            <v>289578</v>
          </cell>
          <cell r="HC195">
            <v>0</v>
          </cell>
          <cell r="HD195">
            <v>40266</v>
          </cell>
          <cell r="HE195">
            <v>105018</v>
          </cell>
          <cell r="HF195">
            <v>8542760</v>
          </cell>
          <cell r="HG195">
            <v>6366198</v>
          </cell>
          <cell r="HH195">
            <v>0</v>
          </cell>
          <cell r="HI195">
            <v>2176562</v>
          </cell>
          <cell r="HJ195">
            <v>3622408</v>
          </cell>
          <cell r="HK195">
            <v>0</v>
          </cell>
          <cell r="HL195">
            <v>31841</v>
          </cell>
          <cell r="HM195">
            <v>399701</v>
          </cell>
          <cell r="HN195">
            <v>179027</v>
          </cell>
          <cell r="HO195">
            <v>0</v>
          </cell>
          <cell r="HP195">
            <v>29831</v>
          </cell>
          <cell r="HQ195">
            <v>33341</v>
          </cell>
          <cell r="HR195">
            <v>0</v>
          </cell>
          <cell r="HS195">
            <v>28512</v>
          </cell>
          <cell r="HT195">
            <v>0</v>
          </cell>
          <cell r="HU195">
            <v>111525</v>
          </cell>
          <cell r="HV195">
            <v>0</v>
          </cell>
          <cell r="HW195">
            <v>12002</v>
          </cell>
          <cell r="HX195">
            <v>4847648</v>
          </cell>
          <cell r="HY195">
            <v>0</v>
          </cell>
          <cell r="HZ195">
            <v>2176562</v>
          </cell>
          <cell r="IA195">
            <v>0</v>
          </cell>
          <cell r="IB195">
            <v>0</v>
          </cell>
          <cell r="IC195">
            <v>0</v>
          </cell>
          <cell r="ID195">
            <v>294900</v>
          </cell>
          <cell r="IE195">
            <v>0</v>
          </cell>
          <cell r="IF195">
            <v>32934</v>
          </cell>
          <cell r="IG195">
            <v>122420</v>
          </cell>
          <cell r="IH195">
            <v>0</v>
          </cell>
          <cell r="II195">
            <v>0</v>
          </cell>
          <cell r="IJ195">
            <v>0</v>
          </cell>
          <cell r="IK195">
            <v>0</v>
          </cell>
          <cell r="IL195">
            <v>4736123</v>
          </cell>
          <cell r="IM195">
            <v>0</v>
          </cell>
          <cell r="IN195">
            <v>0</v>
          </cell>
          <cell r="IO195">
            <v>1.03</v>
          </cell>
          <cell r="IP195">
            <v>0</v>
          </cell>
          <cell r="IQ195">
            <v>2.6320000000000001</v>
          </cell>
          <cell r="IR195">
            <v>1.54</v>
          </cell>
          <cell r="IS195">
            <v>609.79999999999995</v>
          </cell>
          <cell r="IT195">
            <v>0</v>
          </cell>
          <cell r="IU195">
            <v>16.5</v>
          </cell>
          <cell r="IV195">
            <v>0</v>
          </cell>
          <cell r="IW195">
            <v>0</v>
          </cell>
          <cell r="IX195">
            <v>0</v>
          </cell>
          <cell r="IY195">
            <v>0</v>
          </cell>
          <cell r="IZ195">
            <v>0</v>
          </cell>
          <cell r="JA195">
            <v>0</v>
          </cell>
          <cell r="JB195">
            <v>0</v>
          </cell>
          <cell r="JC195">
            <v>0</v>
          </cell>
          <cell r="JD195">
            <v>65.3</v>
          </cell>
          <cell r="JE195">
            <v>24.66</v>
          </cell>
          <cell r="JF195">
            <v>9.68</v>
          </cell>
          <cell r="JG195">
            <v>30.96</v>
          </cell>
          <cell r="JH195">
            <v>30.14</v>
          </cell>
          <cell r="JI195">
            <v>16.940000000000001</v>
          </cell>
          <cell r="JJ195">
            <v>33.840000000000003</v>
          </cell>
          <cell r="JK195">
            <v>80.92</v>
          </cell>
          <cell r="JL195">
            <v>1.07</v>
          </cell>
          <cell r="JM195">
            <v>2.2000000000000002</v>
          </cell>
          <cell r="JN195">
            <v>0</v>
          </cell>
          <cell r="JO195">
            <v>0</v>
          </cell>
          <cell r="JP195">
            <v>6121</v>
          </cell>
          <cell r="JQ195">
            <v>2.7509999999999999</v>
          </cell>
          <cell r="JR195">
            <v>2352</v>
          </cell>
          <cell r="JS195">
            <v>591.79999999999995</v>
          </cell>
          <cell r="JT195">
            <v>0</v>
          </cell>
          <cell r="JU195">
            <v>0</v>
          </cell>
          <cell r="JV195">
            <v>0</v>
          </cell>
          <cell r="JW195">
            <v>0</v>
          </cell>
          <cell r="JX195">
            <v>609.79999999999995</v>
          </cell>
          <cell r="JY195">
            <v>6366</v>
          </cell>
          <cell r="JZ195">
            <v>3881987</v>
          </cell>
          <cell r="KA195">
            <v>0</v>
          </cell>
        </row>
        <row r="196">
          <cell r="C196">
            <v>3447</v>
          </cell>
          <cell r="D196" t="str">
            <v>LAKE VIEW-AUBURN (OLD)</v>
          </cell>
          <cell r="E196">
            <v>0</v>
          </cell>
          <cell r="F196">
            <v>0</v>
          </cell>
          <cell r="G196">
            <v>0</v>
          </cell>
          <cell r="H196">
            <v>6741</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cell r="IV196">
            <v>0</v>
          </cell>
          <cell r="IW196">
            <v>0</v>
          </cell>
          <cell r="IX196">
            <v>0</v>
          </cell>
          <cell r="IY196">
            <v>0</v>
          </cell>
          <cell r="IZ196">
            <v>0</v>
          </cell>
          <cell r="JA196">
            <v>0</v>
          </cell>
          <cell r="JB196">
            <v>0</v>
          </cell>
          <cell r="JC196">
            <v>0</v>
          </cell>
          <cell r="JD196">
            <v>0</v>
          </cell>
          <cell r="JE196">
            <v>0</v>
          </cell>
          <cell r="JF196">
            <v>0</v>
          </cell>
          <cell r="JG196">
            <v>0</v>
          </cell>
          <cell r="JH196">
            <v>0</v>
          </cell>
          <cell r="JI196">
            <v>0</v>
          </cell>
          <cell r="JJ196">
            <v>0</v>
          </cell>
          <cell r="JK196">
            <v>0</v>
          </cell>
          <cell r="JL196">
            <v>0</v>
          </cell>
          <cell r="JM196">
            <v>0</v>
          </cell>
          <cell r="JN196">
            <v>0</v>
          </cell>
          <cell r="JO196">
            <v>0</v>
          </cell>
          <cell r="JP196">
            <v>0</v>
          </cell>
          <cell r="JQ196">
            <v>0</v>
          </cell>
          <cell r="JR196">
            <v>0</v>
          </cell>
          <cell r="JS196">
            <v>0</v>
          </cell>
          <cell r="JT196">
            <v>0</v>
          </cell>
          <cell r="JU196">
            <v>0</v>
          </cell>
          <cell r="JV196">
            <v>0</v>
          </cell>
          <cell r="JW196">
            <v>0</v>
          </cell>
          <cell r="JX196">
            <v>0</v>
          </cell>
          <cell r="JY196">
            <v>0</v>
          </cell>
          <cell r="JZ196">
            <v>0</v>
          </cell>
          <cell r="KA196">
            <v>0</v>
          </cell>
        </row>
        <row r="197">
          <cell r="C197">
            <v>3465</v>
          </cell>
          <cell r="D197" t="str">
            <v>LAMONI</v>
          </cell>
          <cell r="E197">
            <v>0</v>
          </cell>
          <cell r="F197">
            <v>0</v>
          </cell>
          <cell r="G197">
            <v>0</v>
          </cell>
          <cell r="H197">
            <v>3465</v>
          </cell>
          <cell r="I197">
            <v>1298586</v>
          </cell>
          <cell r="J197">
            <v>16183</v>
          </cell>
          <cell r="K197">
            <v>109085</v>
          </cell>
          <cell r="L197">
            <v>200000</v>
          </cell>
          <cell r="M197">
            <v>12770</v>
          </cell>
          <cell r="N197">
            <v>65000</v>
          </cell>
          <cell r="O197">
            <v>92800</v>
          </cell>
          <cell r="P197">
            <v>40900</v>
          </cell>
          <cell r="Q197">
            <v>0</v>
          </cell>
          <cell r="R197">
            <v>2186279</v>
          </cell>
          <cell r="S197">
            <v>0</v>
          </cell>
          <cell r="T197">
            <v>467000</v>
          </cell>
          <cell r="U197">
            <v>16382</v>
          </cell>
          <cell r="V197">
            <v>100000</v>
          </cell>
          <cell r="W197">
            <v>230000</v>
          </cell>
          <cell r="X197">
            <v>4834985</v>
          </cell>
          <cell r="Y197">
            <v>0</v>
          </cell>
          <cell r="Z197">
            <v>0</v>
          </cell>
          <cell r="AA197">
            <v>0</v>
          </cell>
          <cell r="AB197">
            <v>4834985</v>
          </cell>
          <cell r="AC197">
            <v>2269096</v>
          </cell>
          <cell r="AD197">
            <v>7104081</v>
          </cell>
          <cell r="AE197">
            <v>3561936</v>
          </cell>
          <cell r="AF197">
            <v>82500</v>
          </cell>
          <cell r="AG197">
            <v>20000</v>
          </cell>
          <cell r="AH197">
            <v>123300</v>
          </cell>
          <cell r="AI197">
            <v>382000</v>
          </cell>
          <cell r="AJ197">
            <v>75000</v>
          </cell>
          <cell r="AK197">
            <v>605000</v>
          </cell>
          <cell r="AL197">
            <v>220000</v>
          </cell>
          <cell r="AM197">
            <v>0</v>
          </cell>
          <cell r="AN197">
            <v>1507800</v>
          </cell>
          <cell r="AO197">
            <v>220000</v>
          </cell>
          <cell r="AP197">
            <v>9542</v>
          </cell>
          <cell r="AQ197">
            <v>0</v>
          </cell>
          <cell r="AR197">
            <v>147833</v>
          </cell>
          <cell r="AS197">
            <v>157375</v>
          </cell>
          <cell r="AT197">
            <v>5447111</v>
          </cell>
          <cell r="AU197">
            <v>0</v>
          </cell>
          <cell r="AV197">
            <v>5447111</v>
          </cell>
          <cell r="AW197">
            <v>1656970</v>
          </cell>
          <cell r="AX197">
            <v>7104081</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20</v>
          </cell>
          <cell r="BV197">
            <v>2013</v>
          </cell>
          <cell r="BW197">
            <v>2017</v>
          </cell>
          <cell r="BX197">
            <v>7</v>
          </cell>
          <cell r="BY197">
            <v>0</v>
          </cell>
          <cell r="BZ197">
            <v>0</v>
          </cell>
          <cell r="CA197">
            <v>0</v>
          </cell>
          <cell r="CB197">
            <v>0</v>
          </cell>
          <cell r="CC197">
            <v>0</v>
          </cell>
          <cell r="CD197">
            <v>0</v>
          </cell>
          <cell r="CE197">
            <v>0</v>
          </cell>
          <cell r="CF197">
            <v>0</v>
          </cell>
          <cell r="CG197">
            <v>0</v>
          </cell>
          <cell r="CH197">
            <v>0</v>
          </cell>
          <cell r="CI197">
            <v>0</v>
          </cell>
          <cell r="CJ197">
            <v>2004</v>
          </cell>
          <cell r="CK197">
            <v>2023</v>
          </cell>
          <cell r="CL197">
            <v>1340</v>
          </cell>
          <cell r="CM197">
            <v>0</v>
          </cell>
          <cell r="CN197">
            <v>0</v>
          </cell>
          <cell r="CO197">
            <v>0</v>
          </cell>
          <cell r="CP197">
            <v>0</v>
          </cell>
          <cell r="CQ197">
            <v>0</v>
          </cell>
          <cell r="CR197">
            <v>0</v>
          </cell>
          <cell r="CS197">
            <v>0</v>
          </cell>
          <cell r="CT197">
            <v>4050</v>
          </cell>
          <cell r="CU197">
            <v>0</v>
          </cell>
          <cell r="CV197">
            <v>1</v>
          </cell>
          <cell r="CW197">
            <v>143757</v>
          </cell>
          <cell r="CX197">
            <v>0</v>
          </cell>
          <cell r="CY197">
            <v>0</v>
          </cell>
          <cell r="CZ197">
            <v>0</v>
          </cell>
          <cell r="DA197">
            <v>0</v>
          </cell>
          <cell r="DB197">
            <v>0</v>
          </cell>
          <cell r="DC197">
            <v>0</v>
          </cell>
          <cell r="DD197">
            <v>2</v>
          </cell>
          <cell r="DE197">
            <v>100112</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754925</v>
          </cell>
          <cell r="DU197">
            <v>85966</v>
          </cell>
          <cell r="DV197">
            <v>0</v>
          </cell>
          <cell r="DW197">
            <v>0</v>
          </cell>
          <cell r="DX197">
            <v>0</v>
          </cell>
          <cell r="DY197">
            <v>0</v>
          </cell>
          <cell r="DZ197">
            <v>0</v>
          </cell>
          <cell r="EA197">
            <v>0</v>
          </cell>
          <cell r="EB197">
            <v>840891</v>
          </cell>
          <cell r="EC197">
            <v>80000</v>
          </cell>
          <cell r="ED197">
            <v>0</v>
          </cell>
          <cell r="EE197">
            <v>754925</v>
          </cell>
          <cell r="EF197">
            <v>0</v>
          </cell>
          <cell r="EG197">
            <v>77742</v>
          </cell>
          <cell r="EH197">
            <v>77742</v>
          </cell>
          <cell r="EI197">
            <v>24654</v>
          </cell>
          <cell r="EJ197">
            <v>102396</v>
          </cell>
          <cell r="EK197">
            <v>0</v>
          </cell>
          <cell r="EL197">
            <v>0</v>
          </cell>
          <cell r="EM197">
            <v>0</v>
          </cell>
          <cell r="EN197">
            <v>0</v>
          </cell>
          <cell r="EO197">
            <v>302308</v>
          </cell>
          <cell r="EP197">
            <v>0</v>
          </cell>
          <cell r="EQ197">
            <v>1325595</v>
          </cell>
          <cell r="ER197">
            <v>115066</v>
          </cell>
          <cell r="ES197">
            <v>1125534</v>
          </cell>
          <cell r="ET197">
            <v>107080</v>
          </cell>
          <cell r="EU197">
            <v>0</v>
          </cell>
          <cell r="EV197">
            <v>0</v>
          </cell>
          <cell r="EW197">
            <v>104058</v>
          </cell>
          <cell r="EX197">
            <v>33000</v>
          </cell>
          <cell r="EY197">
            <v>0</v>
          </cell>
          <cell r="EZ197">
            <v>0</v>
          </cell>
          <cell r="FA197">
            <v>404640</v>
          </cell>
          <cell r="FB197">
            <v>0</v>
          </cell>
          <cell r="FC197">
            <v>1774312</v>
          </cell>
          <cell r="FD197">
            <v>0</v>
          </cell>
          <cell r="FE197">
            <v>0</v>
          </cell>
          <cell r="FF197">
            <v>1010468</v>
          </cell>
          <cell r="FG197">
            <v>115066</v>
          </cell>
          <cell r="FH197">
            <v>819848</v>
          </cell>
          <cell r="FI197">
            <v>10217</v>
          </cell>
          <cell r="FJ197">
            <v>90904</v>
          </cell>
          <cell r="FK197">
            <v>200000</v>
          </cell>
          <cell r="FL197">
            <v>8000</v>
          </cell>
          <cell r="FM197">
            <v>0</v>
          </cell>
          <cell r="FN197">
            <v>2800</v>
          </cell>
          <cell r="FO197">
            <v>36000</v>
          </cell>
          <cell r="FP197">
            <v>0</v>
          </cell>
          <cell r="FQ197">
            <v>2186279</v>
          </cell>
          <cell r="FR197">
            <v>0</v>
          </cell>
          <cell r="FS197">
            <v>180000</v>
          </cell>
          <cell r="FT197">
            <v>10342</v>
          </cell>
          <cell r="FU197">
            <v>100000</v>
          </cell>
          <cell r="FV197">
            <v>60000</v>
          </cell>
          <cell r="FW197">
            <v>3704390</v>
          </cell>
          <cell r="FX197">
            <v>0</v>
          </cell>
          <cell r="FY197">
            <v>0</v>
          </cell>
          <cell r="FZ197">
            <v>0</v>
          </cell>
          <cell r="GA197">
            <v>3704390</v>
          </cell>
          <cell r="GB197">
            <v>413444</v>
          </cell>
          <cell r="GC197">
            <v>4117834</v>
          </cell>
          <cell r="GD197">
            <v>688046</v>
          </cell>
          <cell r="GE197">
            <v>0</v>
          </cell>
          <cell r="GF197">
            <v>2859083</v>
          </cell>
          <cell r="GG197">
            <v>6001</v>
          </cell>
          <cell r="GH197">
            <v>2066744</v>
          </cell>
          <cell r="GI197">
            <v>17650</v>
          </cell>
          <cell r="GJ197">
            <v>74682</v>
          </cell>
          <cell r="GK197">
            <v>264884</v>
          </cell>
          <cell r="GL197">
            <v>102520</v>
          </cell>
          <cell r="GM197">
            <v>3724</v>
          </cell>
          <cell r="GN197">
            <v>16943</v>
          </cell>
          <cell r="GO197">
            <v>18740</v>
          </cell>
          <cell r="GP197">
            <v>0</v>
          </cell>
          <cell r="GQ197">
            <v>51607</v>
          </cell>
          <cell r="GR197">
            <v>0</v>
          </cell>
          <cell r="GS197">
            <v>9844</v>
          </cell>
          <cell r="GT197">
            <v>129789</v>
          </cell>
          <cell r="GU197">
            <v>0</v>
          </cell>
          <cell r="GV197">
            <v>2998716</v>
          </cell>
          <cell r="GW197">
            <v>784420</v>
          </cell>
          <cell r="GX197">
            <v>1671340</v>
          </cell>
          <cell r="GY197">
            <v>0</v>
          </cell>
          <cell r="GZ197">
            <v>0</v>
          </cell>
          <cell r="HA197">
            <v>0</v>
          </cell>
          <cell r="HB197">
            <v>96606</v>
          </cell>
          <cell r="HC197">
            <v>0</v>
          </cell>
          <cell r="HD197">
            <v>20641</v>
          </cell>
          <cell r="HE197">
            <v>75013</v>
          </cell>
          <cell r="HF197">
            <v>5626095</v>
          </cell>
          <cell r="HG197">
            <v>3751685</v>
          </cell>
          <cell r="HH197">
            <v>0</v>
          </cell>
          <cell r="HI197">
            <v>1874410</v>
          </cell>
          <cell r="HJ197">
            <v>1896898</v>
          </cell>
          <cell r="HK197">
            <v>190513</v>
          </cell>
          <cell r="HL197">
            <v>59808</v>
          </cell>
          <cell r="HM197">
            <v>299807</v>
          </cell>
          <cell r="HN197">
            <v>96585</v>
          </cell>
          <cell r="HO197">
            <v>9659</v>
          </cell>
          <cell r="HP197">
            <v>15578</v>
          </cell>
          <cell r="HQ197">
            <v>17229</v>
          </cell>
          <cell r="HR197">
            <v>0</v>
          </cell>
          <cell r="HS197">
            <v>43048</v>
          </cell>
          <cell r="HT197">
            <v>0</v>
          </cell>
          <cell r="HU197">
            <v>80430</v>
          </cell>
          <cell r="HV197">
            <v>0</v>
          </cell>
          <cell r="HW197">
            <v>0</v>
          </cell>
          <cell r="HX197">
            <v>2954184</v>
          </cell>
          <cell r="HY197">
            <v>0</v>
          </cell>
          <cell r="HZ197">
            <v>1874410</v>
          </cell>
          <cell r="IA197">
            <v>0</v>
          </cell>
          <cell r="IB197">
            <v>0</v>
          </cell>
          <cell r="IC197">
            <v>0</v>
          </cell>
          <cell r="ID197">
            <v>101757</v>
          </cell>
          <cell r="IE197">
            <v>0</v>
          </cell>
          <cell r="IF197">
            <v>16904</v>
          </cell>
          <cell r="IG197">
            <v>94876</v>
          </cell>
          <cell r="IH197">
            <v>0</v>
          </cell>
          <cell r="II197">
            <v>0</v>
          </cell>
          <cell r="IJ197">
            <v>0</v>
          </cell>
          <cell r="IK197">
            <v>0</v>
          </cell>
          <cell r="IL197">
            <v>2873754</v>
          </cell>
          <cell r="IM197">
            <v>0</v>
          </cell>
          <cell r="IN197">
            <v>0</v>
          </cell>
          <cell r="IO197">
            <v>8</v>
          </cell>
          <cell r="IP197">
            <v>1</v>
          </cell>
          <cell r="IQ197">
            <v>1.7709999999999999</v>
          </cell>
          <cell r="IR197">
            <v>0</v>
          </cell>
          <cell r="IS197">
            <v>322.60000000000002</v>
          </cell>
          <cell r="IT197">
            <v>0</v>
          </cell>
          <cell r="IU197">
            <v>8.5</v>
          </cell>
          <cell r="IV197">
            <v>0</v>
          </cell>
          <cell r="IW197">
            <v>0</v>
          </cell>
          <cell r="IX197">
            <v>0</v>
          </cell>
          <cell r="IY197">
            <v>0</v>
          </cell>
          <cell r="IZ197">
            <v>0</v>
          </cell>
          <cell r="JA197">
            <v>0</v>
          </cell>
          <cell r="JB197">
            <v>0</v>
          </cell>
          <cell r="JC197">
            <v>0</v>
          </cell>
          <cell r="JD197">
            <v>48.98</v>
          </cell>
          <cell r="JE197">
            <v>10.96</v>
          </cell>
          <cell r="JF197">
            <v>12.1</v>
          </cell>
          <cell r="JG197">
            <v>25.92</v>
          </cell>
          <cell r="JH197">
            <v>16.440000000000001</v>
          </cell>
          <cell r="JI197">
            <v>8.4700000000000006</v>
          </cell>
          <cell r="JJ197">
            <v>25.2</v>
          </cell>
          <cell r="JK197">
            <v>50.11</v>
          </cell>
          <cell r="JL197">
            <v>8</v>
          </cell>
          <cell r="JM197">
            <v>0</v>
          </cell>
          <cell r="JN197">
            <v>0</v>
          </cell>
          <cell r="JO197">
            <v>0</v>
          </cell>
          <cell r="JP197">
            <v>6121</v>
          </cell>
          <cell r="JQ197">
            <v>1.952</v>
          </cell>
          <cell r="JR197">
            <v>0</v>
          </cell>
          <cell r="JS197">
            <v>309.89999999999998</v>
          </cell>
          <cell r="JT197">
            <v>0</v>
          </cell>
          <cell r="JU197">
            <v>0</v>
          </cell>
          <cell r="JV197">
            <v>0</v>
          </cell>
          <cell r="JW197">
            <v>0</v>
          </cell>
          <cell r="JX197">
            <v>322.60000000000002</v>
          </cell>
          <cell r="JY197">
            <v>6366</v>
          </cell>
          <cell r="JZ197">
            <v>2053672</v>
          </cell>
          <cell r="KA197">
            <v>0</v>
          </cell>
        </row>
        <row r="198">
          <cell r="C198">
            <v>3501</v>
          </cell>
          <cell r="D198" t="str">
            <v>UNION (LAPORTE CITY) (OLD)</v>
          </cell>
          <cell r="E198">
            <v>0</v>
          </cell>
          <cell r="F198">
            <v>0</v>
          </cell>
          <cell r="G198">
            <v>0</v>
          </cell>
          <cell r="H198">
            <v>1935</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cell r="ER198">
            <v>0</v>
          </cell>
          <cell r="ES198">
            <v>0</v>
          </cell>
          <cell r="ET198">
            <v>0</v>
          </cell>
          <cell r="EU198">
            <v>0</v>
          </cell>
          <cell r="EV198">
            <v>0</v>
          </cell>
          <cell r="EW198">
            <v>0</v>
          </cell>
          <cell r="EX198">
            <v>0</v>
          </cell>
          <cell r="EY198">
            <v>0</v>
          </cell>
          <cell r="EZ198">
            <v>0</v>
          </cell>
          <cell r="FA198">
            <v>0</v>
          </cell>
          <cell r="FB198">
            <v>0</v>
          </cell>
          <cell r="FC198">
            <v>0</v>
          </cell>
          <cell r="FD198">
            <v>0</v>
          </cell>
          <cell r="FE198">
            <v>0</v>
          </cell>
          <cell r="FF198">
            <v>0</v>
          </cell>
          <cell r="FG198">
            <v>0</v>
          </cell>
          <cell r="FH198">
            <v>0</v>
          </cell>
          <cell r="FI198">
            <v>0</v>
          </cell>
          <cell r="FJ198">
            <v>0</v>
          </cell>
          <cell r="FK198">
            <v>0</v>
          </cell>
          <cell r="FL198">
            <v>0</v>
          </cell>
          <cell r="FM198">
            <v>0</v>
          </cell>
          <cell r="FN198">
            <v>0</v>
          </cell>
          <cell r="FO198">
            <v>0</v>
          </cell>
          <cell r="FP198">
            <v>0</v>
          </cell>
          <cell r="FQ198">
            <v>0</v>
          </cell>
          <cell r="FR198">
            <v>0</v>
          </cell>
          <cell r="FS198">
            <v>0</v>
          </cell>
          <cell r="FT198">
            <v>0</v>
          </cell>
          <cell r="FU198">
            <v>0</v>
          </cell>
          <cell r="FV198">
            <v>0</v>
          </cell>
          <cell r="FW198">
            <v>0</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cell r="IV198">
            <v>0</v>
          </cell>
          <cell r="IW198">
            <v>0</v>
          </cell>
          <cell r="IX198">
            <v>0</v>
          </cell>
          <cell r="IY198">
            <v>0</v>
          </cell>
          <cell r="IZ198">
            <v>0</v>
          </cell>
          <cell r="JA198">
            <v>0</v>
          </cell>
          <cell r="JB198">
            <v>0</v>
          </cell>
          <cell r="JC198">
            <v>0</v>
          </cell>
          <cell r="JD198">
            <v>0</v>
          </cell>
          <cell r="JE198">
            <v>0</v>
          </cell>
          <cell r="JF198">
            <v>0</v>
          </cell>
          <cell r="JG198">
            <v>0</v>
          </cell>
          <cell r="JH198">
            <v>0</v>
          </cell>
          <cell r="JI198">
            <v>0</v>
          </cell>
          <cell r="JJ198">
            <v>0</v>
          </cell>
          <cell r="JK198">
            <v>0</v>
          </cell>
          <cell r="JL198">
            <v>0</v>
          </cell>
          <cell r="JM198">
            <v>0</v>
          </cell>
          <cell r="JN198">
            <v>0</v>
          </cell>
          <cell r="JO198">
            <v>0</v>
          </cell>
          <cell r="JP198">
            <v>0</v>
          </cell>
          <cell r="JQ198">
            <v>0</v>
          </cell>
          <cell r="JR198">
            <v>0</v>
          </cell>
          <cell r="JS198">
            <v>0</v>
          </cell>
          <cell r="JT198">
            <v>0</v>
          </cell>
          <cell r="JU198">
            <v>0</v>
          </cell>
          <cell r="JV198">
            <v>0</v>
          </cell>
          <cell r="JW198">
            <v>0</v>
          </cell>
          <cell r="JX198">
            <v>0</v>
          </cell>
          <cell r="JY198">
            <v>0</v>
          </cell>
          <cell r="JZ198">
            <v>0</v>
          </cell>
          <cell r="KA198">
            <v>0</v>
          </cell>
        </row>
        <row r="199">
          <cell r="C199">
            <v>3537</v>
          </cell>
          <cell r="D199" t="str">
            <v>LAURENS-MARATHON</v>
          </cell>
          <cell r="E199">
            <v>0</v>
          </cell>
          <cell r="F199">
            <v>0</v>
          </cell>
          <cell r="G199">
            <v>0</v>
          </cell>
          <cell r="H199">
            <v>3537</v>
          </cell>
          <cell r="I199">
            <v>1753946</v>
          </cell>
          <cell r="J199">
            <v>29093</v>
          </cell>
          <cell r="K199">
            <v>135028</v>
          </cell>
          <cell r="L199">
            <v>105000</v>
          </cell>
          <cell r="M199">
            <v>0</v>
          </cell>
          <cell r="N199">
            <v>75000</v>
          </cell>
          <cell r="O199">
            <v>140000</v>
          </cell>
          <cell r="P199">
            <v>296000</v>
          </cell>
          <cell r="Q199">
            <v>0</v>
          </cell>
          <cell r="R199">
            <v>1603924</v>
          </cell>
          <cell r="S199">
            <v>0</v>
          </cell>
          <cell r="T199">
            <v>10620</v>
          </cell>
          <cell r="U199">
            <v>10255</v>
          </cell>
          <cell r="V199">
            <v>65000</v>
          </cell>
          <cell r="W199">
            <v>210000</v>
          </cell>
          <cell r="X199">
            <v>4433866</v>
          </cell>
          <cell r="Y199">
            <v>0</v>
          </cell>
          <cell r="Z199">
            <v>70000</v>
          </cell>
          <cell r="AA199">
            <v>0</v>
          </cell>
          <cell r="AB199">
            <v>4503866</v>
          </cell>
          <cell r="AC199">
            <v>1178498</v>
          </cell>
          <cell r="AD199">
            <v>5682364</v>
          </cell>
          <cell r="AE199">
            <v>2446884</v>
          </cell>
          <cell r="AF199">
            <v>148515</v>
          </cell>
          <cell r="AG199">
            <v>256059</v>
          </cell>
          <cell r="AH199">
            <v>200581</v>
          </cell>
          <cell r="AI199">
            <v>286815</v>
          </cell>
          <cell r="AJ199">
            <v>123064</v>
          </cell>
          <cell r="AK199">
            <v>547676</v>
          </cell>
          <cell r="AL199">
            <v>309215</v>
          </cell>
          <cell r="AM199">
            <v>0</v>
          </cell>
          <cell r="AN199">
            <v>1871925</v>
          </cell>
          <cell r="AO199">
            <v>195000</v>
          </cell>
          <cell r="AP199">
            <v>210000</v>
          </cell>
          <cell r="AQ199">
            <v>70000</v>
          </cell>
          <cell r="AR199">
            <v>154078</v>
          </cell>
          <cell r="AS199">
            <v>434078</v>
          </cell>
          <cell r="AT199">
            <v>4947887</v>
          </cell>
          <cell r="AU199">
            <v>74355</v>
          </cell>
          <cell r="AV199">
            <v>5022242</v>
          </cell>
          <cell r="AW199">
            <v>660122</v>
          </cell>
          <cell r="AX199">
            <v>5682364</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20</v>
          </cell>
          <cell r="BV199">
            <v>2011</v>
          </cell>
          <cell r="BW199">
            <v>2015</v>
          </cell>
          <cell r="BX199">
            <v>10</v>
          </cell>
          <cell r="BY199">
            <v>0</v>
          </cell>
          <cell r="BZ199">
            <v>0</v>
          </cell>
          <cell r="CA199">
            <v>0</v>
          </cell>
          <cell r="CB199">
            <v>0</v>
          </cell>
          <cell r="CC199">
            <v>0</v>
          </cell>
          <cell r="CD199">
            <v>0</v>
          </cell>
          <cell r="CE199">
            <v>0</v>
          </cell>
          <cell r="CF199">
            <v>0</v>
          </cell>
          <cell r="CG199">
            <v>0</v>
          </cell>
          <cell r="CH199">
            <v>0</v>
          </cell>
          <cell r="CI199">
            <v>0</v>
          </cell>
          <cell r="CJ199">
            <v>2009</v>
          </cell>
          <cell r="CK199">
            <v>2018</v>
          </cell>
          <cell r="CL199">
            <v>1340</v>
          </cell>
          <cell r="CM199">
            <v>0</v>
          </cell>
          <cell r="CN199">
            <v>0</v>
          </cell>
          <cell r="CO199">
            <v>0</v>
          </cell>
          <cell r="CP199">
            <v>0</v>
          </cell>
          <cell r="CQ199">
            <v>0</v>
          </cell>
          <cell r="CR199">
            <v>0</v>
          </cell>
          <cell r="CS199">
            <v>135</v>
          </cell>
          <cell r="CT199">
            <v>2700</v>
          </cell>
          <cell r="CU199">
            <v>0</v>
          </cell>
          <cell r="CV199">
            <v>4</v>
          </cell>
          <cell r="CW199">
            <v>199320</v>
          </cell>
          <cell r="CX199">
            <v>0</v>
          </cell>
          <cell r="CY199">
            <v>0</v>
          </cell>
          <cell r="CZ199">
            <v>0</v>
          </cell>
          <cell r="DA199">
            <v>0</v>
          </cell>
          <cell r="DB199">
            <v>0</v>
          </cell>
          <cell r="DC199">
            <v>0</v>
          </cell>
          <cell r="DD199">
            <v>4</v>
          </cell>
          <cell r="DE199">
            <v>209872</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1215426</v>
          </cell>
          <cell r="DU199">
            <v>95038</v>
          </cell>
          <cell r="DV199">
            <v>0</v>
          </cell>
          <cell r="DW199">
            <v>0</v>
          </cell>
          <cell r="DX199">
            <v>0</v>
          </cell>
          <cell r="DY199">
            <v>107791</v>
          </cell>
          <cell r="DZ199">
            <v>7000</v>
          </cell>
          <cell r="EA199">
            <v>0</v>
          </cell>
          <cell r="EB199">
            <v>1425255</v>
          </cell>
          <cell r="EC199">
            <v>150000</v>
          </cell>
          <cell r="ED199">
            <v>0</v>
          </cell>
          <cell r="EE199">
            <v>1330217</v>
          </cell>
          <cell r="EF199">
            <v>0</v>
          </cell>
          <cell r="EG199">
            <v>136086</v>
          </cell>
          <cell r="EH199">
            <v>136086</v>
          </cell>
          <cell r="EI199">
            <v>51685</v>
          </cell>
          <cell r="EJ199">
            <v>187771</v>
          </cell>
          <cell r="EK199">
            <v>0</v>
          </cell>
          <cell r="EL199">
            <v>0</v>
          </cell>
          <cell r="EM199">
            <v>0</v>
          </cell>
          <cell r="EN199">
            <v>20738</v>
          </cell>
          <cell r="EO199">
            <v>0</v>
          </cell>
          <cell r="EP199">
            <v>0</v>
          </cell>
          <cell r="EQ199">
            <v>1783764</v>
          </cell>
          <cell r="ER199">
            <v>60680</v>
          </cell>
          <cell r="ES199">
            <v>926547</v>
          </cell>
          <cell r="ET199">
            <v>97638</v>
          </cell>
          <cell r="EU199">
            <v>0</v>
          </cell>
          <cell r="EV199">
            <v>0</v>
          </cell>
          <cell r="EW199">
            <v>86889</v>
          </cell>
          <cell r="EX199">
            <v>33000</v>
          </cell>
          <cell r="EY199">
            <v>0</v>
          </cell>
          <cell r="EZ199">
            <v>13499</v>
          </cell>
          <cell r="FA199">
            <v>0</v>
          </cell>
          <cell r="FB199">
            <v>0</v>
          </cell>
          <cell r="FC199">
            <v>1157573</v>
          </cell>
          <cell r="FD199">
            <v>0</v>
          </cell>
          <cell r="FE199">
            <v>0</v>
          </cell>
          <cell r="FF199">
            <v>865867</v>
          </cell>
          <cell r="FG199">
            <v>60680</v>
          </cell>
          <cell r="FH199">
            <v>1396842</v>
          </cell>
          <cell r="FI199">
            <v>23212</v>
          </cell>
          <cell r="FJ199">
            <v>67514</v>
          </cell>
          <cell r="FK199">
            <v>105000</v>
          </cell>
          <cell r="FL199">
            <v>0</v>
          </cell>
          <cell r="FM199">
            <v>0</v>
          </cell>
          <cell r="FN199">
            <v>0</v>
          </cell>
          <cell r="FO199">
            <v>25000</v>
          </cell>
          <cell r="FP199">
            <v>0</v>
          </cell>
          <cell r="FQ199">
            <v>1603924</v>
          </cell>
          <cell r="FR199">
            <v>0</v>
          </cell>
          <cell r="FS199">
            <v>9120</v>
          </cell>
          <cell r="FT199">
            <v>8058</v>
          </cell>
          <cell r="FU199">
            <v>65000</v>
          </cell>
          <cell r="FV199">
            <v>100000</v>
          </cell>
          <cell r="FW199">
            <v>3403670</v>
          </cell>
          <cell r="FX199">
            <v>0</v>
          </cell>
          <cell r="FY199">
            <v>0</v>
          </cell>
          <cell r="FZ199">
            <v>0</v>
          </cell>
          <cell r="GA199">
            <v>3403670</v>
          </cell>
          <cell r="GB199">
            <v>7152</v>
          </cell>
          <cell r="GC199">
            <v>3410822</v>
          </cell>
          <cell r="GD199">
            <v>379692</v>
          </cell>
          <cell r="GE199">
            <v>0</v>
          </cell>
          <cell r="GF199">
            <v>2715318</v>
          </cell>
          <cell r="GG199">
            <v>6001</v>
          </cell>
          <cell r="GH199">
            <v>1986331</v>
          </cell>
          <cell r="GI199">
            <v>30326</v>
          </cell>
          <cell r="GJ199">
            <v>23404</v>
          </cell>
          <cell r="GK199">
            <v>241720</v>
          </cell>
          <cell r="GL199">
            <v>101660</v>
          </cell>
          <cell r="GM199">
            <v>10605</v>
          </cell>
          <cell r="GN199">
            <v>16421</v>
          </cell>
          <cell r="GO199">
            <v>18466</v>
          </cell>
          <cell r="GP199">
            <v>0</v>
          </cell>
          <cell r="GQ199">
            <v>63000</v>
          </cell>
          <cell r="GR199">
            <v>0</v>
          </cell>
          <cell r="GS199">
            <v>23532</v>
          </cell>
          <cell r="GT199">
            <v>53782</v>
          </cell>
          <cell r="GU199">
            <v>0</v>
          </cell>
          <cell r="GV199">
            <v>2792632</v>
          </cell>
          <cell r="GW199">
            <v>317817</v>
          </cell>
          <cell r="GX199">
            <v>635900</v>
          </cell>
          <cell r="GY199">
            <v>0</v>
          </cell>
          <cell r="GZ199">
            <v>0</v>
          </cell>
          <cell r="HA199">
            <v>0</v>
          </cell>
          <cell r="HB199">
            <v>168532</v>
          </cell>
          <cell r="HC199">
            <v>0</v>
          </cell>
          <cell r="HD199">
            <v>26609</v>
          </cell>
          <cell r="HE199">
            <v>42007</v>
          </cell>
          <cell r="HF199">
            <v>3956888</v>
          </cell>
          <cell r="HG199">
            <v>3936001</v>
          </cell>
          <cell r="HH199">
            <v>0</v>
          </cell>
          <cell r="HI199">
            <v>20887</v>
          </cell>
          <cell r="HJ199">
            <v>1964841</v>
          </cell>
          <cell r="HK199">
            <v>41353</v>
          </cell>
          <cell r="HL199">
            <v>28836</v>
          </cell>
          <cell r="HM199">
            <v>219193</v>
          </cell>
          <cell r="HN199">
            <v>99579</v>
          </cell>
          <cell r="HO199">
            <v>12686</v>
          </cell>
          <cell r="HP199">
            <v>16242</v>
          </cell>
          <cell r="HQ199">
            <v>18257</v>
          </cell>
          <cell r="HR199">
            <v>0</v>
          </cell>
          <cell r="HS199">
            <v>90537</v>
          </cell>
          <cell r="HT199">
            <v>0</v>
          </cell>
          <cell r="HU199">
            <v>54009</v>
          </cell>
          <cell r="HV199">
            <v>0</v>
          </cell>
          <cell r="HW199">
            <v>-2460</v>
          </cell>
          <cell r="HX199">
            <v>2769008</v>
          </cell>
          <cell r="HY199">
            <v>0</v>
          </cell>
          <cell r="HZ199">
            <v>20887</v>
          </cell>
          <cell r="IA199">
            <v>0</v>
          </cell>
          <cell r="IB199">
            <v>0</v>
          </cell>
          <cell r="IC199">
            <v>0</v>
          </cell>
          <cell r="ID199">
            <v>168781</v>
          </cell>
          <cell r="IE199">
            <v>0</v>
          </cell>
          <cell r="IF199">
            <v>21809</v>
          </cell>
          <cell r="IG199">
            <v>39787</v>
          </cell>
          <cell r="IH199">
            <v>0</v>
          </cell>
          <cell r="II199">
            <v>0</v>
          </cell>
          <cell r="IJ199">
            <v>0</v>
          </cell>
          <cell r="IK199">
            <v>0</v>
          </cell>
          <cell r="IL199">
            <v>2714999</v>
          </cell>
          <cell r="IM199">
            <v>0</v>
          </cell>
          <cell r="IN199">
            <v>0</v>
          </cell>
          <cell r="IO199">
            <v>2.89</v>
          </cell>
          <cell r="IP199">
            <v>1</v>
          </cell>
          <cell r="IQ199">
            <v>1.821</v>
          </cell>
          <cell r="IR199">
            <v>0</v>
          </cell>
          <cell r="IS199">
            <v>313.10000000000002</v>
          </cell>
          <cell r="IT199">
            <v>0</v>
          </cell>
          <cell r="IU199">
            <v>12.5</v>
          </cell>
          <cell r="IV199">
            <v>0</v>
          </cell>
          <cell r="IW199">
            <v>0</v>
          </cell>
          <cell r="IX199">
            <v>0</v>
          </cell>
          <cell r="IY199">
            <v>1658</v>
          </cell>
          <cell r="IZ199">
            <v>2032</v>
          </cell>
          <cell r="JA199">
            <v>0</v>
          </cell>
          <cell r="JB199">
            <v>0</v>
          </cell>
          <cell r="JC199">
            <v>1.08</v>
          </cell>
          <cell r="JD199">
            <v>35.81</v>
          </cell>
          <cell r="JE199">
            <v>2.74</v>
          </cell>
          <cell r="JF199">
            <v>7.87</v>
          </cell>
          <cell r="JG199">
            <v>25.2</v>
          </cell>
          <cell r="JH199">
            <v>10.96</v>
          </cell>
          <cell r="JI199">
            <v>6.66</v>
          </cell>
          <cell r="JJ199">
            <v>24.48</v>
          </cell>
          <cell r="JK199">
            <v>42.1</v>
          </cell>
          <cell r="JL199">
            <v>1.91</v>
          </cell>
          <cell r="JM199">
            <v>0.22</v>
          </cell>
          <cell r="JN199">
            <v>0</v>
          </cell>
          <cell r="JO199">
            <v>0</v>
          </cell>
          <cell r="JP199">
            <v>6121</v>
          </cell>
          <cell r="JQ199">
            <v>1.921</v>
          </cell>
          <cell r="JR199">
            <v>23746</v>
          </cell>
          <cell r="JS199">
            <v>321</v>
          </cell>
          <cell r="JT199">
            <v>-1</v>
          </cell>
          <cell r="JU199">
            <v>0</v>
          </cell>
          <cell r="JV199">
            <v>-5356</v>
          </cell>
          <cell r="JW199">
            <v>313</v>
          </cell>
          <cell r="JX199">
            <v>313.10000000000002</v>
          </cell>
          <cell r="JY199">
            <v>6366</v>
          </cell>
          <cell r="JZ199">
            <v>1993195</v>
          </cell>
          <cell r="KA199">
            <v>0</v>
          </cell>
        </row>
        <row r="200">
          <cell r="C200">
            <v>3555</v>
          </cell>
          <cell r="D200" t="str">
            <v>LAWTON-BRONSON</v>
          </cell>
          <cell r="E200">
            <v>0</v>
          </cell>
          <cell r="F200">
            <v>0</v>
          </cell>
          <cell r="G200">
            <v>0</v>
          </cell>
          <cell r="H200">
            <v>3555</v>
          </cell>
          <cell r="I200">
            <v>2796637</v>
          </cell>
          <cell r="J200">
            <v>112223</v>
          </cell>
          <cell r="K200">
            <v>0</v>
          </cell>
          <cell r="L200">
            <v>489680</v>
          </cell>
          <cell r="M200">
            <v>1573</v>
          </cell>
          <cell r="N200">
            <v>200000</v>
          </cell>
          <cell r="O200">
            <v>305000</v>
          </cell>
          <cell r="P200">
            <v>646500</v>
          </cell>
          <cell r="Q200">
            <v>125000</v>
          </cell>
          <cell r="R200">
            <v>3417428</v>
          </cell>
          <cell r="S200">
            <v>0</v>
          </cell>
          <cell r="T200">
            <v>99000</v>
          </cell>
          <cell r="U200">
            <v>14368</v>
          </cell>
          <cell r="V200">
            <v>30000</v>
          </cell>
          <cell r="W200">
            <v>240000</v>
          </cell>
          <cell r="X200">
            <v>8477409</v>
          </cell>
          <cell r="Y200">
            <v>0</v>
          </cell>
          <cell r="Z200">
            <v>259309</v>
          </cell>
          <cell r="AA200">
            <v>0</v>
          </cell>
          <cell r="AB200">
            <v>8736718</v>
          </cell>
          <cell r="AC200">
            <v>1913706</v>
          </cell>
          <cell r="AD200">
            <v>10650424</v>
          </cell>
          <cell r="AE200">
            <v>4695000</v>
          </cell>
          <cell r="AF200">
            <v>165625</v>
          </cell>
          <cell r="AG200">
            <v>375000</v>
          </cell>
          <cell r="AH200">
            <v>347000</v>
          </cell>
          <cell r="AI200">
            <v>350000</v>
          </cell>
          <cell r="AJ200">
            <v>70000</v>
          </cell>
          <cell r="AK200">
            <v>550000</v>
          </cell>
          <cell r="AL200">
            <v>549500</v>
          </cell>
          <cell r="AM200">
            <v>0</v>
          </cell>
          <cell r="AN200">
            <v>2407125</v>
          </cell>
          <cell r="AO200">
            <v>325000</v>
          </cell>
          <cell r="AP200">
            <v>123000</v>
          </cell>
          <cell r="AQ200">
            <v>785899</v>
          </cell>
          <cell r="AR200">
            <v>271449</v>
          </cell>
          <cell r="AS200">
            <v>1180348</v>
          </cell>
          <cell r="AT200">
            <v>8607473</v>
          </cell>
          <cell r="AU200">
            <v>259309</v>
          </cell>
          <cell r="AV200">
            <v>8866782</v>
          </cell>
          <cell r="AW200">
            <v>1783642</v>
          </cell>
          <cell r="AX200">
            <v>10650424</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20</v>
          </cell>
          <cell r="BV200">
            <v>2015</v>
          </cell>
          <cell r="BW200">
            <v>2024</v>
          </cell>
          <cell r="BX200">
            <v>10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4050</v>
          </cell>
          <cell r="CU200">
            <v>0</v>
          </cell>
          <cell r="CV200">
            <v>4</v>
          </cell>
          <cell r="CW200">
            <v>386416</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1756586</v>
          </cell>
          <cell r="DU200">
            <v>150373</v>
          </cell>
          <cell r="DV200">
            <v>0</v>
          </cell>
          <cell r="DW200">
            <v>0</v>
          </cell>
          <cell r="DX200">
            <v>0</v>
          </cell>
          <cell r="DY200">
            <v>40000</v>
          </cell>
          <cell r="DZ200">
            <v>170000</v>
          </cell>
          <cell r="EA200">
            <v>0</v>
          </cell>
          <cell r="EB200">
            <v>2116959</v>
          </cell>
          <cell r="EC200">
            <v>175000</v>
          </cell>
          <cell r="ED200">
            <v>0</v>
          </cell>
          <cell r="EE200">
            <v>1966586</v>
          </cell>
          <cell r="EF200">
            <v>0</v>
          </cell>
          <cell r="EG200">
            <v>0</v>
          </cell>
          <cell r="EH200">
            <v>0</v>
          </cell>
          <cell r="EI200">
            <v>64650</v>
          </cell>
          <cell r="EJ200">
            <v>64650</v>
          </cell>
          <cell r="EK200">
            <v>0</v>
          </cell>
          <cell r="EL200">
            <v>0</v>
          </cell>
          <cell r="EM200">
            <v>0</v>
          </cell>
          <cell r="EN200">
            <v>0</v>
          </cell>
          <cell r="EO200">
            <v>526590</v>
          </cell>
          <cell r="EP200">
            <v>0</v>
          </cell>
          <cell r="EQ200">
            <v>2883199</v>
          </cell>
          <cell r="ER200">
            <v>76756</v>
          </cell>
          <cell r="ES200">
            <v>1104996</v>
          </cell>
          <cell r="ET200">
            <v>91500</v>
          </cell>
          <cell r="EU200">
            <v>0</v>
          </cell>
          <cell r="EV200">
            <v>0</v>
          </cell>
          <cell r="EW200">
            <v>0</v>
          </cell>
          <cell r="EX200">
            <v>33000</v>
          </cell>
          <cell r="EY200">
            <v>0</v>
          </cell>
          <cell r="EZ200">
            <v>0</v>
          </cell>
          <cell r="FA200">
            <v>268791</v>
          </cell>
          <cell r="FB200">
            <v>0</v>
          </cell>
          <cell r="FC200">
            <v>1498287</v>
          </cell>
          <cell r="FD200">
            <v>0</v>
          </cell>
          <cell r="FE200">
            <v>0</v>
          </cell>
          <cell r="FF200">
            <v>1028240</v>
          </cell>
          <cell r="FG200">
            <v>76756</v>
          </cell>
          <cell r="FH200">
            <v>2059597</v>
          </cell>
          <cell r="FI200">
            <v>83023</v>
          </cell>
          <cell r="FJ200">
            <v>0</v>
          </cell>
          <cell r="FK200">
            <v>489680</v>
          </cell>
          <cell r="FL200">
            <v>1000</v>
          </cell>
          <cell r="FM200">
            <v>0</v>
          </cell>
          <cell r="FN200">
            <v>30000</v>
          </cell>
          <cell r="FO200">
            <v>70000</v>
          </cell>
          <cell r="FP200">
            <v>0</v>
          </cell>
          <cell r="FQ200">
            <v>3417428</v>
          </cell>
          <cell r="FR200">
            <v>0</v>
          </cell>
          <cell r="FS200">
            <v>95000</v>
          </cell>
          <cell r="FT200">
            <v>10564</v>
          </cell>
          <cell r="FU200">
            <v>30000</v>
          </cell>
          <cell r="FV200">
            <v>120000</v>
          </cell>
          <cell r="FW200">
            <v>6406292</v>
          </cell>
          <cell r="FX200">
            <v>0</v>
          </cell>
          <cell r="FY200">
            <v>0</v>
          </cell>
          <cell r="FZ200">
            <v>0</v>
          </cell>
          <cell r="GA200">
            <v>6406292</v>
          </cell>
          <cell r="GB200">
            <v>806014</v>
          </cell>
          <cell r="GC200">
            <v>7212306</v>
          </cell>
          <cell r="GD200">
            <v>846244</v>
          </cell>
          <cell r="GE200">
            <v>0</v>
          </cell>
          <cell r="GF200">
            <v>4859922</v>
          </cell>
          <cell r="GG200">
            <v>6001</v>
          </cell>
          <cell r="GH200">
            <v>3732022</v>
          </cell>
          <cell r="GI200">
            <v>22026</v>
          </cell>
          <cell r="GJ200">
            <v>30437</v>
          </cell>
          <cell r="GK200">
            <v>329935</v>
          </cell>
          <cell r="GL200">
            <v>183055</v>
          </cell>
          <cell r="GM200">
            <v>833</v>
          </cell>
          <cell r="GN200">
            <v>32005</v>
          </cell>
          <cell r="GO200">
            <v>35977</v>
          </cell>
          <cell r="GP200">
            <v>0</v>
          </cell>
          <cell r="GQ200">
            <v>126691</v>
          </cell>
          <cell r="GR200">
            <v>0</v>
          </cell>
          <cell r="GS200">
            <v>132432</v>
          </cell>
          <cell r="GT200">
            <v>0</v>
          </cell>
          <cell r="GU200">
            <v>0</v>
          </cell>
          <cell r="GV200">
            <v>4992354</v>
          </cell>
          <cell r="GW200">
            <v>667669</v>
          </cell>
          <cell r="GX200">
            <v>706775</v>
          </cell>
          <cell r="GY200">
            <v>0</v>
          </cell>
          <cell r="GZ200">
            <v>0</v>
          </cell>
          <cell r="HA200">
            <v>0</v>
          </cell>
          <cell r="HB200">
            <v>140626</v>
          </cell>
          <cell r="HC200">
            <v>0</v>
          </cell>
          <cell r="HD200">
            <v>34460</v>
          </cell>
          <cell r="HE200">
            <v>84014</v>
          </cell>
          <cell r="HF200">
            <v>6591438</v>
          </cell>
          <cell r="HG200">
            <v>5744169</v>
          </cell>
          <cell r="HH200">
            <v>0</v>
          </cell>
          <cell r="HI200">
            <v>847269</v>
          </cell>
          <cell r="HJ200">
            <v>3825625</v>
          </cell>
          <cell r="HK200">
            <v>0</v>
          </cell>
          <cell r="HL200">
            <v>36126</v>
          </cell>
          <cell r="HM200">
            <v>293135</v>
          </cell>
          <cell r="HN200">
            <v>185523</v>
          </cell>
          <cell r="HO200">
            <v>0</v>
          </cell>
          <cell r="HP200">
            <v>32841</v>
          </cell>
          <cell r="HQ200">
            <v>36903</v>
          </cell>
          <cell r="HR200">
            <v>0</v>
          </cell>
          <cell r="HS200">
            <v>104682</v>
          </cell>
          <cell r="HT200">
            <v>0</v>
          </cell>
          <cell r="HU200">
            <v>37353</v>
          </cell>
          <cell r="HV200">
            <v>0</v>
          </cell>
          <cell r="HW200">
            <v>0</v>
          </cell>
          <cell r="HX200">
            <v>4935449</v>
          </cell>
          <cell r="HY200">
            <v>0</v>
          </cell>
          <cell r="HZ200">
            <v>847269</v>
          </cell>
          <cell r="IA200">
            <v>0</v>
          </cell>
          <cell r="IB200">
            <v>0</v>
          </cell>
          <cell r="IC200">
            <v>0</v>
          </cell>
          <cell r="ID200">
            <v>143499</v>
          </cell>
          <cell r="IE200">
            <v>0</v>
          </cell>
          <cell r="IF200">
            <v>28228</v>
          </cell>
          <cell r="IG200">
            <v>82634</v>
          </cell>
          <cell r="IH200">
            <v>0</v>
          </cell>
          <cell r="II200">
            <v>0</v>
          </cell>
          <cell r="IJ200">
            <v>0</v>
          </cell>
          <cell r="IK200">
            <v>0</v>
          </cell>
          <cell r="IL200">
            <v>4898096</v>
          </cell>
          <cell r="IM200">
            <v>0</v>
          </cell>
          <cell r="IN200">
            <v>0</v>
          </cell>
          <cell r="IO200">
            <v>2.74</v>
          </cell>
          <cell r="IP200">
            <v>27</v>
          </cell>
          <cell r="IQ200">
            <v>2.0619999999999998</v>
          </cell>
          <cell r="IR200">
            <v>1.1000000000000001</v>
          </cell>
          <cell r="IS200">
            <v>607</v>
          </cell>
          <cell r="IT200">
            <v>0</v>
          </cell>
          <cell r="IU200">
            <v>12</v>
          </cell>
          <cell r="IV200">
            <v>0</v>
          </cell>
          <cell r="IW200">
            <v>0</v>
          </cell>
          <cell r="IX200">
            <v>0</v>
          </cell>
          <cell r="IY200">
            <v>0</v>
          </cell>
          <cell r="IZ200">
            <v>0</v>
          </cell>
          <cell r="JA200">
            <v>0</v>
          </cell>
          <cell r="JB200">
            <v>0</v>
          </cell>
          <cell r="JC200">
            <v>0</v>
          </cell>
          <cell r="JD200">
            <v>47.89</v>
          </cell>
          <cell r="JE200">
            <v>13.7</v>
          </cell>
          <cell r="JF200">
            <v>13.31</v>
          </cell>
          <cell r="JG200">
            <v>20.88</v>
          </cell>
          <cell r="JH200">
            <v>16.440000000000001</v>
          </cell>
          <cell r="JI200">
            <v>13.31</v>
          </cell>
          <cell r="JJ200">
            <v>25.2</v>
          </cell>
          <cell r="JK200">
            <v>54.95</v>
          </cell>
          <cell r="JL200">
            <v>2.74</v>
          </cell>
          <cell r="JM200">
            <v>1.1000000000000001</v>
          </cell>
          <cell r="JN200">
            <v>23</v>
          </cell>
          <cell r="JO200">
            <v>0</v>
          </cell>
          <cell r="JP200">
            <v>6121</v>
          </cell>
          <cell r="JQ200">
            <v>2.0680000000000001</v>
          </cell>
          <cell r="JR200">
            <v>14309</v>
          </cell>
          <cell r="JS200">
            <v>625</v>
          </cell>
          <cell r="JT200">
            <v>-1.74</v>
          </cell>
          <cell r="JU200">
            <v>-10651</v>
          </cell>
          <cell r="JV200">
            <v>-9319</v>
          </cell>
          <cell r="JW200">
            <v>0</v>
          </cell>
          <cell r="JX200">
            <v>607</v>
          </cell>
          <cell r="JY200">
            <v>6366</v>
          </cell>
          <cell r="JZ200">
            <v>3864162</v>
          </cell>
          <cell r="KA200">
            <v>0</v>
          </cell>
        </row>
        <row r="201">
          <cell r="C201">
            <v>3582</v>
          </cell>
          <cell r="D201" t="str">
            <v>EAST MARSHALL</v>
          </cell>
          <cell r="E201">
            <v>0</v>
          </cell>
          <cell r="F201">
            <v>0</v>
          </cell>
          <cell r="G201">
            <v>0</v>
          </cell>
          <cell r="H201">
            <v>3582</v>
          </cell>
          <cell r="I201">
            <v>3024296</v>
          </cell>
          <cell r="J201">
            <v>69344</v>
          </cell>
          <cell r="K201">
            <v>286730</v>
          </cell>
          <cell r="L201">
            <v>2281776</v>
          </cell>
          <cell r="M201">
            <v>8180</v>
          </cell>
          <cell r="N201">
            <v>176000</v>
          </cell>
          <cell r="O201">
            <v>170500</v>
          </cell>
          <cell r="P201">
            <v>411500</v>
          </cell>
          <cell r="Q201">
            <v>0</v>
          </cell>
          <cell r="R201">
            <v>3518359</v>
          </cell>
          <cell r="S201">
            <v>0</v>
          </cell>
          <cell r="T201">
            <v>767043</v>
          </cell>
          <cell r="U201">
            <v>14817</v>
          </cell>
          <cell r="V201">
            <v>110000</v>
          </cell>
          <cell r="W201">
            <v>328770</v>
          </cell>
          <cell r="X201">
            <v>11167315</v>
          </cell>
          <cell r="Y201">
            <v>0</v>
          </cell>
          <cell r="Z201">
            <v>440688</v>
          </cell>
          <cell r="AA201">
            <v>0</v>
          </cell>
          <cell r="AB201">
            <v>11608003</v>
          </cell>
          <cell r="AC201">
            <v>2632000</v>
          </cell>
          <cell r="AD201">
            <v>14240003</v>
          </cell>
          <cell r="AE201">
            <v>6338481</v>
          </cell>
          <cell r="AF201">
            <v>483457</v>
          </cell>
          <cell r="AG201">
            <v>398422</v>
          </cell>
          <cell r="AH201">
            <v>234766</v>
          </cell>
          <cell r="AI201">
            <v>576428</v>
          </cell>
          <cell r="AJ201">
            <v>261080</v>
          </cell>
          <cell r="AK201">
            <v>1044920</v>
          </cell>
          <cell r="AL201">
            <v>656562</v>
          </cell>
          <cell r="AM201">
            <v>0</v>
          </cell>
          <cell r="AN201">
            <v>3655635</v>
          </cell>
          <cell r="AO201">
            <v>453955</v>
          </cell>
          <cell r="AP201">
            <v>555000</v>
          </cell>
          <cell r="AQ201">
            <v>654345</v>
          </cell>
          <cell r="AR201">
            <v>300650</v>
          </cell>
          <cell r="AS201">
            <v>1509995</v>
          </cell>
          <cell r="AT201">
            <v>11958066</v>
          </cell>
          <cell r="AU201">
            <v>442688</v>
          </cell>
          <cell r="AV201">
            <v>12400754</v>
          </cell>
          <cell r="AW201">
            <v>1839249</v>
          </cell>
          <cell r="AX201">
            <v>14240003</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20</v>
          </cell>
          <cell r="BV201">
            <v>2013</v>
          </cell>
          <cell r="BW201">
            <v>2017</v>
          </cell>
          <cell r="BX201">
            <v>10</v>
          </cell>
          <cell r="BY201">
            <v>0</v>
          </cell>
          <cell r="BZ201">
            <v>0</v>
          </cell>
          <cell r="CA201">
            <v>0</v>
          </cell>
          <cell r="CB201">
            <v>0</v>
          </cell>
          <cell r="CC201">
            <v>0</v>
          </cell>
          <cell r="CD201">
            <v>0</v>
          </cell>
          <cell r="CE201">
            <v>0</v>
          </cell>
          <cell r="CF201">
            <v>0</v>
          </cell>
          <cell r="CG201">
            <v>0</v>
          </cell>
          <cell r="CH201">
            <v>0</v>
          </cell>
          <cell r="CI201">
            <v>0</v>
          </cell>
          <cell r="CJ201">
            <v>2006</v>
          </cell>
          <cell r="CK201">
            <v>2015</v>
          </cell>
          <cell r="CL201">
            <v>670</v>
          </cell>
          <cell r="CM201">
            <v>0</v>
          </cell>
          <cell r="CN201">
            <v>0</v>
          </cell>
          <cell r="CO201">
            <v>0</v>
          </cell>
          <cell r="CP201">
            <v>0</v>
          </cell>
          <cell r="CQ201">
            <v>0</v>
          </cell>
          <cell r="CR201">
            <v>0</v>
          </cell>
          <cell r="CS201">
            <v>135</v>
          </cell>
          <cell r="CT201">
            <v>2700</v>
          </cell>
          <cell r="CU201">
            <v>0</v>
          </cell>
          <cell r="CV201">
            <v>10</v>
          </cell>
          <cell r="CW201">
            <v>408988</v>
          </cell>
          <cell r="CX201">
            <v>0</v>
          </cell>
          <cell r="CY201">
            <v>0</v>
          </cell>
          <cell r="CZ201">
            <v>0</v>
          </cell>
          <cell r="DA201">
            <v>0</v>
          </cell>
          <cell r="DB201">
            <v>0</v>
          </cell>
          <cell r="DC201">
            <v>0</v>
          </cell>
          <cell r="DD201">
            <v>0</v>
          </cell>
          <cell r="DE201">
            <v>140137</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2149199</v>
          </cell>
          <cell r="DU201">
            <v>21431</v>
          </cell>
          <cell r="DV201">
            <v>0</v>
          </cell>
          <cell r="DW201">
            <v>0</v>
          </cell>
          <cell r="DX201">
            <v>0</v>
          </cell>
          <cell r="DY201">
            <v>22969</v>
          </cell>
          <cell r="DZ201">
            <v>227031</v>
          </cell>
          <cell r="EA201">
            <v>0</v>
          </cell>
          <cell r="EB201">
            <v>2420630</v>
          </cell>
          <cell r="EC201">
            <v>220000</v>
          </cell>
          <cell r="ED201">
            <v>0</v>
          </cell>
          <cell r="EE201">
            <v>2399199</v>
          </cell>
          <cell r="EF201">
            <v>114400</v>
          </cell>
          <cell r="EG201">
            <v>25737</v>
          </cell>
          <cell r="EH201">
            <v>140137</v>
          </cell>
          <cell r="EI201">
            <v>69023</v>
          </cell>
          <cell r="EJ201">
            <v>209160</v>
          </cell>
          <cell r="EK201">
            <v>0</v>
          </cell>
          <cell r="EL201">
            <v>0</v>
          </cell>
          <cell r="EM201">
            <v>0</v>
          </cell>
          <cell r="EN201">
            <v>28236</v>
          </cell>
          <cell r="EO201">
            <v>216655</v>
          </cell>
          <cell r="EP201">
            <v>0</v>
          </cell>
          <cell r="EQ201">
            <v>3094681</v>
          </cell>
          <cell r="ER201">
            <v>10246</v>
          </cell>
          <cell r="ES201">
            <v>1157312</v>
          </cell>
          <cell r="ET201">
            <v>105183</v>
          </cell>
          <cell r="EU201">
            <v>0</v>
          </cell>
          <cell r="EV201">
            <v>0</v>
          </cell>
          <cell r="EW201">
            <v>67000</v>
          </cell>
          <cell r="EX201">
            <v>33000</v>
          </cell>
          <cell r="EY201">
            <v>0</v>
          </cell>
          <cell r="EZ201">
            <v>13500</v>
          </cell>
          <cell r="FA201">
            <v>103584</v>
          </cell>
          <cell r="FB201">
            <v>0</v>
          </cell>
          <cell r="FC201">
            <v>1479579</v>
          </cell>
          <cell r="FD201">
            <v>0</v>
          </cell>
          <cell r="FE201">
            <v>0</v>
          </cell>
          <cell r="FF201">
            <v>1147066</v>
          </cell>
          <cell r="FG201">
            <v>10246</v>
          </cell>
          <cell r="FH201">
            <v>2365352</v>
          </cell>
          <cell r="FI201">
            <v>54237</v>
          </cell>
          <cell r="FJ201">
            <v>286730</v>
          </cell>
          <cell r="FK201">
            <v>2281776</v>
          </cell>
          <cell r="FL201">
            <v>5500</v>
          </cell>
          <cell r="FM201">
            <v>0</v>
          </cell>
          <cell r="FN201">
            <v>25000</v>
          </cell>
          <cell r="FO201">
            <v>90900</v>
          </cell>
          <cell r="FP201">
            <v>0</v>
          </cell>
          <cell r="FQ201">
            <v>3518359</v>
          </cell>
          <cell r="FR201">
            <v>0</v>
          </cell>
          <cell r="FS201">
            <v>219914</v>
          </cell>
          <cell r="FT201">
            <v>11588</v>
          </cell>
          <cell r="FU201">
            <v>110000</v>
          </cell>
          <cell r="FV201">
            <v>67100</v>
          </cell>
          <cell r="FW201">
            <v>9036456</v>
          </cell>
          <cell r="FX201">
            <v>0</v>
          </cell>
          <cell r="FY201">
            <v>3000</v>
          </cell>
          <cell r="FZ201">
            <v>0</v>
          </cell>
          <cell r="GA201">
            <v>9039456</v>
          </cell>
          <cell r="GB201">
            <v>1509236</v>
          </cell>
          <cell r="GC201">
            <v>10548692</v>
          </cell>
          <cell r="GD201">
            <v>3101508</v>
          </cell>
          <cell r="GE201">
            <v>0</v>
          </cell>
          <cell r="GF201">
            <v>5624410</v>
          </cell>
          <cell r="GG201">
            <v>6085</v>
          </cell>
          <cell r="GH201">
            <v>4014275</v>
          </cell>
          <cell r="GI201">
            <v>151962</v>
          </cell>
          <cell r="GJ201">
            <v>44013</v>
          </cell>
          <cell r="GK201">
            <v>593592</v>
          </cell>
          <cell r="GL201">
            <v>202322</v>
          </cell>
          <cell r="GM201">
            <v>13281</v>
          </cell>
          <cell r="GN201">
            <v>32907</v>
          </cell>
          <cell r="GO201">
            <v>36790</v>
          </cell>
          <cell r="GP201">
            <v>0</v>
          </cell>
          <cell r="GQ201">
            <v>76838</v>
          </cell>
          <cell r="GR201">
            <v>0</v>
          </cell>
          <cell r="GS201">
            <v>86216</v>
          </cell>
          <cell r="GT201">
            <v>0</v>
          </cell>
          <cell r="GU201">
            <v>0</v>
          </cell>
          <cell r="GV201">
            <v>5710626</v>
          </cell>
          <cell r="GW201">
            <v>2392733</v>
          </cell>
          <cell r="GX201">
            <v>2126986</v>
          </cell>
          <cell r="GY201">
            <v>0</v>
          </cell>
          <cell r="GZ201">
            <v>0</v>
          </cell>
          <cell r="HA201">
            <v>0</v>
          </cell>
          <cell r="HB201">
            <v>316801</v>
          </cell>
          <cell r="HC201">
            <v>0</v>
          </cell>
          <cell r="HD201">
            <v>44772</v>
          </cell>
          <cell r="HE201">
            <v>150025</v>
          </cell>
          <cell r="HF201">
            <v>10697171</v>
          </cell>
          <cell r="HG201">
            <v>8594202</v>
          </cell>
          <cell r="HH201">
            <v>0</v>
          </cell>
          <cell r="HI201">
            <v>2102969</v>
          </cell>
          <cell r="HJ201">
            <v>4049383</v>
          </cell>
          <cell r="HK201">
            <v>5035</v>
          </cell>
          <cell r="HL201">
            <v>42169</v>
          </cell>
          <cell r="HM201">
            <v>636013</v>
          </cell>
          <cell r="HN201">
            <v>205727</v>
          </cell>
          <cell r="HO201">
            <v>9876</v>
          </cell>
          <cell r="HP201">
            <v>33157</v>
          </cell>
          <cell r="HQ201">
            <v>37059</v>
          </cell>
          <cell r="HR201">
            <v>0</v>
          </cell>
          <cell r="HS201">
            <v>129487</v>
          </cell>
          <cell r="HT201">
            <v>0</v>
          </cell>
          <cell r="HU201">
            <v>22969</v>
          </cell>
          <cell r="HV201">
            <v>0</v>
          </cell>
          <cell r="HW201">
            <v>0</v>
          </cell>
          <cell r="HX201">
            <v>5625270</v>
          </cell>
          <cell r="HY201">
            <v>0</v>
          </cell>
          <cell r="HZ201">
            <v>2102969</v>
          </cell>
          <cell r="IA201">
            <v>0</v>
          </cell>
          <cell r="IB201">
            <v>0</v>
          </cell>
          <cell r="IC201">
            <v>0</v>
          </cell>
          <cell r="ID201">
            <v>310487</v>
          </cell>
          <cell r="IE201">
            <v>0</v>
          </cell>
          <cell r="IF201">
            <v>36691</v>
          </cell>
          <cell r="IG201">
            <v>140783</v>
          </cell>
          <cell r="IH201">
            <v>0</v>
          </cell>
          <cell r="II201">
            <v>0</v>
          </cell>
          <cell r="IJ201">
            <v>0</v>
          </cell>
          <cell r="IK201">
            <v>0</v>
          </cell>
          <cell r="IL201">
            <v>5602301</v>
          </cell>
          <cell r="IM201">
            <v>0</v>
          </cell>
          <cell r="IN201">
            <v>0</v>
          </cell>
          <cell r="IO201">
            <v>2.92</v>
          </cell>
          <cell r="IP201">
            <v>5</v>
          </cell>
          <cell r="IQ201">
            <v>3.2160000000000002</v>
          </cell>
          <cell r="IR201">
            <v>0.66</v>
          </cell>
          <cell r="IS201">
            <v>609.29999999999995</v>
          </cell>
          <cell r="IT201">
            <v>0</v>
          </cell>
          <cell r="IU201">
            <v>25.5</v>
          </cell>
          <cell r="IV201">
            <v>0</v>
          </cell>
          <cell r="IW201">
            <v>0</v>
          </cell>
          <cell r="IX201">
            <v>0</v>
          </cell>
          <cell r="IY201">
            <v>0</v>
          </cell>
          <cell r="IZ201">
            <v>0</v>
          </cell>
          <cell r="JA201">
            <v>0</v>
          </cell>
          <cell r="JB201">
            <v>0</v>
          </cell>
          <cell r="JC201">
            <v>0</v>
          </cell>
          <cell r="JD201">
            <v>102.5</v>
          </cell>
          <cell r="JE201">
            <v>32.880000000000003</v>
          </cell>
          <cell r="JF201">
            <v>31.46</v>
          </cell>
          <cell r="JG201">
            <v>38.159999999999997</v>
          </cell>
          <cell r="JH201">
            <v>12.33</v>
          </cell>
          <cell r="JI201">
            <v>29.04</v>
          </cell>
          <cell r="JJ201">
            <v>29.52</v>
          </cell>
          <cell r="JK201">
            <v>70.89</v>
          </cell>
          <cell r="JL201">
            <v>2.99</v>
          </cell>
          <cell r="JM201">
            <v>0.22</v>
          </cell>
          <cell r="JN201">
            <v>4</v>
          </cell>
          <cell r="JO201">
            <v>0</v>
          </cell>
          <cell r="JP201">
            <v>6205</v>
          </cell>
          <cell r="JQ201">
            <v>2.9020000000000001</v>
          </cell>
          <cell r="JR201">
            <v>9087</v>
          </cell>
          <cell r="JS201">
            <v>652.6</v>
          </cell>
          <cell r="JT201">
            <v>0</v>
          </cell>
          <cell r="JU201">
            <v>0</v>
          </cell>
          <cell r="JV201">
            <v>0</v>
          </cell>
          <cell r="JW201">
            <v>0</v>
          </cell>
          <cell r="JX201">
            <v>609.29999999999995</v>
          </cell>
          <cell r="JY201">
            <v>6450</v>
          </cell>
          <cell r="JZ201">
            <v>3929985</v>
          </cell>
          <cell r="KA201">
            <v>159892</v>
          </cell>
        </row>
        <row r="202">
          <cell r="C202">
            <v>3600</v>
          </cell>
          <cell r="D202" t="str">
            <v>LE MARS</v>
          </cell>
          <cell r="E202">
            <v>0</v>
          </cell>
          <cell r="F202">
            <v>0</v>
          </cell>
          <cell r="G202">
            <v>0</v>
          </cell>
          <cell r="H202">
            <v>3600</v>
          </cell>
          <cell r="I202">
            <v>7332041</v>
          </cell>
          <cell r="J202">
            <v>330819</v>
          </cell>
          <cell r="K202">
            <v>0</v>
          </cell>
          <cell r="L202">
            <v>313000</v>
          </cell>
          <cell r="M202">
            <v>20100</v>
          </cell>
          <cell r="N202">
            <v>464549</v>
          </cell>
          <cell r="O202">
            <v>605000</v>
          </cell>
          <cell r="P202">
            <v>1682250</v>
          </cell>
          <cell r="Q202">
            <v>7500</v>
          </cell>
          <cell r="R202">
            <v>11965473</v>
          </cell>
          <cell r="S202">
            <v>0</v>
          </cell>
          <cell r="T202">
            <v>777671</v>
          </cell>
          <cell r="U202">
            <v>78140</v>
          </cell>
          <cell r="V202">
            <v>225000</v>
          </cell>
          <cell r="W202">
            <v>687000</v>
          </cell>
          <cell r="X202">
            <v>24488543</v>
          </cell>
          <cell r="Y202">
            <v>0</v>
          </cell>
          <cell r="Z202">
            <v>884450</v>
          </cell>
          <cell r="AA202">
            <v>0</v>
          </cell>
          <cell r="AB202">
            <v>25372993</v>
          </cell>
          <cell r="AC202">
            <v>8474668</v>
          </cell>
          <cell r="AD202">
            <v>33847661</v>
          </cell>
          <cell r="AE202">
            <v>14529643</v>
          </cell>
          <cell r="AF202">
            <v>629625</v>
          </cell>
          <cell r="AG202">
            <v>1745286</v>
          </cell>
          <cell r="AH202">
            <v>564943</v>
          </cell>
          <cell r="AI202">
            <v>1278245</v>
          </cell>
          <cell r="AJ202">
            <v>94702</v>
          </cell>
          <cell r="AK202">
            <v>1539322</v>
          </cell>
          <cell r="AL202">
            <v>868568</v>
          </cell>
          <cell r="AM202">
            <v>0</v>
          </cell>
          <cell r="AN202">
            <v>6720691</v>
          </cell>
          <cell r="AO202">
            <v>884043</v>
          </cell>
          <cell r="AP202">
            <v>900000</v>
          </cell>
          <cell r="AQ202">
            <v>887450</v>
          </cell>
          <cell r="AR202">
            <v>991943</v>
          </cell>
          <cell r="AS202">
            <v>2779393</v>
          </cell>
          <cell r="AT202">
            <v>24913770</v>
          </cell>
          <cell r="AU202">
            <v>884450</v>
          </cell>
          <cell r="AV202">
            <v>25798220</v>
          </cell>
          <cell r="AW202">
            <v>8049441</v>
          </cell>
          <cell r="AX202">
            <v>33847661</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2013</v>
          </cell>
          <cell r="BW202">
            <v>2017</v>
          </cell>
          <cell r="BX202">
            <v>5</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2700</v>
          </cell>
          <cell r="CU202">
            <v>0</v>
          </cell>
          <cell r="CV202">
            <v>0</v>
          </cell>
          <cell r="CW202">
            <v>664483</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5827727</v>
          </cell>
          <cell r="DU202">
            <v>502283</v>
          </cell>
          <cell r="DV202">
            <v>0</v>
          </cell>
          <cell r="DW202">
            <v>0</v>
          </cell>
          <cell r="DX202">
            <v>0</v>
          </cell>
          <cell r="DY202">
            <v>94055</v>
          </cell>
          <cell r="DZ202">
            <v>661064</v>
          </cell>
          <cell r="EA202">
            <v>0</v>
          </cell>
          <cell r="EB202">
            <v>7085129</v>
          </cell>
          <cell r="EC202">
            <v>300000</v>
          </cell>
          <cell r="ED202">
            <v>0</v>
          </cell>
          <cell r="EE202">
            <v>6582846</v>
          </cell>
          <cell r="EF202">
            <v>0</v>
          </cell>
          <cell r="EG202">
            <v>0</v>
          </cell>
          <cell r="EH202">
            <v>0</v>
          </cell>
          <cell r="EI202">
            <v>278538</v>
          </cell>
          <cell r="EJ202">
            <v>278538</v>
          </cell>
          <cell r="EK202">
            <v>0</v>
          </cell>
          <cell r="EL202">
            <v>0</v>
          </cell>
          <cell r="EM202">
            <v>0</v>
          </cell>
          <cell r="EN202">
            <v>0</v>
          </cell>
          <cell r="EO202">
            <v>0</v>
          </cell>
          <cell r="EP202">
            <v>0</v>
          </cell>
          <cell r="EQ202">
            <v>7663667</v>
          </cell>
          <cell r="ER202">
            <v>59508</v>
          </cell>
          <cell r="ES202">
            <v>1084828</v>
          </cell>
          <cell r="ET202">
            <v>46727</v>
          </cell>
          <cell r="EU202">
            <v>0</v>
          </cell>
          <cell r="EV202">
            <v>0</v>
          </cell>
          <cell r="EW202">
            <v>0</v>
          </cell>
          <cell r="EX202">
            <v>33000</v>
          </cell>
          <cell r="EY202">
            <v>0</v>
          </cell>
          <cell r="EZ202">
            <v>0</v>
          </cell>
          <cell r="FA202">
            <v>0</v>
          </cell>
          <cell r="FB202">
            <v>0</v>
          </cell>
          <cell r="FC202">
            <v>1164555</v>
          </cell>
          <cell r="FD202">
            <v>0</v>
          </cell>
          <cell r="FE202">
            <v>0</v>
          </cell>
          <cell r="FF202">
            <v>1025320</v>
          </cell>
          <cell r="FG202">
            <v>59508</v>
          </cell>
          <cell r="FH202">
            <v>6776151</v>
          </cell>
          <cell r="FI202">
            <v>308171</v>
          </cell>
          <cell r="FJ202">
            <v>0</v>
          </cell>
          <cell r="FK202">
            <v>313000</v>
          </cell>
          <cell r="FL202">
            <v>15000</v>
          </cell>
          <cell r="FM202">
            <v>0</v>
          </cell>
          <cell r="FN202">
            <v>5000</v>
          </cell>
          <cell r="FO202">
            <v>147500</v>
          </cell>
          <cell r="FP202">
            <v>7500</v>
          </cell>
          <cell r="FQ202">
            <v>11965473</v>
          </cell>
          <cell r="FR202">
            <v>0</v>
          </cell>
          <cell r="FS202">
            <v>767671</v>
          </cell>
          <cell r="FT202">
            <v>70361</v>
          </cell>
          <cell r="FU202">
            <v>225000</v>
          </cell>
          <cell r="FV202">
            <v>262000</v>
          </cell>
          <cell r="FW202">
            <v>20862827</v>
          </cell>
          <cell r="FX202">
            <v>0</v>
          </cell>
          <cell r="FY202">
            <v>0</v>
          </cell>
          <cell r="FZ202">
            <v>0</v>
          </cell>
          <cell r="GA202">
            <v>20862827</v>
          </cell>
          <cell r="GB202">
            <v>3118761</v>
          </cell>
          <cell r="GC202">
            <v>23981588</v>
          </cell>
          <cell r="GD202">
            <v>1813032</v>
          </cell>
          <cell r="GE202">
            <v>0</v>
          </cell>
          <cell r="GF202">
            <v>16058824</v>
          </cell>
          <cell r="GG202">
            <v>6001</v>
          </cell>
          <cell r="GH202">
            <v>12398666</v>
          </cell>
          <cell r="GI202">
            <v>6092</v>
          </cell>
          <cell r="GJ202">
            <v>160551</v>
          </cell>
          <cell r="GK202">
            <v>1296096</v>
          </cell>
          <cell r="GL202">
            <v>617166</v>
          </cell>
          <cell r="GM202">
            <v>9065</v>
          </cell>
          <cell r="GN202">
            <v>123179</v>
          </cell>
          <cell r="GO202">
            <v>138467</v>
          </cell>
          <cell r="GP202">
            <v>0</v>
          </cell>
          <cell r="GQ202">
            <v>115678</v>
          </cell>
          <cell r="GR202">
            <v>0</v>
          </cell>
          <cell r="GS202">
            <v>165388</v>
          </cell>
          <cell r="GT202">
            <v>0</v>
          </cell>
          <cell r="GU202">
            <v>0</v>
          </cell>
          <cell r="GV202">
            <v>16224212</v>
          </cell>
          <cell r="GW202">
            <v>1088165</v>
          </cell>
          <cell r="GX202">
            <v>6627819</v>
          </cell>
          <cell r="GY202">
            <v>0</v>
          </cell>
          <cell r="GZ202">
            <v>0</v>
          </cell>
          <cell r="HA202">
            <v>0</v>
          </cell>
          <cell r="HB202">
            <v>462201</v>
          </cell>
          <cell r="HC202">
            <v>0</v>
          </cell>
          <cell r="HD202">
            <v>128533</v>
          </cell>
          <cell r="HE202">
            <v>90015</v>
          </cell>
          <cell r="HF202">
            <v>24492412</v>
          </cell>
          <cell r="HG202">
            <v>18571974</v>
          </cell>
          <cell r="HH202">
            <v>0</v>
          </cell>
          <cell r="HI202">
            <v>5920438</v>
          </cell>
          <cell r="HJ202">
            <v>12811253</v>
          </cell>
          <cell r="HK202">
            <v>0</v>
          </cell>
          <cell r="HL202">
            <v>223643</v>
          </cell>
          <cell r="HM202">
            <v>1596479</v>
          </cell>
          <cell r="HN202">
            <v>648972</v>
          </cell>
          <cell r="HO202">
            <v>0</v>
          </cell>
          <cell r="HP202">
            <v>126781</v>
          </cell>
          <cell r="HQ202">
            <v>142462</v>
          </cell>
          <cell r="HR202">
            <v>0</v>
          </cell>
          <cell r="HS202">
            <v>148444</v>
          </cell>
          <cell r="HT202">
            <v>0</v>
          </cell>
          <cell r="HU202">
            <v>94055</v>
          </cell>
          <cell r="HV202">
            <v>0</v>
          </cell>
          <cell r="HW202">
            <v>0</v>
          </cell>
          <cell r="HX202">
            <v>17056028</v>
          </cell>
          <cell r="HY202">
            <v>0</v>
          </cell>
          <cell r="HZ202">
            <v>5920438</v>
          </cell>
          <cell r="IA202">
            <v>0</v>
          </cell>
          <cell r="IB202">
            <v>0</v>
          </cell>
          <cell r="IC202">
            <v>0</v>
          </cell>
          <cell r="ID202">
            <v>484266</v>
          </cell>
          <cell r="IE202">
            <v>0</v>
          </cell>
          <cell r="IF202">
            <v>105133</v>
          </cell>
          <cell r="IG202">
            <v>100997</v>
          </cell>
          <cell r="IH202">
            <v>0</v>
          </cell>
          <cell r="II202">
            <v>0</v>
          </cell>
          <cell r="IJ202">
            <v>0</v>
          </cell>
          <cell r="IK202">
            <v>0</v>
          </cell>
          <cell r="IL202">
            <v>16961973</v>
          </cell>
          <cell r="IM202">
            <v>0</v>
          </cell>
          <cell r="IN202">
            <v>2.5</v>
          </cell>
          <cell r="IO202">
            <v>20.47</v>
          </cell>
          <cell r="IP202">
            <v>426</v>
          </cell>
          <cell r="IQ202">
            <v>9.4670000000000005</v>
          </cell>
          <cell r="IR202">
            <v>6.6</v>
          </cell>
          <cell r="IS202">
            <v>2087.6</v>
          </cell>
          <cell r="IT202">
            <v>0</v>
          </cell>
          <cell r="IU202">
            <v>18</v>
          </cell>
          <cell r="IV202">
            <v>0</v>
          </cell>
          <cell r="IW202">
            <v>0</v>
          </cell>
          <cell r="IX202">
            <v>0</v>
          </cell>
          <cell r="IY202">
            <v>0</v>
          </cell>
          <cell r="IZ202">
            <v>0</v>
          </cell>
          <cell r="JA202">
            <v>0</v>
          </cell>
          <cell r="JB202">
            <v>0</v>
          </cell>
          <cell r="JC202">
            <v>0</v>
          </cell>
          <cell r="JD202">
            <v>260.82</v>
          </cell>
          <cell r="JE202">
            <v>89.05</v>
          </cell>
          <cell r="JF202">
            <v>58.73</v>
          </cell>
          <cell r="JG202">
            <v>113.04</v>
          </cell>
          <cell r="JH202">
            <v>98.64</v>
          </cell>
          <cell r="JI202">
            <v>57.53</v>
          </cell>
          <cell r="JJ202">
            <v>103.68</v>
          </cell>
          <cell r="JK202">
            <v>259.85000000000002</v>
          </cell>
          <cell r="JL202">
            <v>23.58</v>
          </cell>
          <cell r="JM202">
            <v>9.9</v>
          </cell>
          <cell r="JN202">
            <v>424</v>
          </cell>
          <cell r="JO202">
            <v>3.9</v>
          </cell>
          <cell r="JP202">
            <v>6121</v>
          </cell>
          <cell r="JQ202">
            <v>9.3010000000000002</v>
          </cell>
          <cell r="JR202">
            <v>24661</v>
          </cell>
          <cell r="JS202">
            <v>2093</v>
          </cell>
          <cell r="JT202">
            <v>0</v>
          </cell>
          <cell r="JU202">
            <v>0</v>
          </cell>
          <cell r="JV202">
            <v>0</v>
          </cell>
          <cell r="JW202">
            <v>0</v>
          </cell>
          <cell r="JX202">
            <v>2087.6</v>
          </cell>
          <cell r="JY202">
            <v>6366</v>
          </cell>
          <cell r="JZ202">
            <v>13289662</v>
          </cell>
          <cell r="KA202">
            <v>0</v>
          </cell>
        </row>
        <row r="203">
          <cell r="C203">
            <v>3609</v>
          </cell>
          <cell r="D203" t="str">
            <v>LENOX</v>
          </cell>
          <cell r="E203">
            <v>0</v>
          </cell>
          <cell r="F203">
            <v>0</v>
          </cell>
          <cell r="G203">
            <v>0</v>
          </cell>
          <cell r="H203">
            <v>3609</v>
          </cell>
          <cell r="I203">
            <v>2032747</v>
          </cell>
          <cell r="J203">
            <v>23253</v>
          </cell>
          <cell r="K203">
            <v>111178</v>
          </cell>
          <cell r="L203">
            <v>260000</v>
          </cell>
          <cell r="M203">
            <v>7050</v>
          </cell>
          <cell r="N203">
            <v>110000</v>
          </cell>
          <cell r="O203">
            <v>100355</v>
          </cell>
          <cell r="P203">
            <v>103400</v>
          </cell>
          <cell r="Q203">
            <v>0</v>
          </cell>
          <cell r="R203">
            <v>2676473</v>
          </cell>
          <cell r="S203">
            <v>0</v>
          </cell>
          <cell r="T203">
            <v>522805</v>
          </cell>
          <cell r="U203">
            <v>14439</v>
          </cell>
          <cell r="V203">
            <v>85000</v>
          </cell>
          <cell r="W203">
            <v>265000</v>
          </cell>
          <cell r="X203">
            <v>6311700</v>
          </cell>
          <cell r="Y203">
            <v>0</v>
          </cell>
          <cell r="Z203">
            <v>0</v>
          </cell>
          <cell r="AA203">
            <v>0</v>
          </cell>
          <cell r="AB203">
            <v>6311700</v>
          </cell>
          <cell r="AC203">
            <v>1453708</v>
          </cell>
          <cell r="AD203">
            <v>7765408</v>
          </cell>
          <cell r="AE203">
            <v>4400000</v>
          </cell>
          <cell r="AF203">
            <v>140000</v>
          </cell>
          <cell r="AG203">
            <v>220000</v>
          </cell>
          <cell r="AH203">
            <v>330000</v>
          </cell>
          <cell r="AI203">
            <v>400000</v>
          </cell>
          <cell r="AJ203">
            <v>110000</v>
          </cell>
          <cell r="AK203">
            <v>625000</v>
          </cell>
          <cell r="AL203">
            <v>425000</v>
          </cell>
          <cell r="AM203">
            <v>0</v>
          </cell>
          <cell r="AN203">
            <v>2250000</v>
          </cell>
          <cell r="AO203">
            <v>470000</v>
          </cell>
          <cell r="AP203">
            <v>525000</v>
          </cell>
          <cell r="AQ203">
            <v>266245</v>
          </cell>
          <cell r="AR203">
            <v>192810</v>
          </cell>
          <cell r="AS203">
            <v>984055</v>
          </cell>
          <cell r="AT203">
            <v>8104055</v>
          </cell>
          <cell r="AU203">
            <v>0</v>
          </cell>
          <cell r="AV203">
            <v>8104055</v>
          </cell>
          <cell r="AW203">
            <v>-338647</v>
          </cell>
          <cell r="AX203">
            <v>7765408</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17</v>
          </cell>
          <cell r="BV203">
            <v>2008</v>
          </cell>
          <cell r="BW203">
            <v>2017</v>
          </cell>
          <cell r="BX203">
            <v>10</v>
          </cell>
          <cell r="BY203">
            <v>0</v>
          </cell>
          <cell r="BZ203">
            <v>0</v>
          </cell>
          <cell r="CA203">
            <v>0</v>
          </cell>
          <cell r="CB203">
            <v>0</v>
          </cell>
          <cell r="CC203">
            <v>0</v>
          </cell>
          <cell r="CD203">
            <v>0</v>
          </cell>
          <cell r="CE203">
            <v>0</v>
          </cell>
          <cell r="CF203">
            <v>0</v>
          </cell>
          <cell r="CG203">
            <v>0</v>
          </cell>
          <cell r="CH203">
            <v>0</v>
          </cell>
          <cell r="CI203">
            <v>0</v>
          </cell>
          <cell r="CJ203">
            <v>2004</v>
          </cell>
          <cell r="CK203">
            <v>2023</v>
          </cell>
          <cell r="CL203">
            <v>1340</v>
          </cell>
          <cell r="CM203">
            <v>0</v>
          </cell>
          <cell r="CN203">
            <v>0</v>
          </cell>
          <cell r="CO203">
            <v>0</v>
          </cell>
          <cell r="CP203">
            <v>0</v>
          </cell>
          <cell r="CQ203">
            <v>0</v>
          </cell>
          <cell r="CR203">
            <v>0</v>
          </cell>
          <cell r="CS203">
            <v>0</v>
          </cell>
          <cell r="CT203">
            <v>2700</v>
          </cell>
          <cell r="CU203">
            <v>0</v>
          </cell>
          <cell r="CV203">
            <v>5</v>
          </cell>
          <cell r="CW203">
            <v>287998</v>
          </cell>
          <cell r="CX203">
            <v>0</v>
          </cell>
          <cell r="CY203">
            <v>0</v>
          </cell>
          <cell r="CZ203">
            <v>0</v>
          </cell>
          <cell r="DA203">
            <v>0</v>
          </cell>
          <cell r="DB203">
            <v>0</v>
          </cell>
          <cell r="DC203">
            <v>0</v>
          </cell>
          <cell r="DD203">
            <v>1</v>
          </cell>
          <cell r="DE203">
            <v>173432</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1104002</v>
          </cell>
          <cell r="DU203">
            <v>80249</v>
          </cell>
          <cell r="DV203">
            <v>0</v>
          </cell>
          <cell r="DW203">
            <v>0</v>
          </cell>
          <cell r="DX203">
            <v>0</v>
          </cell>
          <cell r="DY203">
            <v>0</v>
          </cell>
          <cell r="DZ203">
            <v>0</v>
          </cell>
          <cell r="EA203">
            <v>0</v>
          </cell>
          <cell r="EB203">
            <v>1184251</v>
          </cell>
          <cell r="EC203">
            <v>310000</v>
          </cell>
          <cell r="ED203">
            <v>0</v>
          </cell>
          <cell r="EE203">
            <v>1104002</v>
          </cell>
          <cell r="EF203">
            <v>0</v>
          </cell>
          <cell r="EG203">
            <v>147094</v>
          </cell>
          <cell r="EH203">
            <v>147094</v>
          </cell>
          <cell r="EI203">
            <v>42711</v>
          </cell>
          <cell r="EJ203">
            <v>189805</v>
          </cell>
          <cell r="EK203">
            <v>0</v>
          </cell>
          <cell r="EL203">
            <v>0</v>
          </cell>
          <cell r="EM203">
            <v>0</v>
          </cell>
          <cell r="EN203">
            <v>0</v>
          </cell>
          <cell r="EO203">
            <v>346245</v>
          </cell>
          <cell r="EP203">
            <v>0</v>
          </cell>
          <cell r="EQ203">
            <v>2030301</v>
          </cell>
          <cell r="ER203">
            <v>835476</v>
          </cell>
          <cell r="ES203">
            <v>935476</v>
          </cell>
          <cell r="ET203">
            <v>241073</v>
          </cell>
          <cell r="EU203">
            <v>0</v>
          </cell>
          <cell r="EV203">
            <v>0</v>
          </cell>
          <cell r="EW203">
            <v>113650</v>
          </cell>
          <cell r="EX203">
            <v>33000</v>
          </cell>
          <cell r="EY203">
            <v>0</v>
          </cell>
          <cell r="EZ203">
            <v>0</v>
          </cell>
          <cell r="FA203">
            <v>267522</v>
          </cell>
          <cell r="FB203">
            <v>0</v>
          </cell>
          <cell r="FC203">
            <v>1590721</v>
          </cell>
          <cell r="FD203">
            <v>0</v>
          </cell>
          <cell r="FE203">
            <v>773473</v>
          </cell>
          <cell r="FF203">
            <v>873473</v>
          </cell>
          <cell r="FG203">
            <v>62003</v>
          </cell>
          <cell r="FH203">
            <v>1196245</v>
          </cell>
          <cell r="FI203">
            <v>13705</v>
          </cell>
          <cell r="FJ203">
            <v>92648</v>
          </cell>
          <cell r="FK203">
            <v>260000</v>
          </cell>
          <cell r="FL203">
            <v>4000</v>
          </cell>
          <cell r="FM203">
            <v>0</v>
          </cell>
          <cell r="FN203">
            <v>355</v>
          </cell>
          <cell r="FO203">
            <v>100000</v>
          </cell>
          <cell r="FP203">
            <v>0</v>
          </cell>
          <cell r="FQ203">
            <v>2676473</v>
          </cell>
          <cell r="FR203">
            <v>0</v>
          </cell>
          <cell r="FS203">
            <v>300000</v>
          </cell>
          <cell r="FT203">
            <v>8414</v>
          </cell>
          <cell r="FU203">
            <v>85000</v>
          </cell>
          <cell r="FV203">
            <v>85000</v>
          </cell>
          <cell r="FW203">
            <v>4821840</v>
          </cell>
          <cell r="FX203">
            <v>0</v>
          </cell>
          <cell r="FY203">
            <v>0</v>
          </cell>
          <cell r="FZ203">
            <v>0</v>
          </cell>
          <cell r="GA203">
            <v>4821840</v>
          </cell>
          <cell r="GB203">
            <v>734397</v>
          </cell>
          <cell r="GC203">
            <v>5556237</v>
          </cell>
          <cell r="GD203">
            <v>935417</v>
          </cell>
          <cell r="GE203">
            <v>0</v>
          </cell>
          <cell r="GF203">
            <v>3283070</v>
          </cell>
          <cell r="GG203">
            <v>6001</v>
          </cell>
          <cell r="GH203">
            <v>2459210</v>
          </cell>
          <cell r="GI203">
            <v>0</v>
          </cell>
          <cell r="GJ203">
            <v>87573</v>
          </cell>
          <cell r="GK203">
            <v>285288</v>
          </cell>
          <cell r="GL203">
            <v>120674</v>
          </cell>
          <cell r="GM203">
            <v>0</v>
          </cell>
          <cell r="GN203">
            <v>20135</v>
          </cell>
          <cell r="GO203">
            <v>22271</v>
          </cell>
          <cell r="GP203">
            <v>0</v>
          </cell>
          <cell r="GQ203">
            <v>0</v>
          </cell>
          <cell r="GR203">
            <v>0</v>
          </cell>
          <cell r="GS203">
            <v>52461</v>
          </cell>
          <cell r="GT203">
            <v>8073</v>
          </cell>
          <cell r="GU203">
            <v>0</v>
          </cell>
          <cell r="GV203">
            <v>3343604</v>
          </cell>
          <cell r="GW203">
            <v>797400</v>
          </cell>
          <cell r="GX203">
            <v>1773968</v>
          </cell>
          <cell r="GY203">
            <v>0</v>
          </cell>
          <cell r="GZ203">
            <v>0</v>
          </cell>
          <cell r="HA203">
            <v>0</v>
          </cell>
          <cell r="HB203">
            <v>170645</v>
          </cell>
          <cell r="HC203">
            <v>0</v>
          </cell>
          <cell r="HD203">
            <v>21801</v>
          </cell>
          <cell r="HE203">
            <v>81014</v>
          </cell>
          <cell r="HF203">
            <v>6166631</v>
          </cell>
          <cell r="HG203">
            <v>4489669</v>
          </cell>
          <cell r="HH203">
            <v>0</v>
          </cell>
          <cell r="HI203">
            <v>1676962</v>
          </cell>
          <cell r="HJ203">
            <v>2469824</v>
          </cell>
          <cell r="HK203">
            <v>13978</v>
          </cell>
          <cell r="HL203">
            <v>53326</v>
          </cell>
          <cell r="HM203">
            <v>234496</v>
          </cell>
          <cell r="HN203">
            <v>118904</v>
          </cell>
          <cell r="HO203">
            <v>1770</v>
          </cell>
          <cell r="HP203">
            <v>20286</v>
          </cell>
          <cell r="HQ203">
            <v>22437</v>
          </cell>
          <cell r="HR203">
            <v>0</v>
          </cell>
          <cell r="HS203">
            <v>0</v>
          </cell>
          <cell r="HT203">
            <v>0</v>
          </cell>
          <cell r="HU203">
            <v>32816</v>
          </cell>
          <cell r="HV203">
            <v>0</v>
          </cell>
          <cell r="HW203">
            <v>0</v>
          </cell>
          <cell r="HX203">
            <v>3260312</v>
          </cell>
          <cell r="HY203">
            <v>0</v>
          </cell>
          <cell r="HZ203">
            <v>1676962</v>
          </cell>
          <cell r="IA203">
            <v>0</v>
          </cell>
          <cell r="IB203">
            <v>0</v>
          </cell>
          <cell r="IC203">
            <v>0</v>
          </cell>
          <cell r="ID203">
            <v>174611</v>
          </cell>
          <cell r="IE203">
            <v>0</v>
          </cell>
          <cell r="IF203">
            <v>17856</v>
          </cell>
          <cell r="IG203">
            <v>116299</v>
          </cell>
          <cell r="IH203">
            <v>0</v>
          </cell>
          <cell r="II203">
            <v>0</v>
          </cell>
          <cell r="IJ203">
            <v>0</v>
          </cell>
          <cell r="IK203">
            <v>0</v>
          </cell>
          <cell r="IL203">
            <v>3227496</v>
          </cell>
          <cell r="IM203">
            <v>0</v>
          </cell>
          <cell r="IN203">
            <v>0</v>
          </cell>
          <cell r="IO203">
            <v>0.83</v>
          </cell>
          <cell r="IP203">
            <v>1</v>
          </cell>
          <cell r="IQ203">
            <v>2.3820000000000001</v>
          </cell>
          <cell r="IR203">
            <v>5.5</v>
          </cell>
          <cell r="IS203">
            <v>452.4</v>
          </cell>
          <cell r="IT203">
            <v>0</v>
          </cell>
          <cell r="IU203">
            <v>11</v>
          </cell>
          <cell r="IV203">
            <v>0</v>
          </cell>
          <cell r="IW203">
            <v>0</v>
          </cell>
          <cell r="IX203">
            <v>0</v>
          </cell>
          <cell r="IY203">
            <v>0</v>
          </cell>
          <cell r="IZ203">
            <v>0</v>
          </cell>
          <cell r="JA203">
            <v>0</v>
          </cell>
          <cell r="JB203">
            <v>0</v>
          </cell>
          <cell r="JC203">
            <v>0</v>
          </cell>
          <cell r="JD203">
            <v>38.31</v>
          </cell>
          <cell r="JE203">
            <v>9.59</v>
          </cell>
          <cell r="JF203">
            <v>4.24</v>
          </cell>
          <cell r="JG203">
            <v>24.48</v>
          </cell>
          <cell r="JH203">
            <v>2.74</v>
          </cell>
          <cell r="JI203">
            <v>6.05</v>
          </cell>
          <cell r="JJ203">
            <v>21.6</v>
          </cell>
          <cell r="JK203">
            <v>30.39</v>
          </cell>
          <cell r="JL203">
            <v>1.71</v>
          </cell>
          <cell r="JM203">
            <v>6.82</v>
          </cell>
          <cell r="JN203">
            <v>1</v>
          </cell>
          <cell r="JO203">
            <v>0</v>
          </cell>
          <cell r="JP203">
            <v>6121</v>
          </cell>
          <cell r="JQ203">
            <v>2.6909999999999998</v>
          </cell>
          <cell r="JR203">
            <v>18196</v>
          </cell>
          <cell r="JS203">
            <v>403.5</v>
          </cell>
          <cell r="JT203">
            <v>0</v>
          </cell>
          <cell r="JU203">
            <v>0</v>
          </cell>
          <cell r="JV203">
            <v>0</v>
          </cell>
          <cell r="JW203">
            <v>0</v>
          </cell>
          <cell r="JX203">
            <v>452.4</v>
          </cell>
          <cell r="JY203">
            <v>6366</v>
          </cell>
          <cell r="JZ203">
            <v>2879978</v>
          </cell>
          <cell r="KA203">
            <v>0</v>
          </cell>
        </row>
        <row r="204">
          <cell r="C204">
            <v>3645</v>
          </cell>
          <cell r="D204" t="str">
            <v>LEWIS CENTRAL</v>
          </cell>
          <cell r="E204">
            <v>0</v>
          </cell>
          <cell r="F204">
            <v>0</v>
          </cell>
          <cell r="G204">
            <v>0</v>
          </cell>
          <cell r="H204">
            <v>3645</v>
          </cell>
          <cell r="I204">
            <v>11065717</v>
          </cell>
          <cell r="J204">
            <v>2250757</v>
          </cell>
          <cell r="K204">
            <v>712000</v>
          </cell>
          <cell r="L204">
            <v>4500000</v>
          </cell>
          <cell r="M204">
            <v>1150</v>
          </cell>
          <cell r="N204">
            <v>675000</v>
          </cell>
          <cell r="O204">
            <v>493000</v>
          </cell>
          <cell r="P204">
            <v>3242000</v>
          </cell>
          <cell r="Q204">
            <v>275000</v>
          </cell>
          <cell r="R204">
            <v>13050811</v>
          </cell>
          <cell r="S204">
            <v>0</v>
          </cell>
          <cell r="T204">
            <v>438000</v>
          </cell>
          <cell r="U204">
            <v>200024</v>
          </cell>
          <cell r="V204">
            <v>350000</v>
          </cell>
          <cell r="W204">
            <v>1175000</v>
          </cell>
          <cell r="X204">
            <v>38428459</v>
          </cell>
          <cell r="Y204">
            <v>0</v>
          </cell>
          <cell r="Z204">
            <v>956990</v>
          </cell>
          <cell r="AA204">
            <v>3000</v>
          </cell>
          <cell r="AB204">
            <v>39388449</v>
          </cell>
          <cell r="AC204">
            <v>14824375</v>
          </cell>
          <cell r="AD204">
            <v>54212824</v>
          </cell>
          <cell r="AE204">
            <v>21061000</v>
          </cell>
          <cell r="AF204">
            <v>635000</v>
          </cell>
          <cell r="AG204">
            <v>1565000</v>
          </cell>
          <cell r="AH204">
            <v>436000</v>
          </cell>
          <cell r="AI204">
            <v>1646000</v>
          </cell>
          <cell r="AJ204">
            <v>316050</v>
          </cell>
          <cell r="AK204">
            <v>3015300</v>
          </cell>
          <cell r="AL204">
            <v>1494000</v>
          </cell>
          <cell r="AM204">
            <v>0</v>
          </cell>
          <cell r="AN204">
            <v>9107350</v>
          </cell>
          <cell r="AO204">
            <v>1712800</v>
          </cell>
          <cell r="AP204">
            <v>1353000</v>
          </cell>
          <cell r="AQ204">
            <v>2346000</v>
          </cell>
          <cell r="AR204">
            <v>1144512</v>
          </cell>
          <cell r="AS204">
            <v>4843512</v>
          </cell>
          <cell r="AT204">
            <v>36724662</v>
          </cell>
          <cell r="AU204">
            <v>2583402</v>
          </cell>
          <cell r="AV204">
            <v>39308064</v>
          </cell>
          <cell r="AW204">
            <v>14904760</v>
          </cell>
          <cell r="AX204">
            <v>54212824</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20</v>
          </cell>
          <cell r="BV204">
            <v>2007</v>
          </cell>
          <cell r="BW204">
            <v>2016</v>
          </cell>
          <cell r="BX204">
            <v>10</v>
          </cell>
          <cell r="BY204">
            <v>0</v>
          </cell>
          <cell r="BZ204">
            <v>0</v>
          </cell>
          <cell r="CA204">
            <v>0</v>
          </cell>
          <cell r="CB204">
            <v>0</v>
          </cell>
          <cell r="CC204">
            <v>0</v>
          </cell>
          <cell r="CD204">
            <v>0</v>
          </cell>
          <cell r="CE204">
            <v>0</v>
          </cell>
          <cell r="CF204">
            <v>0</v>
          </cell>
          <cell r="CG204">
            <v>0</v>
          </cell>
          <cell r="CH204">
            <v>0</v>
          </cell>
          <cell r="CI204">
            <v>0</v>
          </cell>
          <cell r="CJ204">
            <v>2014</v>
          </cell>
          <cell r="CK204">
            <v>2023</v>
          </cell>
          <cell r="CL204">
            <v>500</v>
          </cell>
          <cell r="CM204">
            <v>0</v>
          </cell>
          <cell r="CN204">
            <v>0</v>
          </cell>
          <cell r="CO204">
            <v>0</v>
          </cell>
          <cell r="CP204">
            <v>0</v>
          </cell>
          <cell r="CQ204">
            <v>0</v>
          </cell>
          <cell r="CR204">
            <v>0</v>
          </cell>
          <cell r="CS204">
            <v>0</v>
          </cell>
          <cell r="CT204">
            <v>2700</v>
          </cell>
          <cell r="CU204">
            <v>0</v>
          </cell>
          <cell r="CV204">
            <v>6</v>
          </cell>
          <cell r="CW204">
            <v>1623139</v>
          </cell>
          <cell r="CX204">
            <v>0</v>
          </cell>
          <cell r="CY204">
            <v>0</v>
          </cell>
          <cell r="CZ204">
            <v>0</v>
          </cell>
          <cell r="DA204">
            <v>0</v>
          </cell>
          <cell r="DB204">
            <v>0</v>
          </cell>
          <cell r="DC204">
            <v>0</v>
          </cell>
          <cell r="DD204">
            <v>0</v>
          </cell>
          <cell r="DE204">
            <v>550411</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8381515</v>
          </cell>
          <cell r="DU204">
            <v>517117</v>
          </cell>
          <cell r="DV204">
            <v>0</v>
          </cell>
          <cell r="DW204">
            <v>0</v>
          </cell>
          <cell r="DX204">
            <v>0</v>
          </cell>
          <cell r="DY204">
            <v>0</v>
          </cell>
          <cell r="DZ204">
            <v>0</v>
          </cell>
          <cell r="EA204">
            <v>0</v>
          </cell>
          <cell r="EB204">
            <v>8898632</v>
          </cell>
          <cell r="EC204">
            <v>535000</v>
          </cell>
          <cell r="ED204">
            <v>0</v>
          </cell>
          <cell r="EE204">
            <v>8381515</v>
          </cell>
          <cell r="EF204">
            <v>0</v>
          </cell>
          <cell r="EG204">
            <v>550411</v>
          </cell>
          <cell r="EH204">
            <v>550411</v>
          </cell>
          <cell r="EI204">
            <v>363271</v>
          </cell>
          <cell r="EJ204">
            <v>913682</v>
          </cell>
          <cell r="EK204">
            <v>0</v>
          </cell>
          <cell r="EL204">
            <v>0</v>
          </cell>
          <cell r="EM204">
            <v>0</v>
          </cell>
          <cell r="EN204">
            <v>0</v>
          </cell>
          <cell r="EO204">
            <v>2972218</v>
          </cell>
          <cell r="EP204">
            <v>0</v>
          </cell>
          <cell r="EQ204">
            <v>13319532</v>
          </cell>
          <cell r="ER204">
            <v>46976</v>
          </cell>
          <cell r="ES204">
            <v>871803</v>
          </cell>
          <cell r="ET204">
            <v>52649</v>
          </cell>
          <cell r="EU204">
            <v>0</v>
          </cell>
          <cell r="EV204">
            <v>0</v>
          </cell>
          <cell r="EW204">
            <v>50000</v>
          </cell>
          <cell r="EX204">
            <v>33000</v>
          </cell>
          <cell r="EY204">
            <v>0</v>
          </cell>
          <cell r="EZ204">
            <v>0</v>
          </cell>
          <cell r="FA204">
            <v>270000</v>
          </cell>
          <cell r="FB204">
            <v>0</v>
          </cell>
          <cell r="FC204">
            <v>1277452</v>
          </cell>
          <cell r="FD204">
            <v>0</v>
          </cell>
          <cell r="FE204">
            <v>0</v>
          </cell>
          <cell r="FF204">
            <v>824827</v>
          </cell>
          <cell r="FG204">
            <v>46976</v>
          </cell>
          <cell r="FH204">
            <v>7359682</v>
          </cell>
          <cell r="FI204">
            <v>1535892</v>
          </cell>
          <cell r="FJ204">
            <v>712000</v>
          </cell>
          <cell r="FK204">
            <v>4500000</v>
          </cell>
          <cell r="FL204">
            <v>500</v>
          </cell>
          <cell r="FM204">
            <v>0</v>
          </cell>
          <cell r="FN204">
            <v>18000</v>
          </cell>
          <cell r="FO204">
            <v>395000</v>
          </cell>
          <cell r="FP204">
            <v>275000</v>
          </cell>
          <cell r="FQ204">
            <v>13050811</v>
          </cell>
          <cell r="FR204">
            <v>0</v>
          </cell>
          <cell r="FS204">
            <v>425000</v>
          </cell>
          <cell r="FT204">
            <v>126417</v>
          </cell>
          <cell r="FU204">
            <v>350000</v>
          </cell>
          <cell r="FV204">
            <v>450000</v>
          </cell>
          <cell r="FW204">
            <v>29198302</v>
          </cell>
          <cell r="FX204">
            <v>0</v>
          </cell>
          <cell r="FY204">
            <v>0</v>
          </cell>
          <cell r="FZ204">
            <v>3000</v>
          </cell>
          <cell r="GA204">
            <v>29201302</v>
          </cell>
          <cell r="GB204">
            <v>7516625</v>
          </cell>
          <cell r="GC204">
            <v>36717927</v>
          </cell>
          <cell r="GD204">
            <v>7254917</v>
          </cell>
          <cell r="GE204">
            <v>0</v>
          </cell>
          <cell r="GF204">
            <v>20686236</v>
          </cell>
          <cell r="GG204">
            <v>6001</v>
          </cell>
          <cell r="GH204">
            <v>15484380</v>
          </cell>
          <cell r="GI204">
            <v>43998</v>
          </cell>
          <cell r="GJ204">
            <v>238612</v>
          </cell>
          <cell r="GK204">
            <v>1874652</v>
          </cell>
          <cell r="GL204">
            <v>763265</v>
          </cell>
          <cell r="GM204">
            <v>0</v>
          </cell>
          <cell r="GN204">
            <v>135003</v>
          </cell>
          <cell r="GO204">
            <v>149326</v>
          </cell>
          <cell r="GP204">
            <v>0</v>
          </cell>
          <cell r="GQ204">
            <v>410258</v>
          </cell>
          <cell r="GR204">
            <v>0</v>
          </cell>
          <cell r="GS204">
            <v>318140</v>
          </cell>
          <cell r="GT204">
            <v>257062</v>
          </cell>
          <cell r="GU204">
            <v>0</v>
          </cell>
          <cell r="GV204">
            <v>21261438</v>
          </cell>
          <cell r="GW204">
            <v>5963781</v>
          </cell>
          <cell r="GX204">
            <v>6205359</v>
          </cell>
          <cell r="GY204">
            <v>0</v>
          </cell>
          <cell r="GZ204">
            <v>0</v>
          </cell>
          <cell r="HA204">
            <v>0</v>
          </cell>
          <cell r="HB204">
            <v>1249569</v>
          </cell>
          <cell r="HC204">
            <v>0</v>
          </cell>
          <cell r="HD204">
            <v>137768</v>
          </cell>
          <cell r="HE204">
            <v>225038</v>
          </cell>
          <cell r="HF204">
            <v>34905185</v>
          </cell>
          <cell r="HG204">
            <v>28306351</v>
          </cell>
          <cell r="HH204">
            <v>0</v>
          </cell>
          <cell r="HI204">
            <v>6598834</v>
          </cell>
          <cell r="HJ204">
            <v>15887668</v>
          </cell>
          <cell r="HK204">
            <v>0</v>
          </cell>
          <cell r="HL204">
            <v>246793</v>
          </cell>
          <cell r="HM204">
            <v>1861090</v>
          </cell>
          <cell r="HN204">
            <v>780383</v>
          </cell>
          <cell r="HO204">
            <v>0</v>
          </cell>
          <cell r="HP204">
            <v>140052</v>
          </cell>
          <cell r="HQ204">
            <v>154898</v>
          </cell>
          <cell r="HR204">
            <v>0</v>
          </cell>
          <cell r="HS204">
            <v>250644</v>
          </cell>
          <cell r="HT204">
            <v>0</v>
          </cell>
          <cell r="HU204">
            <v>265523</v>
          </cell>
          <cell r="HV204">
            <v>0</v>
          </cell>
          <cell r="HW204">
            <v>1320</v>
          </cell>
          <cell r="HX204">
            <v>21244914</v>
          </cell>
          <cell r="HY204">
            <v>0</v>
          </cell>
          <cell r="HZ204">
            <v>6598834</v>
          </cell>
          <cell r="IA204">
            <v>0</v>
          </cell>
          <cell r="IB204">
            <v>0</v>
          </cell>
          <cell r="IC204">
            <v>0</v>
          </cell>
          <cell r="ID204">
            <v>1274191</v>
          </cell>
          <cell r="IE204">
            <v>0</v>
          </cell>
          <cell r="IF204">
            <v>112825</v>
          </cell>
          <cell r="IG204">
            <v>189751</v>
          </cell>
          <cell r="IH204">
            <v>0</v>
          </cell>
          <cell r="II204">
            <v>0</v>
          </cell>
          <cell r="IJ204">
            <v>0</v>
          </cell>
          <cell r="IK204">
            <v>0</v>
          </cell>
          <cell r="IL204">
            <v>20979391</v>
          </cell>
          <cell r="IM204">
            <v>0</v>
          </cell>
          <cell r="IN204">
            <v>0</v>
          </cell>
          <cell r="IO204">
            <v>15.75</v>
          </cell>
          <cell r="IP204">
            <v>200</v>
          </cell>
          <cell r="IQ204">
            <v>12.249000000000001</v>
          </cell>
          <cell r="IR204">
            <v>12.32</v>
          </cell>
          <cell r="IS204">
            <v>2549.6999999999998</v>
          </cell>
          <cell r="IT204">
            <v>0</v>
          </cell>
          <cell r="IU204">
            <v>31.5</v>
          </cell>
          <cell r="IV204">
            <v>0</v>
          </cell>
          <cell r="IW204">
            <v>0</v>
          </cell>
          <cell r="IX204">
            <v>0</v>
          </cell>
          <cell r="IY204">
            <v>0</v>
          </cell>
          <cell r="IZ204">
            <v>0</v>
          </cell>
          <cell r="JA204">
            <v>0</v>
          </cell>
          <cell r="JB204">
            <v>0</v>
          </cell>
          <cell r="JC204">
            <v>0</v>
          </cell>
          <cell r="JD204">
            <v>304.05</v>
          </cell>
          <cell r="JE204">
            <v>102.75</v>
          </cell>
          <cell r="JF204">
            <v>62.34</v>
          </cell>
          <cell r="JG204">
            <v>138.96</v>
          </cell>
          <cell r="JH204">
            <v>82.2</v>
          </cell>
          <cell r="JI204">
            <v>69</v>
          </cell>
          <cell r="JJ204">
            <v>125.28</v>
          </cell>
          <cell r="JK204">
            <v>276.48</v>
          </cell>
          <cell r="JL204">
            <v>13.72</v>
          </cell>
          <cell r="JM204">
            <v>11.66</v>
          </cell>
          <cell r="JN204">
            <v>200</v>
          </cell>
          <cell r="JO204">
            <v>0</v>
          </cell>
          <cell r="JP204">
            <v>6121</v>
          </cell>
          <cell r="JQ204">
            <v>12.23</v>
          </cell>
          <cell r="JR204">
            <v>0</v>
          </cell>
          <cell r="JS204">
            <v>2595.6</v>
          </cell>
          <cell r="JT204">
            <v>0</v>
          </cell>
          <cell r="JU204">
            <v>0</v>
          </cell>
          <cell r="JV204">
            <v>0</v>
          </cell>
          <cell r="JW204">
            <v>0</v>
          </cell>
          <cell r="JX204">
            <v>2549.6999999999998</v>
          </cell>
          <cell r="JY204">
            <v>6366</v>
          </cell>
          <cell r="JZ204">
            <v>16231390</v>
          </cell>
          <cell r="KA204">
            <v>0</v>
          </cell>
        </row>
        <row r="205">
          <cell r="C205">
            <v>3691</v>
          </cell>
          <cell r="D205" t="str">
            <v>NORTH CEDAR</v>
          </cell>
          <cell r="E205">
            <v>0</v>
          </cell>
          <cell r="F205">
            <v>0</v>
          </cell>
          <cell r="G205">
            <v>0</v>
          </cell>
          <cell r="H205">
            <v>3691</v>
          </cell>
          <cell r="I205">
            <v>4108233</v>
          </cell>
          <cell r="J205">
            <v>66093</v>
          </cell>
          <cell r="K205">
            <v>421484</v>
          </cell>
          <cell r="L205">
            <v>460000</v>
          </cell>
          <cell r="M205">
            <v>9100</v>
          </cell>
          <cell r="N205">
            <v>300000</v>
          </cell>
          <cell r="O205">
            <v>214000</v>
          </cell>
          <cell r="P205">
            <v>782325</v>
          </cell>
          <cell r="Q205">
            <v>0</v>
          </cell>
          <cell r="R205">
            <v>5088282</v>
          </cell>
          <cell r="S205">
            <v>0</v>
          </cell>
          <cell r="T205">
            <v>15000</v>
          </cell>
          <cell r="U205">
            <v>18886</v>
          </cell>
          <cell r="V205">
            <v>97545</v>
          </cell>
          <cell r="W205">
            <v>285554</v>
          </cell>
          <cell r="X205">
            <v>11866502</v>
          </cell>
          <cell r="Y205">
            <v>0</v>
          </cell>
          <cell r="Z205">
            <v>294878</v>
          </cell>
          <cell r="AA205">
            <v>0</v>
          </cell>
          <cell r="AB205">
            <v>12161380</v>
          </cell>
          <cell r="AC205">
            <v>8832651</v>
          </cell>
          <cell r="AD205">
            <v>20994031</v>
          </cell>
          <cell r="AE205">
            <v>7930000</v>
          </cell>
          <cell r="AF205">
            <v>220000</v>
          </cell>
          <cell r="AG205">
            <v>90000</v>
          </cell>
          <cell r="AH205">
            <v>294000</v>
          </cell>
          <cell r="AI205">
            <v>545000</v>
          </cell>
          <cell r="AJ205">
            <v>280000</v>
          </cell>
          <cell r="AK205">
            <v>1245000</v>
          </cell>
          <cell r="AL205">
            <v>592500</v>
          </cell>
          <cell r="AM205">
            <v>0</v>
          </cell>
          <cell r="AN205">
            <v>3266500</v>
          </cell>
          <cell r="AO205">
            <v>525500</v>
          </cell>
          <cell r="AP205">
            <v>600000</v>
          </cell>
          <cell r="AQ205">
            <v>6493374</v>
          </cell>
          <cell r="AR205">
            <v>389410</v>
          </cell>
          <cell r="AS205">
            <v>7482784</v>
          </cell>
          <cell r="AT205">
            <v>19204784</v>
          </cell>
          <cell r="AU205">
            <v>282878</v>
          </cell>
          <cell r="AV205">
            <v>19487662</v>
          </cell>
          <cell r="AW205">
            <v>1506369</v>
          </cell>
          <cell r="AX205">
            <v>20994031</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7</v>
          </cell>
          <cell r="BV205">
            <v>2011</v>
          </cell>
          <cell r="BW205">
            <v>2015</v>
          </cell>
          <cell r="BX205">
            <v>10</v>
          </cell>
          <cell r="BY205">
            <v>0</v>
          </cell>
          <cell r="BZ205">
            <v>0</v>
          </cell>
          <cell r="CA205">
            <v>0</v>
          </cell>
          <cell r="CB205">
            <v>0</v>
          </cell>
          <cell r="CC205">
            <v>0</v>
          </cell>
          <cell r="CD205">
            <v>0</v>
          </cell>
          <cell r="CE205">
            <v>0</v>
          </cell>
          <cell r="CF205">
            <v>0</v>
          </cell>
          <cell r="CG205">
            <v>0</v>
          </cell>
          <cell r="CH205">
            <v>0</v>
          </cell>
          <cell r="CI205">
            <v>0</v>
          </cell>
          <cell r="CJ205">
            <v>2015</v>
          </cell>
          <cell r="CK205">
            <v>2024</v>
          </cell>
          <cell r="CL205">
            <v>670</v>
          </cell>
          <cell r="CM205">
            <v>0</v>
          </cell>
          <cell r="CN205">
            <v>0</v>
          </cell>
          <cell r="CO205">
            <v>0</v>
          </cell>
          <cell r="CP205">
            <v>0</v>
          </cell>
          <cell r="CQ205">
            <v>0</v>
          </cell>
          <cell r="CR205">
            <v>0</v>
          </cell>
          <cell r="CS205">
            <v>0</v>
          </cell>
          <cell r="CT205">
            <v>3050</v>
          </cell>
          <cell r="CU205">
            <v>0</v>
          </cell>
          <cell r="CV205">
            <v>7</v>
          </cell>
          <cell r="CW205">
            <v>550874</v>
          </cell>
          <cell r="CX205">
            <v>0</v>
          </cell>
          <cell r="CY205">
            <v>0</v>
          </cell>
          <cell r="CZ205">
            <v>0</v>
          </cell>
          <cell r="DA205">
            <v>0</v>
          </cell>
          <cell r="DB205">
            <v>0</v>
          </cell>
          <cell r="DC205">
            <v>0</v>
          </cell>
          <cell r="DD205">
            <v>3</v>
          </cell>
          <cell r="DE205">
            <v>201079</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2627466</v>
          </cell>
          <cell r="DU205">
            <v>98088</v>
          </cell>
          <cell r="DV205">
            <v>0</v>
          </cell>
          <cell r="DW205">
            <v>0</v>
          </cell>
          <cell r="DX205">
            <v>0</v>
          </cell>
          <cell r="DY205">
            <v>306715</v>
          </cell>
          <cell r="DZ205">
            <v>0</v>
          </cell>
          <cell r="EA205">
            <v>0</v>
          </cell>
          <cell r="EB205">
            <v>3032269</v>
          </cell>
          <cell r="EC205">
            <v>300000</v>
          </cell>
          <cell r="ED205">
            <v>0</v>
          </cell>
          <cell r="EE205">
            <v>2934181</v>
          </cell>
          <cell r="EF205">
            <v>0</v>
          </cell>
          <cell r="EG205">
            <v>58330</v>
          </cell>
          <cell r="EH205">
            <v>58330</v>
          </cell>
          <cell r="EI205">
            <v>99039</v>
          </cell>
          <cell r="EJ205">
            <v>157369</v>
          </cell>
          <cell r="EK205">
            <v>0</v>
          </cell>
          <cell r="EL205">
            <v>0</v>
          </cell>
          <cell r="EM205">
            <v>0</v>
          </cell>
          <cell r="EN205">
            <v>0</v>
          </cell>
          <cell r="EO205">
            <v>671002</v>
          </cell>
          <cell r="EP205">
            <v>0</v>
          </cell>
          <cell r="EQ205">
            <v>4160640</v>
          </cell>
          <cell r="ER205">
            <v>32683</v>
          </cell>
          <cell r="ES205">
            <v>1020695</v>
          </cell>
          <cell r="ET205">
            <v>101018</v>
          </cell>
          <cell r="EU205">
            <v>0</v>
          </cell>
          <cell r="EV205">
            <v>0</v>
          </cell>
          <cell r="EW205">
            <v>19436</v>
          </cell>
          <cell r="EX205">
            <v>33000</v>
          </cell>
          <cell r="EY205">
            <v>0</v>
          </cell>
          <cell r="EZ205">
            <v>0</v>
          </cell>
          <cell r="FA205">
            <v>223579</v>
          </cell>
          <cell r="FB205">
            <v>0</v>
          </cell>
          <cell r="FC205">
            <v>1397728</v>
          </cell>
          <cell r="FD205">
            <v>0</v>
          </cell>
          <cell r="FE205">
            <v>0</v>
          </cell>
          <cell r="FF205">
            <v>988012</v>
          </cell>
          <cell r="FG205">
            <v>32683</v>
          </cell>
          <cell r="FH205">
            <v>2997631</v>
          </cell>
          <cell r="FI205">
            <v>48324</v>
          </cell>
          <cell r="FJ205">
            <v>298991</v>
          </cell>
          <cell r="FK205">
            <v>460000</v>
          </cell>
          <cell r="FL205">
            <v>8000</v>
          </cell>
          <cell r="FM205">
            <v>0</v>
          </cell>
          <cell r="FN205">
            <v>6000</v>
          </cell>
          <cell r="FO205">
            <v>30000</v>
          </cell>
          <cell r="FP205">
            <v>0</v>
          </cell>
          <cell r="FQ205">
            <v>5088282</v>
          </cell>
          <cell r="FR205">
            <v>0</v>
          </cell>
          <cell r="FS205">
            <v>10000</v>
          </cell>
          <cell r="FT205">
            <v>13675</v>
          </cell>
          <cell r="FU205">
            <v>97545</v>
          </cell>
          <cell r="FV205">
            <v>85554</v>
          </cell>
          <cell r="FW205">
            <v>9144002</v>
          </cell>
          <cell r="FX205">
            <v>0</v>
          </cell>
          <cell r="FY205">
            <v>0</v>
          </cell>
          <cell r="FZ205">
            <v>0</v>
          </cell>
          <cell r="GA205">
            <v>9144002</v>
          </cell>
          <cell r="GB205">
            <v>225792</v>
          </cell>
          <cell r="GC205">
            <v>9369794</v>
          </cell>
          <cell r="GD205">
            <v>1009765</v>
          </cell>
          <cell r="GE205">
            <v>0</v>
          </cell>
          <cell r="GF205">
            <v>7326990</v>
          </cell>
          <cell r="GG205">
            <v>6042</v>
          </cell>
          <cell r="GH205">
            <v>5419674</v>
          </cell>
          <cell r="GI205">
            <v>0</v>
          </cell>
          <cell r="GJ205">
            <v>49236</v>
          </cell>
          <cell r="GK205">
            <v>873673</v>
          </cell>
          <cell r="GL205">
            <v>273837</v>
          </cell>
          <cell r="GM205">
            <v>7187</v>
          </cell>
          <cell r="GN205">
            <v>44092</v>
          </cell>
          <cell r="GO205">
            <v>48420</v>
          </cell>
          <cell r="GP205">
            <v>0</v>
          </cell>
          <cell r="GQ205">
            <v>78250</v>
          </cell>
          <cell r="GR205">
            <v>0</v>
          </cell>
          <cell r="GS205">
            <v>124131</v>
          </cell>
          <cell r="GT205">
            <v>85895</v>
          </cell>
          <cell r="GU205">
            <v>0</v>
          </cell>
          <cell r="GV205">
            <v>7537016</v>
          </cell>
          <cell r="GW205">
            <v>753189</v>
          </cell>
          <cell r="GX205">
            <v>3020592</v>
          </cell>
          <cell r="GY205">
            <v>0</v>
          </cell>
          <cell r="GZ205">
            <v>0</v>
          </cell>
          <cell r="HA205">
            <v>0</v>
          </cell>
          <cell r="HB205">
            <v>411028</v>
          </cell>
          <cell r="HC205">
            <v>0</v>
          </cell>
          <cell r="HD205">
            <v>54384</v>
          </cell>
          <cell r="HE205">
            <v>66011</v>
          </cell>
          <cell r="HF205">
            <v>11787836</v>
          </cell>
          <cell r="HG205">
            <v>9241654</v>
          </cell>
          <cell r="HH205">
            <v>0</v>
          </cell>
          <cell r="HI205">
            <v>2546182</v>
          </cell>
          <cell r="HJ205">
            <v>5267894</v>
          </cell>
          <cell r="HK205">
            <v>205977</v>
          </cell>
          <cell r="HL205">
            <v>36294</v>
          </cell>
          <cell r="HM205">
            <v>816157</v>
          </cell>
          <cell r="HN205">
            <v>264778</v>
          </cell>
          <cell r="HO205">
            <v>16246</v>
          </cell>
          <cell r="HP205">
            <v>42868</v>
          </cell>
          <cell r="HQ205">
            <v>47080</v>
          </cell>
          <cell r="HR205">
            <v>0</v>
          </cell>
          <cell r="HS205">
            <v>78250</v>
          </cell>
          <cell r="HT205">
            <v>0</v>
          </cell>
          <cell r="HU205">
            <v>113608</v>
          </cell>
          <cell r="HV205">
            <v>0</v>
          </cell>
          <cell r="HW205">
            <v>0</v>
          </cell>
          <cell r="HX205">
            <v>7431686</v>
          </cell>
          <cell r="HY205">
            <v>0</v>
          </cell>
          <cell r="HZ205">
            <v>2546182</v>
          </cell>
          <cell r="IA205">
            <v>0</v>
          </cell>
          <cell r="IB205">
            <v>0</v>
          </cell>
          <cell r="IC205">
            <v>0</v>
          </cell>
          <cell r="ID205">
            <v>424225</v>
          </cell>
          <cell r="IE205">
            <v>0</v>
          </cell>
          <cell r="IF205">
            <v>44471</v>
          </cell>
          <cell r="IG205">
            <v>125481</v>
          </cell>
          <cell r="IH205">
            <v>0</v>
          </cell>
          <cell r="II205">
            <v>0</v>
          </cell>
          <cell r="IJ205">
            <v>0</v>
          </cell>
          <cell r="IK205">
            <v>0</v>
          </cell>
          <cell r="IL205">
            <v>7318078</v>
          </cell>
          <cell r="IM205">
            <v>0</v>
          </cell>
          <cell r="IN205">
            <v>0</v>
          </cell>
          <cell r="IO205">
            <v>1.25</v>
          </cell>
          <cell r="IP205">
            <v>1</v>
          </cell>
          <cell r="IQ205">
            <v>3.98</v>
          </cell>
          <cell r="IR205">
            <v>0.66</v>
          </cell>
          <cell r="IS205">
            <v>859.8</v>
          </cell>
          <cell r="IT205">
            <v>0</v>
          </cell>
          <cell r="IU205">
            <v>20.5</v>
          </cell>
          <cell r="IV205">
            <v>0</v>
          </cell>
          <cell r="IW205">
            <v>0</v>
          </cell>
          <cell r="IX205">
            <v>0</v>
          </cell>
          <cell r="IY205">
            <v>0</v>
          </cell>
          <cell r="IZ205">
            <v>0</v>
          </cell>
          <cell r="JA205">
            <v>0</v>
          </cell>
          <cell r="JB205">
            <v>0</v>
          </cell>
          <cell r="JC205">
            <v>0</v>
          </cell>
          <cell r="JD205">
            <v>132.44999999999999</v>
          </cell>
          <cell r="JE205">
            <v>42.47</v>
          </cell>
          <cell r="JF205">
            <v>26.62</v>
          </cell>
          <cell r="JG205">
            <v>63.36</v>
          </cell>
          <cell r="JH205">
            <v>49.32</v>
          </cell>
          <cell r="JI205">
            <v>29.04</v>
          </cell>
          <cell r="JJ205">
            <v>59.04</v>
          </cell>
          <cell r="JK205">
            <v>137.4</v>
          </cell>
          <cell r="JL205">
            <v>7.71</v>
          </cell>
          <cell r="JM205">
            <v>0.44</v>
          </cell>
          <cell r="JN205">
            <v>2</v>
          </cell>
          <cell r="JO205">
            <v>0</v>
          </cell>
          <cell r="JP205">
            <v>6162</v>
          </cell>
          <cell r="JQ205">
            <v>4.0860000000000003</v>
          </cell>
          <cell r="JR205">
            <v>31018</v>
          </cell>
          <cell r="JS205">
            <v>854.9</v>
          </cell>
          <cell r="JT205">
            <v>0.91</v>
          </cell>
          <cell r="JU205">
            <v>-544</v>
          </cell>
          <cell r="JV205">
            <v>4883</v>
          </cell>
          <cell r="JW205">
            <v>0</v>
          </cell>
          <cell r="JX205">
            <v>859.8</v>
          </cell>
          <cell r="JY205">
            <v>6407</v>
          </cell>
          <cell r="JZ205">
            <v>5508739</v>
          </cell>
          <cell r="KA205">
            <v>0</v>
          </cell>
        </row>
        <row r="206">
          <cell r="C206">
            <v>3700</v>
          </cell>
          <cell r="D206" t="str">
            <v>ESTHERVILLE-LINC CENT(LINC CENT OLD</v>
          </cell>
          <cell r="E206">
            <v>0</v>
          </cell>
          <cell r="F206">
            <v>0</v>
          </cell>
          <cell r="G206">
            <v>0</v>
          </cell>
          <cell r="H206">
            <v>2124</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cell r="FC206">
            <v>0</v>
          </cell>
          <cell r="FD206">
            <v>0</v>
          </cell>
          <cell r="FE206">
            <v>0</v>
          </cell>
          <cell r="FF206">
            <v>0</v>
          </cell>
          <cell r="FG206">
            <v>0</v>
          </cell>
          <cell r="FH206">
            <v>0</v>
          </cell>
          <cell r="FI206">
            <v>0</v>
          </cell>
          <cell r="FJ206">
            <v>0</v>
          </cell>
          <cell r="FK206">
            <v>0</v>
          </cell>
          <cell r="FL206">
            <v>0</v>
          </cell>
          <cell r="FM206">
            <v>0</v>
          </cell>
          <cell r="FN206">
            <v>0</v>
          </cell>
          <cell r="FO206">
            <v>0</v>
          </cell>
          <cell r="FP206">
            <v>0</v>
          </cell>
          <cell r="FQ206">
            <v>0</v>
          </cell>
          <cell r="FR206">
            <v>0</v>
          </cell>
          <cell r="FS206">
            <v>0</v>
          </cell>
          <cell r="FT206">
            <v>0</v>
          </cell>
          <cell r="FU206">
            <v>0</v>
          </cell>
          <cell r="FV206">
            <v>0</v>
          </cell>
          <cell r="FW206">
            <v>0</v>
          </cell>
          <cell r="FX206">
            <v>0</v>
          </cell>
          <cell r="FY206">
            <v>0</v>
          </cell>
          <cell r="FZ206">
            <v>0</v>
          </cell>
          <cell r="GA206">
            <v>0</v>
          </cell>
          <cell r="GB206">
            <v>0</v>
          </cell>
          <cell r="GC206">
            <v>0</v>
          </cell>
          <cell r="GD206">
            <v>0</v>
          </cell>
          <cell r="GE206">
            <v>0</v>
          </cell>
          <cell r="GF206">
            <v>0</v>
          </cell>
          <cell r="GG206">
            <v>0</v>
          </cell>
          <cell r="GH206">
            <v>0</v>
          </cell>
          <cell r="GI206">
            <v>0</v>
          </cell>
          <cell r="GJ206">
            <v>0</v>
          </cell>
          <cell r="GK206">
            <v>0</v>
          </cell>
          <cell r="GL206">
            <v>0</v>
          </cell>
          <cell r="GM206">
            <v>0</v>
          </cell>
          <cell r="GN206">
            <v>0</v>
          </cell>
          <cell r="GO206">
            <v>0</v>
          </cell>
          <cell r="GP206">
            <v>0</v>
          </cell>
          <cell r="GQ206">
            <v>0</v>
          </cell>
          <cell r="GR206">
            <v>0</v>
          </cell>
          <cell r="GS206">
            <v>0</v>
          </cell>
          <cell r="GT206">
            <v>0</v>
          </cell>
          <cell r="GU206">
            <v>0</v>
          </cell>
          <cell r="GV206">
            <v>0</v>
          </cell>
          <cell r="GW206">
            <v>0</v>
          </cell>
          <cell r="GX206">
            <v>0</v>
          </cell>
          <cell r="GY206">
            <v>0</v>
          </cell>
          <cell r="GZ206">
            <v>0</v>
          </cell>
          <cell r="HA206">
            <v>0</v>
          </cell>
          <cell r="HB206">
            <v>0</v>
          </cell>
          <cell r="HC206">
            <v>0</v>
          </cell>
          <cell r="HD206">
            <v>0</v>
          </cell>
          <cell r="HE206">
            <v>0</v>
          </cell>
          <cell r="HF206">
            <v>0</v>
          </cell>
          <cell r="HG206">
            <v>0</v>
          </cell>
          <cell r="HH206">
            <v>0</v>
          </cell>
          <cell r="HI206">
            <v>0</v>
          </cell>
          <cell r="HJ206">
            <v>0</v>
          </cell>
          <cell r="HK206">
            <v>0</v>
          </cell>
          <cell r="HL206">
            <v>0</v>
          </cell>
          <cell r="HM206">
            <v>0</v>
          </cell>
          <cell r="HN206">
            <v>0</v>
          </cell>
          <cell r="HO206">
            <v>0</v>
          </cell>
          <cell r="HP206">
            <v>0</v>
          </cell>
          <cell r="HQ206">
            <v>0</v>
          </cell>
          <cell r="HR206">
            <v>0</v>
          </cell>
          <cell r="HS206">
            <v>0</v>
          </cell>
          <cell r="HT206">
            <v>0</v>
          </cell>
          <cell r="HU206">
            <v>0</v>
          </cell>
          <cell r="HV206">
            <v>0</v>
          </cell>
          <cell r="HW206">
            <v>0</v>
          </cell>
          <cell r="HX206">
            <v>0</v>
          </cell>
          <cell r="HY206">
            <v>0</v>
          </cell>
          <cell r="HZ206">
            <v>0</v>
          </cell>
          <cell r="IA206">
            <v>0</v>
          </cell>
          <cell r="IB206">
            <v>0</v>
          </cell>
          <cell r="IC206">
            <v>0</v>
          </cell>
          <cell r="ID206">
            <v>0</v>
          </cell>
          <cell r="IE206">
            <v>0</v>
          </cell>
          <cell r="IF206">
            <v>0</v>
          </cell>
          <cell r="IG206">
            <v>0</v>
          </cell>
          <cell r="IH206">
            <v>0</v>
          </cell>
          <cell r="II206">
            <v>0</v>
          </cell>
          <cell r="IJ206">
            <v>0</v>
          </cell>
          <cell r="IK206">
            <v>0</v>
          </cell>
          <cell r="IL206">
            <v>0</v>
          </cell>
          <cell r="IM206">
            <v>0</v>
          </cell>
          <cell r="IN206">
            <v>0</v>
          </cell>
          <cell r="IO206">
            <v>0</v>
          </cell>
          <cell r="IP206">
            <v>0</v>
          </cell>
          <cell r="IQ206">
            <v>0</v>
          </cell>
          <cell r="IR206">
            <v>0</v>
          </cell>
          <cell r="IS206">
            <v>0</v>
          </cell>
          <cell r="IT206">
            <v>0</v>
          </cell>
          <cell r="IU206">
            <v>0</v>
          </cell>
          <cell r="IV206">
            <v>0</v>
          </cell>
          <cell r="IW206">
            <v>0</v>
          </cell>
          <cell r="IX206">
            <v>0</v>
          </cell>
          <cell r="IY206">
            <v>0</v>
          </cell>
          <cell r="IZ206">
            <v>0</v>
          </cell>
          <cell r="JA206">
            <v>0</v>
          </cell>
          <cell r="JB206">
            <v>0</v>
          </cell>
          <cell r="JC206">
            <v>0</v>
          </cell>
          <cell r="JD206">
            <v>0</v>
          </cell>
          <cell r="JE206">
            <v>0</v>
          </cell>
          <cell r="JF206">
            <v>0</v>
          </cell>
          <cell r="JG206">
            <v>0</v>
          </cell>
          <cell r="JH206">
            <v>0</v>
          </cell>
          <cell r="JI206">
            <v>0</v>
          </cell>
          <cell r="JJ206">
            <v>0</v>
          </cell>
          <cell r="JK206">
            <v>0</v>
          </cell>
          <cell r="JL206">
            <v>0</v>
          </cell>
          <cell r="JM206">
            <v>0</v>
          </cell>
          <cell r="JN206">
            <v>0</v>
          </cell>
          <cell r="JO206">
            <v>0</v>
          </cell>
          <cell r="JP206">
            <v>0</v>
          </cell>
          <cell r="JQ206">
            <v>0</v>
          </cell>
          <cell r="JR206">
            <v>0</v>
          </cell>
          <cell r="JS206">
            <v>0</v>
          </cell>
          <cell r="JT206">
            <v>0</v>
          </cell>
          <cell r="JU206">
            <v>0</v>
          </cell>
          <cell r="JV206">
            <v>0</v>
          </cell>
          <cell r="JW206">
            <v>0</v>
          </cell>
          <cell r="JX206">
            <v>0</v>
          </cell>
          <cell r="JY206">
            <v>0</v>
          </cell>
          <cell r="JZ206">
            <v>0</v>
          </cell>
          <cell r="KA206">
            <v>0</v>
          </cell>
        </row>
        <row r="207">
          <cell r="C207">
            <v>3705</v>
          </cell>
          <cell r="D207" t="str">
            <v>WAYNE (LINEVILLE-CLIO) OLD</v>
          </cell>
          <cell r="E207">
            <v>0</v>
          </cell>
          <cell r="F207">
            <v>0</v>
          </cell>
          <cell r="G207">
            <v>0</v>
          </cell>
          <cell r="H207">
            <v>6854</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cell r="HA207">
            <v>0</v>
          </cell>
          <cell r="HB207">
            <v>0</v>
          </cell>
          <cell r="HC207">
            <v>0</v>
          </cell>
          <cell r="HD207">
            <v>0</v>
          </cell>
          <cell r="HE207">
            <v>0</v>
          </cell>
          <cell r="HF207">
            <v>0</v>
          </cell>
          <cell r="HG207">
            <v>0</v>
          </cell>
          <cell r="HH207">
            <v>0</v>
          </cell>
          <cell r="HI207">
            <v>0</v>
          </cell>
          <cell r="HJ207">
            <v>0</v>
          </cell>
          <cell r="HK207">
            <v>0</v>
          </cell>
          <cell r="HL207">
            <v>0</v>
          </cell>
          <cell r="HM207">
            <v>0</v>
          </cell>
          <cell r="HN207">
            <v>0</v>
          </cell>
          <cell r="HO207">
            <v>0</v>
          </cell>
          <cell r="HP207">
            <v>0</v>
          </cell>
          <cell r="HQ207">
            <v>0</v>
          </cell>
          <cell r="HR207">
            <v>0</v>
          </cell>
          <cell r="HS207">
            <v>0</v>
          </cell>
          <cell r="HT207">
            <v>0</v>
          </cell>
          <cell r="HU207">
            <v>0</v>
          </cell>
          <cell r="HV207">
            <v>0</v>
          </cell>
          <cell r="HW207">
            <v>0</v>
          </cell>
          <cell r="HX207">
            <v>0</v>
          </cell>
          <cell r="HY207">
            <v>0</v>
          </cell>
          <cell r="HZ207">
            <v>0</v>
          </cell>
          <cell r="IA207">
            <v>0</v>
          </cell>
          <cell r="IB207">
            <v>0</v>
          </cell>
          <cell r="IC207">
            <v>0</v>
          </cell>
          <cell r="ID207">
            <v>0</v>
          </cell>
          <cell r="IE207">
            <v>0</v>
          </cell>
          <cell r="IF207">
            <v>0</v>
          </cell>
          <cell r="IG207">
            <v>0</v>
          </cell>
          <cell r="IH207">
            <v>0</v>
          </cell>
          <cell r="II207">
            <v>0</v>
          </cell>
          <cell r="IJ207">
            <v>0</v>
          </cell>
          <cell r="IK207">
            <v>0</v>
          </cell>
          <cell r="IL207">
            <v>0</v>
          </cell>
          <cell r="IM207">
            <v>0</v>
          </cell>
          <cell r="IN207">
            <v>0</v>
          </cell>
          <cell r="IO207">
            <v>0</v>
          </cell>
          <cell r="IP207">
            <v>0</v>
          </cell>
          <cell r="IQ207">
            <v>0</v>
          </cell>
          <cell r="IR207">
            <v>0</v>
          </cell>
          <cell r="IS207">
            <v>0</v>
          </cell>
          <cell r="IT207">
            <v>0</v>
          </cell>
          <cell r="IU207">
            <v>0</v>
          </cell>
          <cell r="IV207">
            <v>0</v>
          </cell>
          <cell r="IW207">
            <v>0</v>
          </cell>
          <cell r="IX207">
            <v>0</v>
          </cell>
          <cell r="IY207">
            <v>0</v>
          </cell>
          <cell r="IZ207">
            <v>0</v>
          </cell>
          <cell r="JA207">
            <v>0</v>
          </cell>
          <cell r="JB207">
            <v>0</v>
          </cell>
          <cell r="JC207">
            <v>0</v>
          </cell>
          <cell r="JD207">
            <v>0</v>
          </cell>
          <cell r="JE207">
            <v>0</v>
          </cell>
          <cell r="JF207">
            <v>0</v>
          </cell>
          <cell r="JG207">
            <v>0</v>
          </cell>
          <cell r="JH207">
            <v>0</v>
          </cell>
          <cell r="JI207">
            <v>0</v>
          </cell>
          <cell r="JJ207">
            <v>0</v>
          </cell>
          <cell r="JK207">
            <v>0</v>
          </cell>
          <cell r="JL207">
            <v>0</v>
          </cell>
          <cell r="JM207">
            <v>0</v>
          </cell>
          <cell r="JN207">
            <v>0</v>
          </cell>
          <cell r="JO207">
            <v>0</v>
          </cell>
          <cell r="JP207">
            <v>0</v>
          </cell>
          <cell r="JQ207">
            <v>0</v>
          </cell>
          <cell r="JR207">
            <v>0</v>
          </cell>
          <cell r="JS207">
            <v>0</v>
          </cell>
          <cell r="JT207">
            <v>0</v>
          </cell>
          <cell r="JU207">
            <v>0</v>
          </cell>
          <cell r="JV207">
            <v>0</v>
          </cell>
          <cell r="JW207">
            <v>0</v>
          </cell>
          <cell r="JX207">
            <v>0</v>
          </cell>
          <cell r="JY207">
            <v>0</v>
          </cell>
          <cell r="JZ207">
            <v>0</v>
          </cell>
          <cell r="KA207">
            <v>0</v>
          </cell>
        </row>
        <row r="208">
          <cell r="C208">
            <v>3715</v>
          </cell>
          <cell r="D208" t="str">
            <v>LINN-MAR</v>
          </cell>
          <cell r="E208">
            <v>0</v>
          </cell>
          <cell r="F208">
            <v>0</v>
          </cell>
          <cell r="G208">
            <v>0</v>
          </cell>
          <cell r="H208">
            <v>3715</v>
          </cell>
          <cell r="I208">
            <v>30963303</v>
          </cell>
          <cell r="J208">
            <v>145160</v>
          </cell>
          <cell r="K208">
            <v>0</v>
          </cell>
          <cell r="L208">
            <v>3217000</v>
          </cell>
          <cell r="M208">
            <v>64000</v>
          </cell>
          <cell r="N208">
            <v>2000000</v>
          </cell>
          <cell r="O208">
            <v>925000</v>
          </cell>
          <cell r="P208">
            <v>7096000</v>
          </cell>
          <cell r="Q208">
            <v>0</v>
          </cell>
          <cell r="R208">
            <v>39993357</v>
          </cell>
          <cell r="S208">
            <v>0</v>
          </cell>
          <cell r="T208">
            <v>2285000</v>
          </cell>
          <cell r="U208">
            <v>497715</v>
          </cell>
          <cell r="V208">
            <v>325000</v>
          </cell>
          <cell r="W208">
            <v>2481000</v>
          </cell>
          <cell r="X208">
            <v>89992535</v>
          </cell>
          <cell r="Y208">
            <v>0</v>
          </cell>
          <cell r="Z208">
            <v>14060000</v>
          </cell>
          <cell r="AA208">
            <v>5000</v>
          </cell>
          <cell r="AB208">
            <v>104057535</v>
          </cell>
          <cell r="AC208">
            <v>31492069</v>
          </cell>
          <cell r="AD208">
            <v>135549604</v>
          </cell>
          <cell r="AE208">
            <v>51750000</v>
          </cell>
          <cell r="AF208">
            <v>3765000</v>
          </cell>
          <cell r="AG208">
            <v>3325000</v>
          </cell>
          <cell r="AH208">
            <v>855000</v>
          </cell>
          <cell r="AI208">
            <v>4220000</v>
          </cell>
          <cell r="AJ208">
            <v>1650000</v>
          </cell>
          <cell r="AK208">
            <v>6400000</v>
          </cell>
          <cell r="AL208">
            <v>3051000</v>
          </cell>
          <cell r="AM208">
            <v>0</v>
          </cell>
          <cell r="AN208">
            <v>23266000</v>
          </cell>
          <cell r="AO208">
            <v>3483000</v>
          </cell>
          <cell r="AP208">
            <v>12850000</v>
          </cell>
          <cell r="AQ208">
            <v>9385000</v>
          </cell>
          <cell r="AR208">
            <v>3075943</v>
          </cell>
          <cell r="AS208">
            <v>25310943</v>
          </cell>
          <cell r="AT208">
            <v>103809943</v>
          </cell>
          <cell r="AU208">
            <v>14058094</v>
          </cell>
          <cell r="AV208">
            <v>117868037</v>
          </cell>
          <cell r="AW208">
            <v>17681567</v>
          </cell>
          <cell r="AX208">
            <v>135549604</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2007</v>
          </cell>
          <cell r="BW208">
            <v>2016</v>
          </cell>
          <cell r="BX208">
            <v>10</v>
          </cell>
          <cell r="BY208">
            <v>0</v>
          </cell>
          <cell r="BZ208">
            <v>0</v>
          </cell>
          <cell r="CA208">
            <v>0</v>
          </cell>
          <cell r="CB208">
            <v>0</v>
          </cell>
          <cell r="CC208">
            <v>0</v>
          </cell>
          <cell r="CD208">
            <v>0</v>
          </cell>
          <cell r="CE208">
            <v>0</v>
          </cell>
          <cell r="CF208">
            <v>0</v>
          </cell>
          <cell r="CG208">
            <v>0</v>
          </cell>
          <cell r="CH208">
            <v>0</v>
          </cell>
          <cell r="CI208">
            <v>0</v>
          </cell>
          <cell r="CJ208">
            <v>2012</v>
          </cell>
          <cell r="CK208">
            <v>2015</v>
          </cell>
          <cell r="CL208">
            <v>1340</v>
          </cell>
          <cell r="CM208">
            <v>0</v>
          </cell>
          <cell r="CN208">
            <v>0</v>
          </cell>
          <cell r="CO208">
            <v>0</v>
          </cell>
          <cell r="CP208">
            <v>0</v>
          </cell>
          <cell r="CQ208">
            <v>0</v>
          </cell>
          <cell r="CR208">
            <v>0</v>
          </cell>
          <cell r="CS208">
            <v>135</v>
          </cell>
          <cell r="CT208">
            <v>4050</v>
          </cell>
          <cell r="CU208">
            <v>0</v>
          </cell>
          <cell r="CV208">
            <v>0</v>
          </cell>
          <cell r="CW208">
            <v>4420589</v>
          </cell>
          <cell r="CX208">
            <v>0</v>
          </cell>
          <cell r="CY208">
            <v>0</v>
          </cell>
          <cell r="CZ208">
            <v>0</v>
          </cell>
          <cell r="DA208">
            <v>0</v>
          </cell>
          <cell r="DB208">
            <v>0</v>
          </cell>
          <cell r="DC208">
            <v>0</v>
          </cell>
          <cell r="DD208">
            <v>0</v>
          </cell>
          <cell r="DE208">
            <v>2495643</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17556987</v>
          </cell>
          <cell r="DU208">
            <v>3150996</v>
          </cell>
          <cell r="DV208">
            <v>0</v>
          </cell>
          <cell r="DW208">
            <v>0</v>
          </cell>
          <cell r="DX208">
            <v>0</v>
          </cell>
          <cell r="DY208">
            <v>1796444</v>
          </cell>
          <cell r="DZ208">
            <v>275000</v>
          </cell>
          <cell r="EA208">
            <v>0</v>
          </cell>
          <cell r="EB208">
            <v>22779427</v>
          </cell>
          <cell r="EC208">
            <v>950000</v>
          </cell>
          <cell r="ED208">
            <v>0</v>
          </cell>
          <cell r="EE208">
            <v>19628431</v>
          </cell>
          <cell r="EF208">
            <v>58094</v>
          </cell>
          <cell r="EG208">
            <v>2437549</v>
          </cell>
          <cell r="EH208">
            <v>2495643</v>
          </cell>
          <cell r="EI208">
            <v>614599</v>
          </cell>
          <cell r="EJ208">
            <v>3110242</v>
          </cell>
          <cell r="EK208">
            <v>0</v>
          </cell>
          <cell r="EL208">
            <v>0</v>
          </cell>
          <cell r="EM208">
            <v>0</v>
          </cell>
          <cell r="EN208">
            <v>245026</v>
          </cell>
          <cell r="EO208">
            <v>4040165</v>
          </cell>
          <cell r="EP208">
            <v>0</v>
          </cell>
          <cell r="EQ208">
            <v>31124860</v>
          </cell>
          <cell r="ER208">
            <v>169188</v>
          </cell>
          <cell r="ES208">
            <v>1250639</v>
          </cell>
          <cell r="ET208">
            <v>52341</v>
          </cell>
          <cell r="EU208">
            <v>0</v>
          </cell>
          <cell r="EV208">
            <v>0</v>
          </cell>
          <cell r="EW208">
            <v>134000</v>
          </cell>
          <cell r="EX208">
            <v>33000</v>
          </cell>
          <cell r="EY208">
            <v>0</v>
          </cell>
          <cell r="EZ208">
            <v>13500</v>
          </cell>
          <cell r="FA208">
            <v>216931</v>
          </cell>
          <cell r="FB208">
            <v>0</v>
          </cell>
          <cell r="FC208">
            <v>1700411</v>
          </cell>
          <cell r="FD208">
            <v>0</v>
          </cell>
          <cell r="FE208">
            <v>0</v>
          </cell>
          <cell r="FF208">
            <v>1081451</v>
          </cell>
          <cell r="FG208">
            <v>169188</v>
          </cell>
          <cell r="FH208">
            <v>22656293</v>
          </cell>
          <cell r="FI208">
            <v>106737</v>
          </cell>
          <cell r="FJ208">
            <v>0</v>
          </cell>
          <cell r="FK208">
            <v>3217000</v>
          </cell>
          <cell r="FL208">
            <v>23000</v>
          </cell>
          <cell r="FM208">
            <v>0</v>
          </cell>
          <cell r="FN208">
            <v>75000</v>
          </cell>
          <cell r="FO208">
            <v>746000</v>
          </cell>
          <cell r="FP208">
            <v>0</v>
          </cell>
          <cell r="FQ208">
            <v>39993357</v>
          </cell>
          <cell r="FR208">
            <v>0</v>
          </cell>
          <cell r="FS208">
            <v>2265000</v>
          </cell>
          <cell r="FT208">
            <v>362475</v>
          </cell>
          <cell r="FU208">
            <v>325000</v>
          </cell>
          <cell r="FV208">
            <v>1631000</v>
          </cell>
          <cell r="FW208">
            <v>71400862</v>
          </cell>
          <cell r="FX208">
            <v>0</v>
          </cell>
          <cell r="FY208">
            <v>0</v>
          </cell>
          <cell r="FZ208">
            <v>5000</v>
          </cell>
          <cell r="GA208">
            <v>71405862</v>
          </cell>
          <cell r="GB208">
            <v>11277635</v>
          </cell>
          <cell r="GC208">
            <v>82683497</v>
          </cell>
          <cell r="GD208">
            <v>8649475</v>
          </cell>
          <cell r="GE208">
            <v>0</v>
          </cell>
          <cell r="GF208">
            <v>52420259</v>
          </cell>
          <cell r="GG208">
            <v>6002</v>
          </cell>
          <cell r="GH208">
            <v>40391659</v>
          </cell>
          <cell r="GI208">
            <v>0</v>
          </cell>
          <cell r="GJ208">
            <v>402548</v>
          </cell>
          <cell r="GK208">
            <v>4190356</v>
          </cell>
          <cell r="GL208">
            <v>1952784</v>
          </cell>
          <cell r="GM208">
            <v>0</v>
          </cell>
          <cell r="GN208">
            <v>353716</v>
          </cell>
          <cell r="GO208">
            <v>388440</v>
          </cell>
          <cell r="GP208">
            <v>0</v>
          </cell>
          <cell r="GQ208">
            <v>875428</v>
          </cell>
          <cell r="GR208">
            <v>0</v>
          </cell>
          <cell r="GS208">
            <v>917345</v>
          </cell>
          <cell r="GT208">
            <v>1065702</v>
          </cell>
          <cell r="GU208">
            <v>0</v>
          </cell>
          <cell r="GV208">
            <v>54403306</v>
          </cell>
          <cell r="GW208">
            <v>6654219</v>
          </cell>
          <cell r="GX208">
            <v>12963648</v>
          </cell>
          <cell r="GY208">
            <v>0</v>
          </cell>
          <cell r="GZ208">
            <v>0</v>
          </cell>
          <cell r="HA208">
            <v>0</v>
          </cell>
          <cell r="HB208">
            <v>2893659</v>
          </cell>
          <cell r="HC208">
            <v>0</v>
          </cell>
          <cell r="HD208">
            <v>276653</v>
          </cell>
          <cell r="HE208">
            <v>567095</v>
          </cell>
          <cell r="HF208">
            <v>77481927</v>
          </cell>
          <cell r="HG208">
            <v>65290796</v>
          </cell>
          <cell r="HH208">
            <v>0</v>
          </cell>
          <cell r="HI208">
            <v>12191131</v>
          </cell>
          <cell r="HJ208">
            <v>42118748</v>
          </cell>
          <cell r="HK208">
            <v>0</v>
          </cell>
          <cell r="HL208">
            <v>449422</v>
          </cell>
          <cell r="HM208">
            <v>4057356</v>
          </cell>
          <cell r="HN208">
            <v>2022712</v>
          </cell>
          <cell r="HO208">
            <v>0</v>
          </cell>
          <cell r="HP208">
            <v>367487</v>
          </cell>
          <cell r="HQ208">
            <v>403590</v>
          </cell>
          <cell r="HR208">
            <v>0</v>
          </cell>
          <cell r="HS208">
            <v>875427</v>
          </cell>
          <cell r="HT208">
            <v>0</v>
          </cell>
          <cell r="HU208">
            <v>730742</v>
          </cell>
          <cell r="HV208">
            <v>0</v>
          </cell>
          <cell r="HW208">
            <v>-9963</v>
          </cell>
          <cell r="HX208">
            <v>55115269</v>
          </cell>
          <cell r="HY208">
            <v>0</v>
          </cell>
          <cell r="HZ208">
            <v>12191131</v>
          </cell>
          <cell r="IA208">
            <v>0</v>
          </cell>
          <cell r="IB208">
            <v>0</v>
          </cell>
          <cell r="IC208">
            <v>0</v>
          </cell>
          <cell r="ID208">
            <v>3003909</v>
          </cell>
          <cell r="IE208">
            <v>0</v>
          </cell>
          <cell r="IF208">
            <v>225812</v>
          </cell>
          <cell r="IG208">
            <v>578435</v>
          </cell>
          <cell r="IH208">
            <v>0</v>
          </cell>
          <cell r="II208">
            <v>0</v>
          </cell>
          <cell r="IJ208">
            <v>0</v>
          </cell>
          <cell r="IK208">
            <v>0</v>
          </cell>
          <cell r="IL208">
            <v>54384527</v>
          </cell>
          <cell r="IM208">
            <v>0</v>
          </cell>
          <cell r="IN208">
            <v>0</v>
          </cell>
          <cell r="IO208">
            <v>32</v>
          </cell>
          <cell r="IP208">
            <v>458</v>
          </cell>
          <cell r="IQ208">
            <v>23.151</v>
          </cell>
          <cell r="IR208">
            <v>18.260000000000002</v>
          </cell>
          <cell r="IS208">
            <v>6943</v>
          </cell>
          <cell r="IT208">
            <v>0</v>
          </cell>
          <cell r="IU208">
            <v>90</v>
          </cell>
          <cell r="IV208">
            <v>0</v>
          </cell>
          <cell r="IW208">
            <v>0</v>
          </cell>
          <cell r="IX208">
            <v>0</v>
          </cell>
          <cell r="IY208">
            <v>0</v>
          </cell>
          <cell r="IZ208">
            <v>0</v>
          </cell>
          <cell r="JA208">
            <v>0</v>
          </cell>
          <cell r="JB208">
            <v>0</v>
          </cell>
          <cell r="JC208">
            <v>0</v>
          </cell>
          <cell r="JD208">
            <v>662.75</v>
          </cell>
          <cell r="JE208">
            <v>261.67</v>
          </cell>
          <cell r="JF208">
            <v>159.88</v>
          </cell>
          <cell r="JG208">
            <v>241.2</v>
          </cell>
          <cell r="JH208">
            <v>243.86</v>
          </cell>
          <cell r="JI208">
            <v>166.52</v>
          </cell>
          <cell r="JJ208">
            <v>259.92</v>
          </cell>
          <cell r="JK208">
            <v>670.3</v>
          </cell>
          <cell r="JL208">
            <v>35.65</v>
          </cell>
          <cell r="JM208">
            <v>20.239999999999998</v>
          </cell>
          <cell r="JN208">
            <v>423</v>
          </cell>
          <cell r="JO208">
            <v>0</v>
          </cell>
          <cell r="JP208">
            <v>6122</v>
          </cell>
          <cell r="JQ208">
            <v>23.698</v>
          </cell>
          <cell r="JR208">
            <v>17594</v>
          </cell>
          <cell r="JS208">
            <v>6879.9</v>
          </cell>
          <cell r="JT208">
            <v>0</v>
          </cell>
          <cell r="JU208">
            <v>0</v>
          </cell>
          <cell r="JV208">
            <v>0</v>
          </cell>
          <cell r="JW208">
            <v>0</v>
          </cell>
          <cell r="JX208">
            <v>6943</v>
          </cell>
          <cell r="JY208">
            <v>6367</v>
          </cell>
          <cell r="JZ208">
            <v>44206081</v>
          </cell>
          <cell r="KA208">
            <v>0</v>
          </cell>
        </row>
        <row r="209">
          <cell r="C209">
            <v>3744</v>
          </cell>
          <cell r="D209" t="str">
            <v>LISBON</v>
          </cell>
          <cell r="E209">
            <v>0</v>
          </cell>
          <cell r="F209">
            <v>0</v>
          </cell>
          <cell r="G209">
            <v>0</v>
          </cell>
          <cell r="H209">
            <v>3744</v>
          </cell>
          <cell r="I209">
            <v>2355004</v>
          </cell>
          <cell r="J209">
            <v>52210</v>
          </cell>
          <cell r="K209">
            <v>275464</v>
          </cell>
          <cell r="L209">
            <v>558000</v>
          </cell>
          <cell r="M209">
            <v>6925</v>
          </cell>
          <cell r="N209">
            <v>265000</v>
          </cell>
          <cell r="O209">
            <v>210700</v>
          </cell>
          <cell r="P209">
            <v>1423212</v>
          </cell>
          <cell r="Q209">
            <v>0</v>
          </cell>
          <cell r="R209">
            <v>4510293</v>
          </cell>
          <cell r="S209">
            <v>0</v>
          </cell>
          <cell r="T209">
            <v>9800</v>
          </cell>
          <cell r="U209">
            <v>0</v>
          </cell>
          <cell r="V209">
            <v>47000</v>
          </cell>
          <cell r="W209">
            <v>184500</v>
          </cell>
          <cell r="X209">
            <v>9898108</v>
          </cell>
          <cell r="Y209">
            <v>0</v>
          </cell>
          <cell r="Z209">
            <v>519000</v>
          </cell>
          <cell r="AA209">
            <v>0</v>
          </cell>
          <cell r="AB209">
            <v>10417108</v>
          </cell>
          <cell r="AC209">
            <v>2145619</v>
          </cell>
          <cell r="AD209">
            <v>12562727</v>
          </cell>
          <cell r="AE209">
            <v>5301076</v>
          </cell>
          <cell r="AF209">
            <v>172318</v>
          </cell>
          <cell r="AG209">
            <v>379583</v>
          </cell>
          <cell r="AH209">
            <v>390720</v>
          </cell>
          <cell r="AI209">
            <v>313124</v>
          </cell>
          <cell r="AJ209">
            <v>111200</v>
          </cell>
          <cell r="AK209">
            <v>943914</v>
          </cell>
          <cell r="AL209">
            <v>341861</v>
          </cell>
          <cell r="AM209">
            <v>0</v>
          </cell>
          <cell r="AN209">
            <v>2652720</v>
          </cell>
          <cell r="AO209">
            <v>1170000</v>
          </cell>
          <cell r="AP209">
            <v>593000</v>
          </cell>
          <cell r="AQ209">
            <v>995000</v>
          </cell>
          <cell r="AR209">
            <v>296359</v>
          </cell>
          <cell r="AS209">
            <v>1884359</v>
          </cell>
          <cell r="AT209">
            <v>11008155</v>
          </cell>
          <cell r="AU209">
            <v>519000</v>
          </cell>
          <cell r="AV209">
            <v>11527155</v>
          </cell>
          <cell r="AW209">
            <v>1035572</v>
          </cell>
          <cell r="AX209">
            <v>12562727</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10</v>
          </cell>
          <cell r="BV209">
            <v>2012</v>
          </cell>
          <cell r="BW209">
            <v>2016</v>
          </cell>
          <cell r="BX209">
            <v>10</v>
          </cell>
          <cell r="BY209">
            <v>0</v>
          </cell>
          <cell r="BZ209">
            <v>0</v>
          </cell>
          <cell r="CA209">
            <v>0</v>
          </cell>
          <cell r="CB209">
            <v>0</v>
          </cell>
          <cell r="CC209">
            <v>0</v>
          </cell>
          <cell r="CD209">
            <v>0</v>
          </cell>
          <cell r="CE209">
            <v>0</v>
          </cell>
          <cell r="CF209">
            <v>0</v>
          </cell>
          <cell r="CG209">
            <v>0</v>
          </cell>
          <cell r="CH209">
            <v>0</v>
          </cell>
          <cell r="CI209">
            <v>0</v>
          </cell>
          <cell r="CJ209">
            <v>2006</v>
          </cell>
          <cell r="CK209">
            <v>2025</v>
          </cell>
          <cell r="CL209">
            <v>670</v>
          </cell>
          <cell r="CM209">
            <v>0</v>
          </cell>
          <cell r="CN209">
            <v>0</v>
          </cell>
          <cell r="CO209">
            <v>0</v>
          </cell>
          <cell r="CP209">
            <v>0</v>
          </cell>
          <cell r="CQ209">
            <v>0</v>
          </cell>
          <cell r="CR209">
            <v>0</v>
          </cell>
          <cell r="CS209">
            <v>0</v>
          </cell>
          <cell r="CT209">
            <v>2700</v>
          </cell>
          <cell r="CU209">
            <v>0</v>
          </cell>
          <cell r="CV209">
            <v>4</v>
          </cell>
          <cell r="CW209">
            <v>445302</v>
          </cell>
          <cell r="CX209">
            <v>0</v>
          </cell>
          <cell r="CY209">
            <v>0</v>
          </cell>
          <cell r="CZ209">
            <v>0</v>
          </cell>
          <cell r="DA209">
            <v>0</v>
          </cell>
          <cell r="DB209">
            <v>0</v>
          </cell>
          <cell r="DC209">
            <v>0</v>
          </cell>
          <cell r="DD209">
            <v>0</v>
          </cell>
          <cell r="DE209">
            <v>97483</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1378070</v>
          </cell>
          <cell r="DU209">
            <v>145032</v>
          </cell>
          <cell r="DV209">
            <v>0</v>
          </cell>
          <cell r="DW209">
            <v>0</v>
          </cell>
          <cell r="DX209">
            <v>0</v>
          </cell>
          <cell r="DY209">
            <v>106214</v>
          </cell>
          <cell r="DZ209">
            <v>0</v>
          </cell>
          <cell r="EA209">
            <v>0</v>
          </cell>
          <cell r="EB209">
            <v>1629316</v>
          </cell>
          <cell r="EC209">
            <v>240000</v>
          </cell>
          <cell r="ED209">
            <v>0</v>
          </cell>
          <cell r="EE209">
            <v>1484284</v>
          </cell>
          <cell r="EF209">
            <v>0</v>
          </cell>
          <cell r="EG209">
            <v>97483</v>
          </cell>
          <cell r="EH209">
            <v>97483</v>
          </cell>
          <cell r="EI209">
            <v>48014</v>
          </cell>
          <cell r="EJ209">
            <v>145497</v>
          </cell>
          <cell r="EK209">
            <v>0</v>
          </cell>
          <cell r="EL209">
            <v>0</v>
          </cell>
          <cell r="EM209">
            <v>0</v>
          </cell>
          <cell r="EN209">
            <v>0</v>
          </cell>
          <cell r="EO209">
            <v>392515</v>
          </cell>
          <cell r="EP209">
            <v>0</v>
          </cell>
          <cell r="EQ209">
            <v>2407328</v>
          </cell>
          <cell r="ER209">
            <v>99680</v>
          </cell>
          <cell r="ES209">
            <v>1157516</v>
          </cell>
          <cell r="ET209">
            <v>171046</v>
          </cell>
          <cell r="EU209">
            <v>0</v>
          </cell>
          <cell r="EV209">
            <v>0</v>
          </cell>
          <cell r="EW209">
            <v>67000</v>
          </cell>
          <cell r="EX209">
            <v>33000</v>
          </cell>
          <cell r="EY209">
            <v>0</v>
          </cell>
          <cell r="EZ209">
            <v>0</v>
          </cell>
          <cell r="FA209">
            <v>269775</v>
          </cell>
          <cell r="FB209">
            <v>0</v>
          </cell>
          <cell r="FC209">
            <v>1698337</v>
          </cell>
          <cell r="FD209">
            <v>0</v>
          </cell>
          <cell r="FE209">
            <v>0</v>
          </cell>
          <cell r="FF209">
            <v>1057836</v>
          </cell>
          <cell r="FG209">
            <v>99680</v>
          </cell>
          <cell r="FH209">
            <v>1593617</v>
          </cell>
          <cell r="FI209">
            <v>35585</v>
          </cell>
          <cell r="FJ209">
            <v>275464</v>
          </cell>
          <cell r="FK209">
            <v>558000</v>
          </cell>
          <cell r="FL209">
            <v>5000</v>
          </cell>
          <cell r="FM209">
            <v>0</v>
          </cell>
          <cell r="FN209">
            <v>7700</v>
          </cell>
          <cell r="FO209">
            <v>65000</v>
          </cell>
          <cell r="FP209">
            <v>0</v>
          </cell>
          <cell r="FQ209">
            <v>4510293</v>
          </cell>
          <cell r="FR209">
            <v>0</v>
          </cell>
          <cell r="FS209">
            <v>7000</v>
          </cell>
          <cell r="FT209">
            <v>0</v>
          </cell>
          <cell r="FU209">
            <v>47000</v>
          </cell>
          <cell r="FV209">
            <v>52000</v>
          </cell>
          <cell r="FW209">
            <v>7156659</v>
          </cell>
          <cell r="FX209">
            <v>0</v>
          </cell>
          <cell r="FY209">
            <v>0</v>
          </cell>
          <cell r="FZ209">
            <v>0</v>
          </cell>
          <cell r="GA209">
            <v>7156659</v>
          </cell>
          <cell r="GB209">
            <v>646992</v>
          </cell>
          <cell r="GC209">
            <v>7803651</v>
          </cell>
          <cell r="GD209">
            <v>1017164</v>
          </cell>
          <cell r="GE209">
            <v>0</v>
          </cell>
          <cell r="GF209">
            <v>4954178</v>
          </cell>
          <cell r="GG209">
            <v>6001</v>
          </cell>
          <cell r="GH209">
            <v>3955259</v>
          </cell>
          <cell r="GI209">
            <v>43593</v>
          </cell>
          <cell r="GJ209">
            <v>21538</v>
          </cell>
          <cell r="GK209">
            <v>292129</v>
          </cell>
          <cell r="GL209">
            <v>186075</v>
          </cell>
          <cell r="GM209">
            <v>3900</v>
          </cell>
          <cell r="GN209">
            <v>32357</v>
          </cell>
          <cell r="GO209">
            <v>35533</v>
          </cell>
          <cell r="GP209">
            <v>0</v>
          </cell>
          <cell r="GQ209">
            <v>16864</v>
          </cell>
          <cell r="GR209">
            <v>0</v>
          </cell>
          <cell r="GS209">
            <v>188192</v>
          </cell>
          <cell r="GT209">
            <v>184636</v>
          </cell>
          <cell r="GU209">
            <v>0</v>
          </cell>
          <cell r="GV209">
            <v>5327006</v>
          </cell>
          <cell r="GW209">
            <v>666247</v>
          </cell>
          <cell r="GX209">
            <v>1783211</v>
          </cell>
          <cell r="GY209">
            <v>0</v>
          </cell>
          <cell r="GZ209">
            <v>0</v>
          </cell>
          <cell r="HA209">
            <v>0</v>
          </cell>
          <cell r="HB209">
            <v>248129</v>
          </cell>
          <cell r="HC209">
            <v>0</v>
          </cell>
          <cell r="HD209">
            <v>33648</v>
          </cell>
          <cell r="HE209">
            <v>132022</v>
          </cell>
          <cell r="HF209">
            <v>8156615</v>
          </cell>
          <cell r="HG209">
            <v>6669314</v>
          </cell>
          <cell r="HH209">
            <v>0</v>
          </cell>
          <cell r="HI209">
            <v>1487301</v>
          </cell>
          <cell r="HJ209">
            <v>4153099</v>
          </cell>
          <cell r="HK209">
            <v>0</v>
          </cell>
          <cell r="HL209">
            <v>28059</v>
          </cell>
          <cell r="HM209">
            <v>281199</v>
          </cell>
          <cell r="HN209">
            <v>194273</v>
          </cell>
          <cell r="HO209">
            <v>0</v>
          </cell>
          <cell r="HP209">
            <v>34004</v>
          </cell>
          <cell r="HQ209">
            <v>37345</v>
          </cell>
          <cell r="HR209">
            <v>0</v>
          </cell>
          <cell r="HS209">
            <v>17812</v>
          </cell>
          <cell r="HT209">
            <v>0</v>
          </cell>
          <cell r="HU209">
            <v>139943</v>
          </cell>
          <cell r="HV209">
            <v>0</v>
          </cell>
          <cell r="HW209">
            <v>0</v>
          </cell>
          <cell r="HX209">
            <v>5279180</v>
          </cell>
          <cell r="HY209">
            <v>0</v>
          </cell>
          <cell r="HZ209">
            <v>1487301</v>
          </cell>
          <cell r="IA209">
            <v>0</v>
          </cell>
          <cell r="IB209">
            <v>0</v>
          </cell>
          <cell r="IC209">
            <v>0</v>
          </cell>
          <cell r="ID209">
            <v>255789</v>
          </cell>
          <cell r="IE209">
            <v>0</v>
          </cell>
          <cell r="IF209">
            <v>27550</v>
          </cell>
          <cell r="IG209">
            <v>131602</v>
          </cell>
          <cell r="IH209">
            <v>0</v>
          </cell>
          <cell r="II209">
            <v>0</v>
          </cell>
          <cell r="IJ209">
            <v>0</v>
          </cell>
          <cell r="IK209">
            <v>0</v>
          </cell>
          <cell r="IL209">
            <v>5139237</v>
          </cell>
          <cell r="IM209">
            <v>0</v>
          </cell>
          <cell r="IN209">
            <v>0</v>
          </cell>
          <cell r="IO209">
            <v>1.47</v>
          </cell>
          <cell r="IP209">
            <v>0</v>
          </cell>
          <cell r="IQ209">
            <v>2.6739999999999999</v>
          </cell>
          <cell r="IR209">
            <v>0.44</v>
          </cell>
          <cell r="IS209">
            <v>699.5</v>
          </cell>
          <cell r="IT209">
            <v>0</v>
          </cell>
          <cell r="IU209">
            <v>26</v>
          </cell>
          <cell r="IV209">
            <v>0</v>
          </cell>
          <cell r="IW209">
            <v>0</v>
          </cell>
          <cell r="IX209">
            <v>0</v>
          </cell>
          <cell r="IY209">
            <v>0</v>
          </cell>
          <cell r="IZ209">
            <v>0</v>
          </cell>
          <cell r="JA209">
            <v>0</v>
          </cell>
          <cell r="JB209">
            <v>0</v>
          </cell>
          <cell r="JC209">
            <v>0</v>
          </cell>
          <cell r="JD209">
            <v>45.94</v>
          </cell>
          <cell r="JE209">
            <v>9.59</v>
          </cell>
          <cell r="JF209">
            <v>13.31</v>
          </cell>
          <cell r="JG209">
            <v>23.04</v>
          </cell>
          <cell r="JH209">
            <v>12.33</v>
          </cell>
          <cell r="JI209">
            <v>12.1</v>
          </cell>
          <cell r="JJ209">
            <v>20.16</v>
          </cell>
          <cell r="JK209">
            <v>44.59</v>
          </cell>
          <cell r="JL209">
            <v>7.26</v>
          </cell>
          <cell r="JM209">
            <v>1.1000000000000001</v>
          </cell>
          <cell r="JN209">
            <v>0</v>
          </cell>
          <cell r="JO209">
            <v>0</v>
          </cell>
          <cell r="JP209">
            <v>6121</v>
          </cell>
          <cell r="JQ209">
            <v>2.774</v>
          </cell>
          <cell r="JR209">
            <v>919</v>
          </cell>
          <cell r="JS209">
            <v>678.5</v>
          </cell>
          <cell r="JT209">
            <v>-2</v>
          </cell>
          <cell r="JU209">
            <v>-12242</v>
          </cell>
          <cell r="JV209">
            <v>-10712</v>
          </cell>
          <cell r="JW209">
            <v>0</v>
          </cell>
          <cell r="JX209">
            <v>699.5</v>
          </cell>
          <cell r="JY209">
            <v>6366</v>
          </cell>
          <cell r="JZ209">
            <v>4453017</v>
          </cell>
          <cell r="KA209">
            <v>0</v>
          </cell>
        </row>
        <row r="210">
          <cell r="C210">
            <v>3771</v>
          </cell>
          <cell r="D210" t="str">
            <v>GEORGE-LITTLE ROCK (OLD LR)</v>
          </cell>
          <cell r="E210">
            <v>0</v>
          </cell>
          <cell r="F210">
            <v>0</v>
          </cell>
          <cell r="G210">
            <v>0</v>
          </cell>
          <cell r="H210">
            <v>2457</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cell r="FM210">
            <v>0</v>
          </cell>
          <cell r="FN210">
            <v>0</v>
          </cell>
          <cell r="FO210">
            <v>0</v>
          </cell>
          <cell r="FP210">
            <v>0</v>
          </cell>
          <cell r="FQ210">
            <v>0</v>
          </cell>
          <cell r="FR210">
            <v>0</v>
          </cell>
          <cell r="FS210">
            <v>0</v>
          </cell>
          <cell r="FT210">
            <v>0</v>
          </cell>
          <cell r="FU210">
            <v>0</v>
          </cell>
          <cell r="FV210">
            <v>0</v>
          </cell>
          <cell r="FW210">
            <v>0</v>
          </cell>
          <cell r="FX210">
            <v>0</v>
          </cell>
          <cell r="FY210">
            <v>0</v>
          </cell>
          <cell r="FZ210">
            <v>0</v>
          </cell>
          <cell r="GA210">
            <v>0</v>
          </cell>
          <cell r="GB210">
            <v>0</v>
          </cell>
          <cell r="GC210">
            <v>0</v>
          </cell>
          <cell r="GD210">
            <v>0</v>
          </cell>
          <cell r="GE210">
            <v>0</v>
          </cell>
          <cell r="GF210">
            <v>0</v>
          </cell>
          <cell r="GG210">
            <v>0</v>
          </cell>
          <cell r="GH210">
            <v>0</v>
          </cell>
          <cell r="GI210">
            <v>0</v>
          </cell>
          <cell r="GJ210">
            <v>0</v>
          </cell>
          <cell r="GK210">
            <v>0</v>
          </cell>
          <cell r="GL210">
            <v>0</v>
          </cell>
          <cell r="GM210">
            <v>0</v>
          </cell>
          <cell r="GN210">
            <v>0</v>
          </cell>
          <cell r="GO210">
            <v>0</v>
          </cell>
          <cell r="GP210">
            <v>0</v>
          </cell>
          <cell r="GQ210">
            <v>0</v>
          </cell>
          <cell r="GR210">
            <v>0</v>
          </cell>
          <cell r="GS210">
            <v>0</v>
          </cell>
          <cell r="GT210">
            <v>0</v>
          </cell>
          <cell r="GU210">
            <v>0</v>
          </cell>
          <cell r="GV210">
            <v>0</v>
          </cell>
          <cell r="GW210">
            <v>0</v>
          </cell>
          <cell r="GX210">
            <v>0</v>
          </cell>
          <cell r="GY210">
            <v>0</v>
          </cell>
          <cell r="GZ210">
            <v>0</v>
          </cell>
          <cell r="HA210">
            <v>0</v>
          </cell>
          <cell r="HB210">
            <v>0</v>
          </cell>
          <cell r="HC210">
            <v>0</v>
          </cell>
          <cell r="HD210">
            <v>0</v>
          </cell>
          <cell r="HE210">
            <v>0</v>
          </cell>
          <cell r="HF210">
            <v>0</v>
          </cell>
          <cell r="HG210">
            <v>0</v>
          </cell>
          <cell r="HH210">
            <v>0</v>
          </cell>
          <cell r="HI210">
            <v>0</v>
          </cell>
          <cell r="HJ210">
            <v>0</v>
          </cell>
          <cell r="HK210">
            <v>0</v>
          </cell>
          <cell r="HL210">
            <v>0</v>
          </cell>
          <cell r="HM210">
            <v>0</v>
          </cell>
          <cell r="HN210">
            <v>0</v>
          </cell>
          <cell r="HO210">
            <v>0</v>
          </cell>
          <cell r="HP210">
            <v>0</v>
          </cell>
          <cell r="HQ210">
            <v>0</v>
          </cell>
          <cell r="HR210">
            <v>0</v>
          </cell>
          <cell r="HS210">
            <v>0</v>
          </cell>
          <cell r="HT210">
            <v>0</v>
          </cell>
          <cell r="HU210">
            <v>0</v>
          </cell>
          <cell r="HV210">
            <v>0</v>
          </cell>
          <cell r="HW210">
            <v>0</v>
          </cell>
          <cell r="HX210">
            <v>0</v>
          </cell>
          <cell r="HY210">
            <v>0</v>
          </cell>
          <cell r="HZ210">
            <v>0</v>
          </cell>
          <cell r="IA210">
            <v>0</v>
          </cell>
          <cell r="IB210">
            <v>0</v>
          </cell>
          <cell r="IC210">
            <v>0</v>
          </cell>
          <cell r="ID210">
            <v>0</v>
          </cell>
          <cell r="IE210">
            <v>0</v>
          </cell>
          <cell r="IF210">
            <v>0</v>
          </cell>
          <cell r="IG210">
            <v>0</v>
          </cell>
          <cell r="IH210">
            <v>0</v>
          </cell>
          <cell r="II210">
            <v>0</v>
          </cell>
          <cell r="IJ210">
            <v>0</v>
          </cell>
          <cell r="IK210">
            <v>0</v>
          </cell>
          <cell r="IL210">
            <v>0</v>
          </cell>
          <cell r="IM210">
            <v>0</v>
          </cell>
          <cell r="IN210">
            <v>0</v>
          </cell>
          <cell r="IO210">
            <v>0</v>
          </cell>
          <cell r="IP210">
            <v>0</v>
          </cell>
          <cell r="IQ210">
            <v>0</v>
          </cell>
          <cell r="IR210">
            <v>0</v>
          </cell>
          <cell r="IS210">
            <v>0</v>
          </cell>
          <cell r="IT210">
            <v>0</v>
          </cell>
          <cell r="IU210">
            <v>0</v>
          </cell>
          <cell r="IV210">
            <v>0</v>
          </cell>
          <cell r="IW210">
            <v>0</v>
          </cell>
          <cell r="IX210">
            <v>0</v>
          </cell>
          <cell r="IY210">
            <v>0</v>
          </cell>
          <cell r="IZ210">
            <v>0</v>
          </cell>
          <cell r="JA210">
            <v>0</v>
          </cell>
          <cell r="JB210">
            <v>0</v>
          </cell>
          <cell r="JC210">
            <v>0</v>
          </cell>
          <cell r="JD210">
            <v>0</v>
          </cell>
          <cell r="JE210">
            <v>0</v>
          </cell>
          <cell r="JF210">
            <v>0</v>
          </cell>
          <cell r="JG210">
            <v>0</v>
          </cell>
          <cell r="JH210">
            <v>0</v>
          </cell>
          <cell r="JI210">
            <v>0</v>
          </cell>
          <cell r="JJ210">
            <v>0</v>
          </cell>
          <cell r="JK210">
            <v>0</v>
          </cell>
          <cell r="JL210">
            <v>0</v>
          </cell>
          <cell r="JM210">
            <v>0</v>
          </cell>
          <cell r="JN210">
            <v>0</v>
          </cell>
          <cell r="JO210">
            <v>0</v>
          </cell>
          <cell r="JP210">
            <v>0</v>
          </cell>
          <cell r="JQ210">
            <v>0</v>
          </cell>
          <cell r="JR210">
            <v>0</v>
          </cell>
          <cell r="JS210">
            <v>0</v>
          </cell>
          <cell r="JT210">
            <v>0</v>
          </cell>
          <cell r="JU210">
            <v>0</v>
          </cell>
          <cell r="JV210">
            <v>0</v>
          </cell>
          <cell r="JW210">
            <v>0</v>
          </cell>
          <cell r="JX210">
            <v>0</v>
          </cell>
          <cell r="JY210">
            <v>0</v>
          </cell>
          <cell r="JZ210">
            <v>0</v>
          </cell>
          <cell r="KA210">
            <v>0</v>
          </cell>
        </row>
        <row r="211">
          <cell r="C211">
            <v>3798</v>
          </cell>
          <cell r="D211" t="str">
            <v>LOGAN-MAGNOLIA</v>
          </cell>
          <cell r="E211">
            <v>0</v>
          </cell>
          <cell r="F211">
            <v>0</v>
          </cell>
          <cell r="G211">
            <v>0</v>
          </cell>
          <cell r="H211">
            <v>3798</v>
          </cell>
          <cell r="I211">
            <v>2214650</v>
          </cell>
          <cell r="J211">
            <v>62168</v>
          </cell>
          <cell r="K211">
            <v>175000</v>
          </cell>
          <cell r="L211">
            <v>710000</v>
          </cell>
          <cell r="M211">
            <v>355</v>
          </cell>
          <cell r="N211">
            <v>240000</v>
          </cell>
          <cell r="O211">
            <v>210000</v>
          </cell>
          <cell r="P211">
            <v>616450</v>
          </cell>
          <cell r="Q211">
            <v>11000</v>
          </cell>
          <cell r="R211">
            <v>3440202</v>
          </cell>
          <cell r="S211">
            <v>0</v>
          </cell>
          <cell r="T211">
            <v>16000</v>
          </cell>
          <cell r="U211">
            <v>7408</v>
          </cell>
          <cell r="V211">
            <v>49000</v>
          </cell>
          <cell r="W211">
            <v>195000</v>
          </cell>
          <cell r="X211">
            <v>7947233</v>
          </cell>
          <cell r="Y211">
            <v>0</v>
          </cell>
          <cell r="Z211">
            <v>0</v>
          </cell>
          <cell r="AA211">
            <v>0</v>
          </cell>
          <cell r="AB211">
            <v>7947233</v>
          </cell>
          <cell r="AC211">
            <v>2534345</v>
          </cell>
          <cell r="AD211">
            <v>10481578</v>
          </cell>
          <cell r="AE211">
            <v>5274500</v>
          </cell>
          <cell r="AF211">
            <v>225000</v>
          </cell>
          <cell r="AG211">
            <v>465000</v>
          </cell>
          <cell r="AH211">
            <v>175000</v>
          </cell>
          <cell r="AI211">
            <v>320000</v>
          </cell>
          <cell r="AJ211">
            <v>251000</v>
          </cell>
          <cell r="AK211">
            <v>1115000</v>
          </cell>
          <cell r="AL211">
            <v>547500</v>
          </cell>
          <cell r="AM211">
            <v>0</v>
          </cell>
          <cell r="AN211">
            <v>3098500</v>
          </cell>
          <cell r="AO211">
            <v>490000</v>
          </cell>
          <cell r="AP211">
            <v>300000</v>
          </cell>
          <cell r="AQ211">
            <v>316578</v>
          </cell>
          <cell r="AR211">
            <v>251716</v>
          </cell>
          <cell r="AS211">
            <v>868294</v>
          </cell>
          <cell r="AT211">
            <v>9731294</v>
          </cell>
          <cell r="AU211">
            <v>0</v>
          </cell>
          <cell r="AV211">
            <v>9731294</v>
          </cell>
          <cell r="AW211">
            <v>750284</v>
          </cell>
          <cell r="AX211">
            <v>10481578</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20</v>
          </cell>
          <cell r="BV211">
            <v>2009</v>
          </cell>
          <cell r="BW211">
            <v>2018</v>
          </cell>
          <cell r="BX211">
            <v>10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4050</v>
          </cell>
          <cell r="CU211">
            <v>0</v>
          </cell>
          <cell r="CV211">
            <v>7</v>
          </cell>
          <cell r="CW211">
            <v>352945</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1456633</v>
          </cell>
          <cell r="DU211">
            <v>46910</v>
          </cell>
          <cell r="DV211">
            <v>0</v>
          </cell>
          <cell r="DW211">
            <v>0</v>
          </cell>
          <cell r="DX211">
            <v>0</v>
          </cell>
          <cell r="DY211">
            <v>233966</v>
          </cell>
          <cell r="DZ211">
            <v>0</v>
          </cell>
          <cell r="EA211">
            <v>0</v>
          </cell>
          <cell r="EB211">
            <v>1737509</v>
          </cell>
          <cell r="EC211">
            <v>150000</v>
          </cell>
          <cell r="ED211">
            <v>0</v>
          </cell>
          <cell r="EE211">
            <v>1690599</v>
          </cell>
          <cell r="EF211">
            <v>0</v>
          </cell>
          <cell r="EG211">
            <v>0</v>
          </cell>
          <cell r="EH211">
            <v>0</v>
          </cell>
          <cell r="EI211">
            <v>51151</v>
          </cell>
          <cell r="EJ211">
            <v>51151</v>
          </cell>
          <cell r="EK211">
            <v>0</v>
          </cell>
          <cell r="EL211">
            <v>0</v>
          </cell>
          <cell r="EM211">
            <v>0</v>
          </cell>
          <cell r="EN211">
            <v>0</v>
          </cell>
          <cell r="EO211">
            <v>316578</v>
          </cell>
          <cell r="EP211">
            <v>0</v>
          </cell>
          <cell r="EQ211">
            <v>2255238</v>
          </cell>
          <cell r="ER211">
            <v>30264</v>
          </cell>
          <cell r="ES211">
            <v>1120962</v>
          </cell>
          <cell r="ET211">
            <v>96773</v>
          </cell>
          <cell r="EU211">
            <v>0</v>
          </cell>
          <cell r="EV211">
            <v>0</v>
          </cell>
          <cell r="EW211">
            <v>0</v>
          </cell>
          <cell r="EX211">
            <v>33000</v>
          </cell>
          <cell r="EY211">
            <v>0</v>
          </cell>
          <cell r="EZ211">
            <v>0</v>
          </cell>
          <cell r="FA211">
            <v>204242</v>
          </cell>
          <cell r="FB211">
            <v>0</v>
          </cell>
          <cell r="FC211">
            <v>1454977</v>
          </cell>
          <cell r="FD211">
            <v>0</v>
          </cell>
          <cell r="FE211">
            <v>0</v>
          </cell>
          <cell r="FF211">
            <v>1090698</v>
          </cell>
          <cell r="FG211">
            <v>30264</v>
          </cell>
          <cell r="FH211">
            <v>1711058</v>
          </cell>
          <cell r="FI211">
            <v>48031</v>
          </cell>
          <cell r="FJ211">
            <v>175000</v>
          </cell>
          <cell r="FK211">
            <v>710000</v>
          </cell>
          <cell r="FL211">
            <v>250</v>
          </cell>
          <cell r="FM211">
            <v>0</v>
          </cell>
          <cell r="FN211">
            <v>10000</v>
          </cell>
          <cell r="FO211">
            <v>50000</v>
          </cell>
          <cell r="FP211">
            <v>0</v>
          </cell>
          <cell r="FQ211">
            <v>3440202</v>
          </cell>
          <cell r="FR211">
            <v>0</v>
          </cell>
          <cell r="FS211">
            <v>13000</v>
          </cell>
          <cell r="FT211">
            <v>5724</v>
          </cell>
          <cell r="FU211">
            <v>49000</v>
          </cell>
          <cell r="FV211">
            <v>50000</v>
          </cell>
          <cell r="FW211">
            <v>6262265</v>
          </cell>
          <cell r="FX211">
            <v>0</v>
          </cell>
          <cell r="FY211">
            <v>0</v>
          </cell>
          <cell r="FZ211">
            <v>0</v>
          </cell>
          <cell r="GA211">
            <v>6262265</v>
          </cell>
          <cell r="GB211">
            <v>774026</v>
          </cell>
          <cell r="GC211">
            <v>7036291</v>
          </cell>
          <cell r="GD211">
            <v>1062974</v>
          </cell>
          <cell r="GE211">
            <v>0</v>
          </cell>
          <cell r="GF211">
            <v>4849630</v>
          </cell>
          <cell r="GG211">
            <v>6007</v>
          </cell>
          <cell r="GH211">
            <v>3452223</v>
          </cell>
          <cell r="GI211">
            <v>180153</v>
          </cell>
          <cell r="GJ211">
            <v>238652</v>
          </cell>
          <cell r="GK211">
            <v>347505</v>
          </cell>
          <cell r="GL211">
            <v>166905</v>
          </cell>
          <cell r="GM211">
            <v>14194</v>
          </cell>
          <cell r="GN211">
            <v>28238</v>
          </cell>
          <cell r="GO211">
            <v>31234</v>
          </cell>
          <cell r="GP211">
            <v>0</v>
          </cell>
          <cell r="GQ211">
            <v>23278</v>
          </cell>
          <cell r="GR211">
            <v>0</v>
          </cell>
          <cell r="GS211">
            <v>52947</v>
          </cell>
          <cell r="GT211">
            <v>292100</v>
          </cell>
          <cell r="GU211">
            <v>0</v>
          </cell>
          <cell r="GV211">
            <v>5194677</v>
          </cell>
          <cell r="GW211">
            <v>905299</v>
          </cell>
          <cell r="GX211">
            <v>1489014</v>
          </cell>
          <cell r="GY211">
            <v>0</v>
          </cell>
          <cell r="GZ211">
            <v>0</v>
          </cell>
          <cell r="HA211">
            <v>0</v>
          </cell>
          <cell r="HB211">
            <v>257245</v>
          </cell>
          <cell r="HC211">
            <v>0</v>
          </cell>
          <cell r="HD211">
            <v>34810</v>
          </cell>
          <cell r="HE211">
            <v>93016</v>
          </cell>
          <cell r="HF211">
            <v>7939251</v>
          </cell>
          <cell r="HG211">
            <v>6600499</v>
          </cell>
          <cell r="HH211">
            <v>0</v>
          </cell>
          <cell r="HI211">
            <v>1338752</v>
          </cell>
          <cell r="HJ211">
            <v>3486263</v>
          </cell>
          <cell r="HK211">
            <v>482</v>
          </cell>
          <cell r="HL211">
            <v>197976</v>
          </cell>
          <cell r="HM211">
            <v>371603</v>
          </cell>
          <cell r="HN211">
            <v>169458</v>
          </cell>
          <cell r="HO211">
            <v>11641</v>
          </cell>
          <cell r="HP211">
            <v>28501</v>
          </cell>
          <cell r="HQ211">
            <v>31523</v>
          </cell>
          <cell r="HR211">
            <v>0</v>
          </cell>
          <cell r="HS211">
            <v>29420</v>
          </cell>
          <cell r="HT211">
            <v>0</v>
          </cell>
          <cell r="HU211">
            <v>36006</v>
          </cell>
          <cell r="HV211">
            <v>0</v>
          </cell>
          <cell r="HW211">
            <v>0</v>
          </cell>
          <cell r="HX211">
            <v>4723820</v>
          </cell>
          <cell r="HY211">
            <v>0</v>
          </cell>
          <cell r="HZ211">
            <v>1338752</v>
          </cell>
          <cell r="IA211">
            <v>0</v>
          </cell>
          <cell r="IB211">
            <v>0</v>
          </cell>
          <cell r="IC211">
            <v>0</v>
          </cell>
          <cell r="ID211">
            <v>249198</v>
          </cell>
          <cell r="IE211">
            <v>0</v>
          </cell>
          <cell r="IF211">
            <v>28459</v>
          </cell>
          <cell r="IG211">
            <v>97936</v>
          </cell>
          <cell r="IH211">
            <v>0</v>
          </cell>
          <cell r="II211">
            <v>0</v>
          </cell>
          <cell r="IJ211">
            <v>0</v>
          </cell>
          <cell r="IK211">
            <v>0</v>
          </cell>
          <cell r="IL211">
            <v>4687814</v>
          </cell>
          <cell r="IM211">
            <v>0</v>
          </cell>
          <cell r="IN211">
            <v>0</v>
          </cell>
          <cell r="IO211">
            <v>29.53</v>
          </cell>
          <cell r="IP211">
            <v>0</v>
          </cell>
          <cell r="IQ211">
            <v>2.3420000000000001</v>
          </cell>
          <cell r="IR211">
            <v>0.44</v>
          </cell>
          <cell r="IS211">
            <v>553.9</v>
          </cell>
          <cell r="IT211">
            <v>0</v>
          </cell>
          <cell r="IU211">
            <v>18</v>
          </cell>
          <cell r="IV211">
            <v>0</v>
          </cell>
          <cell r="IW211">
            <v>0</v>
          </cell>
          <cell r="IX211">
            <v>0</v>
          </cell>
          <cell r="IY211">
            <v>0</v>
          </cell>
          <cell r="IZ211">
            <v>0</v>
          </cell>
          <cell r="JA211">
            <v>0</v>
          </cell>
          <cell r="JB211">
            <v>0</v>
          </cell>
          <cell r="JC211">
            <v>0</v>
          </cell>
          <cell r="JD211">
            <v>60.65</v>
          </cell>
          <cell r="JE211">
            <v>13.7</v>
          </cell>
          <cell r="JF211">
            <v>18.149999999999999</v>
          </cell>
          <cell r="JG211">
            <v>28.8</v>
          </cell>
          <cell r="JH211">
            <v>12.33</v>
          </cell>
          <cell r="JI211">
            <v>15.73</v>
          </cell>
          <cell r="JJ211">
            <v>23.04</v>
          </cell>
          <cell r="JK211">
            <v>51.1</v>
          </cell>
          <cell r="JL211">
            <v>11.61</v>
          </cell>
          <cell r="JM211">
            <v>0.44</v>
          </cell>
          <cell r="JN211">
            <v>0</v>
          </cell>
          <cell r="JO211">
            <v>0</v>
          </cell>
          <cell r="JP211">
            <v>6127</v>
          </cell>
          <cell r="JQ211">
            <v>2.2250000000000001</v>
          </cell>
          <cell r="JR211">
            <v>1212</v>
          </cell>
          <cell r="JS211">
            <v>569</v>
          </cell>
          <cell r="JT211">
            <v>-0.21</v>
          </cell>
          <cell r="JU211">
            <v>-1287</v>
          </cell>
          <cell r="JV211">
            <v>-1125</v>
          </cell>
          <cell r="JW211">
            <v>0</v>
          </cell>
          <cell r="JX211">
            <v>553.9</v>
          </cell>
          <cell r="JY211">
            <v>6372</v>
          </cell>
          <cell r="JZ211">
            <v>3529451</v>
          </cell>
          <cell r="KA211">
            <v>0</v>
          </cell>
        </row>
        <row r="212">
          <cell r="C212">
            <v>3807</v>
          </cell>
          <cell r="D212" t="str">
            <v>SOUTHERN CAL (OLD)</v>
          </cell>
          <cell r="E212">
            <v>0</v>
          </cell>
          <cell r="F212">
            <v>0</v>
          </cell>
          <cell r="G212">
            <v>0</v>
          </cell>
          <cell r="H212">
            <v>3411</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cell r="FM212">
            <v>0</v>
          </cell>
          <cell r="FN212">
            <v>0</v>
          </cell>
          <cell r="FO212">
            <v>0</v>
          </cell>
          <cell r="FP212">
            <v>0</v>
          </cell>
          <cell r="FQ212">
            <v>0</v>
          </cell>
          <cell r="FR212">
            <v>0</v>
          </cell>
          <cell r="FS212">
            <v>0</v>
          </cell>
          <cell r="FT212">
            <v>0</v>
          </cell>
          <cell r="FU212">
            <v>0</v>
          </cell>
          <cell r="FV212">
            <v>0</v>
          </cell>
          <cell r="FW212">
            <v>0</v>
          </cell>
          <cell r="FX212">
            <v>0</v>
          </cell>
          <cell r="FY212">
            <v>0</v>
          </cell>
          <cell r="FZ212">
            <v>0</v>
          </cell>
          <cell r="GA212">
            <v>0</v>
          </cell>
          <cell r="GB212">
            <v>0</v>
          </cell>
          <cell r="GC212">
            <v>0</v>
          </cell>
          <cell r="GD212">
            <v>0</v>
          </cell>
          <cell r="GE212">
            <v>0</v>
          </cell>
          <cell r="GF212">
            <v>0</v>
          </cell>
          <cell r="GG212">
            <v>0</v>
          </cell>
          <cell r="GH212">
            <v>0</v>
          </cell>
          <cell r="GI212">
            <v>0</v>
          </cell>
          <cell r="GJ212">
            <v>0</v>
          </cell>
          <cell r="GK212">
            <v>0</v>
          </cell>
          <cell r="GL212">
            <v>0</v>
          </cell>
          <cell r="GM212">
            <v>0</v>
          </cell>
          <cell r="GN212">
            <v>0</v>
          </cell>
          <cell r="GO212">
            <v>0</v>
          </cell>
          <cell r="GP212">
            <v>0</v>
          </cell>
          <cell r="GQ212">
            <v>0</v>
          </cell>
          <cell r="GR212">
            <v>0</v>
          </cell>
          <cell r="GS212">
            <v>0</v>
          </cell>
          <cell r="GT212">
            <v>0</v>
          </cell>
          <cell r="GU212">
            <v>0</v>
          </cell>
          <cell r="GV212">
            <v>0</v>
          </cell>
          <cell r="GW212">
            <v>0</v>
          </cell>
          <cell r="GX212">
            <v>0</v>
          </cell>
          <cell r="GY212">
            <v>0</v>
          </cell>
          <cell r="GZ212">
            <v>0</v>
          </cell>
          <cell r="HA212">
            <v>0</v>
          </cell>
          <cell r="HB212">
            <v>0</v>
          </cell>
          <cell r="HC212">
            <v>0</v>
          </cell>
          <cell r="HD212">
            <v>0</v>
          </cell>
          <cell r="HE212">
            <v>0</v>
          </cell>
          <cell r="HF212">
            <v>0</v>
          </cell>
          <cell r="HG212">
            <v>0</v>
          </cell>
          <cell r="HH212">
            <v>0</v>
          </cell>
          <cell r="HI212">
            <v>0</v>
          </cell>
          <cell r="HJ212">
            <v>0</v>
          </cell>
          <cell r="HK212">
            <v>0</v>
          </cell>
          <cell r="HL212">
            <v>0</v>
          </cell>
          <cell r="HM212">
            <v>0</v>
          </cell>
          <cell r="HN212">
            <v>0</v>
          </cell>
          <cell r="HO212">
            <v>0</v>
          </cell>
          <cell r="HP212">
            <v>0</v>
          </cell>
          <cell r="HQ212">
            <v>0</v>
          </cell>
          <cell r="HR212">
            <v>0</v>
          </cell>
          <cell r="HS212">
            <v>0</v>
          </cell>
          <cell r="HT212">
            <v>0</v>
          </cell>
          <cell r="HU212">
            <v>0</v>
          </cell>
          <cell r="HV212">
            <v>0</v>
          </cell>
          <cell r="HW212">
            <v>0</v>
          </cell>
          <cell r="HX212">
            <v>0</v>
          </cell>
          <cell r="HY212">
            <v>0</v>
          </cell>
          <cell r="HZ212">
            <v>0</v>
          </cell>
          <cell r="IA212">
            <v>0</v>
          </cell>
          <cell r="IB212">
            <v>0</v>
          </cell>
          <cell r="IC212">
            <v>0</v>
          </cell>
          <cell r="ID212">
            <v>0</v>
          </cell>
          <cell r="IE212">
            <v>0</v>
          </cell>
          <cell r="IF212">
            <v>0</v>
          </cell>
          <cell r="IG212">
            <v>0</v>
          </cell>
          <cell r="IH212">
            <v>0</v>
          </cell>
          <cell r="II212">
            <v>0</v>
          </cell>
          <cell r="IJ212">
            <v>0</v>
          </cell>
          <cell r="IK212">
            <v>0</v>
          </cell>
          <cell r="IL212">
            <v>0</v>
          </cell>
          <cell r="IM212">
            <v>0</v>
          </cell>
          <cell r="IN212">
            <v>0</v>
          </cell>
          <cell r="IO212">
            <v>0</v>
          </cell>
          <cell r="IP212">
            <v>0</v>
          </cell>
          <cell r="IQ212">
            <v>0</v>
          </cell>
          <cell r="IR212">
            <v>0</v>
          </cell>
          <cell r="IS212">
            <v>0</v>
          </cell>
          <cell r="IT212">
            <v>0</v>
          </cell>
          <cell r="IU212">
            <v>0</v>
          </cell>
          <cell r="IV212">
            <v>0</v>
          </cell>
          <cell r="IW212">
            <v>0</v>
          </cell>
          <cell r="IX212">
            <v>0</v>
          </cell>
          <cell r="IY212">
            <v>0</v>
          </cell>
          <cell r="IZ212">
            <v>0</v>
          </cell>
          <cell r="JA212">
            <v>0</v>
          </cell>
          <cell r="JB212">
            <v>0</v>
          </cell>
          <cell r="JC212">
            <v>0</v>
          </cell>
          <cell r="JD212">
            <v>0</v>
          </cell>
          <cell r="JE212">
            <v>0</v>
          </cell>
          <cell r="JF212">
            <v>0</v>
          </cell>
          <cell r="JG212">
            <v>0</v>
          </cell>
          <cell r="JH212">
            <v>0</v>
          </cell>
          <cell r="JI212">
            <v>0</v>
          </cell>
          <cell r="JJ212">
            <v>0</v>
          </cell>
          <cell r="JK212">
            <v>0</v>
          </cell>
          <cell r="JL212">
            <v>0</v>
          </cell>
          <cell r="JM212">
            <v>0</v>
          </cell>
          <cell r="JN212">
            <v>0</v>
          </cell>
          <cell r="JO212">
            <v>0</v>
          </cell>
          <cell r="JP212">
            <v>0</v>
          </cell>
          <cell r="JQ212">
            <v>0</v>
          </cell>
          <cell r="JR212">
            <v>0</v>
          </cell>
          <cell r="JS212">
            <v>0</v>
          </cell>
          <cell r="JT212">
            <v>0</v>
          </cell>
          <cell r="JU212">
            <v>0</v>
          </cell>
          <cell r="JV212">
            <v>0</v>
          </cell>
          <cell r="JW212">
            <v>0</v>
          </cell>
          <cell r="JX212">
            <v>0</v>
          </cell>
          <cell r="JY212">
            <v>0</v>
          </cell>
          <cell r="JZ212">
            <v>0</v>
          </cell>
          <cell r="KA212">
            <v>0</v>
          </cell>
        </row>
        <row r="213">
          <cell r="C213">
            <v>3816</v>
          </cell>
          <cell r="D213" t="str">
            <v>LONE TREE</v>
          </cell>
          <cell r="E213">
            <v>0</v>
          </cell>
          <cell r="F213">
            <v>0</v>
          </cell>
          <cell r="G213">
            <v>0</v>
          </cell>
          <cell r="H213">
            <v>3816</v>
          </cell>
          <cell r="I213">
            <v>1706307</v>
          </cell>
          <cell r="J213">
            <v>33993</v>
          </cell>
          <cell r="K213">
            <v>198798</v>
          </cell>
          <cell r="L213">
            <v>680000</v>
          </cell>
          <cell r="M213">
            <v>3760</v>
          </cell>
          <cell r="N213">
            <v>127000</v>
          </cell>
          <cell r="O213">
            <v>250000</v>
          </cell>
          <cell r="P213">
            <v>436100</v>
          </cell>
          <cell r="Q213">
            <v>0</v>
          </cell>
          <cell r="R213">
            <v>2298471</v>
          </cell>
          <cell r="S213">
            <v>0</v>
          </cell>
          <cell r="T213">
            <v>30100</v>
          </cell>
          <cell r="U213">
            <v>10292</v>
          </cell>
          <cell r="V213">
            <v>45000</v>
          </cell>
          <cell r="W213">
            <v>295000</v>
          </cell>
          <cell r="X213">
            <v>6114821</v>
          </cell>
          <cell r="Y213">
            <v>0</v>
          </cell>
          <cell r="Z213">
            <v>0</v>
          </cell>
          <cell r="AA213">
            <v>0</v>
          </cell>
          <cell r="AB213">
            <v>6114821</v>
          </cell>
          <cell r="AC213">
            <v>1568401</v>
          </cell>
          <cell r="AD213">
            <v>7683222</v>
          </cell>
          <cell r="AE213">
            <v>3400000</v>
          </cell>
          <cell r="AF213">
            <v>145500</v>
          </cell>
          <cell r="AG213">
            <v>410650</v>
          </cell>
          <cell r="AH213">
            <v>219100</v>
          </cell>
          <cell r="AI213">
            <v>317100</v>
          </cell>
          <cell r="AJ213">
            <v>90900</v>
          </cell>
          <cell r="AK213">
            <v>521400</v>
          </cell>
          <cell r="AL213">
            <v>193000</v>
          </cell>
          <cell r="AM213">
            <v>0</v>
          </cell>
          <cell r="AN213">
            <v>1897650</v>
          </cell>
          <cell r="AO213">
            <v>250250</v>
          </cell>
          <cell r="AP213">
            <v>469000</v>
          </cell>
          <cell r="AQ213">
            <v>278055</v>
          </cell>
          <cell r="AR213">
            <v>180545</v>
          </cell>
          <cell r="AS213">
            <v>927600</v>
          </cell>
          <cell r="AT213">
            <v>6475500</v>
          </cell>
          <cell r="AU213">
            <v>0</v>
          </cell>
          <cell r="AV213">
            <v>6475500</v>
          </cell>
          <cell r="AW213">
            <v>1207722</v>
          </cell>
          <cell r="AX213">
            <v>7683222</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20</v>
          </cell>
          <cell r="BV213">
            <v>2012</v>
          </cell>
          <cell r="BW213">
            <v>2016</v>
          </cell>
          <cell r="BX213">
            <v>10</v>
          </cell>
          <cell r="BY213">
            <v>0</v>
          </cell>
          <cell r="BZ213">
            <v>0</v>
          </cell>
          <cell r="CA213">
            <v>0</v>
          </cell>
          <cell r="CB213">
            <v>0</v>
          </cell>
          <cell r="CC213">
            <v>0</v>
          </cell>
          <cell r="CD213">
            <v>0</v>
          </cell>
          <cell r="CE213">
            <v>0</v>
          </cell>
          <cell r="CF213">
            <v>0</v>
          </cell>
          <cell r="CG213">
            <v>0</v>
          </cell>
          <cell r="CH213">
            <v>0</v>
          </cell>
          <cell r="CI213">
            <v>0</v>
          </cell>
          <cell r="CJ213">
            <v>2007</v>
          </cell>
          <cell r="CK213">
            <v>2016</v>
          </cell>
          <cell r="CL213">
            <v>670</v>
          </cell>
          <cell r="CM213">
            <v>0</v>
          </cell>
          <cell r="CN213">
            <v>0</v>
          </cell>
          <cell r="CO213">
            <v>0</v>
          </cell>
          <cell r="CP213">
            <v>0</v>
          </cell>
          <cell r="CQ213">
            <v>0</v>
          </cell>
          <cell r="CR213">
            <v>0</v>
          </cell>
          <cell r="CS213">
            <v>0</v>
          </cell>
          <cell r="CT213">
            <v>2700</v>
          </cell>
          <cell r="CU213">
            <v>0</v>
          </cell>
          <cell r="CV213">
            <v>9</v>
          </cell>
          <cell r="CW213">
            <v>262806</v>
          </cell>
          <cell r="CX213">
            <v>0</v>
          </cell>
          <cell r="CY213">
            <v>0</v>
          </cell>
          <cell r="CZ213">
            <v>0</v>
          </cell>
          <cell r="DA213">
            <v>0</v>
          </cell>
          <cell r="DB213">
            <v>0</v>
          </cell>
          <cell r="DC213">
            <v>0</v>
          </cell>
          <cell r="DD213">
            <v>0</v>
          </cell>
          <cell r="DE213">
            <v>97532</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1188829</v>
          </cell>
          <cell r="DU213">
            <v>11559</v>
          </cell>
          <cell r="DV213">
            <v>0</v>
          </cell>
          <cell r="DW213">
            <v>0</v>
          </cell>
          <cell r="DX213">
            <v>0</v>
          </cell>
          <cell r="DY213">
            <v>0</v>
          </cell>
          <cell r="DZ213">
            <v>0</v>
          </cell>
          <cell r="EA213">
            <v>0</v>
          </cell>
          <cell r="EB213">
            <v>1200388</v>
          </cell>
          <cell r="EC213">
            <v>116000</v>
          </cell>
          <cell r="ED213">
            <v>0</v>
          </cell>
          <cell r="EE213">
            <v>1188829</v>
          </cell>
          <cell r="EF213">
            <v>0</v>
          </cell>
          <cell r="EG213">
            <v>97532</v>
          </cell>
          <cell r="EH213">
            <v>97532</v>
          </cell>
          <cell r="EI213">
            <v>48038</v>
          </cell>
          <cell r="EJ213">
            <v>145570</v>
          </cell>
          <cell r="EK213">
            <v>0</v>
          </cell>
          <cell r="EL213">
            <v>0</v>
          </cell>
          <cell r="EM213">
            <v>0</v>
          </cell>
          <cell r="EN213">
            <v>0</v>
          </cell>
          <cell r="EO213">
            <v>279055</v>
          </cell>
          <cell r="EP213">
            <v>0</v>
          </cell>
          <cell r="EQ213">
            <v>1741013</v>
          </cell>
          <cell r="ER213">
            <v>7940</v>
          </cell>
          <cell r="ES213">
            <v>904540</v>
          </cell>
          <cell r="ET213">
            <v>87486</v>
          </cell>
          <cell r="EU213">
            <v>0</v>
          </cell>
          <cell r="EV213">
            <v>0</v>
          </cell>
          <cell r="EW213">
            <v>67000</v>
          </cell>
          <cell r="EX213">
            <v>33000</v>
          </cell>
          <cell r="EY213">
            <v>0</v>
          </cell>
          <cell r="EZ213">
            <v>0</v>
          </cell>
          <cell r="FA213">
            <v>191698</v>
          </cell>
          <cell r="FB213">
            <v>0</v>
          </cell>
          <cell r="FC213">
            <v>1283724</v>
          </cell>
          <cell r="FD213">
            <v>0</v>
          </cell>
          <cell r="FE213">
            <v>0</v>
          </cell>
          <cell r="FF213">
            <v>896600</v>
          </cell>
          <cell r="FG213">
            <v>7940</v>
          </cell>
          <cell r="FH213">
            <v>1175725</v>
          </cell>
          <cell r="FI213">
            <v>23950</v>
          </cell>
          <cell r="FJ213">
            <v>198798</v>
          </cell>
          <cell r="FK213">
            <v>680000</v>
          </cell>
          <cell r="FL213">
            <v>2000</v>
          </cell>
          <cell r="FM213">
            <v>0</v>
          </cell>
          <cell r="FN213">
            <v>20000</v>
          </cell>
          <cell r="FO213">
            <v>55000</v>
          </cell>
          <cell r="FP213">
            <v>0</v>
          </cell>
          <cell r="FQ213">
            <v>2298471</v>
          </cell>
          <cell r="FR213">
            <v>0</v>
          </cell>
          <cell r="FS213">
            <v>25000</v>
          </cell>
          <cell r="FT213">
            <v>7170</v>
          </cell>
          <cell r="FU213">
            <v>45000</v>
          </cell>
          <cell r="FV213">
            <v>185000</v>
          </cell>
          <cell r="FW213">
            <v>4716114</v>
          </cell>
          <cell r="FX213">
            <v>0</v>
          </cell>
          <cell r="FY213">
            <v>0</v>
          </cell>
          <cell r="FZ213">
            <v>0</v>
          </cell>
          <cell r="GA213">
            <v>4716114</v>
          </cell>
          <cell r="GB213">
            <v>1014890</v>
          </cell>
          <cell r="GC213">
            <v>5731004</v>
          </cell>
          <cell r="GD213">
            <v>1217968</v>
          </cell>
          <cell r="GE213">
            <v>0</v>
          </cell>
          <cell r="GF213">
            <v>3327322</v>
          </cell>
          <cell r="GG213">
            <v>6001</v>
          </cell>
          <cell r="GH213">
            <v>2491015</v>
          </cell>
          <cell r="GI213">
            <v>0</v>
          </cell>
          <cell r="GJ213">
            <v>16281</v>
          </cell>
          <cell r="GK213">
            <v>324834</v>
          </cell>
          <cell r="GL213">
            <v>123361</v>
          </cell>
          <cell r="GM213">
            <v>0</v>
          </cell>
          <cell r="GN213">
            <v>20818</v>
          </cell>
          <cell r="GO213">
            <v>22862</v>
          </cell>
          <cell r="GP213">
            <v>0</v>
          </cell>
          <cell r="GQ213">
            <v>40274</v>
          </cell>
          <cell r="GR213">
            <v>0</v>
          </cell>
          <cell r="GS213">
            <v>60010</v>
          </cell>
          <cell r="GT213">
            <v>0</v>
          </cell>
          <cell r="GU213">
            <v>0</v>
          </cell>
          <cell r="GV213">
            <v>3387332</v>
          </cell>
          <cell r="GW213">
            <v>689472</v>
          </cell>
          <cell r="GX213">
            <v>2037676</v>
          </cell>
          <cell r="GY213">
            <v>0</v>
          </cell>
          <cell r="GZ213">
            <v>0</v>
          </cell>
          <cell r="HA213">
            <v>0</v>
          </cell>
          <cell r="HB213">
            <v>191659</v>
          </cell>
          <cell r="HC213">
            <v>0</v>
          </cell>
          <cell r="HD213">
            <v>22651</v>
          </cell>
          <cell r="HE213">
            <v>105018</v>
          </cell>
          <cell r="HF213">
            <v>6411157</v>
          </cell>
          <cell r="HG213">
            <v>4349626</v>
          </cell>
          <cell r="HH213">
            <v>0</v>
          </cell>
          <cell r="HI213">
            <v>2061531</v>
          </cell>
          <cell r="HJ213">
            <v>2602037</v>
          </cell>
          <cell r="HK213">
            <v>0</v>
          </cell>
          <cell r="HL213">
            <v>22078</v>
          </cell>
          <cell r="HM213">
            <v>333227</v>
          </cell>
          <cell r="HN213">
            <v>128598</v>
          </cell>
          <cell r="HO213">
            <v>0</v>
          </cell>
          <cell r="HP213">
            <v>21635</v>
          </cell>
          <cell r="HQ213">
            <v>23760</v>
          </cell>
          <cell r="HR213">
            <v>0</v>
          </cell>
          <cell r="HS213">
            <v>40178</v>
          </cell>
          <cell r="HT213">
            <v>0</v>
          </cell>
          <cell r="HU213">
            <v>24004</v>
          </cell>
          <cell r="HV213">
            <v>0</v>
          </cell>
          <cell r="HW213">
            <v>0</v>
          </cell>
          <cell r="HX213">
            <v>3500665</v>
          </cell>
          <cell r="HY213">
            <v>0</v>
          </cell>
          <cell r="HZ213">
            <v>2061531</v>
          </cell>
          <cell r="IA213">
            <v>0</v>
          </cell>
          <cell r="IB213">
            <v>0</v>
          </cell>
          <cell r="IC213">
            <v>0</v>
          </cell>
          <cell r="ID213">
            <v>198354</v>
          </cell>
          <cell r="IE213">
            <v>0</v>
          </cell>
          <cell r="IF213">
            <v>18559</v>
          </cell>
          <cell r="IG213">
            <v>91815</v>
          </cell>
          <cell r="IH213">
            <v>0</v>
          </cell>
          <cell r="II213">
            <v>0</v>
          </cell>
          <cell r="IJ213">
            <v>0</v>
          </cell>
          <cell r="IK213">
            <v>0</v>
          </cell>
          <cell r="IL213">
            <v>3476661</v>
          </cell>
          <cell r="IM213">
            <v>0</v>
          </cell>
          <cell r="IN213">
            <v>0</v>
          </cell>
          <cell r="IO213">
            <v>1.78</v>
          </cell>
          <cell r="IP213">
            <v>7</v>
          </cell>
          <cell r="IQ213">
            <v>1.827</v>
          </cell>
          <cell r="IR213">
            <v>0</v>
          </cell>
          <cell r="IS213">
            <v>404.5</v>
          </cell>
          <cell r="IT213">
            <v>0</v>
          </cell>
          <cell r="IU213">
            <v>11.5</v>
          </cell>
          <cell r="IV213">
            <v>0</v>
          </cell>
          <cell r="IW213">
            <v>0</v>
          </cell>
          <cell r="IX213">
            <v>0</v>
          </cell>
          <cell r="IY213">
            <v>0</v>
          </cell>
          <cell r="IZ213">
            <v>0</v>
          </cell>
          <cell r="JA213">
            <v>0</v>
          </cell>
          <cell r="JB213">
            <v>0</v>
          </cell>
          <cell r="JC213">
            <v>0</v>
          </cell>
          <cell r="JD213">
            <v>54.44</v>
          </cell>
          <cell r="JE213">
            <v>21.92</v>
          </cell>
          <cell r="JF213">
            <v>14.52</v>
          </cell>
          <cell r="JG213">
            <v>18</v>
          </cell>
          <cell r="JH213">
            <v>13.7</v>
          </cell>
          <cell r="JI213">
            <v>13.31</v>
          </cell>
          <cell r="JJ213">
            <v>15.12</v>
          </cell>
          <cell r="JK213">
            <v>42.13</v>
          </cell>
          <cell r="JL213">
            <v>1.43</v>
          </cell>
          <cell r="JM213">
            <v>0</v>
          </cell>
          <cell r="JN213">
            <v>6</v>
          </cell>
          <cell r="JO213">
            <v>0</v>
          </cell>
          <cell r="JP213">
            <v>6121</v>
          </cell>
          <cell r="JQ213">
            <v>1.776</v>
          </cell>
          <cell r="JR213">
            <v>3813</v>
          </cell>
          <cell r="JS213">
            <v>425.1</v>
          </cell>
          <cell r="JT213">
            <v>0</v>
          </cell>
          <cell r="JU213">
            <v>0</v>
          </cell>
          <cell r="JV213">
            <v>0</v>
          </cell>
          <cell r="JW213">
            <v>0</v>
          </cell>
          <cell r="JX213">
            <v>404.5</v>
          </cell>
          <cell r="JY213">
            <v>6366</v>
          </cell>
          <cell r="JZ213">
            <v>2575047</v>
          </cell>
          <cell r="KA213">
            <v>53010</v>
          </cell>
        </row>
        <row r="214">
          <cell r="C214">
            <v>3834</v>
          </cell>
          <cell r="D214" t="str">
            <v>MIDLAND (LOST NATION) (OLD)</v>
          </cell>
          <cell r="E214">
            <v>0</v>
          </cell>
          <cell r="F214">
            <v>0</v>
          </cell>
          <cell r="G214">
            <v>0</v>
          </cell>
          <cell r="H214">
            <v>4269</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cell r="FM214">
            <v>0</v>
          </cell>
          <cell r="FN214">
            <v>0</v>
          </cell>
          <cell r="FO214">
            <v>0</v>
          </cell>
          <cell r="FP214">
            <v>0</v>
          </cell>
          <cell r="FQ214">
            <v>0</v>
          </cell>
          <cell r="FR214">
            <v>0</v>
          </cell>
          <cell r="FS214">
            <v>0</v>
          </cell>
          <cell r="FT214">
            <v>0</v>
          </cell>
          <cell r="FU214">
            <v>0</v>
          </cell>
          <cell r="FV214">
            <v>0</v>
          </cell>
          <cell r="FW214">
            <v>0</v>
          </cell>
          <cell r="FX214">
            <v>0</v>
          </cell>
          <cell r="FY214">
            <v>0</v>
          </cell>
          <cell r="FZ214">
            <v>0</v>
          </cell>
          <cell r="GA214">
            <v>0</v>
          </cell>
          <cell r="GB214">
            <v>0</v>
          </cell>
          <cell r="GC214">
            <v>0</v>
          </cell>
          <cell r="GD214">
            <v>0</v>
          </cell>
          <cell r="GE214">
            <v>0</v>
          </cell>
          <cell r="GF214">
            <v>0</v>
          </cell>
          <cell r="GG214">
            <v>0</v>
          </cell>
          <cell r="GH214">
            <v>0</v>
          </cell>
          <cell r="GI214">
            <v>0</v>
          </cell>
          <cell r="GJ214">
            <v>0</v>
          </cell>
          <cell r="GK214">
            <v>0</v>
          </cell>
          <cell r="GL214">
            <v>0</v>
          </cell>
          <cell r="GM214">
            <v>0</v>
          </cell>
          <cell r="GN214">
            <v>0</v>
          </cell>
          <cell r="GO214">
            <v>0</v>
          </cell>
          <cell r="GP214">
            <v>0</v>
          </cell>
          <cell r="GQ214">
            <v>0</v>
          </cell>
          <cell r="GR214">
            <v>0</v>
          </cell>
          <cell r="GS214">
            <v>0</v>
          </cell>
          <cell r="GT214">
            <v>0</v>
          </cell>
          <cell r="GU214">
            <v>0</v>
          </cell>
          <cell r="GV214">
            <v>0</v>
          </cell>
          <cell r="GW214">
            <v>0</v>
          </cell>
          <cell r="GX214">
            <v>0</v>
          </cell>
          <cell r="GY214">
            <v>0</v>
          </cell>
          <cell r="GZ214">
            <v>0</v>
          </cell>
          <cell r="HA214">
            <v>0</v>
          </cell>
          <cell r="HB214">
            <v>0</v>
          </cell>
          <cell r="HC214">
            <v>0</v>
          </cell>
          <cell r="HD214">
            <v>0</v>
          </cell>
          <cell r="HE214">
            <v>0</v>
          </cell>
          <cell r="HF214">
            <v>0</v>
          </cell>
          <cell r="HG214">
            <v>0</v>
          </cell>
          <cell r="HH214">
            <v>0</v>
          </cell>
          <cell r="HI214">
            <v>0</v>
          </cell>
          <cell r="HJ214">
            <v>0</v>
          </cell>
          <cell r="HK214">
            <v>0</v>
          </cell>
          <cell r="HL214">
            <v>0</v>
          </cell>
          <cell r="HM214">
            <v>0</v>
          </cell>
          <cell r="HN214">
            <v>0</v>
          </cell>
          <cell r="HO214">
            <v>0</v>
          </cell>
          <cell r="HP214">
            <v>0</v>
          </cell>
          <cell r="HQ214">
            <v>0</v>
          </cell>
          <cell r="HR214">
            <v>0</v>
          </cell>
          <cell r="HS214">
            <v>0</v>
          </cell>
          <cell r="HT214">
            <v>0</v>
          </cell>
          <cell r="HU214">
            <v>0</v>
          </cell>
          <cell r="HV214">
            <v>0</v>
          </cell>
          <cell r="HW214">
            <v>0</v>
          </cell>
          <cell r="HX214">
            <v>0</v>
          </cell>
          <cell r="HY214">
            <v>0</v>
          </cell>
          <cell r="HZ214">
            <v>0</v>
          </cell>
          <cell r="IA214">
            <v>0</v>
          </cell>
          <cell r="IB214">
            <v>0</v>
          </cell>
          <cell r="IC214">
            <v>0</v>
          </cell>
          <cell r="ID214">
            <v>0</v>
          </cell>
          <cell r="IE214">
            <v>0</v>
          </cell>
          <cell r="IF214">
            <v>0</v>
          </cell>
          <cell r="IG214">
            <v>0</v>
          </cell>
          <cell r="IH214">
            <v>0</v>
          </cell>
          <cell r="II214">
            <v>0</v>
          </cell>
          <cell r="IJ214">
            <v>0</v>
          </cell>
          <cell r="IK214">
            <v>0</v>
          </cell>
          <cell r="IL214">
            <v>0</v>
          </cell>
          <cell r="IM214">
            <v>0</v>
          </cell>
          <cell r="IN214">
            <v>0</v>
          </cell>
          <cell r="IO214">
            <v>0</v>
          </cell>
          <cell r="IP214">
            <v>0</v>
          </cell>
          <cell r="IQ214">
            <v>0</v>
          </cell>
          <cell r="IR214">
            <v>0</v>
          </cell>
          <cell r="IS214">
            <v>0</v>
          </cell>
          <cell r="IT214">
            <v>0</v>
          </cell>
          <cell r="IU214">
            <v>0</v>
          </cell>
          <cell r="IV214">
            <v>0</v>
          </cell>
          <cell r="IW214">
            <v>0</v>
          </cell>
          <cell r="IX214">
            <v>0</v>
          </cell>
          <cell r="IY214">
            <v>0</v>
          </cell>
          <cell r="IZ214">
            <v>0</v>
          </cell>
          <cell r="JA214">
            <v>0</v>
          </cell>
          <cell r="JB214">
            <v>0</v>
          </cell>
          <cell r="JC214">
            <v>0</v>
          </cell>
          <cell r="JD214">
            <v>0</v>
          </cell>
          <cell r="JE214">
            <v>0</v>
          </cell>
          <cell r="JF214">
            <v>0</v>
          </cell>
          <cell r="JG214">
            <v>0</v>
          </cell>
          <cell r="JH214">
            <v>0</v>
          </cell>
          <cell r="JI214">
            <v>0</v>
          </cell>
          <cell r="JJ214">
            <v>0</v>
          </cell>
          <cell r="JK214">
            <v>0</v>
          </cell>
          <cell r="JL214">
            <v>0</v>
          </cell>
          <cell r="JM214">
            <v>0</v>
          </cell>
          <cell r="JN214">
            <v>0</v>
          </cell>
          <cell r="JO214">
            <v>0</v>
          </cell>
          <cell r="JP214">
            <v>0</v>
          </cell>
          <cell r="JQ214">
            <v>0</v>
          </cell>
          <cell r="JR214">
            <v>0</v>
          </cell>
          <cell r="JS214">
            <v>0</v>
          </cell>
          <cell r="JT214">
            <v>0</v>
          </cell>
          <cell r="JU214">
            <v>0</v>
          </cell>
          <cell r="JV214">
            <v>0</v>
          </cell>
          <cell r="JW214">
            <v>0</v>
          </cell>
          <cell r="JX214">
            <v>0</v>
          </cell>
          <cell r="JY214">
            <v>0</v>
          </cell>
          <cell r="JZ214">
            <v>0</v>
          </cell>
          <cell r="KA214">
            <v>0</v>
          </cell>
        </row>
        <row r="215">
          <cell r="C215">
            <v>3841</v>
          </cell>
          <cell r="D215" t="str">
            <v>LOUISA-MUSCATINE</v>
          </cell>
          <cell r="E215">
            <v>0</v>
          </cell>
          <cell r="F215">
            <v>0</v>
          </cell>
          <cell r="G215">
            <v>0</v>
          </cell>
          <cell r="H215">
            <v>3841</v>
          </cell>
          <cell r="I215">
            <v>2229007</v>
          </cell>
          <cell r="J215">
            <v>626533</v>
          </cell>
          <cell r="K215">
            <v>339660</v>
          </cell>
          <cell r="L215">
            <v>600000</v>
          </cell>
          <cell r="M215">
            <v>32700</v>
          </cell>
          <cell r="N215">
            <v>205000</v>
          </cell>
          <cell r="O215">
            <v>150000</v>
          </cell>
          <cell r="P215">
            <v>122550</v>
          </cell>
          <cell r="Q215">
            <v>0</v>
          </cell>
          <cell r="R215">
            <v>4445018</v>
          </cell>
          <cell r="S215">
            <v>0</v>
          </cell>
          <cell r="T215">
            <v>613300</v>
          </cell>
          <cell r="U215">
            <v>26276</v>
          </cell>
          <cell r="V215">
            <v>100000</v>
          </cell>
          <cell r="W215">
            <v>356000</v>
          </cell>
          <cell r="X215">
            <v>9846044</v>
          </cell>
          <cell r="Y215">
            <v>0</v>
          </cell>
          <cell r="Z215">
            <v>153020</v>
          </cell>
          <cell r="AA215">
            <v>0</v>
          </cell>
          <cell r="AB215">
            <v>9999064</v>
          </cell>
          <cell r="AC215">
            <v>4746322</v>
          </cell>
          <cell r="AD215">
            <v>14745386</v>
          </cell>
          <cell r="AE215">
            <v>6208014</v>
          </cell>
          <cell r="AF215">
            <v>215702</v>
          </cell>
          <cell r="AG215">
            <v>554104</v>
          </cell>
          <cell r="AH215">
            <v>213181</v>
          </cell>
          <cell r="AI215">
            <v>458988</v>
          </cell>
          <cell r="AJ215">
            <v>245056</v>
          </cell>
          <cell r="AK215">
            <v>696244</v>
          </cell>
          <cell r="AL215">
            <v>465815</v>
          </cell>
          <cell r="AM215">
            <v>0</v>
          </cell>
          <cell r="AN215">
            <v>2849090</v>
          </cell>
          <cell r="AO215">
            <v>572772</v>
          </cell>
          <cell r="AP215">
            <v>202745</v>
          </cell>
          <cell r="AQ215">
            <v>0</v>
          </cell>
          <cell r="AR215">
            <v>342022</v>
          </cell>
          <cell r="AS215">
            <v>544767</v>
          </cell>
          <cell r="AT215">
            <v>10174643</v>
          </cell>
          <cell r="AU215">
            <v>306040</v>
          </cell>
          <cell r="AV215">
            <v>10480683</v>
          </cell>
          <cell r="AW215">
            <v>4264703</v>
          </cell>
          <cell r="AX215">
            <v>14745386</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20</v>
          </cell>
          <cell r="BV215">
            <v>2014</v>
          </cell>
          <cell r="BW215">
            <v>2018</v>
          </cell>
          <cell r="BX215">
            <v>10</v>
          </cell>
          <cell r="BY215">
            <v>0</v>
          </cell>
          <cell r="BZ215">
            <v>0</v>
          </cell>
          <cell r="CA215">
            <v>0</v>
          </cell>
          <cell r="CB215">
            <v>0</v>
          </cell>
          <cell r="CC215">
            <v>0</v>
          </cell>
          <cell r="CD215">
            <v>0</v>
          </cell>
          <cell r="CE215">
            <v>0</v>
          </cell>
          <cell r="CF215">
            <v>0</v>
          </cell>
          <cell r="CG215">
            <v>0</v>
          </cell>
          <cell r="CH215">
            <v>0</v>
          </cell>
          <cell r="CI215">
            <v>0</v>
          </cell>
          <cell r="CJ215">
            <v>2006</v>
          </cell>
          <cell r="CK215">
            <v>2015</v>
          </cell>
          <cell r="CL215">
            <v>670</v>
          </cell>
          <cell r="CM215">
            <v>0</v>
          </cell>
          <cell r="CN215">
            <v>0</v>
          </cell>
          <cell r="CO215">
            <v>0</v>
          </cell>
          <cell r="CP215">
            <v>0</v>
          </cell>
          <cell r="CQ215">
            <v>0</v>
          </cell>
          <cell r="CR215">
            <v>0</v>
          </cell>
          <cell r="CS215">
            <v>0</v>
          </cell>
          <cell r="CT215">
            <v>2700</v>
          </cell>
          <cell r="CU215">
            <v>0</v>
          </cell>
          <cell r="CV215">
            <v>9</v>
          </cell>
          <cell r="CW215">
            <v>490755</v>
          </cell>
          <cell r="CX215">
            <v>0</v>
          </cell>
          <cell r="CY215">
            <v>0</v>
          </cell>
          <cell r="CZ215">
            <v>0</v>
          </cell>
          <cell r="DA215">
            <v>0</v>
          </cell>
          <cell r="DB215">
            <v>0</v>
          </cell>
          <cell r="DC215">
            <v>0</v>
          </cell>
          <cell r="DD215">
            <v>1</v>
          </cell>
          <cell r="DE215">
            <v>171837</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2250776</v>
          </cell>
          <cell r="DU215">
            <v>73561</v>
          </cell>
          <cell r="DV215">
            <v>0</v>
          </cell>
          <cell r="DW215">
            <v>0</v>
          </cell>
          <cell r="DX215">
            <v>0</v>
          </cell>
          <cell r="DY215">
            <v>0</v>
          </cell>
          <cell r="DZ215">
            <v>0</v>
          </cell>
          <cell r="EA215">
            <v>0</v>
          </cell>
          <cell r="EB215">
            <v>2324337</v>
          </cell>
          <cell r="EC215">
            <v>310000</v>
          </cell>
          <cell r="ED215">
            <v>0</v>
          </cell>
          <cell r="EE215">
            <v>2250776</v>
          </cell>
          <cell r="EF215">
            <v>0</v>
          </cell>
          <cell r="EG215">
            <v>137871</v>
          </cell>
          <cell r="EH215">
            <v>137871</v>
          </cell>
          <cell r="EI215">
            <v>84636</v>
          </cell>
          <cell r="EJ215">
            <v>222507</v>
          </cell>
          <cell r="EK215">
            <v>0</v>
          </cell>
          <cell r="EL215">
            <v>0</v>
          </cell>
          <cell r="EM215">
            <v>0</v>
          </cell>
          <cell r="EN215">
            <v>0</v>
          </cell>
          <cell r="EO215">
            <v>0</v>
          </cell>
          <cell r="EP215">
            <v>0</v>
          </cell>
          <cell r="EQ215">
            <v>2856844</v>
          </cell>
          <cell r="ER215">
            <v>28682</v>
          </cell>
          <cell r="ES215">
            <v>912440</v>
          </cell>
          <cell r="ET215">
            <v>121720</v>
          </cell>
          <cell r="EU215">
            <v>0</v>
          </cell>
          <cell r="EV215">
            <v>0</v>
          </cell>
          <cell r="EW215">
            <v>53756</v>
          </cell>
          <cell r="EX215">
            <v>33000</v>
          </cell>
          <cell r="EY215">
            <v>0</v>
          </cell>
          <cell r="EZ215">
            <v>0</v>
          </cell>
          <cell r="FA215">
            <v>0</v>
          </cell>
          <cell r="FB215">
            <v>0</v>
          </cell>
          <cell r="FC215">
            <v>1120916</v>
          </cell>
          <cell r="FD215">
            <v>0</v>
          </cell>
          <cell r="FE215">
            <v>0</v>
          </cell>
          <cell r="FF215">
            <v>883758</v>
          </cell>
          <cell r="FG215">
            <v>28682</v>
          </cell>
          <cell r="FH215">
            <v>1813080</v>
          </cell>
          <cell r="FI215">
            <v>509953</v>
          </cell>
          <cell r="FJ215">
            <v>305694</v>
          </cell>
          <cell r="FK215">
            <v>600000</v>
          </cell>
          <cell r="FL215">
            <v>2500</v>
          </cell>
          <cell r="FM215">
            <v>0</v>
          </cell>
          <cell r="FN215">
            <v>0</v>
          </cell>
          <cell r="FO215">
            <v>67550</v>
          </cell>
          <cell r="FP215">
            <v>0</v>
          </cell>
          <cell r="FQ215">
            <v>4445018</v>
          </cell>
          <cell r="FR215">
            <v>0</v>
          </cell>
          <cell r="FS215">
            <v>0</v>
          </cell>
          <cell r="FT215">
            <v>21364</v>
          </cell>
          <cell r="FU215">
            <v>100000</v>
          </cell>
          <cell r="FV215">
            <v>161000</v>
          </cell>
          <cell r="FW215">
            <v>8026159</v>
          </cell>
          <cell r="FX215">
            <v>0</v>
          </cell>
          <cell r="FY215">
            <v>0</v>
          </cell>
          <cell r="FZ215">
            <v>0</v>
          </cell>
          <cell r="GA215">
            <v>8026159</v>
          </cell>
          <cell r="GB215">
            <v>1376782</v>
          </cell>
          <cell r="GC215">
            <v>9402941</v>
          </cell>
          <cell r="GD215">
            <v>1258108</v>
          </cell>
          <cell r="GE215">
            <v>0</v>
          </cell>
          <cell r="GF215">
            <v>6347984</v>
          </cell>
          <cell r="GG215">
            <v>6001</v>
          </cell>
          <cell r="GH215">
            <v>4579363</v>
          </cell>
          <cell r="GI215">
            <v>82597</v>
          </cell>
          <cell r="GJ215">
            <v>45344</v>
          </cell>
          <cell r="GK215">
            <v>627705</v>
          </cell>
          <cell r="GL215">
            <v>229784</v>
          </cell>
          <cell r="GM215">
            <v>17387</v>
          </cell>
          <cell r="GN215">
            <v>37326</v>
          </cell>
          <cell r="GO215">
            <v>40683</v>
          </cell>
          <cell r="GP215">
            <v>0</v>
          </cell>
          <cell r="GQ215">
            <v>180357</v>
          </cell>
          <cell r="GR215">
            <v>0</v>
          </cell>
          <cell r="GS215">
            <v>44711</v>
          </cell>
          <cell r="GT215">
            <v>0</v>
          </cell>
          <cell r="GU215">
            <v>0</v>
          </cell>
          <cell r="GV215">
            <v>6178405</v>
          </cell>
          <cell r="GW215">
            <v>995192</v>
          </cell>
          <cell r="GX215">
            <v>2853065</v>
          </cell>
          <cell r="GY215">
            <v>214290</v>
          </cell>
          <cell r="GZ215">
            <v>0</v>
          </cell>
          <cell r="HA215">
            <v>0</v>
          </cell>
          <cell r="HB215">
            <v>361955</v>
          </cell>
          <cell r="HC215">
            <v>0</v>
          </cell>
          <cell r="HD215">
            <v>48029</v>
          </cell>
          <cell r="HE215">
            <v>111019</v>
          </cell>
          <cell r="HF215">
            <v>10499636</v>
          </cell>
          <cell r="HG215">
            <v>8082341</v>
          </cell>
          <cell r="HH215">
            <v>0</v>
          </cell>
          <cell r="HI215">
            <v>2417295</v>
          </cell>
          <cell r="HJ215">
            <v>4652572</v>
          </cell>
          <cell r="HK215">
            <v>0</v>
          </cell>
          <cell r="HL215">
            <v>43324</v>
          </cell>
          <cell r="HM215">
            <v>545259</v>
          </cell>
          <cell r="HN215">
            <v>229355</v>
          </cell>
          <cell r="HO215">
            <v>17816</v>
          </cell>
          <cell r="HP215">
            <v>37924</v>
          </cell>
          <cell r="HQ215">
            <v>41344</v>
          </cell>
          <cell r="HR215">
            <v>0</v>
          </cell>
          <cell r="HS215">
            <v>141262</v>
          </cell>
          <cell r="HT215">
            <v>0</v>
          </cell>
          <cell r="HU215">
            <v>110514</v>
          </cell>
          <cell r="HV215">
            <v>0</v>
          </cell>
          <cell r="HW215">
            <v>-8341</v>
          </cell>
          <cell r="HX215">
            <v>6329534</v>
          </cell>
          <cell r="HY215">
            <v>0</v>
          </cell>
          <cell r="HZ215">
            <v>2417295</v>
          </cell>
          <cell r="IA215">
            <v>0</v>
          </cell>
          <cell r="IB215">
            <v>0</v>
          </cell>
          <cell r="IC215">
            <v>0</v>
          </cell>
          <cell r="ID215">
            <v>362249</v>
          </cell>
          <cell r="IE215">
            <v>0</v>
          </cell>
          <cell r="IF215">
            <v>39308</v>
          </cell>
          <cell r="IG215">
            <v>128541</v>
          </cell>
          <cell r="IH215">
            <v>0</v>
          </cell>
          <cell r="II215">
            <v>0</v>
          </cell>
          <cell r="IJ215">
            <v>0</v>
          </cell>
          <cell r="IK215">
            <v>0</v>
          </cell>
          <cell r="IL215">
            <v>6219020</v>
          </cell>
          <cell r="IM215">
            <v>0</v>
          </cell>
          <cell r="IN215">
            <v>0</v>
          </cell>
          <cell r="IO215">
            <v>3.1</v>
          </cell>
          <cell r="IP215">
            <v>0</v>
          </cell>
          <cell r="IQ215">
            <v>3.758</v>
          </cell>
          <cell r="IR215">
            <v>0.22</v>
          </cell>
          <cell r="IS215">
            <v>770.9</v>
          </cell>
          <cell r="IT215">
            <v>0</v>
          </cell>
          <cell r="IU215">
            <v>20</v>
          </cell>
          <cell r="IV215">
            <v>0</v>
          </cell>
          <cell r="IW215">
            <v>0</v>
          </cell>
          <cell r="IX215">
            <v>0</v>
          </cell>
          <cell r="IY215">
            <v>0</v>
          </cell>
          <cell r="IZ215">
            <v>0</v>
          </cell>
          <cell r="JA215">
            <v>0</v>
          </cell>
          <cell r="JB215">
            <v>0</v>
          </cell>
          <cell r="JC215">
            <v>0</v>
          </cell>
          <cell r="JD215">
            <v>89.08</v>
          </cell>
          <cell r="JE215">
            <v>13.7</v>
          </cell>
          <cell r="JF215">
            <v>31.46</v>
          </cell>
          <cell r="JG215">
            <v>43.92</v>
          </cell>
          <cell r="JH215">
            <v>10.96</v>
          </cell>
          <cell r="JI215">
            <v>35.700000000000003</v>
          </cell>
          <cell r="JJ215">
            <v>46.08</v>
          </cell>
          <cell r="JK215">
            <v>92.74</v>
          </cell>
          <cell r="JL215">
            <v>4.05</v>
          </cell>
          <cell r="JM215">
            <v>0</v>
          </cell>
          <cell r="JN215">
            <v>0</v>
          </cell>
          <cell r="JO215">
            <v>0</v>
          </cell>
          <cell r="JP215">
            <v>6121</v>
          </cell>
          <cell r="JQ215">
            <v>3.6709999999999998</v>
          </cell>
          <cell r="JR215">
            <v>22112</v>
          </cell>
          <cell r="JS215">
            <v>760.1</v>
          </cell>
          <cell r="JT215">
            <v>0</v>
          </cell>
          <cell r="JU215">
            <v>0</v>
          </cell>
          <cell r="JV215">
            <v>0</v>
          </cell>
          <cell r="JW215">
            <v>0</v>
          </cell>
          <cell r="JX215">
            <v>770.9</v>
          </cell>
          <cell r="JY215">
            <v>6366</v>
          </cell>
          <cell r="JZ215">
            <v>4907549</v>
          </cell>
          <cell r="KA215">
            <v>0</v>
          </cell>
        </row>
        <row r="216">
          <cell r="C216">
            <v>3897</v>
          </cell>
          <cell r="D216" t="str">
            <v>LU VERNE</v>
          </cell>
          <cell r="E216">
            <v>0</v>
          </cell>
          <cell r="F216">
            <v>0</v>
          </cell>
          <cell r="G216">
            <v>0</v>
          </cell>
          <cell r="H216">
            <v>3897</v>
          </cell>
          <cell r="I216">
            <v>760276</v>
          </cell>
          <cell r="J216">
            <v>22643</v>
          </cell>
          <cell r="K216">
            <v>53961</v>
          </cell>
          <cell r="L216">
            <v>134000</v>
          </cell>
          <cell r="M216">
            <v>675</v>
          </cell>
          <cell r="N216">
            <v>18000</v>
          </cell>
          <cell r="O216">
            <v>0</v>
          </cell>
          <cell r="P216">
            <v>136120</v>
          </cell>
          <cell r="Q216">
            <v>0</v>
          </cell>
          <cell r="R216">
            <v>236274</v>
          </cell>
          <cell r="S216">
            <v>0</v>
          </cell>
          <cell r="T216">
            <v>7400</v>
          </cell>
          <cell r="U216">
            <v>4115</v>
          </cell>
          <cell r="V216">
            <v>27161</v>
          </cell>
          <cell r="W216">
            <v>67814</v>
          </cell>
          <cell r="X216">
            <v>1468439</v>
          </cell>
          <cell r="Y216">
            <v>0</v>
          </cell>
          <cell r="Z216">
            <v>0</v>
          </cell>
          <cell r="AA216">
            <v>0</v>
          </cell>
          <cell r="AB216">
            <v>1468439</v>
          </cell>
          <cell r="AC216">
            <v>741147</v>
          </cell>
          <cell r="AD216">
            <v>2209586</v>
          </cell>
          <cell r="AE216">
            <v>1117000</v>
          </cell>
          <cell r="AF216">
            <v>100</v>
          </cell>
          <cell r="AG216">
            <v>70000</v>
          </cell>
          <cell r="AH216">
            <v>15000</v>
          </cell>
          <cell r="AI216">
            <v>163000</v>
          </cell>
          <cell r="AJ216">
            <v>45000</v>
          </cell>
          <cell r="AK216">
            <v>97000</v>
          </cell>
          <cell r="AL216">
            <v>75000</v>
          </cell>
          <cell r="AM216">
            <v>0</v>
          </cell>
          <cell r="AN216">
            <v>465100</v>
          </cell>
          <cell r="AO216">
            <v>20000</v>
          </cell>
          <cell r="AP216">
            <v>30000</v>
          </cell>
          <cell r="AQ216">
            <v>0</v>
          </cell>
          <cell r="AR216">
            <v>40038</v>
          </cell>
          <cell r="AS216">
            <v>70038</v>
          </cell>
          <cell r="AT216">
            <v>1672138</v>
          </cell>
          <cell r="AU216">
            <v>0</v>
          </cell>
          <cell r="AV216">
            <v>1672138</v>
          </cell>
          <cell r="AW216">
            <v>537448</v>
          </cell>
          <cell r="AX216">
            <v>2209586</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20</v>
          </cell>
          <cell r="BV216">
            <v>2012</v>
          </cell>
          <cell r="BW216">
            <v>2016</v>
          </cell>
          <cell r="BX216">
            <v>10</v>
          </cell>
          <cell r="BY216">
            <v>0</v>
          </cell>
          <cell r="BZ216">
            <v>1992</v>
          </cell>
          <cell r="CA216">
            <v>25</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10</v>
          </cell>
          <cell r="CW216">
            <v>49712</v>
          </cell>
          <cell r="CX216">
            <v>5</v>
          </cell>
          <cell r="CY216">
            <v>124279</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512426</v>
          </cell>
          <cell r="DU216">
            <v>1462</v>
          </cell>
          <cell r="DV216">
            <v>96291</v>
          </cell>
          <cell r="DW216">
            <v>0</v>
          </cell>
          <cell r="DX216">
            <v>0</v>
          </cell>
          <cell r="DY216">
            <v>0</v>
          </cell>
          <cell r="DZ216">
            <v>0</v>
          </cell>
          <cell r="EA216">
            <v>0</v>
          </cell>
          <cell r="EB216">
            <v>610179</v>
          </cell>
          <cell r="EC216">
            <v>125000</v>
          </cell>
          <cell r="ED216">
            <v>0</v>
          </cell>
          <cell r="EE216">
            <v>608717</v>
          </cell>
          <cell r="EF216">
            <v>0</v>
          </cell>
          <cell r="EG216">
            <v>0</v>
          </cell>
          <cell r="EH216">
            <v>0</v>
          </cell>
          <cell r="EI216">
            <v>26971</v>
          </cell>
          <cell r="EJ216">
            <v>26971</v>
          </cell>
          <cell r="EK216">
            <v>0</v>
          </cell>
          <cell r="EL216">
            <v>0</v>
          </cell>
          <cell r="EM216">
            <v>0</v>
          </cell>
          <cell r="EN216">
            <v>0</v>
          </cell>
          <cell r="EO216">
            <v>0</v>
          </cell>
          <cell r="EP216">
            <v>0</v>
          </cell>
          <cell r="EQ216">
            <v>762150</v>
          </cell>
          <cell r="ER216">
            <v>1789</v>
          </cell>
          <cell r="ES216">
            <v>746584</v>
          </cell>
          <cell r="ET216">
            <v>152944</v>
          </cell>
          <cell r="EU216">
            <v>0</v>
          </cell>
          <cell r="EV216">
            <v>0</v>
          </cell>
          <cell r="EW216">
            <v>0</v>
          </cell>
          <cell r="EX216">
            <v>33000</v>
          </cell>
          <cell r="EY216">
            <v>0</v>
          </cell>
          <cell r="EZ216">
            <v>0</v>
          </cell>
          <cell r="FA216">
            <v>0</v>
          </cell>
          <cell r="FB216">
            <v>0</v>
          </cell>
          <cell r="FC216">
            <v>932528</v>
          </cell>
          <cell r="FD216">
            <v>0</v>
          </cell>
          <cell r="FE216">
            <v>0</v>
          </cell>
          <cell r="FF216">
            <v>744795</v>
          </cell>
          <cell r="FG216">
            <v>1789</v>
          </cell>
          <cell r="FH216">
            <v>612700</v>
          </cell>
          <cell r="FI216">
            <v>18248</v>
          </cell>
          <cell r="FJ216">
            <v>53961</v>
          </cell>
          <cell r="FK216">
            <v>134000</v>
          </cell>
          <cell r="FL216">
            <v>675</v>
          </cell>
          <cell r="FM216">
            <v>0</v>
          </cell>
          <cell r="FN216">
            <v>0</v>
          </cell>
          <cell r="FO216">
            <v>70000</v>
          </cell>
          <cell r="FP216">
            <v>0</v>
          </cell>
          <cell r="FQ216">
            <v>236274</v>
          </cell>
          <cell r="FR216">
            <v>0</v>
          </cell>
          <cell r="FS216">
            <v>6900</v>
          </cell>
          <cell r="FT216">
            <v>3316</v>
          </cell>
          <cell r="FU216">
            <v>27161</v>
          </cell>
          <cell r="FV216">
            <v>27814</v>
          </cell>
          <cell r="FW216">
            <v>1191049</v>
          </cell>
          <cell r="FX216">
            <v>0</v>
          </cell>
          <cell r="FY216">
            <v>0</v>
          </cell>
          <cell r="FZ216">
            <v>0</v>
          </cell>
          <cell r="GA216">
            <v>1191049</v>
          </cell>
          <cell r="GB216">
            <v>256677</v>
          </cell>
          <cell r="GC216">
            <v>1447726</v>
          </cell>
          <cell r="GD216">
            <v>323827</v>
          </cell>
          <cell r="GE216">
            <v>0</v>
          </cell>
          <cell r="GF216">
            <v>611999</v>
          </cell>
          <cell r="GG216">
            <v>6176</v>
          </cell>
          <cell r="GH216">
            <v>419968</v>
          </cell>
          <cell r="GI216">
            <v>13816</v>
          </cell>
          <cell r="GJ216">
            <v>17997</v>
          </cell>
          <cell r="GK216">
            <v>61575</v>
          </cell>
          <cell r="GL216">
            <v>21349</v>
          </cell>
          <cell r="GM216">
            <v>7642</v>
          </cell>
          <cell r="GN216">
            <v>3710</v>
          </cell>
          <cell r="GO216">
            <v>4172</v>
          </cell>
          <cell r="GP216">
            <v>0</v>
          </cell>
          <cell r="GQ216">
            <v>19822</v>
          </cell>
          <cell r="GR216">
            <v>0</v>
          </cell>
          <cell r="GS216">
            <v>49408</v>
          </cell>
          <cell r="GT216">
            <v>0</v>
          </cell>
          <cell r="GU216">
            <v>0</v>
          </cell>
          <cell r="GV216">
            <v>619939</v>
          </cell>
          <cell r="GW216">
            <v>204513</v>
          </cell>
          <cell r="GX216">
            <v>47435</v>
          </cell>
          <cell r="GY216">
            <v>41468</v>
          </cell>
          <cell r="GZ216">
            <v>0</v>
          </cell>
          <cell r="HA216">
            <v>0</v>
          </cell>
          <cell r="HB216">
            <v>40619</v>
          </cell>
          <cell r="HC216">
            <v>108446</v>
          </cell>
          <cell r="HD216">
            <v>6248</v>
          </cell>
          <cell r="HE216">
            <v>42007</v>
          </cell>
          <cell r="HF216">
            <v>1062959</v>
          </cell>
          <cell r="HG216">
            <v>818585</v>
          </cell>
          <cell r="HH216">
            <v>0</v>
          </cell>
          <cell r="HI216">
            <v>244374</v>
          </cell>
          <cell r="HJ216">
            <v>478496</v>
          </cell>
          <cell r="HK216">
            <v>0</v>
          </cell>
          <cell r="HL216">
            <v>6334</v>
          </cell>
          <cell r="HM216">
            <v>45520</v>
          </cell>
          <cell r="HN216">
            <v>23228</v>
          </cell>
          <cell r="HO216">
            <v>5763</v>
          </cell>
          <cell r="HP216">
            <v>4187</v>
          </cell>
          <cell r="HQ216">
            <v>4706</v>
          </cell>
          <cell r="HR216">
            <v>0</v>
          </cell>
          <cell r="HS216">
            <v>19875</v>
          </cell>
          <cell r="HT216">
            <v>0</v>
          </cell>
          <cell r="HU216">
            <v>12002</v>
          </cell>
          <cell r="HV216">
            <v>0</v>
          </cell>
          <cell r="HW216">
            <v>0</v>
          </cell>
          <cell r="HX216">
            <v>649624</v>
          </cell>
          <cell r="HY216">
            <v>0</v>
          </cell>
          <cell r="HZ216">
            <v>244374</v>
          </cell>
          <cell r="IA216">
            <v>0</v>
          </cell>
          <cell r="IB216">
            <v>0</v>
          </cell>
          <cell r="IC216">
            <v>0</v>
          </cell>
          <cell r="ID216">
            <v>44687</v>
          </cell>
          <cell r="IE216">
            <v>117344</v>
          </cell>
          <cell r="IF216">
            <v>5119</v>
          </cell>
          <cell r="IG216">
            <v>24484</v>
          </cell>
          <cell r="IH216">
            <v>0</v>
          </cell>
          <cell r="II216">
            <v>0</v>
          </cell>
          <cell r="IJ216">
            <v>0</v>
          </cell>
          <cell r="IK216">
            <v>0</v>
          </cell>
          <cell r="IL216">
            <v>637622</v>
          </cell>
          <cell r="IM216">
            <v>0</v>
          </cell>
          <cell r="IN216">
            <v>0</v>
          </cell>
          <cell r="IO216">
            <v>0.32</v>
          </cell>
          <cell r="IP216">
            <v>7</v>
          </cell>
          <cell r="IQ216">
            <v>0.46600000000000003</v>
          </cell>
          <cell r="IR216">
            <v>0.22</v>
          </cell>
          <cell r="IS216">
            <v>76</v>
          </cell>
          <cell r="IT216">
            <v>0</v>
          </cell>
          <cell r="IU216">
            <v>4.5</v>
          </cell>
          <cell r="IV216">
            <v>0</v>
          </cell>
          <cell r="IW216">
            <v>0</v>
          </cell>
          <cell r="IX216">
            <v>0</v>
          </cell>
          <cell r="IY216">
            <v>349</v>
          </cell>
          <cell r="IZ216">
            <v>427</v>
          </cell>
          <cell r="JA216">
            <v>0</v>
          </cell>
          <cell r="JB216">
            <v>0</v>
          </cell>
          <cell r="JC216">
            <v>0.26</v>
          </cell>
          <cell r="JD216">
            <v>7.23</v>
          </cell>
          <cell r="JE216">
            <v>0</v>
          </cell>
          <cell r="JF216">
            <v>3.63</v>
          </cell>
          <cell r="JG216">
            <v>3.6</v>
          </cell>
          <cell r="JH216">
            <v>0</v>
          </cell>
          <cell r="JI216">
            <v>3.63</v>
          </cell>
          <cell r="JJ216">
            <v>5.04</v>
          </cell>
          <cell r="JK216">
            <v>8.67</v>
          </cell>
          <cell r="JL216">
            <v>8.92</v>
          </cell>
          <cell r="JM216">
            <v>0</v>
          </cell>
          <cell r="JN216">
            <v>8</v>
          </cell>
          <cell r="JO216">
            <v>0</v>
          </cell>
          <cell r="JP216">
            <v>6296</v>
          </cell>
          <cell r="JQ216">
            <v>0.48699999999999999</v>
          </cell>
          <cell r="JR216">
            <v>31857</v>
          </cell>
          <cell r="JS216">
            <v>76</v>
          </cell>
          <cell r="JT216">
            <v>0</v>
          </cell>
          <cell r="JU216">
            <v>0</v>
          </cell>
          <cell r="JV216">
            <v>0</v>
          </cell>
          <cell r="JW216">
            <v>75</v>
          </cell>
          <cell r="JX216">
            <v>76</v>
          </cell>
          <cell r="JY216">
            <v>6541</v>
          </cell>
          <cell r="JZ216">
            <v>497116</v>
          </cell>
          <cell r="KA216">
            <v>0</v>
          </cell>
        </row>
        <row r="217">
          <cell r="C217">
            <v>3906</v>
          </cell>
          <cell r="D217" t="str">
            <v>LYNNVILLE-SULLY</v>
          </cell>
          <cell r="E217">
            <v>0</v>
          </cell>
          <cell r="F217">
            <v>0</v>
          </cell>
          <cell r="G217">
            <v>0</v>
          </cell>
          <cell r="H217">
            <v>3906</v>
          </cell>
          <cell r="I217">
            <v>1852733</v>
          </cell>
          <cell r="J217">
            <v>73242</v>
          </cell>
          <cell r="K217">
            <v>183798</v>
          </cell>
          <cell r="L217">
            <v>415000</v>
          </cell>
          <cell r="M217">
            <v>7100</v>
          </cell>
          <cell r="N217">
            <v>186000</v>
          </cell>
          <cell r="O217">
            <v>275000</v>
          </cell>
          <cell r="P217">
            <v>465000</v>
          </cell>
          <cell r="Q217">
            <v>0</v>
          </cell>
          <cell r="R217">
            <v>2331231</v>
          </cell>
          <cell r="S217">
            <v>0</v>
          </cell>
          <cell r="T217">
            <v>77300</v>
          </cell>
          <cell r="U217">
            <v>9952</v>
          </cell>
          <cell r="V217">
            <v>25000</v>
          </cell>
          <cell r="W217">
            <v>141000</v>
          </cell>
          <cell r="X217">
            <v>6042356</v>
          </cell>
          <cell r="Y217">
            <v>0</v>
          </cell>
          <cell r="Z217">
            <v>273825</v>
          </cell>
          <cell r="AA217">
            <v>0</v>
          </cell>
          <cell r="AB217">
            <v>6316181</v>
          </cell>
          <cell r="AC217">
            <v>1536283</v>
          </cell>
          <cell r="AD217">
            <v>7852464</v>
          </cell>
          <cell r="AE217">
            <v>4167493</v>
          </cell>
          <cell r="AF217">
            <v>175620</v>
          </cell>
          <cell r="AG217">
            <v>206000</v>
          </cell>
          <cell r="AH217">
            <v>246500</v>
          </cell>
          <cell r="AI217">
            <v>312050</v>
          </cell>
          <cell r="AJ217">
            <v>108600</v>
          </cell>
          <cell r="AK217">
            <v>390700</v>
          </cell>
          <cell r="AL217">
            <v>383000</v>
          </cell>
          <cell r="AM217">
            <v>0</v>
          </cell>
          <cell r="AN217">
            <v>1822470</v>
          </cell>
          <cell r="AO217">
            <v>259300</v>
          </cell>
          <cell r="AP217">
            <v>525000</v>
          </cell>
          <cell r="AQ217">
            <v>332300</v>
          </cell>
          <cell r="AR217">
            <v>187772</v>
          </cell>
          <cell r="AS217">
            <v>1045072</v>
          </cell>
          <cell r="AT217">
            <v>7294335</v>
          </cell>
          <cell r="AU217">
            <v>275825</v>
          </cell>
          <cell r="AV217">
            <v>7570160</v>
          </cell>
          <cell r="AW217">
            <v>282304</v>
          </cell>
          <cell r="AX217">
            <v>7852464</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20</v>
          </cell>
          <cell r="BV217">
            <v>2012</v>
          </cell>
          <cell r="BW217">
            <v>2016</v>
          </cell>
          <cell r="BX217">
            <v>10</v>
          </cell>
          <cell r="BY217">
            <v>0</v>
          </cell>
          <cell r="BZ217">
            <v>0</v>
          </cell>
          <cell r="CA217">
            <v>0</v>
          </cell>
          <cell r="CB217">
            <v>0</v>
          </cell>
          <cell r="CC217">
            <v>0</v>
          </cell>
          <cell r="CD217">
            <v>0</v>
          </cell>
          <cell r="CE217">
            <v>0</v>
          </cell>
          <cell r="CF217">
            <v>0</v>
          </cell>
          <cell r="CG217">
            <v>0</v>
          </cell>
          <cell r="CH217">
            <v>0</v>
          </cell>
          <cell r="CI217">
            <v>0</v>
          </cell>
          <cell r="CJ217">
            <v>2006</v>
          </cell>
          <cell r="CK217">
            <v>2015</v>
          </cell>
          <cell r="CL217">
            <v>670</v>
          </cell>
          <cell r="CM217">
            <v>0</v>
          </cell>
          <cell r="CN217">
            <v>0</v>
          </cell>
          <cell r="CO217">
            <v>0</v>
          </cell>
          <cell r="CP217">
            <v>0</v>
          </cell>
          <cell r="CQ217">
            <v>0</v>
          </cell>
          <cell r="CR217">
            <v>0</v>
          </cell>
          <cell r="CS217">
            <v>0</v>
          </cell>
          <cell r="CT217">
            <v>2700</v>
          </cell>
          <cell r="CU217">
            <v>0</v>
          </cell>
          <cell r="CV217">
            <v>6</v>
          </cell>
          <cell r="CW217">
            <v>275521</v>
          </cell>
          <cell r="CX217">
            <v>0</v>
          </cell>
          <cell r="CY217">
            <v>0</v>
          </cell>
          <cell r="CZ217">
            <v>0</v>
          </cell>
          <cell r="DA217">
            <v>0</v>
          </cell>
          <cell r="DB217">
            <v>0</v>
          </cell>
          <cell r="DC217">
            <v>0</v>
          </cell>
          <cell r="DD217">
            <v>2</v>
          </cell>
          <cell r="DE217">
            <v>115789</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1434648</v>
          </cell>
          <cell r="DU217">
            <v>12165</v>
          </cell>
          <cell r="DV217">
            <v>0</v>
          </cell>
          <cell r="DW217">
            <v>0</v>
          </cell>
          <cell r="DX217">
            <v>0</v>
          </cell>
          <cell r="DY217">
            <v>0</v>
          </cell>
          <cell r="DZ217">
            <v>0</v>
          </cell>
          <cell r="EA217">
            <v>0</v>
          </cell>
          <cell r="EB217">
            <v>1446813</v>
          </cell>
          <cell r="EC217">
            <v>125000</v>
          </cell>
          <cell r="ED217">
            <v>0</v>
          </cell>
          <cell r="EE217">
            <v>1434648</v>
          </cell>
          <cell r="EF217">
            <v>0</v>
          </cell>
          <cell r="EG217">
            <v>45499</v>
          </cell>
          <cell r="EH217">
            <v>45499</v>
          </cell>
          <cell r="EI217">
            <v>57030</v>
          </cell>
          <cell r="EJ217">
            <v>102529</v>
          </cell>
          <cell r="EK217">
            <v>0</v>
          </cell>
          <cell r="EL217">
            <v>0</v>
          </cell>
          <cell r="EM217">
            <v>0</v>
          </cell>
          <cell r="EN217">
            <v>0</v>
          </cell>
          <cell r="EO217">
            <v>208475</v>
          </cell>
          <cell r="EP217">
            <v>0</v>
          </cell>
          <cell r="EQ217">
            <v>1882817</v>
          </cell>
          <cell r="ER217">
            <v>7039</v>
          </cell>
          <cell r="ES217">
            <v>848284</v>
          </cell>
          <cell r="ET217">
            <v>73297</v>
          </cell>
          <cell r="EU217">
            <v>0</v>
          </cell>
          <cell r="EV217">
            <v>0</v>
          </cell>
          <cell r="EW217">
            <v>26328</v>
          </cell>
          <cell r="EX217">
            <v>33000</v>
          </cell>
          <cell r="EY217">
            <v>0</v>
          </cell>
          <cell r="EZ217">
            <v>0</v>
          </cell>
          <cell r="FA217">
            <v>120632</v>
          </cell>
          <cell r="FB217">
            <v>0</v>
          </cell>
          <cell r="FC217">
            <v>1101541</v>
          </cell>
          <cell r="FD217">
            <v>0</v>
          </cell>
          <cell r="FE217">
            <v>0</v>
          </cell>
          <cell r="FF217">
            <v>841245</v>
          </cell>
          <cell r="FG217">
            <v>7039</v>
          </cell>
          <cell r="FH217">
            <v>1424510</v>
          </cell>
          <cell r="FI217">
            <v>56437</v>
          </cell>
          <cell r="FJ217">
            <v>183798</v>
          </cell>
          <cell r="FK217">
            <v>415000</v>
          </cell>
          <cell r="FL217">
            <v>6500</v>
          </cell>
          <cell r="FM217">
            <v>0</v>
          </cell>
          <cell r="FN217">
            <v>0</v>
          </cell>
          <cell r="FO217">
            <v>60000</v>
          </cell>
          <cell r="FP217">
            <v>0</v>
          </cell>
          <cell r="FQ217">
            <v>2331231</v>
          </cell>
          <cell r="FR217">
            <v>0</v>
          </cell>
          <cell r="FS217">
            <v>75000</v>
          </cell>
          <cell r="FT217">
            <v>7617</v>
          </cell>
          <cell r="FU217">
            <v>25000</v>
          </cell>
          <cell r="FV217">
            <v>70000</v>
          </cell>
          <cell r="FW217">
            <v>4655093</v>
          </cell>
          <cell r="FX217">
            <v>0</v>
          </cell>
          <cell r="FY217">
            <v>0</v>
          </cell>
          <cell r="FZ217">
            <v>0</v>
          </cell>
          <cell r="GA217">
            <v>4655093</v>
          </cell>
          <cell r="GB217">
            <v>852442</v>
          </cell>
          <cell r="GC217">
            <v>5507535</v>
          </cell>
          <cell r="GD217">
            <v>842915</v>
          </cell>
          <cell r="GE217">
            <v>0</v>
          </cell>
          <cell r="GF217">
            <v>3474350</v>
          </cell>
          <cell r="GG217">
            <v>6001</v>
          </cell>
          <cell r="GH217">
            <v>2676446</v>
          </cell>
          <cell r="GI217">
            <v>29463</v>
          </cell>
          <cell r="GJ217">
            <v>9968</v>
          </cell>
          <cell r="GK217">
            <v>236259</v>
          </cell>
          <cell r="GL217">
            <v>124158</v>
          </cell>
          <cell r="GM217">
            <v>3884</v>
          </cell>
          <cell r="GN217">
            <v>25323</v>
          </cell>
          <cell r="GO217">
            <v>27784</v>
          </cell>
          <cell r="GP217">
            <v>0</v>
          </cell>
          <cell r="GQ217">
            <v>75201</v>
          </cell>
          <cell r="GR217">
            <v>0</v>
          </cell>
          <cell r="GS217">
            <v>35298</v>
          </cell>
          <cell r="GT217">
            <v>0</v>
          </cell>
          <cell r="GU217">
            <v>0</v>
          </cell>
          <cell r="GV217">
            <v>3501794</v>
          </cell>
          <cell r="GW217">
            <v>677029</v>
          </cell>
          <cell r="GX217">
            <v>2289558</v>
          </cell>
          <cell r="GY217">
            <v>7854</v>
          </cell>
          <cell r="GZ217">
            <v>0</v>
          </cell>
          <cell r="HA217">
            <v>0</v>
          </cell>
          <cell r="HB217">
            <v>217988</v>
          </cell>
          <cell r="HC217">
            <v>0</v>
          </cell>
          <cell r="HD217">
            <v>28371</v>
          </cell>
          <cell r="HE217">
            <v>93016</v>
          </cell>
          <cell r="HF217">
            <v>6779385</v>
          </cell>
          <cell r="HG217">
            <v>4637122</v>
          </cell>
          <cell r="HH217">
            <v>0</v>
          </cell>
          <cell r="HI217">
            <v>2142263</v>
          </cell>
          <cell r="HJ217">
            <v>2667532</v>
          </cell>
          <cell r="HK217">
            <v>35678</v>
          </cell>
          <cell r="HL217">
            <v>33243</v>
          </cell>
          <cell r="HM217">
            <v>227946</v>
          </cell>
          <cell r="HN217">
            <v>123497</v>
          </cell>
          <cell r="HO217">
            <v>4545</v>
          </cell>
          <cell r="HP217">
            <v>25380</v>
          </cell>
          <cell r="HQ217">
            <v>27849</v>
          </cell>
          <cell r="HR217">
            <v>0</v>
          </cell>
          <cell r="HS217">
            <v>74506</v>
          </cell>
          <cell r="HT217">
            <v>0</v>
          </cell>
          <cell r="HU217">
            <v>24004</v>
          </cell>
          <cell r="HV217">
            <v>0</v>
          </cell>
          <cell r="HW217">
            <v>12722</v>
          </cell>
          <cell r="HX217">
            <v>3527575</v>
          </cell>
          <cell r="HY217">
            <v>0</v>
          </cell>
          <cell r="HZ217">
            <v>2142263</v>
          </cell>
          <cell r="IA217">
            <v>0</v>
          </cell>
          <cell r="IB217">
            <v>0</v>
          </cell>
          <cell r="IC217">
            <v>0</v>
          </cell>
          <cell r="ID217">
            <v>219636</v>
          </cell>
          <cell r="IE217">
            <v>0</v>
          </cell>
          <cell r="IF217">
            <v>23232</v>
          </cell>
          <cell r="IG217">
            <v>64271</v>
          </cell>
          <cell r="IH217">
            <v>0</v>
          </cell>
          <cell r="II217">
            <v>0</v>
          </cell>
          <cell r="IJ217">
            <v>0</v>
          </cell>
          <cell r="IK217">
            <v>0</v>
          </cell>
          <cell r="IL217">
            <v>3503571</v>
          </cell>
          <cell r="IM217">
            <v>0</v>
          </cell>
          <cell r="IN217">
            <v>0</v>
          </cell>
          <cell r="IO217">
            <v>3.9</v>
          </cell>
          <cell r="IP217">
            <v>72</v>
          </cell>
          <cell r="IQ217">
            <v>1.5309999999999999</v>
          </cell>
          <cell r="IR217">
            <v>0</v>
          </cell>
          <cell r="IS217">
            <v>432.8</v>
          </cell>
          <cell r="IT217">
            <v>0</v>
          </cell>
          <cell r="IU217">
            <v>17.5</v>
          </cell>
          <cell r="IV217">
            <v>0</v>
          </cell>
          <cell r="IW217">
            <v>0</v>
          </cell>
          <cell r="IX217">
            <v>0</v>
          </cell>
          <cell r="IY217">
            <v>0</v>
          </cell>
          <cell r="IZ217">
            <v>0</v>
          </cell>
          <cell r="JA217">
            <v>0</v>
          </cell>
          <cell r="JB217">
            <v>0</v>
          </cell>
          <cell r="JC217">
            <v>0</v>
          </cell>
          <cell r="JD217">
            <v>37.24</v>
          </cell>
          <cell r="JE217">
            <v>5.48</v>
          </cell>
          <cell r="JF217">
            <v>7.28</v>
          </cell>
          <cell r="JG217">
            <v>24.48</v>
          </cell>
          <cell r="JH217">
            <v>8.2200000000000006</v>
          </cell>
          <cell r="JI217">
            <v>9.08</v>
          </cell>
          <cell r="JJ217">
            <v>23.76</v>
          </cell>
          <cell r="JK217">
            <v>41.06</v>
          </cell>
          <cell r="JL217">
            <v>3.15</v>
          </cell>
          <cell r="JM217">
            <v>0</v>
          </cell>
          <cell r="JN217">
            <v>65</v>
          </cell>
          <cell r="JO217">
            <v>0</v>
          </cell>
          <cell r="JP217">
            <v>6121</v>
          </cell>
          <cell r="JQ217">
            <v>1.4470000000000001</v>
          </cell>
          <cell r="JR217">
            <v>2087</v>
          </cell>
          <cell r="JS217">
            <v>435.8</v>
          </cell>
          <cell r="JT217">
            <v>0</v>
          </cell>
          <cell r="JU217">
            <v>0</v>
          </cell>
          <cell r="JV217">
            <v>0</v>
          </cell>
          <cell r="JW217">
            <v>0</v>
          </cell>
          <cell r="JX217">
            <v>432.8</v>
          </cell>
          <cell r="JY217">
            <v>6366</v>
          </cell>
          <cell r="JZ217">
            <v>2755205</v>
          </cell>
          <cell r="KA217">
            <v>0</v>
          </cell>
        </row>
        <row r="218">
          <cell r="C218">
            <v>3915</v>
          </cell>
          <cell r="D218" t="str">
            <v>ROCKWELL CITY-LYTTON (OLD)</v>
          </cell>
          <cell r="E218">
            <v>0</v>
          </cell>
          <cell r="F218">
            <v>0</v>
          </cell>
          <cell r="G218">
            <v>0</v>
          </cell>
          <cell r="H218">
            <v>5625</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cell r="HA218">
            <v>0</v>
          </cell>
          <cell r="HB218">
            <v>0</v>
          </cell>
          <cell r="HC218">
            <v>0</v>
          </cell>
          <cell r="HD218">
            <v>0</v>
          </cell>
          <cell r="HE218">
            <v>0</v>
          </cell>
          <cell r="HF218">
            <v>0</v>
          </cell>
          <cell r="HG218">
            <v>0</v>
          </cell>
          <cell r="HH218">
            <v>0</v>
          </cell>
          <cell r="HI218">
            <v>0</v>
          </cell>
          <cell r="HJ218">
            <v>0</v>
          </cell>
          <cell r="HK218">
            <v>0</v>
          </cell>
          <cell r="HL218">
            <v>0</v>
          </cell>
          <cell r="HM218">
            <v>0</v>
          </cell>
          <cell r="HN218">
            <v>0</v>
          </cell>
          <cell r="HO218">
            <v>0</v>
          </cell>
          <cell r="HP218">
            <v>0</v>
          </cell>
          <cell r="HQ218">
            <v>0</v>
          </cell>
          <cell r="HR218">
            <v>0</v>
          </cell>
          <cell r="HS218">
            <v>0</v>
          </cell>
          <cell r="HT218">
            <v>0</v>
          </cell>
          <cell r="HU218">
            <v>0</v>
          </cell>
          <cell r="HV218">
            <v>0</v>
          </cell>
          <cell r="HW218">
            <v>0</v>
          </cell>
          <cell r="HX218">
            <v>0</v>
          </cell>
          <cell r="HY218">
            <v>0</v>
          </cell>
          <cell r="HZ218">
            <v>0</v>
          </cell>
          <cell r="IA218">
            <v>0</v>
          </cell>
          <cell r="IB218">
            <v>0</v>
          </cell>
          <cell r="IC218">
            <v>0</v>
          </cell>
          <cell r="ID218">
            <v>0</v>
          </cell>
          <cell r="IE218">
            <v>0</v>
          </cell>
          <cell r="IF218">
            <v>0</v>
          </cell>
          <cell r="IG218">
            <v>0</v>
          </cell>
          <cell r="IH218">
            <v>0</v>
          </cell>
          <cell r="II218">
            <v>0</v>
          </cell>
          <cell r="IJ218">
            <v>0</v>
          </cell>
          <cell r="IK218">
            <v>0</v>
          </cell>
          <cell r="IL218">
            <v>0</v>
          </cell>
          <cell r="IM218">
            <v>0</v>
          </cell>
          <cell r="IN218">
            <v>0</v>
          </cell>
          <cell r="IO218">
            <v>0</v>
          </cell>
          <cell r="IP218">
            <v>0</v>
          </cell>
          <cell r="IQ218">
            <v>0</v>
          </cell>
          <cell r="IR218">
            <v>0</v>
          </cell>
          <cell r="IS218">
            <v>0</v>
          </cell>
          <cell r="IT218">
            <v>0</v>
          </cell>
          <cell r="IU218">
            <v>0</v>
          </cell>
          <cell r="IV218">
            <v>0</v>
          </cell>
          <cell r="IW218">
            <v>0</v>
          </cell>
          <cell r="IX218">
            <v>0</v>
          </cell>
          <cell r="IY218">
            <v>0</v>
          </cell>
          <cell r="IZ218">
            <v>0</v>
          </cell>
          <cell r="JA218">
            <v>0</v>
          </cell>
          <cell r="JB218">
            <v>0</v>
          </cell>
          <cell r="JC218">
            <v>0</v>
          </cell>
          <cell r="JD218">
            <v>0</v>
          </cell>
          <cell r="JE218">
            <v>0</v>
          </cell>
          <cell r="JF218">
            <v>0</v>
          </cell>
          <cell r="JG218">
            <v>0</v>
          </cell>
          <cell r="JH218">
            <v>0</v>
          </cell>
          <cell r="JI218">
            <v>0</v>
          </cell>
          <cell r="JJ218">
            <v>0</v>
          </cell>
          <cell r="JK218">
            <v>0</v>
          </cell>
          <cell r="JL218">
            <v>0</v>
          </cell>
          <cell r="JM218">
            <v>0</v>
          </cell>
          <cell r="JN218">
            <v>0</v>
          </cell>
          <cell r="JO218">
            <v>0</v>
          </cell>
          <cell r="JP218">
            <v>0</v>
          </cell>
          <cell r="JQ218">
            <v>0</v>
          </cell>
          <cell r="JR218">
            <v>0</v>
          </cell>
          <cell r="JS218">
            <v>0</v>
          </cell>
          <cell r="JT218">
            <v>0</v>
          </cell>
          <cell r="JU218">
            <v>0</v>
          </cell>
          <cell r="JV218">
            <v>0</v>
          </cell>
          <cell r="JW218">
            <v>0</v>
          </cell>
          <cell r="JX218">
            <v>0</v>
          </cell>
          <cell r="JY218">
            <v>0</v>
          </cell>
          <cell r="JZ218">
            <v>0</v>
          </cell>
          <cell r="KA218">
            <v>0</v>
          </cell>
        </row>
        <row r="219">
          <cell r="C219">
            <v>3942</v>
          </cell>
          <cell r="D219" t="str">
            <v>MADRID</v>
          </cell>
          <cell r="E219">
            <v>0</v>
          </cell>
          <cell r="F219">
            <v>0</v>
          </cell>
          <cell r="G219">
            <v>0</v>
          </cell>
          <cell r="H219">
            <v>3942</v>
          </cell>
          <cell r="I219">
            <v>1908015</v>
          </cell>
          <cell r="J219">
            <v>33774</v>
          </cell>
          <cell r="K219">
            <v>224555</v>
          </cell>
          <cell r="L219">
            <v>402177</v>
          </cell>
          <cell r="M219">
            <v>4000</v>
          </cell>
          <cell r="N219">
            <v>250000</v>
          </cell>
          <cell r="O219">
            <v>310000</v>
          </cell>
          <cell r="P219">
            <v>464414</v>
          </cell>
          <cell r="Q219">
            <v>550789</v>
          </cell>
          <cell r="R219">
            <v>4123359</v>
          </cell>
          <cell r="S219">
            <v>0</v>
          </cell>
          <cell r="T219">
            <v>11900</v>
          </cell>
          <cell r="U219">
            <v>7190</v>
          </cell>
          <cell r="V219">
            <v>46241</v>
          </cell>
          <cell r="W219">
            <v>281744</v>
          </cell>
          <cell r="X219">
            <v>8618158</v>
          </cell>
          <cell r="Y219">
            <v>0</v>
          </cell>
          <cell r="Z219">
            <v>0</v>
          </cell>
          <cell r="AA219">
            <v>0</v>
          </cell>
          <cell r="AB219">
            <v>8618158</v>
          </cell>
          <cell r="AC219">
            <v>2157881</v>
          </cell>
          <cell r="AD219">
            <v>10776039</v>
          </cell>
          <cell r="AE219">
            <v>4710000</v>
          </cell>
          <cell r="AF219">
            <v>590000</v>
          </cell>
          <cell r="AG219">
            <v>200000</v>
          </cell>
          <cell r="AH219">
            <v>225000</v>
          </cell>
          <cell r="AI219">
            <v>515000</v>
          </cell>
          <cell r="AJ219">
            <v>135000</v>
          </cell>
          <cell r="AK219">
            <v>650000</v>
          </cell>
          <cell r="AL219">
            <v>480000</v>
          </cell>
          <cell r="AM219">
            <v>0</v>
          </cell>
          <cell r="AN219">
            <v>2795000</v>
          </cell>
          <cell r="AO219">
            <v>525000</v>
          </cell>
          <cell r="AP219">
            <v>1200000</v>
          </cell>
          <cell r="AQ219">
            <v>156505</v>
          </cell>
          <cell r="AR219">
            <v>272685</v>
          </cell>
          <cell r="AS219">
            <v>1629190</v>
          </cell>
          <cell r="AT219">
            <v>9659190</v>
          </cell>
          <cell r="AU219">
            <v>0</v>
          </cell>
          <cell r="AV219">
            <v>9659190</v>
          </cell>
          <cell r="AW219">
            <v>1116849</v>
          </cell>
          <cell r="AX219">
            <v>10776039</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20</v>
          </cell>
          <cell r="BV219">
            <v>2015</v>
          </cell>
          <cell r="BW219">
            <v>2019</v>
          </cell>
          <cell r="BX219">
            <v>10</v>
          </cell>
          <cell r="BY219">
            <v>0</v>
          </cell>
          <cell r="BZ219">
            <v>0</v>
          </cell>
          <cell r="CA219">
            <v>0</v>
          </cell>
          <cell r="CB219">
            <v>0</v>
          </cell>
          <cell r="CC219">
            <v>0</v>
          </cell>
          <cell r="CD219">
            <v>0</v>
          </cell>
          <cell r="CE219">
            <v>0</v>
          </cell>
          <cell r="CF219">
            <v>0</v>
          </cell>
          <cell r="CG219">
            <v>0</v>
          </cell>
          <cell r="CH219">
            <v>0</v>
          </cell>
          <cell r="CI219">
            <v>0</v>
          </cell>
          <cell r="CJ219">
            <v>2009</v>
          </cell>
          <cell r="CK219">
            <v>2015</v>
          </cell>
          <cell r="CL219">
            <v>1000</v>
          </cell>
          <cell r="CM219">
            <v>0</v>
          </cell>
          <cell r="CN219">
            <v>0</v>
          </cell>
          <cell r="CO219">
            <v>0</v>
          </cell>
          <cell r="CP219">
            <v>0</v>
          </cell>
          <cell r="CQ219">
            <v>0</v>
          </cell>
          <cell r="CR219">
            <v>0</v>
          </cell>
          <cell r="CS219">
            <v>0</v>
          </cell>
          <cell r="CT219">
            <v>2700</v>
          </cell>
          <cell r="CU219">
            <v>0</v>
          </cell>
          <cell r="CV219">
            <v>6</v>
          </cell>
          <cell r="CW219">
            <v>417979</v>
          </cell>
          <cell r="CX219">
            <v>0</v>
          </cell>
          <cell r="CY219">
            <v>0</v>
          </cell>
          <cell r="CZ219">
            <v>0</v>
          </cell>
          <cell r="DA219">
            <v>0</v>
          </cell>
          <cell r="DB219">
            <v>0</v>
          </cell>
          <cell r="DC219">
            <v>0</v>
          </cell>
          <cell r="DD219">
            <v>0</v>
          </cell>
          <cell r="DE219">
            <v>117560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1168109</v>
          </cell>
          <cell r="DU219">
            <v>33211</v>
          </cell>
          <cell r="DV219">
            <v>0</v>
          </cell>
          <cell r="DW219">
            <v>0</v>
          </cell>
          <cell r="DX219">
            <v>0</v>
          </cell>
          <cell r="DY219">
            <v>43646</v>
          </cell>
          <cell r="DZ219">
            <v>119960</v>
          </cell>
          <cell r="EA219">
            <v>0</v>
          </cell>
          <cell r="EB219">
            <v>1364926</v>
          </cell>
          <cell r="EC219">
            <v>282000</v>
          </cell>
          <cell r="ED219">
            <v>0</v>
          </cell>
          <cell r="EE219">
            <v>1331715</v>
          </cell>
          <cell r="EF219">
            <v>0</v>
          </cell>
          <cell r="EG219">
            <v>117560</v>
          </cell>
          <cell r="EH219">
            <v>117560</v>
          </cell>
          <cell r="EI219">
            <v>38795</v>
          </cell>
          <cell r="EJ219">
            <v>156355</v>
          </cell>
          <cell r="EK219">
            <v>0</v>
          </cell>
          <cell r="EL219">
            <v>0</v>
          </cell>
          <cell r="EM219">
            <v>0</v>
          </cell>
          <cell r="EN219">
            <v>0</v>
          </cell>
          <cell r="EO219">
            <v>156505</v>
          </cell>
          <cell r="EP219">
            <v>0</v>
          </cell>
          <cell r="EQ219">
            <v>1959786</v>
          </cell>
          <cell r="ER219">
            <v>28250</v>
          </cell>
          <cell r="ES219">
            <v>1191607</v>
          </cell>
          <cell r="ET219">
            <v>246349</v>
          </cell>
          <cell r="EU219">
            <v>0</v>
          </cell>
          <cell r="EV219">
            <v>0</v>
          </cell>
          <cell r="EW219">
            <v>100000</v>
          </cell>
          <cell r="EX219">
            <v>33000</v>
          </cell>
          <cell r="EY219">
            <v>0</v>
          </cell>
          <cell r="EZ219">
            <v>0</v>
          </cell>
          <cell r="FA219">
            <v>133128</v>
          </cell>
          <cell r="FB219">
            <v>0</v>
          </cell>
          <cell r="FC219">
            <v>1704084</v>
          </cell>
          <cell r="FD219">
            <v>0</v>
          </cell>
          <cell r="FE219">
            <v>0</v>
          </cell>
          <cell r="FF219">
            <v>1163357</v>
          </cell>
          <cell r="FG219">
            <v>28250</v>
          </cell>
          <cell r="FH219">
            <v>1323406</v>
          </cell>
          <cell r="FI219">
            <v>23523</v>
          </cell>
          <cell r="FJ219">
            <v>224555</v>
          </cell>
          <cell r="FK219">
            <v>402177</v>
          </cell>
          <cell r="FL219">
            <v>1000</v>
          </cell>
          <cell r="FM219">
            <v>0</v>
          </cell>
          <cell r="FN219">
            <v>45000</v>
          </cell>
          <cell r="FO219">
            <v>449414</v>
          </cell>
          <cell r="FP219">
            <v>0</v>
          </cell>
          <cell r="FQ219">
            <v>4123359</v>
          </cell>
          <cell r="FR219">
            <v>0</v>
          </cell>
          <cell r="FS219">
            <v>3900</v>
          </cell>
          <cell r="FT219">
            <v>4719</v>
          </cell>
          <cell r="FU219">
            <v>46241</v>
          </cell>
          <cell r="FV219">
            <v>106744</v>
          </cell>
          <cell r="FW219">
            <v>6754038</v>
          </cell>
          <cell r="FX219">
            <v>0</v>
          </cell>
          <cell r="FY219">
            <v>0</v>
          </cell>
          <cell r="FZ219">
            <v>0</v>
          </cell>
          <cell r="GA219">
            <v>6754038</v>
          </cell>
          <cell r="GB219">
            <v>1157968</v>
          </cell>
          <cell r="GC219">
            <v>7912006</v>
          </cell>
          <cell r="GD219">
            <v>1283750</v>
          </cell>
          <cell r="GE219">
            <v>0</v>
          </cell>
          <cell r="GF219">
            <v>4980497</v>
          </cell>
          <cell r="GG219">
            <v>6001</v>
          </cell>
          <cell r="GH219">
            <v>3959460</v>
          </cell>
          <cell r="GI219">
            <v>0</v>
          </cell>
          <cell r="GJ219">
            <v>28655</v>
          </cell>
          <cell r="GK219">
            <v>342897</v>
          </cell>
          <cell r="GL219">
            <v>183393</v>
          </cell>
          <cell r="GM219">
            <v>0</v>
          </cell>
          <cell r="GN219">
            <v>32621</v>
          </cell>
          <cell r="GO219">
            <v>35791</v>
          </cell>
          <cell r="GP219">
            <v>0</v>
          </cell>
          <cell r="GQ219">
            <v>0</v>
          </cell>
          <cell r="GR219">
            <v>0</v>
          </cell>
          <cell r="GS219">
            <v>97816</v>
          </cell>
          <cell r="GT219">
            <v>1639</v>
          </cell>
          <cell r="GU219">
            <v>0</v>
          </cell>
          <cell r="GV219">
            <v>5079952</v>
          </cell>
          <cell r="GW219">
            <v>515019</v>
          </cell>
          <cell r="GX219">
            <v>1791329</v>
          </cell>
          <cell r="GY219">
            <v>0</v>
          </cell>
          <cell r="GZ219">
            <v>0</v>
          </cell>
          <cell r="HA219">
            <v>0</v>
          </cell>
          <cell r="HB219">
            <v>216860</v>
          </cell>
          <cell r="HC219">
            <v>0</v>
          </cell>
          <cell r="HD219">
            <v>31506</v>
          </cell>
          <cell r="HE219">
            <v>15003</v>
          </cell>
          <cell r="HF219">
            <v>7618163</v>
          </cell>
          <cell r="HG219">
            <v>5743600</v>
          </cell>
          <cell r="HH219">
            <v>0</v>
          </cell>
          <cell r="HI219">
            <v>1874563</v>
          </cell>
          <cell r="HJ219">
            <v>4138408</v>
          </cell>
          <cell r="HK219">
            <v>0</v>
          </cell>
          <cell r="HL219">
            <v>24949</v>
          </cell>
          <cell r="HM219">
            <v>350672</v>
          </cell>
          <cell r="HN219">
            <v>191466</v>
          </cell>
          <cell r="HO219">
            <v>0</v>
          </cell>
          <cell r="HP219">
            <v>34023</v>
          </cell>
          <cell r="HQ219">
            <v>37332</v>
          </cell>
          <cell r="HR219">
            <v>0</v>
          </cell>
          <cell r="HS219">
            <v>0</v>
          </cell>
          <cell r="HT219">
            <v>0</v>
          </cell>
          <cell r="HU219">
            <v>42007</v>
          </cell>
          <cell r="HV219">
            <v>0</v>
          </cell>
          <cell r="HW219">
            <v>0</v>
          </cell>
          <cell r="HX219">
            <v>5241888</v>
          </cell>
          <cell r="HY219">
            <v>0</v>
          </cell>
          <cell r="HZ219">
            <v>1874563</v>
          </cell>
          <cell r="IA219">
            <v>0</v>
          </cell>
          <cell r="IB219">
            <v>0</v>
          </cell>
          <cell r="IC219">
            <v>0</v>
          </cell>
          <cell r="ID219">
            <v>230551</v>
          </cell>
          <cell r="IE219">
            <v>0</v>
          </cell>
          <cell r="IF219">
            <v>25816</v>
          </cell>
          <cell r="IG219">
            <v>12242</v>
          </cell>
          <cell r="IH219">
            <v>0</v>
          </cell>
          <cell r="II219">
            <v>0</v>
          </cell>
          <cell r="IJ219">
            <v>0</v>
          </cell>
          <cell r="IK219">
            <v>0</v>
          </cell>
          <cell r="IL219">
            <v>5199881</v>
          </cell>
          <cell r="IM219">
            <v>0</v>
          </cell>
          <cell r="IN219">
            <v>0</v>
          </cell>
          <cell r="IO219">
            <v>1.49</v>
          </cell>
          <cell r="IP219">
            <v>5</v>
          </cell>
          <cell r="IQ219">
            <v>2.5859999999999999</v>
          </cell>
          <cell r="IR219">
            <v>0</v>
          </cell>
          <cell r="IS219">
            <v>650.6</v>
          </cell>
          <cell r="IT219">
            <v>0</v>
          </cell>
          <cell r="IU219">
            <v>2.5</v>
          </cell>
          <cell r="IV219">
            <v>0</v>
          </cell>
          <cell r="IW219">
            <v>0</v>
          </cell>
          <cell r="IX219">
            <v>0</v>
          </cell>
          <cell r="IY219">
            <v>0</v>
          </cell>
          <cell r="IZ219">
            <v>0</v>
          </cell>
          <cell r="JA219">
            <v>0</v>
          </cell>
          <cell r="JB219">
            <v>0</v>
          </cell>
          <cell r="JC219">
            <v>0</v>
          </cell>
          <cell r="JD219">
            <v>57.29</v>
          </cell>
          <cell r="JE219">
            <v>5.48</v>
          </cell>
          <cell r="JF219">
            <v>23.01</v>
          </cell>
          <cell r="JG219">
            <v>28.8</v>
          </cell>
          <cell r="JH219">
            <v>2.74</v>
          </cell>
          <cell r="JI219">
            <v>26.63</v>
          </cell>
          <cell r="JJ219">
            <v>23.76</v>
          </cell>
          <cell r="JK219">
            <v>53.13</v>
          </cell>
          <cell r="JL219">
            <v>1.17</v>
          </cell>
          <cell r="JM219">
            <v>0</v>
          </cell>
          <cell r="JN219">
            <v>4</v>
          </cell>
          <cell r="JO219">
            <v>0</v>
          </cell>
          <cell r="JP219">
            <v>6121</v>
          </cell>
          <cell r="JQ219">
            <v>2.5289999999999999</v>
          </cell>
          <cell r="JR219">
            <v>0</v>
          </cell>
          <cell r="JS219">
            <v>676.1</v>
          </cell>
          <cell r="JT219">
            <v>-0.6</v>
          </cell>
          <cell r="JU219">
            <v>-3673</v>
          </cell>
          <cell r="JV219">
            <v>-3214</v>
          </cell>
          <cell r="JW219">
            <v>0</v>
          </cell>
          <cell r="JX219">
            <v>650.6</v>
          </cell>
          <cell r="JY219">
            <v>6366</v>
          </cell>
          <cell r="JZ219">
            <v>4141720</v>
          </cell>
          <cell r="KA219">
            <v>38072</v>
          </cell>
        </row>
        <row r="220">
          <cell r="C220">
            <v>3969</v>
          </cell>
          <cell r="D220" t="str">
            <v>WEST BEND-MALLARD (MALL) (OLD)</v>
          </cell>
          <cell r="E220">
            <v>0</v>
          </cell>
          <cell r="F220">
            <v>0</v>
          </cell>
          <cell r="G220">
            <v>0</v>
          </cell>
          <cell r="H220">
            <v>6921</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cell r="GJ220">
            <v>0</v>
          </cell>
          <cell r="GK220">
            <v>0</v>
          </cell>
          <cell r="GL220">
            <v>0</v>
          </cell>
          <cell r="GM220">
            <v>0</v>
          </cell>
          <cell r="GN220">
            <v>0</v>
          </cell>
          <cell r="GO220">
            <v>0</v>
          </cell>
          <cell r="GP220">
            <v>0</v>
          </cell>
          <cell r="GQ220">
            <v>0</v>
          </cell>
          <cell r="GR220">
            <v>0</v>
          </cell>
          <cell r="GS220">
            <v>0</v>
          </cell>
          <cell r="GT220">
            <v>0</v>
          </cell>
          <cell r="GU220">
            <v>0</v>
          </cell>
          <cell r="GV220">
            <v>0</v>
          </cell>
          <cell r="GW220">
            <v>0</v>
          </cell>
          <cell r="GX220">
            <v>0</v>
          </cell>
          <cell r="GY220">
            <v>0</v>
          </cell>
          <cell r="GZ220">
            <v>0</v>
          </cell>
          <cell r="HA220">
            <v>0</v>
          </cell>
          <cell r="HB220">
            <v>0</v>
          </cell>
          <cell r="HC220">
            <v>0</v>
          </cell>
          <cell r="HD220">
            <v>0</v>
          </cell>
          <cell r="HE220">
            <v>0</v>
          </cell>
          <cell r="HF220">
            <v>0</v>
          </cell>
          <cell r="HG220">
            <v>0</v>
          </cell>
          <cell r="HH220">
            <v>0</v>
          </cell>
          <cell r="HI220">
            <v>0</v>
          </cell>
          <cell r="HJ220">
            <v>0</v>
          </cell>
          <cell r="HK220">
            <v>0</v>
          </cell>
          <cell r="HL220">
            <v>0</v>
          </cell>
          <cell r="HM220">
            <v>0</v>
          </cell>
          <cell r="HN220">
            <v>0</v>
          </cell>
          <cell r="HO220">
            <v>0</v>
          </cell>
          <cell r="HP220">
            <v>0</v>
          </cell>
          <cell r="HQ220">
            <v>0</v>
          </cell>
          <cell r="HR220">
            <v>0</v>
          </cell>
          <cell r="HS220">
            <v>0</v>
          </cell>
          <cell r="HT220">
            <v>0</v>
          </cell>
          <cell r="HU220">
            <v>0</v>
          </cell>
          <cell r="HV220">
            <v>0</v>
          </cell>
          <cell r="HW220">
            <v>0</v>
          </cell>
          <cell r="HX220">
            <v>0</v>
          </cell>
          <cell r="HY220">
            <v>0</v>
          </cell>
          <cell r="HZ220">
            <v>0</v>
          </cell>
          <cell r="IA220">
            <v>0</v>
          </cell>
          <cell r="IB220">
            <v>0</v>
          </cell>
          <cell r="IC220">
            <v>0</v>
          </cell>
          <cell r="ID220">
            <v>0</v>
          </cell>
          <cell r="IE220">
            <v>0</v>
          </cell>
          <cell r="IF220">
            <v>0</v>
          </cell>
          <cell r="IG220">
            <v>0</v>
          </cell>
          <cell r="IH220">
            <v>0</v>
          </cell>
          <cell r="II220">
            <v>0</v>
          </cell>
          <cell r="IJ220">
            <v>0</v>
          </cell>
          <cell r="IK220">
            <v>0</v>
          </cell>
          <cell r="IL220">
            <v>0</v>
          </cell>
          <cell r="IM220">
            <v>0</v>
          </cell>
          <cell r="IN220">
            <v>0</v>
          </cell>
          <cell r="IO220">
            <v>0</v>
          </cell>
          <cell r="IP220">
            <v>0</v>
          </cell>
          <cell r="IQ220">
            <v>0</v>
          </cell>
          <cell r="IR220">
            <v>0</v>
          </cell>
          <cell r="IS220">
            <v>0</v>
          </cell>
          <cell r="IT220">
            <v>0</v>
          </cell>
          <cell r="IU220">
            <v>0</v>
          </cell>
          <cell r="IV220">
            <v>0</v>
          </cell>
          <cell r="IW220">
            <v>0</v>
          </cell>
          <cell r="IX220">
            <v>0</v>
          </cell>
          <cell r="IY220">
            <v>0</v>
          </cell>
          <cell r="IZ220">
            <v>0</v>
          </cell>
          <cell r="JA220">
            <v>0</v>
          </cell>
          <cell r="JB220">
            <v>0</v>
          </cell>
          <cell r="JC220">
            <v>0</v>
          </cell>
          <cell r="JD220">
            <v>0</v>
          </cell>
          <cell r="JE220">
            <v>0</v>
          </cell>
          <cell r="JF220">
            <v>0</v>
          </cell>
          <cell r="JG220">
            <v>0</v>
          </cell>
          <cell r="JH220">
            <v>0</v>
          </cell>
          <cell r="JI220">
            <v>0</v>
          </cell>
          <cell r="JJ220">
            <v>0</v>
          </cell>
          <cell r="JK220">
            <v>0</v>
          </cell>
          <cell r="JL220">
            <v>0</v>
          </cell>
          <cell r="JM220">
            <v>0</v>
          </cell>
          <cell r="JN220">
            <v>0</v>
          </cell>
          <cell r="JO220">
            <v>0</v>
          </cell>
          <cell r="JP220">
            <v>0</v>
          </cell>
          <cell r="JQ220">
            <v>0</v>
          </cell>
          <cell r="JR220">
            <v>0</v>
          </cell>
          <cell r="JS220">
            <v>0</v>
          </cell>
          <cell r="JT220">
            <v>0</v>
          </cell>
          <cell r="JU220">
            <v>0</v>
          </cell>
          <cell r="JV220">
            <v>0</v>
          </cell>
          <cell r="JW220">
            <v>0</v>
          </cell>
          <cell r="JX220">
            <v>0</v>
          </cell>
          <cell r="JY220">
            <v>0</v>
          </cell>
          <cell r="JZ220">
            <v>0</v>
          </cell>
          <cell r="KA220">
            <v>0</v>
          </cell>
        </row>
        <row r="221">
          <cell r="C221">
            <v>3978</v>
          </cell>
          <cell r="D221" t="str">
            <v>EAST MILLS (MALVERN)</v>
          </cell>
          <cell r="E221">
            <v>0</v>
          </cell>
          <cell r="F221">
            <v>0</v>
          </cell>
          <cell r="G221">
            <v>0</v>
          </cell>
          <cell r="H221">
            <v>3978</v>
          </cell>
          <cell r="I221">
            <v>3769909</v>
          </cell>
          <cell r="J221">
            <v>161588</v>
          </cell>
          <cell r="K221">
            <v>224860</v>
          </cell>
          <cell r="L221">
            <v>150000</v>
          </cell>
          <cell r="M221">
            <v>66400</v>
          </cell>
          <cell r="N221">
            <v>85000</v>
          </cell>
          <cell r="O221">
            <v>105000</v>
          </cell>
          <cell r="P221">
            <v>476500</v>
          </cell>
          <cell r="Q221">
            <v>0</v>
          </cell>
          <cell r="R221">
            <v>2595821</v>
          </cell>
          <cell r="S221">
            <v>0</v>
          </cell>
          <cell r="T221">
            <v>22800</v>
          </cell>
          <cell r="U221">
            <v>7876</v>
          </cell>
          <cell r="V221">
            <v>70000</v>
          </cell>
          <cell r="W221">
            <v>215000</v>
          </cell>
          <cell r="X221">
            <v>7950754</v>
          </cell>
          <cell r="Y221">
            <v>0</v>
          </cell>
          <cell r="Z221">
            <v>308128</v>
          </cell>
          <cell r="AA221">
            <v>0</v>
          </cell>
          <cell r="AB221">
            <v>8258882</v>
          </cell>
          <cell r="AC221">
            <v>4325808</v>
          </cell>
          <cell r="AD221">
            <v>12584690</v>
          </cell>
          <cell r="AE221">
            <v>4135000</v>
          </cell>
          <cell r="AF221">
            <v>84000</v>
          </cell>
          <cell r="AG221">
            <v>320000</v>
          </cell>
          <cell r="AH221">
            <v>202850</v>
          </cell>
          <cell r="AI221">
            <v>275000</v>
          </cell>
          <cell r="AJ221">
            <v>90225</v>
          </cell>
          <cell r="AK221">
            <v>817710</v>
          </cell>
          <cell r="AL221">
            <v>591000</v>
          </cell>
          <cell r="AM221">
            <v>0</v>
          </cell>
          <cell r="AN221">
            <v>2380785</v>
          </cell>
          <cell r="AO221">
            <v>223000</v>
          </cell>
          <cell r="AP221">
            <v>395000</v>
          </cell>
          <cell r="AQ221">
            <v>550000</v>
          </cell>
          <cell r="AR221">
            <v>246840</v>
          </cell>
          <cell r="AS221">
            <v>1191840</v>
          </cell>
          <cell r="AT221">
            <v>7930625</v>
          </cell>
          <cell r="AU221">
            <v>308128</v>
          </cell>
          <cell r="AV221">
            <v>8238753</v>
          </cell>
          <cell r="AW221">
            <v>4345937</v>
          </cell>
          <cell r="AX221">
            <v>12584690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20</v>
          </cell>
          <cell r="BV221">
            <v>2013</v>
          </cell>
          <cell r="BW221">
            <v>2017</v>
          </cell>
          <cell r="BX221">
            <v>10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2700</v>
          </cell>
          <cell r="CU221">
            <v>0</v>
          </cell>
          <cell r="CV221">
            <v>8</v>
          </cell>
          <cell r="CW221">
            <v>350499</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2297425</v>
          </cell>
          <cell r="DU221">
            <v>77410</v>
          </cell>
          <cell r="DV221">
            <v>0</v>
          </cell>
          <cell r="DW221">
            <v>0</v>
          </cell>
          <cell r="DX221">
            <v>0</v>
          </cell>
          <cell r="DY221">
            <v>0</v>
          </cell>
          <cell r="DZ221">
            <v>0</v>
          </cell>
          <cell r="EA221">
            <v>0</v>
          </cell>
          <cell r="EB221">
            <v>2374835</v>
          </cell>
          <cell r="EC221">
            <v>1300000</v>
          </cell>
          <cell r="ED221">
            <v>0</v>
          </cell>
          <cell r="EE221">
            <v>2297425</v>
          </cell>
          <cell r="EF221">
            <v>0</v>
          </cell>
          <cell r="EG221">
            <v>0</v>
          </cell>
          <cell r="EH221">
            <v>0</v>
          </cell>
          <cell r="EI221">
            <v>98248</v>
          </cell>
          <cell r="EJ221">
            <v>98248</v>
          </cell>
          <cell r="EK221">
            <v>0</v>
          </cell>
          <cell r="EL221">
            <v>0</v>
          </cell>
          <cell r="EM221">
            <v>0</v>
          </cell>
          <cell r="EN221">
            <v>0</v>
          </cell>
          <cell r="EO221">
            <v>0</v>
          </cell>
          <cell r="EP221">
            <v>0</v>
          </cell>
          <cell r="EQ221">
            <v>3773083</v>
          </cell>
          <cell r="ER221">
            <v>798279</v>
          </cell>
          <cell r="ES221">
            <v>798279</v>
          </cell>
          <cell r="ET221">
            <v>436994</v>
          </cell>
          <cell r="EU221">
            <v>0</v>
          </cell>
          <cell r="EV221">
            <v>0</v>
          </cell>
          <cell r="EW221">
            <v>0</v>
          </cell>
          <cell r="EX221">
            <v>33000</v>
          </cell>
          <cell r="EY221">
            <v>0</v>
          </cell>
          <cell r="EZ221">
            <v>0</v>
          </cell>
          <cell r="FA221">
            <v>0</v>
          </cell>
          <cell r="FB221">
            <v>0</v>
          </cell>
          <cell r="FC221">
            <v>1268273</v>
          </cell>
          <cell r="FD221">
            <v>0</v>
          </cell>
          <cell r="FE221">
            <v>772278</v>
          </cell>
          <cell r="FF221">
            <v>772278</v>
          </cell>
          <cell r="FG221">
            <v>26001</v>
          </cell>
          <cell r="FH221">
            <v>2290025</v>
          </cell>
          <cell r="FI221">
            <v>98160</v>
          </cell>
          <cell r="FJ221">
            <v>224860</v>
          </cell>
          <cell r="FK221">
            <v>150000</v>
          </cell>
          <cell r="FL221">
            <v>45000</v>
          </cell>
          <cell r="FM221">
            <v>0</v>
          </cell>
          <cell r="FN221">
            <v>0</v>
          </cell>
          <cell r="FO221">
            <v>30500</v>
          </cell>
          <cell r="FP221">
            <v>0</v>
          </cell>
          <cell r="FQ221">
            <v>2595821</v>
          </cell>
          <cell r="FR221">
            <v>0</v>
          </cell>
          <cell r="FS221">
            <v>20000</v>
          </cell>
          <cell r="FT221">
            <v>4780</v>
          </cell>
          <cell r="FU221">
            <v>70000</v>
          </cell>
          <cell r="FV221">
            <v>85000</v>
          </cell>
          <cell r="FW221">
            <v>5614146</v>
          </cell>
          <cell r="FX221">
            <v>0</v>
          </cell>
          <cell r="FY221">
            <v>0</v>
          </cell>
          <cell r="FZ221">
            <v>0</v>
          </cell>
          <cell r="GA221">
            <v>5614146</v>
          </cell>
          <cell r="GB221">
            <v>2163461</v>
          </cell>
          <cell r="GC221">
            <v>7777607</v>
          </cell>
          <cell r="GD221">
            <v>630140</v>
          </cell>
          <cell r="GE221">
            <v>0</v>
          </cell>
          <cell r="GF221">
            <v>4734764</v>
          </cell>
          <cell r="GG221">
            <v>6065</v>
          </cell>
          <cell r="GH221">
            <v>3407317</v>
          </cell>
          <cell r="GI221">
            <v>0</v>
          </cell>
          <cell r="GJ221">
            <v>36548</v>
          </cell>
          <cell r="GK221">
            <v>546760</v>
          </cell>
          <cell r="GL221">
            <v>172024</v>
          </cell>
          <cell r="GM221">
            <v>5423</v>
          </cell>
          <cell r="GN221">
            <v>27993</v>
          </cell>
          <cell r="GO221">
            <v>30962</v>
          </cell>
          <cell r="GP221">
            <v>0</v>
          </cell>
          <cell r="GQ221">
            <v>137409</v>
          </cell>
          <cell r="GR221">
            <v>255081</v>
          </cell>
          <cell r="GS221">
            <v>58830</v>
          </cell>
          <cell r="GT221">
            <v>65531</v>
          </cell>
          <cell r="GU221">
            <v>0</v>
          </cell>
          <cell r="GV221">
            <v>5114206</v>
          </cell>
          <cell r="GW221">
            <v>461797</v>
          </cell>
          <cell r="GX221">
            <v>-255081</v>
          </cell>
          <cell r="GY221">
            <v>0</v>
          </cell>
          <cell r="GZ221">
            <v>0</v>
          </cell>
          <cell r="HA221">
            <v>0</v>
          </cell>
          <cell r="HB221">
            <v>290644</v>
          </cell>
          <cell r="HC221">
            <v>0</v>
          </cell>
          <cell r="HD221">
            <v>38309</v>
          </cell>
          <cell r="HE221">
            <v>84014</v>
          </cell>
          <cell r="HF221">
            <v>5695580</v>
          </cell>
          <cell r="HG221">
            <v>5853434</v>
          </cell>
          <cell r="HH221">
            <v>0</v>
          </cell>
          <cell r="HI221">
            <v>-157854</v>
          </cell>
          <cell r="HJ221">
            <v>3439479</v>
          </cell>
          <cell r="HK221">
            <v>1911</v>
          </cell>
          <cell r="HL221">
            <v>41761</v>
          </cell>
          <cell r="HM221">
            <v>474513</v>
          </cell>
          <cell r="HN221">
            <v>170311</v>
          </cell>
          <cell r="HO221">
            <v>7136</v>
          </cell>
          <cell r="HP221">
            <v>28301</v>
          </cell>
          <cell r="HQ221">
            <v>31301</v>
          </cell>
          <cell r="HR221">
            <v>0</v>
          </cell>
          <cell r="HS221">
            <v>10067</v>
          </cell>
          <cell r="HT221">
            <v>157854</v>
          </cell>
          <cell r="HU221">
            <v>126021</v>
          </cell>
          <cell r="HV221">
            <v>0</v>
          </cell>
          <cell r="HW221">
            <v>-18195</v>
          </cell>
          <cell r="HX221">
            <v>4850887</v>
          </cell>
          <cell r="HY221">
            <v>0</v>
          </cell>
          <cell r="HZ221">
            <v>-157854</v>
          </cell>
          <cell r="IA221">
            <v>0</v>
          </cell>
          <cell r="IB221">
            <v>0</v>
          </cell>
          <cell r="IC221">
            <v>0</v>
          </cell>
          <cell r="ID221">
            <v>293654</v>
          </cell>
          <cell r="IE221">
            <v>0</v>
          </cell>
          <cell r="IF221">
            <v>31373</v>
          </cell>
          <cell r="IG221">
            <v>70392</v>
          </cell>
          <cell r="IH221">
            <v>0</v>
          </cell>
          <cell r="II221">
            <v>0</v>
          </cell>
          <cell r="IJ221">
            <v>0</v>
          </cell>
          <cell r="IK221">
            <v>0</v>
          </cell>
          <cell r="IL221">
            <v>4567012</v>
          </cell>
          <cell r="IM221">
            <v>0</v>
          </cell>
          <cell r="IN221">
            <v>0</v>
          </cell>
          <cell r="IO221">
            <v>3.9</v>
          </cell>
          <cell r="IP221">
            <v>9</v>
          </cell>
          <cell r="IQ221">
            <v>2.8519999999999999</v>
          </cell>
          <cell r="IR221">
            <v>0</v>
          </cell>
          <cell r="IS221">
            <v>545.1</v>
          </cell>
          <cell r="IT221">
            <v>0</v>
          </cell>
          <cell r="IU221">
            <v>11.5</v>
          </cell>
          <cell r="IV221">
            <v>0</v>
          </cell>
          <cell r="IW221">
            <v>0</v>
          </cell>
          <cell r="IX221">
            <v>0</v>
          </cell>
          <cell r="IY221">
            <v>0</v>
          </cell>
          <cell r="IZ221">
            <v>0</v>
          </cell>
          <cell r="JA221">
            <v>0</v>
          </cell>
          <cell r="JB221">
            <v>0</v>
          </cell>
          <cell r="JC221">
            <v>0</v>
          </cell>
          <cell r="JD221">
            <v>76.72</v>
          </cell>
          <cell r="JE221">
            <v>35.619999999999997</v>
          </cell>
          <cell r="JF221">
            <v>7.26</v>
          </cell>
          <cell r="JG221">
            <v>33.840000000000003</v>
          </cell>
          <cell r="JH221">
            <v>30.14</v>
          </cell>
          <cell r="JI221">
            <v>4.84</v>
          </cell>
          <cell r="JJ221">
            <v>30.24</v>
          </cell>
          <cell r="JK221">
            <v>65.22</v>
          </cell>
          <cell r="JL221">
            <v>9.17</v>
          </cell>
          <cell r="JM221">
            <v>0</v>
          </cell>
          <cell r="JN221">
            <v>7</v>
          </cell>
          <cell r="JO221">
            <v>0</v>
          </cell>
          <cell r="JP221">
            <v>6185</v>
          </cell>
          <cell r="JQ221">
            <v>2.9249999999999998</v>
          </cell>
          <cell r="JR221">
            <v>0</v>
          </cell>
          <cell r="JS221">
            <v>556.1</v>
          </cell>
          <cell r="JT221">
            <v>0</v>
          </cell>
          <cell r="JU221">
            <v>0</v>
          </cell>
          <cell r="JV221">
            <v>0</v>
          </cell>
          <cell r="JW221">
            <v>0</v>
          </cell>
          <cell r="JX221">
            <v>545.1</v>
          </cell>
          <cell r="JY221">
            <v>6430</v>
          </cell>
          <cell r="JZ221">
            <v>3504993</v>
          </cell>
          <cell r="KA221">
            <v>0</v>
          </cell>
        </row>
        <row r="222">
          <cell r="C222">
            <v>3996</v>
          </cell>
          <cell r="D222" t="str">
            <v>IKM-MANNING (IKM) OLD</v>
          </cell>
          <cell r="E222">
            <v>0</v>
          </cell>
          <cell r="F222">
            <v>0</v>
          </cell>
          <cell r="G222">
            <v>0</v>
          </cell>
          <cell r="H222">
            <v>3168</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cell r="GJ222">
            <v>0</v>
          </cell>
          <cell r="GK222">
            <v>0</v>
          </cell>
          <cell r="GL222">
            <v>0</v>
          </cell>
          <cell r="GM222">
            <v>0</v>
          </cell>
          <cell r="GN222">
            <v>0</v>
          </cell>
          <cell r="GO222">
            <v>0</v>
          </cell>
          <cell r="GP222">
            <v>0</v>
          </cell>
          <cell r="GQ222">
            <v>0</v>
          </cell>
          <cell r="GR222">
            <v>0</v>
          </cell>
          <cell r="GS222">
            <v>0</v>
          </cell>
          <cell r="GT222">
            <v>0</v>
          </cell>
          <cell r="GU222">
            <v>0</v>
          </cell>
          <cell r="GV222">
            <v>0</v>
          </cell>
          <cell r="GW222">
            <v>0</v>
          </cell>
          <cell r="GX222">
            <v>0</v>
          </cell>
          <cell r="GY222">
            <v>0</v>
          </cell>
          <cell r="GZ222">
            <v>0</v>
          </cell>
          <cell r="HA222">
            <v>0</v>
          </cell>
          <cell r="HB222">
            <v>0</v>
          </cell>
          <cell r="HC222">
            <v>0</v>
          </cell>
          <cell r="HD222">
            <v>0</v>
          </cell>
          <cell r="HE222">
            <v>0</v>
          </cell>
          <cell r="HF222">
            <v>0</v>
          </cell>
          <cell r="HG222">
            <v>0</v>
          </cell>
          <cell r="HH222">
            <v>0</v>
          </cell>
          <cell r="HI222">
            <v>0</v>
          </cell>
          <cell r="HJ222">
            <v>0</v>
          </cell>
          <cell r="HK222">
            <v>0</v>
          </cell>
          <cell r="HL222">
            <v>0</v>
          </cell>
          <cell r="HM222">
            <v>0</v>
          </cell>
          <cell r="HN222">
            <v>0</v>
          </cell>
          <cell r="HO222">
            <v>0</v>
          </cell>
          <cell r="HP222">
            <v>0</v>
          </cell>
          <cell r="HQ222">
            <v>0</v>
          </cell>
          <cell r="HR222">
            <v>0</v>
          </cell>
          <cell r="HS222">
            <v>0</v>
          </cell>
          <cell r="HT222">
            <v>0</v>
          </cell>
          <cell r="HU222">
            <v>0</v>
          </cell>
          <cell r="HV222">
            <v>0</v>
          </cell>
          <cell r="HW222">
            <v>0</v>
          </cell>
          <cell r="HX222">
            <v>0</v>
          </cell>
          <cell r="HY222">
            <v>0</v>
          </cell>
          <cell r="HZ222">
            <v>0</v>
          </cell>
          <cell r="IA222">
            <v>0</v>
          </cell>
          <cell r="IB222">
            <v>0</v>
          </cell>
          <cell r="IC222">
            <v>0</v>
          </cell>
          <cell r="ID222">
            <v>0</v>
          </cell>
          <cell r="IE222">
            <v>0</v>
          </cell>
          <cell r="IF222">
            <v>0</v>
          </cell>
          <cell r="IG222">
            <v>0</v>
          </cell>
          <cell r="IH222">
            <v>0</v>
          </cell>
          <cell r="II222">
            <v>0</v>
          </cell>
          <cell r="IJ222">
            <v>0</v>
          </cell>
          <cell r="IK222">
            <v>0</v>
          </cell>
          <cell r="IL222">
            <v>0</v>
          </cell>
          <cell r="IM222">
            <v>0</v>
          </cell>
          <cell r="IN222">
            <v>0</v>
          </cell>
          <cell r="IO222">
            <v>0</v>
          </cell>
          <cell r="IP222">
            <v>0</v>
          </cell>
          <cell r="IQ222">
            <v>0</v>
          </cell>
          <cell r="IR222">
            <v>0</v>
          </cell>
          <cell r="IS222">
            <v>0</v>
          </cell>
          <cell r="IT222">
            <v>0</v>
          </cell>
          <cell r="IU222">
            <v>0</v>
          </cell>
          <cell r="IV222">
            <v>0</v>
          </cell>
          <cell r="IW222">
            <v>0</v>
          </cell>
          <cell r="IX222">
            <v>0</v>
          </cell>
          <cell r="IY222">
            <v>0</v>
          </cell>
          <cell r="IZ222">
            <v>0</v>
          </cell>
          <cell r="JA222">
            <v>0</v>
          </cell>
          <cell r="JB222">
            <v>0</v>
          </cell>
          <cell r="JC222">
            <v>0</v>
          </cell>
          <cell r="JD222">
            <v>0</v>
          </cell>
          <cell r="JE222">
            <v>0</v>
          </cell>
          <cell r="JF222">
            <v>0</v>
          </cell>
          <cell r="JG222">
            <v>0</v>
          </cell>
          <cell r="JH222">
            <v>0</v>
          </cell>
          <cell r="JI222">
            <v>0</v>
          </cell>
          <cell r="JJ222">
            <v>0</v>
          </cell>
          <cell r="JK222">
            <v>0</v>
          </cell>
          <cell r="JL222">
            <v>0</v>
          </cell>
          <cell r="JM222">
            <v>0</v>
          </cell>
          <cell r="JN222">
            <v>0</v>
          </cell>
          <cell r="JO222">
            <v>0</v>
          </cell>
          <cell r="JP222">
            <v>0</v>
          </cell>
          <cell r="JQ222">
            <v>0</v>
          </cell>
          <cell r="JR222">
            <v>0</v>
          </cell>
          <cell r="JS222">
            <v>0</v>
          </cell>
          <cell r="JT222">
            <v>0</v>
          </cell>
          <cell r="JU222">
            <v>0</v>
          </cell>
          <cell r="JV222">
            <v>0</v>
          </cell>
          <cell r="JW222">
            <v>0</v>
          </cell>
          <cell r="JX222">
            <v>0</v>
          </cell>
          <cell r="JY222">
            <v>0</v>
          </cell>
          <cell r="JZ222">
            <v>0</v>
          </cell>
          <cell r="KA222">
            <v>0</v>
          </cell>
        </row>
        <row r="223">
          <cell r="C223">
            <v>4014</v>
          </cell>
          <cell r="D223" t="str">
            <v>IKM-MANNING (MANNING) OLD</v>
          </cell>
          <cell r="E223">
            <v>0</v>
          </cell>
          <cell r="F223">
            <v>0</v>
          </cell>
          <cell r="G223">
            <v>0</v>
          </cell>
          <cell r="H223">
            <v>3168</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cell r="HA223">
            <v>0</v>
          </cell>
          <cell r="HB223">
            <v>0</v>
          </cell>
          <cell r="HC223">
            <v>0</v>
          </cell>
          <cell r="HD223">
            <v>0</v>
          </cell>
          <cell r="HE223">
            <v>0</v>
          </cell>
          <cell r="HF223">
            <v>0</v>
          </cell>
          <cell r="HG223">
            <v>0</v>
          </cell>
          <cell r="HH223">
            <v>0</v>
          </cell>
          <cell r="HI223">
            <v>0</v>
          </cell>
          <cell r="HJ223">
            <v>0</v>
          </cell>
          <cell r="HK223">
            <v>0</v>
          </cell>
          <cell r="HL223">
            <v>0</v>
          </cell>
          <cell r="HM223">
            <v>0</v>
          </cell>
          <cell r="HN223">
            <v>0</v>
          </cell>
          <cell r="HO223">
            <v>0</v>
          </cell>
          <cell r="HP223">
            <v>0</v>
          </cell>
          <cell r="HQ223">
            <v>0</v>
          </cell>
          <cell r="HR223">
            <v>0</v>
          </cell>
          <cell r="HS223">
            <v>0</v>
          </cell>
          <cell r="HT223">
            <v>0</v>
          </cell>
          <cell r="HU223">
            <v>0</v>
          </cell>
          <cell r="HV223">
            <v>0</v>
          </cell>
          <cell r="HW223">
            <v>0</v>
          </cell>
          <cell r="HX223">
            <v>0</v>
          </cell>
          <cell r="HY223">
            <v>0</v>
          </cell>
          <cell r="HZ223">
            <v>0</v>
          </cell>
          <cell r="IA223">
            <v>0</v>
          </cell>
          <cell r="IB223">
            <v>0</v>
          </cell>
          <cell r="IC223">
            <v>0</v>
          </cell>
          <cell r="ID223">
            <v>0</v>
          </cell>
          <cell r="IE223">
            <v>0</v>
          </cell>
          <cell r="IF223">
            <v>0</v>
          </cell>
          <cell r="IG223">
            <v>0</v>
          </cell>
          <cell r="IH223">
            <v>0</v>
          </cell>
          <cell r="II223">
            <v>0</v>
          </cell>
          <cell r="IJ223">
            <v>0</v>
          </cell>
          <cell r="IK223">
            <v>0</v>
          </cell>
          <cell r="IL223">
            <v>0</v>
          </cell>
          <cell r="IM223">
            <v>0</v>
          </cell>
          <cell r="IN223">
            <v>0</v>
          </cell>
          <cell r="IO223">
            <v>0</v>
          </cell>
          <cell r="IP223">
            <v>0</v>
          </cell>
          <cell r="IQ223">
            <v>0</v>
          </cell>
          <cell r="IR223">
            <v>0</v>
          </cell>
          <cell r="IS223">
            <v>0</v>
          </cell>
          <cell r="IT223">
            <v>0</v>
          </cell>
          <cell r="IU223">
            <v>0</v>
          </cell>
          <cell r="IV223">
            <v>0</v>
          </cell>
          <cell r="IW223">
            <v>0</v>
          </cell>
          <cell r="IX223">
            <v>0</v>
          </cell>
          <cell r="IY223">
            <v>0</v>
          </cell>
          <cell r="IZ223">
            <v>0</v>
          </cell>
          <cell r="JA223">
            <v>0</v>
          </cell>
          <cell r="JB223">
            <v>0</v>
          </cell>
          <cell r="JC223">
            <v>0</v>
          </cell>
          <cell r="JD223">
            <v>0</v>
          </cell>
          <cell r="JE223">
            <v>0</v>
          </cell>
          <cell r="JF223">
            <v>0</v>
          </cell>
          <cell r="JG223">
            <v>0</v>
          </cell>
          <cell r="JH223">
            <v>0</v>
          </cell>
          <cell r="JI223">
            <v>0</v>
          </cell>
          <cell r="JJ223">
            <v>0</v>
          </cell>
          <cell r="JK223">
            <v>0</v>
          </cell>
          <cell r="JL223">
            <v>0</v>
          </cell>
          <cell r="JM223">
            <v>0</v>
          </cell>
          <cell r="JN223">
            <v>0</v>
          </cell>
          <cell r="JO223">
            <v>0</v>
          </cell>
          <cell r="JP223">
            <v>0</v>
          </cell>
          <cell r="JQ223">
            <v>0</v>
          </cell>
          <cell r="JR223">
            <v>0</v>
          </cell>
          <cell r="JS223">
            <v>0</v>
          </cell>
          <cell r="JT223">
            <v>0</v>
          </cell>
          <cell r="JU223">
            <v>0</v>
          </cell>
          <cell r="JV223">
            <v>0</v>
          </cell>
          <cell r="JW223">
            <v>0</v>
          </cell>
          <cell r="JX223">
            <v>0</v>
          </cell>
          <cell r="JY223">
            <v>0</v>
          </cell>
          <cell r="JZ223">
            <v>0</v>
          </cell>
          <cell r="KA223">
            <v>0</v>
          </cell>
        </row>
        <row r="224">
          <cell r="C224">
            <v>4023</v>
          </cell>
          <cell r="D224" t="str">
            <v>MANSON-NORTHWEST WEBSTER</v>
          </cell>
          <cell r="E224">
            <v>0</v>
          </cell>
          <cell r="F224">
            <v>0</v>
          </cell>
          <cell r="G224">
            <v>0</v>
          </cell>
          <cell r="H224">
            <v>4023</v>
          </cell>
          <cell r="I224">
            <v>3079754</v>
          </cell>
          <cell r="J224">
            <v>282195</v>
          </cell>
          <cell r="K224">
            <v>385000</v>
          </cell>
          <cell r="L224">
            <v>2250000</v>
          </cell>
          <cell r="M224">
            <v>11250</v>
          </cell>
          <cell r="N224">
            <v>175000</v>
          </cell>
          <cell r="O224">
            <v>328000</v>
          </cell>
          <cell r="P224">
            <v>1058000</v>
          </cell>
          <cell r="Q224">
            <v>0</v>
          </cell>
          <cell r="R224">
            <v>3233233</v>
          </cell>
          <cell r="S224">
            <v>0</v>
          </cell>
          <cell r="T224">
            <v>130000</v>
          </cell>
          <cell r="U224">
            <v>22929</v>
          </cell>
          <cell r="V224">
            <v>100000</v>
          </cell>
          <cell r="W224">
            <v>240000</v>
          </cell>
          <cell r="X224">
            <v>11295361</v>
          </cell>
          <cell r="Y224">
            <v>500000</v>
          </cell>
          <cell r="Z224">
            <v>345511</v>
          </cell>
          <cell r="AA224">
            <v>0</v>
          </cell>
          <cell r="AB224">
            <v>12140872</v>
          </cell>
          <cell r="AC224">
            <v>2468857</v>
          </cell>
          <cell r="AD224">
            <v>14609729</v>
          </cell>
          <cell r="AE224">
            <v>7010000</v>
          </cell>
          <cell r="AF224">
            <v>290000</v>
          </cell>
          <cell r="AG224">
            <v>365000</v>
          </cell>
          <cell r="AH224">
            <v>269875</v>
          </cell>
          <cell r="AI224">
            <v>430450</v>
          </cell>
          <cell r="AJ224">
            <v>165650</v>
          </cell>
          <cell r="AK224">
            <v>683450</v>
          </cell>
          <cell r="AL224">
            <v>518000</v>
          </cell>
          <cell r="AM224">
            <v>0</v>
          </cell>
          <cell r="AN224">
            <v>2722425</v>
          </cell>
          <cell r="AO224">
            <v>550000</v>
          </cell>
          <cell r="AP224">
            <v>280000</v>
          </cell>
          <cell r="AQ224">
            <v>345511</v>
          </cell>
          <cell r="AR224">
            <v>306273</v>
          </cell>
          <cell r="AS224">
            <v>931784</v>
          </cell>
          <cell r="AT224">
            <v>11214209</v>
          </cell>
          <cell r="AU224">
            <v>345511</v>
          </cell>
          <cell r="AV224">
            <v>11559720</v>
          </cell>
          <cell r="AW224">
            <v>3050009</v>
          </cell>
          <cell r="AX224">
            <v>14609729</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20</v>
          </cell>
          <cell r="BV224">
            <v>2012</v>
          </cell>
          <cell r="BW224">
            <v>2016</v>
          </cell>
          <cell r="BX224">
            <v>10</v>
          </cell>
          <cell r="BY224">
            <v>0</v>
          </cell>
          <cell r="BZ224">
            <v>0</v>
          </cell>
          <cell r="CA224">
            <v>0</v>
          </cell>
          <cell r="CB224">
            <v>0</v>
          </cell>
          <cell r="CC224">
            <v>0</v>
          </cell>
          <cell r="CD224">
            <v>0</v>
          </cell>
          <cell r="CE224">
            <v>0</v>
          </cell>
          <cell r="CF224">
            <v>0</v>
          </cell>
          <cell r="CG224">
            <v>0</v>
          </cell>
          <cell r="CH224">
            <v>0</v>
          </cell>
          <cell r="CI224">
            <v>0</v>
          </cell>
          <cell r="CJ224">
            <v>2013</v>
          </cell>
          <cell r="CK224">
            <v>2022</v>
          </cell>
          <cell r="CL224">
            <v>830</v>
          </cell>
          <cell r="CM224">
            <v>0</v>
          </cell>
          <cell r="CN224">
            <v>0</v>
          </cell>
          <cell r="CO224">
            <v>0</v>
          </cell>
          <cell r="CP224">
            <v>0</v>
          </cell>
          <cell r="CQ224">
            <v>0</v>
          </cell>
          <cell r="CR224">
            <v>0</v>
          </cell>
          <cell r="CS224">
            <v>0</v>
          </cell>
          <cell r="CT224">
            <v>2700</v>
          </cell>
          <cell r="CU224">
            <v>0</v>
          </cell>
          <cell r="CV224">
            <v>7</v>
          </cell>
          <cell r="CW224">
            <v>431185</v>
          </cell>
          <cell r="CX224">
            <v>0</v>
          </cell>
          <cell r="CY224">
            <v>0</v>
          </cell>
          <cell r="CZ224">
            <v>0</v>
          </cell>
          <cell r="DA224">
            <v>0</v>
          </cell>
          <cell r="DB224">
            <v>0</v>
          </cell>
          <cell r="DC224">
            <v>0</v>
          </cell>
          <cell r="DD224">
            <v>0</v>
          </cell>
          <cell r="DE224">
            <v>263470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2610381</v>
          </cell>
          <cell r="DU224">
            <v>27499</v>
          </cell>
          <cell r="DV224">
            <v>0</v>
          </cell>
          <cell r="DW224">
            <v>0</v>
          </cell>
          <cell r="DX224">
            <v>0</v>
          </cell>
          <cell r="DY224">
            <v>240441</v>
          </cell>
          <cell r="DZ224">
            <v>3742</v>
          </cell>
          <cell r="EA224">
            <v>0</v>
          </cell>
          <cell r="EB224">
            <v>2882063</v>
          </cell>
          <cell r="EC224">
            <v>100000</v>
          </cell>
          <cell r="ED224">
            <v>0</v>
          </cell>
          <cell r="EE224">
            <v>2854564</v>
          </cell>
          <cell r="EF224">
            <v>0</v>
          </cell>
          <cell r="EG224">
            <v>263470</v>
          </cell>
          <cell r="EH224">
            <v>263470</v>
          </cell>
          <cell r="EI224">
            <v>104753</v>
          </cell>
          <cell r="EJ224">
            <v>368223</v>
          </cell>
          <cell r="EK224">
            <v>0</v>
          </cell>
          <cell r="EL224">
            <v>0</v>
          </cell>
          <cell r="EM224">
            <v>0</v>
          </cell>
          <cell r="EN224">
            <v>0</v>
          </cell>
          <cell r="EO224">
            <v>0</v>
          </cell>
          <cell r="EP224">
            <v>0</v>
          </cell>
          <cell r="EQ224">
            <v>3350286</v>
          </cell>
          <cell r="ER224">
            <v>8663</v>
          </cell>
          <cell r="ES224">
            <v>909597</v>
          </cell>
          <cell r="ET224">
            <v>31561</v>
          </cell>
          <cell r="EU224">
            <v>0</v>
          </cell>
          <cell r="EV224">
            <v>0</v>
          </cell>
          <cell r="EW224">
            <v>83000</v>
          </cell>
          <cell r="EX224">
            <v>33000</v>
          </cell>
          <cell r="EY224">
            <v>0</v>
          </cell>
          <cell r="EZ224">
            <v>0</v>
          </cell>
          <cell r="FA224">
            <v>0</v>
          </cell>
          <cell r="FB224">
            <v>0</v>
          </cell>
          <cell r="FC224">
            <v>1057158</v>
          </cell>
          <cell r="FD224">
            <v>0</v>
          </cell>
          <cell r="FE224">
            <v>0</v>
          </cell>
          <cell r="FF224">
            <v>900934</v>
          </cell>
          <cell r="FG224">
            <v>8663</v>
          </cell>
          <cell r="FH224">
            <v>2650784</v>
          </cell>
          <cell r="FI224">
            <v>242942</v>
          </cell>
          <cell r="FJ224">
            <v>385000</v>
          </cell>
          <cell r="FK224">
            <v>2250000</v>
          </cell>
          <cell r="FL224">
            <v>8900</v>
          </cell>
          <cell r="FM224">
            <v>0</v>
          </cell>
          <cell r="FN224">
            <v>13000</v>
          </cell>
          <cell r="FO224">
            <v>130000</v>
          </cell>
          <cell r="FP224">
            <v>0</v>
          </cell>
          <cell r="FQ224">
            <v>3233233</v>
          </cell>
          <cell r="FR224">
            <v>0</v>
          </cell>
          <cell r="FS224">
            <v>125000</v>
          </cell>
          <cell r="FT224">
            <v>19709</v>
          </cell>
          <cell r="FU224">
            <v>100000</v>
          </cell>
          <cell r="FV224">
            <v>100000</v>
          </cell>
          <cell r="FW224">
            <v>9258568</v>
          </cell>
          <cell r="FX224">
            <v>0</v>
          </cell>
          <cell r="FY224">
            <v>0</v>
          </cell>
          <cell r="FZ224">
            <v>0</v>
          </cell>
          <cell r="GA224">
            <v>9258568</v>
          </cell>
          <cell r="GB224">
            <v>929245</v>
          </cell>
          <cell r="GC224">
            <v>10187813</v>
          </cell>
          <cell r="GD224">
            <v>3131609</v>
          </cell>
          <cell r="GE224">
            <v>0</v>
          </cell>
          <cell r="GF224">
            <v>4969096</v>
          </cell>
          <cell r="GG224">
            <v>6061</v>
          </cell>
          <cell r="GH224">
            <v>3700847</v>
          </cell>
          <cell r="GI224">
            <v>32664</v>
          </cell>
          <cell r="GJ224">
            <v>152483</v>
          </cell>
          <cell r="GK224">
            <v>275230</v>
          </cell>
          <cell r="GL224">
            <v>179622</v>
          </cell>
          <cell r="GM224">
            <v>11156</v>
          </cell>
          <cell r="GN224">
            <v>33138</v>
          </cell>
          <cell r="GO224">
            <v>37265</v>
          </cell>
          <cell r="GP224">
            <v>0</v>
          </cell>
          <cell r="GQ224">
            <v>168328</v>
          </cell>
          <cell r="GR224">
            <v>0</v>
          </cell>
          <cell r="GS224">
            <v>130312</v>
          </cell>
          <cell r="GT224">
            <v>0</v>
          </cell>
          <cell r="GU224">
            <v>0</v>
          </cell>
          <cell r="GV224">
            <v>5064342</v>
          </cell>
          <cell r="GW224">
            <v>2750400</v>
          </cell>
          <cell r="GX224">
            <v>1267171</v>
          </cell>
          <cell r="GY224">
            <v>35066</v>
          </cell>
          <cell r="GZ224">
            <v>0</v>
          </cell>
          <cell r="HA224">
            <v>0</v>
          </cell>
          <cell r="HB224">
            <v>319028</v>
          </cell>
          <cell r="HC224">
            <v>0</v>
          </cell>
          <cell r="HD224">
            <v>46422</v>
          </cell>
          <cell r="HE224">
            <v>150025</v>
          </cell>
          <cell r="HF224">
            <v>9550966</v>
          </cell>
          <cell r="HG224">
            <v>8765685</v>
          </cell>
          <cell r="HH224">
            <v>0</v>
          </cell>
          <cell r="HI224">
            <v>785281</v>
          </cell>
          <cell r="HJ224">
            <v>3907010</v>
          </cell>
          <cell r="HK224">
            <v>0</v>
          </cell>
          <cell r="HL224">
            <v>125450</v>
          </cell>
          <cell r="HM224">
            <v>222083</v>
          </cell>
          <cell r="HN224">
            <v>186434</v>
          </cell>
          <cell r="HO224">
            <v>4344</v>
          </cell>
          <cell r="HP224">
            <v>34854</v>
          </cell>
          <cell r="HQ224">
            <v>39180</v>
          </cell>
          <cell r="HR224">
            <v>0</v>
          </cell>
          <cell r="HS224">
            <v>191307</v>
          </cell>
          <cell r="HT224">
            <v>0</v>
          </cell>
          <cell r="HU224">
            <v>240441</v>
          </cell>
          <cell r="HV224">
            <v>0</v>
          </cell>
          <cell r="HW224">
            <v>-3273</v>
          </cell>
          <cell r="HX224">
            <v>5356874</v>
          </cell>
          <cell r="HY224">
            <v>0</v>
          </cell>
          <cell r="HZ224">
            <v>785281</v>
          </cell>
          <cell r="IA224">
            <v>0</v>
          </cell>
          <cell r="IB224">
            <v>0</v>
          </cell>
          <cell r="IC224">
            <v>0</v>
          </cell>
          <cell r="ID224">
            <v>331471</v>
          </cell>
          <cell r="IE224">
            <v>0</v>
          </cell>
          <cell r="IF224">
            <v>38009</v>
          </cell>
          <cell r="IG224">
            <v>119360</v>
          </cell>
          <cell r="IH224">
            <v>0</v>
          </cell>
          <cell r="II224">
            <v>0</v>
          </cell>
          <cell r="IJ224">
            <v>0</v>
          </cell>
          <cell r="IK224">
            <v>0</v>
          </cell>
          <cell r="IL224">
            <v>5116433</v>
          </cell>
          <cell r="IM224">
            <v>0</v>
          </cell>
          <cell r="IN224">
            <v>0</v>
          </cell>
          <cell r="IO224">
            <v>17.61</v>
          </cell>
          <cell r="IP224">
            <v>59</v>
          </cell>
          <cell r="IQ224">
            <v>2.6859999999999999</v>
          </cell>
          <cell r="IR224">
            <v>0</v>
          </cell>
          <cell r="IS224">
            <v>671</v>
          </cell>
          <cell r="IT224">
            <v>0</v>
          </cell>
          <cell r="IU224">
            <v>15.5</v>
          </cell>
          <cell r="IV224">
            <v>0</v>
          </cell>
          <cell r="IW224">
            <v>0</v>
          </cell>
          <cell r="IX224">
            <v>0</v>
          </cell>
          <cell r="IY224">
            <v>2930</v>
          </cell>
          <cell r="IZ224">
            <v>3592</v>
          </cell>
          <cell r="JA224">
            <v>0</v>
          </cell>
          <cell r="JB224">
            <v>0</v>
          </cell>
          <cell r="JC224">
            <v>2.2000000000000002</v>
          </cell>
          <cell r="JD224">
            <v>35.93</v>
          </cell>
          <cell r="JE224">
            <v>8.2200000000000006</v>
          </cell>
          <cell r="JF224">
            <v>13.31</v>
          </cell>
          <cell r="JG224">
            <v>14.4</v>
          </cell>
          <cell r="JH224">
            <v>10.96</v>
          </cell>
          <cell r="JI224">
            <v>19.36</v>
          </cell>
          <cell r="JJ224">
            <v>20.88</v>
          </cell>
          <cell r="JK224">
            <v>51.2</v>
          </cell>
          <cell r="JL224">
            <v>7.54</v>
          </cell>
          <cell r="JM224">
            <v>0</v>
          </cell>
          <cell r="JN224">
            <v>52</v>
          </cell>
          <cell r="JO224">
            <v>0</v>
          </cell>
          <cell r="JP224">
            <v>6181</v>
          </cell>
          <cell r="JQ224">
            <v>3.0019999999999998</v>
          </cell>
          <cell r="JR224">
            <v>21680</v>
          </cell>
          <cell r="JS224">
            <v>632.1</v>
          </cell>
          <cell r="JT224">
            <v>-0.7</v>
          </cell>
          <cell r="JU224">
            <v>-4327</v>
          </cell>
          <cell r="JV224">
            <v>-3749</v>
          </cell>
          <cell r="JW224">
            <v>638</v>
          </cell>
          <cell r="JX224">
            <v>671</v>
          </cell>
          <cell r="JY224">
            <v>6426</v>
          </cell>
          <cell r="JZ224">
            <v>4311846</v>
          </cell>
          <cell r="KA224">
            <v>0</v>
          </cell>
        </row>
        <row r="225">
          <cell r="C225">
            <v>4033</v>
          </cell>
          <cell r="D225" t="str">
            <v>MAPLE VALLEY-ANTHON OTO (MV)</v>
          </cell>
          <cell r="E225">
            <v>0</v>
          </cell>
          <cell r="F225">
            <v>0</v>
          </cell>
          <cell r="G225">
            <v>0</v>
          </cell>
          <cell r="H225">
            <v>4033</v>
          </cell>
          <cell r="I225">
            <v>3552662</v>
          </cell>
          <cell r="J225">
            <v>70399</v>
          </cell>
          <cell r="K225">
            <v>0</v>
          </cell>
          <cell r="L225">
            <v>700000</v>
          </cell>
          <cell r="M225">
            <v>7900</v>
          </cell>
          <cell r="N225">
            <v>150000</v>
          </cell>
          <cell r="O225">
            <v>320000</v>
          </cell>
          <cell r="P225">
            <v>960000</v>
          </cell>
          <cell r="Q225">
            <v>0</v>
          </cell>
          <cell r="R225">
            <v>3706907</v>
          </cell>
          <cell r="S225">
            <v>0</v>
          </cell>
          <cell r="T225">
            <v>35000</v>
          </cell>
          <cell r="U225">
            <v>1938</v>
          </cell>
          <cell r="V225">
            <v>160000</v>
          </cell>
          <cell r="W225">
            <v>760000</v>
          </cell>
          <cell r="X225">
            <v>10424806</v>
          </cell>
          <cell r="Y225">
            <v>0</v>
          </cell>
          <cell r="Z225">
            <v>0</v>
          </cell>
          <cell r="AA225">
            <v>1000</v>
          </cell>
          <cell r="AB225">
            <v>10425806</v>
          </cell>
          <cell r="AC225">
            <v>3017181</v>
          </cell>
          <cell r="AD225">
            <v>13442987</v>
          </cell>
          <cell r="AE225">
            <v>6858158</v>
          </cell>
          <cell r="AF225">
            <v>350500</v>
          </cell>
          <cell r="AG225">
            <v>350500</v>
          </cell>
          <cell r="AH225">
            <v>404000</v>
          </cell>
          <cell r="AI225">
            <v>550500</v>
          </cell>
          <cell r="AJ225">
            <v>450500</v>
          </cell>
          <cell r="AK225">
            <v>1489884</v>
          </cell>
          <cell r="AL225">
            <v>925000</v>
          </cell>
          <cell r="AM225">
            <v>0</v>
          </cell>
          <cell r="AN225">
            <v>4520884</v>
          </cell>
          <cell r="AO225">
            <v>476898</v>
          </cell>
          <cell r="AP225">
            <v>668751</v>
          </cell>
          <cell r="AQ225">
            <v>499342</v>
          </cell>
          <cell r="AR225">
            <v>324440</v>
          </cell>
          <cell r="AS225">
            <v>1492533</v>
          </cell>
          <cell r="AT225">
            <v>13348473</v>
          </cell>
          <cell r="AU225">
            <v>94513</v>
          </cell>
          <cell r="AV225">
            <v>13442986</v>
          </cell>
          <cell r="AW225">
            <v>1</v>
          </cell>
          <cell r="AX225">
            <v>13442987</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20</v>
          </cell>
          <cell r="BV225">
            <v>2013</v>
          </cell>
          <cell r="BW225">
            <v>2017</v>
          </cell>
          <cell r="BX225">
            <v>10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2700</v>
          </cell>
          <cell r="CU225">
            <v>0</v>
          </cell>
          <cell r="CV225">
            <v>2</v>
          </cell>
          <cell r="CW225">
            <v>437300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2496926</v>
          </cell>
          <cell r="DU225">
            <v>282589</v>
          </cell>
          <cell r="DV225">
            <v>0</v>
          </cell>
          <cell r="DW225">
            <v>0</v>
          </cell>
          <cell r="DX225">
            <v>0</v>
          </cell>
          <cell r="DY225">
            <v>172890</v>
          </cell>
          <cell r="DZ225">
            <v>111239</v>
          </cell>
          <cell r="EA225">
            <v>0</v>
          </cell>
          <cell r="EB225">
            <v>3063644</v>
          </cell>
          <cell r="EC225">
            <v>100000</v>
          </cell>
          <cell r="ED225">
            <v>0</v>
          </cell>
          <cell r="EE225">
            <v>2781055</v>
          </cell>
          <cell r="EF225">
            <v>0</v>
          </cell>
          <cell r="EG225">
            <v>0</v>
          </cell>
          <cell r="EH225">
            <v>0</v>
          </cell>
          <cell r="EI225">
            <v>106228</v>
          </cell>
          <cell r="EJ225">
            <v>106228</v>
          </cell>
          <cell r="EK225">
            <v>0</v>
          </cell>
          <cell r="EL225">
            <v>0</v>
          </cell>
          <cell r="EM225">
            <v>0</v>
          </cell>
          <cell r="EN225">
            <v>0</v>
          </cell>
          <cell r="EO225">
            <v>335075</v>
          </cell>
          <cell r="EP225">
            <v>0</v>
          </cell>
          <cell r="EQ225">
            <v>3604947</v>
          </cell>
          <cell r="ER225">
            <v>957760</v>
          </cell>
          <cell r="ES225">
            <v>957760</v>
          </cell>
          <cell r="ET225">
            <v>31282</v>
          </cell>
          <cell r="EU225">
            <v>0</v>
          </cell>
          <cell r="EV225">
            <v>0</v>
          </cell>
          <cell r="EW225">
            <v>0</v>
          </cell>
          <cell r="EX225">
            <v>32999</v>
          </cell>
          <cell r="EY225">
            <v>0</v>
          </cell>
          <cell r="EZ225">
            <v>0</v>
          </cell>
          <cell r="FA225">
            <v>159484</v>
          </cell>
          <cell r="FB225">
            <v>0</v>
          </cell>
          <cell r="FC225">
            <v>1181525</v>
          </cell>
          <cell r="FD225">
            <v>0</v>
          </cell>
          <cell r="FE225">
            <v>869976</v>
          </cell>
          <cell r="FF225">
            <v>869976</v>
          </cell>
          <cell r="FG225">
            <v>87784</v>
          </cell>
          <cell r="FH225">
            <v>3021833</v>
          </cell>
          <cell r="FI225">
            <v>59925</v>
          </cell>
          <cell r="FJ225">
            <v>0</v>
          </cell>
          <cell r="FK225">
            <v>700000</v>
          </cell>
          <cell r="FL225">
            <v>3000</v>
          </cell>
          <cell r="FM225">
            <v>0</v>
          </cell>
          <cell r="FN225">
            <v>10000</v>
          </cell>
          <cell r="FO225">
            <v>400000</v>
          </cell>
          <cell r="FP225">
            <v>0</v>
          </cell>
          <cell r="FQ225">
            <v>3706907</v>
          </cell>
          <cell r="FR225">
            <v>0</v>
          </cell>
          <cell r="FS225">
            <v>30000</v>
          </cell>
          <cell r="FT225">
            <v>0</v>
          </cell>
          <cell r="FU225">
            <v>160000</v>
          </cell>
          <cell r="FV225">
            <v>500000</v>
          </cell>
          <cell r="FW225">
            <v>8591665</v>
          </cell>
          <cell r="FX225">
            <v>0</v>
          </cell>
          <cell r="FY225">
            <v>0</v>
          </cell>
          <cell r="FZ225">
            <v>1000</v>
          </cell>
          <cell r="GA225">
            <v>8592665</v>
          </cell>
          <cell r="GB225">
            <v>1322501</v>
          </cell>
          <cell r="GC225">
            <v>9915166</v>
          </cell>
          <cell r="GD225">
            <v>1804000</v>
          </cell>
          <cell r="GE225">
            <v>0</v>
          </cell>
          <cell r="GF225">
            <v>6170705</v>
          </cell>
          <cell r="GG225">
            <v>6108</v>
          </cell>
          <cell r="GH225">
            <v>4337291</v>
          </cell>
          <cell r="GI225">
            <v>80133</v>
          </cell>
          <cell r="GJ225">
            <v>283735</v>
          </cell>
          <cell r="GK225">
            <v>639935</v>
          </cell>
          <cell r="GL225">
            <v>220373</v>
          </cell>
          <cell r="GM225">
            <v>15004</v>
          </cell>
          <cell r="GN225">
            <v>36351</v>
          </cell>
          <cell r="GO225">
            <v>40863</v>
          </cell>
          <cell r="GP225">
            <v>0</v>
          </cell>
          <cell r="GQ225">
            <v>89799</v>
          </cell>
          <cell r="GR225">
            <v>0</v>
          </cell>
          <cell r="GS225">
            <v>66478</v>
          </cell>
          <cell r="GT225">
            <v>41469</v>
          </cell>
          <cell r="GU225">
            <v>0</v>
          </cell>
          <cell r="GV225">
            <v>6278652</v>
          </cell>
          <cell r="GW225">
            <v>990825</v>
          </cell>
          <cell r="GX225">
            <v>2614316</v>
          </cell>
          <cell r="GY225">
            <v>0</v>
          </cell>
          <cell r="GZ225">
            <v>0</v>
          </cell>
          <cell r="HA225">
            <v>0</v>
          </cell>
          <cell r="HB225">
            <v>363554</v>
          </cell>
          <cell r="HC225">
            <v>0</v>
          </cell>
          <cell r="HD225">
            <v>52001</v>
          </cell>
          <cell r="HE225">
            <v>120020</v>
          </cell>
          <cell r="HF225">
            <v>10367367</v>
          </cell>
          <cell r="HG225">
            <v>8711998</v>
          </cell>
          <cell r="HH225">
            <v>0</v>
          </cell>
          <cell r="HI225">
            <v>1655369</v>
          </cell>
          <cell r="HJ225">
            <v>4329706</v>
          </cell>
          <cell r="HK225">
            <v>50958</v>
          </cell>
          <cell r="HL225">
            <v>121359</v>
          </cell>
          <cell r="HM225">
            <v>575592</v>
          </cell>
          <cell r="HN225">
            <v>217155</v>
          </cell>
          <cell r="HO225">
            <v>18222</v>
          </cell>
          <cell r="HP225">
            <v>36317</v>
          </cell>
          <cell r="HQ225">
            <v>40809</v>
          </cell>
          <cell r="HR225">
            <v>0</v>
          </cell>
          <cell r="HS225">
            <v>70500</v>
          </cell>
          <cell r="HT225">
            <v>0</v>
          </cell>
          <cell r="HU225">
            <v>131422</v>
          </cell>
          <cell r="HV225">
            <v>0</v>
          </cell>
          <cell r="HW225">
            <v>0</v>
          </cell>
          <cell r="HX225">
            <v>6024834</v>
          </cell>
          <cell r="HY225">
            <v>0</v>
          </cell>
          <cell r="HZ225">
            <v>1655369</v>
          </cell>
          <cell r="IA225">
            <v>0</v>
          </cell>
          <cell r="IB225">
            <v>0</v>
          </cell>
          <cell r="IC225">
            <v>0</v>
          </cell>
          <cell r="ID225">
            <v>361799</v>
          </cell>
          <cell r="IE225">
            <v>0</v>
          </cell>
          <cell r="IF225">
            <v>42589</v>
          </cell>
          <cell r="IG225">
            <v>119360</v>
          </cell>
          <cell r="IH225">
            <v>0</v>
          </cell>
          <cell r="II225">
            <v>0</v>
          </cell>
          <cell r="IJ225">
            <v>0</v>
          </cell>
          <cell r="IK225">
            <v>0</v>
          </cell>
          <cell r="IL225">
            <v>5893412</v>
          </cell>
          <cell r="IM225">
            <v>0</v>
          </cell>
          <cell r="IN225">
            <v>0</v>
          </cell>
          <cell r="IO225">
            <v>2.6</v>
          </cell>
          <cell r="IP225">
            <v>26</v>
          </cell>
          <cell r="IQ225">
            <v>4.0860000000000003</v>
          </cell>
          <cell r="IR225">
            <v>0</v>
          </cell>
          <cell r="IS225">
            <v>673.1</v>
          </cell>
          <cell r="IT225">
            <v>0</v>
          </cell>
          <cell r="IU225">
            <v>16.5</v>
          </cell>
          <cell r="IV225">
            <v>0</v>
          </cell>
          <cell r="IW225">
            <v>0</v>
          </cell>
          <cell r="IX225">
            <v>0</v>
          </cell>
          <cell r="IY225">
            <v>0</v>
          </cell>
          <cell r="IZ225">
            <v>0</v>
          </cell>
          <cell r="JA225">
            <v>0</v>
          </cell>
          <cell r="JB225">
            <v>0</v>
          </cell>
          <cell r="JC225">
            <v>0</v>
          </cell>
          <cell r="JD225">
            <v>92.42</v>
          </cell>
          <cell r="JE225">
            <v>35.619999999999997</v>
          </cell>
          <cell r="JF225">
            <v>19.36</v>
          </cell>
          <cell r="JG225">
            <v>37.44</v>
          </cell>
          <cell r="JH225">
            <v>41.1</v>
          </cell>
          <cell r="JI225">
            <v>13.31</v>
          </cell>
          <cell r="JJ225">
            <v>39.6</v>
          </cell>
          <cell r="JK225">
            <v>94.01</v>
          </cell>
          <cell r="JL225">
            <v>5.93</v>
          </cell>
          <cell r="JM225">
            <v>0</v>
          </cell>
          <cell r="JN225">
            <v>35</v>
          </cell>
          <cell r="JO225">
            <v>0</v>
          </cell>
          <cell r="JP225">
            <v>6228</v>
          </cell>
          <cell r="JQ225">
            <v>3.9460000000000002</v>
          </cell>
          <cell r="JR225">
            <v>68361</v>
          </cell>
          <cell r="JS225">
            <v>695.2</v>
          </cell>
          <cell r="JT225">
            <v>0</v>
          </cell>
          <cell r="JU225">
            <v>0</v>
          </cell>
          <cell r="JV225">
            <v>0</v>
          </cell>
          <cell r="JW225">
            <v>0</v>
          </cell>
          <cell r="JX225">
            <v>673.1</v>
          </cell>
          <cell r="JY225">
            <v>6473</v>
          </cell>
          <cell r="JZ225">
            <v>4356976</v>
          </cell>
          <cell r="KA225">
            <v>16027</v>
          </cell>
        </row>
        <row r="226">
          <cell r="C226">
            <v>4041</v>
          </cell>
          <cell r="D226" t="str">
            <v>MAQUOKETA</v>
          </cell>
          <cell r="E226">
            <v>0</v>
          </cell>
          <cell r="F226">
            <v>0</v>
          </cell>
          <cell r="G226">
            <v>0</v>
          </cell>
          <cell r="H226">
            <v>4041</v>
          </cell>
          <cell r="I226">
            <v>4814332</v>
          </cell>
          <cell r="J226">
            <v>113140</v>
          </cell>
          <cell r="K226">
            <v>548892</v>
          </cell>
          <cell r="L226">
            <v>1624702</v>
          </cell>
          <cell r="M226">
            <v>20998</v>
          </cell>
          <cell r="N226">
            <v>248410</v>
          </cell>
          <cell r="O226">
            <v>420000</v>
          </cell>
          <cell r="P226">
            <v>312148</v>
          </cell>
          <cell r="Q226">
            <v>10000</v>
          </cell>
          <cell r="R226">
            <v>8923682</v>
          </cell>
          <cell r="S226">
            <v>0</v>
          </cell>
          <cell r="T226">
            <v>1349186</v>
          </cell>
          <cell r="U226">
            <v>63433</v>
          </cell>
          <cell r="V226">
            <v>322646</v>
          </cell>
          <cell r="W226">
            <v>693922</v>
          </cell>
          <cell r="X226">
            <v>19465491</v>
          </cell>
          <cell r="Y226">
            <v>861717</v>
          </cell>
          <cell r="Z226">
            <v>0</v>
          </cell>
          <cell r="AA226">
            <v>6000</v>
          </cell>
          <cell r="AB226">
            <v>20333208</v>
          </cell>
          <cell r="AC226">
            <v>4983644</v>
          </cell>
          <cell r="AD226">
            <v>25316852</v>
          </cell>
          <cell r="AE226">
            <v>12918152</v>
          </cell>
          <cell r="AF226">
            <v>516265</v>
          </cell>
          <cell r="AG226">
            <v>483205</v>
          </cell>
          <cell r="AH226">
            <v>306326</v>
          </cell>
          <cell r="AI226">
            <v>970050</v>
          </cell>
          <cell r="AJ226">
            <v>304758</v>
          </cell>
          <cell r="AK226">
            <v>1381320</v>
          </cell>
          <cell r="AL226">
            <v>665724</v>
          </cell>
          <cell r="AM226">
            <v>0</v>
          </cell>
          <cell r="AN226">
            <v>4627648</v>
          </cell>
          <cell r="AO226">
            <v>747751</v>
          </cell>
          <cell r="AP226">
            <v>477000</v>
          </cell>
          <cell r="AQ226">
            <v>861717</v>
          </cell>
          <cell r="AR226">
            <v>635532</v>
          </cell>
          <cell r="AS226">
            <v>1974249</v>
          </cell>
          <cell r="AT226">
            <v>20267800</v>
          </cell>
          <cell r="AU226">
            <v>861717</v>
          </cell>
          <cell r="AV226">
            <v>21129517</v>
          </cell>
          <cell r="AW226">
            <v>4187335</v>
          </cell>
          <cell r="AX226">
            <v>25316852</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20</v>
          </cell>
          <cell r="BV226">
            <v>2007</v>
          </cell>
          <cell r="BW226">
            <v>2016</v>
          </cell>
          <cell r="BX226">
            <v>10</v>
          </cell>
          <cell r="BY226">
            <v>0</v>
          </cell>
          <cell r="BZ226">
            <v>0</v>
          </cell>
          <cell r="CA226">
            <v>0</v>
          </cell>
          <cell r="CB226">
            <v>0</v>
          </cell>
          <cell r="CC226">
            <v>0</v>
          </cell>
          <cell r="CD226">
            <v>0</v>
          </cell>
          <cell r="CE226">
            <v>0</v>
          </cell>
          <cell r="CF226">
            <v>0</v>
          </cell>
          <cell r="CG226">
            <v>0</v>
          </cell>
          <cell r="CH226">
            <v>0</v>
          </cell>
          <cell r="CI226">
            <v>0</v>
          </cell>
          <cell r="CJ226">
            <v>2008</v>
          </cell>
          <cell r="CK226">
            <v>2027</v>
          </cell>
          <cell r="CL226">
            <v>670</v>
          </cell>
          <cell r="CM226">
            <v>0</v>
          </cell>
          <cell r="CN226">
            <v>0</v>
          </cell>
          <cell r="CO226">
            <v>0</v>
          </cell>
          <cell r="CP226">
            <v>0</v>
          </cell>
          <cell r="CQ226">
            <v>0</v>
          </cell>
          <cell r="CR226">
            <v>0</v>
          </cell>
          <cell r="CS226">
            <v>0</v>
          </cell>
          <cell r="CT226">
            <v>2700</v>
          </cell>
          <cell r="CU226">
            <v>0</v>
          </cell>
          <cell r="CV226">
            <v>9</v>
          </cell>
          <cell r="CW226">
            <v>861065</v>
          </cell>
          <cell r="CX226">
            <v>0</v>
          </cell>
          <cell r="CY226">
            <v>0</v>
          </cell>
          <cell r="CZ226">
            <v>0</v>
          </cell>
          <cell r="DA226">
            <v>0</v>
          </cell>
          <cell r="DB226">
            <v>0</v>
          </cell>
          <cell r="DC226">
            <v>0</v>
          </cell>
          <cell r="DD226">
            <v>0</v>
          </cell>
          <cell r="DE226">
            <v>258311</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3467160</v>
          </cell>
          <cell r="DU226">
            <v>62722</v>
          </cell>
          <cell r="DV226">
            <v>0</v>
          </cell>
          <cell r="DW226">
            <v>0</v>
          </cell>
          <cell r="DX226">
            <v>0</v>
          </cell>
          <cell r="DY226">
            <v>163374</v>
          </cell>
          <cell r="DZ226">
            <v>250000</v>
          </cell>
          <cell r="EA226">
            <v>0</v>
          </cell>
          <cell r="EB226">
            <v>3943256</v>
          </cell>
          <cell r="EC226">
            <v>650000</v>
          </cell>
          <cell r="ED226">
            <v>0</v>
          </cell>
          <cell r="EE226">
            <v>3880534</v>
          </cell>
          <cell r="EF226">
            <v>0</v>
          </cell>
          <cell r="EG226">
            <v>258311</v>
          </cell>
          <cell r="EH226">
            <v>258311</v>
          </cell>
          <cell r="EI226">
            <v>127228</v>
          </cell>
          <cell r="EJ226">
            <v>385539</v>
          </cell>
          <cell r="EK226">
            <v>0</v>
          </cell>
          <cell r="EL226">
            <v>0</v>
          </cell>
          <cell r="EM226">
            <v>0</v>
          </cell>
          <cell r="EN226">
            <v>0</v>
          </cell>
          <cell r="EO226">
            <v>0</v>
          </cell>
          <cell r="EP226">
            <v>0</v>
          </cell>
          <cell r="EQ226">
            <v>4978795</v>
          </cell>
          <cell r="ER226">
            <v>16269</v>
          </cell>
          <cell r="ES226">
            <v>1123373</v>
          </cell>
          <cell r="ET226">
            <v>185443</v>
          </cell>
          <cell r="EU226">
            <v>0</v>
          </cell>
          <cell r="EV226">
            <v>0</v>
          </cell>
          <cell r="EW226">
            <v>67000</v>
          </cell>
          <cell r="EX226">
            <v>33000</v>
          </cell>
          <cell r="EY226">
            <v>0</v>
          </cell>
          <cell r="EZ226">
            <v>0</v>
          </cell>
          <cell r="FA226">
            <v>0</v>
          </cell>
          <cell r="FB226">
            <v>0</v>
          </cell>
          <cell r="FC226">
            <v>1408816</v>
          </cell>
          <cell r="FD226">
            <v>0</v>
          </cell>
          <cell r="FE226">
            <v>0</v>
          </cell>
          <cell r="FF226">
            <v>1107104</v>
          </cell>
          <cell r="FG226">
            <v>16269</v>
          </cell>
          <cell r="FH226">
            <v>3801955</v>
          </cell>
          <cell r="FI226">
            <v>89978</v>
          </cell>
          <cell r="FJ226">
            <v>548892</v>
          </cell>
          <cell r="FK226">
            <v>1624702</v>
          </cell>
          <cell r="FL226">
            <v>16700</v>
          </cell>
          <cell r="FM226">
            <v>0</v>
          </cell>
          <cell r="FN226">
            <v>40000</v>
          </cell>
          <cell r="FO226">
            <v>125503</v>
          </cell>
          <cell r="FP226">
            <v>10000</v>
          </cell>
          <cell r="FQ226">
            <v>8923682</v>
          </cell>
          <cell r="FR226">
            <v>0</v>
          </cell>
          <cell r="FS226">
            <v>262186</v>
          </cell>
          <cell r="FT226">
            <v>49038</v>
          </cell>
          <cell r="FU226">
            <v>322646</v>
          </cell>
          <cell r="FV226">
            <v>221922</v>
          </cell>
          <cell r="FW226">
            <v>16037204</v>
          </cell>
          <cell r="FX226">
            <v>0</v>
          </cell>
          <cell r="FY226">
            <v>0</v>
          </cell>
          <cell r="FZ226">
            <v>6000</v>
          </cell>
          <cell r="GA226">
            <v>16043204</v>
          </cell>
          <cell r="GB226">
            <v>2464873</v>
          </cell>
          <cell r="GC226">
            <v>18508077</v>
          </cell>
          <cell r="GD226">
            <v>3227589</v>
          </cell>
          <cell r="GE226">
            <v>0</v>
          </cell>
          <cell r="GF226">
            <v>11875204</v>
          </cell>
          <cell r="GG226">
            <v>6001</v>
          </cell>
          <cell r="GH226">
            <v>8424204</v>
          </cell>
          <cell r="GI226">
            <v>12601</v>
          </cell>
          <cell r="GJ226">
            <v>138149</v>
          </cell>
          <cell r="GK226">
            <v>1630652</v>
          </cell>
          <cell r="GL226">
            <v>443714</v>
          </cell>
          <cell r="GM226">
            <v>15957</v>
          </cell>
          <cell r="GN226">
            <v>72989</v>
          </cell>
          <cell r="GO226">
            <v>79553</v>
          </cell>
          <cell r="GP226">
            <v>0</v>
          </cell>
          <cell r="GQ226">
            <v>151349</v>
          </cell>
          <cell r="GR226">
            <v>0</v>
          </cell>
          <cell r="GS226">
            <v>200165</v>
          </cell>
          <cell r="GT226">
            <v>0</v>
          </cell>
          <cell r="GU226">
            <v>0</v>
          </cell>
          <cell r="GV226">
            <v>12075369</v>
          </cell>
          <cell r="GW226">
            <v>2748234</v>
          </cell>
          <cell r="GX226">
            <v>3187978</v>
          </cell>
          <cell r="GY226">
            <v>0</v>
          </cell>
          <cell r="GZ226">
            <v>0</v>
          </cell>
          <cell r="HA226">
            <v>0</v>
          </cell>
          <cell r="HB226">
            <v>574800</v>
          </cell>
          <cell r="HC226">
            <v>0</v>
          </cell>
          <cell r="HD226">
            <v>90606</v>
          </cell>
          <cell r="HE226">
            <v>231039</v>
          </cell>
          <cell r="HF226">
            <v>18817420</v>
          </cell>
          <cell r="HG226">
            <v>15700156</v>
          </cell>
          <cell r="HH226">
            <v>0</v>
          </cell>
          <cell r="HI226">
            <v>3117264</v>
          </cell>
          <cell r="HJ226">
            <v>8432290</v>
          </cell>
          <cell r="HK226">
            <v>76156</v>
          </cell>
          <cell r="HL226">
            <v>200438</v>
          </cell>
          <cell r="HM226">
            <v>1585278</v>
          </cell>
          <cell r="HN226">
            <v>442027</v>
          </cell>
          <cell r="HO226">
            <v>17644</v>
          </cell>
          <cell r="HP226">
            <v>73603</v>
          </cell>
          <cell r="HQ226">
            <v>80240</v>
          </cell>
          <cell r="HR226">
            <v>0</v>
          </cell>
          <cell r="HS226">
            <v>150165</v>
          </cell>
          <cell r="HT226">
            <v>0</v>
          </cell>
          <cell r="HU226">
            <v>163374</v>
          </cell>
          <cell r="HV226">
            <v>0</v>
          </cell>
          <cell r="HW226">
            <v>0</v>
          </cell>
          <cell r="HX226">
            <v>12143708</v>
          </cell>
          <cell r="HY226">
            <v>0</v>
          </cell>
          <cell r="HZ226">
            <v>3117264</v>
          </cell>
          <cell r="IA226">
            <v>0</v>
          </cell>
          <cell r="IB226">
            <v>0</v>
          </cell>
          <cell r="IC226">
            <v>0</v>
          </cell>
          <cell r="ID226">
            <v>593464</v>
          </cell>
          <cell r="IE226">
            <v>0</v>
          </cell>
          <cell r="IF226">
            <v>74194</v>
          </cell>
          <cell r="IG226">
            <v>278506</v>
          </cell>
          <cell r="IH226">
            <v>0</v>
          </cell>
          <cell r="II226">
            <v>0</v>
          </cell>
          <cell r="IJ226">
            <v>0</v>
          </cell>
          <cell r="IK226">
            <v>0</v>
          </cell>
          <cell r="IL226">
            <v>11980334</v>
          </cell>
          <cell r="IM226">
            <v>0</v>
          </cell>
          <cell r="IN226">
            <v>0.7</v>
          </cell>
          <cell r="IO226">
            <v>20.69</v>
          </cell>
          <cell r="IP226">
            <v>98</v>
          </cell>
          <cell r="IQ226">
            <v>8.3160000000000007</v>
          </cell>
          <cell r="IR226">
            <v>3.74</v>
          </cell>
          <cell r="IS226">
            <v>1352.6</v>
          </cell>
          <cell r="IT226">
            <v>0</v>
          </cell>
          <cell r="IU226">
            <v>40.5</v>
          </cell>
          <cell r="IV226">
            <v>0</v>
          </cell>
          <cell r="IW226">
            <v>0</v>
          </cell>
          <cell r="IX226">
            <v>0</v>
          </cell>
          <cell r="IY226">
            <v>0</v>
          </cell>
          <cell r="IZ226">
            <v>0</v>
          </cell>
          <cell r="JA226">
            <v>0</v>
          </cell>
          <cell r="JB226">
            <v>0</v>
          </cell>
          <cell r="JC226">
            <v>0</v>
          </cell>
          <cell r="JD226">
            <v>258.99</v>
          </cell>
          <cell r="JE226">
            <v>75.349999999999994</v>
          </cell>
          <cell r="JF226">
            <v>102.28</v>
          </cell>
          <cell r="JG226">
            <v>81.36</v>
          </cell>
          <cell r="JH226">
            <v>71.239999999999995</v>
          </cell>
          <cell r="JI226">
            <v>95.63</v>
          </cell>
          <cell r="JJ226">
            <v>73.44</v>
          </cell>
          <cell r="JK226">
            <v>240.31</v>
          </cell>
          <cell r="JL226">
            <v>19.760000000000002</v>
          </cell>
          <cell r="JM226">
            <v>7.26</v>
          </cell>
          <cell r="JN226">
            <v>85</v>
          </cell>
          <cell r="JO226">
            <v>0.5</v>
          </cell>
          <cell r="JP226">
            <v>6121</v>
          </cell>
          <cell r="JQ226">
            <v>8.1059999999999999</v>
          </cell>
          <cell r="JR226">
            <v>16470</v>
          </cell>
          <cell r="JS226">
            <v>1377.6</v>
          </cell>
          <cell r="JT226">
            <v>0</v>
          </cell>
          <cell r="JU226">
            <v>0</v>
          </cell>
          <cell r="JV226">
            <v>0</v>
          </cell>
          <cell r="JW226">
            <v>0</v>
          </cell>
          <cell r="JX226">
            <v>1352.6</v>
          </cell>
          <cell r="JY226">
            <v>6366</v>
          </cell>
          <cell r="JZ226">
            <v>8610652</v>
          </cell>
          <cell r="KA226">
            <v>0</v>
          </cell>
        </row>
        <row r="227">
          <cell r="C227">
            <v>4043</v>
          </cell>
          <cell r="D227" t="str">
            <v>MAQUOKETA VALLEY</v>
          </cell>
          <cell r="E227">
            <v>0</v>
          </cell>
          <cell r="F227">
            <v>0</v>
          </cell>
          <cell r="G227">
            <v>0</v>
          </cell>
          <cell r="H227">
            <v>4043</v>
          </cell>
          <cell r="I227">
            <v>4132222</v>
          </cell>
          <cell r="J227">
            <v>95279</v>
          </cell>
          <cell r="K227">
            <v>0</v>
          </cell>
          <cell r="L227">
            <v>341000</v>
          </cell>
          <cell r="M227">
            <v>371000</v>
          </cell>
          <cell r="N227">
            <v>185000</v>
          </cell>
          <cell r="O227">
            <v>3500</v>
          </cell>
          <cell r="P227">
            <v>794900</v>
          </cell>
          <cell r="Q227">
            <v>0</v>
          </cell>
          <cell r="R227">
            <v>3674741</v>
          </cell>
          <cell r="S227">
            <v>0</v>
          </cell>
          <cell r="T227">
            <v>19500</v>
          </cell>
          <cell r="U227">
            <v>14584</v>
          </cell>
          <cell r="V227">
            <v>75000</v>
          </cell>
          <cell r="W227">
            <v>385000</v>
          </cell>
          <cell r="X227">
            <v>10091726</v>
          </cell>
          <cell r="Y227">
            <v>0</v>
          </cell>
          <cell r="Z227">
            <v>0</v>
          </cell>
          <cell r="AA227">
            <v>0</v>
          </cell>
          <cell r="AB227">
            <v>10091726</v>
          </cell>
          <cell r="AC227">
            <v>4838375</v>
          </cell>
          <cell r="AD227">
            <v>14930101</v>
          </cell>
          <cell r="AE227">
            <v>7320500</v>
          </cell>
          <cell r="AF227">
            <v>325000</v>
          </cell>
          <cell r="AG227">
            <v>400000</v>
          </cell>
          <cell r="AH227">
            <v>345000</v>
          </cell>
          <cell r="AI227">
            <v>525000</v>
          </cell>
          <cell r="AJ227">
            <v>180000</v>
          </cell>
          <cell r="AK227">
            <v>1510000</v>
          </cell>
          <cell r="AL227">
            <v>965000</v>
          </cell>
          <cell r="AM227">
            <v>0</v>
          </cell>
          <cell r="AN227">
            <v>4250000</v>
          </cell>
          <cell r="AO227">
            <v>554000</v>
          </cell>
          <cell r="AP227">
            <v>700000</v>
          </cell>
          <cell r="AQ227">
            <v>563358</v>
          </cell>
          <cell r="AR227">
            <v>323950</v>
          </cell>
          <cell r="AS227">
            <v>1587308</v>
          </cell>
          <cell r="AT227">
            <v>13711808</v>
          </cell>
          <cell r="AU227">
            <v>0</v>
          </cell>
          <cell r="AV227">
            <v>13711808</v>
          </cell>
          <cell r="AW227">
            <v>1218293</v>
          </cell>
          <cell r="AX227">
            <v>14930101</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2007</v>
          </cell>
          <cell r="BW227">
            <v>2016</v>
          </cell>
          <cell r="BX227">
            <v>10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2700</v>
          </cell>
          <cell r="CU227">
            <v>0</v>
          </cell>
          <cell r="CV227">
            <v>0</v>
          </cell>
          <cell r="CW227">
            <v>447136</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2385048</v>
          </cell>
          <cell r="DU227">
            <v>362896</v>
          </cell>
          <cell r="DV227">
            <v>0</v>
          </cell>
          <cell r="DW227">
            <v>0</v>
          </cell>
          <cell r="DX227">
            <v>0</v>
          </cell>
          <cell r="DY227">
            <v>28500</v>
          </cell>
          <cell r="DZ227">
            <v>446500</v>
          </cell>
          <cell r="EA227">
            <v>0</v>
          </cell>
          <cell r="EB227">
            <v>3222944</v>
          </cell>
          <cell r="EC227">
            <v>350000</v>
          </cell>
          <cell r="ED227">
            <v>0</v>
          </cell>
          <cell r="EE227">
            <v>2860048</v>
          </cell>
          <cell r="EF227">
            <v>0</v>
          </cell>
          <cell r="EG227">
            <v>0</v>
          </cell>
          <cell r="EH227">
            <v>0</v>
          </cell>
          <cell r="EI227">
            <v>92002</v>
          </cell>
          <cell r="EJ227">
            <v>92002</v>
          </cell>
          <cell r="EK227">
            <v>0</v>
          </cell>
          <cell r="EL227">
            <v>0</v>
          </cell>
          <cell r="EM227">
            <v>0</v>
          </cell>
          <cell r="EN227">
            <v>0</v>
          </cell>
          <cell r="EO227">
            <v>563358</v>
          </cell>
          <cell r="EP227">
            <v>0</v>
          </cell>
          <cell r="EQ227">
            <v>4228304</v>
          </cell>
          <cell r="ER227">
            <v>130166</v>
          </cell>
          <cell r="ES227">
            <v>1168511</v>
          </cell>
          <cell r="ET227">
            <v>127068</v>
          </cell>
          <cell r="EU227">
            <v>0</v>
          </cell>
          <cell r="EV227">
            <v>0</v>
          </cell>
          <cell r="EW227">
            <v>0</v>
          </cell>
          <cell r="EX227">
            <v>33000</v>
          </cell>
          <cell r="EY227">
            <v>0</v>
          </cell>
          <cell r="EZ227">
            <v>0</v>
          </cell>
          <cell r="FA227">
            <v>202070</v>
          </cell>
          <cell r="FB227">
            <v>0</v>
          </cell>
          <cell r="FC227">
            <v>1530649</v>
          </cell>
          <cell r="FD227">
            <v>0</v>
          </cell>
          <cell r="FE227">
            <v>0</v>
          </cell>
          <cell r="FF227">
            <v>1038345</v>
          </cell>
          <cell r="FG227">
            <v>130166</v>
          </cell>
          <cell r="FH227">
            <v>3149408</v>
          </cell>
          <cell r="FI227">
            <v>72733</v>
          </cell>
          <cell r="FJ227">
            <v>0</v>
          </cell>
          <cell r="FK227">
            <v>340000</v>
          </cell>
          <cell r="FL227">
            <v>25000</v>
          </cell>
          <cell r="FM227">
            <v>0</v>
          </cell>
          <cell r="FN227">
            <v>3500</v>
          </cell>
          <cell r="FO227">
            <v>105000</v>
          </cell>
          <cell r="FP227">
            <v>0</v>
          </cell>
          <cell r="FQ227">
            <v>3674741</v>
          </cell>
          <cell r="FR227">
            <v>0</v>
          </cell>
          <cell r="FS227">
            <v>15000</v>
          </cell>
          <cell r="FT227">
            <v>10870</v>
          </cell>
          <cell r="FU227">
            <v>75000</v>
          </cell>
          <cell r="FV227">
            <v>160000</v>
          </cell>
          <cell r="FW227">
            <v>7631252</v>
          </cell>
          <cell r="FX227">
            <v>0</v>
          </cell>
          <cell r="FY227">
            <v>0</v>
          </cell>
          <cell r="FZ227">
            <v>0</v>
          </cell>
          <cell r="GA227">
            <v>7631252</v>
          </cell>
          <cell r="GB227">
            <v>1128953</v>
          </cell>
          <cell r="GC227">
            <v>8760205</v>
          </cell>
          <cell r="GD227">
            <v>734370</v>
          </cell>
          <cell r="GE227">
            <v>0</v>
          </cell>
          <cell r="GF227">
            <v>5710299</v>
          </cell>
          <cell r="GG227">
            <v>6033</v>
          </cell>
          <cell r="GH227">
            <v>4358239</v>
          </cell>
          <cell r="GI227">
            <v>61437</v>
          </cell>
          <cell r="GJ227">
            <v>45887</v>
          </cell>
          <cell r="GK227">
            <v>494404</v>
          </cell>
          <cell r="GL227">
            <v>223658</v>
          </cell>
          <cell r="GM227">
            <v>11142</v>
          </cell>
          <cell r="GN227">
            <v>37381</v>
          </cell>
          <cell r="GO227">
            <v>41749</v>
          </cell>
          <cell r="GP227">
            <v>0</v>
          </cell>
          <cell r="GQ227">
            <v>0</v>
          </cell>
          <cell r="GR227">
            <v>0</v>
          </cell>
          <cell r="GS227">
            <v>47064</v>
          </cell>
          <cell r="GT227">
            <v>28958</v>
          </cell>
          <cell r="GU227">
            <v>0</v>
          </cell>
          <cell r="GV227">
            <v>5786321</v>
          </cell>
          <cell r="GW227">
            <v>618237</v>
          </cell>
          <cell r="GX227">
            <v>2384685</v>
          </cell>
          <cell r="GY227">
            <v>0</v>
          </cell>
          <cell r="GZ227">
            <v>0</v>
          </cell>
          <cell r="HA227">
            <v>0</v>
          </cell>
          <cell r="HB227">
            <v>349906</v>
          </cell>
          <cell r="HC227">
            <v>0</v>
          </cell>
          <cell r="HD227">
            <v>55147</v>
          </cell>
          <cell r="HE227">
            <v>105018</v>
          </cell>
          <cell r="HF227">
            <v>9244167</v>
          </cell>
          <cell r="HG227">
            <v>7618044</v>
          </cell>
          <cell r="HH227">
            <v>0</v>
          </cell>
          <cell r="HI227">
            <v>1626123</v>
          </cell>
          <cell r="HJ227">
            <v>4427084</v>
          </cell>
          <cell r="HK227">
            <v>0</v>
          </cell>
          <cell r="HL227">
            <v>71393</v>
          </cell>
          <cell r="HM227">
            <v>507069</v>
          </cell>
          <cell r="HN227">
            <v>227205</v>
          </cell>
          <cell r="HO227">
            <v>7595</v>
          </cell>
          <cell r="HP227">
            <v>37669</v>
          </cell>
          <cell r="HQ227">
            <v>42060</v>
          </cell>
          <cell r="HR227">
            <v>0</v>
          </cell>
          <cell r="HS227">
            <v>128839</v>
          </cell>
          <cell r="HT227">
            <v>0</v>
          </cell>
          <cell r="HU227">
            <v>48008</v>
          </cell>
          <cell r="HV227">
            <v>0</v>
          </cell>
          <cell r="HW227">
            <v>0</v>
          </cell>
          <cell r="HX227">
            <v>5949066</v>
          </cell>
          <cell r="HY227">
            <v>0</v>
          </cell>
          <cell r="HZ227">
            <v>1626123</v>
          </cell>
          <cell r="IA227">
            <v>0</v>
          </cell>
          <cell r="IB227">
            <v>0</v>
          </cell>
          <cell r="IC227">
            <v>0</v>
          </cell>
          <cell r="ID227">
            <v>351200</v>
          </cell>
          <cell r="IE227">
            <v>0</v>
          </cell>
          <cell r="IF227">
            <v>45215</v>
          </cell>
          <cell r="IG227">
            <v>116299</v>
          </cell>
          <cell r="IH227">
            <v>0</v>
          </cell>
          <cell r="II227">
            <v>0</v>
          </cell>
          <cell r="IJ227">
            <v>0</v>
          </cell>
          <cell r="IK227">
            <v>0</v>
          </cell>
          <cell r="IL227">
            <v>5901058</v>
          </cell>
          <cell r="IM227">
            <v>0</v>
          </cell>
          <cell r="IN227">
            <v>0</v>
          </cell>
          <cell r="IO227">
            <v>8.11</v>
          </cell>
          <cell r="IP227">
            <v>28</v>
          </cell>
          <cell r="IQ227">
            <v>3.4929999999999999</v>
          </cell>
          <cell r="IR227">
            <v>0</v>
          </cell>
          <cell r="IS227">
            <v>691.1</v>
          </cell>
          <cell r="IT227">
            <v>0</v>
          </cell>
          <cell r="IU227">
            <v>23</v>
          </cell>
          <cell r="IV227">
            <v>0</v>
          </cell>
          <cell r="IW227">
            <v>0</v>
          </cell>
          <cell r="IX227">
            <v>0</v>
          </cell>
          <cell r="IY227">
            <v>0</v>
          </cell>
          <cell r="IZ227">
            <v>0</v>
          </cell>
          <cell r="JA227">
            <v>0</v>
          </cell>
          <cell r="JB227">
            <v>0</v>
          </cell>
          <cell r="JC227">
            <v>0</v>
          </cell>
          <cell r="JD227">
            <v>82.41</v>
          </cell>
          <cell r="JE227">
            <v>21.92</v>
          </cell>
          <cell r="JF227">
            <v>30.25</v>
          </cell>
          <cell r="JG227">
            <v>30.24</v>
          </cell>
          <cell r="JH227">
            <v>19.18</v>
          </cell>
          <cell r="JI227">
            <v>22.99</v>
          </cell>
          <cell r="JJ227">
            <v>30.24</v>
          </cell>
          <cell r="JK227">
            <v>72.41</v>
          </cell>
          <cell r="JL227">
            <v>7.11</v>
          </cell>
          <cell r="JM227">
            <v>0</v>
          </cell>
          <cell r="JN227">
            <v>30</v>
          </cell>
          <cell r="JO227">
            <v>0</v>
          </cell>
          <cell r="JP227">
            <v>6153</v>
          </cell>
          <cell r="JQ227">
            <v>3.3220000000000001</v>
          </cell>
          <cell r="JR227">
            <v>26726</v>
          </cell>
          <cell r="JS227">
            <v>719.5</v>
          </cell>
          <cell r="JT227">
            <v>0</v>
          </cell>
          <cell r="JU227">
            <v>0</v>
          </cell>
          <cell r="JV227">
            <v>0</v>
          </cell>
          <cell r="JW227">
            <v>0</v>
          </cell>
          <cell r="JX227">
            <v>691.1</v>
          </cell>
          <cell r="JY227">
            <v>6398</v>
          </cell>
          <cell r="JZ227">
            <v>4421658</v>
          </cell>
          <cell r="KA227">
            <v>49697</v>
          </cell>
        </row>
        <row r="228">
          <cell r="C228">
            <v>4068</v>
          </cell>
          <cell r="D228" t="str">
            <v>MARCUS-MERIDEN CLEGHORN</v>
          </cell>
          <cell r="E228">
            <v>0</v>
          </cell>
          <cell r="F228">
            <v>0</v>
          </cell>
          <cell r="G228">
            <v>0</v>
          </cell>
          <cell r="H228">
            <v>4068</v>
          </cell>
          <cell r="I228">
            <v>2977974</v>
          </cell>
          <cell r="J228">
            <v>230063</v>
          </cell>
          <cell r="K228">
            <v>228901</v>
          </cell>
          <cell r="L228">
            <v>87285</v>
          </cell>
          <cell r="M228">
            <v>5221</v>
          </cell>
          <cell r="N228">
            <v>106000</v>
          </cell>
          <cell r="O228">
            <v>140850</v>
          </cell>
          <cell r="P228">
            <v>429241</v>
          </cell>
          <cell r="Q228">
            <v>0</v>
          </cell>
          <cell r="R228">
            <v>1737102</v>
          </cell>
          <cell r="S228">
            <v>0</v>
          </cell>
          <cell r="T228">
            <v>12451</v>
          </cell>
          <cell r="U228">
            <v>11992</v>
          </cell>
          <cell r="V228">
            <v>46503</v>
          </cell>
          <cell r="W228">
            <v>236443</v>
          </cell>
          <cell r="X228">
            <v>6250026</v>
          </cell>
          <cell r="Y228">
            <v>0</v>
          </cell>
          <cell r="Z228">
            <v>0</v>
          </cell>
          <cell r="AA228">
            <v>0</v>
          </cell>
          <cell r="AB228">
            <v>6250026</v>
          </cell>
          <cell r="AC228">
            <v>3501589</v>
          </cell>
          <cell r="AD228">
            <v>9751615</v>
          </cell>
          <cell r="AE228">
            <v>3392154</v>
          </cell>
          <cell r="AF228">
            <v>210000</v>
          </cell>
          <cell r="AG228">
            <v>70000</v>
          </cell>
          <cell r="AH228">
            <v>170000</v>
          </cell>
          <cell r="AI228">
            <v>285000</v>
          </cell>
          <cell r="AJ228">
            <v>100000</v>
          </cell>
          <cell r="AK228">
            <v>848186</v>
          </cell>
          <cell r="AL228">
            <v>368000</v>
          </cell>
          <cell r="AM228">
            <v>0</v>
          </cell>
          <cell r="AN228">
            <v>2051186</v>
          </cell>
          <cell r="AO228">
            <v>200000</v>
          </cell>
          <cell r="AP228">
            <v>0</v>
          </cell>
          <cell r="AQ228">
            <v>223050</v>
          </cell>
          <cell r="AR228">
            <v>203493</v>
          </cell>
          <cell r="AS228">
            <v>426543</v>
          </cell>
          <cell r="AT228">
            <v>6069883</v>
          </cell>
          <cell r="AU228">
            <v>0</v>
          </cell>
          <cell r="AV228">
            <v>6069883</v>
          </cell>
          <cell r="AW228">
            <v>3681732</v>
          </cell>
          <cell r="AX228">
            <v>9751615</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20</v>
          </cell>
          <cell r="BV228">
            <v>2014</v>
          </cell>
          <cell r="BW228">
            <v>2018</v>
          </cell>
          <cell r="BX228">
            <v>10</v>
          </cell>
          <cell r="BY228">
            <v>0</v>
          </cell>
          <cell r="BZ228">
            <v>0</v>
          </cell>
          <cell r="CA228">
            <v>0</v>
          </cell>
          <cell r="CB228">
            <v>0</v>
          </cell>
          <cell r="CC228">
            <v>0</v>
          </cell>
          <cell r="CD228">
            <v>0</v>
          </cell>
          <cell r="CE228">
            <v>0</v>
          </cell>
          <cell r="CF228">
            <v>0</v>
          </cell>
          <cell r="CG228">
            <v>0</v>
          </cell>
          <cell r="CH228">
            <v>0</v>
          </cell>
          <cell r="CI228">
            <v>0</v>
          </cell>
          <cell r="CJ228">
            <v>2013</v>
          </cell>
          <cell r="CK228">
            <v>2018</v>
          </cell>
          <cell r="CL228">
            <v>670</v>
          </cell>
          <cell r="CM228">
            <v>0</v>
          </cell>
          <cell r="CN228">
            <v>0</v>
          </cell>
          <cell r="CO228">
            <v>0</v>
          </cell>
          <cell r="CP228">
            <v>0</v>
          </cell>
          <cell r="CQ228">
            <v>0</v>
          </cell>
          <cell r="CR228">
            <v>0</v>
          </cell>
          <cell r="CS228">
            <v>0</v>
          </cell>
          <cell r="CT228">
            <v>2700</v>
          </cell>
          <cell r="CU228">
            <v>0</v>
          </cell>
          <cell r="CV228">
            <v>9</v>
          </cell>
          <cell r="CW228">
            <v>280661</v>
          </cell>
          <cell r="CX228">
            <v>0</v>
          </cell>
          <cell r="CY228">
            <v>0</v>
          </cell>
          <cell r="CZ228">
            <v>0</v>
          </cell>
          <cell r="DA228">
            <v>0</v>
          </cell>
          <cell r="DB228">
            <v>0</v>
          </cell>
          <cell r="DC228">
            <v>0</v>
          </cell>
          <cell r="DD228">
            <v>0</v>
          </cell>
          <cell r="DE228">
            <v>199728</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2100671</v>
          </cell>
          <cell r="DU228">
            <v>3536</v>
          </cell>
          <cell r="DV228">
            <v>0</v>
          </cell>
          <cell r="DW228">
            <v>0</v>
          </cell>
          <cell r="DX228">
            <v>0</v>
          </cell>
          <cell r="DY228">
            <v>0</v>
          </cell>
          <cell r="DZ228">
            <v>0</v>
          </cell>
          <cell r="EA228">
            <v>0</v>
          </cell>
          <cell r="EB228">
            <v>2104207</v>
          </cell>
          <cell r="EC228">
            <v>100000</v>
          </cell>
          <cell r="ED228">
            <v>0</v>
          </cell>
          <cell r="EE228">
            <v>2100671</v>
          </cell>
          <cell r="EF228">
            <v>0</v>
          </cell>
          <cell r="EG228">
            <v>199728</v>
          </cell>
          <cell r="EH228">
            <v>199728</v>
          </cell>
          <cell r="EI228">
            <v>98374</v>
          </cell>
          <cell r="EJ228">
            <v>298102</v>
          </cell>
          <cell r="EK228">
            <v>0</v>
          </cell>
          <cell r="EL228">
            <v>0</v>
          </cell>
          <cell r="EM228">
            <v>0</v>
          </cell>
          <cell r="EN228">
            <v>0</v>
          </cell>
          <cell r="EO228">
            <v>698050</v>
          </cell>
          <cell r="EP228">
            <v>0</v>
          </cell>
          <cell r="EQ228">
            <v>3200359</v>
          </cell>
          <cell r="ER228">
            <v>1186</v>
          </cell>
          <cell r="ES228">
            <v>734488</v>
          </cell>
          <cell r="ET228">
            <v>34908</v>
          </cell>
          <cell r="EU228">
            <v>0</v>
          </cell>
          <cell r="EV228">
            <v>0</v>
          </cell>
          <cell r="EW228">
            <v>67000</v>
          </cell>
          <cell r="EX228">
            <v>33000</v>
          </cell>
          <cell r="EY228">
            <v>0</v>
          </cell>
          <cell r="EZ228">
            <v>0</v>
          </cell>
          <cell r="FA228">
            <v>234165</v>
          </cell>
          <cell r="FB228">
            <v>0</v>
          </cell>
          <cell r="FC228">
            <v>1103561</v>
          </cell>
          <cell r="FD228">
            <v>0</v>
          </cell>
          <cell r="FE228">
            <v>0</v>
          </cell>
          <cell r="FF228">
            <v>733302</v>
          </cell>
          <cell r="FG228">
            <v>1186</v>
          </cell>
          <cell r="FH228">
            <v>1958577</v>
          </cell>
          <cell r="FI228">
            <v>153308</v>
          </cell>
          <cell r="FJ228">
            <v>228901</v>
          </cell>
          <cell r="FK228">
            <v>87285</v>
          </cell>
          <cell r="FL228">
            <v>1782</v>
          </cell>
          <cell r="FM228">
            <v>0</v>
          </cell>
          <cell r="FN228">
            <v>850</v>
          </cell>
          <cell r="FO228">
            <v>70292</v>
          </cell>
          <cell r="FP228">
            <v>0</v>
          </cell>
          <cell r="FQ228">
            <v>1737102</v>
          </cell>
          <cell r="FR228">
            <v>0</v>
          </cell>
          <cell r="FS228">
            <v>10451</v>
          </cell>
          <cell r="FT228">
            <v>7992</v>
          </cell>
          <cell r="FU228">
            <v>46503</v>
          </cell>
          <cell r="FV228">
            <v>136443</v>
          </cell>
          <cell r="FW228">
            <v>4439486</v>
          </cell>
          <cell r="FX228">
            <v>0</v>
          </cell>
          <cell r="FY228">
            <v>0</v>
          </cell>
          <cell r="FZ228">
            <v>0</v>
          </cell>
          <cell r="GA228">
            <v>4439486</v>
          </cell>
          <cell r="GB228">
            <v>704502</v>
          </cell>
          <cell r="GC228">
            <v>5143988</v>
          </cell>
          <cell r="GD228">
            <v>590499</v>
          </cell>
          <cell r="GE228">
            <v>0</v>
          </cell>
          <cell r="GF228">
            <v>3597998</v>
          </cell>
          <cell r="GG228">
            <v>6036</v>
          </cell>
          <cell r="GH228">
            <v>2708353</v>
          </cell>
          <cell r="GI228">
            <v>53104</v>
          </cell>
          <cell r="GJ228">
            <v>27253</v>
          </cell>
          <cell r="GK228">
            <v>316950</v>
          </cell>
          <cell r="GL228">
            <v>135547</v>
          </cell>
          <cell r="GM228">
            <v>13002</v>
          </cell>
          <cell r="GN228">
            <v>22719</v>
          </cell>
          <cell r="GO228">
            <v>25539</v>
          </cell>
          <cell r="GP228">
            <v>0</v>
          </cell>
          <cell r="GQ228">
            <v>16903</v>
          </cell>
          <cell r="GR228">
            <v>0</v>
          </cell>
          <cell r="GS228">
            <v>65126</v>
          </cell>
          <cell r="GT228">
            <v>94701</v>
          </cell>
          <cell r="GU228">
            <v>0</v>
          </cell>
          <cell r="GV228">
            <v>3757825</v>
          </cell>
          <cell r="GW228">
            <v>368213</v>
          </cell>
          <cell r="GX228">
            <v>771203</v>
          </cell>
          <cell r="GY228">
            <v>0</v>
          </cell>
          <cell r="GZ228">
            <v>0</v>
          </cell>
          <cell r="HA228">
            <v>0</v>
          </cell>
          <cell r="HB228">
            <v>242318</v>
          </cell>
          <cell r="HC228">
            <v>0</v>
          </cell>
          <cell r="HD228">
            <v>34240</v>
          </cell>
          <cell r="HE228">
            <v>36006</v>
          </cell>
          <cell r="HF228">
            <v>5175565</v>
          </cell>
          <cell r="HG228">
            <v>4498510</v>
          </cell>
          <cell r="HH228">
            <v>0</v>
          </cell>
          <cell r="HI228">
            <v>677055</v>
          </cell>
          <cell r="HJ228">
            <v>2778818</v>
          </cell>
          <cell r="HK228">
            <v>0</v>
          </cell>
          <cell r="HL228">
            <v>21497</v>
          </cell>
          <cell r="HM228">
            <v>343689</v>
          </cell>
          <cell r="HN228">
            <v>139848</v>
          </cell>
          <cell r="HO228">
            <v>8701</v>
          </cell>
          <cell r="HP228">
            <v>22717</v>
          </cell>
          <cell r="HQ228">
            <v>25527</v>
          </cell>
          <cell r="HR228">
            <v>0</v>
          </cell>
          <cell r="HS228">
            <v>103537</v>
          </cell>
          <cell r="HT228">
            <v>0</v>
          </cell>
          <cell r="HU228">
            <v>42007</v>
          </cell>
          <cell r="HV228">
            <v>0</v>
          </cell>
          <cell r="HW228">
            <v>0</v>
          </cell>
          <cell r="HX228">
            <v>3776155</v>
          </cell>
          <cell r="HY228">
            <v>0</v>
          </cell>
          <cell r="HZ228">
            <v>677055</v>
          </cell>
          <cell r="IA228">
            <v>0</v>
          </cell>
          <cell r="IB228">
            <v>0</v>
          </cell>
          <cell r="IC228">
            <v>0</v>
          </cell>
          <cell r="ID228">
            <v>244203</v>
          </cell>
          <cell r="IE228">
            <v>0</v>
          </cell>
          <cell r="IF228">
            <v>28045</v>
          </cell>
          <cell r="IG228">
            <v>79573</v>
          </cell>
          <cell r="IH228">
            <v>0</v>
          </cell>
          <cell r="II228">
            <v>0</v>
          </cell>
          <cell r="IJ228">
            <v>0</v>
          </cell>
          <cell r="IK228">
            <v>0</v>
          </cell>
          <cell r="IL228">
            <v>3734148</v>
          </cell>
          <cell r="IM228">
            <v>0</v>
          </cell>
          <cell r="IN228">
            <v>0</v>
          </cell>
          <cell r="IO228">
            <v>1.21</v>
          </cell>
          <cell r="IP228">
            <v>0</v>
          </cell>
          <cell r="IQ228">
            <v>2.282</v>
          </cell>
          <cell r="IR228">
            <v>0</v>
          </cell>
          <cell r="IS228">
            <v>433.2</v>
          </cell>
          <cell r="IT228">
            <v>0</v>
          </cell>
          <cell r="IU228">
            <v>13.5</v>
          </cell>
          <cell r="IV228">
            <v>0</v>
          </cell>
          <cell r="IW228">
            <v>0</v>
          </cell>
          <cell r="IX228">
            <v>0</v>
          </cell>
          <cell r="IY228">
            <v>0</v>
          </cell>
          <cell r="IZ228">
            <v>0</v>
          </cell>
          <cell r="JA228">
            <v>0</v>
          </cell>
          <cell r="JB228">
            <v>0</v>
          </cell>
          <cell r="JC228">
            <v>0</v>
          </cell>
          <cell r="JD228">
            <v>55.83</v>
          </cell>
          <cell r="JE228">
            <v>17.809999999999999</v>
          </cell>
          <cell r="JF228">
            <v>12.1</v>
          </cell>
          <cell r="JG228">
            <v>25.92</v>
          </cell>
          <cell r="JH228">
            <v>16.440000000000001</v>
          </cell>
          <cell r="JI228">
            <v>9.68</v>
          </cell>
          <cell r="JJ228">
            <v>17.28</v>
          </cell>
          <cell r="JK228">
            <v>43.4</v>
          </cell>
          <cell r="JL228">
            <v>2.87</v>
          </cell>
          <cell r="JM228">
            <v>0</v>
          </cell>
          <cell r="JN228">
            <v>5</v>
          </cell>
          <cell r="JO228">
            <v>0</v>
          </cell>
          <cell r="JP228">
            <v>6156</v>
          </cell>
          <cell r="JQ228">
            <v>1.9770000000000001</v>
          </cell>
          <cell r="JR228">
            <v>28962</v>
          </cell>
          <cell r="JS228">
            <v>451.4</v>
          </cell>
          <cell r="JT228">
            <v>0</v>
          </cell>
          <cell r="JU228">
            <v>0</v>
          </cell>
          <cell r="JV228">
            <v>0</v>
          </cell>
          <cell r="JW228">
            <v>0</v>
          </cell>
          <cell r="JX228">
            <v>433.2</v>
          </cell>
          <cell r="JY228">
            <v>6401</v>
          </cell>
          <cell r="JZ228">
            <v>2772913</v>
          </cell>
          <cell r="KA228">
            <v>33693</v>
          </cell>
        </row>
        <row r="229">
          <cell r="C229">
            <v>4086</v>
          </cell>
          <cell r="D229" t="str">
            <v>MARION</v>
          </cell>
          <cell r="E229">
            <v>0</v>
          </cell>
          <cell r="F229">
            <v>0</v>
          </cell>
          <cell r="G229">
            <v>0</v>
          </cell>
          <cell r="H229">
            <v>4086</v>
          </cell>
          <cell r="I229">
            <v>7726672</v>
          </cell>
          <cell r="J229">
            <v>186330</v>
          </cell>
          <cell r="K229">
            <v>455000</v>
          </cell>
          <cell r="L229">
            <v>4500000</v>
          </cell>
          <cell r="M229">
            <v>19500</v>
          </cell>
          <cell r="N229">
            <v>415000</v>
          </cell>
          <cell r="O229">
            <v>440000</v>
          </cell>
          <cell r="P229">
            <v>1559000</v>
          </cell>
          <cell r="Q229">
            <v>0</v>
          </cell>
          <cell r="R229">
            <v>11841763</v>
          </cell>
          <cell r="S229">
            <v>0</v>
          </cell>
          <cell r="T229">
            <v>7000</v>
          </cell>
          <cell r="U229">
            <v>116530</v>
          </cell>
          <cell r="V229">
            <v>215000</v>
          </cell>
          <cell r="W229">
            <v>984000</v>
          </cell>
          <cell r="X229">
            <v>28465795</v>
          </cell>
          <cell r="Y229">
            <v>0</v>
          </cell>
          <cell r="Z229">
            <v>1164931</v>
          </cell>
          <cell r="AA229">
            <v>250000</v>
          </cell>
          <cell r="AB229">
            <v>29880726</v>
          </cell>
          <cell r="AC229">
            <v>7267258</v>
          </cell>
          <cell r="AD229">
            <v>37147984</v>
          </cell>
          <cell r="AE229">
            <v>17395000</v>
          </cell>
          <cell r="AF229">
            <v>872000</v>
          </cell>
          <cell r="AG229">
            <v>934000</v>
          </cell>
          <cell r="AH229">
            <v>295000</v>
          </cell>
          <cell r="AI229">
            <v>1473000</v>
          </cell>
          <cell r="AJ229">
            <v>479000</v>
          </cell>
          <cell r="AK229">
            <v>2525350</v>
          </cell>
          <cell r="AL229">
            <v>657000</v>
          </cell>
          <cell r="AM229">
            <v>0</v>
          </cell>
          <cell r="AN229">
            <v>7235350</v>
          </cell>
          <cell r="AO229">
            <v>875000</v>
          </cell>
          <cell r="AP229">
            <v>2740000</v>
          </cell>
          <cell r="AQ229">
            <v>2132781</v>
          </cell>
          <cell r="AR229">
            <v>826549</v>
          </cell>
          <cell r="AS229">
            <v>5699330</v>
          </cell>
          <cell r="AT229">
            <v>31204680</v>
          </cell>
          <cell r="AU229">
            <v>1164931</v>
          </cell>
          <cell r="AV229">
            <v>32369611</v>
          </cell>
          <cell r="AW229">
            <v>4778373</v>
          </cell>
          <cell r="AX229">
            <v>37147984</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2012</v>
          </cell>
          <cell r="BW229">
            <v>2016</v>
          </cell>
          <cell r="BX229">
            <v>10</v>
          </cell>
          <cell r="BY229">
            <v>0</v>
          </cell>
          <cell r="BZ229">
            <v>0</v>
          </cell>
          <cell r="CA229">
            <v>0</v>
          </cell>
          <cell r="CB229">
            <v>0</v>
          </cell>
          <cell r="CC229">
            <v>0</v>
          </cell>
          <cell r="CD229">
            <v>0</v>
          </cell>
          <cell r="CE229">
            <v>0</v>
          </cell>
          <cell r="CF229">
            <v>0</v>
          </cell>
          <cell r="CG229">
            <v>0</v>
          </cell>
          <cell r="CH229">
            <v>0</v>
          </cell>
          <cell r="CI229">
            <v>0</v>
          </cell>
          <cell r="CJ229">
            <v>2006</v>
          </cell>
          <cell r="CK229">
            <v>2025</v>
          </cell>
          <cell r="CL229">
            <v>1340</v>
          </cell>
          <cell r="CM229">
            <v>0</v>
          </cell>
          <cell r="CN229">
            <v>0</v>
          </cell>
          <cell r="CO229">
            <v>0</v>
          </cell>
          <cell r="CP229">
            <v>0</v>
          </cell>
          <cell r="CQ229">
            <v>0</v>
          </cell>
          <cell r="CR229">
            <v>0</v>
          </cell>
          <cell r="CS229">
            <v>135</v>
          </cell>
          <cell r="CT229">
            <v>4050</v>
          </cell>
          <cell r="CU229">
            <v>0</v>
          </cell>
          <cell r="CV229">
            <v>0</v>
          </cell>
          <cell r="CW229">
            <v>1205635</v>
          </cell>
          <cell r="CX229">
            <v>0</v>
          </cell>
          <cell r="CY229">
            <v>0</v>
          </cell>
          <cell r="CZ229">
            <v>0</v>
          </cell>
          <cell r="DA229">
            <v>0</v>
          </cell>
          <cell r="DB229">
            <v>0</v>
          </cell>
          <cell r="DC229">
            <v>0</v>
          </cell>
          <cell r="DD229">
            <v>4</v>
          </cell>
          <cell r="DE229">
            <v>598814</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4315905</v>
          </cell>
          <cell r="DU229">
            <v>811995</v>
          </cell>
          <cell r="DV229">
            <v>0</v>
          </cell>
          <cell r="DW229">
            <v>0</v>
          </cell>
          <cell r="DX229">
            <v>0</v>
          </cell>
          <cell r="DY229">
            <v>617602</v>
          </cell>
          <cell r="DZ229">
            <v>730000</v>
          </cell>
          <cell r="EA229">
            <v>0</v>
          </cell>
          <cell r="EB229">
            <v>6475502</v>
          </cell>
          <cell r="EC229">
            <v>280000</v>
          </cell>
          <cell r="ED229">
            <v>0</v>
          </cell>
          <cell r="EE229">
            <v>5663507</v>
          </cell>
          <cell r="EF229">
            <v>0</v>
          </cell>
          <cell r="EG229">
            <v>103140</v>
          </cell>
          <cell r="EH229">
            <v>103140</v>
          </cell>
          <cell r="EI229">
            <v>147469</v>
          </cell>
          <cell r="EJ229">
            <v>250609</v>
          </cell>
          <cell r="EK229">
            <v>0</v>
          </cell>
          <cell r="EL229">
            <v>0</v>
          </cell>
          <cell r="EM229">
            <v>0</v>
          </cell>
          <cell r="EN229">
            <v>0</v>
          </cell>
          <cell r="EO229">
            <v>968850</v>
          </cell>
          <cell r="EP229">
            <v>0</v>
          </cell>
          <cell r="EQ229">
            <v>7974961</v>
          </cell>
          <cell r="ER229">
            <v>181705</v>
          </cell>
          <cell r="ES229">
            <v>1503268</v>
          </cell>
          <cell r="ET229">
            <v>65337</v>
          </cell>
          <cell r="EU229">
            <v>0</v>
          </cell>
          <cell r="EV229">
            <v>0</v>
          </cell>
          <cell r="EW229">
            <v>23080</v>
          </cell>
          <cell r="EX229">
            <v>33000</v>
          </cell>
          <cell r="EY229">
            <v>0</v>
          </cell>
          <cell r="EZ229">
            <v>0</v>
          </cell>
          <cell r="FA229">
            <v>216805</v>
          </cell>
          <cell r="FB229">
            <v>0</v>
          </cell>
          <cell r="FC229">
            <v>1841490</v>
          </cell>
          <cell r="FD229">
            <v>0</v>
          </cell>
          <cell r="FE229">
            <v>0</v>
          </cell>
          <cell r="FF229">
            <v>1321563</v>
          </cell>
          <cell r="FG229">
            <v>181705</v>
          </cell>
          <cell r="FH229">
            <v>6261706</v>
          </cell>
          <cell r="FI229">
            <v>151837</v>
          </cell>
          <cell r="FJ229">
            <v>0</v>
          </cell>
          <cell r="FK229">
            <v>4500000</v>
          </cell>
          <cell r="FL229">
            <v>2000</v>
          </cell>
          <cell r="FM229">
            <v>0</v>
          </cell>
          <cell r="FN229">
            <v>0</v>
          </cell>
          <cell r="FO229">
            <v>0</v>
          </cell>
          <cell r="FP229">
            <v>0</v>
          </cell>
          <cell r="FQ229">
            <v>11841763</v>
          </cell>
          <cell r="FR229">
            <v>0</v>
          </cell>
          <cell r="FS229">
            <v>0</v>
          </cell>
          <cell r="FT229">
            <v>94281</v>
          </cell>
          <cell r="FU229">
            <v>215000</v>
          </cell>
          <cell r="FV229">
            <v>744000</v>
          </cell>
          <cell r="FW229">
            <v>23810587</v>
          </cell>
          <cell r="FX229">
            <v>0</v>
          </cell>
          <cell r="FY229">
            <v>0</v>
          </cell>
          <cell r="FZ229">
            <v>0</v>
          </cell>
          <cell r="GA229">
            <v>23810587</v>
          </cell>
          <cell r="GB229">
            <v>811370</v>
          </cell>
          <cell r="GC229">
            <v>24621957</v>
          </cell>
          <cell r="GD229">
            <v>5555281</v>
          </cell>
          <cell r="GE229">
            <v>0</v>
          </cell>
          <cell r="GF229">
            <v>15124277</v>
          </cell>
          <cell r="GG229">
            <v>6103</v>
          </cell>
          <cell r="GH229">
            <v>11379044</v>
          </cell>
          <cell r="GI229">
            <v>0</v>
          </cell>
          <cell r="GJ229">
            <v>130598</v>
          </cell>
          <cell r="GK229">
            <v>1531975</v>
          </cell>
          <cell r="GL229">
            <v>556170</v>
          </cell>
          <cell r="GM229">
            <v>0</v>
          </cell>
          <cell r="GN229">
            <v>95352</v>
          </cell>
          <cell r="GO229">
            <v>104713</v>
          </cell>
          <cell r="GP229">
            <v>0</v>
          </cell>
          <cell r="GQ229">
            <v>122789</v>
          </cell>
          <cell r="GR229">
            <v>0</v>
          </cell>
          <cell r="GS229">
            <v>493650</v>
          </cell>
          <cell r="GT229">
            <v>617602</v>
          </cell>
          <cell r="GU229">
            <v>0</v>
          </cell>
          <cell r="GV229">
            <v>16235529</v>
          </cell>
          <cell r="GW229">
            <v>5104425</v>
          </cell>
          <cell r="GX229">
            <v>7385229</v>
          </cell>
          <cell r="GY229">
            <v>0</v>
          </cell>
          <cell r="GZ229">
            <v>0</v>
          </cell>
          <cell r="HA229">
            <v>0</v>
          </cell>
          <cell r="HB229">
            <v>736907</v>
          </cell>
          <cell r="HC229">
            <v>0</v>
          </cell>
          <cell r="HD229">
            <v>97984</v>
          </cell>
          <cell r="HE229">
            <v>216036</v>
          </cell>
          <cell r="HF229">
            <v>29678126</v>
          </cell>
          <cell r="HG229">
            <v>22354712</v>
          </cell>
          <cell r="HH229">
            <v>0</v>
          </cell>
          <cell r="HI229">
            <v>7323414</v>
          </cell>
          <cell r="HJ229">
            <v>11604650</v>
          </cell>
          <cell r="HK229">
            <v>0</v>
          </cell>
          <cell r="HL229">
            <v>164349</v>
          </cell>
          <cell r="HM229">
            <v>1427556</v>
          </cell>
          <cell r="HN229">
            <v>561602</v>
          </cell>
          <cell r="HO229">
            <v>0</v>
          </cell>
          <cell r="HP229">
            <v>98007</v>
          </cell>
          <cell r="HQ229">
            <v>107635</v>
          </cell>
          <cell r="HR229">
            <v>0</v>
          </cell>
          <cell r="HS229">
            <v>117323</v>
          </cell>
          <cell r="HT229">
            <v>0</v>
          </cell>
          <cell r="HU229">
            <v>306051</v>
          </cell>
          <cell r="HV229">
            <v>0</v>
          </cell>
          <cell r="HW229">
            <v>-6103</v>
          </cell>
          <cell r="HX229">
            <v>15627288</v>
          </cell>
          <cell r="HY229">
            <v>0</v>
          </cell>
          <cell r="HZ229">
            <v>7323414</v>
          </cell>
          <cell r="IA229">
            <v>0</v>
          </cell>
          <cell r="IB229">
            <v>0</v>
          </cell>
          <cell r="IC229">
            <v>0</v>
          </cell>
          <cell r="ID229">
            <v>772057</v>
          </cell>
          <cell r="IE229">
            <v>0</v>
          </cell>
          <cell r="IF229">
            <v>80131</v>
          </cell>
          <cell r="IG229">
            <v>260143</v>
          </cell>
          <cell r="IH229">
            <v>0</v>
          </cell>
          <cell r="II229">
            <v>0</v>
          </cell>
          <cell r="IJ229">
            <v>0</v>
          </cell>
          <cell r="IK229">
            <v>0</v>
          </cell>
          <cell r="IL229">
            <v>15321237</v>
          </cell>
          <cell r="IM229">
            <v>0</v>
          </cell>
          <cell r="IN229">
            <v>0</v>
          </cell>
          <cell r="IO229">
            <v>15.78</v>
          </cell>
          <cell r="IP229">
            <v>92</v>
          </cell>
          <cell r="IQ229">
            <v>7.33</v>
          </cell>
          <cell r="IR229">
            <v>3.3</v>
          </cell>
          <cell r="IS229">
            <v>1864</v>
          </cell>
          <cell r="IT229">
            <v>0</v>
          </cell>
          <cell r="IU229">
            <v>45.5</v>
          </cell>
          <cell r="IV229">
            <v>0</v>
          </cell>
          <cell r="IW229">
            <v>0</v>
          </cell>
          <cell r="IX229">
            <v>0</v>
          </cell>
          <cell r="IY229">
            <v>0</v>
          </cell>
          <cell r="IZ229">
            <v>0</v>
          </cell>
          <cell r="JA229">
            <v>0</v>
          </cell>
          <cell r="JB229">
            <v>0</v>
          </cell>
          <cell r="JC229">
            <v>0</v>
          </cell>
          <cell r="JD229">
            <v>229.4</v>
          </cell>
          <cell r="JE229">
            <v>71.239999999999995</v>
          </cell>
          <cell r="JF229">
            <v>81.12</v>
          </cell>
          <cell r="JG229">
            <v>77.040000000000006</v>
          </cell>
          <cell r="JH229">
            <v>67.13</v>
          </cell>
          <cell r="JI229">
            <v>73.23</v>
          </cell>
          <cell r="JJ229">
            <v>75.599999999999994</v>
          </cell>
          <cell r="JK229">
            <v>215.96</v>
          </cell>
          <cell r="JL229">
            <v>14.68</v>
          </cell>
          <cell r="JM229">
            <v>3.96</v>
          </cell>
          <cell r="JN229">
            <v>82</v>
          </cell>
          <cell r="JO229">
            <v>0.1</v>
          </cell>
          <cell r="JP229">
            <v>6223</v>
          </cell>
          <cell r="JQ229">
            <v>7.7779999999999996</v>
          </cell>
          <cell r="JR229">
            <v>80509</v>
          </cell>
          <cell r="JS229">
            <v>1864.8</v>
          </cell>
          <cell r="JT229">
            <v>-3</v>
          </cell>
          <cell r="JU229">
            <v>-18309</v>
          </cell>
          <cell r="JV229">
            <v>-15753</v>
          </cell>
          <cell r="JW229">
            <v>0</v>
          </cell>
          <cell r="JX229">
            <v>1864</v>
          </cell>
          <cell r="JY229">
            <v>6468</v>
          </cell>
          <cell r="JZ229">
            <v>12056352</v>
          </cell>
          <cell r="KA229">
            <v>0</v>
          </cell>
        </row>
        <row r="230">
          <cell r="C230">
            <v>4095</v>
          </cell>
          <cell r="D230" t="str">
            <v>MFL MAR MAC (OLD)</v>
          </cell>
          <cell r="E230">
            <v>0</v>
          </cell>
          <cell r="F230">
            <v>0</v>
          </cell>
          <cell r="G230">
            <v>0</v>
          </cell>
          <cell r="H230">
            <v>4419</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0</v>
          </cell>
          <cell r="GZ230">
            <v>0</v>
          </cell>
          <cell r="HA230">
            <v>0</v>
          </cell>
          <cell r="HB230">
            <v>0</v>
          </cell>
          <cell r="HC230">
            <v>0</v>
          </cell>
          <cell r="HD230">
            <v>0</v>
          </cell>
          <cell r="HE230">
            <v>0</v>
          </cell>
          <cell r="HF230">
            <v>0</v>
          </cell>
          <cell r="HG230">
            <v>0</v>
          </cell>
          <cell r="HH230">
            <v>0</v>
          </cell>
          <cell r="HI230">
            <v>0</v>
          </cell>
          <cell r="HJ230">
            <v>0</v>
          </cell>
          <cell r="HK230">
            <v>0</v>
          </cell>
          <cell r="HL230">
            <v>0</v>
          </cell>
          <cell r="HM230">
            <v>0</v>
          </cell>
          <cell r="HN230">
            <v>0</v>
          </cell>
          <cell r="HO230">
            <v>0</v>
          </cell>
          <cell r="HP230">
            <v>0</v>
          </cell>
          <cell r="HQ230">
            <v>0</v>
          </cell>
          <cell r="HR230">
            <v>0</v>
          </cell>
          <cell r="HS230">
            <v>0</v>
          </cell>
          <cell r="HT230">
            <v>0</v>
          </cell>
          <cell r="HU230">
            <v>0</v>
          </cell>
          <cell r="HV230">
            <v>0</v>
          </cell>
          <cell r="HW230">
            <v>0</v>
          </cell>
          <cell r="HX230">
            <v>0</v>
          </cell>
          <cell r="HY230">
            <v>0</v>
          </cell>
          <cell r="HZ230">
            <v>0</v>
          </cell>
          <cell r="IA230">
            <v>0</v>
          </cell>
          <cell r="IB230">
            <v>0</v>
          </cell>
          <cell r="IC230">
            <v>0</v>
          </cell>
          <cell r="ID230">
            <v>0</v>
          </cell>
          <cell r="IE230">
            <v>0</v>
          </cell>
          <cell r="IF230">
            <v>0</v>
          </cell>
          <cell r="IG230">
            <v>0</v>
          </cell>
          <cell r="IH230">
            <v>0</v>
          </cell>
          <cell r="II230">
            <v>0</v>
          </cell>
          <cell r="IJ230">
            <v>0</v>
          </cell>
          <cell r="IK230">
            <v>0</v>
          </cell>
          <cell r="IL230">
            <v>0</v>
          </cell>
          <cell r="IM230">
            <v>0</v>
          </cell>
          <cell r="IN230">
            <v>0</v>
          </cell>
          <cell r="IO230">
            <v>0</v>
          </cell>
          <cell r="IP230">
            <v>0</v>
          </cell>
          <cell r="IQ230">
            <v>0</v>
          </cell>
          <cell r="IR230">
            <v>0</v>
          </cell>
          <cell r="IS230">
            <v>0</v>
          </cell>
          <cell r="IT230">
            <v>0</v>
          </cell>
          <cell r="IU230">
            <v>0</v>
          </cell>
          <cell r="IV230">
            <v>0</v>
          </cell>
          <cell r="IW230">
            <v>0</v>
          </cell>
          <cell r="IX230">
            <v>0</v>
          </cell>
          <cell r="IY230">
            <v>0</v>
          </cell>
          <cell r="IZ230">
            <v>0</v>
          </cell>
          <cell r="JA230">
            <v>0</v>
          </cell>
          <cell r="JB230">
            <v>0</v>
          </cell>
          <cell r="JC230">
            <v>0</v>
          </cell>
          <cell r="JD230">
            <v>0</v>
          </cell>
          <cell r="JE230">
            <v>0</v>
          </cell>
          <cell r="JF230">
            <v>0</v>
          </cell>
          <cell r="JG230">
            <v>0</v>
          </cell>
          <cell r="JH230">
            <v>0</v>
          </cell>
          <cell r="JI230">
            <v>0</v>
          </cell>
          <cell r="JJ230">
            <v>0</v>
          </cell>
          <cell r="JK230">
            <v>0</v>
          </cell>
          <cell r="JL230">
            <v>0</v>
          </cell>
          <cell r="JM230">
            <v>0</v>
          </cell>
          <cell r="JN230">
            <v>0</v>
          </cell>
          <cell r="JO230">
            <v>0</v>
          </cell>
          <cell r="JP230">
            <v>0</v>
          </cell>
          <cell r="JQ230">
            <v>0</v>
          </cell>
          <cell r="JR230">
            <v>0</v>
          </cell>
          <cell r="JS230">
            <v>0</v>
          </cell>
          <cell r="JT230">
            <v>0</v>
          </cell>
          <cell r="JU230">
            <v>0</v>
          </cell>
          <cell r="JV230">
            <v>0</v>
          </cell>
          <cell r="JW230">
            <v>0</v>
          </cell>
          <cell r="JX230">
            <v>0</v>
          </cell>
          <cell r="JY230">
            <v>0</v>
          </cell>
          <cell r="JZ230">
            <v>0</v>
          </cell>
          <cell r="KA230">
            <v>0</v>
          </cell>
        </row>
        <row r="231">
          <cell r="C231">
            <v>4104</v>
          </cell>
          <cell r="D231" t="str">
            <v>MARSHALLTOWN</v>
          </cell>
          <cell r="E231">
            <v>0</v>
          </cell>
          <cell r="F231">
            <v>0</v>
          </cell>
          <cell r="G231">
            <v>0</v>
          </cell>
          <cell r="H231">
            <v>4104</v>
          </cell>
          <cell r="I231">
            <v>15764225</v>
          </cell>
          <cell r="J231">
            <v>1192535</v>
          </cell>
          <cell r="K231">
            <v>0</v>
          </cell>
          <cell r="L231">
            <v>740000</v>
          </cell>
          <cell r="M231">
            <v>82500</v>
          </cell>
          <cell r="N231">
            <v>700000</v>
          </cell>
          <cell r="O231">
            <v>798000</v>
          </cell>
          <cell r="P231">
            <v>4954500</v>
          </cell>
          <cell r="Q231">
            <v>0</v>
          </cell>
          <cell r="R231">
            <v>38913378</v>
          </cell>
          <cell r="S231">
            <v>0</v>
          </cell>
          <cell r="T231">
            <v>1880500</v>
          </cell>
          <cell r="U231">
            <v>263468</v>
          </cell>
          <cell r="V231">
            <v>1600000</v>
          </cell>
          <cell r="W231">
            <v>5500000</v>
          </cell>
          <cell r="X231">
            <v>72389106</v>
          </cell>
          <cell r="Y231">
            <v>0</v>
          </cell>
          <cell r="Z231">
            <v>3720535</v>
          </cell>
          <cell r="AA231">
            <v>0</v>
          </cell>
          <cell r="AB231">
            <v>76109641</v>
          </cell>
          <cell r="AC231">
            <v>38111233</v>
          </cell>
          <cell r="AD231">
            <v>114220874</v>
          </cell>
          <cell r="AE231">
            <v>42188275</v>
          </cell>
          <cell r="AF231">
            <v>3540517</v>
          </cell>
          <cell r="AG231">
            <v>4268014</v>
          </cell>
          <cell r="AH231">
            <v>1540016</v>
          </cell>
          <cell r="AI231">
            <v>2211169</v>
          </cell>
          <cell r="AJ231">
            <v>1075390</v>
          </cell>
          <cell r="AK231">
            <v>4833352</v>
          </cell>
          <cell r="AL231">
            <v>1581222</v>
          </cell>
          <cell r="AM231">
            <v>0</v>
          </cell>
          <cell r="AN231">
            <v>19049680</v>
          </cell>
          <cell r="AO231">
            <v>3385530</v>
          </cell>
          <cell r="AP231">
            <v>7610000</v>
          </cell>
          <cell r="AQ231">
            <v>3720535</v>
          </cell>
          <cell r="AR231">
            <v>2521539</v>
          </cell>
          <cell r="AS231">
            <v>13852074</v>
          </cell>
          <cell r="AT231">
            <v>78475559</v>
          </cell>
          <cell r="AU231">
            <v>3720535</v>
          </cell>
          <cell r="AV231">
            <v>82196094</v>
          </cell>
          <cell r="AW231">
            <v>32024780</v>
          </cell>
          <cell r="AX231">
            <v>114220874</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2015</v>
          </cell>
          <cell r="BW231">
            <v>2015</v>
          </cell>
          <cell r="BX231">
            <v>10</v>
          </cell>
          <cell r="BY231">
            <v>0</v>
          </cell>
          <cell r="BZ231">
            <v>0</v>
          </cell>
          <cell r="CA231">
            <v>0</v>
          </cell>
          <cell r="CB231">
            <v>0</v>
          </cell>
          <cell r="CC231">
            <v>0</v>
          </cell>
          <cell r="CD231">
            <v>0</v>
          </cell>
          <cell r="CE231">
            <v>0</v>
          </cell>
          <cell r="CF231">
            <v>0</v>
          </cell>
          <cell r="CG231">
            <v>0</v>
          </cell>
          <cell r="CH231">
            <v>0</v>
          </cell>
          <cell r="CI231">
            <v>0</v>
          </cell>
          <cell r="CJ231">
            <v>2007</v>
          </cell>
          <cell r="CK231">
            <v>2016</v>
          </cell>
          <cell r="CL231">
            <v>670</v>
          </cell>
          <cell r="CM231">
            <v>0</v>
          </cell>
          <cell r="CN231">
            <v>0</v>
          </cell>
          <cell r="CO231">
            <v>0</v>
          </cell>
          <cell r="CP231">
            <v>0</v>
          </cell>
          <cell r="CQ231">
            <v>0</v>
          </cell>
          <cell r="CR231">
            <v>0</v>
          </cell>
          <cell r="CS231">
            <v>135</v>
          </cell>
          <cell r="CT231">
            <v>2700</v>
          </cell>
          <cell r="CU231">
            <v>0</v>
          </cell>
          <cell r="CV231">
            <v>0</v>
          </cell>
          <cell r="CW231">
            <v>3452412</v>
          </cell>
          <cell r="CX231">
            <v>0</v>
          </cell>
          <cell r="CY231">
            <v>0</v>
          </cell>
          <cell r="CZ231">
            <v>0</v>
          </cell>
          <cell r="DA231">
            <v>0</v>
          </cell>
          <cell r="DB231">
            <v>0</v>
          </cell>
          <cell r="DC231">
            <v>0</v>
          </cell>
          <cell r="DD231">
            <v>0</v>
          </cell>
          <cell r="DE231">
            <v>647614</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10818146</v>
          </cell>
          <cell r="DU231">
            <v>1947160</v>
          </cell>
          <cell r="DV231">
            <v>0</v>
          </cell>
          <cell r="DW231">
            <v>0</v>
          </cell>
          <cell r="DX231">
            <v>0</v>
          </cell>
          <cell r="DY231">
            <v>0</v>
          </cell>
          <cell r="DZ231">
            <v>1900000</v>
          </cell>
          <cell r="EA231">
            <v>0</v>
          </cell>
          <cell r="EB231">
            <v>14665306</v>
          </cell>
          <cell r="EC231">
            <v>1200000</v>
          </cell>
          <cell r="ED231">
            <v>0</v>
          </cell>
          <cell r="EE231">
            <v>12718146</v>
          </cell>
          <cell r="EF231">
            <v>0</v>
          </cell>
          <cell r="EG231">
            <v>647614</v>
          </cell>
          <cell r="EH231">
            <v>647614</v>
          </cell>
          <cell r="EI231">
            <v>318974</v>
          </cell>
          <cell r="EJ231">
            <v>966588</v>
          </cell>
          <cell r="EK231">
            <v>0</v>
          </cell>
          <cell r="EL231">
            <v>0</v>
          </cell>
          <cell r="EM231">
            <v>0</v>
          </cell>
          <cell r="EN231">
            <v>125259</v>
          </cell>
          <cell r="EO231">
            <v>0</v>
          </cell>
          <cell r="EP231">
            <v>0</v>
          </cell>
          <cell r="EQ231">
            <v>16957153</v>
          </cell>
          <cell r="ER231">
            <v>201447</v>
          </cell>
          <cell r="ES231">
            <v>1572168</v>
          </cell>
          <cell r="ET231">
            <v>129332</v>
          </cell>
          <cell r="EU231">
            <v>0</v>
          </cell>
          <cell r="EV231">
            <v>0</v>
          </cell>
          <cell r="EW231">
            <v>67000</v>
          </cell>
          <cell r="EX231">
            <v>33000</v>
          </cell>
          <cell r="EY231">
            <v>0</v>
          </cell>
          <cell r="EZ231">
            <v>13500</v>
          </cell>
          <cell r="FA231">
            <v>0</v>
          </cell>
          <cell r="FB231">
            <v>0</v>
          </cell>
          <cell r="FC231">
            <v>1815000</v>
          </cell>
          <cell r="FD231">
            <v>0</v>
          </cell>
          <cell r="FE231">
            <v>0</v>
          </cell>
          <cell r="FF231">
            <v>1370721</v>
          </cell>
          <cell r="FG231">
            <v>201447</v>
          </cell>
          <cell r="FH231">
            <v>13631923</v>
          </cell>
          <cell r="FI231">
            <v>1032990</v>
          </cell>
          <cell r="FJ231">
            <v>0</v>
          </cell>
          <cell r="FK231">
            <v>740000</v>
          </cell>
          <cell r="FL231">
            <v>10000</v>
          </cell>
          <cell r="FM231">
            <v>0</v>
          </cell>
          <cell r="FN231">
            <v>48000</v>
          </cell>
          <cell r="FO231">
            <v>500000</v>
          </cell>
          <cell r="FP231">
            <v>0</v>
          </cell>
          <cell r="FQ231">
            <v>38913378</v>
          </cell>
          <cell r="FR231">
            <v>0</v>
          </cell>
          <cell r="FS231">
            <v>1850000</v>
          </cell>
          <cell r="FT231">
            <v>227155</v>
          </cell>
          <cell r="FU231">
            <v>1600000</v>
          </cell>
          <cell r="FV231">
            <v>3000000</v>
          </cell>
          <cell r="FW231">
            <v>61553446</v>
          </cell>
          <cell r="FX231">
            <v>0</v>
          </cell>
          <cell r="FY231">
            <v>0</v>
          </cell>
          <cell r="FZ231">
            <v>0</v>
          </cell>
          <cell r="GA231">
            <v>61553446</v>
          </cell>
          <cell r="GB231">
            <v>5625711</v>
          </cell>
          <cell r="GC231">
            <v>67179157</v>
          </cell>
          <cell r="GD231">
            <v>7975155</v>
          </cell>
          <cell r="GE231">
            <v>0</v>
          </cell>
          <cell r="GF231">
            <v>45843522</v>
          </cell>
          <cell r="GG231">
            <v>6042</v>
          </cell>
          <cell r="GH231">
            <v>32139211</v>
          </cell>
          <cell r="GI231">
            <v>0</v>
          </cell>
          <cell r="GJ231">
            <v>1857595</v>
          </cell>
          <cell r="GK231">
            <v>4717714</v>
          </cell>
          <cell r="GL231">
            <v>1629830</v>
          </cell>
          <cell r="GM231">
            <v>0</v>
          </cell>
          <cell r="GN231">
            <v>270470</v>
          </cell>
          <cell r="GO231">
            <v>302384</v>
          </cell>
          <cell r="GP231">
            <v>0</v>
          </cell>
          <cell r="GQ231">
            <v>1604406</v>
          </cell>
          <cell r="GR231">
            <v>0</v>
          </cell>
          <cell r="GS231">
            <v>1462447</v>
          </cell>
          <cell r="GT231">
            <v>882057</v>
          </cell>
          <cell r="GU231">
            <v>0</v>
          </cell>
          <cell r="GV231">
            <v>48188026</v>
          </cell>
          <cell r="GW231">
            <v>5665493</v>
          </cell>
          <cell r="GX231">
            <v>16751423</v>
          </cell>
          <cell r="GY231">
            <v>0</v>
          </cell>
          <cell r="GZ231">
            <v>0</v>
          </cell>
          <cell r="HA231">
            <v>0</v>
          </cell>
          <cell r="HB231">
            <v>1912283</v>
          </cell>
          <cell r="HC231">
            <v>0</v>
          </cell>
          <cell r="HD231">
            <v>284929</v>
          </cell>
          <cell r="HE231">
            <v>552092</v>
          </cell>
          <cell r="HF231">
            <v>73069317</v>
          </cell>
          <cell r="HG231">
            <v>55894501</v>
          </cell>
          <cell r="HH231">
            <v>0</v>
          </cell>
          <cell r="HI231">
            <v>17174816</v>
          </cell>
          <cell r="HJ231">
            <v>32709128</v>
          </cell>
          <cell r="HK231">
            <v>0</v>
          </cell>
          <cell r="HL231">
            <v>1818739</v>
          </cell>
          <cell r="HM231">
            <v>4607266</v>
          </cell>
          <cell r="HN231">
            <v>1649927</v>
          </cell>
          <cell r="HO231">
            <v>0</v>
          </cell>
          <cell r="HP231">
            <v>276087</v>
          </cell>
          <cell r="HQ231">
            <v>308577</v>
          </cell>
          <cell r="HR231">
            <v>0</v>
          </cell>
          <cell r="HS231">
            <v>1603607</v>
          </cell>
          <cell r="HT231">
            <v>0</v>
          </cell>
          <cell r="HU231">
            <v>1273509</v>
          </cell>
          <cell r="HV231">
            <v>0</v>
          </cell>
          <cell r="HW231">
            <v>-157575</v>
          </cell>
          <cell r="HX231">
            <v>47526080</v>
          </cell>
          <cell r="HY231">
            <v>0</v>
          </cell>
          <cell r="HZ231">
            <v>17174816</v>
          </cell>
          <cell r="IA231">
            <v>0</v>
          </cell>
          <cell r="IB231">
            <v>0</v>
          </cell>
          <cell r="IC231">
            <v>0</v>
          </cell>
          <cell r="ID231">
            <v>1937689</v>
          </cell>
          <cell r="IE231">
            <v>0</v>
          </cell>
          <cell r="IF231">
            <v>232815</v>
          </cell>
          <cell r="IG231">
            <v>658008</v>
          </cell>
          <cell r="IH231">
            <v>0</v>
          </cell>
          <cell r="II231">
            <v>0</v>
          </cell>
          <cell r="IJ231">
            <v>0</v>
          </cell>
          <cell r="IK231">
            <v>0</v>
          </cell>
          <cell r="IL231">
            <v>46252571</v>
          </cell>
          <cell r="IM231">
            <v>0</v>
          </cell>
          <cell r="IN231">
            <v>1.5</v>
          </cell>
          <cell r="IO231">
            <v>25.12</v>
          </cell>
          <cell r="IP231">
            <v>172</v>
          </cell>
          <cell r="IQ231">
            <v>37.274000000000001</v>
          </cell>
          <cell r="IR231">
            <v>232.76</v>
          </cell>
          <cell r="IS231">
            <v>5388.5</v>
          </cell>
          <cell r="IT231">
            <v>0</v>
          </cell>
          <cell r="IU231">
            <v>110</v>
          </cell>
          <cell r="IV231">
            <v>0</v>
          </cell>
          <cell r="IW231">
            <v>0</v>
          </cell>
          <cell r="IX231">
            <v>0</v>
          </cell>
          <cell r="IY231">
            <v>0</v>
          </cell>
          <cell r="IZ231">
            <v>0</v>
          </cell>
          <cell r="JA231">
            <v>0</v>
          </cell>
          <cell r="JB231">
            <v>0</v>
          </cell>
          <cell r="JC231">
            <v>0</v>
          </cell>
          <cell r="JD231">
            <v>747.69</v>
          </cell>
          <cell r="JE231">
            <v>217.83</v>
          </cell>
          <cell r="JF231">
            <v>223.86</v>
          </cell>
          <cell r="JG231">
            <v>306</v>
          </cell>
          <cell r="JH231">
            <v>224.68</v>
          </cell>
          <cell r="JI231">
            <v>213.58</v>
          </cell>
          <cell r="JJ231">
            <v>299.52</v>
          </cell>
          <cell r="JK231">
            <v>737.78</v>
          </cell>
          <cell r="JL231">
            <v>9.64</v>
          </cell>
          <cell r="JM231">
            <v>262.68</v>
          </cell>
          <cell r="JN231">
            <v>168</v>
          </cell>
          <cell r="JO231">
            <v>2</v>
          </cell>
          <cell r="JP231">
            <v>6162</v>
          </cell>
          <cell r="JQ231">
            <v>35.423000000000002</v>
          </cell>
          <cell r="JR231">
            <v>223075</v>
          </cell>
          <cell r="JS231">
            <v>5308.2</v>
          </cell>
          <cell r="JT231">
            <v>0</v>
          </cell>
          <cell r="JU231">
            <v>0</v>
          </cell>
          <cell r="JV231">
            <v>0</v>
          </cell>
          <cell r="JW231">
            <v>0</v>
          </cell>
          <cell r="JX231">
            <v>5388.5</v>
          </cell>
          <cell r="JY231">
            <v>6407</v>
          </cell>
          <cell r="JZ231">
            <v>34524120</v>
          </cell>
          <cell r="KA231">
            <v>0</v>
          </cell>
        </row>
        <row r="232">
          <cell r="C232">
            <v>4122</v>
          </cell>
          <cell r="D232" t="str">
            <v>MARTENSDALE-ST MARYS</v>
          </cell>
          <cell r="E232">
            <v>0</v>
          </cell>
          <cell r="F232">
            <v>0</v>
          </cell>
          <cell r="G232">
            <v>0</v>
          </cell>
          <cell r="H232">
            <v>4122</v>
          </cell>
          <cell r="I232">
            <v>2346440</v>
          </cell>
          <cell r="J232">
            <v>60357</v>
          </cell>
          <cell r="K232">
            <v>25544</v>
          </cell>
          <cell r="L232">
            <v>770000</v>
          </cell>
          <cell r="M232">
            <v>1600</v>
          </cell>
          <cell r="N232">
            <v>134000</v>
          </cell>
          <cell r="O232">
            <v>190000</v>
          </cell>
          <cell r="P232">
            <v>599000</v>
          </cell>
          <cell r="Q232">
            <v>0</v>
          </cell>
          <cell r="R232">
            <v>3116414</v>
          </cell>
          <cell r="S232">
            <v>0</v>
          </cell>
          <cell r="T232">
            <v>7700</v>
          </cell>
          <cell r="U232">
            <v>6362</v>
          </cell>
          <cell r="V232">
            <v>38000</v>
          </cell>
          <cell r="W232">
            <v>251000</v>
          </cell>
          <cell r="X232">
            <v>7546417</v>
          </cell>
          <cell r="Y232">
            <v>0</v>
          </cell>
          <cell r="Z232">
            <v>312762</v>
          </cell>
          <cell r="AA232">
            <v>0</v>
          </cell>
          <cell r="AB232">
            <v>7859179</v>
          </cell>
          <cell r="AC232">
            <v>3628386</v>
          </cell>
          <cell r="AD232">
            <v>11487565</v>
          </cell>
          <cell r="AE232">
            <v>4210000</v>
          </cell>
          <cell r="AF232">
            <v>140000</v>
          </cell>
          <cell r="AG232">
            <v>54500</v>
          </cell>
          <cell r="AH232">
            <v>335000</v>
          </cell>
          <cell r="AI232">
            <v>440300</v>
          </cell>
          <cell r="AJ232">
            <v>180000</v>
          </cell>
          <cell r="AK232">
            <v>510000</v>
          </cell>
          <cell r="AL232">
            <v>296500</v>
          </cell>
          <cell r="AM232">
            <v>0</v>
          </cell>
          <cell r="AN232">
            <v>1956300</v>
          </cell>
          <cell r="AO232">
            <v>304000</v>
          </cell>
          <cell r="AP232">
            <v>200000</v>
          </cell>
          <cell r="AQ232">
            <v>878420</v>
          </cell>
          <cell r="AR232">
            <v>227337</v>
          </cell>
          <cell r="AS232">
            <v>1305757</v>
          </cell>
          <cell r="AT232">
            <v>7776057</v>
          </cell>
          <cell r="AU232">
            <v>312762</v>
          </cell>
          <cell r="AV232">
            <v>8088819</v>
          </cell>
          <cell r="AW232">
            <v>3398746</v>
          </cell>
          <cell r="AX232">
            <v>11487565</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20</v>
          </cell>
          <cell r="BV232">
            <v>2003</v>
          </cell>
          <cell r="BW232">
            <v>2017</v>
          </cell>
          <cell r="BX232">
            <v>10</v>
          </cell>
          <cell r="BY232">
            <v>0</v>
          </cell>
          <cell r="BZ232">
            <v>0</v>
          </cell>
          <cell r="CA232">
            <v>0</v>
          </cell>
          <cell r="CB232">
            <v>0</v>
          </cell>
          <cell r="CC232">
            <v>0</v>
          </cell>
          <cell r="CD232">
            <v>0</v>
          </cell>
          <cell r="CE232">
            <v>0</v>
          </cell>
          <cell r="CF232">
            <v>0</v>
          </cell>
          <cell r="CG232">
            <v>0</v>
          </cell>
          <cell r="CH232">
            <v>0</v>
          </cell>
          <cell r="CI232">
            <v>0</v>
          </cell>
          <cell r="CJ232">
            <v>2014</v>
          </cell>
          <cell r="CK232">
            <v>2023</v>
          </cell>
          <cell r="CL232">
            <v>670</v>
          </cell>
          <cell r="CM232">
            <v>0</v>
          </cell>
          <cell r="CN232">
            <v>0</v>
          </cell>
          <cell r="CO232">
            <v>0</v>
          </cell>
          <cell r="CP232">
            <v>0</v>
          </cell>
          <cell r="CQ232">
            <v>0</v>
          </cell>
          <cell r="CR232">
            <v>0</v>
          </cell>
          <cell r="CS232">
            <v>0</v>
          </cell>
          <cell r="CT232">
            <v>4050</v>
          </cell>
          <cell r="CU232">
            <v>0</v>
          </cell>
          <cell r="CV232">
            <v>1</v>
          </cell>
          <cell r="CW232">
            <v>337716</v>
          </cell>
          <cell r="CX232">
            <v>0</v>
          </cell>
          <cell r="CY232">
            <v>0</v>
          </cell>
          <cell r="CZ232">
            <v>0</v>
          </cell>
          <cell r="DA232">
            <v>0</v>
          </cell>
          <cell r="DB232">
            <v>0</v>
          </cell>
          <cell r="DC232">
            <v>0</v>
          </cell>
          <cell r="DD232">
            <v>0</v>
          </cell>
          <cell r="DE232">
            <v>93435</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1373070</v>
          </cell>
          <cell r="DU232">
            <v>215045</v>
          </cell>
          <cell r="DV232">
            <v>0</v>
          </cell>
          <cell r="DW232">
            <v>0</v>
          </cell>
          <cell r="DX232">
            <v>0</v>
          </cell>
          <cell r="DY232">
            <v>0</v>
          </cell>
          <cell r="DZ232">
            <v>0</v>
          </cell>
          <cell r="EA232">
            <v>0</v>
          </cell>
          <cell r="EB232">
            <v>1588115</v>
          </cell>
          <cell r="EC232">
            <v>130000</v>
          </cell>
          <cell r="ED232">
            <v>0</v>
          </cell>
          <cell r="EE232">
            <v>1373070</v>
          </cell>
          <cell r="EF232">
            <v>0</v>
          </cell>
          <cell r="EG232">
            <v>93435</v>
          </cell>
          <cell r="EH232">
            <v>93435</v>
          </cell>
          <cell r="EI232">
            <v>46020</v>
          </cell>
          <cell r="EJ232">
            <v>139455</v>
          </cell>
          <cell r="EK232">
            <v>0</v>
          </cell>
          <cell r="EL232">
            <v>0</v>
          </cell>
          <cell r="EM232">
            <v>0</v>
          </cell>
          <cell r="EN232">
            <v>0</v>
          </cell>
          <cell r="EO232">
            <v>550310</v>
          </cell>
          <cell r="EP232">
            <v>0</v>
          </cell>
          <cell r="EQ232">
            <v>2407880</v>
          </cell>
          <cell r="ER232">
            <v>154204</v>
          </cell>
          <cell r="ES232">
            <v>1138802</v>
          </cell>
          <cell r="ET232">
            <v>93220</v>
          </cell>
          <cell r="EU232">
            <v>0</v>
          </cell>
          <cell r="EV232">
            <v>0</v>
          </cell>
          <cell r="EW232">
            <v>67000</v>
          </cell>
          <cell r="EX232">
            <v>33000</v>
          </cell>
          <cell r="EY232">
            <v>0</v>
          </cell>
          <cell r="EZ232">
            <v>0</v>
          </cell>
          <cell r="FA232">
            <v>394615</v>
          </cell>
          <cell r="FB232">
            <v>0</v>
          </cell>
          <cell r="FC232">
            <v>1726637</v>
          </cell>
          <cell r="FD232">
            <v>0</v>
          </cell>
          <cell r="FE232">
            <v>0</v>
          </cell>
          <cell r="FF232">
            <v>984598</v>
          </cell>
          <cell r="FG232">
            <v>154204</v>
          </cell>
          <cell r="FH232">
            <v>1547232</v>
          </cell>
          <cell r="FI232">
            <v>39800</v>
          </cell>
          <cell r="FJ232">
            <v>25544</v>
          </cell>
          <cell r="FK232">
            <v>770000</v>
          </cell>
          <cell r="FL232">
            <v>100</v>
          </cell>
          <cell r="FM232">
            <v>0</v>
          </cell>
          <cell r="FN232">
            <v>0</v>
          </cell>
          <cell r="FO232">
            <v>77000</v>
          </cell>
          <cell r="FP232">
            <v>0</v>
          </cell>
          <cell r="FQ232">
            <v>3116414</v>
          </cell>
          <cell r="FR232">
            <v>0</v>
          </cell>
          <cell r="FS232">
            <v>5000</v>
          </cell>
          <cell r="FT232">
            <v>4195</v>
          </cell>
          <cell r="FU232">
            <v>38000</v>
          </cell>
          <cell r="FV232">
            <v>146000</v>
          </cell>
          <cell r="FW232">
            <v>5769285</v>
          </cell>
          <cell r="FX232">
            <v>0</v>
          </cell>
          <cell r="FY232">
            <v>0</v>
          </cell>
          <cell r="FZ232">
            <v>0</v>
          </cell>
          <cell r="GA232">
            <v>5769285</v>
          </cell>
          <cell r="GB232">
            <v>1855740</v>
          </cell>
          <cell r="GC232">
            <v>7625025</v>
          </cell>
          <cell r="GD232">
            <v>1065839</v>
          </cell>
          <cell r="GE232">
            <v>0</v>
          </cell>
          <cell r="GF232">
            <v>4119700</v>
          </cell>
          <cell r="GG232">
            <v>6001</v>
          </cell>
          <cell r="GH232">
            <v>3181730</v>
          </cell>
          <cell r="GI232">
            <v>0</v>
          </cell>
          <cell r="GJ232">
            <v>14618</v>
          </cell>
          <cell r="GK232">
            <v>376803</v>
          </cell>
          <cell r="GL232">
            <v>151687</v>
          </cell>
          <cell r="GM232">
            <v>0</v>
          </cell>
          <cell r="GN232">
            <v>26743</v>
          </cell>
          <cell r="GO232">
            <v>29342</v>
          </cell>
          <cell r="GP232">
            <v>0</v>
          </cell>
          <cell r="GQ232">
            <v>25104</v>
          </cell>
          <cell r="GR232">
            <v>0</v>
          </cell>
          <cell r="GS232">
            <v>76620</v>
          </cell>
          <cell r="GT232">
            <v>0</v>
          </cell>
          <cell r="GU232">
            <v>0</v>
          </cell>
          <cell r="GV232">
            <v>4196320</v>
          </cell>
          <cell r="GW232">
            <v>1013189</v>
          </cell>
          <cell r="GX232">
            <v>1579450</v>
          </cell>
          <cell r="GY232">
            <v>0</v>
          </cell>
          <cell r="GZ232">
            <v>0</v>
          </cell>
          <cell r="HA232">
            <v>0</v>
          </cell>
          <cell r="HB232">
            <v>226762</v>
          </cell>
          <cell r="HC232">
            <v>0</v>
          </cell>
          <cell r="HD232">
            <v>28007</v>
          </cell>
          <cell r="HE232">
            <v>60010</v>
          </cell>
          <cell r="HF232">
            <v>7075731</v>
          </cell>
          <cell r="HG232">
            <v>5419337</v>
          </cell>
          <cell r="HH232">
            <v>0</v>
          </cell>
          <cell r="HI232">
            <v>1656394</v>
          </cell>
          <cell r="HJ232">
            <v>3252699</v>
          </cell>
          <cell r="HK232">
            <v>0</v>
          </cell>
          <cell r="HL232">
            <v>19281</v>
          </cell>
          <cell r="HM232">
            <v>397375</v>
          </cell>
          <cell r="HN232">
            <v>155681</v>
          </cell>
          <cell r="HO232">
            <v>0</v>
          </cell>
          <cell r="HP232">
            <v>27328</v>
          </cell>
          <cell r="HQ232">
            <v>29987</v>
          </cell>
          <cell r="HR232">
            <v>0</v>
          </cell>
          <cell r="HS232">
            <v>96818</v>
          </cell>
          <cell r="HT232">
            <v>0</v>
          </cell>
          <cell r="HU232">
            <v>90015</v>
          </cell>
          <cell r="HV232">
            <v>0</v>
          </cell>
          <cell r="HW232">
            <v>0</v>
          </cell>
          <cell r="HX232">
            <v>4395915</v>
          </cell>
          <cell r="HY232">
            <v>0</v>
          </cell>
          <cell r="HZ232">
            <v>1656394</v>
          </cell>
          <cell r="IA232">
            <v>0</v>
          </cell>
          <cell r="IB232">
            <v>0</v>
          </cell>
          <cell r="IC232">
            <v>0</v>
          </cell>
          <cell r="ID232">
            <v>232275</v>
          </cell>
          <cell r="IE232">
            <v>0</v>
          </cell>
          <cell r="IF232">
            <v>22923</v>
          </cell>
          <cell r="IG232">
            <v>76513</v>
          </cell>
          <cell r="IH232">
            <v>0</v>
          </cell>
          <cell r="II232">
            <v>0</v>
          </cell>
          <cell r="IJ232">
            <v>0</v>
          </cell>
          <cell r="IK232">
            <v>0</v>
          </cell>
          <cell r="IL232">
            <v>4305900</v>
          </cell>
          <cell r="IM232">
            <v>0</v>
          </cell>
          <cell r="IN232">
            <v>0</v>
          </cell>
          <cell r="IO232">
            <v>1.17</v>
          </cell>
          <cell r="IP232">
            <v>16</v>
          </cell>
          <cell r="IQ232">
            <v>1.98</v>
          </cell>
          <cell r="IR232">
            <v>0</v>
          </cell>
          <cell r="IS232">
            <v>530.5</v>
          </cell>
          <cell r="IT232">
            <v>0</v>
          </cell>
          <cell r="IU232">
            <v>10</v>
          </cell>
          <cell r="IV232">
            <v>0</v>
          </cell>
          <cell r="IW232">
            <v>0</v>
          </cell>
          <cell r="IX232">
            <v>0</v>
          </cell>
          <cell r="IY232">
            <v>0</v>
          </cell>
          <cell r="IZ232">
            <v>0</v>
          </cell>
          <cell r="JA232">
            <v>0</v>
          </cell>
          <cell r="JB232">
            <v>0</v>
          </cell>
          <cell r="JC232">
            <v>0</v>
          </cell>
          <cell r="JD232">
            <v>64.92</v>
          </cell>
          <cell r="JE232">
            <v>8.2200000000000006</v>
          </cell>
          <cell r="JF232">
            <v>35.1</v>
          </cell>
          <cell r="JG232">
            <v>21.6</v>
          </cell>
          <cell r="JH232">
            <v>2.74</v>
          </cell>
          <cell r="JI232">
            <v>31.48</v>
          </cell>
          <cell r="JJ232">
            <v>23.04</v>
          </cell>
          <cell r="JK232">
            <v>57.26</v>
          </cell>
          <cell r="JL232">
            <v>1.02</v>
          </cell>
          <cell r="JM232">
            <v>0</v>
          </cell>
          <cell r="JN232">
            <v>17</v>
          </cell>
          <cell r="JO232">
            <v>0</v>
          </cell>
          <cell r="JP232">
            <v>6121</v>
          </cell>
          <cell r="JQ232">
            <v>1.93</v>
          </cell>
          <cell r="JR232">
            <v>4529</v>
          </cell>
          <cell r="JS232">
            <v>531.4</v>
          </cell>
          <cell r="JT232">
            <v>0</v>
          </cell>
          <cell r="JU232">
            <v>0</v>
          </cell>
          <cell r="JV232">
            <v>0</v>
          </cell>
          <cell r="JW232">
            <v>0</v>
          </cell>
          <cell r="JX232">
            <v>530.5</v>
          </cell>
          <cell r="JY232">
            <v>6366</v>
          </cell>
          <cell r="JZ232">
            <v>3377163</v>
          </cell>
          <cell r="KA232">
            <v>0</v>
          </cell>
        </row>
        <row r="233">
          <cell r="C233">
            <v>4131</v>
          </cell>
          <cell r="D233" t="str">
            <v>MASON CITY</v>
          </cell>
          <cell r="E233">
            <v>0</v>
          </cell>
          <cell r="F233">
            <v>0</v>
          </cell>
          <cell r="G233">
            <v>0</v>
          </cell>
          <cell r="H233">
            <v>4131</v>
          </cell>
          <cell r="I233">
            <v>14843445</v>
          </cell>
          <cell r="J233">
            <v>371090</v>
          </cell>
          <cell r="K233">
            <v>0</v>
          </cell>
          <cell r="L233">
            <v>2300000</v>
          </cell>
          <cell r="M233">
            <v>47300</v>
          </cell>
          <cell r="N233">
            <v>785000</v>
          </cell>
          <cell r="O233">
            <v>800000</v>
          </cell>
          <cell r="P233">
            <v>3843450</v>
          </cell>
          <cell r="Q233">
            <v>0</v>
          </cell>
          <cell r="R233">
            <v>22426654</v>
          </cell>
          <cell r="S233">
            <v>0</v>
          </cell>
          <cell r="T233">
            <v>165000</v>
          </cell>
          <cell r="U233">
            <v>302852</v>
          </cell>
          <cell r="V233">
            <v>800000</v>
          </cell>
          <cell r="W233">
            <v>1690000</v>
          </cell>
          <cell r="X233">
            <v>48374791</v>
          </cell>
          <cell r="Y233">
            <v>0</v>
          </cell>
          <cell r="Z233">
            <v>2538986</v>
          </cell>
          <cell r="AA233">
            <v>0</v>
          </cell>
          <cell r="AB233">
            <v>50913777</v>
          </cell>
          <cell r="AC233">
            <v>25318593</v>
          </cell>
          <cell r="AD233">
            <v>76232370</v>
          </cell>
          <cell r="AE233">
            <v>32510000</v>
          </cell>
          <cell r="AF233">
            <v>925000</v>
          </cell>
          <cell r="AG233">
            <v>1037000</v>
          </cell>
          <cell r="AH233">
            <v>900000</v>
          </cell>
          <cell r="AI233">
            <v>2425000</v>
          </cell>
          <cell r="AJ233">
            <v>1025000</v>
          </cell>
          <cell r="AK233">
            <v>3550000</v>
          </cell>
          <cell r="AL233">
            <v>1640000</v>
          </cell>
          <cell r="AM233">
            <v>0</v>
          </cell>
          <cell r="AN233">
            <v>11502000</v>
          </cell>
          <cell r="AO233">
            <v>2512750</v>
          </cell>
          <cell r="AP233">
            <v>7350000</v>
          </cell>
          <cell r="AQ233">
            <v>2538986</v>
          </cell>
          <cell r="AR233">
            <v>1821581</v>
          </cell>
          <cell r="AS233">
            <v>11710567</v>
          </cell>
          <cell r="AT233">
            <v>58235317</v>
          </cell>
          <cell r="AU233">
            <v>2538986</v>
          </cell>
          <cell r="AV233">
            <v>60774303</v>
          </cell>
          <cell r="AW233">
            <v>15458067</v>
          </cell>
          <cell r="AX233">
            <v>76232370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20</v>
          </cell>
          <cell r="BV233">
            <v>2015</v>
          </cell>
          <cell r="BW233">
            <v>2019</v>
          </cell>
          <cell r="BX233">
            <v>10</v>
          </cell>
          <cell r="BY233">
            <v>0</v>
          </cell>
          <cell r="BZ233">
            <v>0</v>
          </cell>
          <cell r="CA233">
            <v>0</v>
          </cell>
          <cell r="CB233">
            <v>0</v>
          </cell>
          <cell r="CC233">
            <v>0</v>
          </cell>
          <cell r="CD233">
            <v>0</v>
          </cell>
          <cell r="CE233">
            <v>0</v>
          </cell>
          <cell r="CF233">
            <v>0</v>
          </cell>
          <cell r="CG233">
            <v>0</v>
          </cell>
          <cell r="CH233">
            <v>0</v>
          </cell>
          <cell r="CI233">
            <v>0</v>
          </cell>
          <cell r="CJ233">
            <v>2015</v>
          </cell>
          <cell r="CK233">
            <v>2019</v>
          </cell>
          <cell r="CL233">
            <v>670</v>
          </cell>
          <cell r="CM233">
            <v>0</v>
          </cell>
          <cell r="CN233">
            <v>0</v>
          </cell>
          <cell r="CO233">
            <v>0</v>
          </cell>
          <cell r="CP233">
            <v>0</v>
          </cell>
          <cell r="CQ233">
            <v>0</v>
          </cell>
          <cell r="CR233">
            <v>0</v>
          </cell>
          <cell r="CS233">
            <v>0</v>
          </cell>
          <cell r="CT233">
            <v>2700</v>
          </cell>
          <cell r="CU233">
            <v>0</v>
          </cell>
          <cell r="CV233">
            <v>7</v>
          </cell>
          <cell r="CW233">
            <v>2397962</v>
          </cell>
          <cell r="CX233">
            <v>0</v>
          </cell>
          <cell r="CY233">
            <v>0</v>
          </cell>
          <cell r="CZ233">
            <v>0</v>
          </cell>
          <cell r="DA233">
            <v>0</v>
          </cell>
          <cell r="DB233">
            <v>0</v>
          </cell>
          <cell r="DC233">
            <v>0</v>
          </cell>
          <cell r="DD233">
            <v>0</v>
          </cell>
          <cell r="DE233">
            <v>804360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11620304</v>
          </cell>
          <cell r="DU233">
            <v>28044</v>
          </cell>
          <cell r="DV233">
            <v>0</v>
          </cell>
          <cell r="DW233">
            <v>0</v>
          </cell>
          <cell r="DX233">
            <v>0</v>
          </cell>
          <cell r="DY233">
            <v>1200951</v>
          </cell>
          <cell r="DZ233">
            <v>153762</v>
          </cell>
          <cell r="EA233">
            <v>0</v>
          </cell>
          <cell r="EB233">
            <v>13003061</v>
          </cell>
          <cell r="EC233">
            <v>1000000</v>
          </cell>
          <cell r="ED233">
            <v>0</v>
          </cell>
          <cell r="EE233">
            <v>12975017</v>
          </cell>
          <cell r="EF233">
            <v>0</v>
          </cell>
          <cell r="EG233">
            <v>804360</v>
          </cell>
          <cell r="EH233">
            <v>804360</v>
          </cell>
          <cell r="EI233">
            <v>396177</v>
          </cell>
          <cell r="EJ233">
            <v>1200537</v>
          </cell>
          <cell r="EK233">
            <v>0</v>
          </cell>
          <cell r="EL233">
            <v>0</v>
          </cell>
          <cell r="EM233">
            <v>0</v>
          </cell>
          <cell r="EN233">
            <v>0</v>
          </cell>
          <cell r="EO233">
            <v>0</v>
          </cell>
          <cell r="EP233">
            <v>0</v>
          </cell>
          <cell r="EQ233">
            <v>15203598</v>
          </cell>
          <cell r="ER233">
            <v>2336</v>
          </cell>
          <cell r="ES233">
            <v>1132710</v>
          </cell>
          <cell r="ET233">
            <v>87119</v>
          </cell>
          <cell r="EU233">
            <v>0</v>
          </cell>
          <cell r="EV233">
            <v>0</v>
          </cell>
          <cell r="EW233">
            <v>67000</v>
          </cell>
          <cell r="EX233">
            <v>33000</v>
          </cell>
          <cell r="EY233">
            <v>0</v>
          </cell>
          <cell r="EZ233">
            <v>0</v>
          </cell>
          <cell r="FA233">
            <v>0</v>
          </cell>
          <cell r="FB233">
            <v>0</v>
          </cell>
          <cell r="FC233">
            <v>1319829</v>
          </cell>
          <cell r="FD233">
            <v>0</v>
          </cell>
          <cell r="FE233">
            <v>0</v>
          </cell>
          <cell r="FF233">
            <v>1130374</v>
          </cell>
          <cell r="FG233">
            <v>2336</v>
          </cell>
          <cell r="FH233">
            <v>12695482</v>
          </cell>
          <cell r="FI233">
            <v>318516</v>
          </cell>
          <cell r="FJ233">
            <v>0</v>
          </cell>
          <cell r="FK233">
            <v>2300000</v>
          </cell>
          <cell r="FL233">
            <v>20000</v>
          </cell>
          <cell r="FM233">
            <v>0</v>
          </cell>
          <cell r="FN233">
            <v>0</v>
          </cell>
          <cell r="FO233">
            <v>645000</v>
          </cell>
          <cell r="FP233">
            <v>0</v>
          </cell>
          <cell r="FQ233">
            <v>22426654</v>
          </cell>
          <cell r="FR233">
            <v>0</v>
          </cell>
          <cell r="FS233">
            <v>150000</v>
          </cell>
          <cell r="FT233">
            <v>258031</v>
          </cell>
          <cell r="FU233">
            <v>800000</v>
          </cell>
          <cell r="FV233">
            <v>540000</v>
          </cell>
          <cell r="FW233">
            <v>40153683</v>
          </cell>
          <cell r="FX233">
            <v>0</v>
          </cell>
          <cell r="FY233">
            <v>0</v>
          </cell>
          <cell r="FZ233">
            <v>0</v>
          </cell>
          <cell r="GA233">
            <v>40153683</v>
          </cell>
          <cell r="GB233">
            <v>2846814</v>
          </cell>
          <cell r="GC233">
            <v>43000497</v>
          </cell>
          <cell r="GD233">
            <v>4713031</v>
          </cell>
          <cell r="GE233">
            <v>0</v>
          </cell>
          <cell r="GF233">
            <v>33074079</v>
          </cell>
          <cell r="GG233">
            <v>6073</v>
          </cell>
          <cell r="GH233">
            <v>23054930</v>
          </cell>
          <cell r="GI233">
            <v>161233</v>
          </cell>
          <cell r="GJ233">
            <v>395869</v>
          </cell>
          <cell r="GK233">
            <v>4293550</v>
          </cell>
          <cell r="GL233">
            <v>1203189</v>
          </cell>
          <cell r="GM233">
            <v>50238</v>
          </cell>
          <cell r="GN233">
            <v>211821</v>
          </cell>
          <cell r="GO233">
            <v>236814</v>
          </cell>
          <cell r="GP233">
            <v>0</v>
          </cell>
          <cell r="GQ233">
            <v>1152746</v>
          </cell>
          <cell r="GR233">
            <v>0</v>
          </cell>
          <cell r="GS233">
            <v>117331</v>
          </cell>
          <cell r="GT233">
            <v>1090760</v>
          </cell>
          <cell r="GU233">
            <v>0</v>
          </cell>
          <cell r="GV233">
            <v>34282170</v>
          </cell>
          <cell r="GW233">
            <v>4575987</v>
          </cell>
          <cell r="GX233">
            <v>6694730</v>
          </cell>
          <cell r="GY233">
            <v>0</v>
          </cell>
          <cell r="GZ233">
            <v>0</v>
          </cell>
          <cell r="HA233">
            <v>0</v>
          </cell>
          <cell r="HB233">
            <v>0</v>
          </cell>
          <cell r="HC233">
            <v>0</v>
          </cell>
          <cell r="HD233">
            <v>267376</v>
          </cell>
          <cell r="HE233">
            <v>417070</v>
          </cell>
          <cell r="HF233">
            <v>45969957</v>
          </cell>
          <cell r="HG233">
            <v>40906111</v>
          </cell>
          <cell r="HH233">
            <v>0</v>
          </cell>
          <cell r="HI233">
            <v>5063846</v>
          </cell>
          <cell r="HJ233">
            <v>23230562</v>
          </cell>
          <cell r="HK233">
            <v>54917</v>
          </cell>
          <cell r="HL233">
            <v>332304</v>
          </cell>
          <cell r="HM233">
            <v>3938438</v>
          </cell>
          <cell r="HN233">
            <v>1195252</v>
          </cell>
          <cell r="HO233">
            <v>58175</v>
          </cell>
          <cell r="HP233">
            <v>212243</v>
          </cell>
          <cell r="HQ233">
            <v>237220</v>
          </cell>
          <cell r="HR233">
            <v>0</v>
          </cell>
          <cell r="HS233">
            <v>1139022</v>
          </cell>
          <cell r="HT233">
            <v>0</v>
          </cell>
          <cell r="HU233">
            <v>110192</v>
          </cell>
          <cell r="HV233">
            <v>0</v>
          </cell>
          <cell r="HW233">
            <v>0</v>
          </cell>
          <cell r="HX233">
            <v>32885229</v>
          </cell>
          <cell r="HY233">
            <v>0</v>
          </cell>
          <cell r="HZ233">
            <v>5063846</v>
          </cell>
          <cell r="IA233">
            <v>0</v>
          </cell>
          <cell r="IB233">
            <v>0</v>
          </cell>
          <cell r="IC233">
            <v>0</v>
          </cell>
          <cell r="ID233">
            <v>0</v>
          </cell>
          <cell r="IE233">
            <v>0</v>
          </cell>
          <cell r="IF233">
            <v>218724</v>
          </cell>
          <cell r="IG233">
            <v>462136</v>
          </cell>
          <cell r="IH233">
            <v>0</v>
          </cell>
          <cell r="II233">
            <v>0</v>
          </cell>
          <cell r="IJ233">
            <v>0</v>
          </cell>
          <cell r="IK233">
            <v>0</v>
          </cell>
          <cell r="IL233">
            <v>32775037</v>
          </cell>
          <cell r="IM233">
            <v>0</v>
          </cell>
          <cell r="IN233">
            <v>4.8</v>
          </cell>
          <cell r="IO233">
            <v>28.35</v>
          </cell>
          <cell r="IP233">
            <v>466</v>
          </cell>
          <cell r="IQ233">
            <v>21.128</v>
          </cell>
          <cell r="IR233">
            <v>4.18</v>
          </cell>
          <cell r="IS233">
            <v>3724.7</v>
          </cell>
          <cell r="IT233">
            <v>0</v>
          </cell>
          <cell r="IU233">
            <v>71.5</v>
          </cell>
          <cell r="IV233">
            <v>0</v>
          </cell>
          <cell r="IW233">
            <v>0</v>
          </cell>
          <cell r="IX233">
            <v>0</v>
          </cell>
          <cell r="IY233">
            <v>0</v>
          </cell>
          <cell r="IZ233">
            <v>0</v>
          </cell>
          <cell r="JA233">
            <v>0</v>
          </cell>
          <cell r="JB233">
            <v>0</v>
          </cell>
          <cell r="JC233">
            <v>0</v>
          </cell>
          <cell r="JD233">
            <v>635.95000000000005</v>
          </cell>
          <cell r="JE233">
            <v>197.28</v>
          </cell>
          <cell r="JF233">
            <v>226.27</v>
          </cell>
          <cell r="JG233">
            <v>212.4</v>
          </cell>
          <cell r="JH233">
            <v>219.2</v>
          </cell>
          <cell r="JI233">
            <v>191.18</v>
          </cell>
          <cell r="JJ233">
            <v>192.24</v>
          </cell>
          <cell r="JK233">
            <v>602.62</v>
          </cell>
          <cell r="JL233">
            <v>24.99</v>
          </cell>
          <cell r="JM233">
            <v>5.5</v>
          </cell>
          <cell r="JN233">
            <v>487</v>
          </cell>
          <cell r="JO233">
            <v>5.6</v>
          </cell>
          <cell r="JP233">
            <v>6193</v>
          </cell>
          <cell r="JQ233">
            <v>20.867000000000001</v>
          </cell>
          <cell r="JR233">
            <v>26611</v>
          </cell>
          <cell r="JS233">
            <v>3751.1</v>
          </cell>
          <cell r="JT233">
            <v>0</v>
          </cell>
          <cell r="JU233">
            <v>0</v>
          </cell>
          <cell r="JV233">
            <v>0</v>
          </cell>
          <cell r="JW233">
            <v>0</v>
          </cell>
          <cell r="JX233">
            <v>3724.7</v>
          </cell>
          <cell r="JY233">
            <v>6438</v>
          </cell>
          <cell r="JZ233">
            <v>23979619</v>
          </cell>
          <cell r="KA233">
            <v>0</v>
          </cell>
        </row>
        <row r="234">
          <cell r="C234">
            <v>4149</v>
          </cell>
          <cell r="D234" t="str">
            <v>MOC-FLOYD VALLEY</v>
          </cell>
          <cell r="E234">
            <v>0</v>
          </cell>
          <cell r="F234">
            <v>0</v>
          </cell>
          <cell r="G234">
            <v>0</v>
          </cell>
          <cell r="H234">
            <v>4149</v>
          </cell>
          <cell r="I234">
            <v>5085830</v>
          </cell>
          <cell r="J234">
            <v>59419</v>
          </cell>
          <cell r="K234">
            <v>564765</v>
          </cell>
          <cell r="L234">
            <v>382550</v>
          </cell>
          <cell r="M234">
            <v>91700</v>
          </cell>
          <cell r="N234">
            <v>440000</v>
          </cell>
          <cell r="O234">
            <v>446000</v>
          </cell>
          <cell r="P234">
            <v>1279553</v>
          </cell>
          <cell r="Q234">
            <v>0</v>
          </cell>
          <cell r="R234">
            <v>7590453</v>
          </cell>
          <cell r="S234">
            <v>0</v>
          </cell>
          <cell r="T234">
            <v>142217</v>
          </cell>
          <cell r="U234">
            <v>41178</v>
          </cell>
          <cell r="V234">
            <v>142804</v>
          </cell>
          <cell r="W234">
            <v>582848</v>
          </cell>
          <cell r="X234">
            <v>16849317</v>
          </cell>
          <cell r="Y234">
            <v>0</v>
          </cell>
          <cell r="Z234">
            <v>721670</v>
          </cell>
          <cell r="AA234">
            <v>4000</v>
          </cell>
          <cell r="AB234">
            <v>17574987</v>
          </cell>
          <cell r="AC234">
            <v>4928287</v>
          </cell>
          <cell r="AD234">
            <v>22503274</v>
          </cell>
          <cell r="AE234">
            <v>10959904</v>
          </cell>
          <cell r="AF234">
            <v>392016</v>
          </cell>
          <cell r="AG234">
            <v>942194</v>
          </cell>
          <cell r="AH234">
            <v>350848</v>
          </cell>
          <cell r="AI234">
            <v>851266</v>
          </cell>
          <cell r="AJ234">
            <v>122143</v>
          </cell>
          <cell r="AK234">
            <v>1266242</v>
          </cell>
          <cell r="AL234">
            <v>744609</v>
          </cell>
          <cell r="AM234">
            <v>0</v>
          </cell>
          <cell r="AN234">
            <v>4669318</v>
          </cell>
          <cell r="AO234">
            <v>1063096</v>
          </cell>
          <cell r="AP234">
            <v>368493</v>
          </cell>
          <cell r="AQ234">
            <v>711705</v>
          </cell>
          <cell r="AR234">
            <v>669305</v>
          </cell>
          <cell r="AS234">
            <v>1749503</v>
          </cell>
          <cell r="AT234">
            <v>18441821</v>
          </cell>
          <cell r="AU234">
            <v>721670</v>
          </cell>
          <cell r="AV234">
            <v>19163491</v>
          </cell>
          <cell r="AW234">
            <v>3339783</v>
          </cell>
          <cell r="AX234">
            <v>22503274</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20</v>
          </cell>
          <cell r="BV234">
            <v>2014</v>
          </cell>
          <cell r="BW234">
            <v>2018</v>
          </cell>
          <cell r="BX234">
            <v>10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2700</v>
          </cell>
          <cell r="CU234">
            <v>0</v>
          </cell>
          <cell r="CV234">
            <v>5</v>
          </cell>
          <cell r="CW234">
            <v>882298</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4467924</v>
          </cell>
          <cell r="DU234">
            <v>114405</v>
          </cell>
          <cell r="DV234">
            <v>0</v>
          </cell>
          <cell r="DW234">
            <v>0</v>
          </cell>
          <cell r="DX234">
            <v>0</v>
          </cell>
          <cell r="DY234">
            <v>0</v>
          </cell>
          <cell r="DZ234">
            <v>133983</v>
          </cell>
          <cell r="EA234">
            <v>0</v>
          </cell>
          <cell r="EB234">
            <v>4716312</v>
          </cell>
          <cell r="EC234">
            <v>250000</v>
          </cell>
          <cell r="ED234">
            <v>0</v>
          </cell>
          <cell r="EE234">
            <v>4601907</v>
          </cell>
          <cell r="EF234">
            <v>0</v>
          </cell>
          <cell r="EG234">
            <v>0</v>
          </cell>
          <cell r="EH234">
            <v>0</v>
          </cell>
          <cell r="EI234">
            <v>180956</v>
          </cell>
          <cell r="EJ234">
            <v>180956</v>
          </cell>
          <cell r="EK234">
            <v>0</v>
          </cell>
          <cell r="EL234">
            <v>0</v>
          </cell>
          <cell r="EM234">
            <v>0</v>
          </cell>
          <cell r="EN234">
            <v>0</v>
          </cell>
          <cell r="EO234">
            <v>0</v>
          </cell>
          <cell r="EP234">
            <v>0</v>
          </cell>
          <cell r="EQ234">
            <v>5147268</v>
          </cell>
          <cell r="ER234">
            <v>20863</v>
          </cell>
          <cell r="ES234">
            <v>959897</v>
          </cell>
          <cell r="ET234">
            <v>51013</v>
          </cell>
          <cell r="EU234">
            <v>0</v>
          </cell>
          <cell r="EV234">
            <v>0</v>
          </cell>
          <cell r="EW234">
            <v>0</v>
          </cell>
          <cell r="EX234">
            <v>33000</v>
          </cell>
          <cell r="EY234">
            <v>0</v>
          </cell>
          <cell r="EZ234">
            <v>0</v>
          </cell>
          <cell r="FA234">
            <v>0</v>
          </cell>
          <cell r="FB234">
            <v>0</v>
          </cell>
          <cell r="FC234">
            <v>1043910</v>
          </cell>
          <cell r="FD234">
            <v>0</v>
          </cell>
          <cell r="FE234">
            <v>0</v>
          </cell>
          <cell r="FF234">
            <v>939034</v>
          </cell>
          <cell r="FG234">
            <v>20863</v>
          </cell>
          <cell r="FH234">
            <v>4659659</v>
          </cell>
          <cell r="FI234">
            <v>54634</v>
          </cell>
          <cell r="FJ234">
            <v>564765</v>
          </cell>
          <cell r="FK234">
            <v>382550</v>
          </cell>
          <cell r="FL234">
            <v>74000</v>
          </cell>
          <cell r="FM234">
            <v>0</v>
          </cell>
          <cell r="FN234">
            <v>0</v>
          </cell>
          <cell r="FO234">
            <v>111071</v>
          </cell>
          <cell r="FP234">
            <v>0</v>
          </cell>
          <cell r="FQ234">
            <v>7590453</v>
          </cell>
          <cell r="FR234">
            <v>0</v>
          </cell>
          <cell r="FS234">
            <v>134217</v>
          </cell>
          <cell r="FT234">
            <v>37232</v>
          </cell>
          <cell r="FU234">
            <v>142804</v>
          </cell>
          <cell r="FV234">
            <v>282848</v>
          </cell>
          <cell r="FW234">
            <v>14034233</v>
          </cell>
          <cell r="FX234">
            <v>0</v>
          </cell>
          <cell r="FY234">
            <v>0</v>
          </cell>
          <cell r="FZ234">
            <v>4000</v>
          </cell>
          <cell r="GA234">
            <v>14038233</v>
          </cell>
          <cell r="GB234">
            <v>2795752</v>
          </cell>
          <cell r="GC234">
            <v>16833985</v>
          </cell>
          <cell r="GD234">
            <v>1733487</v>
          </cell>
          <cell r="GE234">
            <v>0</v>
          </cell>
          <cell r="GF234">
            <v>11189749</v>
          </cell>
          <cell r="GG234">
            <v>6041</v>
          </cell>
          <cell r="GH234">
            <v>8107022</v>
          </cell>
          <cell r="GI234">
            <v>208278</v>
          </cell>
          <cell r="GJ234">
            <v>379774</v>
          </cell>
          <cell r="GK234">
            <v>781343</v>
          </cell>
          <cell r="GL234">
            <v>397909</v>
          </cell>
          <cell r="GM234">
            <v>4010</v>
          </cell>
          <cell r="GN234">
            <v>91717</v>
          </cell>
          <cell r="GO234">
            <v>103101</v>
          </cell>
          <cell r="GP234">
            <v>0</v>
          </cell>
          <cell r="GQ234">
            <v>304013</v>
          </cell>
          <cell r="GR234">
            <v>0</v>
          </cell>
          <cell r="GS234">
            <v>73436</v>
          </cell>
          <cell r="GT234">
            <v>114060</v>
          </cell>
          <cell r="GU234">
            <v>0</v>
          </cell>
          <cell r="GV234">
            <v>11377245</v>
          </cell>
          <cell r="GW234">
            <v>1100783</v>
          </cell>
          <cell r="GX234">
            <v>3434393</v>
          </cell>
          <cell r="GY234">
            <v>0</v>
          </cell>
          <cell r="GZ234">
            <v>0</v>
          </cell>
          <cell r="HA234">
            <v>0</v>
          </cell>
          <cell r="HB234">
            <v>649009</v>
          </cell>
          <cell r="HC234">
            <v>0</v>
          </cell>
          <cell r="HD234">
            <v>87013</v>
          </cell>
          <cell r="HE234">
            <v>264044</v>
          </cell>
          <cell r="HF234">
            <v>16825474</v>
          </cell>
          <cell r="HG234">
            <v>13236694</v>
          </cell>
          <cell r="HH234">
            <v>0</v>
          </cell>
          <cell r="HI234">
            <v>3588780</v>
          </cell>
          <cell r="HJ234">
            <v>8276071</v>
          </cell>
          <cell r="HK234">
            <v>0</v>
          </cell>
          <cell r="HL234">
            <v>273610</v>
          </cell>
          <cell r="HM234">
            <v>829209</v>
          </cell>
          <cell r="HN234">
            <v>407469</v>
          </cell>
          <cell r="HO234">
            <v>0</v>
          </cell>
          <cell r="HP234">
            <v>92731</v>
          </cell>
          <cell r="HQ234">
            <v>104201</v>
          </cell>
          <cell r="HR234">
            <v>0</v>
          </cell>
          <cell r="HS234">
            <v>281250</v>
          </cell>
          <cell r="HT234">
            <v>0</v>
          </cell>
          <cell r="HU234">
            <v>227094</v>
          </cell>
          <cell r="HV234">
            <v>0</v>
          </cell>
          <cell r="HW234">
            <v>-1329</v>
          </cell>
          <cell r="HX234">
            <v>11324533</v>
          </cell>
          <cell r="HY234">
            <v>0</v>
          </cell>
          <cell r="HZ234">
            <v>3588780</v>
          </cell>
          <cell r="IA234">
            <v>0</v>
          </cell>
          <cell r="IB234">
            <v>0</v>
          </cell>
          <cell r="IC234">
            <v>0</v>
          </cell>
          <cell r="ID234">
            <v>647934</v>
          </cell>
          <cell r="IE234">
            <v>0</v>
          </cell>
          <cell r="IF234">
            <v>71335</v>
          </cell>
          <cell r="IG234">
            <v>333595</v>
          </cell>
          <cell r="IH234">
            <v>0</v>
          </cell>
          <cell r="II234">
            <v>0</v>
          </cell>
          <cell r="IJ234">
            <v>0</v>
          </cell>
          <cell r="IK234">
            <v>0</v>
          </cell>
          <cell r="IL234">
            <v>11097439</v>
          </cell>
          <cell r="IM234">
            <v>0</v>
          </cell>
          <cell r="IN234">
            <v>6.8</v>
          </cell>
          <cell r="IO234">
            <v>27.1</v>
          </cell>
          <cell r="IP234">
            <v>504</v>
          </cell>
          <cell r="IQ234">
            <v>5.43</v>
          </cell>
          <cell r="IR234">
            <v>11.88</v>
          </cell>
          <cell r="IS234">
            <v>1377.3</v>
          </cell>
          <cell r="IT234">
            <v>0</v>
          </cell>
          <cell r="IU234">
            <v>34</v>
          </cell>
          <cell r="IV234">
            <v>0</v>
          </cell>
          <cell r="IW234">
            <v>0</v>
          </cell>
          <cell r="IX234">
            <v>0</v>
          </cell>
          <cell r="IY234">
            <v>0</v>
          </cell>
          <cell r="IZ234">
            <v>0</v>
          </cell>
          <cell r="JA234">
            <v>0</v>
          </cell>
          <cell r="JB234">
            <v>0</v>
          </cell>
          <cell r="JC234">
            <v>0</v>
          </cell>
          <cell r="JD234">
            <v>134.59</v>
          </cell>
          <cell r="JE234">
            <v>39.729999999999997</v>
          </cell>
          <cell r="JF234">
            <v>35.1</v>
          </cell>
          <cell r="JG234">
            <v>59.76</v>
          </cell>
          <cell r="JH234">
            <v>35.619999999999997</v>
          </cell>
          <cell r="JI234">
            <v>37.53</v>
          </cell>
          <cell r="JJ234">
            <v>72</v>
          </cell>
          <cell r="JK234">
            <v>145.15</v>
          </cell>
          <cell r="JL234">
            <v>20.45</v>
          </cell>
          <cell r="JM234">
            <v>11.44</v>
          </cell>
          <cell r="JN234">
            <v>504</v>
          </cell>
          <cell r="JO234">
            <v>6</v>
          </cell>
          <cell r="JP234">
            <v>6161</v>
          </cell>
          <cell r="JQ234">
            <v>5.7080000000000002</v>
          </cell>
          <cell r="JR234">
            <v>0</v>
          </cell>
          <cell r="JS234">
            <v>1343.3</v>
          </cell>
          <cell r="JT234">
            <v>0.13</v>
          </cell>
          <cell r="JU234">
            <v>801</v>
          </cell>
          <cell r="JV234">
            <v>696</v>
          </cell>
          <cell r="JW234">
            <v>0</v>
          </cell>
          <cell r="JX234">
            <v>1377.3</v>
          </cell>
          <cell r="JY234">
            <v>6406</v>
          </cell>
          <cell r="JZ234">
            <v>8822984</v>
          </cell>
          <cell r="KA234">
            <v>0</v>
          </cell>
        </row>
        <row r="235">
          <cell r="C235">
            <v>4203</v>
          </cell>
          <cell r="D235" t="str">
            <v>MEDIAPOLIS</v>
          </cell>
          <cell r="E235">
            <v>0</v>
          </cell>
          <cell r="F235">
            <v>0</v>
          </cell>
          <cell r="G235">
            <v>0</v>
          </cell>
          <cell r="H235">
            <v>4203</v>
          </cell>
          <cell r="I235">
            <v>2885789</v>
          </cell>
          <cell r="J235">
            <v>47683</v>
          </cell>
          <cell r="K235">
            <v>281652</v>
          </cell>
          <cell r="L235">
            <v>750000</v>
          </cell>
          <cell r="M235">
            <v>15014</v>
          </cell>
          <cell r="N235">
            <v>210000</v>
          </cell>
          <cell r="O235">
            <v>232973</v>
          </cell>
          <cell r="P235">
            <v>854171</v>
          </cell>
          <cell r="Q235">
            <v>0</v>
          </cell>
          <cell r="R235">
            <v>4001849</v>
          </cell>
          <cell r="S235">
            <v>0</v>
          </cell>
          <cell r="T235">
            <v>9500</v>
          </cell>
          <cell r="U235">
            <v>14787</v>
          </cell>
          <cell r="V235">
            <v>80000</v>
          </cell>
          <cell r="W235">
            <v>236000</v>
          </cell>
          <cell r="X235">
            <v>9619418</v>
          </cell>
          <cell r="Y235">
            <v>0</v>
          </cell>
          <cell r="Z235">
            <v>0</v>
          </cell>
          <cell r="AA235">
            <v>0</v>
          </cell>
          <cell r="AB235">
            <v>9619418</v>
          </cell>
          <cell r="AC235">
            <v>4524290</v>
          </cell>
          <cell r="AD235">
            <v>14143708</v>
          </cell>
          <cell r="AE235">
            <v>7074024</v>
          </cell>
          <cell r="AF235">
            <v>209781</v>
          </cell>
          <cell r="AG235">
            <v>330518</v>
          </cell>
          <cell r="AH235">
            <v>300720</v>
          </cell>
          <cell r="AI235">
            <v>365260</v>
          </cell>
          <cell r="AJ235">
            <v>224498</v>
          </cell>
          <cell r="AK235">
            <v>753117</v>
          </cell>
          <cell r="AL235">
            <v>728074</v>
          </cell>
          <cell r="AM235">
            <v>0</v>
          </cell>
          <cell r="AN235">
            <v>2911968</v>
          </cell>
          <cell r="AO235">
            <v>390000</v>
          </cell>
          <cell r="AP235">
            <v>2575000</v>
          </cell>
          <cell r="AQ235">
            <v>655800</v>
          </cell>
          <cell r="AR235">
            <v>351806</v>
          </cell>
          <cell r="AS235">
            <v>3582606</v>
          </cell>
          <cell r="AT235">
            <v>13958598</v>
          </cell>
          <cell r="AU235">
            <v>0</v>
          </cell>
          <cell r="AV235">
            <v>13958598</v>
          </cell>
          <cell r="AW235">
            <v>185110</v>
          </cell>
          <cell r="AX235">
            <v>14143708</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20</v>
          </cell>
          <cell r="BV235">
            <v>2011</v>
          </cell>
          <cell r="BW235">
            <v>2015</v>
          </cell>
          <cell r="BX235">
            <v>10</v>
          </cell>
          <cell r="BY235">
            <v>0</v>
          </cell>
          <cell r="BZ235">
            <v>0</v>
          </cell>
          <cell r="CA235">
            <v>0</v>
          </cell>
          <cell r="CB235">
            <v>0</v>
          </cell>
          <cell r="CC235">
            <v>0</v>
          </cell>
          <cell r="CD235">
            <v>0</v>
          </cell>
          <cell r="CE235">
            <v>0</v>
          </cell>
          <cell r="CF235">
            <v>0</v>
          </cell>
          <cell r="CG235">
            <v>0</v>
          </cell>
          <cell r="CH235">
            <v>0</v>
          </cell>
          <cell r="CI235">
            <v>0</v>
          </cell>
          <cell r="CJ235">
            <v>2003</v>
          </cell>
          <cell r="CK235">
            <v>2022</v>
          </cell>
          <cell r="CL235">
            <v>670</v>
          </cell>
          <cell r="CM235">
            <v>0</v>
          </cell>
          <cell r="CN235">
            <v>0</v>
          </cell>
          <cell r="CO235">
            <v>0</v>
          </cell>
          <cell r="CP235">
            <v>0</v>
          </cell>
          <cell r="CQ235">
            <v>0</v>
          </cell>
          <cell r="CR235">
            <v>0</v>
          </cell>
          <cell r="CS235">
            <v>0</v>
          </cell>
          <cell r="CT235">
            <v>2700</v>
          </cell>
          <cell r="CU235">
            <v>0</v>
          </cell>
          <cell r="CV235">
            <v>4</v>
          </cell>
          <cell r="CW235">
            <v>469174</v>
          </cell>
          <cell r="CX235">
            <v>0</v>
          </cell>
          <cell r="CY235">
            <v>0</v>
          </cell>
          <cell r="CZ235">
            <v>0</v>
          </cell>
          <cell r="DA235">
            <v>0</v>
          </cell>
          <cell r="DB235">
            <v>0</v>
          </cell>
          <cell r="DC235">
            <v>0</v>
          </cell>
          <cell r="DD235">
            <v>3</v>
          </cell>
          <cell r="DE235">
            <v>182493</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2380683</v>
          </cell>
          <cell r="DU235">
            <v>154186</v>
          </cell>
          <cell r="DV235">
            <v>0</v>
          </cell>
          <cell r="DW235">
            <v>0</v>
          </cell>
          <cell r="DX235">
            <v>0</v>
          </cell>
          <cell r="DY235">
            <v>0</v>
          </cell>
          <cell r="DZ235">
            <v>0</v>
          </cell>
          <cell r="EA235">
            <v>0</v>
          </cell>
          <cell r="EB235">
            <v>2534869</v>
          </cell>
          <cell r="EC235">
            <v>290000</v>
          </cell>
          <cell r="ED235">
            <v>0</v>
          </cell>
          <cell r="EE235">
            <v>2380683</v>
          </cell>
          <cell r="EF235">
            <v>0</v>
          </cell>
          <cell r="EG235">
            <v>17825</v>
          </cell>
          <cell r="EH235">
            <v>17825</v>
          </cell>
          <cell r="EI235">
            <v>89885</v>
          </cell>
          <cell r="EJ235">
            <v>107710</v>
          </cell>
          <cell r="EK235">
            <v>0</v>
          </cell>
          <cell r="EL235">
            <v>0</v>
          </cell>
          <cell r="EM235">
            <v>0</v>
          </cell>
          <cell r="EN235">
            <v>0</v>
          </cell>
          <cell r="EO235">
            <v>0</v>
          </cell>
          <cell r="EP235">
            <v>0</v>
          </cell>
          <cell r="EQ235">
            <v>2932579</v>
          </cell>
          <cell r="ER235">
            <v>56607</v>
          </cell>
          <cell r="ES235">
            <v>931853</v>
          </cell>
          <cell r="ET235">
            <v>106617</v>
          </cell>
          <cell r="EU235">
            <v>0</v>
          </cell>
          <cell r="EV235">
            <v>0</v>
          </cell>
          <cell r="EW235">
            <v>6544</v>
          </cell>
          <cell r="EX235">
            <v>33000</v>
          </cell>
          <cell r="EY235">
            <v>0</v>
          </cell>
          <cell r="EZ235">
            <v>0</v>
          </cell>
          <cell r="FA235">
            <v>0</v>
          </cell>
          <cell r="FB235">
            <v>0</v>
          </cell>
          <cell r="FC235">
            <v>1078014</v>
          </cell>
          <cell r="FD235">
            <v>0</v>
          </cell>
          <cell r="FE235">
            <v>0</v>
          </cell>
          <cell r="FF235">
            <v>875246</v>
          </cell>
          <cell r="FG235">
            <v>56607</v>
          </cell>
          <cell r="FH235">
            <v>2494543</v>
          </cell>
          <cell r="FI235">
            <v>41219</v>
          </cell>
          <cell r="FJ235">
            <v>160944</v>
          </cell>
          <cell r="FK235">
            <v>750000</v>
          </cell>
          <cell r="FL235">
            <v>10000</v>
          </cell>
          <cell r="FM235">
            <v>0</v>
          </cell>
          <cell r="FN235">
            <v>0</v>
          </cell>
          <cell r="FO235">
            <v>56000</v>
          </cell>
          <cell r="FP235">
            <v>0</v>
          </cell>
          <cell r="FQ235">
            <v>4001849</v>
          </cell>
          <cell r="FR235">
            <v>0</v>
          </cell>
          <cell r="FS235">
            <v>6000</v>
          </cell>
          <cell r="FT235">
            <v>12782</v>
          </cell>
          <cell r="FU235">
            <v>80000</v>
          </cell>
          <cell r="FV235">
            <v>80000</v>
          </cell>
          <cell r="FW235">
            <v>7693337</v>
          </cell>
          <cell r="FX235">
            <v>0</v>
          </cell>
          <cell r="FY235">
            <v>0</v>
          </cell>
          <cell r="FZ235">
            <v>0</v>
          </cell>
          <cell r="GA235">
            <v>7693337</v>
          </cell>
          <cell r="GB235">
            <v>1312533</v>
          </cell>
          <cell r="GC235">
            <v>9005870</v>
          </cell>
          <cell r="GD235">
            <v>1155726</v>
          </cell>
          <cell r="GE235">
            <v>0</v>
          </cell>
          <cell r="GF235">
            <v>6682795</v>
          </cell>
          <cell r="GG235">
            <v>6001</v>
          </cell>
          <cell r="GH235">
            <v>4923821</v>
          </cell>
          <cell r="GI235">
            <v>0</v>
          </cell>
          <cell r="GJ235">
            <v>163941</v>
          </cell>
          <cell r="GK235">
            <v>625844</v>
          </cell>
          <cell r="GL235">
            <v>241574</v>
          </cell>
          <cell r="GM235">
            <v>13899</v>
          </cell>
          <cell r="GN235">
            <v>40393</v>
          </cell>
          <cell r="GO235">
            <v>44351</v>
          </cell>
          <cell r="GP235">
            <v>0</v>
          </cell>
          <cell r="GQ235">
            <v>136681</v>
          </cell>
          <cell r="GR235">
            <v>0</v>
          </cell>
          <cell r="GS235">
            <v>64713</v>
          </cell>
          <cell r="GT235">
            <v>0</v>
          </cell>
          <cell r="GU235">
            <v>0</v>
          </cell>
          <cell r="GV235">
            <v>6747508</v>
          </cell>
          <cell r="GW235">
            <v>1011341</v>
          </cell>
          <cell r="GX235">
            <v>3239910</v>
          </cell>
          <cell r="GY235">
            <v>0</v>
          </cell>
          <cell r="GZ235">
            <v>0</v>
          </cell>
          <cell r="HA235">
            <v>0</v>
          </cell>
          <cell r="HB235">
            <v>380759</v>
          </cell>
          <cell r="HC235">
            <v>0</v>
          </cell>
          <cell r="HD235">
            <v>50852</v>
          </cell>
          <cell r="HE235">
            <v>0</v>
          </cell>
          <cell r="HF235">
            <v>11379518</v>
          </cell>
          <cell r="HG235">
            <v>7853177</v>
          </cell>
          <cell r="HH235">
            <v>0</v>
          </cell>
          <cell r="HI235">
            <v>3526341</v>
          </cell>
          <cell r="HJ235">
            <v>4617070</v>
          </cell>
          <cell r="HK235">
            <v>355989</v>
          </cell>
          <cell r="HL235">
            <v>149236</v>
          </cell>
          <cell r="HM235">
            <v>546850</v>
          </cell>
          <cell r="HN235">
            <v>224822</v>
          </cell>
          <cell r="HO235">
            <v>30651</v>
          </cell>
          <cell r="HP235">
            <v>37845</v>
          </cell>
          <cell r="HQ235">
            <v>41557</v>
          </cell>
          <cell r="HR235">
            <v>0</v>
          </cell>
          <cell r="HS235">
            <v>136974</v>
          </cell>
          <cell r="HT235">
            <v>0</v>
          </cell>
          <cell r="HU235">
            <v>33606</v>
          </cell>
          <cell r="HV235">
            <v>0</v>
          </cell>
          <cell r="HW235">
            <v>0</v>
          </cell>
          <cell r="HX235">
            <v>6676147</v>
          </cell>
          <cell r="HY235">
            <v>0</v>
          </cell>
          <cell r="HZ235">
            <v>3526341</v>
          </cell>
          <cell r="IA235">
            <v>0</v>
          </cell>
          <cell r="IB235">
            <v>0</v>
          </cell>
          <cell r="IC235">
            <v>0</v>
          </cell>
          <cell r="ID235">
            <v>394563</v>
          </cell>
          <cell r="IE235">
            <v>0</v>
          </cell>
          <cell r="IF235">
            <v>41596</v>
          </cell>
          <cell r="IG235">
            <v>0</v>
          </cell>
          <cell r="IH235">
            <v>0</v>
          </cell>
          <cell r="II235">
            <v>0</v>
          </cell>
          <cell r="IJ235">
            <v>0</v>
          </cell>
          <cell r="IK235">
            <v>0</v>
          </cell>
          <cell r="IL235">
            <v>6642541</v>
          </cell>
          <cell r="IM235">
            <v>0</v>
          </cell>
          <cell r="IN235">
            <v>0</v>
          </cell>
          <cell r="IO235">
            <v>21.47</v>
          </cell>
          <cell r="IP235">
            <v>2</v>
          </cell>
          <cell r="IQ235">
            <v>2.911</v>
          </cell>
          <cell r="IR235">
            <v>0</v>
          </cell>
          <cell r="IS235">
            <v>737</v>
          </cell>
          <cell r="IT235">
            <v>0</v>
          </cell>
          <cell r="IU235">
            <v>0</v>
          </cell>
          <cell r="IV235">
            <v>0</v>
          </cell>
          <cell r="IW235">
            <v>0</v>
          </cell>
          <cell r="IX235">
            <v>0</v>
          </cell>
          <cell r="IY235">
            <v>0</v>
          </cell>
          <cell r="IZ235">
            <v>0</v>
          </cell>
          <cell r="JA235">
            <v>0</v>
          </cell>
          <cell r="JB235">
            <v>0</v>
          </cell>
          <cell r="JC235">
            <v>2.23</v>
          </cell>
          <cell r="JD235">
            <v>89.34</v>
          </cell>
          <cell r="JE235">
            <v>16.440000000000001</v>
          </cell>
          <cell r="JF235">
            <v>21.78</v>
          </cell>
          <cell r="JG235">
            <v>51.12</v>
          </cell>
          <cell r="JH235">
            <v>21.92</v>
          </cell>
          <cell r="JI235">
            <v>15.73</v>
          </cell>
          <cell r="JJ235">
            <v>51.84</v>
          </cell>
          <cell r="JK235">
            <v>89.49</v>
          </cell>
          <cell r="JL235">
            <v>12.02</v>
          </cell>
          <cell r="JM235">
            <v>0</v>
          </cell>
          <cell r="JN235">
            <v>1</v>
          </cell>
          <cell r="JO235">
            <v>0</v>
          </cell>
          <cell r="JP235">
            <v>6121</v>
          </cell>
          <cell r="JQ235">
            <v>2.9849999999999999</v>
          </cell>
          <cell r="JR235">
            <v>14293</v>
          </cell>
          <cell r="JS235">
            <v>754.3</v>
          </cell>
          <cell r="JT235">
            <v>-1</v>
          </cell>
          <cell r="JU235">
            <v>0</v>
          </cell>
          <cell r="JV235">
            <v>-5356</v>
          </cell>
          <cell r="JW235">
            <v>618</v>
          </cell>
          <cell r="JX235">
            <v>737</v>
          </cell>
          <cell r="JY235">
            <v>6366</v>
          </cell>
          <cell r="JZ235">
            <v>4691742</v>
          </cell>
          <cell r="KA235">
            <v>0</v>
          </cell>
        </row>
        <row r="236">
          <cell r="C236">
            <v>4212</v>
          </cell>
          <cell r="D236" t="str">
            <v>MELCHER-DALLAS</v>
          </cell>
          <cell r="E236">
            <v>0</v>
          </cell>
          <cell r="F236">
            <v>0</v>
          </cell>
          <cell r="G236">
            <v>0</v>
          </cell>
          <cell r="H236">
            <v>4212</v>
          </cell>
          <cell r="I236">
            <v>1153012</v>
          </cell>
          <cell r="J236">
            <v>78739</v>
          </cell>
          <cell r="K236">
            <v>10492</v>
          </cell>
          <cell r="L236">
            <v>153978</v>
          </cell>
          <cell r="M236">
            <v>1636</v>
          </cell>
          <cell r="N236">
            <v>74751</v>
          </cell>
          <cell r="O236">
            <v>97000</v>
          </cell>
          <cell r="P236">
            <v>276585</v>
          </cell>
          <cell r="Q236">
            <v>3000</v>
          </cell>
          <cell r="R236">
            <v>2187549</v>
          </cell>
          <cell r="S236">
            <v>0</v>
          </cell>
          <cell r="T236">
            <v>14182</v>
          </cell>
          <cell r="U236">
            <v>2641</v>
          </cell>
          <cell r="V236">
            <v>47693</v>
          </cell>
          <cell r="W236">
            <v>116075</v>
          </cell>
          <cell r="X236">
            <v>4217333</v>
          </cell>
          <cell r="Y236">
            <v>0</v>
          </cell>
          <cell r="Z236">
            <v>0</v>
          </cell>
          <cell r="AA236">
            <v>0</v>
          </cell>
          <cell r="AB236">
            <v>4217333</v>
          </cell>
          <cell r="AC236">
            <v>668831</v>
          </cell>
          <cell r="AD236">
            <v>4886164</v>
          </cell>
          <cell r="AE236">
            <v>2733145</v>
          </cell>
          <cell r="AF236">
            <v>99840</v>
          </cell>
          <cell r="AG236">
            <v>99840</v>
          </cell>
          <cell r="AH236">
            <v>160000</v>
          </cell>
          <cell r="AI236">
            <v>220516</v>
          </cell>
          <cell r="AJ236">
            <v>120483</v>
          </cell>
          <cell r="AK236">
            <v>325000</v>
          </cell>
          <cell r="AL236">
            <v>229659</v>
          </cell>
          <cell r="AM236">
            <v>0</v>
          </cell>
          <cell r="AN236">
            <v>1255338</v>
          </cell>
          <cell r="AO236">
            <v>131477</v>
          </cell>
          <cell r="AP236">
            <v>0</v>
          </cell>
          <cell r="AQ236">
            <v>162426</v>
          </cell>
          <cell r="AR236">
            <v>146591</v>
          </cell>
          <cell r="AS236">
            <v>309017</v>
          </cell>
          <cell r="AT236">
            <v>4428977</v>
          </cell>
          <cell r="AU236">
            <v>0</v>
          </cell>
          <cell r="AV236">
            <v>4428977</v>
          </cell>
          <cell r="AW236">
            <v>457187</v>
          </cell>
          <cell r="AX236">
            <v>4886164</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20</v>
          </cell>
          <cell r="BV236">
            <v>2014</v>
          </cell>
          <cell r="BW236">
            <v>2018</v>
          </cell>
          <cell r="BX236">
            <v>10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2700</v>
          </cell>
          <cell r="CU236">
            <v>0</v>
          </cell>
          <cell r="CV236">
            <v>1</v>
          </cell>
          <cell r="CW236">
            <v>199892</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691716</v>
          </cell>
          <cell r="DU236">
            <v>115320</v>
          </cell>
          <cell r="DV236">
            <v>0</v>
          </cell>
          <cell r="DW236">
            <v>0</v>
          </cell>
          <cell r="DX236">
            <v>0</v>
          </cell>
          <cell r="DY236">
            <v>29087</v>
          </cell>
          <cell r="DZ236">
            <v>141660</v>
          </cell>
          <cell r="EA236">
            <v>0</v>
          </cell>
          <cell r="EB236">
            <v>977783</v>
          </cell>
          <cell r="EC236">
            <v>80000</v>
          </cell>
          <cell r="ED236">
            <v>0</v>
          </cell>
          <cell r="EE236">
            <v>862463</v>
          </cell>
          <cell r="EF236">
            <v>0</v>
          </cell>
          <cell r="EG236">
            <v>0</v>
          </cell>
          <cell r="EH236">
            <v>0</v>
          </cell>
          <cell r="EI236">
            <v>20990</v>
          </cell>
          <cell r="EJ236">
            <v>20990</v>
          </cell>
          <cell r="EK236">
            <v>0</v>
          </cell>
          <cell r="EL236">
            <v>0</v>
          </cell>
          <cell r="EM236">
            <v>0</v>
          </cell>
          <cell r="EN236">
            <v>0</v>
          </cell>
          <cell r="EO236">
            <v>162426</v>
          </cell>
          <cell r="EP236">
            <v>0</v>
          </cell>
          <cell r="EQ236">
            <v>1241199</v>
          </cell>
          <cell r="ER236">
            <v>181299</v>
          </cell>
          <cell r="ES236">
            <v>1537211</v>
          </cell>
          <cell r="ET236">
            <v>125771</v>
          </cell>
          <cell r="EU236">
            <v>0</v>
          </cell>
          <cell r="EV236">
            <v>0</v>
          </cell>
          <cell r="EW236">
            <v>0</v>
          </cell>
          <cell r="EX236">
            <v>33000</v>
          </cell>
          <cell r="EY236">
            <v>0</v>
          </cell>
          <cell r="EZ236">
            <v>0</v>
          </cell>
          <cell r="FA236">
            <v>255356</v>
          </cell>
          <cell r="FB236">
            <v>0</v>
          </cell>
          <cell r="FC236">
            <v>1951338</v>
          </cell>
          <cell r="FD236">
            <v>0</v>
          </cell>
          <cell r="FE236">
            <v>0</v>
          </cell>
          <cell r="FF236">
            <v>1355912</v>
          </cell>
          <cell r="FG236">
            <v>181299</v>
          </cell>
          <cell r="FH236">
            <v>906434</v>
          </cell>
          <cell r="FI236">
            <v>61901</v>
          </cell>
          <cell r="FJ236">
            <v>10492</v>
          </cell>
          <cell r="FK236">
            <v>153978</v>
          </cell>
          <cell r="FL236">
            <v>1636</v>
          </cell>
          <cell r="FM236">
            <v>0</v>
          </cell>
          <cell r="FN236">
            <v>97000</v>
          </cell>
          <cell r="FO236">
            <v>276585</v>
          </cell>
          <cell r="FP236">
            <v>3000</v>
          </cell>
          <cell r="FQ236">
            <v>2187549</v>
          </cell>
          <cell r="FR236">
            <v>0</v>
          </cell>
          <cell r="FS236">
            <v>14182</v>
          </cell>
          <cell r="FT236">
            <v>2076</v>
          </cell>
          <cell r="FU236">
            <v>47693</v>
          </cell>
          <cell r="FV236">
            <v>116075</v>
          </cell>
          <cell r="FW236">
            <v>3878601</v>
          </cell>
          <cell r="FX236">
            <v>0</v>
          </cell>
          <cell r="FY236">
            <v>0</v>
          </cell>
          <cell r="FZ236">
            <v>0</v>
          </cell>
          <cell r="GA236">
            <v>3878601</v>
          </cell>
          <cell r="GB236">
            <v>184609</v>
          </cell>
          <cell r="GC236">
            <v>4063210</v>
          </cell>
          <cell r="GD236">
            <v>722717</v>
          </cell>
          <cell r="GE236">
            <v>0</v>
          </cell>
          <cell r="GF236">
            <v>2439561</v>
          </cell>
          <cell r="GG236">
            <v>6001</v>
          </cell>
          <cell r="GH236">
            <v>1771495</v>
          </cell>
          <cell r="GI236">
            <v>36240</v>
          </cell>
          <cell r="GJ236">
            <v>18057</v>
          </cell>
          <cell r="GK236">
            <v>238960</v>
          </cell>
          <cell r="GL236">
            <v>85698</v>
          </cell>
          <cell r="GM236">
            <v>24241</v>
          </cell>
          <cell r="GN236">
            <v>14449</v>
          </cell>
          <cell r="GO236">
            <v>15853</v>
          </cell>
          <cell r="GP236">
            <v>0</v>
          </cell>
          <cell r="GQ236">
            <v>37106</v>
          </cell>
          <cell r="GR236">
            <v>0</v>
          </cell>
          <cell r="GS236">
            <v>118820</v>
          </cell>
          <cell r="GT236">
            <v>11084</v>
          </cell>
          <cell r="GU236">
            <v>-4942</v>
          </cell>
          <cell r="GV236">
            <v>2569465</v>
          </cell>
          <cell r="GW236">
            <v>281210</v>
          </cell>
          <cell r="GX236">
            <v>1674049</v>
          </cell>
          <cell r="GY236">
            <v>0</v>
          </cell>
          <cell r="GZ236">
            <v>0</v>
          </cell>
          <cell r="HA236">
            <v>0</v>
          </cell>
          <cell r="HB236">
            <v>119022</v>
          </cell>
          <cell r="HC236">
            <v>0</v>
          </cell>
          <cell r="HD236">
            <v>25445</v>
          </cell>
          <cell r="HE236">
            <v>75013</v>
          </cell>
          <cell r="HF236">
            <v>4718759</v>
          </cell>
          <cell r="HG236">
            <v>3502195</v>
          </cell>
          <cell r="HH236">
            <v>0</v>
          </cell>
          <cell r="HI236">
            <v>1216564</v>
          </cell>
          <cell r="HJ236">
            <v>1928115</v>
          </cell>
          <cell r="HK236">
            <v>0</v>
          </cell>
          <cell r="HL236">
            <v>77327</v>
          </cell>
          <cell r="HM236">
            <v>251328</v>
          </cell>
          <cell r="HN236">
            <v>92957</v>
          </cell>
          <cell r="HO236">
            <v>16982</v>
          </cell>
          <cell r="HP236">
            <v>15737</v>
          </cell>
          <cell r="HQ236">
            <v>17268</v>
          </cell>
          <cell r="HR236">
            <v>0</v>
          </cell>
          <cell r="HS236">
            <v>80998</v>
          </cell>
          <cell r="HT236">
            <v>0</v>
          </cell>
          <cell r="HU236">
            <v>18003</v>
          </cell>
          <cell r="HV236">
            <v>0</v>
          </cell>
          <cell r="HW236">
            <v>32285</v>
          </cell>
          <cell r="HX236">
            <v>2757220</v>
          </cell>
          <cell r="HY236">
            <v>0</v>
          </cell>
          <cell r="HZ236">
            <v>1216564</v>
          </cell>
          <cell r="IA236">
            <v>0</v>
          </cell>
          <cell r="IB236">
            <v>0</v>
          </cell>
          <cell r="IC236">
            <v>0</v>
          </cell>
          <cell r="ID236">
            <v>123303</v>
          </cell>
          <cell r="IE236">
            <v>0</v>
          </cell>
          <cell r="IF236">
            <v>20816</v>
          </cell>
          <cell r="IG236">
            <v>79573</v>
          </cell>
          <cell r="IH236">
            <v>0</v>
          </cell>
          <cell r="II236">
            <v>0</v>
          </cell>
          <cell r="IJ236">
            <v>0</v>
          </cell>
          <cell r="IK236">
            <v>0</v>
          </cell>
          <cell r="IL236">
            <v>2739217</v>
          </cell>
          <cell r="IM236">
            <v>0</v>
          </cell>
          <cell r="IN236">
            <v>0</v>
          </cell>
          <cell r="IO236">
            <v>10.89</v>
          </cell>
          <cell r="IP236">
            <v>0</v>
          </cell>
          <cell r="IQ236">
            <v>1.7430000000000001</v>
          </cell>
          <cell r="IR236">
            <v>0</v>
          </cell>
          <cell r="IS236">
            <v>314</v>
          </cell>
          <cell r="IT236">
            <v>0</v>
          </cell>
          <cell r="IU236">
            <v>13.5</v>
          </cell>
          <cell r="IV236">
            <v>0</v>
          </cell>
          <cell r="IW236">
            <v>0</v>
          </cell>
          <cell r="IX236">
            <v>0</v>
          </cell>
          <cell r="IY236">
            <v>0</v>
          </cell>
          <cell r="IZ236">
            <v>0</v>
          </cell>
          <cell r="JA236">
            <v>0</v>
          </cell>
          <cell r="JB236">
            <v>0</v>
          </cell>
          <cell r="JC236">
            <v>0</v>
          </cell>
          <cell r="JD236">
            <v>41.06</v>
          </cell>
          <cell r="JE236">
            <v>2.74</v>
          </cell>
          <cell r="JF236">
            <v>18.16</v>
          </cell>
          <cell r="JG236">
            <v>20.16</v>
          </cell>
          <cell r="JH236">
            <v>0</v>
          </cell>
          <cell r="JI236">
            <v>16.940000000000001</v>
          </cell>
          <cell r="JJ236">
            <v>23.76</v>
          </cell>
          <cell r="JK236">
            <v>40.700000000000003</v>
          </cell>
          <cell r="JL236">
            <v>0.52</v>
          </cell>
          <cell r="JM236">
            <v>0</v>
          </cell>
          <cell r="JN236">
            <v>0</v>
          </cell>
          <cell r="JO236">
            <v>0</v>
          </cell>
          <cell r="JP236">
            <v>6121</v>
          </cell>
          <cell r="JQ236">
            <v>1.61</v>
          </cell>
          <cell r="JR236">
            <v>3455</v>
          </cell>
          <cell r="JS236">
            <v>315</v>
          </cell>
          <cell r="JT236">
            <v>-0.5</v>
          </cell>
          <cell r="JU236">
            <v>-3061</v>
          </cell>
          <cell r="JV236">
            <v>-2678</v>
          </cell>
          <cell r="JW236">
            <v>0</v>
          </cell>
          <cell r="JX236">
            <v>314</v>
          </cell>
          <cell r="JY236">
            <v>6366</v>
          </cell>
          <cell r="JZ236">
            <v>1998924</v>
          </cell>
          <cell r="KA236">
            <v>0</v>
          </cell>
        </row>
        <row r="237">
          <cell r="C237">
            <v>4248</v>
          </cell>
          <cell r="D237" t="str">
            <v>MARCUS-MERIDEN CLEGHORN (OLD)</v>
          </cell>
          <cell r="E237">
            <v>0</v>
          </cell>
          <cell r="F237">
            <v>0</v>
          </cell>
          <cell r="G237">
            <v>0</v>
          </cell>
          <cell r="H237">
            <v>4068</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cell r="IV237">
            <v>0</v>
          </cell>
          <cell r="IW237">
            <v>0</v>
          </cell>
          <cell r="IX237">
            <v>0</v>
          </cell>
          <cell r="IY237">
            <v>0</v>
          </cell>
          <cell r="IZ237">
            <v>0</v>
          </cell>
          <cell r="JA237">
            <v>0</v>
          </cell>
          <cell r="JB237">
            <v>0</v>
          </cell>
          <cell r="JC237">
            <v>0</v>
          </cell>
          <cell r="JD237">
            <v>0</v>
          </cell>
          <cell r="JE237">
            <v>0</v>
          </cell>
          <cell r="JF237">
            <v>0</v>
          </cell>
          <cell r="JG237">
            <v>0</v>
          </cell>
          <cell r="JH237">
            <v>0</v>
          </cell>
          <cell r="JI237">
            <v>0</v>
          </cell>
          <cell r="JJ237">
            <v>0</v>
          </cell>
          <cell r="JK237">
            <v>0</v>
          </cell>
          <cell r="JL237">
            <v>0</v>
          </cell>
          <cell r="JM237">
            <v>0</v>
          </cell>
          <cell r="JN237">
            <v>0</v>
          </cell>
          <cell r="JO237">
            <v>0</v>
          </cell>
          <cell r="JP237">
            <v>0</v>
          </cell>
          <cell r="JQ237">
            <v>0</v>
          </cell>
          <cell r="JR237">
            <v>0</v>
          </cell>
          <cell r="JS237">
            <v>0</v>
          </cell>
          <cell r="JT237">
            <v>0</v>
          </cell>
          <cell r="JU237">
            <v>0</v>
          </cell>
          <cell r="JV237">
            <v>0</v>
          </cell>
          <cell r="JW237">
            <v>0</v>
          </cell>
          <cell r="JX237">
            <v>0</v>
          </cell>
          <cell r="JY237">
            <v>0</v>
          </cell>
          <cell r="JZ237">
            <v>0</v>
          </cell>
          <cell r="KA237">
            <v>0</v>
          </cell>
        </row>
        <row r="238">
          <cell r="C238">
            <v>4266</v>
          </cell>
          <cell r="D238" t="str">
            <v>WEST FORK (SCMT MT) OLD</v>
          </cell>
          <cell r="E238">
            <v>0</v>
          </cell>
          <cell r="F238">
            <v>0</v>
          </cell>
          <cell r="G238">
            <v>0</v>
          </cell>
          <cell r="H238">
            <v>5922</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v>
          </cell>
          <cell r="FE238">
            <v>0</v>
          </cell>
          <cell r="FF238">
            <v>0</v>
          </cell>
          <cell r="FG238">
            <v>0</v>
          </cell>
          <cell r="FH238">
            <v>0</v>
          </cell>
          <cell r="FI238">
            <v>0</v>
          </cell>
          <cell r="FJ238">
            <v>0</v>
          </cell>
          <cell r="FK238">
            <v>0</v>
          </cell>
          <cell r="FL238">
            <v>0</v>
          </cell>
          <cell r="FM238">
            <v>0</v>
          </cell>
          <cell r="FN238">
            <v>0</v>
          </cell>
          <cell r="FO238">
            <v>0</v>
          </cell>
          <cell r="FP238">
            <v>0</v>
          </cell>
          <cell r="FQ238">
            <v>0</v>
          </cell>
          <cell r="FR238">
            <v>0</v>
          </cell>
          <cell r="FS238">
            <v>0</v>
          </cell>
          <cell r="FT238">
            <v>0</v>
          </cell>
          <cell r="FU238">
            <v>0</v>
          </cell>
          <cell r="FV238">
            <v>0</v>
          </cell>
          <cell r="FW238">
            <v>0</v>
          </cell>
          <cell r="FX238">
            <v>0</v>
          </cell>
          <cell r="FY238">
            <v>0</v>
          </cell>
          <cell r="FZ238">
            <v>0</v>
          </cell>
          <cell r="GA238">
            <v>0</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cell r="IV238">
            <v>0</v>
          </cell>
          <cell r="IW238">
            <v>0</v>
          </cell>
          <cell r="IX238">
            <v>0</v>
          </cell>
          <cell r="IY238">
            <v>0</v>
          </cell>
          <cell r="IZ238">
            <v>0</v>
          </cell>
          <cell r="JA238">
            <v>0</v>
          </cell>
          <cell r="JB238">
            <v>0</v>
          </cell>
          <cell r="JC238">
            <v>0</v>
          </cell>
          <cell r="JD238">
            <v>0</v>
          </cell>
          <cell r="JE238">
            <v>0</v>
          </cell>
          <cell r="JF238">
            <v>0</v>
          </cell>
          <cell r="JG238">
            <v>0</v>
          </cell>
          <cell r="JH238">
            <v>0</v>
          </cell>
          <cell r="JI238">
            <v>0</v>
          </cell>
          <cell r="JJ238">
            <v>0</v>
          </cell>
          <cell r="JK238">
            <v>0</v>
          </cell>
          <cell r="JL238">
            <v>0</v>
          </cell>
          <cell r="JM238">
            <v>0</v>
          </cell>
          <cell r="JN238">
            <v>0</v>
          </cell>
          <cell r="JO238">
            <v>0</v>
          </cell>
          <cell r="JP238">
            <v>0</v>
          </cell>
          <cell r="JQ238">
            <v>0</v>
          </cell>
          <cell r="JR238">
            <v>0</v>
          </cell>
          <cell r="JS238">
            <v>0</v>
          </cell>
          <cell r="JT238">
            <v>0</v>
          </cell>
          <cell r="JU238">
            <v>0</v>
          </cell>
          <cell r="JV238">
            <v>0</v>
          </cell>
          <cell r="JW238">
            <v>0</v>
          </cell>
          <cell r="JX238">
            <v>0</v>
          </cell>
          <cell r="JY238">
            <v>0</v>
          </cell>
          <cell r="JZ238">
            <v>0</v>
          </cell>
          <cell r="KA238">
            <v>0</v>
          </cell>
        </row>
        <row r="239">
          <cell r="C239">
            <v>4269</v>
          </cell>
          <cell r="D239" t="str">
            <v>MIDLAND</v>
          </cell>
          <cell r="E239">
            <v>0</v>
          </cell>
          <cell r="F239">
            <v>0</v>
          </cell>
          <cell r="G239">
            <v>0</v>
          </cell>
          <cell r="H239">
            <v>4269</v>
          </cell>
          <cell r="I239">
            <v>2284356</v>
          </cell>
          <cell r="J239">
            <v>68374</v>
          </cell>
          <cell r="K239">
            <v>267398</v>
          </cell>
          <cell r="L239">
            <v>175000</v>
          </cell>
          <cell r="M239">
            <v>5200</v>
          </cell>
          <cell r="N239">
            <v>130000</v>
          </cell>
          <cell r="O239">
            <v>120100</v>
          </cell>
          <cell r="P239">
            <v>582280</v>
          </cell>
          <cell r="Q239">
            <v>0</v>
          </cell>
          <cell r="R239">
            <v>3048469</v>
          </cell>
          <cell r="S239">
            <v>0</v>
          </cell>
          <cell r="T239">
            <v>23000</v>
          </cell>
          <cell r="U239">
            <v>4870</v>
          </cell>
          <cell r="V239">
            <v>84000</v>
          </cell>
          <cell r="W239">
            <v>285000</v>
          </cell>
          <cell r="X239">
            <v>7078047</v>
          </cell>
          <cell r="Y239">
            <v>0</v>
          </cell>
          <cell r="Z239">
            <v>458186</v>
          </cell>
          <cell r="AA239">
            <v>0</v>
          </cell>
          <cell r="AB239">
            <v>7536233</v>
          </cell>
          <cell r="AC239">
            <v>2612516</v>
          </cell>
          <cell r="AD239">
            <v>10148749</v>
          </cell>
          <cell r="AE239">
            <v>4480000</v>
          </cell>
          <cell r="AF239">
            <v>145000</v>
          </cell>
          <cell r="AG239">
            <v>110000</v>
          </cell>
          <cell r="AH239">
            <v>250000</v>
          </cell>
          <cell r="AI239">
            <v>329000</v>
          </cell>
          <cell r="AJ239">
            <v>100000</v>
          </cell>
          <cell r="AK239">
            <v>470000</v>
          </cell>
          <cell r="AL239">
            <v>502000</v>
          </cell>
          <cell r="AM239">
            <v>0</v>
          </cell>
          <cell r="AN239">
            <v>1906000</v>
          </cell>
          <cell r="AO239">
            <v>283000</v>
          </cell>
          <cell r="AP239">
            <v>250000</v>
          </cell>
          <cell r="AQ239">
            <v>458186</v>
          </cell>
          <cell r="AR239">
            <v>249421</v>
          </cell>
          <cell r="AS239">
            <v>957607</v>
          </cell>
          <cell r="AT239">
            <v>7626607</v>
          </cell>
          <cell r="AU239">
            <v>458186</v>
          </cell>
          <cell r="AV239">
            <v>8084793</v>
          </cell>
          <cell r="AW239">
            <v>2063956</v>
          </cell>
          <cell r="AX239">
            <v>10148749</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20</v>
          </cell>
          <cell r="BV239">
            <v>2015</v>
          </cell>
          <cell r="BW239">
            <v>2019</v>
          </cell>
          <cell r="BX239">
            <v>10</v>
          </cell>
          <cell r="BY239">
            <v>0</v>
          </cell>
          <cell r="BZ239">
            <v>0</v>
          </cell>
          <cell r="CA239">
            <v>0</v>
          </cell>
          <cell r="CB239">
            <v>0</v>
          </cell>
          <cell r="CC239">
            <v>0</v>
          </cell>
          <cell r="CD239">
            <v>0</v>
          </cell>
          <cell r="CE239">
            <v>0</v>
          </cell>
          <cell r="CF239">
            <v>0</v>
          </cell>
          <cell r="CG239">
            <v>0</v>
          </cell>
          <cell r="CH239">
            <v>0</v>
          </cell>
          <cell r="CI239">
            <v>0</v>
          </cell>
          <cell r="CJ239">
            <v>2007</v>
          </cell>
          <cell r="CK239">
            <v>2016</v>
          </cell>
          <cell r="CL239">
            <v>670</v>
          </cell>
          <cell r="CM239">
            <v>0</v>
          </cell>
          <cell r="CN239">
            <v>0</v>
          </cell>
          <cell r="CO239">
            <v>0</v>
          </cell>
          <cell r="CP239">
            <v>0</v>
          </cell>
          <cell r="CQ239">
            <v>0</v>
          </cell>
          <cell r="CR239">
            <v>0</v>
          </cell>
          <cell r="CS239">
            <v>0</v>
          </cell>
          <cell r="CT239">
            <v>0</v>
          </cell>
          <cell r="CU239">
            <v>0</v>
          </cell>
          <cell r="CV239">
            <v>11</v>
          </cell>
          <cell r="CW239">
            <v>357607</v>
          </cell>
          <cell r="CX239">
            <v>0</v>
          </cell>
          <cell r="CY239">
            <v>0</v>
          </cell>
          <cell r="CZ239">
            <v>0</v>
          </cell>
          <cell r="DA239">
            <v>0</v>
          </cell>
          <cell r="DB239">
            <v>0</v>
          </cell>
          <cell r="DC239">
            <v>0</v>
          </cell>
          <cell r="DD239">
            <v>0</v>
          </cell>
          <cell r="DE239">
            <v>129861</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1908342</v>
          </cell>
          <cell r="DU239">
            <v>18779</v>
          </cell>
          <cell r="DV239">
            <v>0</v>
          </cell>
          <cell r="DW239">
            <v>0</v>
          </cell>
          <cell r="DX239">
            <v>0</v>
          </cell>
          <cell r="DY239">
            <v>0</v>
          </cell>
          <cell r="DZ239">
            <v>0</v>
          </cell>
          <cell r="EA239">
            <v>0</v>
          </cell>
          <cell r="EB239">
            <v>1927121</v>
          </cell>
          <cell r="EC239">
            <v>215000</v>
          </cell>
          <cell r="ED239">
            <v>0</v>
          </cell>
          <cell r="EE239">
            <v>1908342</v>
          </cell>
          <cell r="EF239">
            <v>120020</v>
          </cell>
          <cell r="EG239">
            <v>9841</v>
          </cell>
          <cell r="EH239">
            <v>129861</v>
          </cell>
          <cell r="EI239">
            <v>76250</v>
          </cell>
          <cell r="EJ239">
            <v>206111</v>
          </cell>
          <cell r="EK239">
            <v>0</v>
          </cell>
          <cell r="EL239">
            <v>0</v>
          </cell>
          <cell r="EM239">
            <v>0</v>
          </cell>
          <cell r="EN239">
            <v>0</v>
          </cell>
          <cell r="EO239">
            <v>0</v>
          </cell>
          <cell r="EP239">
            <v>0</v>
          </cell>
          <cell r="EQ239">
            <v>2348232</v>
          </cell>
          <cell r="ER239">
            <v>8127</v>
          </cell>
          <cell r="ES239">
            <v>834027</v>
          </cell>
          <cell r="ET239">
            <v>93049</v>
          </cell>
          <cell r="EU239">
            <v>0</v>
          </cell>
          <cell r="EV239">
            <v>0</v>
          </cell>
          <cell r="EW239">
            <v>56202</v>
          </cell>
          <cell r="EX239">
            <v>33000</v>
          </cell>
          <cell r="EY239">
            <v>0</v>
          </cell>
          <cell r="EZ239">
            <v>0</v>
          </cell>
          <cell r="FA239">
            <v>0</v>
          </cell>
          <cell r="FB239">
            <v>0</v>
          </cell>
          <cell r="FC239">
            <v>1016278</v>
          </cell>
          <cell r="FD239">
            <v>0</v>
          </cell>
          <cell r="FE239">
            <v>0</v>
          </cell>
          <cell r="FF239">
            <v>825900</v>
          </cell>
          <cell r="FG239">
            <v>8127</v>
          </cell>
          <cell r="FH239">
            <v>1875482</v>
          </cell>
          <cell r="FI239">
            <v>56137</v>
          </cell>
          <cell r="FJ239">
            <v>267398</v>
          </cell>
          <cell r="FK239">
            <v>175000</v>
          </cell>
          <cell r="FL239">
            <v>5000</v>
          </cell>
          <cell r="FM239">
            <v>0</v>
          </cell>
          <cell r="FN239">
            <v>100</v>
          </cell>
          <cell r="FO239">
            <v>100000</v>
          </cell>
          <cell r="FP239">
            <v>0</v>
          </cell>
          <cell r="FQ239">
            <v>3048469</v>
          </cell>
          <cell r="FR239">
            <v>0</v>
          </cell>
          <cell r="FS239">
            <v>20000</v>
          </cell>
          <cell r="FT239">
            <v>3998</v>
          </cell>
          <cell r="FU239">
            <v>84000</v>
          </cell>
          <cell r="FV239">
            <v>170000</v>
          </cell>
          <cell r="FW239">
            <v>5805584</v>
          </cell>
          <cell r="FX239">
            <v>0</v>
          </cell>
          <cell r="FY239">
            <v>0</v>
          </cell>
          <cell r="FZ239">
            <v>0</v>
          </cell>
          <cell r="GA239">
            <v>5805584</v>
          </cell>
          <cell r="GB239">
            <v>1145244</v>
          </cell>
          <cell r="GC239">
            <v>6950828</v>
          </cell>
          <cell r="GD239">
            <v>825496</v>
          </cell>
          <cell r="GE239">
            <v>0</v>
          </cell>
          <cell r="GF239">
            <v>4506305</v>
          </cell>
          <cell r="GG239">
            <v>6090</v>
          </cell>
          <cell r="GH239">
            <v>3219174</v>
          </cell>
          <cell r="GI239">
            <v>124209</v>
          </cell>
          <cell r="GJ239">
            <v>86137</v>
          </cell>
          <cell r="GK239">
            <v>497492</v>
          </cell>
          <cell r="GL239">
            <v>160445</v>
          </cell>
          <cell r="GM239">
            <v>20803</v>
          </cell>
          <cell r="GN239">
            <v>26465</v>
          </cell>
          <cell r="GO239">
            <v>29063</v>
          </cell>
          <cell r="GP239">
            <v>0</v>
          </cell>
          <cell r="GQ239">
            <v>0</v>
          </cell>
          <cell r="GR239">
            <v>0</v>
          </cell>
          <cell r="GS239">
            <v>160776</v>
          </cell>
          <cell r="GT239">
            <v>429310</v>
          </cell>
          <cell r="GU239">
            <v>0</v>
          </cell>
          <cell r="GV239">
            <v>5096391</v>
          </cell>
          <cell r="GW239">
            <v>509930</v>
          </cell>
          <cell r="GX239">
            <v>1670658</v>
          </cell>
          <cell r="GY239">
            <v>0</v>
          </cell>
          <cell r="GZ239">
            <v>0</v>
          </cell>
          <cell r="HA239">
            <v>0</v>
          </cell>
          <cell r="HB239">
            <v>275394</v>
          </cell>
          <cell r="HC239">
            <v>0</v>
          </cell>
          <cell r="HD239">
            <v>43123</v>
          </cell>
          <cell r="HE239">
            <v>105018</v>
          </cell>
          <cell r="HF239">
            <v>7657391</v>
          </cell>
          <cell r="HG239">
            <v>6036071</v>
          </cell>
          <cell r="HH239">
            <v>0</v>
          </cell>
          <cell r="HI239">
            <v>1621320</v>
          </cell>
          <cell r="HJ239">
            <v>3446550</v>
          </cell>
          <cell r="HK239">
            <v>0</v>
          </cell>
          <cell r="HL239">
            <v>78488</v>
          </cell>
          <cell r="HM239">
            <v>601439</v>
          </cell>
          <cell r="HN239">
            <v>174807</v>
          </cell>
          <cell r="HO239">
            <v>6441</v>
          </cell>
          <cell r="HP239">
            <v>28345</v>
          </cell>
          <cell r="HQ239">
            <v>31130</v>
          </cell>
          <cell r="HR239">
            <v>0</v>
          </cell>
          <cell r="HS239">
            <v>0</v>
          </cell>
          <cell r="HT239">
            <v>0</v>
          </cell>
          <cell r="HU239">
            <v>72012</v>
          </cell>
          <cell r="HV239">
            <v>0</v>
          </cell>
          <cell r="HW239">
            <v>-914</v>
          </cell>
          <cell r="HX239">
            <v>4803873</v>
          </cell>
          <cell r="HY239">
            <v>0</v>
          </cell>
          <cell r="HZ239">
            <v>1621320</v>
          </cell>
          <cell r="IA239">
            <v>0</v>
          </cell>
          <cell r="IB239">
            <v>0</v>
          </cell>
          <cell r="IC239">
            <v>0</v>
          </cell>
          <cell r="ID239">
            <v>280618</v>
          </cell>
          <cell r="IE239">
            <v>0</v>
          </cell>
          <cell r="IF239">
            <v>35327</v>
          </cell>
          <cell r="IG239">
            <v>88755</v>
          </cell>
          <cell r="IH239">
            <v>0</v>
          </cell>
          <cell r="II239">
            <v>0</v>
          </cell>
          <cell r="IJ239">
            <v>0</v>
          </cell>
          <cell r="IK239">
            <v>0</v>
          </cell>
          <cell r="IL239">
            <v>4731861</v>
          </cell>
          <cell r="IM239">
            <v>0</v>
          </cell>
          <cell r="IN239">
            <v>0</v>
          </cell>
          <cell r="IO239">
            <v>9.65</v>
          </cell>
          <cell r="IP239">
            <v>11</v>
          </cell>
          <cell r="IQ239">
            <v>2.9889999999999999</v>
          </cell>
          <cell r="IR239">
            <v>0</v>
          </cell>
          <cell r="IS239">
            <v>554</v>
          </cell>
          <cell r="IT239">
            <v>0</v>
          </cell>
          <cell r="IU239">
            <v>15</v>
          </cell>
          <cell r="IV239">
            <v>0</v>
          </cell>
          <cell r="IW239">
            <v>0</v>
          </cell>
          <cell r="IX239">
            <v>0</v>
          </cell>
          <cell r="IY239">
            <v>0</v>
          </cell>
          <cell r="IZ239">
            <v>0</v>
          </cell>
          <cell r="JA239">
            <v>0</v>
          </cell>
          <cell r="JB239">
            <v>0</v>
          </cell>
          <cell r="JC239">
            <v>0</v>
          </cell>
          <cell r="JD239">
            <v>96.85</v>
          </cell>
          <cell r="JE239">
            <v>43.84</v>
          </cell>
          <cell r="JF239">
            <v>24.21</v>
          </cell>
          <cell r="JG239">
            <v>28.8</v>
          </cell>
          <cell r="JH239">
            <v>20.55</v>
          </cell>
          <cell r="JI239">
            <v>18.149999999999999</v>
          </cell>
          <cell r="JJ239">
            <v>33.119999999999997</v>
          </cell>
          <cell r="JK239">
            <v>71.819999999999993</v>
          </cell>
          <cell r="JL239">
            <v>8.51</v>
          </cell>
          <cell r="JM239">
            <v>0</v>
          </cell>
          <cell r="JN239">
            <v>13</v>
          </cell>
          <cell r="JO239">
            <v>0</v>
          </cell>
          <cell r="JP239">
            <v>6210</v>
          </cell>
          <cell r="JQ239">
            <v>3.173</v>
          </cell>
          <cell r="JR239">
            <v>51584</v>
          </cell>
          <cell r="JS239">
            <v>555</v>
          </cell>
          <cell r="JT239">
            <v>0</v>
          </cell>
          <cell r="JU239">
            <v>0</v>
          </cell>
          <cell r="JV239">
            <v>0</v>
          </cell>
          <cell r="JW239">
            <v>0</v>
          </cell>
          <cell r="JX239">
            <v>554</v>
          </cell>
          <cell r="JY239">
            <v>6455</v>
          </cell>
          <cell r="JZ239">
            <v>3576070</v>
          </cell>
          <cell r="KA239">
            <v>0</v>
          </cell>
        </row>
        <row r="240">
          <cell r="C240">
            <v>4271</v>
          </cell>
          <cell r="D240" t="str">
            <v>MID-PRAIRIE</v>
          </cell>
          <cell r="E240">
            <v>0</v>
          </cell>
          <cell r="F240">
            <v>0</v>
          </cell>
          <cell r="G240">
            <v>0</v>
          </cell>
          <cell r="H240">
            <v>4271</v>
          </cell>
          <cell r="I240">
            <v>4786961</v>
          </cell>
          <cell r="J240">
            <v>124912</v>
          </cell>
          <cell r="K240">
            <v>949538</v>
          </cell>
          <cell r="L240">
            <v>1500000</v>
          </cell>
          <cell r="M240">
            <v>14539</v>
          </cell>
          <cell r="N240">
            <v>335000</v>
          </cell>
          <cell r="O240">
            <v>355000</v>
          </cell>
          <cell r="P240">
            <v>1486200</v>
          </cell>
          <cell r="Q240">
            <v>0</v>
          </cell>
          <cell r="R240">
            <v>7428504</v>
          </cell>
          <cell r="S240">
            <v>0</v>
          </cell>
          <cell r="T240">
            <v>130600</v>
          </cell>
          <cell r="U240">
            <v>29907</v>
          </cell>
          <cell r="V240">
            <v>315000</v>
          </cell>
          <cell r="W240">
            <v>460000</v>
          </cell>
          <cell r="X240">
            <v>17916161</v>
          </cell>
          <cell r="Y240">
            <v>10600000</v>
          </cell>
          <cell r="Z240">
            <v>526080</v>
          </cell>
          <cell r="AA240">
            <v>0</v>
          </cell>
          <cell r="AB240">
            <v>29042241</v>
          </cell>
          <cell r="AC240">
            <v>4888343</v>
          </cell>
          <cell r="AD240">
            <v>33930584</v>
          </cell>
          <cell r="AE240">
            <v>11080000</v>
          </cell>
          <cell r="AF240">
            <v>540500</v>
          </cell>
          <cell r="AG240">
            <v>500000</v>
          </cell>
          <cell r="AH240">
            <v>330000</v>
          </cell>
          <cell r="AI240">
            <v>895000</v>
          </cell>
          <cell r="AJ240">
            <v>249000</v>
          </cell>
          <cell r="AK240">
            <v>1571500</v>
          </cell>
          <cell r="AL240">
            <v>875000</v>
          </cell>
          <cell r="AM240">
            <v>0</v>
          </cell>
          <cell r="AN240">
            <v>4961000</v>
          </cell>
          <cell r="AO240">
            <v>573000</v>
          </cell>
          <cell r="AP240">
            <v>11050000</v>
          </cell>
          <cell r="AQ240">
            <v>1378630</v>
          </cell>
          <cell r="AR240">
            <v>550538</v>
          </cell>
          <cell r="AS240">
            <v>12979168</v>
          </cell>
          <cell r="AT240">
            <v>29593168</v>
          </cell>
          <cell r="AU240">
            <v>526080</v>
          </cell>
          <cell r="AV240">
            <v>30119248</v>
          </cell>
          <cell r="AW240">
            <v>3811336</v>
          </cell>
          <cell r="AX240">
            <v>33930584</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20</v>
          </cell>
          <cell r="BV240">
            <v>2010</v>
          </cell>
          <cell r="BW240">
            <v>2019</v>
          </cell>
          <cell r="BX240">
            <v>10</v>
          </cell>
          <cell r="BY240">
            <v>0</v>
          </cell>
          <cell r="BZ240">
            <v>0</v>
          </cell>
          <cell r="CA240">
            <v>0</v>
          </cell>
          <cell r="CB240">
            <v>0</v>
          </cell>
          <cell r="CC240">
            <v>0</v>
          </cell>
          <cell r="CD240">
            <v>0</v>
          </cell>
          <cell r="CE240">
            <v>0</v>
          </cell>
          <cell r="CF240">
            <v>0</v>
          </cell>
          <cell r="CG240">
            <v>0</v>
          </cell>
          <cell r="CH240">
            <v>0</v>
          </cell>
          <cell r="CI240">
            <v>0</v>
          </cell>
          <cell r="CJ240">
            <v>2012</v>
          </cell>
          <cell r="CK240">
            <v>2021</v>
          </cell>
          <cell r="CL240">
            <v>1200</v>
          </cell>
          <cell r="CM240">
            <v>0</v>
          </cell>
          <cell r="CN240">
            <v>0</v>
          </cell>
          <cell r="CO240">
            <v>0</v>
          </cell>
          <cell r="CP240">
            <v>0</v>
          </cell>
          <cell r="CQ240">
            <v>0</v>
          </cell>
          <cell r="CR240">
            <v>0</v>
          </cell>
          <cell r="CS240">
            <v>0</v>
          </cell>
          <cell r="CT240">
            <v>2700</v>
          </cell>
          <cell r="CU240">
            <v>0</v>
          </cell>
          <cell r="CV240">
            <v>8</v>
          </cell>
          <cell r="CW240">
            <v>796194</v>
          </cell>
          <cell r="CX240">
            <v>0</v>
          </cell>
          <cell r="CY240">
            <v>0</v>
          </cell>
          <cell r="CZ240">
            <v>0</v>
          </cell>
          <cell r="DA240">
            <v>0</v>
          </cell>
          <cell r="DB240">
            <v>0</v>
          </cell>
          <cell r="DC240">
            <v>0</v>
          </cell>
          <cell r="DD240">
            <v>6</v>
          </cell>
          <cell r="DE240">
            <v>488796</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3556807</v>
          </cell>
          <cell r="DU240">
            <v>51767</v>
          </cell>
          <cell r="DV240">
            <v>0</v>
          </cell>
          <cell r="DW240">
            <v>0</v>
          </cell>
          <cell r="DX240">
            <v>0</v>
          </cell>
          <cell r="DY240">
            <v>0</v>
          </cell>
          <cell r="DZ240">
            <v>0</v>
          </cell>
          <cell r="EA240">
            <v>0</v>
          </cell>
          <cell r="EB240">
            <v>3608574</v>
          </cell>
          <cell r="EC240">
            <v>207000</v>
          </cell>
          <cell r="ED240">
            <v>0</v>
          </cell>
          <cell r="EE240">
            <v>3556807</v>
          </cell>
          <cell r="EF240">
            <v>0</v>
          </cell>
          <cell r="EG240">
            <v>72775</v>
          </cell>
          <cell r="EH240">
            <v>72775</v>
          </cell>
          <cell r="EI240">
            <v>134419</v>
          </cell>
          <cell r="EJ240">
            <v>207194</v>
          </cell>
          <cell r="EK240">
            <v>0</v>
          </cell>
          <cell r="EL240">
            <v>0</v>
          </cell>
          <cell r="EM240">
            <v>0</v>
          </cell>
          <cell r="EN240">
            <v>0</v>
          </cell>
          <cell r="EO240">
            <v>867613</v>
          </cell>
          <cell r="EP240">
            <v>0</v>
          </cell>
          <cell r="EQ240">
            <v>4890381</v>
          </cell>
          <cell r="ER240">
            <v>12709</v>
          </cell>
          <cell r="ES240">
            <v>918960</v>
          </cell>
          <cell r="ET240">
            <v>52742</v>
          </cell>
          <cell r="EU240">
            <v>0</v>
          </cell>
          <cell r="EV240">
            <v>0</v>
          </cell>
          <cell r="EW240">
            <v>17866</v>
          </cell>
          <cell r="EX240">
            <v>33000</v>
          </cell>
          <cell r="EY240">
            <v>0</v>
          </cell>
          <cell r="EZ240">
            <v>0</v>
          </cell>
          <cell r="FA240">
            <v>213000</v>
          </cell>
          <cell r="FB240">
            <v>0</v>
          </cell>
          <cell r="FC240">
            <v>1235568</v>
          </cell>
          <cell r="FD240">
            <v>0</v>
          </cell>
          <cell r="FE240">
            <v>0</v>
          </cell>
          <cell r="FF240">
            <v>906251</v>
          </cell>
          <cell r="FG240">
            <v>12709</v>
          </cell>
          <cell r="FH240">
            <v>3534096</v>
          </cell>
          <cell r="FI240">
            <v>92970</v>
          </cell>
          <cell r="FJ240">
            <v>593461</v>
          </cell>
          <cell r="FK240">
            <v>1500000</v>
          </cell>
          <cell r="FL240">
            <v>14300</v>
          </cell>
          <cell r="FM240">
            <v>0</v>
          </cell>
          <cell r="FN240">
            <v>90000</v>
          </cell>
          <cell r="FO240">
            <v>475000</v>
          </cell>
          <cell r="FP240">
            <v>0</v>
          </cell>
          <cell r="FQ240">
            <v>7428504</v>
          </cell>
          <cell r="FR240">
            <v>0</v>
          </cell>
          <cell r="FS240">
            <v>125000</v>
          </cell>
          <cell r="FT240">
            <v>21528</v>
          </cell>
          <cell r="FU240">
            <v>315000</v>
          </cell>
          <cell r="FV240">
            <v>220000</v>
          </cell>
          <cell r="FW240">
            <v>14409859</v>
          </cell>
          <cell r="FX240">
            <v>0</v>
          </cell>
          <cell r="FY240">
            <v>0</v>
          </cell>
          <cell r="FZ240">
            <v>0</v>
          </cell>
          <cell r="GA240">
            <v>14409859</v>
          </cell>
          <cell r="GB240">
            <v>2659197</v>
          </cell>
          <cell r="GC240">
            <v>17069056</v>
          </cell>
          <cell r="GD240">
            <v>3354289</v>
          </cell>
          <cell r="GE240">
            <v>0</v>
          </cell>
          <cell r="GF240">
            <v>9645260</v>
          </cell>
          <cell r="GG240">
            <v>6025</v>
          </cell>
          <cell r="GH240">
            <v>7082388</v>
          </cell>
          <cell r="GI240">
            <v>0</v>
          </cell>
          <cell r="GJ240">
            <v>190029</v>
          </cell>
          <cell r="GK240">
            <v>1020153</v>
          </cell>
          <cell r="GL240">
            <v>353553</v>
          </cell>
          <cell r="GM240">
            <v>7264</v>
          </cell>
          <cell r="GN240">
            <v>60933</v>
          </cell>
          <cell r="GO240">
            <v>66915</v>
          </cell>
          <cell r="GP240">
            <v>0</v>
          </cell>
          <cell r="GQ240">
            <v>129443</v>
          </cell>
          <cell r="GR240">
            <v>0</v>
          </cell>
          <cell r="GS240">
            <v>283175</v>
          </cell>
          <cell r="GT240">
            <v>0</v>
          </cell>
          <cell r="GU240">
            <v>0</v>
          </cell>
          <cell r="GV240">
            <v>9928435</v>
          </cell>
          <cell r="GW240">
            <v>2729774</v>
          </cell>
          <cell r="GX240">
            <v>3583515</v>
          </cell>
          <cell r="GY240">
            <v>0</v>
          </cell>
          <cell r="GZ240">
            <v>0</v>
          </cell>
          <cell r="HA240">
            <v>0</v>
          </cell>
          <cell r="HB240">
            <v>273167</v>
          </cell>
          <cell r="HC240">
            <v>0</v>
          </cell>
          <cell r="HD240">
            <v>67394</v>
          </cell>
          <cell r="HE240">
            <v>213036</v>
          </cell>
          <cell r="HF240">
            <v>16727927</v>
          </cell>
          <cell r="HG240">
            <v>13344040</v>
          </cell>
          <cell r="HH240">
            <v>0</v>
          </cell>
          <cell r="HI240">
            <v>3383887</v>
          </cell>
          <cell r="HJ240">
            <v>7512263</v>
          </cell>
          <cell r="HK240">
            <v>0</v>
          </cell>
          <cell r="HL240">
            <v>310667</v>
          </cell>
          <cell r="HM240">
            <v>1002925</v>
          </cell>
          <cell r="HN240">
            <v>371606</v>
          </cell>
          <cell r="HO240">
            <v>0</v>
          </cell>
          <cell r="HP240">
            <v>63802</v>
          </cell>
          <cell r="HQ240">
            <v>70070</v>
          </cell>
          <cell r="HR240">
            <v>0</v>
          </cell>
          <cell r="HS240">
            <v>206236</v>
          </cell>
          <cell r="HT240">
            <v>0</v>
          </cell>
          <cell r="HU240">
            <v>144408</v>
          </cell>
          <cell r="HV240">
            <v>0</v>
          </cell>
          <cell r="HW240">
            <v>0</v>
          </cell>
          <cell r="HX240">
            <v>10477015</v>
          </cell>
          <cell r="HY240">
            <v>0</v>
          </cell>
          <cell r="HZ240">
            <v>3383887</v>
          </cell>
          <cell r="IA240">
            <v>0</v>
          </cell>
          <cell r="IB240">
            <v>0</v>
          </cell>
          <cell r="IC240">
            <v>0</v>
          </cell>
          <cell r="ID240">
            <v>228433</v>
          </cell>
          <cell r="IE240">
            <v>0</v>
          </cell>
          <cell r="IF240">
            <v>55121</v>
          </cell>
          <cell r="IG240">
            <v>312171</v>
          </cell>
          <cell r="IH240">
            <v>0</v>
          </cell>
          <cell r="II240">
            <v>0</v>
          </cell>
          <cell r="IJ240">
            <v>0</v>
          </cell>
          <cell r="IK240">
            <v>0</v>
          </cell>
          <cell r="IL240">
            <v>10332607</v>
          </cell>
          <cell r="IM240">
            <v>0</v>
          </cell>
          <cell r="IN240">
            <v>0</v>
          </cell>
          <cell r="IO240">
            <v>44.27</v>
          </cell>
          <cell r="IP240">
            <v>51</v>
          </cell>
          <cell r="IQ240">
            <v>4.9660000000000002</v>
          </cell>
          <cell r="IR240">
            <v>1.32</v>
          </cell>
          <cell r="IS240">
            <v>1246</v>
          </cell>
          <cell r="IT240">
            <v>0</v>
          </cell>
          <cell r="IU240">
            <v>39</v>
          </cell>
          <cell r="IV240">
            <v>0</v>
          </cell>
          <cell r="IW240">
            <v>0</v>
          </cell>
          <cell r="IX240">
            <v>0</v>
          </cell>
          <cell r="IY240">
            <v>0</v>
          </cell>
          <cell r="IZ240">
            <v>0</v>
          </cell>
          <cell r="JA240">
            <v>0</v>
          </cell>
          <cell r="JB240">
            <v>0</v>
          </cell>
          <cell r="JC240">
            <v>0</v>
          </cell>
          <cell r="JD240">
            <v>163.21</v>
          </cell>
          <cell r="JE240">
            <v>38.36</v>
          </cell>
          <cell r="JF240">
            <v>47.81</v>
          </cell>
          <cell r="JG240">
            <v>77.040000000000006</v>
          </cell>
          <cell r="JH240">
            <v>27.4</v>
          </cell>
          <cell r="JI240">
            <v>42.36</v>
          </cell>
          <cell r="JJ240">
            <v>73.44</v>
          </cell>
          <cell r="JK240">
            <v>143.19999999999999</v>
          </cell>
          <cell r="JL240">
            <v>18.48</v>
          </cell>
          <cell r="JM240">
            <v>1.76</v>
          </cell>
          <cell r="JN240">
            <v>45</v>
          </cell>
          <cell r="JO240">
            <v>0</v>
          </cell>
          <cell r="JP240">
            <v>6145</v>
          </cell>
          <cell r="JQ240">
            <v>4.9580000000000002</v>
          </cell>
          <cell r="JR240">
            <v>31875</v>
          </cell>
          <cell r="JS240">
            <v>1222.5</v>
          </cell>
          <cell r="JT240">
            <v>0</v>
          </cell>
          <cell r="JU240">
            <v>0</v>
          </cell>
          <cell r="JV240">
            <v>0</v>
          </cell>
          <cell r="JW240">
            <v>0</v>
          </cell>
          <cell r="JX240">
            <v>1246</v>
          </cell>
          <cell r="JY240">
            <v>6390</v>
          </cell>
          <cell r="JZ240">
            <v>7961940</v>
          </cell>
          <cell r="KA240">
            <v>0</v>
          </cell>
        </row>
        <row r="241">
          <cell r="C241">
            <v>4356</v>
          </cell>
          <cell r="D241" t="str">
            <v>MISSOURI VALLEY</v>
          </cell>
          <cell r="E241">
            <v>0</v>
          </cell>
          <cell r="F241">
            <v>0</v>
          </cell>
          <cell r="G241">
            <v>0</v>
          </cell>
          <cell r="H241">
            <v>4356</v>
          </cell>
          <cell r="I241">
            <v>4043629</v>
          </cell>
          <cell r="J241">
            <v>103481</v>
          </cell>
          <cell r="K241">
            <v>263574</v>
          </cell>
          <cell r="L241">
            <v>265000</v>
          </cell>
          <cell r="M241">
            <v>840</v>
          </cell>
          <cell r="N241">
            <v>200000</v>
          </cell>
          <cell r="O241">
            <v>180760</v>
          </cell>
          <cell r="P241">
            <v>873330</v>
          </cell>
          <cell r="Q241">
            <v>4400</v>
          </cell>
          <cell r="R241">
            <v>5038868</v>
          </cell>
          <cell r="S241">
            <v>0</v>
          </cell>
          <cell r="T241">
            <v>44000</v>
          </cell>
          <cell r="U241">
            <v>23665</v>
          </cell>
          <cell r="V241">
            <v>120039</v>
          </cell>
          <cell r="W241">
            <v>317000</v>
          </cell>
          <cell r="X241">
            <v>11478586</v>
          </cell>
          <cell r="Y241">
            <v>0</v>
          </cell>
          <cell r="Z241">
            <v>126000</v>
          </cell>
          <cell r="AA241">
            <v>0</v>
          </cell>
          <cell r="AB241">
            <v>11604586</v>
          </cell>
          <cell r="AC241">
            <v>5941131</v>
          </cell>
          <cell r="AD241">
            <v>17545717</v>
          </cell>
          <cell r="AE241">
            <v>6294500</v>
          </cell>
          <cell r="AF241">
            <v>299000</v>
          </cell>
          <cell r="AG241">
            <v>236000</v>
          </cell>
          <cell r="AH241">
            <v>268538</v>
          </cell>
          <cell r="AI241">
            <v>614250</v>
          </cell>
          <cell r="AJ241">
            <v>199973</v>
          </cell>
          <cell r="AK241">
            <v>959750</v>
          </cell>
          <cell r="AL241">
            <v>465150</v>
          </cell>
          <cell r="AM241">
            <v>0</v>
          </cell>
          <cell r="AN241">
            <v>3042661</v>
          </cell>
          <cell r="AO241">
            <v>446250</v>
          </cell>
          <cell r="AP241">
            <v>700000</v>
          </cell>
          <cell r="AQ241">
            <v>426150</v>
          </cell>
          <cell r="AR241">
            <v>381505</v>
          </cell>
          <cell r="AS241">
            <v>1507655</v>
          </cell>
          <cell r="AT241">
            <v>11291066</v>
          </cell>
          <cell r="AU241">
            <v>126000</v>
          </cell>
          <cell r="AV241">
            <v>11417066</v>
          </cell>
          <cell r="AW241">
            <v>6128651</v>
          </cell>
          <cell r="AX241">
            <v>17545717</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20</v>
          </cell>
          <cell r="BV241">
            <v>2014</v>
          </cell>
          <cell r="BW241">
            <v>2018</v>
          </cell>
          <cell r="BX241">
            <v>10</v>
          </cell>
          <cell r="BY241">
            <v>0</v>
          </cell>
          <cell r="BZ241">
            <v>0</v>
          </cell>
          <cell r="CA241">
            <v>0</v>
          </cell>
          <cell r="CB241">
            <v>0</v>
          </cell>
          <cell r="CC241">
            <v>0</v>
          </cell>
          <cell r="CD241">
            <v>0</v>
          </cell>
          <cell r="CE241">
            <v>0</v>
          </cell>
          <cell r="CF241">
            <v>0</v>
          </cell>
          <cell r="CG241">
            <v>0</v>
          </cell>
          <cell r="CH241">
            <v>0</v>
          </cell>
          <cell r="CI241">
            <v>0</v>
          </cell>
          <cell r="CJ241">
            <v>2008</v>
          </cell>
          <cell r="CK241">
            <v>2017</v>
          </cell>
          <cell r="CL241">
            <v>670</v>
          </cell>
          <cell r="CM241">
            <v>0</v>
          </cell>
          <cell r="CN241">
            <v>0</v>
          </cell>
          <cell r="CO241">
            <v>0</v>
          </cell>
          <cell r="CP241">
            <v>0</v>
          </cell>
          <cell r="CQ241">
            <v>0</v>
          </cell>
          <cell r="CR241">
            <v>0</v>
          </cell>
          <cell r="CS241">
            <v>0</v>
          </cell>
          <cell r="CT241">
            <v>2700</v>
          </cell>
          <cell r="CU241">
            <v>0</v>
          </cell>
          <cell r="CV241">
            <v>5</v>
          </cell>
          <cell r="CW241">
            <v>546967</v>
          </cell>
          <cell r="CX241">
            <v>0</v>
          </cell>
          <cell r="CY241">
            <v>0</v>
          </cell>
          <cell r="CZ241">
            <v>0</v>
          </cell>
          <cell r="DA241">
            <v>0</v>
          </cell>
          <cell r="DB241">
            <v>0</v>
          </cell>
          <cell r="DC241">
            <v>0</v>
          </cell>
          <cell r="DD241">
            <v>0</v>
          </cell>
          <cell r="DE241">
            <v>170831</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2363695</v>
          </cell>
          <cell r="DU241">
            <v>190679</v>
          </cell>
          <cell r="DV241">
            <v>0</v>
          </cell>
          <cell r="DW241">
            <v>0</v>
          </cell>
          <cell r="DX241">
            <v>0</v>
          </cell>
          <cell r="DY241">
            <v>0</v>
          </cell>
          <cell r="DZ241">
            <v>700000</v>
          </cell>
          <cell r="EA241">
            <v>0</v>
          </cell>
          <cell r="EB241">
            <v>3254374</v>
          </cell>
          <cell r="EC241">
            <v>325000</v>
          </cell>
          <cell r="ED241">
            <v>0</v>
          </cell>
          <cell r="EE241">
            <v>3063695</v>
          </cell>
          <cell r="EF241">
            <v>119000</v>
          </cell>
          <cell r="EG241">
            <v>51831</v>
          </cell>
          <cell r="EH241">
            <v>170831</v>
          </cell>
          <cell r="EI241">
            <v>84140</v>
          </cell>
          <cell r="EJ241">
            <v>254971</v>
          </cell>
          <cell r="EK241">
            <v>0</v>
          </cell>
          <cell r="EL241">
            <v>0</v>
          </cell>
          <cell r="EM241">
            <v>0</v>
          </cell>
          <cell r="EN241">
            <v>0</v>
          </cell>
          <cell r="EO241">
            <v>300150</v>
          </cell>
          <cell r="EP241">
            <v>0</v>
          </cell>
          <cell r="EQ241">
            <v>4134495</v>
          </cell>
          <cell r="ER241">
            <v>74785</v>
          </cell>
          <cell r="ES241">
            <v>1287387</v>
          </cell>
          <cell r="ET241">
            <v>128634</v>
          </cell>
          <cell r="EU241">
            <v>0</v>
          </cell>
          <cell r="EV241">
            <v>0</v>
          </cell>
          <cell r="EW241">
            <v>67000</v>
          </cell>
          <cell r="EX241">
            <v>33000</v>
          </cell>
          <cell r="EY241">
            <v>0</v>
          </cell>
          <cell r="EZ241">
            <v>0</v>
          </cell>
          <cell r="FA241">
            <v>117719</v>
          </cell>
          <cell r="FB241">
            <v>0</v>
          </cell>
          <cell r="FC241">
            <v>1633740</v>
          </cell>
          <cell r="FD241">
            <v>0</v>
          </cell>
          <cell r="FE241">
            <v>0</v>
          </cell>
          <cell r="FF241">
            <v>1212602</v>
          </cell>
          <cell r="FG241">
            <v>74785</v>
          </cell>
          <cell r="FH241">
            <v>3185470</v>
          </cell>
          <cell r="FI241">
            <v>81519</v>
          </cell>
          <cell r="FJ241">
            <v>263574</v>
          </cell>
          <cell r="FK241">
            <v>265000</v>
          </cell>
          <cell r="FL241">
            <v>700</v>
          </cell>
          <cell r="FM241">
            <v>0</v>
          </cell>
          <cell r="FN241">
            <v>760</v>
          </cell>
          <cell r="FO241">
            <v>100000</v>
          </cell>
          <cell r="FP241">
            <v>0</v>
          </cell>
          <cell r="FQ241">
            <v>5038868</v>
          </cell>
          <cell r="FR241">
            <v>0</v>
          </cell>
          <cell r="FS241">
            <v>40000</v>
          </cell>
          <cell r="FT241">
            <v>18452</v>
          </cell>
          <cell r="FU241">
            <v>120039</v>
          </cell>
          <cell r="FV241">
            <v>95000</v>
          </cell>
          <cell r="FW241">
            <v>9209382</v>
          </cell>
          <cell r="FX241">
            <v>0</v>
          </cell>
          <cell r="FY241">
            <v>0</v>
          </cell>
          <cell r="FZ241">
            <v>0</v>
          </cell>
          <cell r="GA241">
            <v>9209382</v>
          </cell>
          <cell r="GB241">
            <v>1875690</v>
          </cell>
          <cell r="GC241">
            <v>11085072</v>
          </cell>
          <cell r="GD241">
            <v>903525</v>
          </cell>
          <cell r="GE241">
            <v>0</v>
          </cell>
          <cell r="GF241">
            <v>6937687</v>
          </cell>
          <cell r="GG241">
            <v>6001</v>
          </cell>
          <cell r="GH241">
            <v>5022837</v>
          </cell>
          <cell r="GI241">
            <v>126353</v>
          </cell>
          <cell r="GJ241">
            <v>41497</v>
          </cell>
          <cell r="GK241">
            <v>767048</v>
          </cell>
          <cell r="GL241">
            <v>254577</v>
          </cell>
          <cell r="GM241">
            <v>13586</v>
          </cell>
          <cell r="GN241">
            <v>41645</v>
          </cell>
          <cell r="GO241">
            <v>46063</v>
          </cell>
          <cell r="GP241">
            <v>0</v>
          </cell>
          <cell r="GQ241">
            <v>141535</v>
          </cell>
          <cell r="GR241">
            <v>0</v>
          </cell>
          <cell r="GS241">
            <v>241360</v>
          </cell>
          <cell r="GT241">
            <v>0</v>
          </cell>
          <cell r="GU241">
            <v>0</v>
          </cell>
          <cell r="GV241">
            <v>7179047</v>
          </cell>
          <cell r="GW241">
            <v>617535</v>
          </cell>
          <cell r="GX241">
            <v>1767646</v>
          </cell>
          <cell r="GY241">
            <v>0</v>
          </cell>
          <cell r="GZ241">
            <v>0</v>
          </cell>
          <cell r="HA241">
            <v>0</v>
          </cell>
          <cell r="HB241">
            <v>386704</v>
          </cell>
          <cell r="HC241">
            <v>0</v>
          </cell>
          <cell r="HD241">
            <v>54838</v>
          </cell>
          <cell r="HE241">
            <v>167970</v>
          </cell>
          <cell r="HF241">
            <v>10118902</v>
          </cell>
          <cell r="HG241">
            <v>8199153</v>
          </cell>
          <cell r="HH241">
            <v>0</v>
          </cell>
          <cell r="HI241">
            <v>1919749</v>
          </cell>
          <cell r="HJ241">
            <v>5368117</v>
          </cell>
          <cell r="HK241">
            <v>0</v>
          </cell>
          <cell r="HL241">
            <v>56901</v>
          </cell>
          <cell r="HM241">
            <v>773144</v>
          </cell>
          <cell r="HN241">
            <v>270021</v>
          </cell>
          <cell r="HO241">
            <v>0</v>
          </cell>
          <cell r="HP241">
            <v>44680</v>
          </cell>
          <cell r="HQ241">
            <v>49417</v>
          </cell>
          <cell r="HR241">
            <v>0</v>
          </cell>
          <cell r="HS241">
            <v>141700</v>
          </cell>
          <cell r="HT241">
            <v>0</v>
          </cell>
          <cell r="HU241">
            <v>72012</v>
          </cell>
          <cell r="HV241">
            <v>0</v>
          </cell>
          <cell r="HW241">
            <v>0</v>
          </cell>
          <cell r="HX241">
            <v>7298610</v>
          </cell>
          <cell r="HY241">
            <v>0</v>
          </cell>
          <cell r="HZ241">
            <v>1919749</v>
          </cell>
          <cell r="IA241">
            <v>0</v>
          </cell>
          <cell r="IB241">
            <v>0</v>
          </cell>
          <cell r="IC241">
            <v>0</v>
          </cell>
          <cell r="ID241">
            <v>396704</v>
          </cell>
          <cell r="IE241">
            <v>0</v>
          </cell>
          <cell r="IF241">
            <v>44838</v>
          </cell>
          <cell r="IG241">
            <v>125481</v>
          </cell>
          <cell r="IH241">
            <v>0</v>
          </cell>
          <cell r="II241">
            <v>0</v>
          </cell>
          <cell r="IJ241">
            <v>0</v>
          </cell>
          <cell r="IK241">
            <v>0</v>
          </cell>
          <cell r="IL241">
            <v>7226598</v>
          </cell>
          <cell r="IM241">
            <v>0</v>
          </cell>
          <cell r="IN241">
            <v>0</v>
          </cell>
          <cell r="IO241">
            <v>4.41</v>
          </cell>
          <cell r="IP241">
            <v>15</v>
          </cell>
          <cell r="IQ241">
            <v>4.226</v>
          </cell>
          <cell r="IR241">
            <v>0.66</v>
          </cell>
          <cell r="IS241">
            <v>859.2</v>
          </cell>
          <cell r="IT241">
            <v>0</v>
          </cell>
          <cell r="IU241">
            <v>29.5</v>
          </cell>
          <cell r="IV241">
            <v>0</v>
          </cell>
          <cell r="IW241">
            <v>0</v>
          </cell>
          <cell r="IX241">
            <v>0</v>
          </cell>
          <cell r="IY241">
            <v>0</v>
          </cell>
          <cell r="IZ241">
            <v>0</v>
          </cell>
          <cell r="JA241">
            <v>0</v>
          </cell>
          <cell r="JB241">
            <v>0</v>
          </cell>
          <cell r="JC241">
            <v>0</v>
          </cell>
          <cell r="JD241">
            <v>126.31</v>
          </cell>
          <cell r="JE241">
            <v>27.4</v>
          </cell>
          <cell r="JF241">
            <v>32.67</v>
          </cell>
          <cell r="JG241">
            <v>66.239999999999995</v>
          </cell>
          <cell r="JH241">
            <v>24.66</v>
          </cell>
          <cell r="JI241">
            <v>24.2</v>
          </cell>
          <cell r="JJ241">
            <v>54</v>
          </cell>
          <cell r="JK241">
            <v>102.86</v>
          </cell>
          <cell r="JL241">
            <v>5.3</v>
          </cell>
          <cell r="JM241">
            <v>0.44</v>
          </cell>
          <cell r="JN241">
            <v>13</v>
          </cell>
          <cell r="JO241">
            <v>0</v>
          </cell>
          <cell r="JP241">
            <v>6121</v>
          </cell>
          <cell r="JQ241">
            <v>4.2190000000000003</v>
          </cell>
          <cell r="JR241">
            <v>758</v>
          </cell>
          <cell r="JS241">
            <v>877</v>
          </cell>
          <cell r="JT241">
            <v>0</v>
          </cell>
          <cell r="JU241">
            <v>0</v>
          </cell>
          <cell r="JV241">
            <v>0</v>
          </cell>
          <cell r="JW241">
            <v>0</v>
          </cell>
          <cell r="JX241">
            <v>859.2</v>
          </cell>
          <cell r="JY241">
            <v>6366</v>
          </cell>
          <cell r="JZ241">
            <v>5469667</v>
          </cell>
          <cell r="KA241">
            <v>0</v>
          </cell>
        </row>
        <row r="242">
          <cell r="C242">
            <v>4419</v>
          </cell>
          <cell r="D242" t="str">
            <v>MFL MAR MAC</v>
          </cell>
          <cell r="E242">
            <v>0</v>
          </cell>
          <cell r="F242">
            <v>0</v>
          </cell>
          <cell r="G242">
            <v>0</v>
          </cell>
          <cell r="H242">
            <v>4419</v>
          </cell>
          <cell r="I242">
            <v>3460565</v>
          </cell>
          <cell r="J242">
            <v>66230</v>
          </cell>
          <cell r="K242">
            <v>280000</v>
          </cell>
          <cell r="L242">
            <v>180000</v>
          </cell>
          <cell r="M242">
            <v>18725</v>
          </cell>
          <cell r="N242">
            <v>218000</v>
          </cell>
          <cell r="O242">
            <v>384500</v>
          </cell>
          <cell r="P242">
            <v>818200</v>
          </cell>
          <cell r="Q242">
            <v>0</v>
          </cell>
          <cell r="R242">
            <v>4836645</v>
          </cell>
          <cell r="S242">
            <v>0</v>
          </cell>
          <cell r="T242">
            <v>69700</v>
          </cell>
          <cell r="U242">
            <v>0</v>
          </cell>
          <cell r="V242">
            <v>130000</v>
          </cell>
          <cell r="W242">
            <v>449000</v>
          </cell>
          <cell r="X242">
            <v>10911565</v>
          </cell>
          <cell r="Y242">
            <v>0</v>
          </cell>
          <cell r="Z242">
            <v>213990</v>
          </cell>
          <cell r="AA242">
            <v>0</v>
          </cell>
          <cell r="AB242">
            <v>11125555</v>
          </cell>
          <cell r="AC242">
            <v>3960959</v>
          </cell>
          <cell r="AD242">
            <v>15086514</v>
          </cell>
          <cell r="AE242">
            <v>6424356</v>
          </cell>
          <cell r="AF242">
            <v>148005</v>
          </cell>
          <cell r="AG242">
            <v>86123</v>
          </cell>
          <cell r="AH242">
            <v>347393</v>
          </cell>
          <cell r="AI242">
            <v>518101</v>
          </cell>
          <cell r="AJ242">
            <v>255298</v>
          </cell>
          <cell r="AK242">
            <v>1095500</v>
          </cell>
          <cell r="AL242">
            <v>774991</v>
          </cell>
          <cell r="AM242">
            <v>0</v>
          </cell>
          <cell r="AN242">
            <v>3225411</v>
          </cell>
          <cell r="AO242">
            <v>581500</v>
          </cell>
          <cell r="AP242">
            <v>475000</v>
          </cell>
          <cell r="AQ242">
            <v>213990</v>
          </cell>
          <cell r="AR242">
            <v>365019</v>
          </cell>
          <cell r="AS242">
            <v>1054009</v>
          </cell>
          <cell r="AT242">
            <v>11285276</v>
          </cell>
          <cell r="AU242">
            <v>238990</v>
          </cell>
          <cell r="AV242">
            <v>11524266</v>
          </cell>
          <cell r="AW242">
            <v>3562248</v>
          </cell>
          <cell r="AX242">
            <v>15086514</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20</v>
          </cell>
          <cell r="BV242">
            <v>2015</v>
          </cell>
          <cell r="BW242">
            <v>2019</v>
          </cell>
          <cell r="BX242">
            <v>10</v>
          </cell>
          <cell r="BY242">
            <v>0</v>
          </cell>
          <cell r="BZ242">
            <v>0</v>
          </cell>
          <cell r="CA242">
            <v>0</v>
          </cell>
          <cell r="CB242">
            <v>0</v>
          </cell>
          <cell r="CC242">
            <v>0</v>
          </cell>
          <cell r="CD242">
            <v>0</v>
          </cell>
          <cell r="CE242">
            <v>0</v>
          </cell>
          <cell r="CF242">
            <v>0</v>
          </cell>
          <cell r="CG242">
            <v>0</v>
          </cell>
          <cell r="CH242">
            <v>0</v>
          </cell>
          <cell r="CI242">
            <v>0</v>
          </cell>
          <cell r="CJ242">
            <v>2014</v>
          </cell>
          <cell r="CK242">
            <v>2023</v>
          </cell>
          <cell r="CL242">
            <v>1340</v>
          </cell>
          <cell r="CM242">
            <v>0</v>
          </cell>
          <cell r="CN242">
            <v>0</v>
          </cell>
          <cell r="CO242">
            <v>0</v>
          </cell>
          <cell r="CP242">
            <v>0</v>
          </cell>
          <cell r="CQ242">
            <v>0</v>
          </cell>
          <cell r="CR242">
            <v>0</v>
          </cell>
          <cell r="CS242">
            <v>0</v>
          </cell>
          <cell r="CT242">
            <v>2700</v>
          </cell>
          <cell r="CU242">
            <v>0</v>
          </cell>
          <cell r="CV242">
            <v>4</v>
          </cell>
          <cell r="CW242">
            <v>508526</v>
          </cell>
          <cell r="CX242">
            <v>0</v>
          </cell>
          <cell r="CY242">
            <v>0</v>
          </cell>
          <cell r="CZ242">
            <v>0</v>
          </cell>
          <cell r="DA242">
            <v>0</v>
          </cell>
          <cell r="DB242">
            <v>0</v>
          </cell>
          <cell r="DC242">
            <v>0</v>
          </cell>
          <cell r="DD242">
            <v>4</v>
          </cell>
          <cell r="DE242">
            <v>140358</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2262900</v>
          </cell>
          <cell r="DU242">
            <v>204174</v>
          </cell>
          <cell r="DV242">
            <v>0</v>
          </cell>
          <cell r="DW242">
            <v>0</v>
          </cell>
          <cell r="DX242">
            <v>0</v>
          </cell>
          <cell r="DY242">
            <v>116139</v>
          </cell>
          <cell r="DZ242">
            <v>886000</v>
          </cell>
          <cell r="EA242">
            <v>0</v>
          </cell>
          <cell r="EB242">
            <v>3469213</v>
          </cell>
          <cell r="EC242">
            <v>0</v>
          </cell>
          <cell r="ED242">
            <v>0</v>
          </cell>
          <cell r="EE242">
            <v>3265039</v>
          </cell>
          <cell r="EF242">
            <v>0</v>
          </cell>
          <cell r="EG242">
            <v>12058</v>
          </cell>
          <cell r="EH242">
            <v>12058</v>
          </cell>
          <cell r="EI242">
            <v>0</v>
          </cell>
          <cell r="EJ242">
            <v>12058</v>
          </cell>
          <cell r="EK242">
            <v>0</v>
          </cell>
          <cell r="EL242">
            <v>0</v>
          </cell>
          <cell r="EM242">
            <v>0</v>
          </cell>
          <cell r="EN242">
            <v>0</v>
          </cell>
          <cell r="EO242">
            <v>0</v>
          </cell>
          <cell r="EP242">
            <v>0</v>
          </cell>
          <cell r="EQ242">
            <v>3481271</v>
          </cell>
          <cell r="ER242">
            <v>80007</v>
          </cell>
          <cell r="ES242">
            <v>1515608</v>
          </cell>
          <cell r="ET242">
            <v>0</v>
          </cell>
          <cell r="EU242">
            <v>0</v>
          </cell>
          <cell r="EV242">
            <v>0</v>
          </cell>
          <cell r="EW242">
            <v>4725</v>
          </cell>
          <cell r="EX242">
            <v>0</v>
          </cell>
          <cell r="EY242">
            <v>0</v>
          </cell>
          <cell r="EZ242">
            <v>0</v>
          </cell>
          <cell r="FA242">
            <v>0</v>
          </cell>
          <cell r="FB242">
            <v>0</v>
          </cell>
          <cell r="FC242">
            <v>1520333</v>
          </cell>
          <cell r="FD242">
            <v>0</v>
          </cell>
          <cell r="FE242">
            <v>0</v>
          </cell>
          <cell r="FF242">
            <v>1435601</v>
          </cell>
          <cell r="FG242">
            <v>80007</v>
          </cell>
          <cell r="FH242">
            <v>3459294</v>
          </cell>
          <cell r="FI242">
            <v>66208</v>
          </cell>
          <cell r="FJ242">
            <v>140000</v>
          </cell>
          <cell r="FK242">
            <v>180000</v>
          </cell>
          <cell r="FL242">
            <v>9000</v>
          </cell>
          <cell r="FM242">
            <v>0</v>
          </cell>
          <cell r="FN242">
            <v>4500</v>
          </cell>
          <cell r="FO242">
            <v>80000</v>
          </cell>
          <cell r="FP242">
            <v>0</v>
          </cell>
          <cell r="FQ242">
            <v>4836645</v>
          </cell>
          <cell r="FR242">
            <v>0</v>
          </cell>
          <cell r="FS242">
            <v>42000</v>
          </cell>
          <cell r="FT242">
            <v>0</v>
          </cell>
          <cell r="FU242">
            <v>130000</v>
          </cell>
          <cell r="FV242">
            <v>160000</v>
          </cell>
          <cell r="FW242">
            <v>9107647</v>
          </cell>
          <cell r="FX242">
            <v>0</v>
          </cell>
          <cell r="FY242">
            <v>0</v>
          </cell>
          <cell r="FZ242">
            <v>0</v>
          </cell>
          <cell r="GA242">
            <v>9107647</v>
          </cell>
          <cell r="GB242">
            <v>330811</v>
          </cell>
          <cell r="GC242">
            <v>9438458</v>
          </cell>
          <cell r="GD242">
            <v>745500</v>
          </cell>
          <cell r="GE242">
            <v>0</v>
          </cell>
          <cell r="GF242">
            <v>6704865</v>
          </cell>
          <cell r="GG242">
            <v>6038</v>
          </cell>
          <cell r="GH242">
            <v>4920970</v>
          </cell>
          <cell r="GI242">
            <v>0</v>
          </cell>
          <cell r="GJ242">
            <v>144495</v>
          </cell>
          <cell r="GK242">
            <v>574999</v>
          </cell>
          <cell r="GL242">
            <v>253099</v>
          </cell>
          <cell r="GM242">
            <v>12388</v>
          </cell>
          <cell r="GN242">
            <v>40294</v>
          </cell>
          <cell r="GO242">
            <v>45002</v>
          </cell>
          <cell r="GP242">
            <v>0</v>
          </cell>
          <cell r="GQ242">
            <v>204491</v>
          </cell>
          <cell r="GR242">
            <v>0</v>
          </cell>
          <cell r="GS242">
            <v>23532</v>
          </cell>
          <cell r="GT242">
            <v>116139</v>
          </cell>
          <cell r="GU242">
            <v>0</v>
          </cell>
          <cell r="GV242">
            <v>6844536</v>
          </cell>
          <cell r="GW242">
            <v>585395</v>
          </cell>
          <cell r="GX242">
            <v>1939609</v>
          </cell>
          <cell r="GY242">
            <v>0</v>
          </cell>
          <cell r="GZ242">
            <v>0</v>
          </cell>
          <cell r="HA242">
            <v>0</v>
          </cell>
          <cell r="HB242">
            <v>319499</v>
          </cell>
          <cell r="HC242">
            <v>0</v>
          </cell>
          <cell r="HD242">
            <v>59813</v>
          </cell>
          <cell r="HE242">
            <v>129022</v>
          </cell>
          <cell r="HF242">
            <v>9818061</v>
          </cell>
          <cell r="HG242">
            <v>8173237</v>
          </cell>
          <cell r="HH242">
            <v>0</v>
          </cell>
          <cell r="HI242">
            <v>1644824</v>
          </cell>
          <cell r="HJ242">
            <v>4908542</v>
          </cell>
          <cell r="HK242">
            <v>61638</v>
          </cell>
          <cell r="HL242">
            <v>121380</v>
          </cell>
          <cell r="HM242">
            <v>575711</v>
          </cell>
          <cell r="HN242">
            <v>252331</v>
          </cell>
          <cell r="HO242">
            <v>13156</v>
          </cell>
          <cell r="HP242">
            <v>40187</v>
          </cell>
          <cell r="HQ242">
            <v>44872</v>
          </cell>
          <cell r="HR242">
            <v>0</v>
          </cell>
          <cell r="HS242">
            <v>206670</v>
          </cell>
          <cell r="HT242">
            <v>0</v>
          </cell>
          <cell r="HU242">
            <v>36006</v>
          </cell>
          <cell r="HV242">
            <v>0</v>
          </cell>
          <cell r="HW242">
            <v>-36228</v>
          </cell>
          <cell r="HX242">
            <v>6744184</v>
          </cell>
          <cell r="HY242">
            <v>0</v>
          </cell>
          <cell r="HZ242">
            <v>1644824</v>
          </cell>
          <cell r="IA242">
            <v>0</v>
          </cell>
          <cell r="IB242">
            <v>0</v>
          </cell>
          <cell r="IC242">
            <v>0</v>
          </cell>
          <cell r="ID242">
            <v>325199</v>
          </cell>
          <cell r="IE242">
            <v>0</v>
          </cell>
          <cell r="IF242">
            <v>49021</v>
          </cell>
          <cell r="IG242">
            <v>140783</v>
          </cell>
          <cell r="IH242">
            <v>0</v>
          </cell>
          <cell r="II242">
            <v>0</v>
          </cell>
          <cell r="IJ242">
            <v>0</v>
          </cell>
          <cell r="IK242">
            <v>0</v>
          </cell>
          <cell r="IL242">
            <v>6708178</v>
          </cell>
          <cell r="IM242">
            <v>0</v>
          </cell>
          <cell r="IN242">
            <v>0</v>
          </cell>
          <cell r="IO242">
            <v>15.42</v>
          </cell>
          <cell r="IP242">
            <v>1</v>
          </cell>
          <cell r="IQ242">
            <v>4.2910000000000004</v>
          </cell>
          <cell r="IR242">
            <v>0</v>
          </cell>
          <cell r="IS242">
            <v>794.2</v>
          </cell>
          <cell r="IT242">
            <v>0</v>
          </cell>
          <cell r="IU242">
            <v>21.5</v>
          </cell>
          <cell r="IV242">
            <v>0</v>
          </cell>
          <cell r="IW242">
            <v>0</v>
          </cell>
          <cell r="IX242">
            <v>0</v>
          </cell>
          <cell r="IY242">
            <v>0</v>
          </cell>
          <cell r="IZ242">
            <v>0</v>
          </cell>
          <cell r="JA242">
            <v>0</v>
          </cell>
          <cell r="JB242">
            <v>0</v>
          </cell>
          <cell r="JC242">
            <v>0</v>
          </cell>
          <cell r="JD242">
            <v>93.49</v>
          </cell>
          <cell r="JE242">
            <v>19.18</v>
          </cell>
          <cell r="JF242">
            <v>18.149999999999999</v>
          </cell>
          <cell r="JG242">
            <v>56.16</v>
          </cell>
          <cell r="JH242">
            <v>20.55</v>
          </cell>
          <cell r="JI242">
            <v>13.92</v>
          </cell>
          <cell r="JJ242">
            <v>48.96</v>
          </cell>
          <cell r="JK242">
            <v>83.43</v>
          </cell>
          <cell r="JL242">
            <v>9.48</v>
          </cell>
          <cell r="JM242">
            <v>0</v>
          </cell>
          <cell r="JN242">
            <v>1</v>
          </cell>
          <cell r="JO242">
            <v>0</v>
          </cell>
          <cell r="JP242">
            <v>6158</v>
          </cell>
          <cell r="JQ242">
            <v>4.234</v>
          </cell>
          <cell r="JR242">
            <v>27733</v>
          </cell>
          <cell r="JS242">
            <v>797.1</v>
          </cell>
          <cell r="JT242">
            <v>0</v>
          </cell>
          <cell r="JU242">
            <v>0</v>
          </cell>
          <cell r="JV242">
            <v>0</v>
          </cell>
          <cell r="JW242">
            <v>0</v>
          </cell>
          <cell r="JX242">
            <v>794.2</v>
          </cell>
          <cell r="JY242">
            <v>6403</v>
          </cell>
          <cell r="JZ242">
            <v>5085263</v>
          </cell>
          <cell r="KA242">
            <v>0</v>
          </cell>
        </row>
        <row r="243">
          <cell r="C243">
            <v>4437</v>
          </cell>
          <cell r="D243" t="str">
            <v>MONTEZUMA</v>
          </cell>
          <cell r="E243">
            <v>0</v>
          </cell>
          <cell r="F243">
            <v>0</v>
          </cell>
          <cell r="G243">
            <v>0</v>
          </cell>
          <cell r="H243">
            <v>4437</v>
          </cell>
          <cell r="I243">
            <v>2592219</v>
          </cell>
          <cell r="J243">
            <v>170171</v>
          </cell>
          <cell r="K243">
            <v>265859</v>
          </cell>
          <cell r="L243">
            <v>148000</v>
          </cell>
          <cell r="M243">
            <v>1250</v>
          </cell>
          <cell r="N243">
            <v>200000</v>
          </cell>
          <cell r="O243">
            <v>210000</v>
          </cell>
          <cell r="P243">
            <v>543000</v>
          </cell>
          <cell r="Q243">
            <v>0</v>
          </cell>
          <cell r="R243">
            <v>2598746</v>
          </cell>
          <cell r="S243">
            <v>0</v>
          </cell>
          <cell r="T243">
            <v>136554</v>
          </cell>
          <cell r="U243">
            <v>2308</v>
          </cell>
          <cell r="V243">
            <v>65414</v>
          </cell>
          <cell r="W243">
            <v>258215</v>
          </cell>
          <cell r="X243">
            <v>7191736</v>
          </cell>
          <cell r="Y243">
            <v>0</v>
          </cell>
          <cell r="Z243">
            <v>157175</v>
          </cell>
          <cell r="AA243">
            <v>0</v>
          </cell>
          <cell r="AB243">
            <v>7348911</v>
          </cell>
          <cell r="AC243">
            <v>4161971</v>
          </cell>
          <cell r="AD243">
            <v>11510882</v>
          </cell>
          <cell r="AE243">
            <v>4610000</v>
          </cell>
          <cell r="AF243">
            <v>45000</v>
          </cell>
          <cell r="AG243">
            <v>110000</v>
          </cell>
          <cell r="AH243">
            <v>212000</v>
          </cell>
          <cell r="AI243">
            <v>360000</v>
          </cell>
          <cell r="AJ243">
            <v>132000</v>
          </cell>
          <cell r="AK243">
            <v>470000</v>
          </cell>
          <cell r="AL243">
            <v>270000</v>
          </cell>
          <cell r="AM243">
            <v>0</v>
          </cell>
          <cell r="AN243">
            <v>1599000</v>
          </cell>
          <cell r="AO243">
            <v>350000</v>
          </cell>
          <cell r="AP243">
            <v>1649410</v>
          </cell>
          <cell r="AQ243">
            <v>417613</v>
          </cell>
          <cell r="AR243">
            <v>248092</v>
          </cell>
          <cell r="AS243">
            <v>2315115</v>
          </cell>
          <cell r="AT243">
            <v>8874115</v>
          </cell>
          <cell r="AU243">
            <v>157175</v>
          </cell>
          <cell r="AV243">
            <v>9031290</v>
          </cell>
          <cell r="AW243">
            <v>2479592</v>
          </cell>
          <cell r="AX243">
            <v>11510882</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20</v>
          </cell>
          <cell r="BV243">
            <v>2012</v>
          </cell>
          <cell r="BW243">
            <v>2016</v>
          </cell>
          <cell r="BX243">
            <v>10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0</v>
          </cell>
          <cell r="CQ243">
            <v>0</v>
          </cell>
          <cell r="CR243">
            <v>0</v>
          </cell>
          <cell r="CS243">
            <v>0</v>
          </cell>
          <cell r="CT243">
            <v>2700</v>
          </cell>
          <cell r="CU243">
            <v>0</v>
          </cell>
          <cell r="CV243">
            <v>8</v>
          </cell>
          <cell r="CW243">
            <v>350703</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2113117</v>
          </cell>
          <cell r="DU243">
            <v>21275</v>
          </cell>
          <cell r="DV243">
            <v>0</v>
          </cell>
          <cell r="DW243">
            <v>0</v>
          </cell>
          <cell r="DX243">
            <v>0</v>
          </cell>
          <cell r="DY243">
            <v>0</v>
          </cell>
          <cell r="DZ243">
            <v>0</v>
          </cell>
          <cell r="EA243">
            <v>0</v>
          </cell>
          <cell r="EB243">
            <v>2134392</v>
          </cell>
          <cell r="EC243">
            <v>125000</v>
          </cell>
          <cell r="ED243">
            <v>0</v>
          </cell>
          <cell r="EE243">
            <v>2113117</v>
          </cell>
          <cell r="EF243">
            <v>0</v>
          </cell>
          <cell r="EG243">
            <v>0</v>
          </cell>
          <cell r="EH243">
            <v>0</v>
          </cell>
          <cell r="EI243">
            <v>85836</v>
          </cell>
          <cell r="EJ243">
            <v>85836</v>
          </cell>
          <cell r="EK243">
            <v>0</v>
          </cell>
          <cell r="EL243">
            <v>0</v>
          </cell>
          <cell r="EM243">
            <v>0</v>
          </cell>
          <cell r="EN243">
            <v>0</v>
          </cell>
          <cell r="EO243">
            <v>417613</v>
          </cell>
          <cell r="EP243">
            <v>0</v>
          </cell>
          <cell r="EQ243">
            <v>2762841</v>
          </cell>
          <cell r="ER243">
            <v>8179</v>
          </cell>
          <cell r="ES243">
            <v>820577</v>
          </cell>
          <cell r="ET243">
            <v>48057</v>
          </cell>
          <cell r="EU243">
            <v>0</v>
          </cell>
          <cell r="EV243">
            <v>0</v>
          </cell>
          <cell r="EW243">
            <v>0</v>
          </cell>
          <cell r="EX243">
            <v>33000</v>
          </cell>
          <cell r="EY243">
            <v>0</v>
          </cell>
          <cell r="EZ243">
            <v>0</v>
          </cell>
          <cell r="FA243">
            <v>160553</v>
          </cell>
          <cell r="FB243">
            <v>0</v>
          </cell>
          <cell r="FC243">
            <v>1062187</v>
          </cell>
          <cell r="FD243">
            <v>0</v>
          </cell>
          <cell r="FE243">
            <v>0</v>
          </cell>
          <cell r="FF243">
            <v>812398</v>
          </cell>
          <cell r="FG243">
            <v>8179</v>
          </cell>
          <cell r="FH243">
            <v>2002485</v>
          </cell>
          <cell r="FI243">
            <v>131456</v>
          </cell>
          <cell r="FJ243">
            <v>265859</v>
          </cell>
          <cell r="FK243">
            <v>148000</v>
          </cell>
          <cell r="FL243">
            <v>500</v>
          </cell>
          <cell r="FM243">
            <v>0</v>
          </cell>
          <cell r="FN243">
            <v>0</v>
          </cell>
          <cell r="FO243">
            <v>39500</v>
          </cell>
          <cell r="FP243">
            <v>0</v>
          </cell>
          <cell r="FQ243">
            <v>2598746</v>
          </cell>
          <cell r="FR243">
            <v>0</v>
          </cell>
          <cell r="FS243">
            <v>134554</v>
          </cell>
          <cell r="FT243">
            <v>0</v>
          </cell>
          <cell r="FU243">
            <v>65414</v>
          </cell>
          <cell r="FV243">
            <v>118215</v>
          </cell>
          <cell r="FW243">
            <v>5504729</v>
          </cell>
          <cell r="FX243">
            <v>0</v>
          </cell>
          <cell r="FY243">
            <v>0</v>
          </cell>
          <cell r="FZ243">
            <v>0</v>
          </cell>
          <cell r="GA243">
            <v>5504729</v>
          </cell>
          <cell r="GB243">
            <v>902918</v>
          </cell>
          <cell r="GC243">
            <v>6407647</v>
          </cell>
          <cell r="GD243">
            <v>772042</v>
          </cell>
          <cell r="GE243">
            <v>0</v>
          </cell>
          <cell r="GF243">
            <v>4267866</v>
          </cell>
          <cell r="GG243">
            <v>6001</v>
          </cell>
          <cell r="GH243">
            <v>3166728</v>
          </cell>
          <cell r="GI243">
            <v>0</v>
          </cell>
          <cell r="GJ243">
            <v>26224</v>
          </cell>
          <cell r="GK243">
            <v>398886</v>
          </cell>
          <cell r="GL243">
            <v>158750</v>
          </cell>
          <cell r="GM243">
            <v>0</v>
          </cell>
          <cell r="GN243">
            <v>26286</v>
          </cell>
          <cell r="GO243">
            <v>29388</v>
          </cell>
          <cell r="GP243">
            <v>0</v>
          </cell>
          <cell r="GQ243">
            <v>154495</v>
          </cell>
          <cell r="GR243">
            <v>0</v>
          </cell>
          <cell r="GS243">
            <v>70643</v>
          </cell>
          <cell r="GT243">
            <v>0</v>
          </cell>
          <cell r="GU243">
            <v>0</v>
          </cell>
          <cell r="GV243">
            <v>4294560</v>
          </cell>
          <cell r="GW243">
            <v>568204</v>
          </cell>
          <cell r="GX243">
            <v>1204253</v>
          </cell>
          <cell r="GY243">
            <v>43949</v>
          </cell>
          <cell r="GZ243">
            <v>0</v>
          </cell>
          <cell r="HA243">
            <v>0</v>
          </cell>
          <cell r="HB243">
            <v>268570</v>
          </cell>
          <cell r="HC243">
            <v>0</v>
          </cell>
          <cell r="HD243">
            <v>30311</v>
          </cell>
          <cell r="HE243">
            <v>108018</v>
          </cell>
          <cell r="HF243">
            <v>6443605</v>
          </cell>
          <cell r="HG243">
            <v>5273374</v>
          </cell>
          <cell r="HH243">
            <v>0</v>
          </cell>
          <cell r="HI243">
            <v>1170231</v>
          </cell>
          <cell r="HJ243">
            <v>3232500</v>
          </cell>
          <cell r="HK243">
            <v>0</v>
          </cell>
          <cell r="HL243">
            <v>34871</v>
          </cell>
          <cell r="HM243">
            <v>319883</v>
          </cell>
          <cell r="HN243">
            <v>158119</v>
          </cell>
          <cell r="HO243">
            <v>631</v>
          </cell>
          <cell r="HP243">
            <v>26707</v>
          </cell>
          <cell r="HQ243">
            <v>29850</v>
          </cell>
          <cell r="HR243">
            <v>0</v>
          </cell>
          <cell r="HS243">
            <v>155287</v>
          </cell>
          <cell r="HT243">
            <v>233373</v>
          </cell>
          <cell r="HU243">
            <v>139559</v>
          </cell>
          <cell r="HV243">
            <v>0</v>
          </cell>
          <cell r="HW243">
            <v>0</v>
          </cell>
          <cell r="HX243">
            <v>4650454</v>
          </cell>
          <cell r="HY243">
            <v>0</v>
          </cell>
          <cell r="HZ243">
            <v>1170231</v>
          </cell>
          <cell r="IA243">
            <v>0</v>
          </cell>
          <cell r="IB243">
            <v>0</v>
          </cell>
          <cell r="IC243">
            <v>0</v>
          </cell>
          <cell r="ID243">
            <v>274245</v>
          </cell>
          <cell r="IE243">
            <v>0</v>
          </cell>
          <cell r="IF243">
            <v>24738</v>
          </cell>
          <cell r="IG243">
            <v>119360</v>
          </cell>
          <cell r="IH243">
            <v>0</v>
          </cell>
          <cell r="II243">
            <v>0</v>
          </cell>
          <cell r="IJ243">
            <v>0</v>
          </cell>
          <cell r="IK243">
            <v>0</v>
          </cell>
          <cell r="IL243">
            <v>4277522</v>
          </cell>
          <cell r="IM243">
            <v>0</v>
          </cell>
          <cell r="IN243">
            <v>0</v>
          </cell>
          <cell r="IO243">
            <v>3.14</v>
          </cell>
          <cell r="IP243">
            <v>2</v>
          </cell>
          <cell r="IQ243">
            <v>2.3370000000000002</v>
          </cell>
          <cell r="IR243">
            <v>0.22</v>
          </cell>
          <cell r="IS243">
            <v>550.9</v>
          </cell>
          <cell r="IT243">
            <v>0</v>
          </cell>
          <cell r="IU243">
            <v>13</v>
          </cell>
          <cell r="IV243">
            <v>0</v>
          </cell>
          <cell r="IW243">
            <v>0</v>
          </cell>
          <cell r="IX243">
            <v>0</v>
          </cell>
          <cell r="IY243">
            <v>0</v>
          </cell>
          <cell r="IZ243">
            <v>0</v>
          </cell>
          <cell r="JA243">
            <v>0</v>
          </cell>
          <cell r="JB243">
            <v>0</v>
          </cell>
          <cell r="JC243">
            <v>0</v>
          </cell>
          <cell r="JD243">
            <v>52.26</v>
          </cell>
          <cell r="JE243">
            <v>8.2200000000000006</v>
          </cell>
          <cell r="JF243">
            <v>14.52</v>
          </cell>
          <cell r="JG243">
            <v>29.52</v>
          </cell>
          <cell r="JH243">
            <v>10.96</v>
          </cell>
          <cell r="JI243">
            <v>12.1</v>
          </cell>
          <cell r="JJ243">
            <v>28.8</v>
          </cell>
          <cell r="JK243">
            <v>51.86</v>
          </cell>
          <cell r="JL243">
            <v>3.12</v>
          </cell>
          <cell r="JM243">
            <v>0.22</v>
          </cell>
          <cell r="JN243">
            <v>0</v>
          </cell>
          <cell r="JO243">
            <v>0</v>
          </cell>
          <cell r="JP243">
            <v>6121</v>
          </cell>
          <cell r="JQ243">
            <v>2.468</v>
          </cell>
          <cell r="JR243">
            <v>3734</v>
          </cell>
          <cell r="JS243">
            <v>528.1</v>
          </cell>
          <cell r="JT243">
            <v>0</v>
          </cell>
          <cell r="JU243">
            <v>0</v>
          </cell>
          <cell r="JV243">
            <v>0</v>
          </cell>
          <cell r="JW243">
            <v>0</v>
          </cell>
          <cell r="JX243">
            <v>550.9</v>
          </cell>
          <cell r="JY243">
            <v>6366</v>
          </cell>
          <cell r="JZ243">
            <v>3507029</v>
          </cell>
          <cell r="KA243">
            <v>0</v>
          </cell>
        </row>
        <row r="244">
          <cell r="C244">
            <v>4446</v>
          </cell>
          <cell r="D244" t="str">
            <v>MONTICELLO</v>
          </cell>
          <cell r="E244">
            <v>0</v>
          </cell>
          <cell r="F244">
            <v>0</v>
          </cell>
          <cell r="G244">
            <v>0</v>
          </cell>
          <cell r="H244">
            <v>4446</v>
          </cell>
          <cell r="I244">
            <v>4404890</v>
          </cell>
          <cell r="J244">
            <v>115702</v>
          </cell>
          <cell r="K244">
            <v>255041</v>
          </cell>
          <cell r="L244">
            <v>900000</v>
          </cell>
          <cell r="M244">
            <v>50000</v>
          </cell>
          <cell r="N244">
            <v>350000</v>
          </cell>
          <cell r="O244">
            <v>310000</v>
          </cell>
          <cell r="P244">
            <v>1286000</v>
          </cell>
          <cell r="Q244">
            <v>20000</v>
          </cell>
          <cell r="R244">
            <v>6251901</v>
          </cell>
          <cell r="S244">
            <v>0</v>
          </cell>
          <cell r="T244">
            <v>68150</v>
          </cell>
          <cell r="U244">
            <v>35854</v>
          </cell>
          <cell r="V244">
            <v>152000</v>
          </cell>
          <cell r="W244">
            <v>422000</v>
          </cell>
          <cell r="X244">
            <v>14621538</v>
          </cell>
          <cell r="Y244">
            <v>0</v>
          </cell>
          <cell r="Z244">
            <v>684295</v>
          </cell>
          <cell r="AA244">
            <v>0</v>
          </cell>
          <cell r="AB244">
            <v>15305833</v>
          </cell>
          <cell r="AC244">
            <v>1812623</v>
          </cell>
          <cell r="AD244">
            <v>17118456</v>
          </cell>
          <cell r="AE244">
            <v>8340000</v>
          </cell>
          <cell r="AF244">
            <v>600000</v>
          </cell>
          <cell r="AG244">
            <v>620000</v>
          </cell>
          <cell r="AH244">
            <v>315000</v>
          </cell>
          <cell r="AI244">
            <v>735000</v>
          </cell>
          <cell r="AJ244">
            <v>187000</v>
          </cell>
          <cell r="AK244">
            <v>1085000</v>
          </cell>
          <cell r="AL244">
            <v>694500</v>
          </cell>
          <cell r="AM244">
            <v>0</v>
          </cell>
          <cell r="AN244">
            <v>4236500</v>
          </cell>
          <cell r="AO244">
            <v>875000</v>
          </cell>
          <cell r="AP244">
            <v>270000</v>
          </cell>
          <cell r="AQ244">
            <v>684295</v>
          </cell>
          <cell r="AR244">
            <v>468449</v>
          </cell>
          <cell r="AS244">
            <v>1422744</v>
          </cell>
          <cell r="AT244">
            <v>14874244</v>
          </cell>
          <cell r="AU244">
            <v>684295</v>
          </cell>
          <cell r="AV244">
            <v>15558539</v>
          </cell>
          <cell r="AW244">
            <v>1559917</v>
          </cell>
          <cell r="AX244">
            <v>17118456</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5</v>
          </cell>
          <cell r="BV244">
            <v>2015</v>
          </cell>
          <cell r="BW244">
            <v>2015</v>
          </cell>
          <cell r="BX244">
            <v>10</v>
          </cell>
          <cell r="BY244">
            <v>0</v>
          </cell>
          <cell r="BZ244">
            <v>0</v>
          </cell>
          <cell r="CA244">
            <v>0</v>
          </cell>
          <cell r="CB244">
            <v>0</v>
          </cell>
          <cell r="CC244">
            <v>0</v>
          </cell>
          <cell r="CD244">
            <v>0</v>
          </cell>
          <cell r="CE244">
            <v>0</v>
          </cell>
          <cell r="CF244">
            <v>0</v>
          </cell>
          <cell r="CG244">
            <v>0</v>
          </cell>
          <cell r="CH244">
            <v>0</v>
          </cell>
          <cell r="CI244">
            <v>0</v>
          </cell>
          <cell r="CJ244">
            <v>2009</v>
          </cell>
          <cell r="CK244">
            <v>2018</v>
          </cell>
          <cell r="CL244">
            <v>670</v>
          </cell>
          <cell r="CM244">
            <v>0</v>
          </cell>
          <cell r="CN244">
            <v>0</v>
          </cell>
          <cell r="CO244">
            <v>0</v>
          </cell>
          <cell r="CP244">
            <v>0</v>
          </cell>
          <cell r="CQ244">
            <v>0</v>
          </cell>
          <cell r="CR244">
            <v>0</v>
          </cell>
          <cell r="CS244">
            <v>0</v>
          </cell>
          <cell r="CT244">
            <v>4050</v>
          </cell>
          <cell r="CU244">
            <v>0</v>
          </cell>
          <cell r="CV244">
            <v>5</v>
          </cell>
          <cell r="CW244">
            <v>649714</v>
          </cell>
          <cell r="CX244">
            <v>0</v>
          </cell>
          <cell r="CY244">
            <v>0</v>
          </cell>
          <cell r="CZ244">
            <v>0</v>
          </cell>
          <cell r="DA244">
            <v>0</v>
          </cell>
          <cell r="DB244">
            <v>0</v>
          </cell>
          <cell r="DC244">
            <v>0</v>
          </cell>
          <cell r="DD244">
            <v>0</v>
          </cell>
          <cell r="DE244">
            <v>224937</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2993952</v>
          </cell>
          <cell r="DU244">
            <v>116095</v>
          </cell>
          <cell r="DV244">
            <v>0</v>
          </cell>
          <cell r="DW244">
            <v>0</v>
          </cell>
          <cell r="DX244">
            <v>0</v>
          </cell>
          <cell r="DY244">
            <v>84626</v>
          </cell>
          <cell r="DZ244">
            <v>580000</v>
          </cell>
          <cell r="EA244">
            <v>0</v>
          </cell>
          <cell r="EB244">
            <v>3774673</v>
          </cell>
          <cell r="EC244">
            <v>400000</v>
          </cell>
          <cell r="ED244">
            <v>0</v>
          </cell>
          <cell r="EE244">
            <v>3658578</v>
          </cell>
          <cell r="EF244">
            <v>0</v>
          </cell>
          <cell r="EG244">
            <v>224937</v>
          </cell>
          <cell r="EH244">
            <v>224937</v>
          </cell>
          <cell r="EI244">
            <v>110790</v>
          </cell>
          <cell r="EJ244">
            <v>335727</v>
          </cell>
          <cell r="EK244">
            <v>0</v>
          </cell>
          <cell r="EL244">
            <v>0</v>
          </cell>
          <cell r="EM244">
            <v>0</v>
          </cell>
          <cell r="EN244">
            <v>0</v>
          </cell>
          <cell r="EO244">
            <v>0</v>
          </cell>
          <cell r="EP244">
            <v>0</v>
          </cell>
          <cell r="EQ244">
            <v>4510400</v>
          </cell>
          <cell r="ER244">
            <v>34580</v>
          </cell>
          <cell r="ES244">
            <v>1199626</v>
          </cell>
          <cell r="ET244">
            <v>127377</v>
          </cell>
          <cell r="EU244">
            <v>0</v>
          </cell>
          <cell r="EV244">
            <v>0</v>
          </cell>
          <cell r="EW244">
            <v>67000</v>
          </cell>
          <cell r="EX244">
            <v>33000</v>
          </cell>
          <cell r="EY244">
            <v>0</v>
          </cell>
          <cell r="EZ244">
            <v>0</v>
          </cell>
          <cell r="FA244">
            <v>0</v>
          </cell>
          <cell r="FB244">
            <v>0</v>
          </cell>
          <cell r="FC244">
            <v>1427003</v>
          </cell>
          <cell r="FD244">
            <v>0</v>
          </cell>
          <cell r="FE244">
            <v>0</v>
          </cell>
          <cell r="FF244">
            <v>1165046</v>
          </cell>
          <cell r="FG244">
            <v>34580</v>
          </cell>
          <cell r="FH244">
            <v>3687557</v>
          </cell>
          <cell r="FI244">
            <v>97308</v>
          </cell>
          <cell r="FJ244">
            <v>255041</v>
          </cell>
          <cell r="FK244">
            <v>900000</v>
          </cell>
          <cell r="FL244">
            <v>20000</v>
          </cell>
          <cell r="FM244">
            <v>0</v>
          </cell>
          <cell r="FN244">
            <v>0</v>
          </cell>
          <cell r="FO244">
            <v>200000</v>
          </cell>
          <cell r="FP244">
            <v>20000</v>
          </cell>
          <cell r="FQ244">
            <v>6251901</v>
          </cell>
          <cell r="FR244">
            <v>0</v>
          </cell>
          <cell r="FS244">
            <v>62000</v>
          </cell>
          <cell r="FT244">
            <v>29882</v>
          </cell>
          <cell r="FU244">
            <v>152000</v>
          </cell>
          <cell r="FV244">
            <v>172000</v>
          </cell>
          <cell r="FW244">
            <v>11847689</v>
          </cell>
          <cell r="FX244">
            <v>0</v>
          </cell>
          <cell r="FY244">
            <v>0</v>
          </cell>
          <cell r="FZ244">
            <v>0</v>
          </cell>
          <cell r="GA244">
            <v>11847689</v>
          </cell>
          <cell r="GB244">
            <v>-166994</v>
          </cell>
          <cell r="GC244">
            <v>11680695</v>
          </cell>
          <cell r="GD244">
            <v>1810923</v>
          </cell>
          <cell r="GE244">
            <v>0</v>
          </cell>
          <cell r="GF244">
            <v>8198504</v>
          </cell>
          <cell r="GG244">
            <v>6001</v>
          </cell>
          <cell r="GH244">
            <v>6012402</v>
          </cell>
          <cell r="GI244">
            <v>0</v>
          </cell>
          <cell r="GJ244">
            <v>60676</v>
          </cell>
          <cell r="GK244">
            <v>894149</v>
          </cell>
          <cell r="GL244">
            <v>302572</v>
          </cell>
          <cell r="GM244">
            <v>0</v>
          </cell>
          <cell r="GN244">
            <v>54059</v>
          </cell>
          <cell r="GO244">
            <v>59366</v>
          </cell>
          <cell r="GP244">
            <v>0</v>
          </cell>
          <cell r="GQ244">
            <v>214169</v>
          </cell>
          <cell r="GR244">
            <v>0</v>
          </cell>
          <cell r="GS244">
            <v>81614</v>
          </cell>
          <cell r="GT244">
            <v>9920</v>
          </cell>
          <cell r="GU244">
            <v>0</v>
          </cell>
          <cell r="GV244">
            <v>8290038</v>
          </cell>
          <cell r="GW244">
            <v>1563858</v>
          </cell>
          <cell r="GX244">
            <v>1420227</v>
          </cell>
          <cell r="GY244">
            <v>0</v>
          </cell>
          <cell r="GZ244">
            <v>0</v>
          </cell>
          <cell r="HA244">
            <v>0</v>
          </cell>
          <cell r="HB244">
            <v>264559</v>
          </cell>
          <cell r="HC244">
            <v>0</v>
          </cell>
          <cell r="HD244">
            <v>58869</v>
          </cell>
          <cell r="HE244">
            <v>153026</v>
          </cell>
          <cell r="HF244">
            <v>11691708</v>
          </cell>
          <cell r="HG244">
            <v>10749278</v>
          </cell>
          <cell r="HH244">
            <v>0</v>
          </cell>
          <cell r="HI244">
            <v>942430</v>
          </cell>
          <cell r="HJ244">
            <v>6215876</v>
          </cell>
          <cell r="HK244">
            <v>0</v>
          </cell>
          <cell r="HL244">
            <v>76225</v>
          </cell>
          <cell r="HM244">
            <v>952428</v>
          </cell>
          <cell r="HN244">
            <v>314054</v>
          </cell>
          <cell r="HO244">
            <v>0</v>
          </cell>
          <cell r="HP244">
            <v>55639</v>
          </cell>
          <cell r="HQ244">
            <v>61105</v>
          </cell>
          <cell r="HR244">
            <v>0</v>
          </cell>
          <cell r="HS244">
            <v>220719</v>
          </cell>
          <cell r="HT244">
            <v>0</v>
          </cell>
          <cell r="HU244">
            <v>84626</v>
          </cell>
          <cell r="HV244">
            <v>0</v>
          </cell>
          <cell r="HW244">
            <v>-6001</v>
          </cell>
          <cell r="HX244">
            <v>8609273</v>
          </cell>
          <cell r="HY244">
            <v>0</v>
          </cell>
          <cell r="HZ244">
            <v>942430</v>
          </cell>
          <cell r="IA244">
            <v>0</v>
          </cell>
          <cell r="IB244">
            <v>0</v>
          </cell>
          <cell r="IC244">
            <v>0</v>
          </cell>
          <cell r="ID244">
            <v>466688</v>
          </cell>
          <cell r="IE244">
            <v>0</v>
          </cell>
          <cell r="IF244">
            <v>48152</v>
          </cell>
          <cell r="IG244">
            <v>220356</v>
          </cell>
          <cell r="IH244">
            <v>0</v>
          </cell>
          <cell r="II244">
            <v>0</v>
          </cell>
          <cell r="IJ244">
            <v>0</v>
          </cell>
          <cell r="IK244">
            <v>0</v>
          </cell>
          <cell r="IL244">
            <v>8524647</v>
          </cell>
          <cell r="IM244">
            <v>0</v>
          </cell>
          <cell r="IN244">
            <v>1.1000000000000001</v>
          </cell>
          <cell r="IO244">
            <v>6.37</v>
          </cell>
          <cell r="IP244">
            <v>97</v>
          </cell>
          <cell r="IQ244">
            <v>4.3230000000000004</v>
          </cell>
          <cell r="IR244">
            <v>1.76</v>
          </cell>
          <cell r="IS244">
            <v>1020.6</v>
          </cell>
          <cell r="IT244">
            <v>0</v>
          </cell>
          <cell r="IU244">
            <v>28</v>
          </cell>
          <cell r="IV244">
            <v>0</v>
          </cell>
          <cell r="IW244">
            <v>0</v>
          </cell>
          <cell r="IX244">
            <v>0</v>
          </cell>
          <cell r="IY244">
            <v>0</v>
          </cell>
          <cell r="IZ244">
            <v>0</v>
          </cell>
          <cell r="JA244">
            <v>0</v>
          </cell>
          <cell r="JB244">
            <v>0</v>
          </cell>
          <cell r="JC244">
            <v>0</v>
          </cell>
          <cell r="JD244">
            <v>155.6</v>
          </cell>
          <cell r="JE244">
            <v>65.760000000000005</v>
          </cell>
          <cell r="JF244">
            <v>38.72</v>
          </cell>
          <cell r="JG244">
            <v>51.12</v>
          </cell>
          <cell r="JH244">
            <v>61.65</v>
          </cell>
          <cell r="JI244">
            <v>47.8</v>
          </cell>
          <cell r="JJ244">
            <v>48.96</v>
          </cell>
          <cell r="JK244">
            <v>158.41</v>
          </cell>
          <cell r="JL244">
            <v>10.88</v>
          </cell>
          <cell r="JM244">
            <v>1.98</v>
          </cell>
          <cell r="JN244">
            <v>87</v>
          </cell>
          <cell r="JO244">
            <v>1.2</v>
          </cell>
          <cell r="JP244">
            <v>6121</v>
          </cell>
          <cell r="JQ244">
            <v>4.4610000000000003</v>
          </cell>
          <cell r="JR244">
            <v>21611</v>
          </cell>
          <cell r="JS244">
            <v>1015.5</v>
          </cell>
          <cell r="JT244">
            <v>7.0000000000000007E-2</v>
          </cell>
          <cell r="JU244">
            <v>428</v>
          </cell>
          <cell r="JV244">
            <v>375</v>
          </cell>
          <cell r="JW244">
            <v>0</v>
          </cell>
          <cell r="JX244">
            <v>1020.6</v>
          </cell>
          <cell r="JY244">
            <v>6366</v>
          </cell>
          <cell r="JZ244">
            <v>6497140</v>
          </cell>
          <cell r="KA244">
            <v>0</v>
          </cell>
        </row>
        <row r="245">
          <cell r="C245">
            <v>4491</v>
          </cell>
          <cell r="D245" t="str">
            <v>MORAVIA</v>
          </cell>
          <cell r="E245">
            <v>0</v>
          </cell>
          <cell r="F245">
            <v>0</v>
          </cell>
          <cell r="G245">
            <v>0</v>
          </cell>
          <cell r="H245">
            <v>4491</v>
          </cell>
          <cell r="I245">
            <v>1342530</v>
          </cell>
          <cell r="J245">
            <v>24169</v>
          </cell>
          <cell r="K245">
            <v>150000</v>
          </cell>
          <cell r="L245">
            <v>510000</v>
          </cell>
          <cell r="M245">
            <v>1350</v>
          </cell>
          <cell r="N245">
            <v>100000</v>
          </cell>
          <cell r="O245">
            <v>250000</v>
          </cell>
          <cell r="P245">
            <v>768000</v>
          </cell>
          <cell r="Q245">
            <v>0</v>
          </cell>
          <cell r="R245">
            <v>2356414</v>
          </cell>
          <cell r="S245">
            <v>0</v>
          </cell>
          <cell r="T245">
            <v>270000</v>
          </cell>
          <cell r="U245">
            <v>1563</v>
          </cell>
          <cell r="V245">
            <v>69000</v>
          </cell>
          <cell r="W245">
            <v>400000</v>
          </cell>
          <cell r="X245">
            <v>6243026</v>
          </cell>
          <cell r="Y245">
            <v>140000</v>
          </cell>
          <cell r="Z245">
            <v>100000</v>
          </cell>
          <cell r="AA245">
            <v>3500</v>
          </cell>
          <cell r="AB245">
            <v>6486526</v>
          </cell>
          <cell r="AC245">
            <v>734437</v>
          </cell>
          <cell r="AD245">
            <v>7220963</v>
          </cell>
          <cell r="AE245">
            <v>3494000</v>
          </cell>
          <cell r="AF245">
            <v>115000</v>
          </cell>
          <cell r="AG245">
            <v>95000</v>
          </cell>
          <cell r="AH245">
            <v>175000</v>
          </cell>
          <cell r="AI245">
            <v>210000</v>
          </cell>
          <cell r="AJ245">
            <v>80000</v>
          </cell>
          <cell r="AK245">
            <v>551000</v>
          </cell>
          <cell r="AL245">
            <v>388000</v>
          </cell>
          <cell r="AM245">
            <v>0</v>
          </cell>
          <cell r="AN245">
            <v>1614000</v>
          </cell>
          <cell r="AO245">
            <v>280000</v>
          </cell>
          <cell r="AP245">
            <v>440000</v>
          </cell>
          <cell r="AQ245">
            <v>263316</v>
          </cell>
          <cell r="AR245">
            <v>156209</v>
          </cell>
          <cell r="AS245">
            <v>859525</v>
          </cell>
          <cell r="AT245">
            <v>6247525</v>
          </cell>
          <cell r="AU245">
            <v>262293</v>
          </cell>
          <cell r="AV245">
            <v>6509818</v>
          </cell>
          <cell r="AW245">
            <v>711145</v>
          </cell>
          <cell r="AX245">
            <v>7220963</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12</v>
          </cell>
          <cell r="BV245">
            <v>2013</v>
          </cell>
          <cell r="BW245">
            <v>2017</v>
          </cell>
          <cell r="BX245">
            <v>10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2700</v>
          </cell>
          <cell r="CU245">
            <v>0</v>
          </cell>
          <cell r="CV245">
            <v>12</v>
          </cell>
          <cell r="CW245">
            <v>224656</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949579</v>
          </cell>
          <cell r="DU245">
            <v>18201</v>
          </cell>
          <cell r="DV245">
            <v>0</v>
          </cell>
          <cell r="DW245">
            <v>0</v>
          </cell>
          <cell r="DX245">
            <v>0</v>
          </cell>
          <cell r="DY245">
            <v>108000</v>
          </cell>
          <cell r="DZ245">
            <v>0</v>
          </cell>
          <cell r="EA245">
            <v>0</v>
          </cell>
          <cell r="EB245">
            <v>1075780</v>
          </cell>
          <cell r="EC245">
            <v>80000</v>
          </cell>
          <cell r="ED245">
            <v>0</v>
          </cell>
          <cell r="EE245">
            <v>1057579</v>
          </cell>
          <cell r="EF245">
            <v>0</v>
          </cell>
          <cell r="EG245">
            <v>0</v>
          </cell>
          <cell r="EH245">
            <v>0</v>
          </cell>
          <cell r="EI245">
            <v>30073</v>
          </cell>
          <cell r="EJ245">
            <v>30073</v>
          </cell>
          <cell r="EK245">
            <v>0</v>
          </cell>
          <cell r="EL245">
            <v>0</v>
          </cell>
          <cell r="EM245">
            <v>0</v>
          </cell>
          <cell r="EN245">
            <v>0</v>
          </cell>
          <cell r="EO245">
            <v>170302</v>
          </cell>
          <cell r="EP245">
            <v>0</v>
          </cell>
          <cell r="EQ245">
            <v>1356155</v>
          </cell>
          <cell r="ER245">
            <v>19973</v>
          </cell>
          <cell r="ES245">
            <v>1180490</v>
          </cell>
          <cell r="ET245">
            <v>87787</v>
          </cell>
          <cell r="EU245">
            <v>0</v>
          </cell>
          <cell r="EV245">
            <v>0</v>
          </cell>
          <cell r="EW245">
            <v>0</v>
          </cell>
          <cell r="EX245">
            <v>33000</v>
          </cell>
          <cell r="EY245">
            <v>0</v>
          </cell>
          <cell r="EZ245">
            <v>0</v>
          </cell>
          <cell r="FA245">
            <v>186878</v>
          </cell>
          <cell r="FB245">
            <v>0</v>
          </cell>
          <cell r="FC245">
            <v>1488155</v>
          </cell>
          <cell r="FD245">
            <v>0</v>
          </cell>
          <cell r="FE245">
            <v>0</v>
          </cell>
          <cell r="FF245">
            <v>1160517</v>
          </cell>
          <cell r="FG245">
            <v>19973</v>
          </cell>
          <cell r="FH245">
            <v>1067113</v>
          </cell>
          <cell r="FI245">
            <v>19211</v>
          </cell>
          <cell r="FJ245">
            <v>150000</v>
          </cell>
          <cell r="FK245">
            <v>510000</v>
          </cell>
          <cell r="FL245">
            <v>1000</v>
          </cell>
          <cell r="FM245">
            <v>0</v>
          </cell>
          <cell r="FN245">
            <v>0</v>
          </cell>
          <cell r="FO245">
            <v>39000</v>
          </cell>
          <cell r="FP245">
            <v>0</v>
          </cell>
          <cell r="FQ245">
            <v>2356414</v>
          </cell>
          <cell r="FR245">
            <v>0</v>
          </cell>
          <cell r="FS245">
            <v>270000</v>
          </cell>
          <cell r="FT245">
            <v>0</v>
          </cell>
          <cell r="FU245">
            <v>69000</v>
          </cell>
          <cell r="FV245">
            <v>240000</v>
          </cell>
          <cell r="FW245">
            <v>4721738</v>
          </cell>
          <cell r="FX245">
            <v>0</v>
          </cell>
          <cell r="FY245">
            <v>0</v>
          </cell>
          <cell r="FZ245">
            <v>3500</v>
          </cell>
          <cell r="GA245">
            <v>4725238</v>
          </cell>
          <cell r="GB245">
            <v>443056</v>
          </cell>
          <cell r="GC245">
            <v>5168294</v>
          </cell>
          <cell r="GD245">
            <v>1282500</v>
          </cell>
          <cell r="GE245">
            <v>0</v>
          </cell>
          <cell r="GF245">
            <v>2892861</v>
          </cell>
          <cell r="GG245">
            <v>6001</v>
          </cell>
          <cell r="GH245">
            <v>2105151</v>
          </cell>
          <cell r="GI245">
            <v>0</v>
          </cell>
          <cell r="GJ245">
            <v>63053</v>
          </cell>
          <cell r="GK245">
            <v>233559</v>
          </cell>
          <cell r="GL245">
            <v>101803</v>
          </cell>
          <cell r="GM245">
            <v>0</v>
          </cell>
          <cell r="GN245">
            <v>17227</v>
          </cell>
          <cell r="GO245">
            <v>18915</v>
          </cell>
          <cell r="GP245">
            <v>0</v>
          </cell>
          <cell r="GQ245">
            <v>102375</v>
          </cell>
          <cell r="GR245">
            <v>0</v>
          </cell>
          <cell r="GS245">
            <v>45586</v>
          </cell>
          <cell r="GT245">
            <v>5525</v>
          </cell>
          <cell r="GU245">
            <v>-5942</v>
          </cell>
          <cell r="GV245">
            <v>2943972</v>
          </cell>
          <cell r="GW245">
            <v>883123</v>
          </cell>
          <cell r="GX245">
            <v>1158736</v>
          </cell>
          <cell r="GY245">
            <v>0</v>
          </cell>
          <cell r="GZ245">
            <v>0</v>
          </cell>
          <cell r="HA245">
            <v>0</v>
          </cell>
          <cell r="HB245">
            <v>150118</v>
          </cell>
          <cell r="HC245">
            <v>0</v>
          </cell>
          <cell r="HD245">
            <v>17980</v>
          </cell>
          <cell r="HE245">
            <v>57010</v>
          </cell>
          <cell r="HF245">
            <v>5192959</v>
          </cell>
          <cell r="HG245">
            <v>4109458</v>
          </cell>
          <cell r="HH245">
            <v>0</v>
          </cell>
          <cell r="HI245">
            <v>1083501</v>
          </cell>
          <cell r="HJ245">
            <v>2084201</v>
          </cell>
          <cell r="HK245">
            <v>42002</v>
          </cell>
          <cell r="HL245">
            <v>32362</v>
          </cell>
          <cell r="HM245">
            <v>222009</v>
          </cell>
          <cell r="HN245">
            <v>100405</v>
          </cell>
          <cell r="HO245">
            <v>1398</v>
          </cell>
          <cell r="HP245">
            <v>17070</v>
          </cell>
          <cell r="HQ245">
            <v>18745</v>
          </cell>
          <cell r="HR245">
            <v>0</v>
          </cell>
          <cell r="HS245">
            <v>100124</v>
          </cell>
          <cell r="HT245">
            <v>31186</v>
          </cell>
          <cell r="HU245">
            <v>75900</v>
          </cell>
          <cell r="HV245">
            <v>0</v>
          </cell>
          <cell r="HW245">
            <v>0</v>
          </cell>
          <cell r="HX245">
            <v>2985381</v>
          </cell>
          <cell r="HY245">
            <v>0</v>
          </cell>
          <cell r="HZ245">
            <v>1083501</v>
          </cell>
          <cell r="IA245">
            <v>0</v>
          </cell>
          <cell r="IB245">
            <v>0</v>
          </cell>
          <cell r="IC245">
            <v>0</v>
          </cell>
          <cell r="ID245">
            <v>152895</v>
          </cell>
          <cell r="IE245">
            <v>0</v>
          </cell>
          <cell r="IF245">
            <v>14721</v>
          </cell>
          <cell r="IG245">
            <v>76513</v>
          </cell>
          <cell r="IH245">
            <v>0</v>
          </cell>
          <cell r="II245">
            <v>0</v>
          </cell>
          <cell r="IJ245">
            <v>0</v>
          </cell>
          <cell r="IK245">
            <v>0</v>
          </cell>
          <cell r="IL245">
            <v>2878295</v>
          </cell>
          <cell r="IM245">
            <v>0</v>
          </cell>
          <cell r="IN245">
            <v>0</v>
          </cell>
          <cell r="IO245">
            <v>3.43</v>
          </cell>
          <cell r="IP245">
            <v>0</v>
          </cell>
          <cell r="IQ245">
            <v>1.857</v>
          </cell>
          <cell r="IR245">
            <v>0</v>
          </cell>
          <cell r="IS245">
            <v>352.9</v>
          </cell>
          <cell r="IT245">
            <v>0</v>
          </cell>
          <cell r="IU245">
            <v>10</v>
          </cell>
          <cell r="IV245">
            <v>0</v>
          </cell>
          <cell r="IW245">
            <v>0</v>
          </cell>
          <cell r="IX245">
            <v>0</v>
          </cell>
          <cell r="IY245">
            <v>0</v>
          </cell>
          <cell r="IZ245">
            <v>0</v>
          </cell>
          <cell r="JA245">
            <v>0</v>
          </cell>
          <cell r="JB245">
            <v>0</v>
          </cell>
          <cell r="JC245">
            <v>1.06</v>
          </cell>
          <cell r="JD245">
            <v>36.270000000000003</v>
          </cell>
          <cell r="JE245">
            <v>5.48</v>
          </cell>
          <cell r="JF245">
            <v>8.4700000000000006</v>
          </cell>
          <cell r="JG245">
            <v>22.32</v>
          </cell>
          <cell r="JH245">
            <v>8.2200000000000006</v>
          </cell>
          <cell r="JI245">
            <v>9.68</v>
          </cell>
          <cell r="JJ245">
            <v>20.88</v>
          </cell>
          <cell r="JK245">
            <v>38.78</v>
          </cell>
          <cell r="JL245">
            <v>15.81</v>
          </cell>
          <cell r="JM245">
            <v>0</v>
          </cell>
          <cell r="JN245">
            <v>0</v>
          </cell>
          <cell r="JO245">
            <v>0</v>
          </cell>
          <cell r="JP245">
            <v>6121</v>
          </cell>
          <cell r="JQ245">
            <v>1.9119999999999999</v>
          </cell>
          <cell r="JR245">
            <v>7265</v>
          </cell>
          <cell r="JS245">
            <v>340.5</v>
          </cell>
          <cell r="JT245">
            <v>0.98</v>
          </cell>
          <cell r="JU245">
            <v>-122</v>
          </cell>
          <cell r="JV245">
            <v>5249</v>
          </cell>
          <cell r="JW245">
            <v>294</v>
          </cell>
          <cell r="JX245">
            <v>352.9</v>
          </cell>
          <cell r="JY245">
            <v>6366</v>
          </cell>
          <cell r="JZ245">
            <v>2246561</v>
          </cell>
          <cell r="KA245">
            <v>0</v>
          </cell>
        </row>
        <row r="246">
          <cell r="C246">
            <v>4505</v>
          </cell>
          <cell r="D246" t="str">
            <v>MORMON TRAIL</v>
          </cell>
          <cell r="E246">
            <v>0</v>
          </cell>
          <cell r="F246">
            <v>0</v>
          </cell>
          <cell r="G246">
            <v>0</v>
          </cell>
          <cell r="H246">
            <v>4505</v>
          </cell>
          <cell r="I246">
            <v>1031984</v>
          </cell>
          <cell r="J246">
            <v>35109</v>
          </cell>
          <cell r="K246">
            <v>118000</v>
          </cell>
          <cell r="L246">
            <v>100000</v>
          </cell>
          <cell r="M246">
            <v>1350</v>
          </cell>
          <cell r="N246">
            <v>50000</v>
          </cell>
          <cell r="O246">
            <v>75000</v>
          </cell>
          <cell r="P246">
            <v>195200</v>
          </cell>
          <cell r="Q246">
            <v>5000</v>
          </cell>
          <cell r="R246">
            <v>1565636</v>
          </cell>
          <cell r="S246">
            <v>0</v>
          </cell>
          <cell r="T246">
            <v>6000</v>
          </cell>
          <cell r="U246">
            <v>2706</v>
          </cell>
          <cell r="V246">
            <v>75000</v>
          </cell>
          <cell r="W246">
            <v>170000</v>
          </cell>
          <cell r="X246">
            <v>3430985</v>
          </cell>
          <cell r="Y246">
            <v>0</v>
          </cell>
          <cell r="Z246">
            <v>0</v>
          </cell>
          <cell r="AA246">
            <v>0</v>
          </cell>
          <cell r="AB246">
            <v>3430985</v>
          </cell>
          <cell r="AC246">
            <v>936715</v>
          </cell>
          <cell r="AD246">
            <v>4367700</v>
          </cell>
          <cell r="AE246">
            <v>2126750</v>
          </cell>
          <cell r="AF246">
            <v>26000</v>
          </cell>
          <cell r="AG246">
            <v>222139</v>
          </cell>
          <cell r="AH246">
            <v>156500</v>
          </cell>
          <cell r="AI246">
            <v>109180</v>
          </cell>
          <cell r="AJ246">
            <v>45000</v>
          </cell>
          <cell r="AK246">
            <v>267000</v>
          </cell>
          <cell r="AL246">
            <v>137550</v>
          </cell>
          <cell r="AM246">
            <v>0</v>
          </cell>
          <cell r="AN246">
            <v>963369</v>
          </cell>
          <cell r="AO246">
            <v>165000</v>
          </cell>
          <cell r="AP246">
            <v>200000</v>
          </cell>
          <cell r="AQ246">
            <v>0</v>
          </cell>
          <cell r="AR246">
            <v>115896</v>
          </cell>
          <cell r="AS246">
            <v>315896</v>
          </cell>
          <cell r="AT246">
            <v>3571015</v>
          </cell>
          <cell r="AU246">
            <v>0</v>
          </cell>
          <cell r="AV246">
            <v>3571015</v>
          </cell>
          <cell r="AW246">
            <v>796685</v>
          </cell>
          <cell r="AX246">
            <v>4367700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15</v>
          </cell>
          <cell r="BV246">
            <v>2012</v>
          </cell>
          <cell r="BW246">
            <v>2016</v>
          </cell>
          <cell r="BX246">
            <v>10</v>
          </cell>
          <cell r="BY246">
            <v>0</v>
          </cell>
          <cell r="BZ246">
            <v>0</v>
          </cell>
          <cell r="CA246">
            <v>0</v>
          </cell>
          <cell r="CB246">
            <v>0</v>
          </cell>
          <cell r="CC246">
            <v>0</v>
          </cell>
          <cell r="CD246">
            <v>0</v>
          </cell>
          <cell r="CE246">
            <v>0</v>
          </cell>
          <cell r="CF246">
            <v>0</v>
          </cell>
          <cell r="CG246">
            <v>0</v>
          </cell>
          <cell r="CH246">
            <v>0</v>
          </cell>
          <cell r="CI246">
            <v>0</v>
          </cell>
          <cell r="CJ246">
            <v>2011</v>
          </cell>
          <cell r="CK246">
            <v>2020</v>
          </cell>
          <cell r="CL246">
            <v>670</v>
          </cell>
          <cell r="CM246">
            <v>0</v>
          </cell>
          <cell r="CN246">
            <v>0</v>
          </cell>
          <cell r="CO246">
            <v>0</v>
          </cell>
          <cell r="CP246">
            <v>0</v>
          </cell>
          <cell r="CQ246">
            <v>0</v>
          </cell>
          <cell r="CR246">
            <v>0</v>
          </cell>
          <cell r="CS246">
            <v>0</v>
          </cell>
          <cell r="CT246">
            <v>2700</v>
          </cell>
          <cell r="CU246">
            <v>0</v>
          </cell>
          <cell r="CV246">
            <v>2</v>
          </cell>
          <cell r="CW246">
            <v>160420</v>
          </cell>
          <cell r="CX246">
            <v>0</v>
          </cell>
          <cell r="CY246">
            <v>0</v>
          </cell>
          <cell r="CZ246">
            <v>0</v>
          </cell>
          <cell r="DA246">
            <v>0</v>
          </cell>
          <cell r="DB246">
            <v>0</v>
          </cell>
          <cell r="DC246">
            <v>0</v>
          </cell>
          <cell r="DD246">
            <v>0</v>
          </cell>
          <cell r="DE246">
            <v>51503</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718540</v>
          </cell>
          <cell r="DU246">
            <v>101817</v>
          </cell>
          <cell r="DV246">
            <v>0</v>
          </cell>
          <cell r="DW246">
            <v>0</v>
          </cell>
          <cell r="DX246">
            <v>0</v>
          </cell>
          <cell r="DY246">
            <v>73894</v>
          </cell>
          <cell r="DZ246">
            <v>19792</v>
          </cell>
          <cell r="EA246">
            <v>0</v>
          </cell>
          <cell r="EB246">
            <v>914043</v>
          </cell>
          <cell r="EC246">
            <v>75000</v>
          </cell>
          <cell r="ED246">
            <v>0</v>
          </cell>
          <cell r="EE246">
            <v>812226</v>
          </cell>
          <cell r="EF246">
            <v>0</v>
          </cell>
          <cell r="EG246">
            <v>51503</v>
          </cell>
          <cell r="EH246">
            <v>51503</v>
          </cell>
          <cell r="EI246">
            <v>25367</v>
          </cell>
          <cell r="EJ246">
            <v>76870</v>
          </cell>
          <cell r="EK246">
            <v>0</v>
          </cell>
          <cell r="EL246">
            <v>0</v>
          </cell>
          <cell r="EM246">
            <v>0</v>
          </cell>
          <cell r="EN246">
            <v>0</v>
          </cell>
          <cell r="EO246">
            <v>0</v>
          </cell>
          <cell r="EP246">
            <v>0</v>
          </cell>
          <cell r="EQ246">
            <v>1065913</v>
          </cell>
          <cell r="ER246">
            <v>132454</v>
          </cell>
          <cell r="ES246">
            <v>1189080</v>
          </cell>
          <cell r="ET246">
            <v>97568</v>
          </cell>
          <cell r="EU246">
            <v>0</v>
          </cell>
          <cell r="EV246">
            <v>0</v>
          </cell>
          <cell r="EW246">
            <v>67000</v>
          </cell>
          <cell r="EX246">
            <v>33000</v>
          </cell>
          <cell r="EY246">
            <v>0</v>
          </cell>
          <cell r="EZ246">
            <v>0</v>
          </cell>
          <cell r="FA246">
            <v>0</v>
          </cell>
          <cell r="FB246">
            <v>0</v>
          </cell>
          <cell r="FC246">
            <v>1386648</v>
          </cell>
          <cell r="FD246">
            <v>0</v>
          </cell>
          <cell r="FE246">
            <v>0</v>
          </cell>
          <cell r="FF246">
            <v>1056626</v>
          </cell>
          <cell r="FG246">
            <v>132454</v>
          </cell>
          <cell r="FH246">
            <v>885111</v>
          </cell>
          <cell r="FI246">
            <v>30112</v>
          </cell>
          <cell r="FJ246">
            <v>118000</v>
          </cell>
          <cell r="FK246">
            <v>100000</v>
          </cell>
          <cell r="FL246">
            <v>500</v>
          </cell>
          <cell r="FM246">
            <v>0</v>
          </cell>
          <cell r="FN246">
            <v>15000</v>
          </cell>
          <cell r="FO246">
            <v>40000</v>
          </cell>
          <cell r="FP246">
            <v>5000</v>
          </cell>
          <cell r="FQ246">
            <v>1565636</v>
          </cell>
          <cell r="FR246">
            <v>0</v>
          </cell>
          <cell r="FS246">
            <v>5000</v>
          </cell>
          <cell r="FT246">
            <v>2321</v>
          </cell>
          <cell r="FU246">
            <v>75000</v>
          </cell>
          <cell r="FV246">
            <v>80000</v>
          </cell>
          <cell r="FW246">
            <v>2921680</v>
          </cell>
          <cell r="FX246">
            <v>0</v>
          </cell>
          <cell r="FY246">
            <v>0</v>
          </cell>
          <cell r="FZ246">
            <v>0</v>
          </cell>
          <cell r="GA246">
            <v>2921680</v>
          </cell>
          <cell r="GB246">
            <v>396401</v>
          </cell>
          <cell r="GC246">
            <v>3318081</v>
          </cell>
          <cell r="GD246">
            <v>440821</v>
          </cell>
          <cell r="GE246">
            <v>0</v>
          </cell>
          <cell r="GF246">
            <v>2087705</v>
          </cell>
          <cell r="GG246">
            <v>6075</v>
          </cell>
          <cell r="GH246">
            <v>1512068</v>
          </cell>
          <cell r="GI246">
            <v>0</v>
          </cell>
          <cell r="GJ246">
            <v>40113</v>
          </cell>
          <cell r="GK246">
            <v>218093</v>
          </cell>
          <cell r="GL246">
            <v>75147</v>
          </cell>
          <cell r="GM246">
            <v>9431</v>
          </cell>
          <cell r="GN246">
            <v>12228</v>
          </cell>
          <cell r="GO246">
            <v>13526</v>
          </cell>
          <cell r="GP246">
            <v>0</v>
          </cell>
          <cell r="GQ246">
            <v>56596</v>
          </cell>
          <cell r="GR246">
            <v>0</v>
          </cell>
          <cell r="GS246">
            <v>60595</v>
          </cell>
          <cell r="GT246">
            <v>6501</v>
          </cell>
          <cell r="GU246">
            <v>0</v>
          </cell>
          <cell r="GV246">
            <v>2154801</v>
          </cell>
          <cell r="GW246">
            <v>362493</v>
          </cell>
          <cell r="GX246">
            <v>964490</v>
          </cell>
          <cell r="GY246">
            <v>0</v>
          </cell>
          <cell r="GZ246">
            <v>0</v>
          </cell>
          <cell r="HA246">
            <v>0</v>
          </cell>
          <cell r="HB246">
            <v>115976</v>
          </cell>
          <cell r="HC246">
            <v>0</v>
          </cell>
          <cell r="HD246">
            <v>18001</v>
          </cell>
          <cell r="HE246">
            <v>57010</v>
          </cell>
          <cell r="HF246">
            <v>3654770</v>
          </cell>
          <cell r="HG246">
            <v>2889809</v>
          </cell>
          <cell r="HH246">
            <v>0</v>
          </cell>
          <cell r="HI246">
            <v>764961</v>
          </cell>
          <cell r="HJ246">
            <v>1483083</v>
          </cell>
          <cell r="HK246">
            <v>44106</v>
          </cell>
          <cell r="HL246">
            <v>21416</v>
          </cell>
          <cell r="HM246">
            <v>200656</v>
          </cell>
          <cell r="HN246">
            <v>73147</v>
          </cell>
          <cell r="HO246">
            <v>11431</v>
          </cell>
          <cell r="HP246">
            <v>11972</v>
          </cell>
          <cell r="HQ246">
            <v>13241</v>
          </cell>
          <cell r="HR246">
            <v>0</v>
          </cell>
          <cell r="HS246">
            <v>40358</v>
          </cell>
          <cell r="HT246">
            <v>0</v>
          </cell>
          <cell r="HU246">
            <v>73894</v>
          </cell>
          <cell r="HV246">
            <v>0</v>
          </cell>
          <cell r="HW246">
            <v>0</v>
          </cell>
          <cell r="HX246">
            <v>2127066</v>
          </cell>
          <cell r="HY246">
            <v>0</v>
          </cell>
          <cell r="HZ246">
            <v>764961</v>
          </cell>
          <cell r="IA246">
            <v>0</v>
          </cell>
          <cell r="IB246">
            <v>0</v>
          </cell>
          <cell r="IC246">
            <v>0</v>
          </cell>
          <cell r="ID246">
            <v>118724</v>
          </cell>
          <cell r="IE246">
            <v>0</v>
          </cell>
          <cell r="IF246">
            <v>14742</v>
          </cell>
          <cell r="IG246">
            <v>36726</v>
          </cell>
          <cell r="IH246">
            <v>0</v>
          </cell>
          <cell r="II246">
            <v>0</v>
          </cell>
          <cell r="IJ246">
            <v>0</v>
          </cell>
          <cell r="IK246">
            <v>0</v>
          </cell>
          <cell r="IL246">
            <v>2053172</v>
          </cell>
          <cell r="IM246">
            <v>0</v>
          </cell>
          <cell r="IN246">
            <v>0</v>
          </cell>
          <cell r="IO246">
            <v>2.17</v>
          </cell>
          <cell r="IP246">
            <v>0</v>
          </cell>
          <cell r="IQ246">
            <v>1.2869999999999999</v>
          </cell>
          <cell r="IR246">
            <v>0</v>
          </cell>
          <cell r="IS246">
            <v>249.1</v>
          </cell>
          <cell r="IT246">
            <v>0</v>
          </cell>
          <cell r="IU246">
            <v>9.5</v>
          </cell>
          <cell r="IV246">
            <v>0</v>
          </cell>
          <cell r="IW246">
            <v>0</v>
          </cell>
          <cell r="IX246">
            <v>0</v>
          </cell>
          <cell r="IY246">
            <v>0</v>
          </cell>
          <cell r="IZ246">
            <v>0</v>
          </cell>
          <cell r="JA246">
            <v>0</v>
          </cell>
          <cell r="JB246">
            <v>0</v>
          </cell>
          <cell r="JC246">
            <v>0</v>
          </cell>
          <cell r="JD246">
            <v>32.39</v>
          </cell>
          <cell r="JE246">
            <v>10.96</v>
          </cell>
          <cell r="JF246">
            <v>8.4700000000000006</v>
          </cell>
          <cell r="JG246">
            <v>12.96</v>
          </cell>
          <cell r="JH246">
            <v>5.48</v>
          </cell>
          <cell r="JI246">
            <v>10.89</v>
          </cell>
          <cell r="JJ246">
            <v>16.559999999999999</v>
          </cell>
          <cell r="JK246">
            <v>32.93</v>
          </cell>
          <cell r="JL246">
            <v>9.3699999999999992</v>
          </cell>
          <cell r="JM246">
            <v>0</v>
          </cell>
          <cell r="JN246">
            <v>0</v>
          </cell>
          <cell r="JO246">
            <v>0</v>
          </cell>
          <cell r="JP246">
            <v>6195</v>
          </cell>
          <cell r="JQ246">
            <v>1.4379999999999999</v>
          </cell>
          <cell r="JR246">
            <v>30088</v>
          </cell>
          <cell r="JS246">
            <v>239.4</v>
          </cell>
          <cell r="JT246">
            <v>0</v>
          </cell>
          <cell r="JU246">
            <v>0</v>
          </cell>
          <cell r="JV246">
            <v>0</v>
          </cell>
          <cell r="JW246">
            <v>0</v>
          </cell>
          <cell r="JX246">
            <v>249.1</v>
          </cell>
          <cell r="JY246">
            <v>6440</v>
          </cell>
          <cell r="JZ246">
            <v>1604204</v>
          </cell>
          <cell r="KA246">
            <v>0</v>
          </cell>
        </row>
        <row r="247">
          <cell r="C247">
            <v>4509</v>
          </cell>
          <cell r="D247" t="str">
            <v>MORNING SUN</v>
          </cell>
          <cell r="E247">
            <v>0</v>
          </cell>
          <cell r="F247">
            <v>0</v>
          </cell>
          <cell r="G247">
            <v>0</v>
          </cell>
          <cell r="H247">
            <v>4509</v>
          </cell>
          <cell r="I247">
            <v>920769</v>
          </cell>
          <cell r="J247">
            <v>27875</v>
          </cell>
          <cell r="K247">
            <v>61000</v>
          </cell>
          <cell r="L247">
            <v>600000</v>
          </cell>
          <cell r="M247">
            <v>95475</v>
          </cell>
          <cell r="N247">
            <v>65000</v>
          </cell>
          <cell r="O247">
            <v>3500</v>
          </cell>
          <cell r="P247">
            <v>703500</v>
          </cell>
          <cell r="Q247">
            <v>0</v>
          </cell>
          <cell r="R247">
            <v>1448048</v>
          </cell>
          <cell r="S247">
            <v>0</v>
          </cell>
          <cell r="T247">
            <v>125000</v>
          </cell>
          <cell r="U247">
            <v>4216</v>
          </cell>
          <cell r="V247">
            <v>50000</v>
          </cell>
          <cell r="W247">
            <v>240000</v>
          </cell>
          <cell r="X247">
            <v>4344383</v>
          </cell>
          <cell r="Y247">
            <v>0</v>
          </cell>
          <cell r="Z247">
            <v>0</v>
          </cell>
          <cell r="AA247">
            <v>0</v>
          </cell>
          <cell r="AB247">
            <v>4344383</v>
          </cell>
          <cell r="AC247">
            <v>1033886</v>
          </cell>
          <cell r="AD247">
            <v>5378269</v>
          </cell>
          <cell r="AE247">
            <v>2260000</v>
          </cell>
          <cell r="AF247">
            <v>100000</v>
          </cell>
          <cell r="AG247">
            <v>60000</v>
          </cell>
          <cell r="AH247">
            <v>195000</v>
          </cell>
          <cell r="AI247">
            <v>65000</v>
          </cell>
          <cell r="AJ247">
            <v>265000</v>
          </cell>
          <cell r="AK247">
            <v>480000</v>
          </cell>
          <cell r="AL247">
            <v>70000</v>
          </cell>
          <cell r="AM247">
            <v>0</v>
          </cell>
          <cell r="AN247">
            <v>1235000</v>
          </cell>
          <cell r="AO247">
            <v>158700</v>
          </cell>
          <cell r="AP247">
            <v>150000</v>
          </cell>
          <cell r="AQ247">
            <v>0</v>
          </cell>
          <cell r="AR247">
            <v>97837</v>
          </cell>
          <cell r="AS247">
            <v>247837</v>
          </cell>
          <cell r="AT247">
            <v>3901537</v>
          </cell>
          <cell r="AU247">
            <v>0</v>
          </cell>
          <cell r="AV247">
            <v>3901537</v>
          </cell>
          <cell r="AW247">
            <v>1476732</v>
          </cell>
          <cell r="AX247">
            <v>5378269</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7</v>
          </cell>
          <cell r="BV247">
            <v>2011</v>
          </cell>
          <cell r="BW247">
            <v>2015</v>
          </cell>
          <cell r="BX247">
            <v>10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0</v>
          </cell>
          <cell r="CN247">
            <v>0</v>
          </cell>
          <cell r="CO247">
            <v>0</v>
          </cell>
          <cell r="CP247">
            <v>0</v>
          </cell>
          <cell r="CQ247">
            <v>0</v>
          </cell>
          <cell r="CR247">
            <v>0</v>
          </cell>
          <cell r="CS247">
            <v>0</v>
          </cell>
          <cell r="CT247">
            <v>2700</v>
          </cell>
          <cell r="CU247">
            <v>0</v>
          </cell>
          <cell r="CV247">
            <v>7</v>
          </cell>
          <cell r="CW247">
            <v>140689</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531984</v>
          </cell>
          <cell r="DU247">
            <v>28941</v>
          </cell>
          <cell r="DV247">
            <v>0</v>
          </cell>
          <cell r="DW247">
            <v>0</v>
          </cell>
          <cell r="DX247">
            <v>0</v>
          </cell>
          <cell r="DY247">
            <v>18111</v>
          </cell>
          <cell r="DZ247">
            <v>309000</v>
          </cell>
          <cell r="EA247">
            <v>0</v>
          </cell>
          <cell r="EB247">
            <v>888036</v>
          </cell>
          <cell r="EC247">
            <v>50000</v>
          </cell>
          <cell r="ED247">
            <v>0</v>
          </cell>
          <cell r="EE247">
            <v>859095</v>
          </cell>
          <cell r="EF247">
            <v>0</v>
          </cell>
          <cell r="EG247">
            <v>0</v>
          </cell>
          <cell r="EH247">
            <v>0</v>
          </cell>
          <cell r="EI247">
            <v>18691</v>
          </cell>
          <cell r="EJ247">
            <v>18691</v>
          </cell>
          <cell r="EK247">
            <v>0</v>
          </cell>
          <cell r="EL247">
            <v>0</v>
          </cell>
          <cell r="EM247">
            <v>0</v>
          </cell>
          <cell r="EN247">
            <v>0</v>
          </cell>
          <cell r="EO247">
            <v>0</v>
          </cell>
          <cell r="EP247">
            <v>0</v>
          </cell>
          <cell r="EQ247">
            <v>956727</v>
          </cell>
          <cell r="ER247">
            <v>51097</v>
          </cell>
          <cell r="ES247">
            <v>1576383</v>
          </cell>
          <cell r="ET247">
            <v>88773</v>
          </cell>
          <cell r="EU247">
            <v>0</v>
          </cell>
          <cell r="EV247">
            <v>0</v>
          </cell>
          <cell r="EW247">
            <v>0</v>
          </cell>
          <cell r="EX247">
            <v>33000</v>
          </cell>
          <cell r="EY247">
            <v>0</v>
          </cell>
          <cell r="EZ247">
            <v>0</v>
          </cell>
          <cell r="FA247">
            <v>0</v>
          </cell>
          <cell r="FB247">
            <v>0</v>
          </cell>
          <cell r="FC247">
            <v>1698156</v>
          </cell>
          <cell r="FD247">
            <v>0</v>
          </cell>
          <cell r="FE247">
            <v>0</v>
          </cell>
          <cell r="FF247">
            <v>1525286</v>
          </cell>
          <cell r="FG247">
            <v>51097</v>
          </cell>
          <cell r="FH247">
            <v>854094</v>
          </cell>
          <cell r="FI247">
            <v>25859</v>
          </cell>
          <cell r="FJ247">
            <v>61000</v>
          </cell>
          <cell r="FK247">
            <v>600000</v>
          </cell>
          <cell r="FL247">
            <v>30000</v>
          </cell>
          <cell r="FM247">
            <v>0</v>
          </cell>
          <cell r="FN247">
            <v>3500</v>
          </cell>
          <cell r="FO247">
            <v>300000</v>
          </cell>
          <cell r="FP247">
            <v>0</v>
          </cell>
          <cell r="FQ247">
            <v>1448048</v>
          </cell>
          <cell r="FR247">
            <v>0</v>
          </cell>
          <cell r="FS247">
            <v>125000</v>
          </cell>
          <cell r="FT247">
            <v>3910</v>
          </cell>
          <cell r="FU247">
            <v>50000</v>
          </cell>
          <cell r="FV247">
            <v>150000</v>
          </cell>
          <cell r="FW247">
            <v>3651411</v>
          </cell>
          <cell r="FX247">
            <v>0</v>
          </cell>
          <cell r="FY247">
            <v>0</v>
          </cell>
          <cell r="FZ247">
            <v>0</v>
          </cell>
          <cell r="GA247">
            <v>3651411</v>
          </cell>
          <cell r="GB247">
            <v>665237</v>
          </cell>
          <cell r="GC247">
            <v>4316648</v>
          </cell>
          <cell r="GD247">
            <v>1323410</v>
          </cell>
          <cell r="GE247">
            <v>0</v>
          </cell>
          <cell r="GF247">
            <v>1751441</v>
          </cell>
          <cell r="GG247">
            <v>6001</v>
          </cell>
          <cell r="GH247">
            <v>1284214</v>
          </cell>
          <cell r="GI247">
            <v>5163</v>
          </cell>
          <cell r="GJ247">
            <v>58570</v>
          </cell>
          <cell r="GK247">
            <v>178770</v>
          </cell>
          <cell r="GL247">
            <v>63683</v>
          </cell>
          <cell r="GM247">
            <v>1459</v>
          </cell>
          <cell r="GN247">
            <v>10503</v>
          </cell>
          <cell r="GO247">
            <v>11532</v>
          </cell>
          <cell r="GP247">
            <v>0</v>
          </cell>
          <cell r="GQ247">
            <v>0</v>
          </cell>
          <cell r="GR247">
            <v>0</v>
          </cell>
          <cell r="GS247">
            <v>36606</v>
          </cell>
          <cell r="GT247">
            <v>0</v>
          </cell>
          <cell r="GU247">
            <v>0</v>
          </cell>
          <cell r="GV247">
            <v>1788047</v>
          </cell>
          <cell r="GW247">
            <v>298038</v>
          </cell>
          <cell r="GX247">
            <v>384072</v>
          </cell>
          <cell r="GY247">
            <v>0</v>
          </cell>
          <cell r="GZ247">
            <v>0</v>
          </cell>
          <cell r="HA247">
            <v>0</v>
          </cell>
          <cell r="HB247">
            <v>90992</v>
          </cell>
          <cell r="HC247">
            <v>0</v>
          </cell>
          <cell r="HD247">
            <v>13362</v>
          </cell>
          <cell r="HE247">
            <v>57010</v>
          </cell>
          <cell r="HF247">
            <v>2618159</v>
          </cell>
          <cell r="HG247">
            <v>2449796</v>
          </cell>
          <cell r="HH247">
            <v>0</v>
          </cell>
          <cell r="HI247">
            <v>168363</v>
          </cell>
          <cell r="HJ247">
            <v>1347232</v>
          </cell>
          <cell r="HK247">
            <v>0</v>
          </cell>
          <cell r="HL247">
            <v>48625</v>
          </cell>
          <cell r="HM247">
            <v>227701</v>
          </cell>
          <cell r="HN247">
            <v>68568</v>
          </cell>
          <cell r="HO247">
            <v>0</v>
          </cell>
          <cell r="HP247">
            <v>11013</v>
          </cell>
          <cell r="HQ247">
            <v>12093</v>
          </cell>
          <cell r="HR247">
            <v>0</v>
          </cell>
          <cell r="HS247">
            <v>0</v>
          </cell>
          <cell r="HT247">
            <v>0</v>
          </cell>
          <cell r="HU247">
            <v>18111</v>
          </cell>
          <cell r="HV247">
            <v>0</v>
          </cell>
          <cell r="HW247">
            <v>0</v>
          </cell>
          <cell r="HX247">
            <v>1880713</v>
          </cell>
          <cell r="HY247">
            <v>0</v>
          </cell>
          <cell r="HZ247">
            <v>168363</v>
          </cell>
          <cell r="IA247">
            <v>0</v>
          </cell>
          <cell r="IB247">
            <v>0</v>
          </cell>
          <cell r="IC247">
            <v>0</v>
          </cell>
          <cell r="ID247">
            <v>94360</v>
          </cell>
          <cell r="IE247">
            <v>0</v>
          </cell>
          <cell r="IF247">
            <v>10949</v>
          </cell>
          <cell r="IG247">
            <v>45908</v>
          </cell>
          <cell r="IH247">
            <v>0</v>
          </cell>
          <cell r="II247">
            <v>0</v>
          </cell>
          <cell r="IJ247">
            <v>0</v>
          </cell>
          <cell r="IK247">
            <v>0</v>
          </cell>
          <cell r="IL247">
            <v>1862602</v>
          </cell>
          <cell r="IM247">
            <v>0</v>
          </cell>
          <cell r="IN247">
            <v>0</v>
          </cell>
          <cell r="IO247">
            <v>6.61</v>
          </cell>
          <cell r="IP247">
            <v>0</v>
          </cell>
          <cell r="IQ247">
            <v>1.1140000000000001</v>
          </cell>
          <cell r="IR247">
            <v>0.22</v>
          </cell>
          <cell r="IS247">
            <v>221</v>
          </cell>
          <cell r="IT247">
            <v>0</v>
          </cell>
          <cell r="IU247">
            <v>10</v>
          </cell>
          <cell r="IV247">
            <v>0</v>
          </cell>
          <cell r="IW247">
            <v>0</v>
          </cell>
          <cell r="IX247">
            <v>0</v>
          </cell>
          <cell r="IY247">
            <v>0</v>
          </cell>
          <cell r="IZ247">
            <v>0</v>
          </cell>
          <cell r="JA247">
            <v>0</v>
          </cell>
          <cell r="JB247">
            <v>0</v>
          </cell>
          <cell r="JC247">
            <v>0.67</v>
          </cell>
          <cell r="JD247">
            <v>37.200000000000003</v>
          </cell>
          <cell r="JE247">
            <v>10.96</v>
          </cell>
          <cell r="JF247">
            <v>9.68</v>
          </cell>
          <cell r="JG247">
            <v>16.559999999999999</v>
          </cell>
          <cell r="JH247">
            <v>5.48</v>
          </cell>
          <cell r="JI247">
            <v>4.84</v>
          </cell>
          <cell r="JJ247">
            <v>15.84</v>
          </cell>
          <cell r="JK247">
            <v>26.16</v>
          </cell>
          <cell r="JL247">
            <v>6.55</v>
          </cell>
          <cell r="JM247">
            <v>0.44</v>
          </cell>
          <cell r="JN247">
            <v>0</v>
          </cell>
          <cell r="JO247">
            <v>0</v>
          </cell>
          <cell r="JP247">
            <v>6121</v>
          </cell>
          <cell r="JQ247">
            <v>1.1000000000000001</v>
          </cell>
          <cell r="JR247">
            <v>0</v>
          </cell>
          <cell r="JS247">
            <v>220.1</v>
          </cell>
          <cell r="JT247">
            <v>0</v>
          </cell>
          <cell r="JU247">
            <v>0</v>
          </cell>
          <cell r="JV247">
            <v>0</v>
          </cell>
          <cell r="JW247">
            <v>186</v>
          </cell>
          <cell r="JX247">
            <v>221</v>
          </cell>
          <cell r="JY247">
            <v>6366</v>
          </cell>
          <cell r="JZ247">
            <v>1406886</v>
          </cell>
          <cell r="KA247">
            <v>0</v>
          </cell>
        </row>
        <row r="248">
          <cell r="C248">
            <v>4518</v>
          </cell>
          <cell r="D248" t="str">
            <v>MOULTON-UDELL</v>
          </cell>
          <cell r="E248">
            <v>0</v>
          </cell>
          <cell r="F248">
            <v>0</v>
          </cell>
          <cell r="G248">
            <v>0</v>
          </cell>
          <cell r="H248">
            <v>4518</v>
          </cell>
          <cell r="I248">
            <v>927259</v>
          </cell>
          <cell r="J248">
            <v>34130</v>
          </cell>
          <cell r="K248">
            <v>70000</v>
          </cell>
          <cell r="L248">
            <v>180000</v>
          </cell>
          <cell r="M248">
            <v>2750</v>
          </cell>
          <cell r="N248">
            <v>50000</v>
          </cell>
          <cell r="O248">
            <v>80015</v>
          </cell>
          <cell r="P248">
            <v>35500</v>
          </cell>
          <cell r="Q248">
            <v>0</v>
          </cell>
          <cell r="R248">
            <v>1454637</v>
          </cell>
          <cell r="S248">
            <v>0</v>
          </cell>
          <cell r="T248">
            <v>16050</v>
          </cell>
          <cell r="U248">
            <v>225</v>
          </cell>
          <cell r="V248">
            <v>50000</v>
          </cell>
          <cell r="W248">
            <v>110000</v>
          </cell>
          <cell r="X248">
            <v>3010566</v>
          </cell>
          <cell r="Y248">
            <v>0</v>
          </cell>
          <cell r="Z248">
            <v>0</v>
          </cell>
          <cell r="AA248">
            <v>0</v>
          </cell>
          <cell r="AB248">
            <v>3010566</v>
          </cell>
          <cell r="AC248">
            <v>699101</v>
          </cell>
          <cell r="AD248">
            <v>3709667</v>
          </cell>
          <cell r="AE248">
            <v>2061400</v>
          </cell>
          <cell r="AF248">
            <v>60000</v>
          </cell>
          <cell r="AG248">
            <v>137500</v>
          </cell>
          <cell r="AH248">
            <v>50000</v>
          </cell>
          <cell r="AI248">
            <v>195000</v>
          </cell>
          <cell r="AJ248">
            <v>65100</v>
          </cell>
          <cell r="AK248">
            <v>304000</v>
          </cell>
          <cell r="AL248">
            <v>150000</v>
          </cell>
          <cell r="AM248">
            <v>0</v>
          </cell>
          <cell r="AN248">
            <v>961600</v>
          </cell>
          <cell r="AO248">
            <v>115000</v>
          </cell>
          <cell r="AP248">
            <v>200000</v>
          </cell>
          <cell r="AQ248">
            <v>0</v>
          </cell>
          <cell r="AR248">
            <v>99929</v>
          </cell>
          <cell r="AS248">
            <v>299929</v>
          </cell>
          <cell r="AT248">
            <v>3437929</v>
          </cell>
          <cell r="AU248">
            <v>0</v>
          </cell>
          <cell r="AV248">
            <v>3437929</v>
          </cell>
          <cell r="AW248">
            <v>271738</v>
          </cell>
          <cell r="AX248">
            <v>3709667</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15</v>
          </cell>
          <cell r="BV248">
            <v>2012</v>
          </cell>
          <cell r="BW248">
            <v>2016</v>
          </cell>
          <cell r="BX248">
            <v>10</v>
          </cell>
          <cell r="BY248">
            <v>0</v>
          </cell>
          <cell r="BZ248">
            <v>0</v>
          </cell>
          <cell r="CA248">
            <v>0</v>
          </cell>
          <cell r="CB248">
            <v>0</v>
          </cell>
          <cell r="CC248">
            <v>0</v>
          </cell>
          <cell r="CD248">
            <v>0</v>
          </cell>
          <cell r="CE248">
            <v>0</v>
          </cell>
          <cell r="CF248">
            <v>0</v>
          </cell>
          <cell r="CG248">
            <v>0</v>
          </cell>
          <cell r="CH248">
            <v>0</v>
          </cell>
          <cell r="CI248">
            <v>0</v>
          </cell>
          <cell r="CJ248">
            <v>2003</v>
          </cell>
          <cell r="CK248">
            <v>2022</v>
          </cell>
          <cell r="CL248">
            <v>670</v>
          </cell>
          <cell r="CM248">
            <v>0</v>
          </cell>
          <cell r="CN248">
            <v>0</v>
          </cell>
          <cell r="CO248">
            <v>0</v>
          </cell>
          <cell r="CP248">
            <v>0</v>
          </cell>
          <cell r="CQ248">
            <v>0</v>
          </cell>
          <cell r="CR248">
            <v>0</v>
          </cell>
          <cell r="CS248">
            <v>0</v>
          </cell>
          <cell r="CT248">
            <v>2700</v>
          </cell>
          <cell r="CU248">
            <v>0</v>
          </cell>
          <cell r="CV248">
            <v>12</v>
          </cell>
          <cell r="CW248">
            <v>147628</v>
          </cell>
          <cell r="CX248">
            <v>0</v>
          </cell>
          <cell r="CY248">
            <v>0</v>
          </cell>
          <cell r="CZ248">
            <v>0</v>
          </cell>
          <cell r="DA248">
            <v>0</v>
          </cell>
          <cell r="DB248">
            <v>0</v>
          </cell>
          <cell r="DC248">
            <v>0</v>
          </cell>
          <cell r="DD248">
            <v>0</v>
          </cell>
          <cell r="DE248">
            <v>39392</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575102</v>
          </cell>
          <cell r="DU248">
            <v>15326</v>
          </cell>
          <cell r="DV248">
            <v>0</v>
          </cell>
          <cell r="DW248">
            <v>0</v>
          </cell>
          <cell r="DX248">
            <v>0</v>
          </cell>
          <cell r="DY248">
            <v>54957</v>
          </cell>
          <cell r="DZ248">
            <v>165775</v>
          </cell>
          <cell r="EA248">
            <v>0</v>
          </cell>
          <cell r="EB248">
            <v>811160</v>
          </cell>
          <cell r="EC248">
            <v>100000</v>
          </cell>
          <cell r="ED248">
            <v>0</v>
          </cell>
          <cell r="EE248">
            <v>795834</v>
          </cell>
          <cell r="EF248">
            <v>0</v>
          </cell>
          <cell r="EG248">
            <v>39392</v>
          </cell>
          <cell r="EH248">
            <v>39392</v>
          </cell>
          <cell r="EI248">
            <v>19402</v>
          </cell>
          <cell r="EJ248">
            <v>58794</v>
          </cell>
          <cell r="EK248">
            <v>0</v>
          </cell>
          <cell r="EL248">
            <v>0</v>
          </cell>
          <cell r="EM248">
            <v>0</v>
          </cell>
          <cell r="EN248">
            <v>0</v>
          </cell>
          <cell r="EO248">
            <v>0</v>
          </cell>
          <cell r="EP248">
            <v>0</v>
          </cell>
          <cell r="EQ248">
            <v>969954</v>
          </cell>
          <cell r="ER248">
            <v>26067</v>
          </cell>
          <cell r="ES248">
            <v>1379658</v>
          </cell>
          <cell r="ET248">
            <v>170085</v>
          </cell>
          <cell r="EU248">
            <v>0</v>
          </cell>
          <cell r="EV248">
            <v>0</v>
          </cell>
          <cell r="EW248">
            <v>67000</v>
          </cell>
          <cell r="EX248">
            <v>33000</v>
          </cell>
          <cell r="EY248">
            <v>0</v>
          </cell>
          <cell r="EZ248">
            <v>0</v>
          </cell>
          <cell r="FA248">
            <v>0</v>
          </cell>
          <cell r="FB248">
            <v>0</v>
          </cell>
          <cell r="FC248">
            <v>1649743</v>
          </cell>
          <cell r="FD248">
            <v>0</v>
          </cell>
          <cell r="FE248">
            <v>0</v>
          </cell>
          <cell r="FF248">
            <v>1353591</v>
          </cell>
          <cell r="FG248">
            <v>26067</v>
          </cell>
          <cell r="FH248">
            <v>774102</v>
          </cell>
          <cell r="FI248">
            <v>28493</v>
          </cell>
          <cell r="FJ248">
            <v>70000</v>
          </cell>
          <cell r="FK248">
            <v>180000</v>
          </cell>
          <cell r="FL248">
            <v>2000</v>
          </cell>
          <cell r="FM248">
            <v>0</v>
          </cell>
          <cell r="FN248">
            <v>15</v>
          </cell>
          <cell r="FO248">
            <v>30000</v>
          </cell>
          <cell r="FP248">
            <v>0</v>
          </cell>
          <cell r="FQ248">
            <v>1454637</v>
          </cell>
          <cell r="FR248">
            <v>0</v>
          </cell>
          <cell r="FS248">
            <v>15000</v>
          </cell>
          <cell r="FT248">
            <v>0</v>
          </cell>
          <cell r="FU248">
            <v>50000</v>
          </cell>
          <cell r="FV248">
            <v>50000</v>
          </cell>
          <cell r="FW248">
            <v>2654247</v>
          </cell>
          <cell r="FX248">
            <v>0</v>
          </cell>
          <cell r="FY248">
            <v>0</v>
          </cell>
          <cell r="FZ248">
            <v>0</v>
          </cell>
          <cell r="GA248">
            <v>2654247</v>
          </cell>
          <cell r="GB248">
            <v>288429</v>
          </cell>
          <cell r="GC248">
            <v>2942676</v>
          </cell>
          <cell r="GD248">
            <v>397015</v>
          </cell>
          <cell r="GE248">
            <v>0</v>
          </cell>
          <cell r="GF248">
            <v>1630721</v>
          </cell>
          <cell r="GG248">
            <v>6001</v>
          </cell>
          <cell r="GH248">
            <v>1236206</v>
          </cell>
          <cell r="GI248">
            <v>17154</v>
          </cell>
          <cell r="GJ248">
            <v>29759</v>
          </cell>
          <cell r="GK248">
            <v>123501</v>
          </cell>
          <cell r="GL248">
            <v>59187</v>
          </cell>
          <cell r="GM248">
            <v>6267</v>
          </cell>
          <cell r="GN248">
            <v>10110</v>
          </cell>
          <cell r="GO248">
            <v>11101</v>
          </cell>
          <cell r="GP248">
            <v>0</v>
          </cell>
          <cell r="GQ248">
            <v>0</v>
          </cell>
          <cell r="GR248">
            <v>0</v>
          </cell>
          <cell r="GS248">
            <v>108018</v>
          </cell>
          <cell r="GT248">
            <v>0</v>
          </cell>
          <cell r="GU248">
            <v>0</v>
          </cell>
          <cell r="GV248">
            <v>1733352</v>
          </cell>
          <cell r="GW248">
            <v>317779</v>
          </cell>
          <cell r="GX248">
            <v>630360</v>
          </cell>
          <cell r="GY248">
            <v>5387</v>
          </cell>
          <cell r="GZ248">
            <v>0</v>
          </cell>
          <cell r="HA248">
            <v>0</v>
          </cell>
          <cell r="HB248">
            <v>95431</v>
          </cell>
          <cell r="HC248">
            <v>0</v>
          </cell>
          <cell r="HD248">
            <v>15783</v>
          </cell>
          <cell r="HE248">
            <v>60010</v>
          </cell>
          <cell r="HF248">
            <v>2836932</v>
          </cell>
          <cell r="HG248">
            <v>2355453</v>
          </cell>
          <cell r="HH248">
            <v>0</v>
          </cell>
          <cell r="HI248">
            <v>481479</v>
          </cell>
          <cell r="HJ248">
            <v>1371104</v>
          </cell>
          <cell r="HK248">
            <v>0</v>
          </cell>
          <cell r="HL248">
            <v>9714</v>
          </cell>
          <cell r="HM248">
            <v>118013</v>
          </cell>
          <cell r="HN248">
            <v>64832</v>
          </cell>
          <cell r="HO248">
            <v>622</v>
          </cell>
          <cell r="HP248">
            <v>11213</v>
          </cell>
          <cell r="HQ248">
            <v>12313</v>
          </cell>
          <cell r="HR248">
            <v>0</v>
          </cell>
          <cell r="HS248">
            <v>30645</v>
          </cell>
          <cell r="HT248">
            <v>0</v>
          </cell>
          <cell r="HU248">
            <v>54957</v>
          </cell>
          <cell r="HV248">
            <v>0</v>
          </cell>
          <cell r="HW248">
            <v>-5401</v>
          </cell>
          <cell r="HX248">
            <v>1824600</v>
          </cell>
          <cell r="HY248">
            <v>0</v>
          </cell>
          <cell r="HZ248">
            <v>481479</v>
          </cell>
          <cell r="IA248">
            <v>0</v>
          </cell>
          <cell r="IB248">
            <v>0</v>
          </cell>
          <cell r="IC248">
            <v>0</v>
          </cell>
          <cell r="ID248">
            <v>99610</v>
          </cell>
          <cell r="IE248">
            <v>0</v>
          </cell>
          <cell r="IF248">
            <v>12939</v>
          </cell>
          <cell r="IG248">
            <v>61210</v>
          </cell>
          <cell r="IH248">
            <v>0</v>
          </cell>
          <cell r="II248">
            <v>0</v>
          </cell>
          <cell r="IJ248">
            <v>0</v>
          </cell>
          <cell r="IK248">
            <v>0</v>
          </cell>
          <cell r="IL248">
            <v>1769643</v>
          </cell>
          <cell r="IM248">
            <v>0</v>
          </cell>
          <cell r="IN248">
            <v>0</v>
          </cell>
          <cell r="IO248">
            <v>0.31</v>
          </cell>
          <cell r="IP248">
            <v>0</v>
          </cell>
          <cell r="IQ248">
            <v>1.2769999999999999</v>
          </cell>
          <cell r="IR248">
            <v>0</v>
          </cell>
          <cell r="IS248">
            <v>231.9</v>
          </cell>
          <cell r="IT248">
            <v>0</v>
          </cell>
          <cell r="IU248">
            <v>6.5</v>
          </cell>
          <cell r="IV248">
            <v>0</v>
          </cell>
          <cell r="IW248">
            <v>0</v>
          </cell>
          <cell r="IX248">
            <v>0</v>
          </cell>
          <cell r="IY248">
            <v>0</v>
          </cell>
          <cell r="IZ248">
            <v>0</v>
          </cell>
          <cell r="JA248">
            <v>0</v>
          </cell>
          <cell r="JB248">
            <v>0</v>
          </cell>
          <cell r="JC248">
            <v>0.68</v>
          </cell>
          <cell r="JD248">
            <v>19.28</v>
          </cell>
          <cell r="JE248">
            <v>8.2200000000000006</v>
          </cell>
          <cell r="JF248">
            <v>2.42</v>
          </cell>
          <cell r="JG248">
            <v>8.64</v>
          </cell>
          <cell r="JH248">
            <v>8.2200000000000006</v>
          </cell>
          <cell r="JI248">
            <v>3.63</v>
          </cell>
          <cell r="JJ248">
            <v>8.64</v>
          </cell>
          <cell r="JK248">
            <v>20.49</v>
          </cell>
          <cell r="JL248">
            <v>14.49</v>
          </cell>
          <cell r="JM248">
            <v>0</v>
          </cell>
          <cell r="JN248">
            <v>0</v>
          </cell>
          <cell r="JO248">
            <v>0</v>
          </cell>
          <cell r="JP248">
            <v>6121</v>
          </cell>
          <cell r="JQ248">
            <v>1.3180000000000001</v>
          </cell>
          <cell r="JR248">
            <v>5923</v>
          </cell>
          <cell r="JS248">
            <v>224</v>
          </cell>
          <cell r="JT248">
            <v>0</v>
          </cell>
          <cell r="JU248">
            <v>0</v>
          </cell>
          <cell r="JV248">
            <v>0</v>
          </cell>
          <cell r="JW248">
            <v>189</v>
          </cell>
          <cell r="JX248">
            <v>231.9</v>
          </cell>
          <cell r="JY248">
            <v>6366</v>
          </cell>
          <cell r="JZ248">
            <v>1476275</v>
          </cell>
          <cell r="KA248">
            <v>0</v>
          </cell>
        </row>
        <row r="249">
          <cell r="C249">
            <v>4527</v>
          </cell>
          <cell r="D249" t="str">
            <v>MOUNT AYR</v>
          </cell>
          <cell r="E249">
            <v>0</v>
          </cell>
          <cell r="F249">
            <v>0</v>
          </cell>
          <cell r="G249">
            <v>0</v>
          </cell>
          <cell r="H249">
            <v>4527</v>
          </cell>
          <cell r="I249">
            <v>3360886</v>
          </cell>
          <cell r="J249">
            <v>91304</v>
          </cell>
          <cell r="K249">
            <v>0</v>
          </cell>
          <cell r="L249">
            <v>400000</v>
          </cell>
          <cell r="M249">
            <v>5000</v>
          </cell>
          <cell r="N249">
            <v>155000</v>
          </cell>
          <cell r="O249">
            <v>414000</v>
          </cell>
          <cell r="P249">
            <v>681500</v>
          </cell>
          <cell r="Q249">
            <v>25000</v>
          </cell>
          <cell r="R249">
            <v>3708245</v>
          </cell>
          <cell r="S249">
            <v>0</v>
          </cell>
          <cell r="T249">
            <v>4000</v>
          </cell>
          <cell r="U249">
            <v>13739</v>
          </cell>
          <cell r="V249">
            <v>150000</v>
          </cell>
          <cell r="W249">
            <v>435000</v>
          </cell>
          <cell r="X249">
            <v>9443674</v>
          </cell>
          <cell r="Y249">
            <v>0</v>
          </cell>
          <cell r="Z249">
            <v>269093</v>
          </cell>
          <cell r="AA249">
            <v>5000</v>
          </cell>
          <cell r="AB249">
            <v>9717767</v>
          </cell>
          <cell r="AC249">
            <v>2583843</v>
          </cell>
          <cell r="AD249">
            <v>12301610</v>
          </cell>
          <cell r="AE249">
            <v>6124595</v>
          </cell>
          <cell r="AF249">
            <v>1109920</v>
          </cell>
          <cell r="AG249">
            <v>0</v>
          </cell>
          <cell r="AH249">
            <v>380921</v>
          </cell>
          <cell r="AI249">
            <v>370080</v>
          </cell>
          <cell r="AJ249">
            <v>276123</v>
          </cell>
          <cell r="AK249">
            <v>1225518</v>
          </cell>
          <cell r="AL249">
            <v>590000</v>
          </cell>
          <cell r="AM249">
            <v>0</v>
          </cell>
          <cell r="AN249">
            <v>3952562</v>
          </cell>
          <cell r="AO249">
            <v>521350</v>
          </cell>
          <cell r="AP249">
            <v>0</v>
          </cell>
          <cell r="AQ249">
            <v>881473</v>
          </cell>
          <cell r="AR249">
            <v>284762</v>
          </cell>
          <cell r="AS249">
            <v>1166235</v>
          </cell>
          <cell r="AT249">
            <v>11764742</v>
          </cell>
          <cell r="AU249">
            <v>269093</v>
          </cell>
          <cell r="AV249">
            <v>12033835</v>
          </cell>
          <cell r="AW249">
            <v>267775</v>
          </cell>
          <cell r="AX249">
            <v>12301610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20</v>
          </cell>
          <cell r="BV249">
            <v>2014</v>
          </cell>
          <cell r="BW249">
            <v>2018</v>
          </cell>
          <cell r="BX249">
            <v>10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4050</v>
          </cell>
          <cell r="CU249">
            <v>0</v>
          </cell>
          <cell r="CV249">
            <v>6</v>
          </cell>
          <cell r="CW249">
            <v>400865</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2094161</v>
          </cell>
          <cell r="DU249">
            <v>151640</v>
          </cell>
          <cell r="DV249">
            <v>0</v>
          </cell>
          <cell r="DW249">
            <v>0</v>
          </cell>
          <cell r="DX249">
            <v>0</v>
          </cell>
          <cell r="DY249">
            <v>96495</v>
          </cell>
          <cell r="DZ249">
            <v>85531</v>
          </cell>
          <cell r="EA249">
            <v>0</v>
          </cell>
          <cell r="EB249">
            <v>2427827</v>
          </cell>
          <cell r="EC249">
            <v>300000</v>
          </cell>
          <cell r="ED249">
            <v>0</v>
          </cell>
          <cell r="EE249">
            <v>2276187</v>
          </cell>
          <cell r="EF249">
            <v>0</v>
          </cell>
          <cell r="EG249">
            <v>0</v>
          </cell>
          <cell r="EH249">
            <v>0</v>
          </cell>
          <cell r="EI249">
            <v>84004</v>
          </cell>
          <cell r="EJ249">
            <v>84004</v>
          </cell>
          <cell r="EK249">
            <v>0</v>
          </cell>
          <cell r="EL249">
            <v>0</v>
          </cell>
          <cell r="EM249">
            <v>0</v>
          </cell>
          <cell r="EN249">
            <v>0</v>
          </cell>
          <cell r="EO249">
            <v>621950</v>
          </cell>
          <cell r="EP249">
            <v>0</v>
          </cell>
          <cell r="EQ249">
            <v>3433781</v>
          </cell>
          <cell r="ER249">
            <v>915912</v>
          </cell>
          <cell r="ES249">
            <v>1015912</v>
          </cell>
          <cell r="ET249">
            <v>125123</v>
          </cell>
          <cell r="EU249">
            <v>0</v>
          </cell>
          <cell r="EV249">
            <v>0</v>
          </cell>
          <cell r="EW249">
            <v>0</v>
          </cell>
          <cell r="EX249">
            <v>33000</v>
          </cell>
          <cell r="EY249">
            <v>0</v>
          </cell>
          <cell r="EZ249">
            <v>0</v>
          </cell>
          <cell r="FA249">
            <v>244325</v>
          </cell>
          <cell r="FB249">
            <v>0</v>
          </cell>
          <cell r="FC249">
            <v>1418360</v>
          </cell>
          <cell r="FD249">
            <v>0</v>
          </cell>
          <cell r="FE249">
            <v>856342</v>
          </cell>
          <cell r="FF249">
            <v>956342</v>
          </cell>
          <cell r="FG249">
            <v>59570</v>
          </cell>
          <cell r="FH249">
            <v>2380827</v>
          </cell>
          <cell r="FI249">
            <v>65409</v>
          </cell>
          <cell r="FJ249">
            <v>0</v>
          </cell>
          <cell r="FK249">
            <v>400000</v>
          </cell>
          <cell r="FL249">
            <v>5000</v>
          </cell>
          <cell r="FM249">
            <v>0</v>
          </cell>
          <cell r="FN249">
            <v>14000</v>
          </cell>
          <cell r="FO249">
            <v>120000</v>
          </cell>
          <cell r="FP249">
            <v>25000</v>
          </cell>
          <cell r="FQ249">
            <v>3708245</v>
          </cell>
          <cell r="FR249">
            <v>0</v>
          </cell>
          <cell r="FS249">
            <v>0</v>
          </cell>
          <cell r="FT249">
            <v>9780</v>
          </cell>
          <cell r="FU249">
            <v>150000</v>
          </cell>
          <cell r="FV249">
            <v>190000</v>
          </cell>
          <cell r="FW249">
            <v>7068261</v>
          </cell>
          <cell r="FX249">
            <v>0</v>
          </cell>
          <cell r="FY249">
            <v>0</v>
          </cell>
          <cell r="FZ249">
            <v>5000</v>
          </cell>
          <cell r="GA249">
            <v>7073261</v>
          </cell>
          <cell r="GB249">
            <v>1727690</v>
          </cell>
          <cell r="GC249">
            <v>8800951</v>
          </cell>
          <cell r="GD249">
            <v>918780</v>
          </cell>
          <cell r="GE249">
            <v>0</v>
          </cell>
          <cell r="GF249">
            <v>5372117</v>
          </cell>
          <cell r="GG249">
            <v>6004</v>
          </cell>
          <cell r="GH249">
            <v>3650432</v>
          </cell>
          <cell r="GI249">
            <v>12908</v>
          </cell>
          <cell r="GJ249">
            <v>106277</v>
          </cell>
          <cell r="GK249">
            <v>752241</v>
          </cell>
          <cell r="GL249">
            <v>193486</v>
          </cell>
          <cell r="GM249">
            <v>3642</v>
          </cell>
          <cell r="GN249">
            <v>29908</v>
          </cell>
          <cell r="GO249">
            <v>33081</v>
          </cell>
          <cell r="GP249">
            <v>0</v>
          </cell>
          <cell r="GQ249">
            <v>164709</v>
          </cell>
          <cell r="GR249">
            <v>0</v>
          </cell>
          <cell r="GS249">
            <v>56678</v>
          </cell>
          <cell r="GT249">
            <v>0</v>
          </cell>
          <cell r="GU249">
            <v>0</v>
          </cell>
          <cell r="GV249">
            <v>5428795</v>
          </cell>
          <cell r="GW249">
            <v>1034288</v>
          </cell>
          <cell r="GX249">
            <v>1014652</v>
          </cell>
          <cell r="GY249">
            <v>0</v>
          </cell>
          <cell r="GZ249">
            <v>0</v>
          </cell>
          <cell r="HA249">
            <v>0</v>
          </cell>
          <cell r="HB249">
            <v>288928</v>
          </cell>
          <cell r="HC249">
            <v>0</v>
          </cell>
          <cell r="HD249">
            <v>46316</v>
          </cell>
          <cell r="HE249">
            <v>87015</v>
          </cell>
          <cell r="HF249">
            <v>7853678</v>
          </cell>
          <cell r="HG249">
            <v>6887804</v>
          </cell>
          <cell r="HH249">
            <v>0</v>
          </cell>
          <cell r="HI249">
            <v>965874</v>
          </cell>
          <cell r="HJ249">
            <v>3778508</v>
          </cell>
          <cell r="HK249">
            <v>0</v>
          </cell>
          <cell r="HL249">
            <v>45954</v>
          </cell>
          <cell r="HM249">
            <v>706648</v>
          </cell>
          <cell r="HN249">
            <v>197108</v>
          </cell>
          <cell r="HO249">
            <v>20</v>
          </cell>
          <cell r="HP249">
            <v>30956</v>
          </cell>
          <cell r="HQ249">
            <v>34237</v>
          </cell>
          <cell r="HR249">
            <v>0</v>
          </cell>
          <cell r="HS249">
            <v>160424</v>
          </cell>
          <cell r="HT249">
            <v>0</v>
          </cell>
          <cell r="HU249">
            <v>79360</v>
          </cell>
          <cell r="HV249">
            <v>0</v>
          </cell>
          <cell r="HW249">
            <v>1321</v>
          </cell>
          <cell r="HX249">
            <v>5483291</v>
          </cell>
          <cell r="HY249">
            <v>0</v>
          </cell>
          <cell r="HZ249">
            <v>965874</v>
          </cell>
          <cell r="IA249">
            <v>0</v>
          </cell>
          <cell r="IB249">
            <v>0</v>
          </cell>
          <cell r="IC249">
            <v>0</v>
          </cell>
          <cell r="ID249">
            <v>299334</v>
          </cell>
          <cell r="IE249">
            <v>0</v>
          </cell>
          <cell r="IF249">
            <v>37957</v>
          </cell>
          <cell r="IG249">
            <v>85694</v>
          </cell>
          <cell r="IH249">
            <v>0</v>
          </cell>
          <cell r="II249">
            <v>0</v>
          </cell>
          <cell r="IJ249">
            <v>0</v>
          </cell>
          <cell r="IK249">
            <v>0</v>
          </cell>
          <cell r="IL249">
            <v>5403931</v>
          </cell>
          <cell r="IM249">
            <v>0</v>
          </cell>
          <cell r="IN249">
            <v>0</v>
          </cell>
          <cell r="IO249">
            <v>2.74</v>
          </cell>
          <cell r="IP249">
            <v>1</v>
          </cell>
          <cell r="IQ249">
            <v>3.444</v>
          </cell>
          <cell r="IR249">
            <v>1.32</v>
          </cell>
          <cell r="IS249">
            <v>629.4</v>
          </cell>
          <cell r="IT249">
            <v>0</v>
          </cell>
          <cell r="IU249">
            <v>15</v>
          </cell>
          <cell r="IV249">
            <v>0</v>
          </cell>
          <cell r="IW249">
            <v>0</v>
          </cell>
          <cell r="IX249">
            <v>0</v>
          </cell>
          <cell r="IY249">
            <v>0</v>
          </cell>
          <cell r="IZ249">
            <v>0</v>
          </cell>
          <cell r="JA249">
            <v>0</v>
          </cell>
          <cell r="JB249">
            <v>0</v>
          </cell>
          <cell r="JC249">
            <v>0</v>
          </cell>
          <cell r="JD249">
            <v>115.39</v>
          </cell>
          <cell r="JE249">
            <v>41.1</v>
          </cell>
          <cell r="JF249">
            <v>44.77</v>
          </cell>
          <cell r="JG249">
            <v>29.52</v>
          </cell>
          <cell r="JH249">
            <v>38.36</v>
          </cell>
          <cell r="JI249">
            <v>44.17</v>
          </cell>
          <cell r="JJ249">
            <v>23.04</v>
          </cell>
          <cell r="JK249">
            <v>105.57</v>
          </cell>
          <cell r="JL249">
            <v>11.19</v>
          </cell>
          <cell r="JM249">
            <v>1.1000000000000001</v>
          </cell>
          <cell r="JN249">
            <v>0</v>
          </cell>
          <cell r="JO249">
            <v>0</v>
          </cell>
          <cell r="JP249">
            <v>6124</v>
          </cell>
          <cell r="JQ249">
            <v>3.387</v>
          </cell>
          <cell r="JR249">
            <v>12591</v>
          </cell>
          <cell r="JS249">
            <v>617</v>
          </cell>
          <cell r="JT249">
            <v>1</v>
          </cell>
          <cell r="JU249">
            <v>6124</v>
          </cell>
          <cell r="JV249">
            <v>5356</v>
          </cell>
          <cell r="JW249">
            <v>0</v>
          </cell>
          <cell r="JX249">
            <v>629.4</v>
          </cell>
          <cell r="JY249">
            <v>6369</v>
          </cell>
          <cell r="JZ249">
            <v>4008649</v>
          </cell>
          <cell r="KA249">
            <v>0</v>
          </cell>
        </row>
        <row r="250">
          <cell r="C250">
            <v>4536</v>
          </cell>
          <cell r="D250" t="str">
            <v>MOUNT PLEASANT</v>
          </cell>
          <cell r="E250">
            <v>0</v>
          </cell>
          <cell r="F250">
            <v>0</v>
          </cell>
          <cell r="G250">
            <v>0</v>
          </cell>
          <cell r="H250">
            <v>4536</v>
          </cell>
          <cell r="I250">
            <v>6690872</v>
          </cell>
          <cell r="J250">
            <v>69376</v>
          </cell>
          <cell r="K250">
            <v>443681</v>
          </cell>
          <cell r="L250">
            <v>1470000</v>
          </cell>
          <cell r="M250">
            <v>46650</v>
          </cell>
          <cell r="N250">
            <v>410000</v>
          </cell>
          <cell r="O250">
            <v>302000</v>
          </cell>
          <cell r="P250">
            <v>919400</v>
          </cell>
          <cell r="Q250">
            <v>0</v>
          </cell>
          <cell r="R250">
            <v>12525867</v>
          </cell>
          <cell r="S250">
            <v>0</v>
          </cell>
          <cell r="T250">
            <v>1967700</v>
          </cell>
          <cell r="U250">
            <v>116729</v>
          </cell>
          <cell r="V250">
            <v>415000</v>
          </cell>
          <cell r="W250">
            <v>1050000</v>
          </cell>
          <cell r="X250">
            <v>26427275</v>
          </cell>
          <cell r="Y250">
            <v>0</v>
          </cell>
          <cell r="Z250">
            <v>908115</v>
          </cell>
          <cell r="AA250">
            <v>5000</v>
          </cell>
          <cell r="AB250">
            <v>27340390</v>
          </cell>
          <cell r="AC250">
            <v>5136980</v>
          </cell>
          <cell r="AD250">
            <v>32477370</v>
          </cell>
          <cell r="AE250">
            <v>15933281</v>
          </cell>
          <cell r="AF250">
            <v>467000</v>
          </cell>
          <cell r="AG250">
            <v>336000</v>
          </cell>
          <cell r="AH250">
            <v>376700</v>
          </cell>
          <cell r="AI250">
            <v>1380600</v>
          </cell>
          <cell r="AJ250">
            <v>1139600</v>
          </cell>
          <cell r="AK250">
            <v>1597900</v>
          </cell>
          <cell r="AL250">
            <v>804550</v>
          </cell>
          <cell r="AM250">
            <v>0</v>
          </cell>
          <cell r="AN250">
            <v>6102350</v>
          </cell>
          <cell r="AO250">
            <v>1070000</v>
          </cell>
          <cell r="AP250">
            <v>625000</v>
          </cell>
          <cell r="AQ250">
            <v>1760080</v>
          </cell>
          <cell r="AR250">
            <v>881302</v>
          </cell>
          <cell r="AS250">
            <v>3266382</v>
          </cell>
          <cell r="AT250">
            <v>26372013</v>
          </cell>
          <cell r="AU250">
            <v>908115</v>
          </cell>
          <cell r="AV250">
            <v>27280128</v>
          </cell>
          <cell r="AW250">
            <v>5197242</v>
          </cell>
          <cell r="AX250">
            <v>32477370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20</v>
          </cell>
          <cell r="BV250">
            <v>2012</v>
          </cell>
          <cell r="BW250">
            <v>2016</v>
          </cell>
          <cell r="BX250">
            <v>6</v>
          </cell>
          <cell r="BY250">
            <v>0</v>
          </cell>
          <cell r="BZ250">
            <v>0</v>
          </cell>
          <cell r="CA250">
            <v>0</v>
          </cell>
          <cell r="CB250">
            <v>0</v>
          </cell>
          <cell r="CC250">
            <v>0</v>
          </cell>
          <cell r="CD250">
            <v>0</v>
          </cell>
          <cell r="CE250">
            <v>0</v>
          </cell>
          <cell r="CF250">
            <v>0</v>
          </cell>
          <cell r="CG250">
            <v>0</v>
          </cell>
          <cell r="CH250">
            <v>0</v>
          </cell>
          <cell r="CI250">
            <v>0</v>
          </cell>
          <cell r="CJ250">
            <v>2011</v>
          </cell>
          <cell r="CK250">
            <v>2020</v>
          </cell>
          <cell r="CL250">
            <v>1340</v>
          </cell>
          <cell r="CM250">
            <v>0</v>
          </cell>
          <cell r="CN250">
            <v>0</v>
          </cell>
          <cell r="CO250">
            <v>0</v>
          </cell>
          <cell r="CP250">
            <v>0</v>
          </cell>
          <cell r="CQ250">
            <v>0</v>
          </cell>
          <cell r="CR250">
            <v>0</v>
          </cell>
          <cell r="CS250">
            <v>0</v>
          </cell>
          <cell r="CT250">
            <v>2700</v>
          </cell>
          <cell r="CU250">
            <v>0</v>
          </cell>
          <cell r="CV250">
            <v>5</v>
          </cell>
          <cell r="CW250">
            <v>752511</v>
          </cell>
          <cell r="CX250">
            <v>0</v>
          </cell>
          <cell r="CY250">
            <v>0</v>
          </cell>
          <cell r="CZ250">
            <v>0</v>
          </cell>
          <cell r="DA250">
            <v>0</v>
          </cell>
          <cell r="DB250">
            <v>0</v>
          </cell>
          <cell r="DC250">
            <v>0</v>
          </cell>
          <cell r="DD250">
            <v>0</v>
          </cell>
          <cell r="DE250">
            <v>130857</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4593243</v>
          </cell>
          <cell r="DU250">
            <v>79934</v>
          </cell>
          <cell r="DV250">
            <v>0</v>
          </cell>
          <cell r="DW250">
            <v>0</v>
          </cell>
          <cell r="DX250">
            <v>0</v>
          </cell>
          <cell r="DY250">
            <v>0</v>
          </cell>
          <cell r="DZ250">
            <v>775000</v>
          </cell>
          <cell r="EA250">
            <v>0</v>
          </cell>
          <cell r="EB250">
            <v>5448177</v>
          </cell>
          <cell r="EC250">
            <v>230000</v>
          </cell>
          <cell r="ED250">
            <v>0</v>
          </cell>
          <cell r="EE250">
            <v>5368243</v>
          </cell>
          <cell r="EF250">
            <v>0</v>
          </cell>
          <cell r="EG250">
            <v>130857</v>
          </cell>
          <cell r="EH250">
            <v>130857</v>
          </cell>
          <cell r="EI250">
            <v>166087</v>
          </cell>
          <cell r="EJ250">
            <v>296944</v>
          </cell>
          <cell r="EK250">
            <v>0</v>
          </cell>
          <cell r="EL250">
            <v>0</v>
          </cell>
          <cell r="EM250">
            <v>0</v>
          </cell>
          <cell r="EN250">
            <v>0</v>
          </cell>
          <cell r="EO250">
            <v>851965</v>
          </cell>
          <cell r="EP250">
            <v>0</v>
          </cell>
          <cell r="EQ250">
            <v>6827086</v>
          </cell>
          <cell r="ER250">
            <v>15882</v>
          </cell>
          <cell r="ES250">
            <v>1123790</v>
          </cell>
          <cell r="ET250">
            <v>47468</v>
          </cell>
          <cell r="EU250">
            <v>0</v>
          </cell>
          <cell r="EV250">
            <v>0</v>
          </cell>
          <cell r="EW250">
            <v>26000</v>
          </cell>
          <cell r="EX250">
            <v>33000</v>
          </cell>
          <cell r="EY250">
            <v>0</v>
          </cell>
          <cell r="EZ250">
            <v>0</v>
          </cell>
          <cell r="FA250">
            <v>169277</v>
          </cell>
          <cell r="FB250">
            <v>0</v>
          </cell>
          <cell r="FC250">
            <v>1399535</v>
          </cell>
          <cell r="FD250">
            <v>0</v>
          </cell>
          <cell r="FE250">
            <v>0</v>
          </cell>
          <cell r="FF250">
            <v>1107908</v>
          </cell>
          <cell r="FG250">
            <v>15882</v>
          </cell>
          <cell r="FH250">
            <v>5325769</v>
          </cell>
          <cell r="FI250">
            <v>55570</v>
          </cell>
          <cell r="FJ250">
            <v>443681</v>
          </cell>
          <cell r="FK250">
            <v>1470000</v>
          </cell>
          <cell r="FL250">
            <v>35000</v>
          </cell>
          <cell r="FM250">
            <v>0</v>
          </cell>
          <cell r="FN250">
            <v>42000</v>
          </cell>
          <cell r="FO250">
            <v>880000</v>
          </cell>
          <cell r="FP250">
            <v>0</v>
          </cell>
          <cell r="FQ250">
            <v>12525867</v>
          </cell>
          <cell r="FR250">
            <v>0</v>
          </cell>
          <cell r="FS250">
            <v>265700</v>
          </cell>
          <cell r="FT250">
            <v>93502</v>
          </cell>
          <cell r="FU250">
            <v>415000</v>
          </cell>
          <cell r="FV250">
            <v>475000</v>
          </cell>
          <cell r="FW250">
            <v>22027089</v>
          </cell>
          <cell r="FX250">
            <v>0</v>
          </cell>
          <cell r="FY250">
            <v>0</v>
          </cell>
          <cell r="FZ250">
            <v>5000</v>
          </cell>
          <cell r="GA250">
            <v>22032089</v>
          </cell>
          <cell r="GB250">
            <v>2658567</v>
          </cell>
          <cell r="GC250">
            <v>24690656</v>
          </cell>
          <cell r="GD250">
            <v>4124883</v>
          </cell>
          <cell r="GE250">
            <v>0</v>
          </cell>
          <cell r="GF250">
            <v>16236726</v>
          </cell>
          <cell r="GG250">
            <v>6001</v>
          </cell>
          <cell r="GH250">
            <v>12267844</v>
          </cell>
          <cell r="GI250">
            <v>126813</v>
          </cell>
          <cell r="GJ250">
            <v>173249</v>
          </cell>
          <cell r="GK250">
            <v>1594646</v>
          </cell>
          <cell r="GL250">
            <v>603426</v>
          </cell>
          <cell r="GM250">
            <v>4521</v>
          </cell>
          <cell r="GN250">
            <v>100467</v>
          </cell>
          <cell r="GO250">
            <v>110313</v>
          </cell>
          <cell r="GP250">
            <v>0</v>
          </cell>
          <cell r="GQ250">
            <v>0</v>
          </cell>
          <cell r="GR250">
            <v>0</v>
          </cell>
          <cell r="GS250">
            <v>165229</v>
          </cell>
          <cell r="GT250">
            <v>0</v>
          </cell>
          <cell r="GU250">
            <v>0</v>
          </cell>
          <cell r="GV250">
            <v>16401955</v>
          </cell>
          <cell r="GW250">
            <v>2792771</v>
          </cell>
          <cell r="GX250">
            <v>6822921</v>
          </cell>
          <cell r="GY250">
            <v>0</v>
          </cell>
          <cell r="GZ250">
            <v>0</v>
          </cell>
          <cell r="HA250">
            <v>0</v>
          </cell>
          <cell r="HB250">
            <v>514403</v>
          </cell>
          <cell r="HC250">
            <v>0</v>
          </cell>
          <cell r="HD250">
            <v>114086</v>
          </cell>
          <cell r="HE250">
            <v>0</v>
          </cell>
          <cell r="HF250">
            <v>26532050</v>
          </cell>
          <cell r="HG250">
            <v>19924520</v>
          </cell>
          <cell r="HH250">
            <v>0</v>
          </cell>
          <cell r="HI250">
            <v>6607530</v>
          </cell>
          <cell r="HJ250">
            <v>12417673</v>
          </cell>
          <cell r="HK250">
            <v>0</v>
          </cell>
          <cell r="HL250">
            <v>197610</v>
          </cell>
          <cell r="HM250">
            <v>1573770</v>
          </cell>
          <cell r="HN250">
            <v>609146</v>
          </cell>
          <cell r="HO250">
            <v>0</v>
          </cell>
          <cell r="HP250">
            <v>101772</v>
          </cell>
          <cell r="HQ250">
            <v>111754</v>
          </cell>
          <cell r="HR250">
            <v>0</v>
          </cell>
          <cell r="HS250">
            <v>0</v>
          </cell>
          <cell r="HT250">
            <v>0</v>
          </cell>
          <cell r="HU250">
            <v>63274</v>
          </cell>
          <cell r="HV250">
            <v>0</v>
          </cell>
          <cell r="HW250">
            <v>0</v>
          </cell>
          <cell r="HX250">
            <v>16367028</v>
          </cell>
          <cell r="HY250">
            <v>0</v>
          </cell>
          <cell r="HZ250">
            <v>6607530</v>
          </cell>
          <cell r="IA250">
            <v>0</v>
          </cell>
          <cell r="IB250">
            <v>0</v>
          </cell>
          <cell r="IC250">
            <v>0</v>
          </cell>
          <cell r="ID250">
            <v>517072</v>
          </cell>
          <cell r="IE250">
            <v>0</v>
          </cell>
          <cell r="IF250">
            <v>93333</v>
          </cell>
          <cell r="IG250">
            <v>0</v>
          </cell>
          <cell r="IH250">
            <v>0</v>
          </cell>
          <cell r="II250">
            <v>0</v>
          </cell>
          <cell r="IJ250">
            <v>0</v>
          </cell>
          <cell r="IK250">
            <v>0</v>
          </cell>
          <cell r="IL250">
            <v>16303754</v>
          </cell>
          <cell r="IM250">
            <v>0</v>
          </cell>
          <cell r="IN250">
            <v>0</v>
          </cell>
          <cell r="IO250">
            <v>8.0500000000000007</v>
          </cell>
          <cell r="IP250">
            <v>4</v>
          </cell>
          <cell r="IQ250">
            <v>10.814</v>
          </cell>
          <cell r="IR250">
            <v>13.42</v>
          </cell>
          <cell r="IS250">
            <v>1964.9</v>
          </cell>
          <cell r="IT250">
            <v>0</v>
          </cell>
          <cell r="IU250">
            <v>40</v>
          </cell>
          <cell r="IV250">
            <v>0</v>
          </cell>
          <cell r="IW250">
            <v>0</v>
          </cell>
          <cell r="IX250">
            <v>0</v>
          </cell>
          <cell r="IY250">
            <v>0</v>
          </cell>
          <cell r="IZ250">
            <v>0</v>
          </cell>
          <cell r="JA250">
            <v>0</v>
          </cell>
          <cell r="JB250">
            <v>0</v>
          </cell>
          <cell r="JC250">
            <v>6.02</v>
          </cell>
          <cell r="JD250">
            <v>257.11</v>
          </cell>
          <cell r="JE250">
            <v>65.760000000000005</v>
          </cell>
          <cell r="JF250">
            <v>80.47</v>
          </cell>
          <cell r="JG250">
            <v>110.88</v>
          </cell>
          <cell r="JH250">
            <v>71.239999999999995</v>
          </cell>
          <cell r="JI250">
            <v>91.98</v>
          </cell>
          <cell r="JJ250">
            <v>100.08</v>
          </cell>
          <cell r="JK250">
            <v>263.3</v>
          </cell>
          <cell r="JL250">
            <v>10.3</v>
          </cell>
          <cell r="JM250">
            <v>15.4</v>
          </cell>
          <cell r="JN250">
            <v>3</v>
          </cell>
          <cell r="JO250">
            <v>0</v>
          </cell>
          <cell r="JP250">
            <v>6121</v>
          </cell>
          <cell r="JQ250">
            <v>10.685</v>
          </cell>
          <cell r="JR250">
            <v>4694</v>
          </cell>
          <cell r="JS250">
            <v>2028.7</v>
          </cell>
          <cell r="JT250">
            <v>0</v>
          </cell>
          <cell r="JU250">
            <v>0</v>
          </cell>
          <cell r="JV250">
            <v>0</v>
          </cell>
          <cell r="JW250">
            <v>1669</v>
          </cell>
          <cell r="JX250">
            <v>1964.9</v>
          </cell>
          <cell r="JY250">
            <v>6366</v>
          </cell>
          <cell r="JZ250">
            <v>12508553</v>
          </cell>
          <cell r="KA250">
            <v>33297</v>
          </cell>
        </row>
        <row r="251">
          <cell r="C251">
            <v>4554</v>
          </cell>
          <cell r="D251" t="str">
            <v>MOUNT VERNON</v>
          </cell>
          <cell r="E251">
            <v>0</v>
          </cell>
          <cell r="F251">
            <v>0</v>
          </cell>
          <cell r="G251">
            <v>0</v>
          </cell>
          <cell r="H251">
            <v>4554</v>
          </cell>
          <cell r="I251">
            <v>4804449</v>
          </cell>
          <cell r="J251">
            <v>90358</v>
          </cell>
          <cell r="K251">
            <v>447290</v>
          </cell>
          <cell r="L251">
            <v>1851776</v>
          </cell>
          <cell r="M251">
            <v>9896</v>
          </cell>
          <cell r="N251">
            <v>506267</v>
          </cell>
          <cell r="O251">
            <v>481183</v>
          </cell>
          <cell r="P251">
            <v>1535846</v>
          </cell>
          <cell r="Q251">
            <v>0</v>
          </cell>
          <cell r="R251">
            <v>6581266</v>
          </cell>
          <cell r="S251">
            <v>0</v>
          </cell>
          <cell r="T251">
            <v>36056</v>
          </cell>
          <cell r="U251">
            <v>34424</v>
          </cell>
          <cell r="V251">
            <v>46832</v>
          </cell>
          <cell r="W251">
            <v>444890</v>
          </cell>
          <cell r="X251">
            <v>16870533</v>
          </cell>
          <cell r="Y251">
            <v>0</v>
          </cell>
          <cell r="Z251">
            <v>704160</v>
          </cell>
          <cell r="AA251">
            <v>1020</v>
          </cell>
          <cell r="AB251">
            <v>17575713</v>
          </cell>
          <cell r="AC251">
            <v>3083804</v>
          </cell>
          <cell r="AD251">
            <v>20659517</v>
          </cell>
          <cell r="AE251">
            <v>9731123</v>
          </cell>
          <cell r="AF251">
            <v>308684</v>
          </cell>
          <cell r="AG251">
            <v>846471</v>
          </cell>
          <cell r="AH251">
            <v>413536</v>
          </cell>
          <cell r="AI251">
            <v>764891</v>
          </cell>
          <cell r="AJ251">
            <v>372909</v>
          </cell>
          <cell r="AK251">
            <v>945027</v>
          </cell>
          <cell r="AL251">
            <v>450714</v>
          </cell>
          <cell r="AM251">
            <v>0</v>
          </cell>
          <cell r="AN251">
            <v>4102232</v>
          </cell>
          <cell r="AO251">
            <v>1025357</v>
          </cell>
          <cell r="AP251">
            <v>598617</v>
          </cell>
          <cell r="AQ251">
            <v>1324380</v>
          </cell>
          <cell r="AR251">
            <v>474011</v>
          </cell>
          <cell r="AS251">
            <v>2397008</v>
          </cell>
          <cell r="AT251">
            <v>17255720</v>
          </cell>
          <cell r="AU251">
            <v>704160</v>
          </cell>
          <cell r="AV251">
            <v>17959880</v>
          </cell>
          <cell r="AW251">
            <v>2699637</v>
          </cell>
          <cell r="AX251">
            <v>20659517</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20</v>
          </cell>
          <cell r="BV251">
            <v>2012</v>
          </cell>
          <cell r="BW251">
            <v>2016</v>
          </cell>
          <cell r="BX251">
            <v>10</v>
          </cell>
          <cell r="BY251">
            <v>0</v>
          </cell>
          <cell r="BZ251">
            <v>0</v>
          </cell>
          <cell r="CA251">
            <v>0</v>
          </cell>
          <cell r="CB251">
            <v>0</v>
          </cell>
          <cell r="CC251">
            <v>0</v>
          </cell>
          <cell r="CD251">
            <v>0</v>
          </cell>
          <cell r="CE251">
            <v>0</v>
          </cell>
          <cell r="CF251">
            <v>0</v>
          </cell>
          <cell r="CG251">
            <v>0</v>
          </cell>
          <cell r="CH251">
            <v>0</v>
          </cell>
          <cell r="CI251">
            <v>0</v>
          </cell>
          <cell r="CJ251">
            <v>2012</v>
          </cell>
          <cell r="CK251">
            <v>2021</v>
          </cell>
          <cell r="CL251">
            <v>1340</v>
          </cell>
          <cell r="CM251">
            <v>0</v>
          </cell>
          <cell r="CN251">
            <v>0</v>
          </cell>
          <cell r="CO251">
            <v>0</v>
          </cell>
          <cell r="CP251">
            <v>0</v>
          </cell>
          <cell r="CQ251">
            <v>0</v>
          </cell>
          <cell r="CR251">
            <v>0</v>
          </cell>
          <cell r="CS251">
            <v>135</v>
          </cell>
          <cell r="CT251">
            <v>4050</v>
          </cell>
          <cell r="CU251">
            <v>0</v>
          </cell>
          <cell r="CV251">
            <v>6</v>
          </cell>
          <cell r="CW251">
            <v>697141</v>
          </cell>
          <cell r="CX251">
            <v>0</v>
          </cell>
          <cell r="CY251">
            <v>0</v>
          </cell>
          <cell r="CZ251">
            <v>0</v>
          </cell>
          <cell r="DA251">
            <v>0</v>
          </cell>
          <cell r="DB251">
            <v>0</v>
          </cell>
          <cell r="DC251">
            <v>0</v>
          </cell>
          <cell r="DD251">
            <v>0</v>
          </cell>
          <cell r="DE251">
            <v>388371</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2736424</v>
          </cell>
          <cell r="DU251">
            <v>35620</v>
          </cell>
          <cell r="DV251">
            <v>0</v>
          </cell>
          <cell r="DW251">
            <v>0</v>
          </cell>
          <cell r="DX251">
            <v>0</v>
          </cell>
          <cell r="DY251">
            <v>489102</v>
          </cell>
          <cell r="DZ251">
            <v>227965</v>
          </cell>
          <cell r="EA251">
            <v>0</v>
          </cell>
          <cell r="EB251">
            <v>3489111</v>
          </cell>
          <cell r="EC251">
            <v>270617</v>
          </cell>
          <cell r="ED251">
            <v>0</v>
          </cell>
          <cell r="EE251">
            <v>3453491</v>
          </cell>
          <cell r="EF251">
            <v>0</v>
          </cell>
          <cell r="EG251">
            <v>388371</v>
          </cell>
          <cell r="EH251">
            <v>388371</v>
          </cell>
          <cell r="EI251">
            <v>95644</v>
          </cell>
          <cell r="EJ251">
            <v>484015</v>
          </cell>
          <cell r="EK251">
            <v>0</v>
          </cell>
          <cell r="EL251">
            <v>0</v>
          </cell>
          <cell r="EM251">
            <v>0</v>
          </cell>
          <cell r="EN251">
            <v>36112</v>
          </cell>
          <cell r="EO251">
            <v>615270</v>
          </cell>
          <cell r="EP251">
            <v>0</v>
          </cell>
          <cell r="EQ251">
            <v>4895125</v>
          </cell>
          <cell r="ER251">
            <v>12290</v>
          </cell>
          <cell r="ES251">
            <v>1303332</v>
          </cell>
          <cell r="ET251">
            <v>101167</v>
          </cell>
          <cell r="EU251">
            <v>0</v>
          </cell>
          <cell r="EV251">
            <v>0</v>
          </cell>
          <cell r="EW251">
            <v>134000</v>
          </cell>
          <cell r="EX251">
            <v>33000</v>
          </cell>
          <cell r="EY251">
            <v>0</v>
          </cell>
          <cell r="EZ251">
            <v>13500</v>
          </cell>
          <cell r="FA251">
            <v>212287</v>
          </cell>
          <cell r="FB251">
            <v>0</v>
          </cell>
          <cell r="FC251">
            <v>1797286</v>
          </cell>
          <cell r="FD251">
            <v>0</v>
          </cell>
          <cell r="FE251">
            <v>0</v>
          </cell>
          <cell r="FF251">
            <v>1291042</v>
          </cell>
          <cell r="FG251">
            <v>12290</v>
          </cell>
          <cell r="FH251">
            <v>3423270</v>
          </cell>
          <cell r="FI251">
            <v>65523</v>
          </cell>
          <cell r="FJ251">
            <v>447290</v>
          </cell>
          <cell r="FK251">
            <v>1851776</v>
          </cell>
          <cell r="FL251">
            <v>7087</v>
          </cell>
          <cell r="FM251">
            <v>0</v>
          </cell>
          <cell r="FN251">
            <v>0</v>
          </cell>
          <cell r="FO251">
            <v>155758</v>
          </cell>
          <cell r="FP251">
            <v>0</v>
          </cell>
          <cell r="FQ251">
            <v>6581266</v>
          </cell>
          <cell r="FR251">
            <v>0</v>
          </cell>
          <cell r="FS251">
            <v>30830</v>
          </cell>
          <cell r="FT251">
            <v>24321</v>
          </cell>
          <cell r="FU251">
            <v>46832</v>
          </cell>
          <cell r="FV251">
            <v>252748</v>
          </cell>
          <cell r="FW251">
            <v>12886701</v>
          </cell>
          <cell r="FX251">
            <v>0</v>
          </cell>
          <cell r="FY251">
            <v>0</v>
          </cell>
          <cell r="FZ251">
            <v>1020</v>
          </cell>
          <cell r="GA251">
            <v>12887721</v>
          </cell>
          <cell r="GB251">
            <v>930132</v>
          </cell>
          <cell r="GC251">
            <v>13817853</v>
          </cell>
          <cell r="GD251">
            <v>2817662</v>
          </cell>
          <cell r="GE251">
            <v>0</v>
          </cell>
          <cell r="GF251">
            <v>8414788</v>
          </cell>
          <cell r="GG251">
            <v>6001</v>
          </cell>
          <cell r="GH251">
            <v>6397066</v>
          </cell>
          <cell r="GI251">
            <v>33777</v>
          </cell>
          <cell r="GJ251">
            <v>49472</v>
          </cell>
          <cell r="GK251">
            <v>606641</v>
          </cell>
          <cell r="GL251">
            <v>306828</v>
          </cell>
          <cell r="GM251">
            <v>0</v>
          </cell>
          <cell r="GN251">
            <v>52733</v>
          </cell>
          <cell r="GO251">
            <v>57910</v>
          </cell>
          <cell r="GP251">
            <v>0</v>
          </cell>
          <cell r="GQ251">
            <v>245932</v>
          </cell>
          <cell r="GR251">
            <v>121270</v>
          </cell>
          <cell r="GS251">
            <v>120013</v>
          </cell>
          <cell r="GT251">
            <v>247819</v>
          </cell>
          <cell r="GU251">
            <v>0</v>
          </cell>
          <cell r="GV251">
            <v>8903890</v>
          </cell>
          <cell r="GW251">
            <v>2337925</v>
          </cell>
          <cell r="GX251">
            <v>3634964</v>
          </cell>
          <cell r="GY251">
            <v>0</v>
          </cell>
          <cell r="GZ251">
            <v>0</v>
          </cell>
          <cell r="HA251">
            <v>0</v>
          </cell>
          <cell r="HB251">
            <v>434017</v>
          </cell>
          <cell r="HC251">
            <v>0</v>
          </cell>
          <cell r="HD251">
            <v>56161</v>
          </cell>
          <cell r="HE251">
            <v>93016</v>
          </cell>
          <cell r="HF251">
            <v>15403812</v>
          </cell>
          <cell r="HG251">
            <v>12023635</v>
          </cell>
          <cell r="HH251">
            <v>0</v>
          </cell>
          <cell r="HI251">
            <v>3380177</v>
          </cell>
          <cell r="HJ251">
            <v>6513356</v>
          </cell>
          <cell r="HK251">
            <v>0</v>
          </cell>
          <cell r="HL251">
            <v>44579</v>
          </cell>
          <cell r="HM251">
            <v>608733</v>
          </cell>
          <cell r="HN251">
            <v>312029</v>
          </cell>
          <cell r="HO251">
            <v>0</v>
          </cell>
          <cell r="HP251">
            <v>53786</v>
          </cell>
          <cell r="HQ251">
            <v>59070</v>
          </cell>
          <cell r="HR251">
            <v>0</v>
          </cell>
          <cell r="HS251">
            <v>208216</v>
          </cell>
          <cell r="HT251">
            <v>0</v>
          </cell>
          <cell r="HU251">
            <v>189751</v>
          </cell>
          <cell r="HV251">
            <v>0</v>
          </cell>
          <cell r="HW251">
            <v>-240</v>
          </cell>
          <cell r="HX251">
            <v>8676903</v>
          </cell>
          <cell r="HY251">
            <v>0</v>
          </cell>
          <cell r="HZ251">
            <v>3380177</v>
          </cell>
          <cell r="IA251">
            <v>0</v>
          </cell>
          <cell r="IB251">
            <v>0</v>
          </cell>
          <cell r="IC251">
            <v>0</v>
          </cell>
          <cell r="ID251">
            <v>444667</v>
          </cell>
          <cell r="IE251">
            <v>0</v>
          </cell>
          <cell r="IF251">
            <v>45951</v>
          </cell>
          <cell r="IG251">
            <v>192812</v>
          </cell>
          <cell r="IH251">
            <v>0</v>
          </cell>
          <cell r="II251">
            <v>0</v>
          </cell>
          <cell r="IJ251">
            <v>0</v>
          </cell>
          <cell r="IK251">
            <v>0</v>
          </cell>
          <cell r="IL251">
            <v>8487152</v>
          </cell>
          <cell r="IM251">
            <v>0</v>
          </cell>
          <cell r="IN251">
            <v>0</v>
          </cell>
          <cell r="IO251">
            <v>3.5</v>
          </cell>
          <cell r="IP251">
            <v>10</v>
          </cell>
          <cell r="IQ251">
            <v>3.343</v>
          </cell>
          <cell r="IR251">
            <v>0.44</v>
          </cell>
          <cell r="IS251">
            <v>1095.0999999999999</v>
          </cell>
          <cell r="IT251">
            <v>0</v>
          </cell>
          <cell r="IU251">
            <v>26.5</v>
          </cell>
          <cell r="IV251">
            <v>0</v>
          </cell>
          <cell r="IW251">
            <v>0</v>
          </cell>
          <cell r="IX251">
            <v>0</v>
          </cell>
          <cell r="IY251">
            <v>0</v>
          </cell>
          <cell r="IZ251">
            <v>0</v>
          </cell>
          <cell r="JA251">
            <v>0</v>
          </cell>
          <cell r="JB251">
            <v>0</v>
          </cell>
          <cell r="JC251">
            <v>0</v>
          </cell>
          <cell r="JD251">
            <v>99.45</v>
          </cell>
          <cell r="JE251">
            <v>35.619999999999997</v>
          </cell>
          <cell r="JF251">
            <v>27.83</v>
          </cell>
          <cell r="JG251">
            <v>36</v>
          </cell>
          <cell r="JH251">
            <v>41.1</v>
          </cell>
          <cell r="JI251">
            <v>22.99</v>
          </cell>
          <cell r="JJ251">
            <v>38.159999999999997</v>
          </cell>
          <cell r="JK251">
            <v>102.25</v>
          </cell>
          <cell r="JL251">
            <v>4.4000000000000004</v>
          </cell>
          <cell r="JM251">
            <v>0.66</v>
          </cell>
          <cell r="JN251">
            <v>9</v>
          </cell>
          <cell r="JO251">
            <v>0</v>
          </cell>
          <cell r="JP251">
            <v>6121</v>
          </cell>
          <cell r="JQ251">
            <v>3.3519999999999999</v>
          </cell>
          <cell r="JR251">
            <v>9961</v>
          </cell>
          <cell r="JS251">
            <v>1064.0999999999999</v>
          </cell>
          <cell r="JT251">
            <v>0</v>
          </cell>
          <cell r="JU251">
            <v>0</v>
          </cell>
          <cell r="JV251">
            <v>0</v>
          </cell>
          <cell r="JW251">
            <v>0</v>
          </cell>
          <cell r="JX251">
            <v>1095.0999999999999</v>
          </cell>
          <cell r="JY251">
            <v>6366</v>
          </cell>
          <cell r="JZ251">
            <v>6971407</v>
          </cell>
          <cell r="KA251">
            <v>0</v>
          </cell>
        </row>
        <row r="252">
          <cell r="C252">
            <v>4572</v>
          </cell>
          <cell r="D252" t="str">
            <v>MURRAY</v>
          </cell>
          <cell r="E252">
            <v>0</v>
          </cell>
          <cell r="F252">
            <v>0</v>
          </cell>
          <cell r="G252">
            <v>0</v>
          </cell>
          <cell r="H252">
            <v>4572</v>
          </cell>
          <cell r="I252">
            <v>779097</v>
          </cell>
          <cell r="J252">
            <v>35600</v>
          </cell>
          <cell r="K252">
            <v>109588</v>
          </cell>
          <cell r="L252">
            <v>350000</v>
          </cell>
          <cell r="M252">
            <v>7200</v>
          </cell>
          <cell r="N252">
            <v>70000</v>
          </cell>
          <cell r="O252">
            <v>170000</v>
          </cell>
          <cell r="P252">
            <v>215000</v>
          </cell>
          <cell r="Q252">
            <v>0</v>
          </cell>
          <cell r="R252">
            <v>1878944</v>
          </cell>
          <cell r="S252">
            <v>0</v>
          </cell>
          <cell r="T252">
            <v>272000</v>
          </cell>
          <cell r="U252">
            <v>1066</v>
          </cell>
          <cell r="V252">
            <v>60000</v>
          </cell>
          <cell r="W252">
            <v>200000</v>
          </cell>
          <cell r="X252">
            <v>4148495</v>
          </cell>
          <cell r="Y252">
            <v>0</v>
          </cell>
          <cell r="Z252">
            <v>80669</v>
          </cell>
          <cell r="AA252">
            <v>0</v>
          </cell>
          <cell r="AB252">
            <v>4229164</v>
          </cell>
          <cell r="AC252">
            <v>3233888</v>
          </cell>
          <cell r="AD252">
            <v>7463052</v>
          </cell>
          <cell r="AE252">
            <v>3070000</v>
          </cell>
          <cell r="AF252">
            <v>198701</v>
          </cell>
          <cell r="AG252">
            <v>150000</v>
          </cell>
          <cell r="AH252">
            <v>365000</v>
          </cell>
          <cell r="AI252">
            <v>175000</v>
          </cell>
          <cell r="AJ252">
            <v>102000</v>
          </cell>
          <cell r="AK252">
            <v>431206</v>
          </cell>
          <cell r="AL252">
            <v>200000</v>
          </cell>
          <cell r="AM252">
            <v>0</v>
          </cell>
          <cell r="AN252">
            <v>1621907</v>
          </cell>
          <cell r="AO252">
            <v>325000</v>
          </cell>
          <cell r="AP252">
            <v>1188323</v>
          </cell>
          <cell r="AQ252">
            <v>209942</v>
          </cell>
          <cell r="AR252">
            <v>121915</v>
          </cell>
          <cell r="AS252">
            <v>1520180</v>
          </cell>
          <cell r="AT252">
            <v>6537087</v>
          </cell>
          <cell r="AU252">
            <v>80669</v>
          </cell>
          <cell r="AV252">
            <v>6617756</v>
          </cell>
          <cell r="AW252">
            <v>845296</v>
          </cell>
          <cell r="AX252">
            <v>7463052</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20</v>
          </cell>
          <cell r="BV252">
            <v>2007</v>
          </cell>
          <cell r="BW252">
            <v>2016</v>
          </cell>
          <cell r="BX252">
            <v>10</v>
          </cell>
          <cell r="BY252">
            <v>0</v>
          </cell>
          <cell r="BZ252">
            <v>0</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0</v>
          </cell>
          <cell r="CQ252">
            <v>0</v>
          </cell>
          <cell r="CR252">
            <v>0</v>
          </cell>
          <cell r="CS252">
            <v>0</v>
          </cell>
          <cell r="CT252">
            <v>2700</v>
          </cell>
          <cell r="CU252">
            <v>0</v>
          </cell>
          <cell r="CV252">
            <v>14</v>
          </cell>
          <cell r="CW252">
            <v>174029</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619800</v>
          </cell>
          <cell r="DU252">
            <v>3862</v>
          </cell>
          <cell r="DV252">
            <v>0</v>
          </cell>
          <cell r="DW252">
            <v>0</v>
          </cell>
          <cell r="DX252">
            <v>0</v>
          </cell>
          <cell r="DY252">
            <v>0</v>
          </cell>
          <cell r="DZ252">
            <v>0</v>
          </cell>
          <cell r="EA252">
            <v>0</v>
          </cell>
          <cell r="EB252">
            <v>623662</v>
          </cell>
          <cell r="EC252">
            <v>50000</v>
          </cell>
          <cell r="ED252">
            <v>0</v>
          </cell>
          <cell r="EE252">
            <v>619800</v>
          </cell>
          <cell r="EF252">
            <v>0</v>
          </cell>
          <cell r="EG252">
            <v>0</v>
          </cell>
          <cell r="EH252">
            <v>0</v>
          </cell>
          <cell r="EI252">
            <v>19260</v>
          </cell>
          <cell r="EJ252">
            <v>19260</v>
          </cell>
          <cell r="EK252">
            <v>0</v>
          </cell>
          <cell r="EL252">
            <v>0</v>
          </cell>
          <cell r="EM252">
            <v>0</v>
          </cell>
          <cell r="EN252">
            <v>0</v>
          </cell>
          <cell r="EO252">
            <v>130773</v>
          </cell>
          <cell r="EP252">
            <v>0</v>
          </cell>
          <cell r="EQ252">
            <v>823695</v>
          </cell>
          <cell r="ER252">
            <v>6617</v>
          </cell>
          <cell r="ES252">
            <v>1068576</v>
          </cell>
          <cell r="ET252">
            <v>85670</v>
          </cell>
          <cell r="EU252">
            <v>0</v>
          </cell>
          <cell r="EV252">
            <v>0</v>
          </cell>
          <cell r="EW252">
            <v>0</v>
          </cell>
          <cell r="EX252">
            <v>33000</v>
          </cell>
          <cell r="EY252">
            <v>0</v>
          </cell>
          <cell r="EZ252">
            <v>0</v>
          </cell>
          <cell r="FA252">
            <v>224065</v>
          </cell>
          <cell r="FB252">
            <v>0</v>
          </cell>
          <cell r="FC252">
            <v>1411311</v>
          </cell>
          <cell r="FD252">
            <v>0</v>
          </cell>
          <cell r="FE252">
            <v>0</v>
          </cell>
          <cell r="FF252">
            <v>1061959</v>
          </cell>
          <cell r="FG252">
            <v>6617</v>
          </cell>
          <cell r="FH252">
            <v>587805</v>
          </cell>
          <cell r="FI252">
            <v>26859</v>
          </cell>
          <cell r="FJ252">
            <v>109588</v>
          </cell>
          <cell r="FK252">
            <v>350000</v>
          </cell>
          <cell r="FL252">
            <v>5000</v>
          </cell>
          <cell r="FM252">
            <v>0</v>
          </cell>
          <cell r="FN252">
            <v>20000</v>
          </cell>
          <cell r="FO252">
            <v>200000</v>
          </cell>
          <cell r="FP252">
            <v>0</v>
          </cell>
          <cell r="FQ252">
            <v>1878944</v>
          </cell>
          <cell r="FR252">
            <v>0</v>
          </cell>
          <cell r="FS252">
            <v>40000</v>
          </cell>
          <cell r="FT252">
            <v>805</v>
          </cell>
          <cell r="FU252">
            <v>60000</v>
          </cell>
          <cell r="FV252">
            <v>60000</v>
          </cell>
          <cell r="FW252">
            <v>3339001</v>
          </cell>
          <cell r="FX252">
            <v>0</v>
          </cell>
          <cell r="FY252">
            <v>0</v>
          </cell>
          <cell r="FZ252">
            <v>0</v>
          </cell>
          <cell r="GA252">
            <v>3339001</v>
          </cell>
          <cell r="GB252">
            <v>1650057</v>
          </cell>
          <cell r="GC252">
            <v>4989058</v>
          </cell>
          <cell r="GD252">
            <v>845393</v>
          </cell>
          <cell r="GE252">
            <v>0</v>
          </cell>
          <cell r="GF252">
            <v>2305601</v>
          </cell>
          <cell r="GG252">
            <v>6001</v>
          </cell>
          <cell r="GH252">
            <v>1629272</v>
          </cell>
          <cell r="GI252">
            <v>29687</v>
          </cell>
          <cell r="GJ252">
            <v>45614</v>
          </cell>
          <cell r="GK252">
            <v>250362</v>
          </cell>
          <cell r="GL252">
            <v>82646</v>
          </cell>
          <cell r="GM252">
            <v>4931</v>
          </cell>
          <cell r="GN252">
            <v>13358</v>
          </cell>
          <cell r="GO252">
            <v>14775</v>
          </cell>
          <cell r="GP252">
            <v>0</v>
          </cell>
          <cell r="GQ252">
            <v>35325</v>
          </cell>
          <cell r="GR252">
            <v>0</v>
          </cell>
          <cell r="GS252">
            <v>60010</v>
          </cell>
          <cell r="GT252">
            <v>0</v>
          </cell>
          <cell r="GU252">
            <v>0</v>
          </cell>
          <cell r="GV252">
            <v>2303850</v>
          </cell>
          <cell r="GW252">
            <v>899460</v>
          </cell>
          <cell r="GX252">
            <v>2875196</v>
          </cell>
          <cell r="GY252">
            <v>61761</v>
          </cell>
          <cell r="GZ252">
            <v>0</v>
          </cell>
          <cell r="HA252">
            <v>0</v>
          </cell>
          <cell r="HB252">
            <v>110636</v>
          </cell>
          <cell r="HC252">
            <v>0</v>
          </cell>
          <cell r="HD252">
            <v>18369</v>
          </cell>
          <cell r="HE252">
            <v>81014</v>
          </cell>
          <cell r="HF252">
            <v>6270156</v>
          </cell>
          <cell r="HG252">
            <v>3224263</v>
          </cell>
          <cell r="HH252">
            <v>0</v>
          </cell>
          <cell r="HI252">
            <v>3045893</v>
          </cell>
          <cell r="HJ252">
            <v>1723062</v>
          </cell>
          <cell r="HK252">
            <v>0</v>
          </cell>
          <cell r="HL252">
            <v>30746</v>
          </cell>
          <cell r="HM252">
            <v>200340</v>
          </cell>
          <cell r="HN252">
            <v>84569</v>
          </cell>
          <cell r="HO252">
            <v>3008</v>
          </cell>
          <cell r="HP252">
            <v>14125</v>
          </cell>
          <cell r="HQ252">
            <v>15623</v>
          </cell>
          <cell r="HR252">
            <v>0</v>
          </cell>
          <cell r="HS252">
            <v>5000</v>
          </cell>
          <cell r="HT252">
            <v>0</v>
          </cell>
          <cell r="HU252">
            <v>36006</v>
          </cell>
          <cell r="HV252">
            <v>0</v>
          </cell>
          <cell r="HW252">
            <v>0</v>
          </cell>
          <cell r="HX252">
            <v>2324499</v>
          </cell>
          <cell r="HY252">
            <v>0</v>
          </cell>
          <cell r="HZ252">
            <v>3045893</v>
          </cell>
          <cell r="IA252">
            <v>0</v>
          </cell>
          <cell r="IB252">
            <v>0</v>
          </cell>
          <cell r="IC252">
            <v>0</v>
          </cell>
          <cell r="ID252">
            <v>112792</v>
          </cell>
          <cell r="IE252">
            <v>0</v>
          </cell>
          <cell r="IF252">
            <v>15048</v>
          </cell>
          <cell r="IG252">
            <v>45908</v>
          </cell>
          <cell r="IH252">
            <v>0</v>
          </cell>
          <cell r="II252">
            <v>0</v>
          </cell>
          <cell r="IJ252">
            <v>0</v>
          </cell>
          <cell r="IK252">
            <v>0</v>
          </cell>
          <cell r="IL252">
            <v>2288493</v>
          </cell>
          <cell r="IM252">
            <v>0</v>
          </cell>
          <cell r="IN252">
            <v>0</v>
          </cell>
          <cell r="IO252">
            <v>3.4</v>
          </cell>
          <cell r="IP252">
            <v>0</v>
          </cell>
          <cell r="IQ252">
            <v>1.623</v>
          </cell>
          <cell r="IR252">
            <v>0</v>
          </cell>
          <cell r="IS252">
            <v>270.60000000000002</v>
          </cell>
          <cell r="IT252">
            <v>0</v>
          </cell>
          <cell r="IU252">
            <v>10</v>
          </cell>
          <cell r="IV252">
            <v>0</v>
          </cell>
          <cell r="IW252">
            <v>0</v>
          </cell>
          <cell r="IX252">
            <v>0</v>
          </cell>
          <cell r="IY252">
            <v>0</v>
          </cell>
          <cell r="IZ252">
            <v>0</v>
          </cell>
          <cell r="JA252">
            <v>0</v>
          </cell>
          <cell r="JB252">
            <v>0</v>
          </cell>
          <cell r="JC252">
            <v>0</v>
          </cell>
          <cell r="JD252">
            <v>32.729999999999997</v>
          </cell>
          <cell r="JE252">
            <v>5.48</v>
          </cell>
          <cell r="JF252">
            <v>15.73</v>
          </cell>
          <cell r="JG252">
            <v>11.52</v>
          </cell>
          <cell r="JH252">
            <v>5.48</v>
          </cell>
          <cell r="JI252">
            <v>10.89</v>
          </cell>
          <cell r="JJ252">
            <v>18</v>
          </cell>
          <cell r="JK252">
            <v>34.369999999999997</v>
          </cell>
          <cell r="JL252">
            <v>13.54</v>
          </cell>
          <cell r="JM252">
            <v>0</v>
          </cell>
          <cell r="JN252">
            <v>0</v>
          </cell>
          <cell r="JO252">
            <v>0</v>
          </cell>
          <cell r="JP252">
            <v>6121</v>
          </cell>
          <cell r="JQ252">
            <v>1.599</v>
          </cell>
          <cell r="JR252">
            <v>64</v>
          </cell>
          <cell r="JS252">
            <v>281.5</v>
          </cell>
          <cell r="JT252">
            <v>0</v>
          </cell>
          <cell r="JU252">
            <v>0</v>
          </cell>
          <cell r="JV252">
            <v>0</v>
          </cell>
          <cell r="JW252">
            <v>0</v>
          </cell>
          <cell r="JX252">
            <v>270.60000000000002</v>
          </cell>
          <cell r="JY252">
            <v>6366</v>
          </cell>
          <cell r="JZ252">
            <v>1722640</v>
          </cell>
          <cell r="KA252">
            <v>17653</v>
          </cell>
        </row>
        <row r="253">
          <cell r="C253">
            <v>4581</v>
          </cell>
          <cell r="D253" t="str">
            <v>MUSCATINE</v>
          </cell>
          <cell r="E253">
            <v>0</v>
          </cell>
          <cell r="F253">
            <v>0</v>
          </cell>
          <cell r="G253">
            <v>0</v>
          </cell>
          <cell r="H253">
            <v>4581</v>
          </cell>
          <cell r="I253">
            <v>17993023</v>
          </cell>
          <cell r="J253">
            <v>300732</v>
          </cell>
          <cell r="K253">
            <v>0</v>
          </cell>
          <cell r="L253">
            <v>775800</v>
          </cell>
          <cell r="M253">
            <v>23650</v>
          </cell>
          <cell r="N253">
            <v>929256</v>
          </cell>
          <cell r="O253">
            <v>399053</v>
          </cell>
          <cell r="P253">
            <v>4694736</v>
          </cell>
          <cell r="Q253">
            <v>0</v>
          </cell>
          <cell r="R253">
            <v>34962523</v>
          </cell>
          <cell r="S253">
            <v>0</v>
          </cell>
          <cell r="T253">
            <v>2282653</v>
          </cell>
          <cell r="U253">
            <v>335386</v>
          </cell>
          <cell r="V253">
            <v>994589</v>
          </cell>
          <cell r="W253">
            <v>3060048</v>
          </cell>
          <cell r="X253">
            <v>66751449</v>
          </cell>
          <cell r="Y253">
            <v>0</v>
          </cell>
          <cell r="Z253">
            <v>617967</v>
          </cell>
          <cell r="AA253">
            <v>1000</v>
          </cell>
          <cell r="AB253">
            <v>67370416</v>
          </cell>
          <cell r="AC253">
            <v>12673837</v>
          </cell>
          <cell r="AD253">
            <v>80044253</v>
          </cell>
          <cell r="AE253">
            <v>39529697</v>
          </cell>
          <cell r="AF253">
            <v>1493486</v>
          </cell>
          <cell r="AG253">
            <v>1475623</v>
          </cell>
          <cell r="AH253">
            <v>1221589</v>
          </cell>
          <cell r="AI253">
            <v>3161536</v>
          </cell>
          <cell r="AJ253">
            <v>1777793</v>
          </cell>
          <cell r="AK253">
            <v>5365343</v>
          </cell>
          <cell r="AL253">
            <v>1817906</v>
          </cell>
          <cell r="AM253">
            <v>0</v>
          </cell>
          <cell r="AN253">
            <v>16313276</v>
          </cell>
          <cell r="AO253">
            <v>3014090</v>
          </cell>
          <cell r="AP253">
            <v>8550000</v>
          </cell>
          <cell r="AQ253">
            <v>617967</v>
          </cell>
          <cell r="AR253">
            <v>2376856</v>
          </cell>
          <cell r="AS253">
            <v>11544823</v>
          </cell>
          <cell r="AT253">
            <v>70401886</v>
          </cell>
          <cell r="AU253">
            <v>617967</v>
          </cell>
          <cell r="AV253">
            <v>71019853</v>
          </cell>
          <cell r="AW253">
            <v>9024400</v>
          </cell>
          <cell r="AX253">
            <v>80044253</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20</v>
          </cell>
          <cell r="BV253">
            <v>2014</v>
          </cell>
          <cell r="BW253">
            <v>2023</v>
          </cell>
          <cell r="BX253">
            <v>10</v>
          </cell>
          <cell r="BY253">
            <v>0</v>
          </cell>
          <cell r="BZ253">
            <v>0</v>
          </cell>
          <cell r="CA253">
            <v>0</v>
          </cell>
          <cell r="CB253">
            <v>0</v>
          </cell>
          <cell r="CC253">
            <v>0</v>
          </cell>
          <cell r="CD253">
            <v>0</v>
          </cell>
          <cell r="CE253">
            <v>0</v>
          </cell>
          <cell r="CF253">
            <v>0</v>
          </cell>
          <cell r="CG253">
            <v>0</v>
          </cell>
          <cell r="CH253">
            <v>0</v>
          </cell>
          <cell r="CI253">
            <v>0</v>
          </cell>
          <cell r="CJ253">
            <v>2011</v>
          </cell>
          <cell r="CK253">
            <v>2020</v>
          </cell>
          <cell r="CL253">
            <v>1340</v>
          </cell>
          <cell r="CM253">
            <v>0</v>
          </cell>
          <cell r="CN253">
            <v>0</v>
          </cell>
          <cell r="CO253">
            <v>0</v>
          </cell>
          <cell r="CP253">
            <v>0</v>
          </cell>
          <cell r="CQ253">
            <v>0</v>
          </cell>
          <cell r="CR253">
            <v>0</v>
          </cell>
          <cell r="CS253">
            <v>0</v>
          </cell>
          <cell r="CT253">
            <v>2700</v>
          </cell>
          <cell r="CU253">
            <v>0</v>
          </cell>
          <cell r="CV253">
            <v>1</v>
          </cell>
          <cell r="CW253">
            <v>3402245</v>
          </cell>
          <cell r="CX253">
            <v>0</v>
          </cell>
          <cell r="CY253">
            <v>0</v>
          </cell>
          <cell r="CZ253">
            <v>0</v>
          </cell>
          <cell r="DA253">
            <v>0</v>
          </cell>
          <cell r="DB253">
            <v>0</v>
          </cell>
          <cell r="DC253">
            <v>0</v>
          </cell>
          <cell r="DD253">
            <v>0</v>
          </cell>
          <cell r="DE253">
            <v>1101276</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12160020</v>
          </cell>
          <cell r="DU253">
            <v>1971087</v>
          </cell>
          <cell r="DV253">
            <v>0</v>
          </cell>
          <cell r="DW253">
            <v>0</v>
          </cell>
          <cell r="DX253">
            <v>0</v>
          </cell>
          <cell r="DY253">
            <v>395510</v>
          </cell>
          <cell r="DZ253">
            <v>1191514</v>
          </cell>
          <cell r="EA253">
            <v>0</v>
          </cell>
          <cell r="EB253">
            <v>15718131</v>
          </cell>
          <cell r="EC253">
            <v>1250000</v>
          </cell>
          <cell r="ED253">
            <v>0</v>
          </cell>
          <cell r="EE253">
            <v>13747044</v>
          </cell>
          <cell r="EF253">
            <v>0</v>
          </cell>
          <cell r="EG253">
            <v>1101276</v>
          </cell>
          <cell r="EH253">
            <v>1101276</v>
          </cell>
          <cell r="EI253">
            <v>403801</v>
          </cell>
          <cell r="EJ253">
            <v>1505077</v>
          </cell>
          <cell r="EK253">
            <v>0</v>
          </cell>
          <cell r="EL253">
            <v>0</v>
          </cell>
          <cell r="EM253">
            <v>0</v>
          </cell>
          <cell r="EN253">
            <v>0</v>
          </cell>
          <cell r="EO253">
            <v>0</v>
          </cell>
          <cell r="EP253">
            <v>0</v>
          </cell>
          <cell r="EQ253">
            <v>18473208</v>
          </cell>
          <cell r="ER253">
            <v>161084</v>
          </cell>
          <cell r="ES253">
            <v>1314708</v>
          </cell>
          <cell r="ET253">
            <v>104897</v>
          </cell>
          <cell r="EU253">
            <v>0</v>
          </cell>
          <cell r="EV253">
            <v>0</v>
          </cell>
          <cell r="EW253">
            <v>90000</v>
          </cell>
          <cell r="EX253">
            <v>33000</v>
          </cell>
          <cell r="EY253">
            <v>0</v>
          </cell>
          <cell r="EZ253">
            <v>0</v>
          </cell>
          <cell r="FA253">
            <v>0</v>
          </cell>
          <cell r="FB253">
            <v>0</v>
          </cell>
          <cell r="FC253">
            <v>1542605</v>
          </cell>
          <cell r="FD253">
            <v>0</v>
          </cell>
          <cell r="FE253">
            <v>0</v>
          </cell>
          <cell r="FF253">
            <v>1153624</v>
          </cell>
          <cell r="FG253">
            <v>161084</v>
          </cell>
          <cell r="FH253">
            <v>15282815</v>
          </cell>
          <cell r="FI253">
            <v>255863</v>
          </cell>
          <cell r="FJ253">
            <v>0</v>
          </cell>
          <cell r="FK253">
            <v>775800</v>
          </cell>
          <cell r="FL253">
            <v>16000</v>
          </cell>
          <cell r="FM253">
            <v>0</v>
          </cell>
          <cell r="FN253">
            <v>0</v>
          </cell>
          <cell r="FO253">
            <v>260500</v>
          </cell>
          <cell r="FP253">
            <v>0</v>
          </cell>
          <cell r="FQ253">
            <v>34962523</v>
          </cell>
          <cell r="FR253">
            <v>0</v>
          </cell>
          <cell r="FS253">
            <v>2247064</v>
          </cell>
          <cell r="FT253">
            <v>284052</v>
          </cell>
          <cell r="FU253">
            <v>994589</v>
          </cell>
          <cell r="FV253">
            <v>1063921</v>
          </cell>
          <cell r="FW253">
            <v>56143127</v>
          </cell>
          <cell r="FX253">
            <v>0</v>
          </cell>
          <cell r="FY253">
            <v>0</v>
          </cell>
          <cell r="FZ253">
            <v>1000</v>
          </cell>
          <cell r="GA253">
            <v>56144127</v>
          </cell>
          <cell r="GB253">
            <v>5595348</v>
          </cell>
          <cell r="GC253">
            <v>61739475</v>
          </cell>
          <cell r="GD253">
            <v>5642926</v>
          </cell>
          <cell r="GE253">
            <v>0</v>
          </cell>
          <cell r="GF253">
            <v>42813622</v>
          </cell>
          <cell r="GG253">
            <v>6001</v>
          </cell>
          <cell r="GH253">
            <v>31832905</v>
          </cell>
          <cell r="GI253">
            <v>0</v>
          </cell>
          <cell r="GJ253">
            <v>673468</v>
          </cell>
          <cell r="GK253">
            <v>4360627</v>
          </cell>
          <cell r="GL253">
            <v>1597196</v>
          </cell>
          <cell r="GM253">
            <v>12398</v>
          </cell>
          <cell r="GN253">
            <v>263972</v>
          </cell>
          <cell r="GO253">
            <v>287715</v>
          </cell>
          <cell r="GP253">
            <v>0</v>
          </cell>
          <cell r="GQ253">
            <v>605042</v>
          </cell>
          <cell r="GR253">
            <v>592566</v>
          </cell>
          <cell r="GS253">
            <v>285855</v>
          </cell>
          <cell r="GT253">
            <v>31799</v>
          </cell>
          <cell r="GU253">
            <v>0</v>
          </cell>
          <cell r="GV253">
            <v>43723842</v>
          </cell>
          <cell r="GW253">
            <v>4027047</v>
          </cell>
          <cell r="GX253">
            <v>6215522</v>
          </cell>
          <cell r="GY253">
            <v>0</v>
          </cell>
          <cell r="GZ253">
            <v>0</v>
          </cell>
          <cell r="HA253">
            <v>0</v>
          </cell>
          <cell r="HB253">
            <v>0</v>
          </cell>
          <cell r="HC253">
            <v>0</v>
          </cell>
          <cell r="HD253">
            <v>310020</v>
          </cell>
          <cell r="HE253">
            <v>693116</v>
          </cell>
          <cell r="HF253">
            <v>54659527</v>
          </cell>
          <cell r="HG253">
            <v>51395946</v>
          </cell>
          <cell r="HH253">
            <v>0</v>
          </cell>
          <cell r="HI253">
            <v>3263581</v>
          </cell>
          <cell r="HJ253">
            <v>32438240</v>
          </cell>
          <cell r="HK253">
            <v>0</v>
          </cell>
          <cell r="HL253">
            <v>713727</v>
          </cell>
          <cell r="HM253">
            <v>4455109</v>
          </cell>
          <cell r="HN253">
            <v>1627924</v>
          </cell>
          <cell r="HO253">
            <v>0</v>
          </cell>
          <cell r="HP253">
            <v>269560</v>
          </cell>
          <cell r="HQ253">
            <v>293869</v>
          </cell>
          <cell r="HR253">
            <v>0</v>
          </cell>
          <cell r="HS253">
            <v>976452</v>
          </cell>
          <cell r="HT253">
            <v>0</v>
          </cell>
          <cell r="HU253">
            <v>363710</v>
          </cell>
          <cell r="HV253">
            <v>0</v>
          </cell>
          <cell r="HW253">
            <v>-7921</v>
          </cell>
          <cell r="HX253">
            <v>44435409</v>
          </cell>
          <cell r="HY253">
            <v>0</v>
          </cell>
          <cell r="HZ253">
            <v>3263581</v>
          </cell>
          <cell r="IA253">
            <v>0</v>
          </cell>
          <cell r="IB253">
            <v>0</v>
          </cell>
          <cell r="IC253">
            <v>0</v>
          </cell>
          <cell r="ID253">
            <v>2177255</v>
          </cell>
          <cell r="IE253">
            <v>0</v>
          </cell>
          <cell r="IF253">
            <v>253669</v>
          </cell>
          <cell r="IG253">
            <v>948755</v>
          </cell>
          <cell r="IH253">
            <v>0</v>
          </cell>
          <cell r="II253">
            <v>0</v>
          </cell>
          <cell r="IJ253">
            <v>0</v>
          </cell>
          <cell r="IK253">
            <v>0</v>
          </cell>
          <cell r="IL253">
            <v>44071699</v>
          </cell>
          <cell r="IM253">
            <v>0</v>
          </cell>
          <cell r="IN253">
            <v>0</v>
          </cell>
          <cell r="IO253">
            <v>38.19</v>
          </cell>
          <cell r="IP253">
            <v>102</v>
          </cell>
          <cell r="IQ253">
            <v>30.013000000000002</v>
          </cell>
          <cell r="IR253">
            <v>48.4</v>
          </cell>
          <cell r="IS253">
            <v>5344.4</v>
          </cell>
          <cell r="IT253">
            <v>0</v>
          </cell>
          <cell r="IU253">
            <v>154.5</v>
          </cell>
          <cell r="IV253">
            <v>0</v>
          </cell>
          <cell r="IW253">
            <v>0</v>
          </cell>
          <cell r="IX253">
            <v>0</v>
          </cell>
          <cell r="IY253">
            <v>0</v>
          </cell>
          <cell r="IZ253">
            <v>0</v>
          </cell>
          <cell r="JA253">
            <v>-1.5</v>
          </cell>
          <cell r="JB253">
            <v>-9182</v>
          </cell>
          <cell r="JC253">
            <v>0</v>
          </cell>
          <cell r="JD253">
            <v>727.84</v>
          </cell>
          <cell r="JE253">
            <v>212.35</v>
          </cell>
          <cell r="JF253">
            <v>292.29000000000002</v>
          </cell>
          <cell r="JG253">
            <v>223.2</v>
          </cell>
          <cell r="JH253">
            <v>212.35</v>
          </cell>
          <cell r="JI253">
            <v>285.02</v>
          </cell>
          <cell r="JJ253">
            <v>211.68</v>
          </cell>
          <cell r="JK253">
            <v>709.05</v>
          </cell>
          <cell r="JL253">
            <v>40.08</v>
          </cell>
          <cell r="JM253">
            <v>59.84</v>
          </cell>
          <cell r="JN253">
            <v>101</v>
          </cell>
          <cell r="JO253">
            <v>0</v>
          </cell>
          <cell r="JP253">
            <v>6121</v>
          </cell>
          <cell r="JQ253">
            <v>30.466999999999999</v>
          </cell>
          <cell r="JR253">
            <v>78000</v>
          </cell>
          <cell r="JS253">
            <v>5299.5</v>
          </cell>
          <cell r="JT253">
            <v>-2</v>
          </cell>
          <cell r="JU253">
            <v>-12242</v>
          </cell>
          <cell r="JV253">
            <v>-10712</v>
          </cell>
          <cell r="JW253">
            <v>0</v>
          </cell>
          <cell r="JX253">
            <v>5344.4</v>
          </cell>
          <cell r="JY253">
            <v>6366</v>
          </cell>
          <cell r="JZ253">
            <v>34022450</v>
          </cell>
          <cell r="KA253">
            <v>0</v>
          </cell>
        </row>
        <row r="254">
          <cell r="C254">
            <v>4599</v>
          </cell>
          <cell r="D254" t="str">
            <v>NASHUA-PLAINFIELD</v>
          </cell>
          <cell r="E254">
            <v>0</v>
          </cell>
          <cell r="F254">
            <v>0</v>
          </cell>
          <cell r="G254">
            <v>0</v>
          </cell>
          <cell r="H254">
            <v>4599</v>
          </cell>
          <cell r="I254">
            <v>2411840</v>
          </cell>
          <cell r="J254">
            <v>74382</v>
          </cell>
          <cell r="K254">
            <v>302126</v>
          </cell>
          <cell r="L254">
            <v>134000</v>
          </cell>
          <cell r="M254">
            <v>12400</v>
          </cell>
          <cell r="N254">
            <v>190000</v>
          </cell>
          <cell r="O254">
            <v>223500</v>
          </cell>
          <cell r="P254">
            <v>560782</v>
          </cell>
          <cell r="Q254">
            <v>0</v>
          </cell>
          <cell r="R254">
            <v>3627978</v>
          </cell>
          <cell r="S254">
            <v>0</v>
          </cell>
          <cell r="T254">
            <v>97350</v>
          </cell>
          <cell r="U254">
            <v>8411</v>
          </cell>
          <cell r="V254">
            <v>67000</v>
          </cell>
          <cell r="W254">
            <v>315000</v>
          </cell>
          <cell r="X254">
            <v>8024769</v>
          </cell>
          <cell r="Y254">
            <v>0</v>
          </cell>
          <cell r="Z254">
            <v>458741</v>
          </cell>
          <cell r="AA254">
            <v>0</v>
          </cell>
          <cell r="AB254">
            <v>8483510</v>
          </cell>
          <cell r="AC254">
            <v>3039399</v>
          </cell>
          <cell r="AD254">
            <v>11522909</v>
          </cell>
          <cell r="AE254">
            <v>5175600</v>
          </cell>
          <cell r="AF254">
            <v>260300</v>
          </cell>
          <cell r="AG254">
            <v>205700</v>
          </cell>
          <cell r="AH254">
            <v>241400</v>
          </cell>
          <cell r="AI254">
            <v>322100</v>
          </cell>
          <cell r="AJ254">
            <v>199400</v>
          </cell>
          <cell r="AK254">
            <v>620100</v>
          </cell>
          <cell r="AL254">
            <v>449000</v>
          </cell>
          <cell r="AM254">
            <v>0</v>
          </cell>
          <cell r="AN254">
            <v>2298000</v>
          </cell>
          <cell r="AO254">
            <v>470531</v>
          </cell>
          <cell r="AP254">
            <v>386000</v>
          </cell>
          <cell r="AQ254">
            <v>458741</v>
          </cell>
          <cell r="AR254">
            <v>289180</v>
          </cell>
          <cell r="AS254">
            <v>1133921</v>
          </cell>
          <cell r="AT254">
            <v>9078052</v>
          </cell>
          <cell r="AU254">
            <v>458741</v>
          </cell>
          <cell r="AV254">
            <v>9536793</v>
          </cell>
          <cell r="AW254">
            <v>1986116</v>
          </cell>
          <cell r="AX254">
            <v>11522909</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20</v>
          </cell>
          <cell r="BV254">
            <v>2015</v>
          </cell>
          <cell r="BW254">
            <v>2024</v>
          </cell>
          <cell r="BX254">
            <v>10</v>
          </cell>
          <cell r="BY254">
            <v>0</v>
          </cell>
          <cell r="BZ254">
            <v>0</v>
          </cell>
          <cell r="CA254">
            <v>0</v>
          </cell>
          <cell r="CB254">
            <v>0</v>
          </cell>
          <cell r="CC254">
            <v>0</v>
          </cell>
          <cell r="CD254">
            <v>0</v>
          </cell>
          <cell r="CE254">
            <v>0</v>
          </cell>
          <cell r="CF254">
            <v>0</v>
          </cell>
          <cell r="CG254">
            <v>0</v>
          </cell>
          <cell r="CH254">
            <v>0</v>
          </cell>
          <cell r="CI254">
            <v>0</v>
          </cell>
          <cell r="CJ254">
            <v>2008</v>
          </cell>
          <cell r="CK254">
            <v>2022</v>
          </cell>
          <cell r="CL254">
            <v>670</v>
          </cell>
          <cell r="CM254">
            <v>0</v>
          </cell>
          <cell r="CN254">
            <v>0</v>
          </cell>
          <cell r="CO254">
            <v>0</v>
          </cell>
          <cell r="CP254">
            <v>0</v>
          </cell>
          <cell r="CQ254">
            <v>0</v>
          </cell>
          <cell r="CR254">
            <v>0</v>
          </cell>
          <cell r="CS254">
            <v>0</v>
          </cell>
          <cell r="CT254">
            <v>4050</v>
          </cell>
          <cell r="CU254">
            <v>0</v>
          </cell>
          <cell r="CV254">
            <v>8</v>
          </cell>
          <cell r="CW254">
            <v>418738</v>
          </cell>
          <cell r="CX254">
            <v>0</v>
          </cell>
          <cell r="CY254">
            <v>0</v>
          </cell>
          <cell r="CZ254">
            <v>0</v>
          </cell>
          <cell r="DA254">
            <v>0</v>
          </cell>
          <cell r="DB254">
            <v>0</v>
          </cell>
          <cell r="DC254">
            <v>0</v>
          </cell>
          <cell r="DD254">
            <v>0</v>
          </cell>
          <cell r="DE254">
            <v>149510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1980318</v>
          </cell>
          <cell r="DU254">
            <v>28816</v>
          </cell>
          <cell r="DV254">
            <v>0</v>
          </cell>
          <cell r="DW254">
            <v>0</v>
          </cell>
          <cell r="DX254">
            <v>0</v>
          </cell>
          <cell r="DY254">
            <v>91818</v>
          </cell>
          <cell r="DZ254">
            <v>0</v>
          </cell>
          <cell r="EA254">
            <v>0</v>
          </cell>
          <cell r="EB254">
            <v>2100952</v>
          </cell>
          <cell r="EC254">
            <v>230000</v>
          </cell>
          <cell r="ED254">
            <v>0</v>
          </cell>
          <cell r="EE254">
            <v>2072136</v>
          </cell>
          <cell r="EF254">
            <v>0</v>
          </cell>
          <cell r="EG254">
            <v>149510</v>
          </cell>
          <cell r="EH254">
            <v>149510</v>
          </cell>
          <cell r="EI254">
            <v>0</v>
          </cell>
          <cell r="EJ254">
            <v>149510</v>
          </cell>
          <cell r="EK254">
            <v>0</v>
          </cell>
          <cell r="EL254">
            <v>0</v>
          </cell>
          <cell r="EM254">
            <v>0</v>
          </cell>
          <cell r="EN254">
            <v>0</v>
          </cell>
          <cell r="EO254">
            <v>0</v>
          </cell>
          <cell r="EP254">
            <v>0</v>
          </cell>
          <cell r="EQ254">
            <v>2480462</v>
          </cell>
          <cell r="ER254">
            <v>12913</v>
          </cell>
          <cell r="ES254">
            <v>943815</v>
          </cell>
          <cell r="ET254">
            <v>103327</v>
          </cell>
          <cell r="EU254">
            <v>0</v>
          </cell>
          <cell r="EV254">
            <v>0</v>
          </cell>
          <cell r="EW254">
            <v>67000</v>
          </cell>
          <cell r="EX254">
            <v>0</v>
          </cell>
          <cell r="EY254">
            <v>0</v>
          </cell>
          <cell r="EZ254">
            <v>0</v>
          </cell>
          <cell r="FA254">
            <v>0</v>
          </cell>
          <cell r="FB254">
            <v>0</v>
          </cell>
          <cell r="FC254">
            <v>1114142</v>
          </cell>
          <cell r="FD254">
            <v>0</v>
          </cell>
          <cell r="FE254">
            <v>0</v>
          </cell>
          <cell r="FF254">
            <v>930902</v>
          </cell>
          <cell r="FG254">
            <v>12913</v>
          </cell>
          <cell r="FH254">
            <v>2043675</v>
          </cell>
          <cell r="FI254">
            <v>63037</v>
          </cell>
          <cell r="FJ254">
            <v>302126</v>
          </cell>
          <cell r="FK254">
            <v>134000</v>
          </cell>
          <cell r="FL254">
            <v>7000</v>
          </cell>
          <cell r="FM254">
            <v>0</v>
          </cell>
          <cell r="FN254">
            <v>3500</v>
          </cell>
          <cell r="FO254">
            <v>100707</v>
          </cell>
          <cell r="FP254">
            <v>0</v>
          </cell>
          <cell r="FQ254">
            <v>3627978</v>
          </cell>
          <cell r="FR254">
            <v>0</v>
          </cell>
          <cell r="FS254">
            <v>14250</v>
          </cell>
          <cell r="FT254">
            <v>7112</v>
          </cell>
          <cell r="FU254">
            <v>67000</v>
          </cell>
          <cell r="FV254">
            <v>145000</v>
          </cell>
          <cell r="FW254">
            <v>6515385</v>
          </cell>
          <cell r="FX254">
            <v>0</v>
          </cell>
          <cell r="FY254">
            <v>0</v>
          </cell>
          <cell r="FZ254">
            <v>0</v>
          </cell>
          <cell r="GA254">
            <v>6515385</v>
          </cell>
          <cell r="GB254">
            <v>1307380</v>
          </cell>
          <cell r="GC254">
            <v>7822765</v>
          </cell>
          <cell r="GD254">
            <v>780695</v>
          </cell>
          <cell r="GE254">
            <v>0</v>
          </cell>
          <cell r="GF254">
            <v>5378564</v>
          </cell>
          <cell r="GG254">
            <v>6113</v>
          </cell>
          <cell r="GH254">
            <v>3988121</v>
          </cell>
          <cell r="GI254">
            <v>132273</v>
          </cell>
          <cell r="GJ254">
            <v>95613</v>
          </cell>
          <cell r="GK254">
            <v>391904</v>
          </cell>
          <cell r="GL254">
            <v>191437</v>
          </cell>
          <cell r="GM254">
            <v>9084</v>
          </cell>
          <cell r="GN254">
            <v>32413</v>
          </cell>
          <cell r="GO254">
            <v>36237</v>
          </cell>
          <cell r="GP254">
            <v>0</v>
          </cell>
          <cell r="GQ254">
            <v>111261</v>
          </cell>
          <cell r="GR254">
            <v>0</v>
          </cell>
          <cell r="GS254">
            <v>35298</v>
          </cell>
          <cell r="GT254">
            <v>0</v>
          </cell>
          <cell r="GU254">
            <v>0</v>
          </cell>
          <cell r="GV254">
            <v>5394852</v>
          </cell>
          <cell r="GW254">
            <v>506556</v>
          </cell>
          <cell r="GX254">
            <v>1575351</v>
          </cell>
          <cell r="GY254">
            <v>19010</v>
          </cell>
          <cell r="GZ254">
            <v>0</v>
          </cell>
          <cell r="HA254">
            <v>0</v>
          </cell>
          <cell r="HB254">
            <v>318547</v>
          </cell>
          <cell r="HC254">
            <v>0</v>
          </cell>
          <cell r="HD254">
            <v>45182</v>
          </cell>
          <cell r="HE254">
            <v>126021</v>
          </cell>
          <cell r="HF254">
            <v>7921327</v>
          </cell>
          <cell r="HG254">
            <v>6397072</v>
          </cell>
          <cell r="HH254">
            <v>0</v>
          </cell>
          <cell r="HI254">
            <v>1524255</v>
          </cell>
          <cell r="HJ254">
            <v>4066409</v>
          </cell>
          <cell r="HK254">
            <v>0</v>
          </cell>
          <cell r="HL254">
            <v>87966</v>
          </cell>
          <cell r="HM254">
            <v>392804</v>
          </cell>
          <cell r="HN254">
            <v>194916</v>
          </cell>
          <cell r="HO254">
            <v>5605</v>
          </cell>
          <cell r="HP254">
            <v>32905</v>
          </cell>
          <cell r="HQ254">
            <v>36777</v>
          </cell>
          <cell r="HR254">
            <v>0</v>
          </cell>
          <cell r="HS254">
            <v>111667</v>
          </cell>
          <cell r="HT254">
            <v>0</v>
          </cell>
          <cell r="HU254">
            <v>108018</v>
          </cell>
          <cell r="HV254">
            <v>0</v>
          </cell>
          <cell r="HW254">
            <v>0</v>
          </cell>
          <cell r="HX254">
            <v>5434605</v>
          </cell>
          <cell r="HY254">
            <v>0</v>
          </cell>
          <cell r="HZ254">
            <v>1524255</v>
          </cell>
          <cell r="IA254">
            <v>0</v>
          </cell>
          <cell r="IB254">
            <v>0</v>
          </cell>
          <cell r="IC254">
            <v>0</v>
          </cell>
          <cell r="ID254">
            <v>315309</v>
          </cell>
          <cell r="IE254">
            <v>0</v>
          </cell>
          <cell r="IF254">
            <v>37009</v>
          </cell>
          <cell r="IG254">
            <v>122420</v>
          </cell>
          <cell r="IH254">
            <v>0</v>
          </cell>
          <cell r="II254">
            <v>0</v>
          </cell>
          <cell r="IJ254">
            <v>0</v>
          </cell>
          <cell r="IK254">
            <v>0</v>
          </cell>
          <cell r="IL254">
            <v>5326587</v>
          </cell>
          <cell r="IM254">
            <v>0</v>
          </cell>
          <cell r="IN254">
            <v>0</v>
          </cell>
          <cell r="IO254">
            <v>11.18</v>
          </cell>
          <cell r="IP254">
            <v>1</v>
          </cell>
          <cell r="IQ254">
            <v>2.9329999999999998</v>
          </cell>
          <cell r="IR254">
            <v>0</v>
          </cell>
          <cell r="IS254">
            <v>646.4</v>
          </cell>
          <cell r="IT254">
            <v>0</v>
          </cell>
          <cell r="IU254">
            <v>11.5</v>
          </cell>
          <cell r="IV254">
            <v>0</v>
          </cell>
          <cell r="IW254">
            <v>0</v>
          </cell>
          <cell r="IX254">
            <v>0</v>
          </cell>
          <cell r="IY254">
            <v>0</v>
          </cell>
          <cell r="IZ254">
            <v>0</v>
          </cell>
          <cell r="JA254">
            <v>0</v>
          </cell>
          <cell r="JB254">
            <v>0</v>
          </cell>
          <cell r="JC254">
            <v>0</v>
          </cell>
          <cell r="JD254">
            <v>63.02</v>
          </cell>
          <cell r="JE254">
            <v>21.92</v>
          </cell>
          <cell r="JF254">
            <v>7.26</v>
          </cell>
          <cell r="JG254">
            <v>33.840000000000003</v>
          </cell>
          <cell r="JH254">
            <v>21.92</v>
          </cell>
          <cell r="JI254">
            <v>6.05</v>
          </cell>
          <cell r="JJ254">
            <v>35.28</v>
          </cell>
          <cell r="JK254">
            <v>63.25</v>
          </cell>
          <cell r="JL254">
            <v>8.4</v>
          </cell>
          <cell r="JM254">
            <v>0</v>
          </cell>
          <cell r="JN254">
            <v>4</v>
          </cell>
          <cell r="JO254">
            <v>0</v>
          </cell>
          <cell r="JP254">
            <v>6233</v>
          </cell>
          <cell r="JQ254">
            <v>3.141</v>
          </cell>
          <cell r="JR254">
            <v>74214</v>
          </cell>
          <cell r="JS254">
            <v>652.4</v>
          </cell>
          <cell r="JT254">
            <v>0</v>
          </cell>
          <cell r="JU254">
            <v>0</v>
          </cell>
          <cell r="JV254">
            <v>0</v>
          </cell>
          <cell r="JW254">
            <v>0</v>
          </cell>
          <cell r="JX254">
            <v>646.4</v>
          </cell>
          <cell r="JY254">
            <v>6478</v>
          </cell>
          <cell r="JZ254">
            <v>4187379</v>
          </cell>
          <cell r="KA254">
            <v>0</v>
          </cell>
        </row>
        <row r="255">
          <cell r="C255">
            <v>4617</v>
          </cell>
          <cell r="D255" t="str">
            <v>NEVADA</v>
          </cell>
          <cell r="E255">
            <v>0</v>
          </cell>
          <cell r="F255">
            <v>0</v>
          </cell>
          <cell r="G255">
            <v>0</v>
          </cell>
          <cell r="H255">
            <v>4617</v>
          </cell>
          <cell r="I255">
            <v>5762311</v>
          </cell>
          <cell r="J255">
            <v>128573</v>
          </cell>
          <cell r="K255">
            <v>445006</v>
          </cell>
          <cell r="L255">
            <v>738400</v>
          </cell>
          <cell r="M255">
            <v>19550</v>
          </cell>
          <cell r="N255">
            <v>340000</v>
          </cell>
          <cell r="O255">
            <v>292500</v>
          </cell>
          <cell r="P255">
            <v>146435</v>
          </cell>
          <cell r="Q255">
            <v>0</v>
          </cell>
          <cell r="R255">
            <v>9755641</v>
          </cell>
          <cell r="S255">
            <v>0</v>
          </cell>
          <cell r="T255">
            <v>1261627</v>
          </cell>
          <cell r="U255">
            <v>55340</v>
          </cell>
          <cell r="V255">
            <v>178733</v>
          </cell>
          <cell r="W255">
            <v>561657</v>
          </cell>
          <cell r="X255">
            <v>19685773</v>
          </cell>
          <cell r="Y255">
            <v>0</v>
          </cell>
          <cell r="Z255">
            <v>929475</v>
          </cell>
          <cell r="AA255">
            <v>0</v>
          </cell>
          <cell r="AB255">
            <v>20615248</v>
          </cell>
          <cell r="AC255">
            <v>6666292</v>
          </cell>
          <cell r="AD255">
            <v>27281540</v>
          </cell>
          <cell r="AE255">
            <v>10958433</v>
          </cell>
          <cell r="AF255">
            <v>817234</v>
          </cell>
          <cell r="AG255">
            <v>948614</v>
          </cell>
          <cell r="AH255">
            <v>489592</v>
          </cell>
          <cell r="AI255">
            <v>885569</v>
          </cell>
          <cell r="AJ255">
            <v>205556</v>
          </cell>
          <cell r="AK255">
            <v>1338304</v>
          </cell>
          <cell r="AL255">
            <v>660618</v>
          </cell>
          <cell r="AM255">
            <v>0</v>
          </cell>
          <cell r="AN255">
            <v>5345487</v>
          </cell>
          <cell r="AO255">
            <v>648000</v>
          </cell>
          <cell r="AP255">
            <v>510350</v>
          </cell>
          <cell r="AQ255">
            <v>1726025</v>
          </cell>
          <cell r="AR255">
            <v>653630</v>
          </cell>
          <cell r="AS255">
            <v>2890005</v>
          </cell>
          <cell r="AT255">
            <v>19841925</v>
          </cell>
          <cell r="AU255">
            <v>929475</v>
          </cell>
          <cell r="AV255">
            <v>20771400</v>
          </cell>
          <cell r="AW255">
            <v>6510140</v>
          </cell>
          <cell r="AX255">
            <v>27281540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20</v>
          </cell>
          <cell r="BV255">
            <v>2012</v>
          </cell>
          <cell r="BW255">
            <v>2016</v>
          </cell>
          <cell r="BX255">
            <v>10</v>
          </cell>
          <cell r="BY255">
            <v>0</v>
          </cell>
          <cell r="BZ255">
            <v>0</v>
          </cell>
          <cell r="CA255">
            <v>0</v>
          </cell>
          <cell r="CB255">
            <v>0</v>
          </cell>
          <cell r="CC255">
            <v>0</v>
          </cell>
          <cell r="CD255">
            <v>0</v>
          </cell>
          <cell r="CE255">
            <v>0</v>
          </cell>
          <cell r="CF255">
            <v>0</v>
          </cell>
          <cell r="CG255">
            <v>0</v>
          </cell>
          <cell r="CH255">
            <v>0</v>
          </cell>
          <cell r="CI255">
            <v>0</v>
          </cell>
          <cell r="CJ255">
            <v>2008</v>
          </cell>
          <cell r="CK255">
            <v>2017</v>
          </cell>
          <cell r="CL255">
            <v>670</v>
          </cell>
          <cell r="CM255">
            <v>0</v>
          </cell>
          <cell r="CN255">
            <v>0</v>
          </cell>
          <cell r="CO255">
            <v>0</v>
          </cell>
          <cell r="CP255">
            <v>0</v>
          </cell>
          <cell r="CQ255">
            <v>0</v>
          </cell>
          <cell r="CR255">
            <v>0</v>
          </cell>
          <cell r="CS255">
            <v>0</v>
          </cell>
          <cell r="CT255">
            <v>2700</v>
          </cell>
          <cell r="CU255">
            <v>0</v>
          </cell>
          <cell r="CV255">
            <v>5</v>
          </cell>
          <cell r="CW255">
            <v>985330</v>
          </cell>
          <cell r="CX255">
            <v>0</v>
          </cell>
          <cell r="CY255">
            <v>0</v>
          </cell>
          <cell r="CZ255">
            <v>0</v>
          </cell>
          <cell r="DA255">
            <v>0</v>
          </cell>
          <cell r="DB255">
            <v>0</v>
          </cell>
          <cell r="DC255">
            <v>0</v>
          </cell>
          <cell r="DD255">
            <v>0</v>
          </cell>
          <cell r="DE255">
            <v>271201</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3686578</v>
          </cell>
          <cell r="DU255">
            <v>205213</v>
          </cell>
          <cell r="DV255">
            <v>0</v>
          </cell>
          <cell r="DW255">
            <v>0</v>
          </cell>
          <cell r="DX255">
            <v>0</v>
          </cell>
          <cell r="DY255">
            <v>398869</v>
          </cell>
          <cell r="DZ255">
            <v>100000</v>
          </cell>
          <cell r="EA255">
            <v>0</v>
          </cell>
          <cell r="EB255">
            <v>4390660</v>
          </cell>
          <cell r="EC255">
            <v>350571</v>
          </cell>
          <cell r="ED255">
            <v>0</v>
          </cell>
          <cell r="EE255">
            <v>4185447</v>
          </cell>
          <cell r="EF255">
            <v>0</v>
          </cell>
          <cell r="EG255">
            <v>271201</v>
          </cell>
          <cell r="EH255">
            <v>271201</v>
          </cell>
          <cell r="EI255">
            <v>133576</v>
          </cell>
          <cell r="EJ255">
            <v>404777</v>
          </cell>
          <cell r="EK255">
            <v>0</v>
          </cell>
          <cell r="EL255">
            <v>0</v>
          </cell>
          <cell r="EM255">
            <v>0</v>
          </cell>
          <cell r="EN255">
            <v>0</v>
          </cell>
          <cell r="EO255">
            <v>796550</v>
          </cell>
          <cell r="EP255">
            <v>0</v>
          </cell>
          <cell r="EQ255">
            <v>5942558</v>
          </cell>
          <cell r="ER255">
            <v>50698</v>
          </cell>
          <cell r="ES255">
            <v>1275772</v>
          </cell>
          <cell r="ET255">
            <v>102612</v>
          </cell>
          <cell r="EU255">
            <v>0</v>
          </cell>
          <cell r="EV255">
            <v>0</v>
          </cell>
          <cell r="EW255">
            <v>67000</v>
          </cell>
          <cell r="EX255">
            <v>33000</v>
          </cell>
          <cell r="EY255">
            <v>0</v>
          </cell>
          <cell r="EZ255">
            <v>0</v>
          </cell>
          <cell r="FA255">
            <v>196787</v>
          </cell>
          <cell r="FB255">
            <v>0</v>
          </cell>
          <cell r="FC255">
            <v>1675171</v>
          </cell>
          <cell r="FD255">
            <v>0</v>
          </cell>
          <cell r="FE255">
            <v>0</v>
          </cell>
          <cell r="FF255">
            <v>1225074</v>
          </cell>
          <cell r="FG255">
            <v>50698</v>
          </cell>
          <cell r="FH255">
            <v>4241342</v>
          </cell>
          <cell r="FI255">
            <v>97644</v>
          </cell>
          <cell r="FJ255">
            <v>445006</v>
          </cell>
          <cell r="FK255">
            <v>738400</v>
          </cell>
          <cell r="FL255">
            <v>18400</v>
          </cell>
          <cell r="FM255">
            <v>0</v>
          </cell>
          <cell r="FN255">
            <v>2500</v>
          </cell>
          <cell r="FO255">
            <v>144435</v>
          </cell>
          <cell r="FP255">
            <v>0</v>
          </cell>
          <cell r="FQ255">
            <v>9755641</v>
          </cell>
          <cell r="FR255">
            <v>0</v>
          </cell>
          <cell r="FS255">
            <v>12600</v>
          </cell>
          <cell r="FT255">
            <v>35985</v>
          </cell>
          <cell r="FU255">
            <v>178733</v>
          </cell>
          <cell r="FV255">
            <v>251657</v>
          </cell>
          <cell r="FW255">
            <v>15922343</v>
          </cell>
          <cell r="FX255">
            <v>0</v>
          </cell>
          <cell r="FY255">
            <v>0</v>
          </cell>
          <cell r="FZ255">
            <v>0</v>
          </cell>
          <cell r="GA255">
            <v>15922343</v>
          </cell>
          <cell r="GB255">
            <v>1953305</v>
          </cell>
          <cell r="GC255">
            <v>17875648</v>
          </cell>
          <cell r="GD255">
            <v>1827716</v>
          </cell>
          <cell r="GE255">
            <v>0</v>
          </cell>
          <cell r="GF255">
            <v>11967373</v>
          </cell>
          <cell r="GG255">
            <v>6001</v>
          </cell>
          <cell r="GH255">
            <v>9081313</v>
          </cell>
          <cell r="GI255">
            <v>0</v>
          </cell>
          <cell r="GJ255">
            <v>91059</v>
          </cell>
          <cell r="GK255">
            <v>827298</v>
          </cell>
          <cell r="GL255">
            <v>422367</v>
          </cell>
          <cell r="GM255">
            <v>0</v>
          </cell>
          <cell r="GN255">
            <v>74988</v>
          </cell>
          <cell r="GO255">
            <v>82276</v>
          </cell>
          <cell r="GP255">
            <v>0</v>
          </cell>
          <cell r="GQ255">
            <v>454066</v>
          </cell>
          <cell r="GR255">
            <v>0</v>
          </cell>
          <cell r="GS255">
            <v>0</v>
          </cell>
          <cell r="GT255">
            <v>398869</v>
          </cell>
          <cell r="GU255">
            <v>0</v>
          </cell>
          <cell r="GV255">
            <v>12366242</v>
          </cell>
          <cell r="GW255">
            <v>1635935</v>
          </cell>
          <cell r="GX255">
            <v>5396719</v>
          </cell>
          <cell r="GY255">
            <v>0</v>
          </cell>
          <cell r="GZ255">
            <v>0</v>
          </cell>
          <cell r="HA255">
            <v>0</v>
          </cell>
          <cell r="HB255">
            <v>612353</v>
          </cell>
          <cell r="HC255">
            <v>0</v>
          </cell>
          <cell r="HD255">
            <v>84390</v>
          </cell>
          <cell r="HE255">
            <v>306051</v>
          </cell>
          <cell r="HF255">
            <v>20317300</v>
          </cell>
          <cell r="HG255">
            <v>14975331</v>
          </cell>
          <cell r="HH255">
            <v>0</v>
          </cell>
          <cell r="HI255">
            <v>5341969</v>
          </cell>
          <cell r="HJ255">
            <v>9215166</v>
          </cell>
          <cell r="HK255">
            <v>0</v>
          </cell>
          <cell r="HL255">
            <v>126907</v>
          </cell>
          <cell r="HM255">
            <v>955366</v>
          </cell>
          <cell r="HN255">
            <v>433789</v>
          </cell>
          <cell r="HO255">
            <v>0</v>
          </cell>
          <cell r="HP255">
            <v>76089</v>
          </cell>
          <cell r="HQ255">
            <v>83491</v>
          </cell>
          <cell r="HR255">
            <v>0</v>
          </cell>
          <cell r="HS255">
            <v>451725</v>
          </cell>
          <cell r="HT255">
            <v>0</v>
          </cell>
          <cell r="HU255">
            <v>258918</v>
          </cell>
          <cell r="HV255">
            <v>0</v>
          </cell>
          <cell r="HW255">
            <v>0</v>
          </cell>
          <cell r="HX255">
            <v>12566174</v>
          </cell>
          <cell r="HY255">
            <v>0</v>
          </cell>
          <cell r="HZ255">
            <v>5341969</v>
          </cell>
          <cell r="IA255">
            <v>0</v>
          </cell>
          <cell r="IB255">
            <v>0</v>
          </cell>
          <cell r="IC255">
            <v>0</v>
          </cell>
          <cell r="ID255">
            <v>630871</v>
          </cell>
          <cell r="IE255">
            <v>0</v>
          </cell>
          <cell r="IF255">
            <v>69114</v>
          </cell>
          <cell r="IG255">
            <v>318292</v>
          </cell>
          <cell r="IH255">
            <v>0</v>
          </cell>
          <cell r="II255">
            <v>0</v>
          </cell>
          <cell r="IJ255">
            <v>0</v>
          </cell>
          <cell r="IK255">
            <v>0</v>
          </cell>
          <cell r="IL255">
            <v>12307256</v>
          </cell>
          <cell r="IM255">
            <v>0</v>
          </cell>
          <cell r="IN255">
            <v>0</v>
          </cell>
          <cell r="IO255">
            <v>11.14</v>
          </cell>
          <cell r="IP255">
            <v>17</v>
          </cell>
          <cell r="IQ255">
            <v>6.5129999999999999</v>
          </cell>
          <cell r="IR255">
            <v>3.08</v>
          </cell>
          <cell r="IS255">
            <v>1547.8</v>
          </cell>
          <cell r="IT255">
            <v>0</v>
          </cell>
          <cell r="IU255">
            <v>45</v>
          </cell>
          <cell r="IV255">
            <v>0</v>
          </cell>
          <cell r="IW255">
            <v>0</v>
          </cell>
          <cell r="IX255">
            <v>0</v>
          </cell>
          <cell r="IY255">
            <v>0</v>
          </cell>
          <cell r="IZ255">
            <v>0</v>
          </cell>
          <cell r="JA255">
            <v>0</v>
          </cell>
          <cell r="JB255">
            <v>0</v>
          </cell>
          <cell r="JC255">
            <v>0</v>
          </cell>
          <cell r="JD255">
            <v>156.08000000000001</v>
          </cell>
          <cell r="JE255">
            <v>27.4</v>
          </cell>
          <cell r="JF255">
            <v>61.72</v>
          </cell>
          <cell r="JG255">
            <v>66.959999999999994</v>
          </cell>
          <cell r="JH255">
            <v>16.440000000000001</v>
          </cell>
          <cell r="JI255">
            <v>58.09</v>
          </cell>
          <cell r="JJ255">
            <v>77.040000000000006</v>
          </cell>
          <cell r="JK255">
            <v>151.57</v>
          </cell>
          <cell r="JL255">
            <v>6.5</v>
          </cell>
          <cell r="JM255">
            <v>8.14</v>
          </cell>
          <cell r="JN255">
            <v>13</v>
          </cell>
          <cell r="JO255">
            <v>0</v>
          </cell>
          <cell r="JP255">
            <v>6121</v>
          </cell>
          <cell r="JQ255">
            <v>6.7610000000000001</v>
          </cell>
          <cell r="JR255">
            <v>30400</v>
          </cell>
          <cell r="JS255">
            <v>1505.5</v>
          </cell>
          <cell r="JT255">
            <v>-0.39</v>
          </cell>
          <cell r="JU255">
            <v>-2387</v>
          </cell>
          <cell r="JV255">
            <v>-2089</v>
          </cell>
          <cell r="JW255">
            <v>0</v>
          </cell>
          <cell r="JX255">
            <v>1547.8</v>
          </cell>
          <cell r="JY255">
            <v>6366</v>
          </cell>
          <cell r="JZ255">
            <v>9853295</v>
          </cell>
          <cell r="KA255">
            <v>0</v>
          </cell>
        </row>
        <row r="256">
          <cell r="C256">
            <v>4644</v>
          </cell>
          <cell r="D256" t="str">
            <v>NEWELL-FONDA</v>
          </cell>
          <cell r="E256">
            <v>0</v>
          </cell>
          <cell r="F256">
            <v>0</v>
          </cell>
          <cell r="G256">
            <v>0</v>
          </cell>
          <cell r="H256">
            <v>4644</v>
          </cell>
          <cell r="I256">
            <v>2705546</v>
          </cell>
          <cell r="J256">
            <v>66568</v>
          </cell>
          <cell r="K256">
            <v>146510</v>
          </cell>
          <cell r="L256">
            <v>250000</v>
          </cell>
          <cell r="M256">
            <v>9800</v>
          </cell>
          <cell r="N256">
            <v>120000</v>
          </cell>
          <cell r="O256">
            <v>232000</v>
          </cell>
          <cell r="P256">
            <v>508000</v>
          </cell>
          <cell r="Q256">
            <v>0</v>
          </cell>
          <cell r="R256">
            <v>2540402</v>
          </cell>
          <cell r="S256">
            <v>0</v>
          </cell>
          <cell r="T256">
            <v>21470</v>
          </cell>
          <cell r="U256">
            <v>11385</v>
          </cell>
          <cell r="V256">
            <v>90000</v>
          </cell>
          <cell r="W256">
            <v>419000</v>
          </cell>
          <cell r="X256">
            <v>7120681</v>
          </cell>
          <cell r="Y256">
            <v>0</v>
          </cell>
          <cell r="Z256">
            <v>0</v>
          </cell>
          <cell r="AA256">
            <v>0</v>
          </cell>
          <cell r="AB256">
            <v>7120681</v>
          </cell>
          <cell r="AC256">
            <v>2069952</v>
          </cell>
          <cell r="AD256">
            <v>9190633</v>
          </cell>
          <cell r="AE256">
            <v>4332000</v>
          </cell>
          <cell r="AF256">
            <v>175000</v>
          </cell>
          <cell r="AG256">
            <v>243000</v>
          </cell>
          <cell r="AH256">
            <v>380000</v>
          </cell>
          <cell r="AI256">
            <v>290000</v>
          </cell>
          <cell r="AJ256">
            <v>86500</v>
          </cell>
          <cell r="AK256">
            <v>393500</v>
          </cell>
          <cell r="AL256">
            <v>427500</v>
          </cell>
          <cell r="AM256">
            <v>0</v>
          </cell>
          <cell r="AN256">
            <v>1995500</v>
          </cell>
          <cell r="AO256">
            <v>350000</v>
          </cell>
          <cell r="AP256">
            <v>929945</v>
          </cell>
          <cell r="AQ256">
            <v>500750</v>
          </cell>
          <cell r="AR256">
            <v>218735</v>
          </cell>
          <cell r="AS256">
            <v>1649430</v>
          </cell>
          <cell r="AT256">
            <v>8326930</v>
          </cell>
          <cell r="AU256">
            <v>0</v>
          </cell>
          <cell r="AV256">
            <v>8326930</v>
          </cell>
          <cell r="AW256">
            <v>863703</v>
          </cell>
          <cell r="AX256">
            <v>9190633</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20</v>
          </cell>
          <cell r="BV256">
            <v>2013</v>
          </cell>
          <cell r="BW256">
            <v>2017</v>
          </cell>
          <cell r="BX256">
            <v>10</v>
          </cell>
          <cell r="BY256">
            <v>0</v>
          </cell>
          <cell r="BZ256">
            <v>0</v>
          </cell>
          <cell r="CA256">
            <v>0</v>
          </cell>
          <cell r="CB256">
            <v>0</v>
          </cell>
          <cell r="CC256">
            <v>0</v>
          </cell>
          <cell r="CD256">
            <v>0</v>
          </cell>
          <cell r="CE256">
            <v>0</v>
          </cell>
          <cell r="CF256">
            <v>0</v>
          </cell>
          <cell r="CG256">
            <v>0</v>
          </cell>
          <cell r="CH256">
            <v>0</v>
          </cell>
          <cell r="CI256">
            <v>0</v>
          </cell>
          <cell r="CJ256">
            <v>2015</v>
          </cell>
          <cell r="CK256">
            <v>2019</v>
          </cell>
          <cell r="CL256">
            <v>1340</v>
          </cell>
          <cell r="CM256">
            <v>100000</v>
          </cell>
          <cell r="CN256">
            <v>0</v>
          </cell>
          <cell r="CO256">
            <v>0</v>
          </cell>
          <cell r="CP256">
            <v>0</v>
          </cell>
          <cell r="CQ256">
            <v>0</v>
          </cell>
          <cell r="CR256">
            <v>0</v>
          </cell>
          <cell r="CS256">
            <v>0</v>
          </cell>
          <cell r="CT256">
            <v>2700</v>
          </cell>
          <cell r="CU256">
            <v>0</v>
          </cell>
          <cell r="CV256">
            <v>7</v>
          </cell>
          <cell r="CW256">
            <v>310292</v>
          </cell>
          <cell r="CX256">
            <v>0</v>
          </cell>
          <cell r="CY256">
            <v>0</v>
          </cell>
          <cell r="CZ256">
            <v>0</v>
          </cell>
          <cell r="DA256">
            <v>0</v>
          </cell>
          <cell r="DB256">
            <v>0</v>
          </cell>
          <cell r="DC256">
            <v>0</v>
          </cell>
          <cell r="DD256">
            <v>0</v>
          </cell>
          <cell r="DE256">
            <v>99608</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1774687</v>
          </cell>
          <cell r="DU256">
            <v>86559</v>
          </cell>
          <cell r="DV256">
            <v>0</v>
          </cell>
          <cell r="DW256">
            <v>0</v>
          </cell>
          <cell r="DX256">
            <v>0</v>
          </cell>
          <cell r="DY256">
            <v>0</v>
          </cell>
          <cell r="DZ256">
            <v>0</v>
          </cell>
          <cell r="EA256">
            <v>0</v>
          </cell>
          <cell r="EB256">
            <v>1861246</v>
          </cell>
          <cell r="EC256">
            <v>220000</v>
          </cell>
          <cell r="ED256">
            <v>0</v>
          </cell>
          <cell r="EE256">
            <v>1774687</v>
          </cell>
          <cell r="EF256">
            <v>0</v>
          </cell>
          <cell r="EG256">
            <v>99608</v>
          </cell>
          <cell r="EH256">
            <v>99608</v>
          </cell>
          <cell r="EI256">
            <v>73867</v>
          </cell>
          <cell r="EJ256">
            <v>173475</v>
          </cell>
          <cell r="EK256">
            <v>0</v>
          </cell>
          <cell r="EL256">
            <v>0</v>
          </cell>
          <cell r="EM256">
            <v>0</v>
          </cell>
          <cell r="EN256">
            <v>0</v>
          </cell>
          <cell r="EO256">
            <v>499950</v>
          </cell>
          <cell r="EP256">
            <v>0</v>
          </cell>
          <cell r="EQ256">
            <v>2754671</v>
          </cell>
          <cell r="ER256">
            <v>38670</v>
          </cell>
          <cell r="ES256">
            <v>832904</v>
          </cell>
          <cell r="ET256">
            <v>98458</v>
          </cell>
          <cell r="EU256">
            <v>0</v>
          </cell>
          <cell r="EV256">
            <v>0</v>
          </cell>
          <cell r="EW256">
            <v>44500</v>
          </cell>
          <cell r="EX256">
            <v>33000</v>
          </cell>
          <cell r="EY256">
            <v>0</v>
          </cell>
          <cell r="EZ256">
            <v>0</v>
          </cell>
          <cell r="FA256">
            <v>223353</v>
          </cell>
          <cell r="FB256">
            <v>0</v>
          </cell>
          <cell r="FC256">
            <v>1232215</v>
          </cell>
          <cell r="FD256">
            <v>0</v>
          </cell>
          <cell r="FE256">
            <v>0</v>
          </cell>
          <cell r="FF256">
            <v>794234</v>
          </cell>
          <cell r="FG256">
            <v>38670</v>
          </cell>
          <cell r="FH256">
            <v>1833558</v>
          </cell>
          <cell r="FI256">
            <v>45131</v>
          </cell>
          <cell r="FJ256">
            <v>146510</v>
          </cell>
          <cell r="FK256">
            <v>250000</v>
          </cell>
          <cell r="FL256">
            <v>8000</v>
          </cell>
          <cell r="FM256">
            <v>0</v>
          </cell>
          <cell r="FN256">
            <v>17000</v>
          </cell>
          <cell r="FO256">
            <v>130000</v>
          </cell>
          <cell r="FP256">
            <v>0</v>
          </cell>
          <cell r="FQ256">
            <v>2540402</v>
          </cell>
          <cell r="FR256">
            <v>0</v>
          </cell>
          <cell r="FS256">
            <v>18000</v>
          </cell>
          <cell r="FT256">
            <v>0</v>
          </cell>
          <cell r="FU256">
            <v>90000</v>
          </cell>
          <cell r="FV256">
            <v>119000</v>
          </cell>
          <cell r="FW256">
            <v>5197601</v>
          </cell>
          <cell r="FX256">
            <v>0</v>
          </cell>
          <cell r="FY256">
            <v>0</v>
          </cell>
          <cell r="FZ256">
            <v>0</v>
          </cell>
          <cell r="GA256">
            <v>5197601</v>
          </cell>
          <cell r="GB256">
            <v>700358</v>
          </cell>
          <cell r="GC256">
            <v>5897959</v>
          </cell>
          <cell r="GD256">
            <v>778510</v>
          </cell>
          <cell r="GE256">
            <v>0</v>
          </cell>
          <cell r="GF256">
            <v>3728199</v>
          </cell>
          <cell r="GG256">
            <v>6090</v>
          </cell>
          <cell r="GH256">
            <v>2854383</v>
          </cell>
          <cell r="GI256">
            <v>0</v>
          </cell>
          <cell r="GJ256">
            <v>88451</v>
          </cell>
          <cell r="GK256">
            <v>244940</v>
          </cell>
          <cell r="GL256">
            <v>139347</v>
          </cell>
          <cell r="GM256">
            <v>0</v>
          </cell>
          <cell r="GN256">
            <v>23296</v>
          </cell>
          <cell r="GO256">
            <v>26197</v>
          </cell>
          <cell r="GP256">
            <v>0</v>
          </cell>
          <cell r="GQ256">
            <v>54579</v>
          </cell>
          <cell r="GR256">
            <v>0</v>
          </cell>
          <cell r="GS256">
            <v>0</v>
          </cell>
          <cell r="GT256">
            <v>80299</v>
          </cell>
          <cell r="GU256">
            <v>0</v>
          </cell>
          <cell r="GV256">
            <v>3808498</v>
          </cell>
          <cell r="GW256">
            <v>673123</v>
          </cell>
          <cell r="GX256">
            <v>2369150</v>
          </cell>
          <cell r="GY256">
            <v>0</v>
          </cell>
          <cell r="GZ256">
            <v>0</v>
          </cell>
          <cell r="HA256">
            <v>0</v>
          </cell>
          <cell r="HB256">
            <v>235629</v>
          </cell>
          <cell r="HC256">
            <v>0</v>
          </cell>
          <cell r="HD256">
            <v>27768</v>
          </cell>
          <cell r="HE256">
            <v>102017</v>
          </cell>
          <cell r="HF256">
            <v>7188417</v>
          </cell>
          <cell r="HG256">
            <v>4708538</v>
          </cell>
          <cell r="HH256">
            <v>0</v>
          </cell>
          <cell r="HI256">
            <v>2479879</v>
          </cell>
          <cell r="HJ256">
            <v>2833002</v>
          </cell>
          <cell r="HK256">
            <v>49925</v>
          </cell>
          <cell r="HL256">
            <v>116680</v>
          </cell>
          <cell r="HM256">
            <v>301682</v>
          </cell>
          <cell r="HN256">
            <v>140874</v>
          </cell>
          <cell r="HO256">
            <v>0</v>
          </cell>
          <cell r="HP256">
            <v>23152</v>
          </cell>
          <cell r="HQ256">
            <v>26025</v>
          </cell>
          <cell r="HR256">
            <v>0</v>
          </cell>
          <cell r="HS256">
            <v>54659</v>
          </cell>
          <cell r="HT256">
            <v>0</v>
          </cell>
          <cell r="HU256">
            <v>152145</v>
          </cell>
          <cell r="HV256">
            <v>0</v>
          </cell>
          <cell r="HW256">
            <v>-487</v>
          </cell>
          <cell r="HX256">
            <v>3999329</v>
          </cell>
          <cell r="HY256">
            <v>0</v>
          </cell>
          <cell r="HZ256">
            <v>2479879</v>
          </cell>
          <cell r="IA256">
            <v>0</v>
          </cell>
          <cell r="IB256">
            <v>0</v>
          </cell>
          <cell r="IC256">
            <v>0</v>
          </cell>
          <cell r="ID256">
            <v>241791</v>
          </cell>
          <cell r="IE256">
            <v>0</v>
          </cell>
          <cell r="IF256">
            <v>22754</v>
          </cell>
          <cell r="IG256">
            <v>91815</v>
          </cell>
          <cell r="IH256">
            <v>0</v>
          </cell>
          <cell r="II256">
            <v>0</v>
          </cell>
          <cell r="IJ256">
            <v>0</v>
          </cell>
          <cell r="IK256">
            <v>0</v>
          </cell>
          <cell r="IL256">
            <v>3847184</v>
          </cell>
          <cell r="IM256">
            <v>0</v>
          </cell>
          <cell r="IN256">
            <v>0</v>
          </cell>
          <cell r="IO256">
            <v>8.7899999999999991</v>
          </cell>
          <cell r="IP256">
            <v>3</v>
          </cell>
          <cell r="IQ256">
            <v>2.5190000000000001</v>
          </cell>
          <cell r="IR256">
            <v>7.48</v>
          </cell>
          <cell r="IS256">
            <v>480.7</v>
          </cell>
          <cell r="IT256">
            <v>0</v>
          </cell>
          <cell r="IU256">
            <v>12</v>
          </cell>
          <cell r="IV256">
            <v>0</v>
          </cell>
          <cell r="IW256">
            <v>0</v>
          </cell>
          <cell r="IX256">
            <v>0</v>
          </cell>
          <cell r="IY256">
            <v>2272</v>
          </cell>
          <cell r="IZ256">
            <v>2787</v>
          </cell>
          <cell r="JA256">
            <v>0</v>
          </cell>
          <cell r="JB256">
            <v>0</v>
          </cell>
          <cell r="JC256">
            <v>1.6</v>
          </cell>
          <cell r="JD256">
            <v>48.58</v>
          </cell>
          <cell r="JE256">
            <v>8.2200000000000006</v>
          </cell>
          <cell r="JF256">
            <v>18.760000000000002</v>
          </cell>
          <cell r="JG256">
            <v>21.6</v>
          </cell>
          <cell r="JH256">
            <v>6.85</v>
          </cell>
          <cell r="JI256">
            <v>15.73</v>
          </cell>
          <cell r="JJ256">
            <v>20.16</v>
          </cell>
          <cell r="JK256">
            <v>42.74</v>
          </cell>
          <cell r="JL256">
            <v>16.010000000000002</v>
          </cell>
          <cell r="JM256">
            <v>5.72</v>
          </cell>
          <cell r="JN256">
            <v>0</v>
          </cell>
          <cell r="JO256">
            <v>0</v>
          </cell>
          <cell r="JP256">
            <v>6210</v>
          </cell>
          <cell r="JQ256">
            <v>2.5710000000000002</v>
          </cell>
          <cell r="JR256">
            <v>35521</v>
          </cell>
          <cell r="JS256">
            <v>456.2</v>
          </cell>
          <cell r="JT256">
            <v>0</v>
          </cell>
          <cell r="JU256">
            <v>0</v>
          </cell>
          <cell r="JV256">
            <v>0</v>
          </cell>
          <cell r="JW256">
            <v>464</v>
          </cell>
          <cell r="JX256">
            <v>480.7</v>
          </cell>
          <cell r="JY256">
            <v>6455</v>
          </cell>
          <cell r="JZ256">
            <v>3102919</v>
          </cell>
          <cell r="KA256">
            <v>0</v>
          </cell>
        </row>
        <row r="257">
          <cell r="C257">
            <v>4662</v>
          </cell>
          <cell r="D257" t="str">
            <v>NEW HAMPTON</v>
          </cell>
          <cell r="E257">
            <v>0</v>
          </cell>
          <cell r="F257">
            <v>0</v>
          </cell>
          <cell r="G257">
            <v>0</v>
          </cell>
          <cell r="H257">
            <v>4662</v>
          </cell>
          <cell r="I257">
            <v>4265450</v>
          </cell>
          <cell r="J257">
            <v>184880</v>
          </cell>
          <cell r="K257">
            <v>513356</v>
          </cell>
          <cell r="L257">
            <v>316319</v>
          </cell>
          <cell r="M257">
            <v>4300</v>
          </cell>
          <cell r="N257">
            <v>376101</v>
          </cell>
          <cell r="O257">
            <v>502012</v>
          </cell>
          <cell r="P257">
            <v>230531</v>
          </cell>
          <cell r="Q257">
            <v>1200</v>
          </cell>
          <cell r="R257">
            <v>5197387</v>
          </cell>
          <cell r="S257">
            <v>0</v>
          </cell>
          <cell r="T257">
            <v>815078</v>
          </cell>
          <cell r="U257">
            <v>37662</v>
          </cell>
          <cell r="V257">
            <v>139000</v>
          </cell>
          <cell r="W257">
            <v>136000</v>
          </cell>
          <cell r="X257">
            <v>12719276</v>
          </cell>
          <cell r="Y257">
            <v>0</v>
          </cell>
          <cell r="Z257">
            <v>228483</v>
          </cell>
          <cell r="AA257">
            <v>0</v>
          </cell>
          <cell r="AB257">
            <v>12947759</v>
          </cell>
          <cell r="AC257">
            <v>2985036</v>
          </cell>
          <cell r="AD257">
            <v>15932795</v>
          </cell>
          <cell r="AE257">
            <v>9236967</v>
          </cell>
          <cell r="AF257">
            <v>222188</v>
          </cell>
          <cell r="AG257">
            <v>230200</v>
          </cell>
          <cell r="AH257">
            <v>581361</v>
          </cell>
          <cell r="AI257">
            <v>591966</v>
          </cell>
          <cell r="AJ257">
            <v>90213</v>
          </cell>
          <cell r="AK257">
            <v>904601</v>
          </cell>
          <cell r="AL257">
            <v>757464</v>
          </cell>
          <cell r="AM257">
            <v>0</v>
          </cell>
          <cell r="AN257">
            <v>3377993</v>
          </cell>
          <cell r="AO257">
            <v>534190</v>
          </cell>
          <cell r="AP257">
            <v>0</v>
          </cell>
          <cell r="AQ257">
            <v>228483</v>
          </cell>
          <cell r="AR257">
            <v>464931</v>
          </cell>
          <cell r="AS257">
            <v>693414</v>
          </cell>
          <cell r="AT257">
            <v>13842564</v>
          </cell>
          <cell r="AU257">
            <v>0</v>
          </cell>
          <cell r="AV257">
            <v>13842564</v>
          </cell>
          <cell r="AW257">
            <v>2090231</v>
          </cell>
          <cell r="AX257">
            <v>15932795</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10</v>
          </cell>
          <cell r="BV257">
            <v>2012</v>
          </cell>
          <cell r="BW257">
            <v>2016</v>
          </cell>
          <cell r="BX257">
            <v>10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2700</v>
          </cell>
          <cell r="CU257">
            <v>0</v>
          </cell>
          <cell r="CV257">
            <v>7</v>
          </cell>
          <cell r="CW257">
            <v>625205</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3513722</v>
          </cell>
          <cell r="DU257">
            <v>52801</v>
          </cell>
          <cell r="DV257">
            <v>0</v>
          </cell>
          <cell r="DW257">
            <v>0</v>
          </cell>
          <cell r="DX257">
            <v>0</v>
          </cell>
          <cell r="DY257">
            <v>180800</v>
          </cell>
          <cell r="DZ257">
            <v>281978</v>
          </cell>
          <cell r="EA257">
            <v>100000</v>
          </cell>
          <cell r="EB257">
            <v>3929301</v>
          </cell>
          <cell r="EC257">
            <v>298775</v>
          </cell>
          <cell r="ED257">
            <v>0</v>
          </cell>
          <cell r="EE257">
            <v>3876500</v>
          </cell>
          <cell r="EF257">
            <v>0</v>
          </cell>
          <cell r="EG257">
            <v>0</v>
          </cell>
          <cell r="EH257">
            <v>0</v>
          </cell>
          <cell r="EI257">
            <v>143325</v>
          </cell>
          <cell r="EJ257">
            <v>143325</v>
          </cell>
          <cell r="EK257">
            <v>0</v>
          </cell>
          <cell r="EL257">
            <v>0</v>
          </cell>
          <cell r="EM257">
            <v>0</v>
          </cell>
          <cell r="EN257">
            <v>0</v>
          </cell>
          <cell r="EO257">
            <v>0</v>
          </cell>
          <cell r="EP257">
            <v>0</v>
          </cell>
          <cell r="EQ257">
            <v>4371401</v>
          </cell>
          <cell r="ER257">
            <v>12157</v>
          </cell>
          <cell r="ES257">
            <v>935252</v>
          </cell>
          <cell r="ET257">
            <v>71146</v>
          </cell>
          <cell r="EU257">
            <v>0</v>
          </cell>
          <cell r="EV257">
            <v>0</v>
          </cell>
          <cell r="EW257">
            <v>0</v>
          </cell>
          <cell r="EX257">
            <v>33000</v>
          </cell>
          <cell r="EY257">
            <v>0</v>
          </cell>
          <cell r="EZ257">
            <v>0</v>
          </cell>
          <cell r="FA257">
            <v>0</v>
          </cell>
          <cell r="FB257">
            <v>0</v>
          </cell>
          <cell r="FC257">
            <v>1039398</v>
          </cell>
          <cell r="FD257">
            <v>0</v>
          </cell>
          <cell r="FE257">
            <v>0</v>
          </cell>
          <cell r="FF257">
            <v>923095</v>
          </cell>
          <cell r="FG257">
            <v>12157</v>
          </cell>
          <cell r="FH257">
            <v>3841545</v>
          </cell>
          <cell r="FI257">
            <v>166685</v>
          </cell>
          <cell r="FJ257">
            <v>513356</v>
          </cell>
          <cell r="FK257">
            <v>316319</v>
          </cell>
          <cell r="FL257">
            <v>4000</v>
          </cell>
          <cell r="FM257">
            <v>0</v>
          </cell>
          <cell r="FN257">
            <v>43181</v>
          </cell>
          <cell r="FO257">
            <v>230531</v>
          </cell>
          <cell r="FP257">
            <v>1200</v>
          </cell>
          <cell r="FQ257">
            <v>5197387</v>
          </cell>
          <cell r="FR257">
            <v>0</v>
          </cell>
          <cell r="FS257">
            <v>0</v>
          </cell>
          <cell r="FT257">
            <v>33770</v>
          </cell>
          <cell r="FU257">
            <v>139000</v>
          </cell>
          <cell r="FV257">
            <v>136000</v>
          </cell>
          <cell r="FW257">
            <v>10622974</v>
          </cell>
          <cell r="FX257">
            <v>0</v>
          </cell>
          <cell r="FY257">
            <v>0</v>
          </cell>
          <cell r="FZ257">
            <v>0</v>
          </cell>
          <cell r="GA257">
            <v>10622974</v>
          </cell>
          <cell r="GB257">
            <v>1466413</v>
          </cell>
          <cell r="GC257">
            <v>12089387</v>
          </cell>
          <cell r="GD257">
            <v>1417357</v>
          </cell>
          <cell r="GE257">
            <v>0</v>
          </cell>
          <cell r="GF257">
            <v>8378166</v>
          </cell>
          <cell r="GG257">
            <v>6001</v>
          </cell>
          <cell r="GH257">
            <v>6124621</v>
          </cell>
          <cell r="GI257">
            <v>116677</v>
          </cell>
          <cell r="GJ257">
            <v>45506</v>
          </cell>
          <cell r="GK257">
            <v>763567</v>
          </cell>
          <cell r="GL257">
            <v>319168</v>
          </cell>
          <cell r="GM257">
            <v>3922</v>
          </cell>
          <cell r="GN257">
            <v>58318</v>
          </cell>
          <cell r="GO257">
            <v>65132</v>
          </cell>
          <cell r="GP257">
            <v>0</v>
          </cell>
          <cell r="GQ257">
            <v>273626</v>
          </cell>
          <cell r="GR257">
            <v>0</v>
          </cell>
          <cell r="GS257">
            <v>18669</v>
          </cell>
          <cell r="GT257">
            <v>281978</v>
          </cell>
          <cell r="GU257">
            <v>0</v>
          </cell>
          <cell r="GV257">
            <v>8678813</v>
          </cell>
          <cell r="GW257">
            <v>991373</v>
          </cell>
          <cell r="GX257">
            <v>1373147</v>
          </cell>
          <cell r="GY257">
            <v>0</v>
          </cell>
          <cell r="GZ257">
            <v>0</v>
          </cell>
          <cell r="HA257">
            <v>0</v>
          </cell>
          <cell r="HB257">
            <v>509914</v>
          </cell>
          <cell r="HC257">
            <v>0</v>
          </cell>
          <cell r="HD257">
            <v>70793</v>
          </cell>
          <cell r="HE257">
            <v>135023</v>
          </cell>
          <cell r="HF257">
            <v>11688270</v>
          </cell>
          <cell r="HG257">
            <v>10509456</v>
          </cell>
          <cell r="HH257">
            <v>0</v>
          </cell>
          <cell r="HI257">
            <v>1178814</v>
          </cell>
          <cell r="HJ257">
            <v>6139975</v>
          </cell>
          <cell r="HK257">
            <v>45892</v>
          </cell>
          <cell r="HL257">
            <v>103127</v>
          </cell>
          <cell r="HM257">
            <v>810237</v>
          </cell>
          <cell r="HN257">
            <v>321713</v>
          </cell>
          <cell r="HO257">
            <v>1377</v>
          </cell>
          <cell r="HP257">
            <v>58015</v>
          </cell>
          <cell r="HQ257">
            <v>64777</v>
          </cell>
          <cell r="HR257">
            <v>0</v>
          </cell>
          <cell r="HS257">
            <v>300980</v>
          </cell>
          <cell r="HT257">
            <v>0</v>
          </cell>
          <cell r="HU257">
            <v>65103</v>
          </cell>
          <cell r="HV257">
            <v>0</v>
          </cell>
          <cell r="HW257">
            <v>0</v>
          </cell>
          <cell r="HX257">
            <v>8528172</v>
          </cell>
          <cell r="HY257">
            <v>0</v>
          </cell>
          <cell r="HZ257">
            <v>1178814</v>
          </cell>
          <cell r="IA257">
            <v>0</v>
          </cell>
          <cell r="IB257">
            <v>0</v>
          </cell>
          <cell r="IC257">
            <v>0</v>
          </cell>
          <cell r="ID257">
            <v>508231</v>
          </cell>
          <cell r="IE257">
            <v>0</v>
          </cell>
          <cell r="IF257">
            <v>58022</v>
          </cell>
          <cell r="IG257">
            <v>137723</v>
          </cell>
          <cell r="IH257">
            <v>0</v>
          </cell>
          <cell r="II257">
            <v>0</v>
          </cell>
          <cell r="IJ257">
            <v>0</v>
          </cell>
          <cell r="IK257">
            <v>0</v>
          </cell>
          <cell r="IL257">
            <v>8463069</v>
          </cell>
          <cell r="IM257">
            <v>0</v>
          </cell>
          <cell r="IN257">
            <v>1.2</v>
          </cell>
          <cell r="IO257">
            <v>7.36</v>
          </cell>
          <cell r="IP257">
            <v>150</v>
          </cell>
          <cell r="IQ257">
            <v>4.2080000000000002</v>
          </cell>
          <cell r="IR257">
            <v>5.28</v>
          </cell>
          <cell r="IS257">
            <v>982.1</v>
          </cell>
          <cell r="IT257">
            <v>0</v>
          </cell>
          <cell r="IU257">
            <v>27.5</v>
          </cell>
          <cell r="IV257">
            <v>0</v>
          </cell>
          <cell r="IW257">
            <v>0</v>
          </cell>
          <cell r="IX257">
            <v>0</v>
          </cell>
          <cell r="IY257">
            <v>0</v>
          </cell>
          <cell r="IZ257">
            <v>0</v>
          </cell>
          <cell r="JA257">
            <v>0</v>
          </cell>
          <cell r="JB257">
            <v>0</v>
          </cell>
          <cell r="JC257">
            <v>0</v>
          </cell>
          <cell r="JD257">
            <v>132.37</v>
          </cell>
          <cell r="JE257">
            <v>27.4</v>
          </cell>
          <cell r="JF257">
            <v>38.729999999999997</v>
          </cell>
          <cell r="JG257">
            <v>66.239999999999995</v>
          </cell>
          <cell r="JH257">
            <v>17.809999999999999</v>
          </cell>
          <cell r="JI257">
            <v>37.520000000000003</v>
          </cell>
          <cell r="JJ257">
            <v>65.52</v>
          </cell>
          <cell r="JK257">
            <v>120.85</v>
          </cell>
          <cell r="JL257">
            <v>7.7</v>
          </cell>
          <cell r="JM257">
            <v>4.84</v>
          </cell>
          <cell r="JN257">
            <v>143</v>
          </cell>
          <cell r="JO257">
            <v>2.2000000000000002</v>
          </cell>
          <cell r="JP257">
            <v>6121</v>
          </cell>
          <cell r="JQ257">
            <v>4.2690000000000001</v>
          </cell>
          <cell r="JR257">
            <v>34684</v>
          </cell>
          <cell r="JS257">
            <v>1003.1</v>
          </cell>
          <cell r="JT257">
            <v>13.25</v>
          </cell>
          <cell r="JU257">
            <v>0</v>
          </cell>
          <cell r="JV257">
            <v>70022</v>
          </cell>
          <cell r="JW257">
            <v>0</v>
          </cell>
          <cell r="JX257">
            <v>982.1</v>
          </cell>
          <cell r="JY257">
            <v>6366</v>
          </cell>
          <cell r="JZ257">
            <v>6252049</v>
          </cell>
          <cell r="KA257">
            <v>0</v>
          </cell>
        </row>
        <row r="258">
          <cell r="C258">
            <v>4671</v>
          </cell>
          <cell r="D258" t="str">
            <v>DIKE-NEW HARTFORD (NEW HARTFORD)</v>
          </cell>
          <cell r="E258">
            <v>0</v>
          </cell>
          <cell r="F258">
            <v>0</v>
          </cell>
          <cell r="G258">
            <v>0</v>
          </cell>
          <cell r="H258">
            <v>1791</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cell r="IV258">
            <v>0</v>
          </cell>
          <cell r="IW258">
            <v>0</v>
          </cell>
          <cell r="IX258">
            <v>0</v>
          </cell>
          <cell r="IY258">
            <v>0</v>
          </cell>
          <cell r="IZ258">
            <v>0</v>
          </cell>
          <cell r="JA258">
            <v>0</v>
          </cell>
          <cell r="JB258">
            <v>0</v>
          </cell>
          <cell r="JC258">
            <v>0</v>
          </cell>
          <cell r="JD258">
            <v>0</v>
          </cell>
          <cell r="JE258">
            <v>0</v>
          </cell>
          <cell r="JF258">
            <v>0</v>
          </cell>
          <cell r="JG258">
            <v>0</v>
          </cell>
          <cell r="JH258">
            <v>0</v>
          </cell>
          <cell r="JI258">
            <v>0</v>
          </cell>
          <cell r="JJ258">
            <v>0</v>
          </cell>
          <cell r="JK258">
            <v>0</v>
          </cell>
          <cell r="JL258">
            <v>0</v>
          </cell>
          <cell r="JM258">
            <v>0</v>
          </cell>
          <cell r="JN258">
            <v>0</v>
          </cell>
          <cell r="JO258">
            <v>0</v>
          </cell>
          <cell r="JP258">
            <v>0</v>
          </cell>
          <cell r="JQ258">
            <v>0</v>
          </cell>
          <cell r="JR258">
            <v>0</v>
          </cell>
          <cell r="JS258">
            <v>0</v>
          </cell>
          <cell r="JT258">
            <v>0</v>
          </cell>
          <cell r="JU258">
            <v>0</v>
          </cell>
          <cell r="JV258">
            <v>0</v>
          </cell>
          <cell r="JW258">
            <v>0</v>
          </cell>
          <cell r="JX258">
            <v>0</v>
          </cell>
          <cell r="JY258">
            <v>0</v>
          </cell>
          <cell r="JZ258">
            <v>0</v>
          </cell>
          <cell r="KA258">
            <v>0</v>
          </cell>
        </row>
        <row r="259">
          <cell r="C259">
            <v>4689</v>
          </cell>
          <cell r="D259" t="str">
            <v>NEW LONDON</v>
          </cell>
          <cell r="E259">
            <v>0</v>
          </cell>
          <cell r="F259">
            <v>0</v>
          </cell>
          <cell r="G259">
            <v>0</v>
          </cell>
          <cell r="H259">
            <v>4689</v>
          </cell>
          <cell r="I259">
            <v>1804955</v>
          </cell>
          <cell r="J259">
            <v>13299</v>
          </cell>
          <cell r="K259">
            <v>195715</v>
          </cell>
          <cell r="L259">
            <v>442000</v>
          </cell>
          <cell r="M259">
            <v>4640</v>
          </cell>
          <cell r="N259">
            <v>70000</v>
          </cell>
          <cell r="O259">
            <v>101500</v>
          </cell>
          <cell r="P259">
            <v>83085</v>
          </cell>
          <cell r="Q259">
            <v>0</v>
          </cell>
          <cell r="R259">
            <v>3633749</v>
          </cell>
          <cell r="S259">
            <v>0</v>
          </cell>
          <cell r="T259">
            <v>463585</v>
          </cell>
          <cell r="U259">
            <v>8113</v>
          </cell>
          <cell r="V259">
            <v>70000</v>
          </cell>
          <cell r="W259">
            <v>165500</v>
          </cell>
          <cell r="X259">
            <v>7056141</v>
          </cell>
          <cell r="Y259">
            <v>0</v>
          </cell>
          <cell r="Z259">
            <v>708047</v>
          </cell>
          <cell r="AA259">
            <v>0</v>
          </cell>
          <cell r="AB259">
            <v>7764188</v>
          </cell>
          <cell r="AC259">
            <v>2507182</v>
          </cell>
          <cell r="AD259">
            <v>10271370</v>
          </cell>
          <cell r="AE259">
            <v>4335000</v>
          </cell>
          <cell r="AF259">
            <v>80210</v>
          </cell>
          <cell r="AG259">
            <v>130000</v>
          </cell>
          <cell r="AH259">
            <v>248000</v>
          </cell>
          <cell r="AI259">
            <v>285000</v>
          </cell>
          <cell r="AJ259">
            <v>173000</v>
          </cell>
          <cell r="AK259">
            <v>411000</v>
          </cell>
          <cell r="AL259">
            <v>309000</v>
          </cell>
          <cell r="AM259">
            <v>0</v>
          </cell>
          <cell r="AN259">
            <v>1636210</v>
          </cell>
          <cell r="AO259">
            <v>225000</v>
          </cell>
          <cell r="AP259">
            <v>100000</v>
          </cell>
          <cell r="AQ259">
            <v>1416094</v>
          </cell>
          <cell r="AR259">
            <v>238393</v>
          </cell>
          <cell r="AS259">
            <v>1754487</v>
          </cell>
          <cell r="AT259">
            <v>7950697</v>
          </cell>
          <cell r="AU259">
            <v>0</v>
          </cell>
          <cell r="AV259">
            <v>7950697</v>
          </cell>
          <cell r="AW259">
            <v>2320673</v>
          </cell>
          <cell r="AX259">
            <v>10271370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7</v>
          </cell>
          <cell r="BV259">
            <v>2012</v>
          </cell>
          <cell r="BW259">
            <v>2016</v>
          </cell>
          <cell r="BX259">
            <v>10</v>
          </cell>
          <cell r="BY259">
            <v>0</v>
          </cell>
          <cell r="BZ259">
            <v>0</v>
          </cell>
          <cell r="CA259">
            <v>0</v>
          </cell>
          <cell r="CB259">
            <v>0</v>
          </cell>
          <cell r="CC259">
            <v>0</v>
          </cell>
          <cell r="CD259">
            <v>0</v>
          </cell>
          <cell r="CE259">
            <v>0</v>
          </cell>
          <cell r="CF259">
            <v>0</v>
          </cell>
          <cell r="CG259">
            <v>0</v>
          </cell>
          <cell r="CH259">
            <v>0</v>
          </cell>
          <cell r="CI259">
            <v>0</v>
          </cell>
          <cell r="CJ259">
            <v>2015</v>
          </cell>
          <cell r="CK259">
            <v>2024</v>
          </cell>
          <cell r="CL259">
            <v>670</v>
          </cell>
          <cell r="CM259">
            <v>0</v>
          </cell>
          <cell r="CN259">
            <v>0</v>
          </cell>
          <cell r="CO259">
            <v>0</v>
          </cell>
          <cell r="CP259">
            <v>0</v>
          </cell>
          <cell r="CQ259">
            <v>0</v>
          </cell>
          <cell r="CR259">
            <v>0</v>
          </cell>
          <cell r="CS259">
            <v>135</v>
          </cell>
          <cell r="CT259">
            <v>2700</v>
          </cell>
          <cell r="CU259">
            <v>0</v>
          </cell>
          <cell r="CV259">
            <v>7</v>
          </cell>
          <cell r="CW259">
            <v>334661</v>
          </cell>
          <cell r="CX259">
            <v>0</v>
          </cell>
          <cell r="CY259">
            <v>0</v>
          </cell>
          <cell r="CZ259">
            <v>0</v>
          </cell>
          <cell r="DA259">
            <v>0</v>
          </cell>
          <cell r="DB259">
            <v>0</v>
          </cell>
          <cell r="DC259">
            <v>0</v>
          </cell>
          <cell r="DD259">
            <v>2</v>
          </cell>
          <cell r="DE259">
            <v>69010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1095938</v>
          </cell>
          <cell r="DU259">
            <v>54196</v>
          </cell>
          <cell r="DV259">
            <v>0</v>
          </cell>
          <cell r="DW259">
            <v>0</v>
          </cell>
          <cell r="DX259">
            <v>0</v>
          </cell>
          <cell r="DY259">
            <v>135098</v>
          </cell>
          <cell r="DZ259">
            <v>0</v>
          </cell>
          <cell r="EA259">
            <v>0</v>
          </cell>
          <cell r="EB259">
            <v>1285232</v>
          </cell>
          <cell r="EC259">
            <v>200000</v>
          </cell>
          <cell r="ED259">
            <v>0</v>
          </cell>
          <cell r="EE259">
            <v>1231036</v>
          </cell>
          <cell r="EF259">
            <v>0</v>
          </cell>
          <cell r="EG259">
            <v>25518</v>
          </cell>
          <cell r="EH259">
            <v>25518</v>
          </cell>
          <cell r="EI259">
            <v>33990</v>
          </cell>
          <cell r="EJ259">
            <v>59508</v>
          </cell>
          <cell r="EK259">
            <v>0</v>
          </cell>
          <cell r="EL259">
            <v>0</v>
          </cell>
          <cell r="EM259">
            <v>0</v>
          </cell>
          <cell r="EN259">
            <v>13905</v>
          </cell>
          <cell r="EO259">
            <v>275232</v>
          </cell>
          <cell r="EP259">
            <v>0</v>
          </cell>
          <cell r="EQ259">
            <v>1833877</v>
          </cell>
          <cell r="ER259">
            <v>52617</v>
          </cell>
          <cell r="ES259">
            <v>1247792</v>
          </cell>
          <cell r="ET259">
            <v>194174</v>
          </cell>
          <cell r="EU259">
            <v>0</v>
          </cell>
          <cell r="EV259">
            <v>0</v>
          </cell>
          <cell r="EW259">
            <v>24775</v>
          </cell>
          <cell r="EX259">
            <v>33000</v>
          </cell>
          <cell r="EY259">
            <v>0</v>
          </cell>
          <cell r="EZ259">
            <v>13500</v>
          </cell>
          <cell r="FA259">
            <v>267214</v>
          </cell>
          <cell r="FB259">
            <v>0</v>
          </cell>
          <cell r="FC259">
            <v>1780455</v>
          </cell>
          <cell r="FD259">
            <v>0</v>
          </cell>
          <cell r="FE259">
            <v>0</v>
          </cell>
          <cell r="FF259">
            <v>1195175</v>
          </cell>
          <cell r="FG259">
            <v>52617</v>
          </cell>
          <cell r="FH259">
            <v>1260323</v>
          </cell>
          <cell r="FI259">
            <v>9286</v>
          </cell>
          <cell r="FJ259">
            <v>152223</v>
          </cell>
          <cell r="FK259">
            <v>442000</v>
          </cell>
          <cell r="FL259">
            <v>3000</v>
          </cell>
          <cell r="FM259">
            <v>0</v>
          </cell>
          <cell r="FN259">
            <v>1500</v>
          </cell>
          <cell r="FO259">
            <v>70000</v>
          </cell>
          <cell r="FP259">
            <v>0</v>
          </cell>
          <cell r="FQ259">
            <v>3633749</v>
          </cell>
          <cell r="FR259">
            <v>0</v>
          </cell>
          <cell r="FS259">
            <v>36500</v>
          </cell>
          <cell r="FT259">
            <v>5665</v>
          </cell>
          <cell r="FU259">
            <v>70000</v>
          </cell>
          <cell r="FV259">
            <v>90000</v>
          </cell>
          <cell r="FW259">
            <v>5774246</v>
          </cell>
          <cell r="FX259">
            <v>0</v>
          </cell>
          <cell r="FY259">
            <v>0</v>
          </cell>
          <cell r="FZ259">
            <v>0</v>
          </cell>
          <cell r="GA259">
            <v>5774246</v>
          </cell>
          <cell r="GB259">
            <v>838336</v>
          </cell>
          <cell r="GC259">
            <v>6612582</v>
          </cell>
          <cell r="GD259">
            <v>870888</v>
          </cell>
          <cell r="GE259">
            <v>0</v>
          </cell>
          <cell r="GF259">
            <v>4353243</v>
          </cell>
          <cell r="GG259">
            <v>6001</v>
          </cell>
          <cell r="GH259">
            <v>3059910</v>
          </cell>
          <cell r="GI259">
            <v>152244</v>
          </cell>
          <cell r="GJ259">
            <v>80545</v>
          </cell>
          <cell r="GK259">
            <v>405188</v>
          </cell>
          <cell r="GL259">
            <v>150834</v>
          </cell>
          <cell r="GM259">
            <v>9361</v>
          </cell>
          <cell r="GN259">
            <v>25276</v>
          </cell>
          <cell r="GO259">
            <v>27753</v>
          </cell>
          <cell r="GP259">
            <v>0</v>
          </cell>
          <cell r="GQ259">
            <v>105903</v>
          </cell>
          <cell r="GR259">
            <v>0</v>
          </cell>
          <cell r="GS259">
            <v>70812</v>
          </cell>
          <cell r="GT259">
            <v>115496</v>
          </cell>
          <cell r="GU259">
            <v>0</v>
          </cell>
          <cell r="GV259">
            <v>4539551</v>
          </cell>
          <cell r="GW259">
            <v>853225</v>
          </cell>
          <cell r="GX259">
            <v>1337719</v>
          </cell>
          <cell r="GY259">
            <v>0</v>
          </cell>
          <cell r="GZ259">
            <v>0</v>
          </cell>
          <cell r="HA259">
            <v>0</v>
          </cell>
          <cell r="HB259">
            <v>201723</v>
          </cell>
          <cell r="HC259">
            <v>0</v>
          </cell>
          <cell r="HD259">
            <v>30599</v>
          </cell>
          <cell r="HE259">
            <v>0</v>
          </cell>
          <cell r="HF259">
            <v>6932218</v>
          </cell>
          <cell r="HG259">
            <v>5426933</v>
          </cell>
          <cell r="HH259">
            <v>0</v>
          </cell>
          <cell r="HI259">
            <v>1505285</v>
          </cell>
          <cell r="HJ259">
            <v>3193326</v>
          </cell>
          <cell r="HK259">
            <v>0</v>
          </cell>
          <cell r="HL259">
            <v>80907</v>
          </cell>
          <cell r="HM259">
            <v>432877</v>
          </cell>
          <cell r="HN259">
            <v>157874</v>
          </cell>
          <cell r="HO259">
            <v>2321</v>
          </cell>
          <cell r="HP259">
            <v>26432</v>
          </cell>
          <cell r="HQ259">
            <v>29024</v>
          </cell>
          <cell r="HR259">
            <v>0</v>
          </cell>
          <cell r="HS259">
            <v>103835</v>
          </cell>
          <cell r="HT259">
            <v>0</v>
          </cell>
          <cell r="HU259">
            <v>106098</v>
          </cell>
          <cell r="HV259">
            <v>0</v>
          </cell>
          <cell r="HW259">
            <v>0</v>
          </cell>
          <cell r="HX259">
            <v>4475286</v>
          </cell>
          <cell r="HY259">
            <v>0</v>
          </cell>
          <cell r="HZ259">
            <v>1505285</v>
          </cell>
          <cell r="IA259">
            <v>0</v>
          </cell>
          <cell r="IB259">
            <v>0</v>
          </cell>
          <cell r="IC259">
            <v>0</v>
          </cell>
          <cell r="ID259">
            <v>199296</v>
          </cell>
          <cell r="IE259">
            <v>0</v>
          </cell>
          <cell r="IF259">
            <v>25009</v>
          </cell>
          <cell r="IG259">
            <v>0</v>
          </cell>
          <cell r="IH259">
            <v>0</v>
          </cell>
          <cell r="II259">
            <v>0</v>
          </cell>
          <cell r="IJ259">
            <v>0</v>
          </cell>
          <cell r="IK259">
            <v>0</v>
          </cell>
          <cell r="IL259">
            <v>4369188</v>
          </cell>
          <cell r="IM259">
            <v>0</v>
          </cell>
          <cell r="IN259">
            <v>0</v>
          </cell>
          <cell r="IO259">
            <v>10.72</v>
          </cell>
          <cell r="IP259">
            <v>6</v>
          </cell>
          <cell r="IQ259">
            <v>2.4980000000000002</v>
          </cell>
          <cell r="IR259">
            <v>0</v>
          </cell>
          <cell r="IS259">
            <v>525.70000000000005</v>
          </cell>
          <cell r="IT259">
            <v>0</v>
          </cell>
          <cell r="IU259">
            <v>0</v>
          </cell>
          <cell r="IV259">
            <v>0</v>
          </cell>
          <cell r="IW259">
            <v>0</v>
          </cell>
          <cell r="IX259">
            <v>0</v>
          </cell>
          <cell r="IY259">
            <v>0</v>
          </cell>
          <cell r="IZ259">
            <v>0</v>
          </cell>
          <cell r="JA259">
            <v>0</v>
          </cell>
          <cell r="JB259">
            <v>0</v>
          </cell>
          <cell r="JC259">
            <v>1.63</v>
          </cell>
          <cell r="JD259">
            <v>70.72</v>
          </cell>
          <cell r="JE259">
            <v>27.4</v>
          </cell>
          <cell r="JF259">
            <v>14.52</v>
          </cell>
          <cell r="JG259">
            <v>28.8</v>
          </cell>
          <cell r="JH259">
            <v>27.4</v>
          </cell>
          <cell r="JI259">
            <v>25.41</v>
          </cell>
          <cell r="JJ259">
            <v>25.2</v>
          </cell>
          <cell r="JK259">
            <v>78.010000000000005</v>
          </cell>
          <cell r="JL259">
            <v>8.51</v>
          </cell>
          <cell r="JM259">
            <v>0</v>
          </cell>
          <cell r="JN259">
            <v>2</v>
          </cell>
          <cell r="JO259">
            <v>0</v>
          </cell>
          <cell r="JP259">
            <v>6121</v>
          </cell>
          <cell r="JQ259">
            <v>2.5030000000000001</v>
          </cell>
          <cell r="JR259">
            <v>0</v>
          </cell>
          <cell r="JS259">
            <v>521.70000000000005</v>
          </cell>
          <cell r="JT259">
            <v>0</v>
          </cell>
          <cell r="JU259">
            <v>0</v>
          </cell>
          <cell r="JV259">
            <v>0</v>
          </cell>
          <cell r="JW259">
            <v>452</v>
          </cell>
          <cell r="JX259">
            <v>525.70000000000005</v>
          </cell>
          <cell r="JY259">
            <v>6366</v>
          </cell>
          <cell r="JZ259">
            <v>3346606</v>
          </cell>
          <cell r="KA259">
            <v>0</v>
          </cell>
        </row>
        <row r="260">
          <cell r="C260">
            <v>4698</v>
          </cell>
          <cell r="D260" t="str">
            <v>NEW MARKET</v>
          </cell>
          <cell r="E260">
            <v>0</v>
          </cell>
          <cell r="F260">
            <v>0</v>
          </cell>
          <cell r="G260">
            <v>0</v>
          </cell>
          <cell r="H260">
            <v>4698</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cell r="IV260">
            <v>0</v>
          </cell>
          <cell r="IW260">
            <v>0</v>
          </cell>
          <cell r="IX260">
            <v>0</v>
          </cell>
          <cell r="IY260">
            <v>0</v>
          </cell>
          <cell r="IZ260">
            <v>0</v>
          </cell>
          <cell r="JA260">
            <v>0</v>
          </cell>
          <cell r="JB260">
            <v>0</v>
          </cell>
          <cell r="JC260">
            <v>0</v>
          </cell>
          <cell r="JD260">
            <v>0</v>
          </cell>
          <cell r="JE260">
            <v>0</v>
          </cell>
          <cell r="JF260">
            <v>0</v>
          </cell>
          <cell r="JG260">
            <v>0</v>
          </cell>
          <cell r="JH260">
            <v>0</v>
          </cell>
          <cell r="JI260">
            <v>0</v>
          </cell>
          <cell r="JJ260">
            <v>0</v>
          </cell>
          <cell r="JK260">
            <v>0</v>
          </cell>
          <cell r="JL260">
            <v>0</v>
          </cell>
          <cell r="JM260">
            <v>0</v>
          </cell>
          <cell r="JN260">
            <v>0</v>
          </cell>
          <cell r="JO260">
            <v>0</v>
          </cell>
          <cell r="JP260">
            <v>0</v>
          </cell>
          <cell r="JQ260">
            <v>0</v>
          </cell>
          <cell r="JR260">
            <v>0</v>
          </cell>
          <cell r="JS260">
            <v>0</v>
          </cell>
          <cell r="JT260">
            <v>0</v>
          </cell>
          <cell r="JU260">
            <v>0</v>
          </cell>
          <cell r="JV260">
            <v>0</v>
          </cell>
          <cell r="JW260">
            <v>0</v>
          </cell>
          <cell r="JX260">
            <v>0</v>
          </cell>
          <cell r="JY260">
            <v>0</v>
          </cell>
          <cell r="JZ260">
            <v>0</v>
          </cell>
          <cell r="KA260">
            <v>0</v>
          </cell>
        </row>
        <row r="261">
          <cell r="C261">
            <v>4725</v>
          </cell>
          <cell r="D261" t="str">
            <v>NEWTON</v>
          </cell>
          <cell r="E261">
            <v>0</v>
          </cell>
          <cell r="F261">
            <v>0</v>
          </cell>
          <cell r="G261">
            <v>0</v>
          </cell>
          <cell r="H261">
            <v>4725</v>
          </cell>
          <cell r="I261">
            <v>9952962</v>
          </cell>
          <cell r="J261">
            <v>275964</v>
          </cell>
          <cell r="K261">
            <v>503448</v>
          </cell>
          <cell r="L261">
            <v>345000</v>
          </cell>
          <cell r="M261">
            <v>14970</v>
          </cell>
          <cell r="N261">
            <v>570000</v>
          </cell>
          <cell r="O261">
            <v>487000</v>
          </cell>
          <cell r="P261">
            <v>2681500</v>
          </cell>
          <cell r="Q261">
            <v>6000</v>
          </cell>
          <cell r="R261">
            <v>19062164</v>
          </cell>
          <cell r="S261">
            <v>0</v>
          </cell>
          <cell r="T261">
            <v>63450</v>
          </cell>
          <cell r="U261">
            <v>120401</v>
          </cell>
          <cell r="V261">
            <v>525000</v>
          </cell>
          <cell r="W261">
            <v>1345000</v>
          </cell>
          <cell r="X261">
            <v>35952859</v>
          </cell>
          <cell r="Y261">
            <v>0</v>
          </cell>
          <cell r="Z261">
            <v>1390373</v>
          </cell>
          <cell r="AA261">
            <v>0</v>
          </cell>
          <cell r="AB261">
            <v>37343232</v>
          </cell>
          <cell r="AC261">
            <v>7316391</v>
          </cell>
          <cell r="AD261">
            <v>44659623</v>
          </cell>
          <cell r="AE261">
            <v>20358507</v>
          </cell>
          <cell r="AF261">
            <v>1210674</v>
          </cell>
          <cell r="AG261">
            <v>1808889</v>
          </cell>
          <cell r="AH261">
            <v>468638</v>
          </cell>
          <cell r="AI261">
            <v>1963222</v>
          </cell>
          <cell r="AJ261">
            <v>495092</v>
          </cell>
          <cell r="AK261">
            <v>3399443</v>
          </cell>
          <cell r="AL261">
            <v>1190295</v>
          </cell>
          <cell r="AM261">
            <v>0</v>
          </cell>
          <cell r="AN261">
            <v>10536253</v>
          </cell>
          <cell r="AO261">
            <v>1406000</v>
          </cell>
          <cell r="AP261">
            <v>550000</v>
          </cell>
          <cell r="AQ261">
            <v>1390373</v>
          </cell>
          <cell r="AR261">
            <v>1297482</v>
          </cell>
          <cell r="AS261">
            <v>3237855</v>
          </cell>
          <cell r="AT261">
            <v>35538615</v>
          </cell>
          <cell r="AU261">
            <v>1390373</v>
          </cell>
          <cell r="AV261">
            <v>36928988</v>
          </cell>
          <cell r="AW261">
            <v>7730635</v>
          </cell>
          <cell r="AX261">
            <v>44659623</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20</v>
          </cell>
          <cell r="BV261">
            <v>2013</v>
          </cell>
          <cell r="BW261">
            <v>2017</v>
          </cell>
          <cell r="BX261">
            <v>10</v>
          </cell>
          <cell r="BY261">
            <v>0</v>
          </cell>
          <cell r="BZ261">
            <v>0</v>
          </cell>
          <cell r="CA261">
            <v>0</v>
          </cell>
          <cell r="CB261">
            <v>0</v>
          </cell>
          <cell r="CC261">
            <v>0</v>
          </cell>
          <cell r="CD261">
            <v>0</v>
          </cell>
          <cell r="CE261">
            <v>0</v>
          </cell>
          <cell r="CF261">
            <v>0</v>
          </cell>
          <cell r="CG261">
            <v>0</v>
          </cell>
          <cell r="CH261">
            <v>0</v>
          </cell>
          <cell r="CI261">
            <v>0</v>
          </cell>
          <cell r="CJ261">
            <v>2006</v>
          </cell>
          <cell r="CK261">
            <v>2025</v>
          </cell>
          <cell r="CL261">
            <v>670</v>
          </cell>
          <cell r="CM261">
            <v>0</v>
          </cell>
          <cell r="CN261">
            <v>0</v>
          </cell>
          <cell r="CO261">
            <v>0</v>
          </cell>
          <cell r="CP261">
            <v>0</v>
          </cell>
          <cell r="CQ261">
            <v>0</v>
          </cell>
          <cell r="CR261">
            <v>0</v>
          </cell>
          <cell r="CS261">
            <v>0</v>
          </cell>
          <cell r="CT261">
            <v>2700</v>
          </cell>
          <cell r="CU261">
            <v>0</v>
          </cell>
          <cell r="CV261">
            <v>3</v>
          </cell>
          <cell r="CW261">
            <v>1911519</v>
          </cell>
          <cell r="CX261">
            <v>0</v>
          </cell>
          <cell r="CY261">
            <v>0</v>
          </cell>
          <cell r="CZ261">
            <v>0</v>
          </cell>
          <cell r="DA261">
            <v>0</v>
          </cell>
          <cell r="DB261">
            <v>0</v>
          </cell>
          <cell r="DC261">
            <v>0</v>
          </cell>
          <cell r="DD261">
            <v>0</v>
          </cell>
          <cell r="DE261">
            <v>526470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7024798</v>
          </cell>
          <cell r="DU261">
            <v>782240</v>
          </cell>
          <cell r="DV261">
            <v>0</v>
          </cell>
          <cell r="DW261">
            <v>0</v>
          </cell>
          <cell r="DX261">
            <v>0</v>
          </cell>
          <cell r="DY261">
            <v>1318953</v>
          </cell>
          <cell r="DZ261">
            <v>320000</v>
          </cell>
          <cell r="EA261">
            <v>0</v>
          </cell>
          <cell r="EB261">
            <v>9445991</v>
          </cell>
          <cell r="EC261">
            <v>100000</v>
          </cell>
          <cell r="ED261">
            <v>0</v>
          </cell>
          <cell r="EE261">
            <v>8663751</v>
          </cell>
          <cell r="EF261">
            <v>0</v>
          </cell>
          <cell r="EG261">
            <v>526470</v>
          </cell>
          <cell r="EH261">
            <v>526470</v>
          </cell>
          <cell r="EI261">
            <v>259306</v>
          </cell>
          <cell r="EJ261">
            <v>785776</v>
          </cell>
          <cell r="EK261">
            <v>0</v>
          </cell>
          <cell r="EL261">
            <v>0</v>
          </cell>
          <cell r="EM261">
            <v>0</v>
          </cell>
          <cell r="EN261">
            <v>0</v>
          </cell>
          <cell r="EO261">
            <v>0</v>
          </cell>
          <cell r="EP261">
            <v>0</v>
          </cell>
          <cell r="EQ261">
            <v>10331767</v>
          </cell>
          <cell r="ER261">
            <v>99550</v>
          </cell>
          <cell r="ES261">
            <v>1357795</v>
          </cell>
          <cell r="ET261">
            <v>14523</v>
          </cell>
          <cell r="EU261">
            <v>0</v>
          </cell>
          <cell r="EV261">
            <v>0</v>
          </cell>
          <cell r="EW261">
            <v>67000</v>
          </cell>
          <cell r="EX261">
            <v>33000</v>
          </cell>
          <cell r="EY261">
            <v>0</v>
          </cell>
          <cell r="EZ261">
            <v>0</v>
          </cell>
          <cell r="FA261">
            <v>0</v>
          </cell>
          <cell r="FB261">
            <v>0</v>
          </cell>
          <cell r="FC261">
            <v>1472318</v>
          </cell>
          <cell r="FD261">
            <v>0</v>
          </cell>
          <cell r="FE261">
            <v>0</v>
          </cell>
          <cell r="FF261">
            <v>1258245</v>
          </cell>
          <cell r="FG261">
            <v>99550</v>
          </cell>
          <cell r="FH261">
            <v>9088869</v>
          </cell>
          <cell r="FI261">
            <v>254281</v>
          </cell>
          <cell r="FJ261">
            <v>503448</v>
          </cell>
          <cell r="FK261">
            <v>345000</v>
          </cell>
          <cell r="FL261">
            <v>1500</v>
          </cell>
          <cell r="FM261">
            <v>0</v>
          </cell>
          <cell r="FN261">
            <v>0</v>
          </cell>
          <cell r="FO261">
            <v>250000</v>
          </cell>
          <cell r="FP261">
            <v>6000</v>
          </cell>
          <cell r="FQ261">
            <v>19062164</v>
          </cell>
          <cell r="FR261">
            <v>0</v>
          </cell>
          <cell r="FS261">
            <v>50000</v>
          </cell>
          <cell r="FT261">
            <v>107259</v>
          </cell>
          <cell r="FU261">
            <v>525000</v>
          </cell>
          <cell r="FV261">
            <v>475000</v>
          </cell>
          <cell r="FW261">
            <v>30668521</v>
          </cell>
          <cell r="FX261">
            <v>0</v>
          </cell>
          <cell r="FY261">
            <v>0</v>
          </cell>
          <cell r="FZ261">
            <v>0</v>
          </cell>
          <cell r="GA261">
            <v>30668521</v>
          </cell>
          <cell r="GB261">
            <v>2031991</v>
          </cell>
          <cell r="GC261">
            <v>32700512</v>
          </cell>
          <cell r="GD261">
            <v>2263207</v>
          </cell>
          <cell r="GE261">
            <v>0</v>
          </cell>
          <cell r="GF261">
            <v>24421200</v>
          </cell>
          <cell r="GG261">
            <v>6001</v>
          </cell>
          <cell r="GH261">
            <v>18219636</v>
          </cell>
          <cell r="GI261">
            <v>211921</v>
          </cell>
          <cell r="GJ261">
            <v>303381</v>
          </cell>
          <cell r="GK261">
            <v>2466591</v>
          </cell>
          <cell r="GL261">
            <v>881776</v>
          </cell>
          <cell r="GM261">
            <v>22054</v>
          </cell>
          <cell r="GN261">
            <v>152328</v>
          </cell>
          <cell r="GO261">
            <v>167131</v>
          </cell>
          <cell r="GP261">
            <v>0</v>
          </cell>
          <cell r="GQ261">
            <v>193522</v>
          </cell>
          <cell r="GR261">
            <v>0</v>
          </cell>
          <cell r="GS261">
            <v>0</v>
          </cell>
          <cell r="GT261">
            <v>1151526</v>
          </cell>
          <cell r="GU261">
            <v>0</v>
          </cell>
          <cell r="GV261">
            <v>25572726</v>
          </cell>
          <cell r="GW261">
            <v>1953506</v>
          </cell>
          <cell r="GX261">
            <v>8225472</v>
          </cell>
          <cell r="GY261">
            <v>0</v>
          </cell>
          <cell r="GZ261">
            <v>0</v>
          </cell>
          <cell r="HA261">
            <v>0</v>
          </cell>
          <cell r="HB261">
            <v>1262378</v>
          </cell>
          <cell r="HC261">
            <v>0</v>
          </cell>
          <cell r="HD261">
            <v>189247</v>
          </cell>
          <cell r="HE261">
            <v>255043</v>
          </cell>
          <cell r="HF261">
            <v>37269125</v>
          </cell>
          <cell r="HG261">
            <v>30396881</v>
          </cell>
          <cell r="HH261">
            <v>0</v>
          </cell>
          <cell r="HI261">
            <v>6872244</v>
          </cell>
          <cell r="HJ261">
            <v>18399114</v>
          </cell>
          <cell r="HK261">
            <v>2718</v>
          </cell>
          <cell r="HL261">
            <v>288324</v>
          </cell>
          <cell r="HM261">
            <v>2578288</v>
          </cell>
          <cell r="HN261">
            <v>894718</v>
          </cell>
          <cell r="HO261">
            <v>9112</v>
          </cell>
          <cell r="HP261">
            <v>154276</v>
          </cell>
          <cell r="HQ261">
            <v>169284</v>
          </cell>
          <cell r="HR261">
            <v>0</v>
          </cell>
          <cell r="HS261">
            <v>638937</v>
          </cell>
          <cell r="HT261">
            <v>0</v>
          </cell>
          <cell r="HU261">
            <v>167428</v>
          </cell>
          <cell r="HV261">
            <v>0</v>
          </cell>
          <cell r="HW261">
            <v>0</v>
          </cell>
          <cell r="HX261">
            <v>25157912</v>
          </cell>
          <cell r="HY261">
            <v>0</v>
          </cell>
          <cell r="HZ261">
            <v>6872244</v>
          </cell>
          <cell r="IA261">
            <v>0</v>
          </cell>
          <cell r="IB261">
            <v>0</v>
          </cell>
          <cell r="IC261">
            <v>0</v>
          </cell>
          <cell r="ID261">
            <v>1254637</v>
          </cell>
          <cell r="IE261">
            <v>0</v>
          </cell>
          <cell r="IF261">
            <v>154889</v>
          </cell>
          <cell r="IG261">
            <v>278506</v>
          </cell>
          <cell r="IH261">
            <v>0</v>
          </cell>
          <cell r="II261">
            <v>0</v>
          </cell>
          <cell r="IJ261">
            <v>0</v>
          </cell>
          <cell r="IK261">
            <v>0</v>
          </cell>
          <cell r="IL261">
            <v>24990484</v>
          </cell>
          <cell r="IM261">
            <v>0</v>
          </cell>
          <cell r="IN261">
            <v>0</v>
          </cell>
          <cell r="IO261">
            <v>28.45</v>
          </cell>
          <cell r="IP261">
            <v>82</v>
          </cell>
          <cell r="IQ261">
            <v>16.673999999999999</v>
          </cell>
          <cell r="IR261">
            <v>1.98</v>
          </cell>
          <cell r="IS261">
            <v>3002.7</v>
          </cell>
          <cell r="IT261">
            <v>0</v>
          </cell>
          <cell r="IU261">
            <v>42.5</v>
          </cell>
          <cell r="IV261">
            <v>0</v>
          </cell>
          <cell r="IW261">
            <v>0</v>
          </cell>
          <cell r="IX261">
            <v>0</v>
          </cell>
          <cell r="IY261">
            <v>0</v>
          </cell>
          <cell r="IZ261">
            <v>0</v>
          </cell>
          <cell r="JA261">
            <v>0</v>
          </cell>
          <cell r="JB261">
            <v>0</v>
          </cell>
          <cell r="JC261">
            <v>0</v>
          </cell>
          <cell r="JD261">
            <v>421.22</v>
          </cell>
          <cell r="JE261">
            <v>101.38</v>
          </cell>
          <cell r="JF261">
            <v>139.84</v>
          </cell>
          <cell r="JG261">
            <v>180</v>
          </cell>
          <cell r="JH261">
            <v>79.459999999999994</v>
          </cell>
          <cell r="JI261">
            <v>137.4</v>
          </cell>
          <cell r="JJ261">
            <v>176.4</v>
          </cell>
          <cell r="JK261">
            <v>393.26</v>
          </cell>
          <cell r="JL261">
            <v>33.94</v>
          </cell>
          <cell r="JM261">
            <v>2.64</v>
          </cell>
          <cell r="JN261">
            <v>85</v>
          </cell>
          <cell r="JO261">
            <v>0</v>
          </cell>
          <cell r="JP261">
            <v>6121</v>
          </cell>
          <cell r="JQ261">
            <v>17.234000000000002</v>
          </cell>
          <cell r="JR261">
            <v>42022</v>
          </cell>
          <cell r="JS261">
            <v>3005.9</v>
          </cell>
          <cell r="JT261">
            <v>0</v>
          </cell>
          <cell r="JU261">
            <v>0</v>
          </cell>
          <cell r="JV261">
            <v>0</v>
          </cell>
          <cell r="JW261">
            <v>0</v>
          </cell>
          <cell r="JX261">
            <v>3002.7</v>
          </cell>
          <cell r="JY261">
            <v>6366</v>
          </cell>
          <cell r="JZ261">
            <v>19115188</v>
          </cell>
          <cell r="KA261">
            <v>0</v>
          </cell>
        </row>
        <row r="262">
          <cell r="C262">
            <v>4751</v>
          </cell>
          <cell r="D262" t="str">
            <v>EAST MILLS (NISHNA VALLEY)</v>
          </cell>
          <cell r="E262">
            <v>0</v>
          </cell>
          <cell r="F262">
            <v>0</v>
          </cell>
          <cell r="G262">
            <v>0</v>
          </cell>
          <cell r="H262">
            <v>3978</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145064</v>
          </cell>
          <cell r="EP262">
            <v>0</v>
          </cell>
          <cell r="EQ262">
            <v>145064</v>
          </cell>
          <cell r="ER262">
            <v>26001</v>
          </cell>
          <cell r="ES262">
            <v>798279</v>
          </cell>
          <cell r="ET262">
            <v>436994</v>
          </cell>
          <cell r="EU262">
            <v>0</v>
          </cell>
          <cell r="EV262">
            <v>0</v>
          </cell>
          <cell r="EW262">
            <v>0</v>
          </cell>
          <cell r="EX262">
            <v>33000</v>
          </cell>
          <cell r="EY262">
            <v>0</v>
          </cell>
          <cell r="EZ262">
            <v>0</v>
          </cell>
          <cell r="FA262">
            <v>103107</v>
          </cell>
          <cell r="FB262">
            <v>0</v>
          </cell>
          <cell r="FC262">
            <v>1371380</v>
          </cell>
          <cell r="FD262">
            <v>0</v>
          </cell>
          <cell r="FE262">
            <v>0</v>
          </cell>
          <cell r="FF262">
            <v>772278</v>
          </cell>
          <cell r="FG262">
            <v>26001</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cell r="HA262">
            <v>0</v>
          </cell>
          <cell r="HB262">
            <v>0</v>
          </cell>
          <cell r="HC262">
            <v>0</v>
          </cell>
          <cell r="HD262">
            <v>0</v>
          </cell>
          <cell r="HE262">
            <v>0</v>
          </cell>
          <cell r="HF262">
            <v>0</v>
          </cell>
          <cell r="HG262">
            <v>0</v>
          </cell>
          <cell r="HH262">
            <v>0</v>
          </cell>
          <cell r="HI262">
            <v>0</v>
          </cell>
          <cell r="HJ262">
            <v>0</v>
          </cell>
          <cell r="HK262">
            <v>0</v>
          </cell>
          <cell r="HL262">
            <v>0</v>
          </cell>
          <cell r="HM262">
            <v>0</v>
          </cell>
          <cell r="HN262">
            <v>0</v>
          </cell>
          <cell r="HO262">
            <v>0</v>
          </cell>
          <cell r="HP262">
            <v>0</v>
          </cell>
          <cell r="HQ262">
            <v>0</v>
          </cell>
          <cell r="HR262">
            <v>0</v>
          </cell>
          <cell r="HS262">
            <v>0</v>
          </cell>
          <cell r="HT262">
            <v>0</v>
          </cell>
          <cell r="HU262">
            <v>0</v>
          </cell>
          <cell r="HV262">
            <v>0</v>
          </cell>
          <cell r="HW262">
            <v>0</v>
          </cell>
          <cell r="HX262">
            <v>0</v>
          </cell>
          <cell r="HY262">
            <v>0</v>
          </cell>
          <cell r="HZ262">
            <v>0</v>
          </cell>
          <cell r="IA262">
            <v>0</v>
          </cell>
          <cell r="IB262">
            <v>0</v>
          </cell>
          <cell r="IC262">
            <v>0</v>
          </cell>
          <cell r="ID262">
            <v>0</v>
          </cell>
          <cell r="IE262">
            <v>0</v>
          </cell>
          <cell r="IF262">
            <v>0</v>
          </cell>
          <cell r="IG262">
            <v>0</v>
          </cell>
          <cell r="IH262">
            <v>0</v>
          </cell>
          <cell r="II262">
            <v>0</v>
          </cell>
          <cell r="IJ262">
            <v>0</v>
          </cell>
          <cell r="IK262">
            <v>0</v>
          </cell>
          <cell r="IL262">
            <v>0</v>
          </cell>
          <cell r="IM262">
            <v>0</v>
          </cell>
          <cell r="IN262">
            <v>0</v>
          </cell>
          <cell r="IO262">
            <v>0</v>
          </cell>
          <cell r="IP262">
            <v>0</v>
          </cell>
          <cell r="IQ262">
            <v>0</v>
          </cell>
          <cell r="IR262">
            <v>0</v>
          </cell>
          <cell r="IS262">
            <v>0</v>
          </cell>
          <cell r="IT262">
            <v>0</v>
          </cell>
          <cell r="IU262">
            <v>0</v>
          </cell>
          <cell r="IV262">
            <v>0</v>
          </cell>
          <cell r="IW262">
            <v>0</v>
          </cell>
          <cell r="IX262">
            <v>0</v>
          </cell>
          <cell r="IY262">
            <v>0</v>
          </cell>
          <cell r="IZ262">
            <v>0</v>
          </cell>
          <cell r="JA262">
            <v>0</v>
          </cell>
          <cell r="JB262">
            <v>0</v>
          </cell>
          <cell r="JC262">
            <v>0</v>
          </cell>
          <cell r="JD262">
            <v>0</v>
          </cell>
          <cell r="JE262">
            <v>0</v>
          </cell>
          <cell r="JF262">
            <v>0</v>
          </cell>
          <cell r="JG262">
            <v>0</v>
          </cell>
          <cell r="JH262">
            <v>0</v>
          </cell>
          <cell r="JI262">
            <v>0</v>
          </cell>
          <cell r="JJ262">
            <v>0</v>
          </cell>
          <cell r="JK262">
            <v>0</v>
          </cell>
          <cell r="JL262">
            <v>0</v>
          </cell>
          <cell r="JM262">
            <v>0</v>
          </cell>
          <cell r="JN262">
            <v>0</v>
          </cell>
          <cell r="JO262">
            <v>0</v>
          </cell>
          <cell r="JP262">
            <v>0</v>
          </cell>
          <cell r="JQ262">
            <v>0</v>
          </cell>
          <cell r="JR262">
            <v>0</v>
          </cell>
          <cell r="JS262">
            <v>0</v>
          </cell>
          <cell r="JT262">
            <v>0</v>
          </cell>
          <cell r="JU262">
            <v>0</v>
          </cell>
          <cell r="JV262">
            <v>0</v>
          </cell>
          <cell r="JW262">
            <v>0</v>
          </cell>
          <cell r="JX262">
            <v>0</v>
          </cell>
          <cell r="JY262">
            <v>0</v>
          </cell>
          <cell r="JZ262">
            <v>0</v>
          </cell>
          <cell r="KA262">
            <v>0</v>
          </cell>
        </row>
        <row r="263">
          <cell r="C263">
            <v>4761</v>
          </cell>
          <cell r="D263" t="str">
            <v>CENTRAL SPRINGS (NSRF)</v>
          </cell>
          <cell r="E263">
            <v>0</v>
          </cell>
          <cell r="F263">
            <v>0</v>
          </cell>
          <cell r="G263">
            <v>0</v>
          </cell>
          <cell r="H263">
            <v>4772</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38963</v>
          </cell>
          <cell r="ES263">
            <v>951010</v>
          </cell>
          <cell r="ET263">
            <v>89465</v>
          </cell>
          <cell r="EU263">
            <v>0</v>
          </cell>
          <cell r="EV263">
            <v>0</v>
          </cell>
          <cell r="EW263">
            <v>0</v>
          </cell>
          <cell r="EX263">
            <v>33000</v>
          </cell>
          <cell r="EY263">
            <v>0</v>
          </cell>
          <cell r="EZ263">
            <v>0</v>
          </cell>
          <cell r="FA263">
            <v>0</v>
          </cell>
          <cell r="FB263">
            <v>0</v>
          </cell>
          <cell r="FC263">
            <v>1073475</v>
          </cell>
          <cell r="FD263">
            <v>0</v>
          </cell>
          <cell r="FE263">
            <v>0</v>
          </cell>
          <cell r="FF263">
            <v>912047</v>
          </cell>
          <cell r="FG263">
            <v>38963</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S263">
            <v>0</v>
          </cell>
          <cell r="GT263">
            <v>0</v>
          </cell>
          <cell r="GU263">
            <v>0</v>
          </cell>
          <cell r="GV263">
            <v>0</v>
          </cell>
          <cell r="GW263">
            <v>0</v>
          </cell>
          <cell r="GX263">
            <v>0</v>
          </cell>
          <cell r="GY263">
            <v>0</v>
          </cell>
          <cell r="GZ263">
            <v>0</v>
          </cell>
          <cell r="HA263">
            <v>0</v>
          </cell>
          <cell r="HB263">
            <v>0</v>
          </cell>
          <cell r="HC263">
            <v>0</v>
          </cell>
          <cell r="HD263">
            <v>0</v>
          </cell>
          <cell r="HE263">
            <v>0</v>
          </cell>
          <cell r="HF263">
            <v>0</v>
          </cell>
          <cell r="HG263">
            <v>0</v>
          </cell>
          <cell r="HH263">
            <v>0</v>
          </cell>
          <cell r="HI263">
            <v>0</v>
          </cell>
          <cell r="HJ263">
            <v>0</v>
          </cell>
          <cell r="HK263">
            <v>0</v>
          </cell>
          <cell r="HL263">
            <v>0</v>
          </cell>
          <cell r="HM263">
            <v>0</v>
          </cell>
          <cell r="HN263">
            <v>0</v>
          </cell>
          <cell r="HO263">
            <v>0</v>
          </cell>
          <cell r="HP263">
            <v>0</v>
          </cell>
          <cell r="HQ263">
            <v>0</v>
          </cell>
          <cell r="HR263">
            <v>0</v>
          </cell>
          <cell r="HS263">
            <v>0</v>
          </cell>
          <cell r="HT263">
            <v>0</v>
          </cell>
          <cell r="HU263">
            <v>0</v>
          </cell>
          <cell r="HV263">
            <v>0</v>
          </cell>
          <cell r="HW263">
            <v>0</v>
          </cell>
          <cell r="HX263">
            <v>0</v>
          </cell>
          <cell r="HY263">
            <v>0</v>
          </cell>
          <cell r="HZ263">
            <v>0</v>
          </cell>
          <cell r="IA263">
            <v>0</v>
          </cell>
          <cell r="IB263">
            <v>0</v>
          </cell>
          <cell r="IC263">
            <v>0</v>
          </cell>
          <cell r="ID263">
            <v>0</v>
          </cell>
          <cell r="IE263">
            <v>0</v>
          </cell>
          <cell r="IF263">
            <v>0</v>
          </cell>
          <cell r="IG263">
            <v>0</v>
          </cell>
          <cell r="IH263">
            <v>0</v>
          </cell>
          <cell r="II263">
            <v>0</v>
          </cell>
          <cell r="IJ263">
            <v>0</v>
          </cell>
          <cell r="IK263">
            <v>0</v>
          </cell>
          <cell r="IL263">
            <v>0</v>
          </cell>
          <cell r="IM263">
            <v>0</v>
          </cell>
          <cell r="IN263">
            <v>0</v>
          </cell>
          <cell r="IO263">
            <v>0</v>
          </cell>
          <cell r="IP263">
            <v>0</v>
          </cell>
          <cell r="IQ263">
            <v>0</v>
          </cell>
          <cell r="IR263">
            <v>0</v>
          </cell>
          <cell r="IS263">
            <v>0</v>
          </cell>
          <cell r="IT263">
            <v>0</v>
          </cell>
          <cell r="IU263">
            <v>0</v>
          </cell>
          <cell r="IV263">
            <v>0</v>
          </cell>
          <cell r="IW263">
            <v>0</v>
          </cell>
          <cell r="IX263">
            <v>0</v>
          </cell>
          <cell r="IY263">
            <v>0</v>
          </cell>
          <cell r="IZ263">
            <v>0</v>
          </cell>
          <cell r="JA263">
            <v>0</v>
          </cell>
          <cell r="JB263">
            <v>0</v>
          </cell>
          <cell r="JC263">
            <v>0</v>
          </cell>
          <cell r="JD263">
            <v>0</v>
          </cell>
          <cell r="JE263">
            <v>0</v>
          </cell>
          <cell r="JF263">
            <v>0</v>
          </cell>
          <cell r="JG263">
            <v>0</v>
          </cell>
          <cell r="JH263">
            <v>0</v>
          </cell>
          <cell r="JI263">
            <v>0</v>
          </cell>
          <cell r="JJ263">
            <v>0</v>
          </cell>
          <cell r="JK263">
            <v>0</v>
          </cell>
          <cell r="JL263">
            <v>0</v>
          </cell>
          <cell r="JM263">
            <v>0</v>
          </cell>
          <cell r="JN263">
            <v>0</v>
          </cell>
          <cell r="JO263">
            <v>0</v>
          </cell>
          <cell r="JP263">
            <v>0</v>
          </cell>
          <cell r="JQ263">
            <v>0</v>
          </cell>
          <cell r="JR263">
            <v>0</v>
          </cell>
          <cell r="JS263">
            <v>0</v>
          </cell>
          <cell r="JT263">
            <v>0</v>
          </cell>
          <cell r="JU263">
            <v>0</v>
          </cell>
          <cell r="JV263">
            <v>0</v>
          </cell>
          <cell r="JW263">
            <v>0</v>
          </cell>
          <cell r="JX263">
            <v>0</v>
          </cell>
          <cell r="JY263">
            <v>0</v>
          </cell>
          <cell r="JZ263">
            <v>0</v>
          </cell>
          <cell r="KA263">
            <v>0</v>
          </cell>
        </row>
        <row r="264">
          <cell r="C264">
            <v>4772</v>
          </cell>
          <cell r="D264" t="str">
            <v>CENTRAL SPRINGS (NORTH CENTRAL)</v>
          </cell>
          <cell r="E264">
            <v>0</v>
          </cell>
          <cell r="F264">
            <v>0</v>
          </cell>
          <cell r="G264">
            <v>0</v>
          </cell>
          <cell r="H264">
            <v>4772</v>
          </cell>
          <cell r="I264">
            <v>3563288</v>
          </cell>
          <cell r="J264">
            <v>362996</v>
          </cell>
          <cell r="K264">
            <v>264209</v>
          </cell>
          <cell r="L264">
            <v>550000</v>
          </cell>
          <cell r="M264">
            <v>9085</v>
          </cell>
          <cell r="N264">
            <v>350000</v>
          </cell>
          <cell r="O264">
            <v>186500</v>
          </cell>
          <cell r="P264">
            <v>1253500</v>
          </cell>
          <cell r="Q264">
            <v>0</v>
          </cell>
          <cell r="R264">
            <v>4703179</v>
          </cell>
          <cell r="S264">
            <v>0</v>
          </cell>
          <cell r="T264">
            <v>29100</v>
          </cell>
          <cell r="U264">
            <v>31584</v>
          </cell>
          <cell r="V264">
            <v>90000</v>
          </cell>
          <cell r="W264">
            <v>490000</v>
          </cell>
          <cell r="X264">
            <v>11883441</v>
          </cell>
          <cell r="Y264">
            <v>0</v>
          </cell>
          <cell r="Z264">
            <v>0</v>
          </cell>
          <cell r="AA264">
            <v>0</v>
          </cell>
          <cell r="AB264">
            <v>11883441</v>
          </cell>
          <cell r="AC264">
            <v>5453641</v>
          </cell>
          <cell r="AD264">
            <v>17337082</v>
          </cell>
          <cell r="AE264">
            <v>8205000</v>
          </cell>
          <cell r="AF264">
            <v>275000</v>
          </cell>
          <cell r="AG264">
            <v>405000</v>
          </cell>
          <cell r="AH264">
            <v>250000</v>
          </cell>
          <cell r="AI264">
            <v>565000</v>
          </cell>
          <cell r="AJ264">
            <v>350000</v>
          </cell>
          <cell r="AK264">
            <v>1110000</v>
          </cell>
          <cell r="AL264">
            <v>875000</v>
          </cell>
          <cell r="AM264">
            <v>0</v>
          </cell>
          <cell r="AN264">
            <v>3830000</v>
          </cell>
          <cell r="AO264">
            <v>500000</v>
          </cell>
          <cell r="AP264">
            <v>60000</v>
          </cell>
          <cell r="AQ264">
            <v>308235</v>
          </cell>
          <cell r="AR264">
            <v>394810</v>
          </cell>
          <cell r="AS264">
            <v>763045</v>
          </cell>
          <cell r="AT264">
            <v>13298045</v>
          </cell>
          <cell r="AU264">
            <v>0</v>
          </cell>
          <cell r="AV264">
            <v>13298045</v>
          </cell>
          <cell r="AW264">
            <v>4039037</v>
          </cell>
          <cell r="AX264">
            <v>17337082</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10</v>
          </cell>
          <cell r="BV264">
            <v>2012</v>
          </cell>
          <cell r="BW264">
            <v>2016</v>
          </cell>
          <cell r="BX264">
            <v>10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2700</v>
          </cell>
          <cell r="CU264">
            <v>0</v>
          </cell>
          <cell r="CV264">
            <v>7</v>
          </cell>
          <cell r="CW264">
            <v>539229</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2808730</v>
          </cell>
          <cell r="DU264">
            <v>134134</v>
          </cell>
          <cell r="DV264">
            <v>0</v>
          </cell>
          <cell r="DW264">
            <v>0</v>
          </cell>
          <cell r="DX264">
            <v>0</v>
          </cell>
          <cell r="DY264">
            <v>124611</v>
          </cell>
          <cell r="DZ264">
            <v>125000</v>
          </cell>
          <cell r="EA264">
            <v>0</v>
          </cell>
          <cell r="EB264">
            <v>3192475</v>
          </cell>
          <cell r="EC264">
            <v>300000</v>
          </cell>
          <cell r="ED264">
            <v>0</v>
          </cell>
          <cell r="EE264">
            <v>3058341</v>
          </cell>
          <cell r="EF264">
            <v>0</v>
          </cell>
          <cell r="EG264">
            <v>0</v>
          </cell>
          <cell r="EH264">
            <v>0</v>
          </cell>
          <cell r="EI264">
            <v>113605</v>
          </cell>
          <cell r="EJ264">
            <v>113605</v>
          </cell>
          <cell r="EK264">
            <v>0</v>
          </cell>
          <cell r="EL264">
            <v>0</v>
          </cell>
          <cell r="EM264">
            <v>0</v>
          </cell>
          <cell r="EN264">
            <v>0</v>
          </cell>
          <cell r="EO264">
            <v>308225</v>
          </cell>
          <cell r="EP264">
            <v>0</v>
          </cell>
          <cell r="EQ264">
            <v>3914305</v>
          </cell>
          <cell r="ER264">
            <v>951010</v>
          </cell>
          <cell r="ES264">
            <v>951010</v>
          </cell>
          <cell r="ET264">
            <v>89465</v>
          </cell>
          <cell r="EU264">
            <v>0</v>
          </cell>
          <cell r="EV264">
            <v>0</v>
          </cell>
          <cell r="EW264">
            <v>0</v>
          </cell>
          <cell r="EX264">
            <v>33000</v>
          </cell>
          <cell r="EY264">
            <v>0</v>
          </cell>
          <cell r="EZ264">
            <v>0</v>
          </cell>
          <cell r="FA264">
            <v>143088</v>
          </cell>
          <cell r="FB264">
            <v>0</v>
          </cell>
          <cell r="FC264">
            <v>1216563</v>
          </cell>
          <cell r="FD264">
            <v>0</v>
          </cell>
          <cell r="FE264">
            <v>912047</v>
          </cell>
          <cell r="FF264">
            <v>912047</v>
          </cell>
          <cell r="FG264">
            <v>38963</v>
          </cell>
          <cell r="FH264">
            <v>2907423</v>
          </cell>
          <cell r="FI264">
            <v>297031</v>
          </cell>
          <cell r="FJ264">
            <v>264209</v>
          </cell>
          <cell r="FK264">
            <v>550000</v>
          </cell>
          <cell r="FL264">
            <v>5000</v>
          </cell>
          <cell r="FM264">
            <v>0</v>
          </cell>
          <cell r="FN264">
            <v>1500</v>
          </cell>
          <cell r="FO264">
            <v>500000</v>
          </cell>
          <cell r="FP264">
            <v>0</v>
          </cell>
          <cell r="FQ264">
            <v>4703179</v>
          </cell>
          <cell r="FR264">
            <v>0</v>
          </cell>
          <cell r="FS264">
            <v>25000</v>
          </cell>
          <cell r="FT264">
            <v>25452</v>
          </cell>
          <cell r="FU264">
            <v>90000</v>
          </cell>
          <cell r="FV264">
            <v>260000</v>
          </cell>
          <cell r="FW264">
            <v>9628794</v>
          </cell>
          <cell r="FX264">
            <v>0</v>
          </cell>
          <cell r="FY264">
            <v>0</v>
          </cell>
          <cell r="FZ264">
            <v>0</v>
          </cell>
          <cell r="GA264">
            <v>9628794</v>
          </cell>
          <cell r="GB264">
            <v>2452212</v>
          </cell>
          <cell r="GC264">
            <v>12081006</v>
          </cell>
          <cell r="GD264">
            <v>1721161</v>
          </cell>
          <cell r="GE264">
            <v>0</v>
          </cell>
          <cell r="GF264">
            <v>7158357</v>
          </cell>
          <cell r="GG264">
            <v>6027</v>
          </cell>
          <cell r="GH264">
            <v>5215163</v>
          </cell>
          <cell r="GI264">
            <v>0</v>
          </cell>
          <cell r="GJ264">
            <v>191641</v>
          </cell>
          <cell r="GK264">
            <v>722396</v>
          </cell>
          <cell r="GL264">
            <v>263215</v>
          </cell>
          <cell r="GM264">
            <v>11749</v>
          </cell>
          <cell r="GN264">
            <v>44469</v>
          </cell>
          <cell r="GO264">
            <v>49716</v>
          </cell>
          <cell r="GP264">
            <v>0</v>
          </cell>
          <cell r="GQ264">
            <v>104043</v>
          </cell>
          <cell r="GR264">
            <v>0</v>
          </cell>
          <cell r="GS264">
            <v>100011</v>
          </cell>
          <cell r="GT264">
            <v>991</v>
          </cell>
          <cell r="GU264">
            <v>0</v>
          </cell>
          <cell r="GV264">
            <v>7259359</v>
          </cell>
          <cell r="GW264">
            <v>1590144</v>
          </cell>
          <cell r="GX264">
            <v>1382137</v>
          </cell>
          <cell r="GY264">
            <v>0</v>
          </cell>
          <cell r="GZ264">
            <v>0</v>
          </cell>
          <cell r="HA264">
            <v>0</v>
          </cell>
          <cell r="HB264">
            <v>420238</v>
          </cell>
          <cell r="HC264">
            <v>0</v>
          </cell>
          <cell r="HD264">
            <v>56683</v>
          </cell>
          <cell r="HE264">
            <v>102017</v>
          </cell>
          <cell r="HF264">
            <v>10753895</v>
          </cell>
          <cell r="HG264">
            <v>9090015</v>
          </cell>
          <cell r="HH264">
            <v>0</v>
          </cell>
          <cell r="HI264">
            <v>1663880</v>
          </cell>
          <cell r="HJ264">
            <v>5318384</v>
          </cell>
          <cell r="HK264">
            <v>0</v>
          </cell>
          <cell r="HL264">
            <v>217733</v>
          </cell>
          <cell r="HM264">
            <v>732477</v>
          </cell>
          <cell r="HN264">
            <v>268189</v>
          </cell>
          <cell r="HO264">
            <v>6775</v>
          </cell>
          <cell r="HP264">
            <v>45250</v>
          </cell>
          <cell r="HQ264">
            <v>50575</v>
          </cell>
          <cell r="HR264">
            <v>0</v>
          </cell>
          <cell r="HS264">
            <v>109104</v>
          </cell>
          <cell r="HT264">
            <v>0</v>
          </cell>
          <cell r="HU264">
            <v>123621</v>
          </cell>
          <cell r="HV264">
            <v>0</v>
          </cell>
          <cell r="HW264">
            <v>-11632</v>
          </cell>
          <cell r="HX264">
            <v>7438228</v>
          </cell>
          <cell r="HY264">
            <v>0</v>
          </cell>
          <cell r="HZ264">
            <v>1663880</v>
          </cell>
          <cell r="IA264">
            <v>0</v>
          </cell>
          <cell r="IB264">
            <v>0</v>
          </cell>
          <cell r="IC264">
            <v>0</v>
          </cell>
          <cell r="ID264">
            <v>429353</v>
          </cell>
          <cell r="IE264">
            <v>0</v>
          </cell>
          <cell r="IF264">
            <v>46457</v>
          </cell>
          <cell r="IG264">
            <v>171388</v>
          </cell>
          <cell r="IH264">
            <v>0</v>
          </cell>
          <cell r="II264">
            <v>0</v>
          </cell>
          <cell r="IJ264">
            <v>0</v>
          </cell>
          <cell r="IK264">
            <v>0</v>
          </cell>
          <cell r="IL264">
            <v>7314607</v>
          </cell>
          <cell r="IM264">
            <v>0</v>
          </cell>
          <cell r="IN264">
            <v>0</v>
          </cell>
          <cell r="IO264">
            <v>7.59</v>
          </cell>
          <cell r="IP264">
            <v>33</v>
          </cell>
          <cell r="IQ264">
            <v>3.831</v>
          </cell>
          <cell r="IR264">
            <v>0</v>
          </cell>
          <cell r="IS264">
            <v>843.6</v>
          </cell>
          <cell r="IT264">
            <v>0</v>
          </cell>
          <cell r="IU264">
            <v>21.5</v>
          </cell>
          <cell r="IV264">
            <v>0</v>
          </cell>
          <cell r="IW264">
            <v>0</v>
          </cell>
          <cell r="IX264">
            <v>0</v>
          </cell>
          <cell r="IY264">
            <v>0</v>
          </cell>
          <cell r="IZ264">
            <v>0</v>
          </cell>
          <cell r="JA264">
            <v>0</v>
          </cell>
          <cell r="JB264">
            <v>0</v>
          </cell>
          <cell r="JC264">
            <v>0</v>
          </cell>
          <cell r="JD264">
            <v>119.16</v>
          </cell>
          <cell r="JE264">
            <v>43.84</v>
          </cell>
          <cell r="JF264">
            <v>24.2</v>
          </cell>
          <cell r="JG264">
            <v>51.12</v>
          </cell>
          <cell r="JH264">
            <v>30.14</v>
          </cell>
          <cell r="JI264">
            <v>16.940000000000001</v>
          </cell>
          <cell r="JJ264">
            <v>48.24</v>
          </cell>
          <cell r="JK264">
            <v>95.32</v>
          </cell>
          <cell r="JL264">
            <v>6.6</v>
          </cell>
          <cell r="JM264">
            <v>0</v>
          </cell>
          <cell r="JN264">
            <v>32</v>
          </cell>
          <cell r="JO264">
            <v>0</v>
          </cell>
          <cell r="JP264">
            <v>6147</v>
          </cell>
          <cell r="JQ264">
            <v>3.7709999999999999</v>
          </cell>
          <cell r="JR264">
            <v>13920</v>
          </cell>
          <cell r="JS264">
            <v>865.2</v>
          </cell>
          <cell r="JT264">
            <v>0</v>
          </cell>
          <cell r="JU264">
            <v>0</v>
          </cell>
          <cell r="JV264">
            <v>0</v>
          </cell>
          <cell r="JW264">
            <v>0</v>
          </cell>
          <cell r="JX264">
            <v>843.6</v>
          </cell>
          <cell r="JY264">
            <v>6392</v>
          </cell>
          <cell r="JZ264">
            <v>5392291</v>
          </cell>
          <cell r="KA264">
            <v>0</v>
          </cell>
        </row>
        <row r="265">
          <cell r="C265">
            <v>4773</v>
          </cell>
          <cell r="D265" t="str">
            <v>NORTHEAST</v>
          </cell>
          <cell r="E265">
            <v>0</v>
          </cell>
          <cell r="F265">
            <v>0</v>
          </cell>
          <cell r="G265">
            <v>0</v>
          </cell>
          <cell r="H265">
            <v>4773</v>
          </cell>
          <cell r="I265">
            <v>2730042</v>
          </cell>
          <cell r="J265">
            <v>42527</v>
          </cell>
          <cell r="K265">
            <v>260000</v>
          </cell>
          <cell r="L265">
            <v>2600000</v>
          </cell>
          <cell r="M265">
            <v>18200</v>
          </cell>
          <cell r="N265">
            <v>225000</v>
          </cell>
          <cell r="O265">
            <v>20000</v>
          </cell>
          <cell r="P265">
            <v>682500</v>
          </cell>
          <cell r="Q265">
            <v>0</v>
          </cell>
          <cell r="R265">
            <v>3108916</v>
          </cell>
          <cell r="S265">
            <v>0</v>
          </cell>
          <cell r="T265">
            <v>14000</v>
          </cell>
          <cell r="U265">
            <v>1557</v>
          </cell>
          <cell r="V265">
            <v>48000</v>
          </cell>
          <cell r="W265">
            <v>350000</v>
          </cell>
          <cell r="X265">
            <v>10100742</v>
          </cell>
          <cell r="Y265">
            <v>0</v>
          </cell>
          <cell r="Z265">
            <v>178000</v>
          </cell>
          <cell r="AA265">
            <v>0</v>
          </cell>
          <cell r="AB265">
            <v>10278742</v>
          </cell>
          <cell r="AC265">
            <v>14160076</v>
          </cell>
          <cell r="AD265">
            <v>24438818</v>
          </cell>
          <cell r="AE265">
            <v>6415000</v>
          </cell>
          <cell r="AF265">
            <v>400000</v>
          </cell>
          <cell r="AG265">
            <v>202500</v>
          </cell>
          <cell r="AH265">
            <v>330000</v>
          </cell>
          <cell r="AI265">
            <v>500000</v>
          </cell>
          <cell r="AJ265">
            <v>200000</v>
          </cell>
          <cell r="AK265">
            <v>865000</v>
          </cell>
          <cell r="AL265">
            <v>945000</v>
          </cell>
          <cell r="AM265">
            <v>0</v>
          </cell>
          <cell r="AN265">
            <v>3442500</v>
          </cell>
          <cell r="AO265">
            <v>426500</v>
          </cell>
          <cell r="AP265">
            <v>4425000</v>
          </cell>
          <cell r="AQ265">
            <v>1000000</v>
          </cell>
          <cell r="AR265">
            <v>234592</v>
          </cell>
          <cell r="AS265">
            <v>5659592</v>
          </cell>
          <cell r="AT265">
            <v>15943592</v>
          </cell>
          <cell r="AU265">
            <v>178000</v>
          </cell>
          <cell r="AV265">
            <v>16121592</v>
          </cell>
          <cell r="AW265">
            <v>8317226</v>
          </cell>
          <cell r="AX265">
            <v>24438818</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20</v>
          </cell>
          <cell r="BV265">
            <v>2012</v>
          </cell>
          <cell r="BW265">
            <v>2016</v>
          </cell>
          <cell r="BX265">
            <v>10</v>
          </cell>
          <cell r="BY265">
            <v>0</v>
          </cell>
          <cell r="BZ265">
            <v>0</v>
          </cell>
          <cell r="CA265">
            <v>0</v>
          </cell>
          <cell r="CB265">
            <v>0</v>
          </cell>
          <cell r="CC265">
            <v>0</v>
          </cell>
          <cell r="CD265">
            <v>0</v>
          </cell>
          <cell r="CE265">
            <v>0</v>
          </cell>
          <cell r="CF265">
            <v>0</v>
          </cell>
          <cell r="CG265">
            <v>0</v>
          </cell>
          <cell r="CH265">
            <v>0</v>
          </cell>
          <cell r="CI265">
            <v>0</v>
          </cell>
          <cell r="CJ265">
            <v>2014</v>
          </cell>
          <cell r="CK265">
            <v>2023</v>
          </cell>
          <cell r="CL265">
            <v>670</v>
          </cell>
          <cell r="CM265">
            <v>0</v>
          </cell>
          <cell r="CN265">
            <v>0</v>
          </cell>
          <cell r="CO265">
            <v>0</v>
          </cell>
          <cell r="CP265">
            <v>0</v>
          </cell>
          <cell r="CQ265">
            <v>0</v>
          </cell>
          <cell r="CR265">
            <v>0</v>
          </cell>
          <cell r="CS265">
            <v>0</v>
          </cell>
          <cell r="CT265">
            <v>3800</v>
          </cell>
          <cell r="CU265">
            <v>0</v>
          </cell>
          <cell r="CV265">
            <v>10</v>
          </cell>
          <cell r="CW265">
            <v>352903</v>
          </cell>
          <cell r="CX265">
            <v>0</v>
          </cell>
          <cell r="CY265">
            <v>0</v>
          </cell>
          <cell r="CZ265">
            <v>0</v>
          </cell>
          <cell r="DA265">
            <v>0</v>
          </cell>
          <cell r="DB265">
            <v>0</v>
          </cell>
          <cell r="DC265">
            <v>0</v>
          </cell>
          <cell r="DD265">
            <v>0</v>
          </cell>
          <cell r="DE265">
            <v>125318</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1704745</v>
          </cell>
          <cell r="DU265">
            <v>14499</v>
          </cell>
          <cell r="DV265">
            <v>0</v>
          </cell>
          <cell r="DW265">
            <v>0</v>
          </cell>
          <cell r="DX265">
            <v>0</v>
          </cell>
          <cell r="DY265">
            <v>0</v>
          </cell>
          <cell r="DZ265">
            <v>86383</v>
          </cell>
          <cell r="EA265">
            <v>0</v>
          </cell>
          <cell r="EB265">
            <v>1805627</v>
          </cell>
          <cell r="EC265">
            <v>253000</v>
          </cell>
          <cell r="ED265">
            <v>0</v>
          </cell>
          <cell r="EE265">
            <v>1791128</v>
          </cell>
          <cell r="EF265">
            <v>37023</v>
          </cell>
          <cell r="EG265">
            <v>88295</v>
          </cell>
          <cell r="EH265">
            <v>125318</v>
          </cell>
          <cell r="EI265">
            <v>61724</v>
          </cell>
          <cell r="EJ265">
            <v>187042</v>
          </cell>
          <cell r="EK265">
            <v>0</v>
          </cell>
          <cell r="EL265">
            <v>0</v>
          </cell>
          <cell r="EM265">
            <v>0</v>
          </cell>
          <cell r="EN265">
            <v>0</v>
          </cell>
          <cell r="EO265">
            <v>527750</v>
          </cell>
          <cell r="EP265">
            <v>0</v>
          </cell>
          <cell r="EQ265">
            <v>2773419</v>
          </cell>
          <cell r="ER265">
            <v>7752</v>
          </cell>
          <cell r="ES265">
            <v>965360</v>
          </cell>
          <cell r="ET265">
            <v>135264</v>
          </cell>
          <cell r="EU265">
            <v>0</v>
          </cell>
          <cell r="EV265">
            <v>0</v>
          </cell>
          <cell r="EW265">
            <v>67000</v>
          </cell>
          <cell r="EX265">
            <v>33000</v>
          </cell>
          <cell r="EY265">
            <v>0</v>
          </cell>
          <cell r="EZ265">
            <v>0</v>
          </cell>
          <cell r="FA265">
            <v>282156</v>
          </cell>
          <cell r="FB265">
            <v>0</v>
          </cell>
          <cell r="FC265">
            <v>1482780</v>
          </cell>
          <cell r="FD265">
            <v>0</v>
          </cell>
          <cell r="FE265">
            <v>0</v>
          </cell>
          <cell r="FF265">
            <v>957608</v>
          </cell>
          <cell r="FG265">
            <v>7752</v>
          </cell>
          <cell r="FH265">
            <v>1777094</v>
          </cell>
          <cell r="FI265">
            <v>27683</v>
          </cell>
          <cell r="FJ265">
            <v>260000</v>
          </cell>
          <cell r="FK265">
            <v>2500000</v>
          </cell>
          <cell r="FL265">
            <v>10000</v>
          </cell>
          <cell r="FM265">
            <v>0</v>
          </cell>
          <cell r="FN265">
            <v>20000</v>
          </cell>
          <cell r="FO265">
            <v>200000</v>
          </cell>
          <cell r="FP265">
            <v>0</v>
          </cell>
          <cell r="FQ265">
            <v>3108916</v>
          </cell>
          <cell r="FR265">
            <v>0</v>
          </cell>
          <cell r="FS265">
            <v>10000</v>
          </cell>
          <cell r="FT265">
            <v>0</v>
          </cell>
          <cell r="FU265">
            <v>48000</v>
          </cell>
          <cell r="FV265">
            <v>200000</v>
          </cell>
          <cell r="FW265">
            <v>8161693</v>
          </cell>
          <cell r="FX265">
            <v>0</v>
          </cell>
          <cell r="FY265">
            <v>0</v>
          </cell>
          <cell r="FZ265">
            <v>0</v>
          </cell>
          <cell r="GA265">
            <v>8161693</v>
          </cell>
          <cell r="GB265">
            <v>9089233</v>
          </cell>
          <cell r="GC265">
            <v>17250926</v>
          </cell>
          <cell r="GD265">
            <v>3248000</v>
          </cell>
          <cell r="GE265">
            <v>0</v>
          </cell>
          <cell r="GF265">
            <v>4398258</v>
          </cell>
          <cell r="GG265">
            <v>6121</v>
          </cell>
          <cell r="GH265">
            <v>3275347</v>
          </cell>
          <cell r="GI265">
            <v>41130</v>
          </cell>
          <cell r="GJ265">
            <v>63873</v>
          </cell>
          <cell r="GK265">
            <v>308560</v>
          </cell>
          <cell r="GL265">
            <v>155055</v>
          </cell>
          <cell r="GM265">
            <v>4039</v>
          </cell>
          <cell r="GN265">
            <v>26515</v>
          </cell>
          <cell r="GO265">
            <v>28899</v>
          </cell>
          <cell r="GP265">
            <v>0</v>
          </cell>
          <cell r="GQ265">
            <v>142212</v>
          </cell>
          <cell r="GR265">
            <v>0</v>
          </cell>
          <cell r="GS265">
            <v>86306</v>
          </cell>
          <cell r="GT265">
            <v>214926</v>
          </cell>
          <cell r="GU265">
            <v>0</v>
          </cell>
          <cell r="GV265">
            <v>4699490</v>
          </cell>
          <cell r="GW265">
            <v>2666882</v>
          </cell>
          <cell r="GX265">
            <v>1624238</v>
          </cell>
          <cell r="GY265">
            <v>0</v>
          </cell>
          <cell r="GZ265">
            <v>0</v>
          </cell>
          <cell r="HA265">
            <v>0</v>
          </cell>
          <cell r="HB265">
            <v>255634</v>
          </cell>
          <cell r="HC265">
            <v>0</v>
          </cell>
          <cell r="HD265">
            <v>37638</v>
          </cell>
          <cell r="HE265">
            <v>60010</v>
          </cell>
          <cell r="HF265">
            <v>9306254</v>
          </cell>
          <cell r="HG265">
            <v>7703442</v>
          </cell>
          <cell r="HH265">
            <v>0</v>
          </cell>
          <cell r="HI265">
            <v>1602812</v>
          </cell>
          <cell r="HJ265">
            <v>3427557</v>
          </cell>
          <cell r="HK265">
            <v>0</v>
          </cell>
          <cell r="HL265">
            <v>60319</v>
          </cell>
          <cell r="HM265">
            <v>354926</v>
          </cell>
          <cell r="HN265">
            <v>163693</v>
          </cell>
          <cell r="HO265">
            <v>0</v>
          </cell>
          <cell r="HP265">
            <v>27994</v>
          </cell>
          <cell r="HQ265">
            <v>30518</v>
          </cell>
          <cell r="HR265">
            <v>0</v>
          </cell>
          <cell r="HS265">
            <v>142420</v>
          </cell>
          <cell r="HT265">
            <v>0</v>
          </cell>
          <cell r="HU265">
            <v>66011</v>
          </cell>
          <cell r="HV265">
            <v>0</v>
          </cell>
          <cell r="HW265">
            <v>0</v>
          </cell>
          <cell r="HX265">
            <v>4649220</v>
          </cell>
          <cell r="HY265">
            <v>0</v>
          </cell>
          <cell r="HZ265">
            <v>1602812</v>
          </cell>
          <cell r="IA265">
            <v>0</v>
          </cell>
          <cell r="IB265">
            <v>0</v>
          </cell>
          <cell r="IC265">
            <v>0</v>
          </cell>
          <cell r="ID265">
            <v>263374</v>
          </cell>
          <cell r="IE265">
            <v>0</v>
          </cell>
          <cell r="IF265">
            <v>30807</v>
          </cell>
          <cell r="IG265">
            <v>79573</v>
          </cell>
          <cell r="IH265">
            <v>0</v>
          </cell>
          <cell r="II265">
            <v>0</v>
          </cell>
          <cell r="IJ265">
            <v>0</v>
          </cell>
          <cell r="IK265">
            <v>0</v>
          </cell>
          <cell r="IL265">
            <v>4583209</v>
          </cell>
          <cell r="IM265">
            <v>0</v>
          </cell>
          <cell r="IN265">
            <v>0</v>
          </cell>
          <cell r="IO265">
            <v>6.05</v>
          </cell>
          <cell r="IP265">
            <v>12</v>
          </cell>
          <cell r="IQ265">
            <v>2.2949999999999999</v>
          </cell>
          <cell r="IR265">
            <v>1.32</v>
          </cell>
          <cell r="IS265">
            <v>544.1</v>
          </cell>
          <cell r="IT265">
            <v>0</v>
          </cell>
          <cell r="IU265">
            <v>19</v>
          </cell>
          <cell r="IV265">
            <v>0</v>
          </cell>
          <cell r="IW265">
            <v>0</v>
          </cell>
          <cell r="IX265">
            <v>0</v>
          </cell>
          <cell r="IY265">
            <v>0</v>
          </cell>
          <cell r="IZ265">
            <v>0</v>
          </cell>
          <cell r="JA265">
            <v>0</v>
          </cell>
          <cell r="JB265">
            <v>0</v>
          </cell>
          <cell r="JC265">
            <v>0</v>
          </cell>
          <cell r="JD265">
            <v>56.87</v>
          </cell>
          <cell r="JE265">
            <v>27.4</v>
          </cell>
          <cell r="JF265">
            <v>7.87</v>
          </cell>
          <cell r="JG265">
            <v>21.6</v>
          </cell>
          <cell r="JH265">
            <v>24.66</v>
          </cell>
          <cell r="JI265">
            <v>7.26</v>
          </cell>
          <cell r="JJ265">
            <v>22.32</v>
          </cell>
          <cell r="JK265">
            <v>54.24</v>
          </cell>
          <cell r="JL265">
            <v>5.12</v>
          </cell>
          <cell r="JM265">
            <v>1.1000000000000001</v>
          </cell>
          <cell r="JN265">
            <v>9</v>
          </cell>
          <cell r="JO265">
            <v>0</v>
          </cell>
          <cell r="JP265">
            <v>6241</v>
          </cell>
          <cell r="JQ265">
            <v>2.4089999999999998</v>
          </cell>
          <cell r="JR265">
            <v>55922</v>
          </cell>
          <cell r="JS265">
            <v>549.20000000000005</v>
          </cell>
          <cell r="JT265">
            <v>0</v>
          </cell>
          <cell r="JU265">
            <v>0</v>
          </cell>
          <cell r="JV265">
            <v>0</v>
          </cell>
          <cell r="JW265">
            <v>0</v>
          </cell>
          <cell r="JX265">
            <v>544.1</v>
          </cell>
          <cell r="JY265">
            <v>6486</v>
          </cell>
          <cell r="JZ265">
            <v>3529033</v>
          </cell>
          <cell r="KA265">
            <v>0</v>
          </cell>
        </row>
        <row r="266">
          <cell r="C266">
            <v>4774</v>
          </cell>
          <cell r="D266" t="str">
            <v>NORTH FAYETTE</v>
          </cell>
          <cell r="E266">
            <v>0</v>
          </cell>
          <cell r="F266">
            <v>0</v>
          </cell>
          <cell r="G266">
            <v>0</v>
          </cell>
          <cell r="H266">
            <v>4774</v>
          </cell>
          <cell r="I266">
            <v>3650707</v>
          </cell>
          <cell r="J266">
            <v>81216</v>
          </cell>
          <cell r="K266">
            <v>326642</v>
          </cell>
          <cell r="L266">
            <v>950000</v>
          </cell>
          <cell r="M266">
            <v>3100</v>
          </cell>
          <cell r="N266">
            <v>270000</v>
          </cell>
          <cell r="O266">
            <v>402200</v>
          </cell>
          <cell r="P266">
            <v>1086000</v>
          </cell>
          <cell r="Q266">
            <v>20000</v>
          </cell>
          <cell r="R266">
            <v>5225851</v>
          </cell>
          <cell r="S266">
            <v>0</v>
          </cell>
          <cell r="T266">
            <v>156100</v>
          </cell>
          <cell r="U266">
            <v>29439</v>
          </cell>
          <cell r="V266">
            <v>125500</v>
          </cell>
          <cell r="W266">
            <v>335000</v>
          </cell>
          <cell r="X266">
            <v>12661755</v>
          </cell>
          <cell r="Y266">
            <v>0</v>
          </cell>
          <cell r="Z266">
            <v>336822</v>
          </cell>
          <cell r="AA266">
            <v>0</v>
          </cell>
          <cell r="AB266">
            <v>12998577</v>
          </cell>
          <cell r="AC266">
            <v>3511772</v>
          </cell>
          <cell r="AD266">
            <v>16510349</v>
          </cell>
          <cell r="AE266">
            <v>7665000</v>
          </cell>
          <cell r="AF266">
            <v>350000</v>
          </cell>
          <cell r="AG266">
            <v>400000</v>
          </cell>
          <cell r="AH266">
            <v>370000</v>
          </cell>
          <cell r="AI266">
            <v>500000</v>
          </cell>
          <cell r="AJ266">
            <v>140000</v>
          </cell>
          <cell r="AK266">
            <v>776300</v>
          </cell>
          <cell r="AL266">
            <v>557000</v>
          </cell>
          <cell r="AM266">
            <v>0</v>
          </cell>
          <cell r="AN266">
            <v>3093300</v>
          </cell>
          <cell r="AO266">
            <v>525000</v>
          </cell>
          <cell r="AP266">
            <v>600000</v>
          </cell>
          <cell r="AQ266">
            <v>336822</v>
          </cell>
          <cell r="AR266">
            <v>389660</v>
          </cell>
          <cell r="AS266">
            <v>1326482</v>
          </cell>
          <cell r="AT266">
            <v>12609782</v>
          </cell>
          <cell r="AU266">
            <v>336822</v>
          </cell>
          <cell r="AV266">
            <v>12946604</v>
          </cell>
          <cell r="AW266">
            <v>3563745</v>
          </cell>
          <cell r="AX266">
            <v>16510349</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20</v>
          </cell>
          <cell r="BV266">
            <v>2013</v>
          </cell>
          <cell r="BW266">
            <v>2022</v>
          </cell>
          <cell r="BX266">
            <v>10</v>
          </cell>
          <cell r="BY266">
            <v>0</v>
          </cell>
          <cell r="BZ266">
            <v>0</v>
          </cell>
          <cell r="CA266">
            <v>0</v>
          </cell>
          <cell r="CB266">
            <v>0</v>
          </cell>
          <cell r="CC266">
            <v>0</v>
          </cell>
          <cell r="CD266">
            <v>0</v>
          </cell>
          <cell r="CE266">
            <v>0</v>
          </cell>
          <cell r="CF266">
            <v>0</v>
          </cell>
          <cell r="CG266">
            <v>0</v>
          </cell>
          <cell r="CH266">
            <v>0</v>
          </cell>
          <cell r="CI266">
            <v>0</v>
          </cell>
          <cell r="CJ266">
            <v>1999</v>
          </cell>
          <cell r="CK266">
            <v>2018</v>
          </cell>
          <cell r="CL266">
            <v>1000</v>
          </cell>
          <cell r="CM266">
            <v>0</v>
          </cell>
          <cell r="CN266">
            <v>0</v>
          </cell>
          <cell r="CO266">
            <v>0</v>
          </cell>
          <cell r="CP266">
            <v>0</v>
          </cell>
          <cell r="CQ266">
            <v>0</v>
          </cell>
          <cell r="CR266">
            <v>0</v>
          </cell>
          <cell r="CS266">
            <v>0</v>
          </cell>
          <cell r="CT266">
            <v>0</v>
          </cell>
          <cell r="CU266">
            <v>0</v>
          </cell>
          <cell r="CV266">
            <v>8</v>
          </cell>
          <cell r="CW266">
            <v>540450</v>
          </cell>
          <cell r="CX266">
            <v>0</v>
          </cell>
          <cell r="CY266">
            <v>0</v>
          </cell>
          <cell r="CZ266">
            <v>0</v>
          </cell>
          <cell r="DA266">
            <v>0</v>
          </cell>
          <cell r="DB266">
            <v>0</v>
          </cell>
          <cell r="DC266">
            <v>0</v>
          </cell>
          <cell r="DD266">
            <v>0</v>
          </cell>
          <cell r="DE266">
            <v>257568</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2517239</v>
          </cell>
          <cell r="DU266">
            <v>34820</v>
          </cell>
          <cell r="DV266">
            <v>0</v>
          </cell>
          <cell r="DW266">
            <v>0</v>
          </cell>
          <cell r="DX266">
            <v>0</v>
          </cell>
          <cell r="DY266">
            <v>436367</v>
          </cell>
          <cell r="DZ266">
            <v>130000</v>
          </cell>
          <cell r="EA266">
            <v>0</v>
          </cell>
          <cell r="EB266">
            <v>3118426</v>
          </cell>
          <cell r="EC266">
            <v>250000</v>
          </cell>
          <cell r="ED266">
            <v>0</v>
          </cell>
          <cell r="EE266">
            <v>3083606</v>
          </cell>
          <cell r="EF266">
            <v>0</v>
          </cell>
          <cell r="EG266">
            <v>257568</v>
          </cell>
          <cell r="EH266">
            <v>257568</v>
          </cell>
          <cell r="EI266">
            <v>84997</v>
          </cell>
          <cell r="EJ266">
            <v>342565</v>
          </cell>
          <cell r="EK266">
            <v>0</v>
          </cell>
          <cell r="EL266">
            <v>0</v>
          </cell>
          <cell r="EM266">
            <v>0</v>
          </cell>
          <cell r="EN266">
            <v>0</v>
          </cell>
          <cell r="EO266">
            <v>0</v>
          </cell>
          <cell r="EP266">
            <v>0</v>
          </cell>
          <cell r="EQ266">
            <v>3710991</v>
          </cell>
          <cell r="ER266">
            <v>13519</v>
          </cell>
          <cell r="ES266">
            <v>1231952</v>
          </cell>
          <cell r="ET266">
            <v>98783</v>
          </cell>
          <cell r="EU266">
            <v>0</v>
          </cell>
          <cell r="EV266">
            <v>0</v>
          </cell>
          <cell r="EW266">
            <v>100000</v>
          </cell>
          <cell r="EX266">
            <v>33000</v>
          </cell>
          <cell r="EY266">
            <v>0</v>
          </cell>
          <cell r="EZ266">
            <v>0</v>
          </cell>
          <cell r="FA266">
            <v>0</v>
          </cell>
          <cell r="FB266">
            <v>0</v>
          </cell>
          <cell r="FC266">
            <v>1463735</v>
          </cell>
          <cell r="FD266">
            <v>0</v>
          </cell>
          <cell r="FE266">
            <v>0</v>
          </cell>
          <cell r="FF266">
            <v>1218433</v>
          </cell>
          <cell r="FG266">
            <v>13519</v>
          </cell>
          <cell r="FH266">
            <v>3070929</v>
          </cell>
          <cell r="FI266">
            <v>68429</v>
          </cell>
          <cell r="FJ266">
            <v>326642</v>
          </cell>
          <cell r="FK266">
            <v>950000</v>
          </cell>
          <cell r="FL266">
            <v>1200</v>
          </cell>
          <cell r="FM266">
            <v>0</v>
          </cell>
          <cell r="FN266">
            <v>2200</v>
          </cell>
          <cell r="FO266">
            <v>400000</v>
          </cell>
          <cell r="FP266">
            <v>20000</v>
          </cell>
          <cell r="FQ266">
            <v>5225851</v>
          </cell>
          <cell r="FR266">
            <v>0</v>
          </cell>
          <cell r="FS266">
            <v>150000</v>
          </cell>
          <cell r="FT266">
            <v>24584</v>
          </cell>
          <cell r="FU266">
            <v>125500</v>
          </cell>
          <cell r="FV266">
            <v>125000</v>
          </cell>
          <cell r="FW266">
            <v>10490335</v>
          </cell>
          <cell r="FX266">
            <v>0</v>
          </cell>
          <cell r="FY266">
            <v>0</v>
          </cell>
          <cell r="FZ266">
            <v>0</v>
          </cell>
          <cell r="GA266">
            <v>10490335</v>
          </cell>
          <cell r="GB266">
            <v>1208178</v>
          </cell>
          <cell r="GC266">
            <v>11698513</v>
          </cell>
          <cell r="GD266">
            <v>2125126</v>
          </cell>
          <cell r="GE266">
            <v>0</v>
          </cell>
          <cell r="GF266">
            <v>7045797</v>
          </cell>
          <cell r="GG266">
            <v>6123</v>
          </cell>
          <cell r="GH266">
            <v>5186181</v>
          </cell>
          <cell r="GI266">
            <v>140146</v>
          </cell>
          <cell r="GJ266">
            <v>49143</v>
          </cell>
          <cell r="GK266">
            <v>619464</v>
          </cell>
          <cell r="GL266">
            <v>263648</v>
          </cell>
          <cell r="GM266">
            <v>21307</v>
          </cell>
          <cell r="GN266">
            <v>41924</v>
          </cell>
          <cell r="GO266">
            <v>46822</v>
          </cell>
          <cell r="GP266">
            <v>0</v>
          </cell>
          <cell r="GQ266">
            <v>162946</v>
          </cell>
          <cell r="GR266">
            <v>0</v>
          </cell>
          <cell r="GS266">
            <v>55471</v>
          </cell>
          <cell r="GT266">
            <v>315974</v>
          </cell>
          <cell r="GU266">
            <v>0</v>
          </cell>
          <cell r="GV266">
            <v>7417242</v>
          </cell>
          <cell r="GW266">
            <v>538120</v>
          </cell>
          <cell r="GX266">
            <v>2523551</v>
          </cell>
          <cell r="GY266">
            <v>0</v>
          </cell>
          <cell r="GZ266">
            <v>0</v>
          </cell>
          <cell r="HA266">
            <v>0</v>
          </cell>
          <cell r="HB266">
            <v>398143</v>
          </cell>
          <cell r="HC266">
            <v>0</v>
          </cell>
          <cell r="HD266">
            <v>64418</v>
          </cell>
          <cell r="HE266">
            <v>132022</v>
          </cell>
          <cell r="HF266">
            <v>11009078</v>
          </cell>
          <cell r="HG266">
            <v>8567464</v>
          </cell>
          <cell r="HH266">
            <v>0</v>
          </cell>
          <cell r="HI266">
            <v>2441614</v>
          </cell>
          <cell r="HJ266">
            <v>5159840</v>
          </cell>
          <cell r="HK266">
            <v>78203</v>
          </cell>
          <cell r="HL266">
            <v>54639</v>
          </cell>
          <cell r="HM266">
            <v>643528</v>
          </cell>
          <cell r="HN266">
            <v>263378</v>
          </cell>
          <cell r="HO266">
            <v>21577</v>
          </cell>
          <cell r="HP266">
            <v>41698</v>
          </cell>
          <cell r="HQ266">
            <v>46558</v>
          </cell>
          <cell r="HR266">
            <v>0</v>
          </cell>
          <cell r="HS266">
            <v>242912</v>
          </cell>
          <cell r="HT266">
            <v>0</v>
          </cell>
          <cell r="HU266">
            <v>120393</v>
          </cell>
          <cell r="HV266">
            <v>0</v>
          </cell>
          <cell r="HW266">
            <v>0</v>
          </cell>
          <cell r="HX266">
            <v>7189040</v>
          </cell>
          <cell r="HY266">
            <v>0</v>
          </cell>
          <cell r="HZ266">
            <v>2441614</v>
          </cell>
          <cell r="IA266">
            <v>0</v>
          </cell>
          <cell r="IB266">
            <v>0</v>
          </cell>
          <cell r="IC266">
            <v>0</v>
          </cell>
          <cell r="ID266">
            <v>394110</v>
          </cell>
          <cell r="IE266">
            <v>0</v>
          </cell>
          <cell r="IF266">
            <v>52809</v>
          </cell>
          <cell r="IG266">
            <v>134603</v>
          </cell>
          <cell r="IH266">
            <v>0</v>
          </cell>
          <cell r="II266">
            <v>0</v>
          </cell>
          <cell r="IJ266">
            <v>0</v>
          </cell>
          <cell r="IK266">
            <v>0</v>
          </cell>
          <cell r="IL266">
            <v>7068647</v>
          </cell>
          <cell r="IM266">
            <v>0</v>
          </cell>
          <cell r="IN266">
            <v>0</v>
          </cell>
          <cell r="IO266">
            <v>2.88</v>
          </cell>
          <cell r="IP266">
            <v>1</v>
          </cell>
          <cell r="IQ266">
            <v>4.1120000000000001</v>
          </cell>
          <cell r="IR266">
            <v>1.76</v>
          </cell>
          <cell r="IS266">
            <v>833</v>
          </cell>
          <cell r="IT266">
            <v>0</v>
          </cell>
          <cell r="IU266">
            <v>24.5</v>
          </cell>
          <cell r="IV266">
            <v>0</v>
          </cell>
          <cell r="IW266">
            <v>0</v>
          </cell>
          <cell r="IX266">
            <v>0</v>
          </cell>
          <cell r="IY266">
            <v>0</v>
          </cell>
          <cell r="IZ266">
            <v>0</v>
          </cell>
          <cell r="JA266">
            <v>0</v>
          </cell>
          <cell r="JB266">
            <v>0</v>
          </cell>
          <cell r="JC266">
            <v>0</v>
          </cell>
          <cell r="JD266">
            <v>103.08</v>
          </cell>
          <cell r="JE266">
            <v>10.96</v>
          </cell>
          <cell r="JF266">
            <v>38.119999999999997</v>
          </cell>
          <cell r="JG266">
            <v>54</v>
          </cell>
          <cell r="JH266">
            <v>24.66</v>
          </cell>
          <cell r="JI266">
            <v>35.700000000000003</v>
          </cell>
          <cell r="JJ266">
            <v>52.56</v>
          </cell>
          <cell r="JK266">
            <v>112.92</v>
          </cell>
          <cell r="JL266">
            <v>11.49</v>
          </cell>
          <cell r="JM266">
            <v>2.42</v>
          </cell>
          <cell r="JN266">
            <v>1</v>
          </cell>
          <cell r="JO266">
            <v>0</v>
          </cell>
          <cell r="JP266">
            <v>6243</v>
          </cell>
          <cell r="JQ266">
            <v>4.133</v>
          </cell>
          <cell r="JR266">
            <v>110119</v>
          </cell>
          <cell r="JS266">
            <v>826.5</v>
          </cell>
          <cell r="JT266">
            <v>0.1</v>
          </cell>
          <cell r="JU266">
            <v>0</v>
          </cell>
          <cell r="JV266">
            <v>536</v>
          </cell>
          <cell r="JW266">
            <v>0</v>
          </cell>
          <cell r="JX266">
            <v>833</v>
          </cell>
          <cell r="JY266">
            <v>6488</v>
          </cell>
          <cell r="JZ266">
            <v>5404504</v>
          </cell>
          <cell r="KA266">
            <v>0</v>
          </cell>
        </row>
        <row r="267">
          <cell r="C267">
            <v>4775</v>
          </cell>
          <cell r="D267" t="str">
            <v>NORTHEAST HAMILTON</v>
          </cell>
          <cell r="E267">
            <v>0</v>
          </cell>
          <cell r="F267">
            <v>0</v>
          </cell>
          <cell r="G267">
            <v>0</v>
          </cell>
          <cell r="H267">
            <v>4775</v>
          </cell>
          <cell r="I267">
            <v>2166952</v>
          </cell>
          <cell r="J267">
            <v>32336</v>
          </cell>
          <cell r="K267">
            <v>149632</v>
          </cell>
          <cell r="L267">
            <v>115000</v>
          </cell>
          <cell r="M267">
            <v>7160</v>
          </cell>
          <cell r="N267">
            <v>62000</v>
          </cell>
          <cell r="O267">
            <v>40000</v>
          </cell>
          <cell r="P267">
            <v>331000</v>
          </cell>
          <cell r="Q267">
            <v>0</v>
          </cell>
          <cell r="R267">
            <v>749875</v>
          </cell>
          <cell r="S267">
            <v>0</v>
          </cell>
          <cell r="T267">
            <v>6000</v>
          </cell>
          <cell r="U267">
            <v>38266</v>
          </cell>
          <cell r="V267">
            <v>26000</v>
          </cell>
          <cell r="W267">
            <v>108000</v>
          </cell>
          <cell r="X267">
            <v>3832221</v>
          </cell>
          <cell r="Y267">
            <v>0</v>
          </cell>
          <cell r="Z267">
            <v>40000</v>
          </cell>
          <cell r="AA267">
            <v>1000</v>
          </cell>
          <cell r="AB267">
            <v>3873221</v>
          </cell>
          <cell r="AC267">
            <v>2198623</v>
          </cell>
          <cell r="AD267">
            <v>6071844</v>
          </cell>
          <cell r="AE267">
            <v>2022000</v>
          </cell>
          <cell r="AF267">
            <v>50500</v>
          </cell>
          <cell r="AG267">
            <v>81000</v>
          </cell>
          <cell r="AH267">
            <v>275500</v>
          </cell>
          <cell r="AI267">
            <v>33000</v>
          </cell>
          <cell r="AJ267">
            <v>23000</v>
          </cell>
          <cell r="AK267">
            <v>291000</v>
          </cell>
          <cell r="AL267">
            <v>190500</v>
          </cell>
          <cell r="AM267">
            <v>0</v>
          </cell>
          <cell r="AN267">
            <v>944500</v>
          </cell>
          <cell r="AO267">
            <v>140000</v>
          </cell>
          <cell r="AP267">
            <v>0</v>
          </cell>
          <cell r="AQ267">
            <v>194970</v>
          </cell>
          <cell r="AR267">
            <v>111389</v>
          </cell>
          <cell r="AS267">
            <v>306359</v>
          </cell>
          <cell r="AT267">
            <v>3412859</v>
          </cell>
          <cell r="AU267">
            <v>40000</v>
          </cell>
          <cell r="AV267">
            <v>3452859</v>
          </cell>
          <cell r="AW267">
            <v>2618985</v>
          </cell>
          <cell r="AX267">
            <v>6071844</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20</v>
          </cell>
          <cell r="BV267">
            <v>2013</v>
          </cell>
          <cell r="BW267">
            <v>2017</v>
          </cell>
          <cell r="BX267">
            <v>10</v>
          </cell>
          <cell r="BY267">
            <v>0</v>
          </cell>
          <cell r="BZ267">
            <v>0</v>
          </cell>
          <cell r="CA267">
            <v>0</v>
          </cell>
          <cell r="CB267">
            <v>0</v>
          </cell>
          <cell r="CC267">
            <v>0</v>
          </cell>
          <cell r="CD267">
            <v>0</v>
          </cell>
          <cell r="CE267">
            <v>0</v>
          </cell>
          <cell r="CF267">
            <v>0</v>
          </cell>
          <cell r="CG267">
            <v>0</v>
          </cell>
          <cell r="CH267">
            <v>0</v>
          </cell>
          <cell r="CI267">
            <v>0</v>
          </cell>
          <cell r="CJ267">
            <v>2013</v>
          </cell>
          <cell r="CK267">
            <v>2022</v>
          </cell>
          <cell r="CL267">
            <v>770</v>
          </cell>
          <cell r="CM267">
            <v>0</v>
          </cell>
          <cell r="CN267">
            <v>0</v>
          </cell>
          <cell r="CO267">
            <v>0</v>
          </cell>
          <cell r="CP267">
            <v>0</v>
          </cell>
          <cell r="CQ267">
            <v>0</v>
          </cell>
          <cell r="CR267">
            <v>0</v>
          </cell>
          <cell r="CS267">
            <v>0</v>
          </cell>
          <cell r="CT267">
            <v>2700</v>
          </cell>
          <cell r="CU267">
            <v>0</v>
          </cell>
          <cell r="CV267">
            <v>8</v>
          </cell>
          <cell r="CW267">
            <v>146140</v>
          </cell>
          <cell r="CX267">
            <v>0</v>
          </cell>
          <cell r="CY267">
            <v>0</v>
          </cell>
          <cell r="CZ267">
            <v>0</v>
          </cell>
          <cell r="DA267">
            <v>0</v>
          </cell>
          <cell r="DB267">
            <v>0</v>
          </cell>
          <cell r="DC267">
            <v>0</v>
          </cell>
          <cell r="DD267">
            <v>1</v>
          </cell>
          <cell r="DE267">
            <v>151010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1361303</v>
          </cell>
          <cell r="DU267">
            <v>9755</v>
          </cell>
          <cell r="DV267">
            <v>0</v>
          </cell>
          <cell r="DW267">
            <v>0</v>
          </cell>
          <cell r="DX267">
            <v>0</v>
          </cell>
          <cell r="DY267">
            <v>0</v>
          </cell>
          <cell r="DZ267">
            <v>0</v>
          </cell>
          <cell r="EA267">
            <v>0</v>
          </cell>
          <cell r="EB267">
            <v>1371058</v>
          </cell>
          <cell r="EC267">
            <v>100000</v>
          </cell>
          <cell r="ED267">
            <v>0</v>
          </cell>
          <cell r="EE267">
            <v>1361303</v>
          </cell>
          <cell r="EF267">
            <v>0</v>
          </cell>
          <cell r="EG267">
            <v>135515</v>
          </cell>
          <cell r="EH267">
            <v>135515</v>
          </cell>
          <cell r="EI267">
            <v>64718</v>
          </cell>
          <cell r="EJ267">
            <v>200233</v>
          </cell>
          <cell r="EK267">
            <v>0</v>
          </cell>
          <cell r="EL267">
            <v>0</v>
          </cell>
          <cell r="EM267">
            <v>0</v>
          </cell>
          <cell r="EN267">
            <v>0</v>
          </cell>
          <cell r="EO267">
            <v>525470</v>
          </cell>
          <cell r="EP267">
            <v>0</v>
          </cell>
          <cell r="EQ267">
            <v>2196761</v>
          </cell>
          <cell r="ER267">
            <v>4974</v>
          </cell>
          <cell r="ES267">
            <v>732075</v>
          </cell>
          <cell r="ET267">
            <v>53412</v>
          </cell>
          <cell r="EU267">
            <v>0</v>
          </cell>
          <cell r="EV267">
            <v>0</v>
          </cell>
          <cell r="EW267">
            <v>69099</v>
          </cell>
          <cell r="EX267">
            <v>33000</v>
          </cell>
          <cell r="EY267">
            <v>0</v>
          </cell>
          <cell r="EZ267">
            <v>0</v>
          </cell>
          <cell r="FA267">
            <v>267938</v>
          </cell>
          <cell r="FB267">
            <v>0</v>
          </cell>
          <cell r="FC267">
            <v>1155524</v>
          </cell>
          <cell r="FD267">
            <v>0</v>
          </cell>
          <cell r="FE267">
            <v>0</v>
          </cell>
          <cell r="FF267">
            <v>727101</v>
          </cell>
          <cell r="FG267">
            <v>4974</v>
          </cell>
          <cell r="FH267">
            <v>1353085</v>
          </cell>
          <cell r="FI267">
            <v>20500</v>
          </cell>
          <cell r="FJ267">
            <v>133484</v>
          </cell>
          <cell r="FK267">
            <v>115000</v>
          </cell>
          <cell r="FL267">
            <v>5000</v>
          </cell>
          <cell r="FM267">
            <v>0</v>
          </cell>
          <cell r="FN267">
            <v>0</v>
          </cell>
          <cell r="FO267">
            <v>125000</v>
          </cell>
          <cell r="FP267">
            <v>0</v>
          </cell>
          <cell r="FQ267">
            <v>749875</v>
          </cell>
          <cell r="FR267">
            <v>0</v>
          </cell>
          <cell r="FS267">
            <v>5000</v>
          </cell>
          <cell r="FT267">
            <v>23180</v>
          </cell>
          <cell r="FU267">
            <v>26000</v>
          </cell>
          <cell r="FV267">
            <v>40000</v>
          </cell>
          <cell r="FW267">
            <v>2596124</v>
          </cell>
          <cell r="FX267">
            <v>0</v>
          </cell>
          <cell r="FY267">
            <v>20000</v>
          </cell>
          <cell r="FZ267">
            <v>1000</v>
          </cell>
          <cell r="GA267">
            <v>2617124</v>
          </cell>
          <cell r="GB267">
            <v>1180183</v>
          </cell>
          <cell r="GC267">
            <v>3797307</v>
          </cell>
          <cell r="GD267">
            <v>493664</v>
          </cell>
          <cell r="GE267">
            <v>0</v>
          </cell>
          <cell r="GF267">
            <v>2137269</v>
          </cell>
          <cell r="GG267">
            <v>6171</v>
          </cell>
          <cell r="GH267">
            <v>1397114</v>
          </cell>
          <cell r="GI267">
            <v>199128</v>
          </cell>
          <cell r="GJ267">
            <v>60494</v>
          </cell>
          <cell r="GK267">
            <v>172665</v>
          </cell>
          <cell r="GL267">
            <v>69652</v>
          </cell>
          <cell r="GM267">
            <v>13106</v>
          </cell>
          <cell r="GN267">
            <v>11178</v>
          </cell>
          <cell r="GO267">
            <v>12570</v>
          </cell>
          <cell r="GP267">
            <v>0</v>
          </cell>
          <cell r="GQ267">
            <v>21703</v>
          </cell>
          <cell r="GR267">
            <v>0</v>
          </cell>
          <cell r="GS267">
            <v>47513</v>
          </cell>
          <cell r="GT267">
            <v>0</v>
          </cell>
          <cell r="GU267">
            <v>0</v>
          </cell>
          <cell r="GV267">
            <v>2146318</v>
          </cell>
          <cell r="GW267">
            <v>346118</v>
          </cell>
          <cell r="GX267">
            <v>227921</v>
          </cell>
          <cell r="GY267">
            <v>38464</v>
          </cell>
          <cell r="GZ267">
            <v>0</v>
          </cell>
          <cell r="HA267">
            <v>0</v>
          </cell>
          <cell r="HB267">
            <v>145066</v>
          </cell>
          <cell r="HC267">
            <v>0</v>
          </cell>
          <cell r="HD267">
            <v>17862</v>
          </cell>
          <cell r="HE267">
            <v>24004</v>
          </cell>
          <cell r="HF267">
            <v>2889427</v>
          </cell>
          <cell r="HG267">
            <v>2433815</v>
          </cell>
          <cell r="HH267">
            <v>0</v>
          </cell>
          <cell r="HI267">
            <v>455612</v>
          </cell>
          <cell r="HJ267">
            <v>1446930</v>
          </cell>
          <cell r="HK267">
            <v>0</v>
          </cell>
          <cell r="HL267">
            <v>73825</v>
          </cell>
          <cell r="HM267">
            <v>154696</v>
          </cell>
          <cell r="HN267">
            <v>71051</v>
          </cell>
          <cell r="HO267">
            <v>11707</v>
          </cell>
          <cell r="HP267">
            <v>11601</v>
          </cell>
          <cell r="HQ267">
            <v>13041</v>
          </cell>
          <cell r="HR267">
            <v>0</v>
          </cell>
          <cell r="HS267">
            <v>4843</v>
          </cell>
          <cell r="HT267">
            <v>0</v>
          </cell>
          <cell r="HU267">
            <v>66011</v>
          </cell>
          <cell r="HV267">
            <v>0</v>
          </cell>
          <cell r="HW267">
            <v>0</v>
          </cell>
          <cell r="HX267">
            <v>2018815</v>
          </cell>
          <cell r="HY267">
            <v>0</v>
          </cell>
          <cell r="HZ267">
            <v>455612</v>
          </cell>
          <cell r="IA267">
            <v>0</v>
          </cell>
          <cell r="IB267">
            <v>0</v>
          </cell>
          <cell r="IC267">
            <v>0</v>
          </cell>
          <cell r="ID267">
            <v>131786</v>
          </cell>
          <cell r="IE267">
            <v>0</v>
          </cell>
          <cell r="IF267">
            <v>14615</v>
          </cell>
          <cell r="IG267">
            <v>48968</v>
          </cell>
          <cell r="IH267">
            <v>0</v>
          </cell>
          <cell r="II267">
            <v>0</v>
          </cell>
          <cell r="IJ267">
            <v>0</v>
          </cell>
          <cell r="IK267">
            <v>0</v>
          </cell>
          <cell r="IL267">
            <v>1952804</v>
          </cell>
          <cell r="IM267">
            <v>0</v>
          </cell>
          <cell r="IN267">
            <v>0</v>
          </cell>
          <cell r="IO267">
            <v>10.39</v>
          </cell>
          <cell r="IP267">
            <v>0</v>
          </cell>
          <cell r="IQ267">
            <v>1.345</v>
          </cell>
          <cell r="IR267">
            <v>0</v>
          </cell>
          <cell r="IS267">
            <v>212</v>
          </cell>
          <cell r="IT267">
            <v>0</v>
          </cell>
          <cell r="IU267">
            <v>7.5</v>
          </cell>
          <cell r="IV267">
            <v>0</v>
          </cell>
          <cell r="IW267">
            <v>0</v>
          </cell>
          <cell r="IX267">
            <v>0</v>
          </cell>
          <cell r="IY267">
            <v>1136</v>
          </cell>
          <cell r="IZ267">
            <v>1394</v>
          </cell>
          <cell r="JA267">
            <v>0</v>
          </cell>
          <cell r="JB267">
            <v>0</v>
          </cell>
          <cell r="JC267">
            <v>0.73</v>
          </cell>
          <cell r="JD267">
            <v>24.59</v>
          </cell>
          <cell r="JE267">
            <v>4.1100000000000003</v>
          </cell>
          <cell r="JF267">
            <v>9.68</v>
          </cell>
          <cell r="JG267">
            <v>10.8</v>
          </cell>
          <cell r="JH267">
            <v>8.2200000000000006</v>
          </cell>
          <cell r="JI267">
            <v>6.67</v>
          </cell>
          <cell r="JJ267">
            <v>12.96</v>
          </cell>
          <cell r="JK267">
            <v>27.85</v>
          </cell>
          <cell r="JL267">
            <v>20.59</v>
          </cell>
          <cell r="JM267">
            <v>0</v>
          </cell>
          <cell r="JN267">
            <v>2</v>
          </cell>
          <cell r="JO267">
            <v>0</v>
          </cell>
          <cell r="JP267">
            <v>6291</v>
          </cell>
          <cell r="JQ267">
            <v>1.181</v>
          </cell>
          <cell r="JR267">
            <v>12776</v>
          </cell>
          <cell r="JS267">
            <v>230</v>
          </cell>
          <cell r="JT267">
            <v>0</v>
          </cell>
          <cell r="JU267">
            <v>0</v>
          </cell>
          <cell r="JV267">
            <v>0</v>
          </cell>
          <cell r="JW267">
            <v>212</v>
          </cell>
          <cell r="JX267">
            <v>212</v>
          </cell>
          <cell r="JY267">
            <v>6536</v>
          </cell>
          <cell r="JZ267">
            <v>1385632</v>
          </cell>
          <cell r="KA267">
            <v>75767</v>
          </cell>
        </row>
        <row r="268">
          <cell r="C268">
            <v>4776</v>
          </cell>
          <cell r="D268" t="str">
            <v>NORTH MAHASKA</v>
          </cell>
          <cell r="E268">
            <v>0</v>
          </cell>
          <cell r="F268">
            <v>0</v>
          </cell>
          <cell r="G268">
            <v>0</v>
          </cell>
          <cell r="H268">
            <v>4776</v>
          </cell>
          <cell r="I268">
            <v>2459474</v>
          </cell>
          <cell r="J268">
            <v>254872</v>
          </cell>
          <cell r="K268">
            <v>0</v>
          </cell>
          <cell r="L268">
            <v>376000</v>
          </cell>
          <cell r="M268">
            <v>0</v>
          </cell>
          <cell r="N268">
            <v>150000</v>
          </cell>
          <cell r="O268">
            <v>300000</v>
          </cell>
          <cell r="P268">
            <v>660000</v>
          </cell>
          <cell r="Q268">
            <v>10000</v>
          </cell>
          <cell r="R268">
            <v>2660436</v>
          </cell>
          <cell r="S268">
            <v>0</v>
          </cell>
          <cell r="T268">
            <v>27000</v>
          </cell>
          <cell r="U268">
            <v>9171</v>
          </cell>
          <cell r="V268">
            <v>95000</v>
          </cell>
          <cell r="W268">
            <v>210000</v>
          </cell>
          <cell r="X268">
            <v>7211953</v>
          </cell>
          <cell r="Y268">
            <v>0</v>
          </cell>
          <cell r="Z268">
            <v>226536</v>
          </cell>
          <cell r="AA268">
            <v>0</v>
          </cell>
          <cell r="AB268">
            <v>7438489</v>
          </cell>
          <cell r="AC268">
            <v>2112460</v>
          </cell>
          <cell r="AD268">
            <v>9550949</v>
          </cell>
          <cell r="AE268">
            <v>5270000</v>
          </cell>
          <cell r="AF268">
            <v>201500</v>
          </cell>
          <cell r="AG268">
            <v>475000</v>
          </cell>
          <cell r="AH268">
            <v>250000</v>
          </cell>
          <cell r="AI268">
            <v>340500</v>
          </cell>
          <cell r="AJ268">
            <v>120000</v>
          </cell>
          <cell r="AK268">
            <v>845000</v>
          </cell>
          <cell r="AL268">
            <v>425000</v>
          </cell>
          <cell r="AM268">
            <v>0</v>
          </cell>
          <cell r="AN268">
            <v>2657000</v>
          </cell>
          <cell r="AO268">
            <v>320000</v>
          </cell>
          <cell r="AP268">
            <v>450000</v>
          </cell>
          <cell r="AQ268">
            <v>226536</v>
          </cell>
          <cell r="AR268">
            <v>231031</v>
          </cell>
          <cell r="AS268">
            <v>907567</v>
          </cell>
          <cell r="AT268">
            <v>9154567</v>
          </cell>
          <cell r="AU268">
            <v>226536</v>
          </cell>
          <cell r="AV268">
            <v>9381103</v>
          </cell>
          <cell r="AW268">
            <v>169846</v>
          </cell>
          <cell r="AX268">
            <v>9550949</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v>
          </cell>
          <cell r="CP268">
            <v>0</v>
          </cell>
          <cell r="CQ268">
            <v>0</v>
          </cell>
          <cell r="CR268">
            <v>0</v>
          </cell>
          <cell r="CS268">
            <v>0</v>
          </cell>
          <cell r="CT268">
            <v>2700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2017909</v>
          </cell>
          <cell r="DU268">
            <v>0</v>
          </cell>
          <cell r="DV268">
            <v>0</v>
          </cell>
          <cell r="DW268">
            <v>0</v>
          </cell>
          <cell r="DX268">
            <v>0</v>
          </cell>
          <cell r="DY268">
            <v>324290</v>
          </cell>
          <cell r="DZ268">
            <v>100000</v>
          </cell>
          <cell r="EA268">
            <v>0</v>
          </cell>
          <cell r="EB268">
            <v>2442199</v>
          </cell>
          <cell r="EC268">
            <v>190326</v>
          </cell>
          <cell r="ED268">
            <v>0</v>
          </cell>
          <cell r="EE268">
            <v>2442199</v>
          </cell>
          <cell r="EF268">
            <v>0</v>
          </cell>
          <cell r="EG268">
            <v>0</v>
          </cell>
          <cell r="EH268">
            <v>0</v>
          </cell>
          <cell r="EI268">
            <v>69786</v>
          </cell>
          <cell r="EJ268">
            <v>69786</v>
          </cell>
          <cell r="EK268">
            <v>0</v>
          </cell>
          <cell r="EL268">
            <v>0</v>
          </cell>
          <cell r="EM268">
            <v>0</v>
          </cell>
          <cell r="EN268">
            <v>0</v>
          </cell>
          <cell r="EO268">
            <v>0</v>
          </cell>
          <cell r="EP268">
            <v>0</v>
          </cell>
          <cell r="EQ268">
            <v>2702311</v>
          </cell>
          <cell r="ER268">
            <v>0</v>
          </cell>
          <cell r="ES268">
            <v>1154849</v>
          </cell>
          <cell r="ET268">
            <v>90000</v>
          </cell>
          <cell r="EU268">
            <v>0</v>
          </cell>
          <cell r="EV268">
            <v>0</v>
          </cell>
          <cell r="EW268">
            <v>0</v>
          </cell>
          <cell r="EX268">
            <v>33000</v>
          </cell>
          <cell r="EY268">
            <v>0</v>
          </cell>
          <cell r="EZ268">
            <v>0</v>
          </cell>
          <cell r="FA268">
            <v>0</v>
          </cell>
          <cell r="FB268">
            <v>0</v>
          </cell>
          <cell r="FC268">
            <v>1277849</v>
          </cell>
          <cell r="FD268">
            <v>0</v>
          </cell>
          <cell r="FE268">
            <v>0</v>
          </cell>
          <cell r="FF268">
            <v>1154849</v>
          </cell>
          <cell r="FG268">
            <v>0</v>
          </cell>
          <cell r="FH268">
            <v>2223786</v>
          </cell>
          <cell r="FI268">
            <v>230448</v>
          </cell>
          <cell r="FJ268">
            <v>0</v>
          </cell>
          <cell r="FK268">
            <v>376000</v>
          </cell>
          <cell r="FL268">
            <v>0</v>
          </cell>
          <cell r="FM268">
            <v>0</v>
          </cell>
          <cell r="FN268">
            <v>0</v>
          </cell>
          <cell r="FO268">
            <v>50000</v>
          </cell>
          <cell r="FP268">
            <v>10000</v>
          </cell>
          <cell r="FQ268">
            <v>2660436</v>
          </cell>
          <cell r="FR268">
            <v>0</v>
          </cell>
          <cell r="FS268">
            <v>25000</v>
          </cell>
          <cell r="FT268">
            <v>8292</v>
          </cell>
          <cell r="FU268">
            <v>95000</v>
          </cell>
          <cell r="FV268">
            <v>80000</v>
          </cell>
          <cell r="FW268">
            <v>5758962</v>
          </cell>
          <cell r="FX268">
            <v>0</v>
          </cell>
          <cell r="FY268">
            <v>0</v>
          </cell>
          <cell r="FZ268">
            <v>0</v>
          </cell>
          <cell r="GA268">
            <v>5758962</v>
          </cell>
          <cell r="GB268">
            <v>714141</v>
          </cell>
          <cell r="GC268">
            <v>6473103</v>
          </cell>
          <cell r="GD268">
            <v>644292</v>
          </cell>
          <cell r="GE268">
            <v>0</v>
          </cell>
          <cell r="GF268">
            <v>4348634</v>
          </cell>
          <cell r="GG268">
            <v>6168</v>
          </cell>
          <cell r="GH268">
            <v>3225864</v>
          </cell>
          <cell r="GI268">
            <v>56697</v>
          </cell>
          <cell r="GJ268">
            <v>30303</v>
          </cell>
          <cell r="GK268">
            <v>359163</v>
          </cell>
          <cell r="GL268">
            <v>151829</v>
          </cell>
          <cell r="GM268">
            <v>1802</v>
          </cell>
          <cell r="GN268">
            <v>27681</v>
          </cell>
          <cell r="GO268">
            <v>30394</v>
          </cell>
          <cell r="GP268">
            <v>0</v>
          </cell>
          <cell r="GQ268">
            <v>123750</v>
          </cell>
          <cell r="GR268">
            <v>0</v>
          </cell>
          <cell r="GS268">
            <v>76483</v>
          </cell>
          <cell r="GT268">
            <v>306287</v>
          </cell>
          <cell r="GU268">
            <v>0</v>
          </cell>
          <cell r="GV268">
            <v>4731404</v>
          </cell>
          <cell r="GW268">
            <v>634414</v>
          </cell>
          <cell r="GX268">
            <v>714887</v>
          </cell>
          <cell r="GY268">
            <v>0</v>
          </cell>
          <cell r="GZ268">
            <v>0</v>
          </cell>
          <cell r="HA268">
            <v>0</v>
          </cell>
          <cell r="HB268">
            <v>0</v>
          </cell>
          <cell r="HC268">
            <v>0</v>
          </cell>
          <cell r="HD268">
            <v>30977</v>
          </cell>
          <cell r="HE268">
            <v>108018</v>
          </cell>
          <cell r="HF268">
            <v>6188723</v>
          </cell>
          <cell r="HG268">
            <v>5540904</v>
          </cell>
          <cell r="HH268">
            <v>0</v>
          </cell>
          <cell r="HI268">
            <v>647819</v>
          </cell>
          <cell r="HJ268">
            <v>3366595</v>
          </cell>
          <cell r="HK268">
            <v>0</v>
          </cell>
          <cell r="HL268">
            <v>29340</v>
          </cell>
          <cell r="HM268">
            <v>430476</v>
          </cell>
          <cell r="HN268">
            <v>160923</v>
          </cell>
          <cell r="HO268">
            <v>0</v>
          </cell>
          <cell r="HP268">
            <v>28684</v>
          </cell>
          <cell r="HQ268">
            <v>31498</v>
          </cell>
          <cell r="HR268">
            <v>0</v>
          </cell>
          <cell r="HS268">
            <v>123750</v>
          </cell>
          <cell r="HT268">
            <v>0</v>
          </cell>
          <cell r="HU268">
            <v>18003</v>
          </cell>
          <cell r="HV268">
            <v>0</v>
          </cell>
          <cell r="HW268">
            <v>0</v>
          </cell>
          <cell r="HX268">
            <v>4549329</v>
          </cell>
          <cell r="HY268">
            <v>0</v>
          </cell>
          <cell r="HZ268">
            <v>647819</v>
          </cell>
          <cell r="IA268">
            <v>0</v>
          </cell>
          <cell r="IB268">
            <v>0</v>
          </cell>
          <cell r="IC268">
            <v>0</v>
          </cell>
          <cell r="ID268">
            <v>0</v>
          </cell>
          <cell r="IE268">
            <v>0</v>
          </cell>
          <cell r="IF268">
            <v>25355</v>
          </cell>
          <cell r="IG268">
            <v>104057</v>
          </cell>
          <cell r="IH268">
            <v>0</v>
          </cell>
          <cell r="II268">
            <v>0</v>
          </cell>
          <cell r="IJ268">
            <v>0</v>
          </cell>
          <cell r="IK268">
            <v>0</v>
          </cell>
          <cell r="IL268">
            <v>4531326</v>
          </cell>
          <cell r="IM268">
            <v>0</v>
          </cell>
          <cell r="IN268">
            <v>0</v>
          </cell>
          <cell r="IO268">
            <v>2.08</v>
          </cell>
          <cell r="IP268">
            <v>38</v>
          </cell>
          <cell r="IQ268">
            <v>2.5859999999999999</v>
          </cell>
          <cell r="IR268">
            <v>0</v>
          </cell>
          <cell r="IS268">
            <v>492.6</v>
          </cell>
          <cell r="IT268">
            <v>0</v>
          </cell>
          <cell r="IU268">
            <v>14</v>
          </cell>
          <cell r="IV268">
            <v>0</v>
          </cell>
          <cell r="IW268">
            <v>0</v>
          </cell>
          <cell r="IX268">
            <v>0</v>
          </cell>
          <cell r="IY268">
            <v>0</v>
          </cell>
          <cell r="IZ268">
            <v>0</v>
          </cell>
          <cell r="JA268">
            <v>0</v>
          </cell>
          <cell r="JB268">
            <v>0</v>
          </cell>
          <cell r="JC268">
            <v>1.5</v>
          </cell>
          <cell r="JD268">
            <v>68.459999999999994</v>
          </cell>
          <cell r="JE268">
            <v>16.440000000000001</v>
          </cell>
          <cell r="JF268">
            <v>21.78</v>
          </cell>
          <cell r="JG268">
            <v>30.24</v>
          </cell>
          <cell r="JH268">
            <v>19.18</v>
          </cell>
          <cell r="JI268">
            <v>13.31</v>
          </cell>
          <cell r="JJ268">
            <v>28.8</v>
          </cell>
          <cell r="JK268">
            <v>61.29</v>
          </cell>
          <cell r="JL268">
            <v>2.59</v>
          </cell>
          <cell r="JM268">
            <v>0</v>
          </cell>
          <cell r="JN268">
            <v>38</v>
          </cell>
          <cell r="JO268">
            <v>0</v>
          </cell>
          <cell r="JP268">
            <v>6288</v>
          </cell>
          <cell r="JQ268">
            <v>2.427</v>
          </cell>
          <cell r="JR268">
            <v>16303</v>
          </cell>
          <cell r="JS268">
            <v>535.4</v>
          </cell>
          <cell r="JT268">
            <v>-1</v>
          </cell>
          <cell r="JU268">
            <v>-6288</v>
          </cell>
          <cell r="JV268">
            <v>-5356</v>
          </cell>
          <cell r="JW268">
            <v>416</v>
          </cell>
          <cell r="JX268">
            <v>492.6</v>
          </cell>
          <cell r="JY268">
            <v>6533</v>
          </cell>
          <cell r="JZ268">
            <v>3218156</v>
          </cell>
          <cell r="KA268">
            <v>182105</v>
          </cell>
        </row>
        <row r="269">
          <cell r="C269">
            <v>4777</v>
          </cell>
          <cell r="D269" t="str">
            <v>NORTH LINN</v>
          </cell>
          <cell r="E269">
            <v>0</v>
          </cell>
          <cell r="F269">
            <v>0</v>
          </cell>
          <cell r="G269">
            <v>0</v>
          </cell>
          <cell r="H269">
            <v>4777</v>
          </cell>
          <cell r="I269">
            <v>3199602</v>
          </cell>
          <cell r="J269">
            <v>85985</v>
          </cell>
          <cell r="K269">
            <v>200000</v>
          </cell>
          <cell r="L269">
            <v>191200</v>
          </cell>
          <cell r="M269">
            <v>12650</v>
          </cell>
          <cell r="N269">
            <v>218000</v>
          </cell>
          <cell r="O269">
            <v>260000</v>
          </cell>
          <cell r="P269">
            <v>735045</v>
          </cell>
          <cell r="Q269">
            <v>24000</v>
          </cell>
          <cell r="R269">
            <v>4055835</v>
          </cell>
          <cell r="S269">
            <v>0</v>
          </cell>
          <cell r="T269">
            <v>10100</v>
          </cell>
          <cell r="U269">
            <v>1799</v>
          </cell>
          <cell r="V269">
            <v>51000</v>
          </cell>
          <cell r="W269">
            <v>274000</v>
          </cell>
          <cell r="X269">
            <v>9319216</v>
          </cell>
          <cell r="Y269">
            <v>0</v>
          </cell>
          <cell r="Z269">
            <v>523000</v>
          </cell>
          <cell r="AA269">
            <v>0</v>
          </cell>
          <cell r="AB269">
            <v>9842216</v>
          </cell>
          <cell r="AC269">
            <v>2046115</v>
          </cell>
          <cell r="AD269">
            <v>11888331</v>
          </cell>
          <cell r="AE269">
            <v>5500000</v>
          </cell>
          <cell r="AF269">
            <v>238000</v>
          </cell>
          <cell r="AG269">
            <v>290000</v>
          </cell>
          <cell r="AH269">
            <v>225000</v>
          </cell>
          <cell r="AI269">
            <v>360000</v>
          </cell>
          <cell r="AJ269">
            <v>165000</v>
          </cell>
          <cell r="AK269">
            <v>711000</v>
          </cell>
          <cell r="AL269">
            <v>405000</v>
          </cell>
          <cell r="AM269">
            <v>0</v>
          </cell>
          <cell r="AN269">
            <v>2394000</v>
          </cell>
          <cell r="AO269">
            <v>402000</v>
          </cell>
          <cell r="AP269">
            <v>65000</v>
          </cell>
          <cell r="AQ269">
            <v>950000</v>
          </cell>
          <cell r="AR269">
            <v>302456</v>
          </cell>
          <cell r="AS269">
            <v>1317456</v>
          </cell>
          <cell r="AT269">
            <v>9613456</v>
          </cell>
          <cell r="AU269">
            <v>523000</v>
          </cell>
          <cell r="AV269">
            <v>10136456</v>
          </cell>
          <cell r="AW269">
            <v>1751875</v>
          </cell>
          <cell r="AX269">
            <v>11888331</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20</v>
          </cell>
          <cell r="BV269">
            <v>2014</v>
          </cell>
          <cell r="BW269">
            <v>2018</v>
          </cell>
          <cell r="BX269">
            <v>10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2700</v>
          </cell>
          <cell r="CU269">
            <v>0</v>
          </cell>
          <cell r="CV269">
            <v>5</v>
          </cell>
          <cell r="CW269">
            <v>447895</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1797914</v>
          </cell>
          <cell r="DU269">
            <v>116015</v>
          </cell>
          <cell r="DV269">
            <v>0</v>
          </cell>
          <cell r="DW269">
            <v>0</v>
          </cell>
          <cell r="DX269">
            <v>0</v>
          </cell>
          <cell r="DY269">
            <v>109209</v>
          </cell>
          <cell r="DZ269">
            <v>350579</v>
          </cell>
          <cell r="EA269">
            <v>0</v>
          </cell>
          <cell r="EB269">
            <v>2373717</v>
          </cell>
          <cell r="EC269">
            <v>420000</v>
          </cell>
          <cell r="ED269">
            <v>0</v>
          </cell>
          <cell r="EE269">
            <v>2257702</v>
          </cell>
          <cell r="EF269">
            <v>0</v>
          </cell>
          <cell r="EG269">
            <v>0</v>
          </cell>
          <cell r="EH269">
            <v>0</v>
          </cell>
          <cell r="EI269">
            <v>64593</v>
          </cell>
          <cell r="EJ269">
            <v>64593</v>
          </cell>
          <cell r="EK269">
            <v>0</v>
          </cell>
          <cell r="EL269">
            <v>0</v>
          </cell>
          <cell r="EM269">
            <v>0</v>
          </cell>
          <cell r="EN269">
            <v>0</v>
          </cell>
          <cell r="EO269">
            <v>425648</v>
          </cell>
          <cell r="EP269">
            <v>0</v>
          </cell>
          <cell r="EQ269">
            <v>3283958</v>
          </cell>
          <cell r="ER269">
            <v>59271</v>
          </cell>
          <cell r="ES269">
            <v>1212719</v>
          </cell>
          <cell r="ET269">
            <v>214576</v>
          </cell>
          <cell r="EU269">
            <v>0</v>
          </cell>
          <cell r="EV269">
            <v>0</v>
          </cell>
          <cell r="EW269">
            <v>0</v>
          </cell>
          <cell r="EX269">
            <v>33000</v>
          </cell>
          <cell r="EY269">
            <v>0</v>
          </cell>
          <cell r="EZ269">
            <v>0</v>
          </cell>
          <cell r="FA269">
            <v>217461</v>
          </cell>
          <cell r="FB269">
            <v>0</v>
          </cell>
          <cell r="FC269">
            <v>1677756</v>
          </cell>
          <cell r="FD269">
            <v>0</v>
          </cell>
          <cell r="FE269">
            <v>0</v>
          </cell>
          <cell r="FF269">
            <v>1153448</v>
          </cell>
          <cell r="FG269">
            <v>59271</v>
          </cell>
          <cell r="FH269">
            <v>2313183</v>
          </cell>
          <cell r="FI269">
            <v>62163</v>
          </cell>
          <cell r="FJ269">
            <v>200000</v>
          </cell>
          <cell r="FK269">
            <v>191200</v>
          </cell>
          <cell r="FL269">
            <v>5000</v>
          </cell>
          <cell r="FM269">
            <v>0</v>
          </cell>
          <cell r="FN269">
            <v>10000</v>
          </cell>
          <cell r="FO269">
            <v>90000</v>
          </cell>
          <cell r="FP269">
            <v>0</v>
          </cell>
          <cell r="FQ269">
            <v>4055835</v>
          </cell>
          <cell r="FR269">
            <v>0</v>
          </cell>
          <cell r="FS269">
            <v>10000</v>
          </cell>
          <cell r="FT269">
            <v>0</v>
          </cell>
          <cell r="FU269">
            <v>51000</v>
          </cell>
          <cell r="FV269">
            <v>34000</v>
          </cell>
          <cell r="FW269">
            <v>7022381</v>
          </cell>
          <cell r="FX269">
            <v>0</v>
          </cell>
          <cell r="FY269">
            <v>0</v>
          </cell>
          <cell r="FZ269">
            <v>0</v>
          </cell>
          <cell r="GA269">
            <v>7022381</v>
          </cell>
          <cell r="GB269">
            <v>462851</v>
          </cell>
          <cell r="GC269">
            <v>7485232</v>
          </cell>
          <cell r="GD269">
            <v>591200</v>
          </cell>
          <cell r="GE269">
            <v>0</v>
          </cell>
          <cell r="GF269">
            <v>5735221</v>
          </cell>
          <cell r="GG269">
            <v>6050</v>
          </cell>
          <cell r="GH269">
            <v>4285215</v>
          </cell>
          <cell r="GI269">
            <v>206477</v>
          </cell>
          <cell r="GJ269">
            <v>73054</v>
          </cell>
          <cell r="GK269">
            <v>398937</v>
          </cell>
          <cell r="GL269">
            <v>203548</v>
          </cell>
          <cell r="GM269">
            <v>12221</v>
          </cell>
          <cell r="GN269">
            <v>34910</v>
          </cell>
          <cell r="GO269">
            <v>38337</v>
          </cell>
          <cell r="GP269">
            <v>0</v>
          </cell>
          <cell r="GQ269">
            <v>53625</v>
          </cell>
          <cell r="GR269">
            <v>0</v>
          </cell>
          <cell r="GS269">
            <v>45299</v>
          </cell>
          <cell r="GT269">
            <v>50262</v>
          </cell>
          <cell r="GU269">
            <v>0</v>
          </cell>
          <cell r="GV269">
            <v>5830782</v>
          </cell>
          <cell r="GW269">
            <v>540829</v>
          </cell>
          <cell r="GX269">
            <v>1642879</v>
          </cell>
          <cell r="GY269">
            <v>0</v>
          </cell>
          <cell r="GZ269">
            <v>0</v>
          </cell>
          <cell r="HA269">
            <v>0</v>
          </cell>
          <cell r="HB269">
            <v>319135</v>
          </cell>
          <cell r="HC269">
            <v>0</v>
          </cell>
          <cell r="HD269">
            <v>42473</v>
          </cell>
          <cell r="HE269">
            <v>96016</v>
          </cell>
          <cell r="HF269">
            <v>8429641</v>
          </cell>
          <cell r="HG269">
            <v>7240759</v>
          </cell>
          <cell r="HH269">
            <v>0</v>
          </cell>
          <cell r="HI269">
            <v>1188882</v>
          </cell>
          <cell r="HJ269">
            <v>4198685</v>
          </cell>
          <cell r="HK269">
            <v>129382</v>
          </cell>
          <cell r="HL269">
            <v>57356</v>
          </cell>
          <cell r="HM269">
            <v>355207</v>
          </cell>
          <cell r="HN269">
            <v>197928</v>
          </cell>
          <cell r="HO269">
            <v>17841</v>
          </cell>
          <cell r="HP269">
            <v>34255</v>
          </cell>
          <cell r="HQ269">
            <v>37620</v>
          </cell>
          <cell r="HR269">
            <v>0</v>
          </cell>
          <cell r="HS269">
            <v>36559</v>
          </cell>
          <cell r="HT269">
            <v>0</v>
          </cell>
          <cell r="HU269">
            <v>109209</v>
          </cell>
          <cell r="HV269">
            <v>0</v>
          </cell>
          <cell r="HW269">
            <v>0</v>
          </cell>
          <cell r="HX269">
            <v>5593925</v>
          </cell>
          <cell r="HY269">
            <v>0</v>
          </cell>
          <cell r="HZ269">
            <v>1188882</v>
          </cell>
          <cell r="IA269">
            <v>0</v>
          </cell>
          <cell r="IB269">
            <v>0</v>
          </cell>
          <cell r="IC269">
            <v>0</v>
          </cell>
          <cell r="ID269">
            <v>312963</v>
          </cell>
          <cell r="IE269">
            <v>0</v>
          </cell>
          <cell r="IF269">
            <v>34751</v>
          </cell>
          <cell r="IG269">
            <v>116299</v>
          </cell>
          <cell r="IH269">
            <v>0</v>
          </cell>
          <cell r="II269">
            <v>0</v>
          </cell>
          <cell r="IJ269">
            <v>0</v>
          </cell>
          <cell r="IK269">
            <v>0</v>
          </cell>
          <cell r="IL269">
            <v>5484716</v>
          </cell>
          <cell r="IM269">
            <v>0</v>
          </cell>
          <cell r="IN269">
            <v>0</v>
          </cell>
          <cell r="IO269">
            <v>6.61</v>
          </cell>
          <cell r="IP269">
            <v>3</v>
          </cell>
          <cell r="IQ269">
            <v>2.4660000000000002</v>
          </cell>
          <cell r="IR269">
            <v>0.22</v>
          </cell>
          <cell r="IS269">
            <v>698.2</v>
          </cell>
          <cell r="IT269">
            <v>0</v>
          </cell>
          <cell r="IU269">
            <v>19.5</v>
          </cell>
          <cell r="IV269">
            <v>0</v>
          </cell>
          <cell r="IW269">
            <v>0</v>
          </cell>
          <cell r="IX269">
            <v>0</v>
          </cell>
          <cell r="IY269">
            <v>0</v>
          </cell>
          <cell r="IZ269">
            <v>0</v>
          </cell>
          <cell r="JA269">
            <v>0</v>
          </cell>
          <cell r="JB269">
            <v>0</v>
          </cell>
          <cell r="JC269">
            <v>0</v>
          </cell>
          <cell r="JD269">
            <v>57.57</v>
          </cell>
          <cell r="JE269">
            <v>16.440000000000001</v>
          </cell>
          <cell r="JF269">
            <v>10.89</v>
          </cell>
          <cell r="JG269">
            <v>30.24</v>
          </cell>
          <cell r="JH269">
            <v>15.07</v>
          </cell>
          <cell r="JI269">
            <v>9.68</v>
          </cell>
          <cell r="JJ269">
            <v>31.68</v>
          </cell>
          <cell r="JK269">
            <v>56.43</v>
          </cell>
          <cell r="JL269">
            <v>12.23</v>
          </cell>
          <cell r="JM269">
            <v>0.22</v>
          </cell>
          <cell r="JN269">
            <v>1</v>
          </cell>
          <cell r="JO269">
            <v>0</v>
          </cell>
          <cell r="JP269">
            <v>6170</v>
          </cell>
          <cell r="JQ269">
            <v>2.605</v>
          </cell>
          <cell r="JR269">
            <v>17083</v>
          </cell>
          <cell r="JS269">
            <v>680.5</v>
          </cell>
          <cell r="JT269">
            <v>0</v>
          </cell>
          <cell r="JU269">
            <v>0</v>
          </cell>
          <cell r="JV269">
            <v>0</v>
          </cell>
          <cell r="JW269">
            <v>0</v>
          </cell>
          <cell r="JX269">
            <v>698.2</v>
          </cell>
          <cell r="JY269">
            <v>6415</v>
          </cell>
          <cell r="JZ269">
            <v>4478953</v>
          </cell>
          <cell r="KA269">
            <v>0</v>
          </cell>
        </row>
        <row r="270">
          <cell r="C270">
            <v>4778</v>
          </cell>
          <cell r="D270" t="str">
            <v>NORTH KOSSUTH</v>
          </cell>
          <cell r="E270">
            <v>0</v>
          </cell>
          <cell r="F270">
            <v>0</v>
          </cell>
          <cell r="G270">
            <v>0</v>
          </cell>
          <cell r="H270">
            <v>4778</v>
          </cell>
          <cell r="I270">
            <v>1886094</v>
          </cell>
          <cell r="J270">
            <v>83608</v>
          </cell>
          <cell r="K270">
            <v>214305</v>
          </cell>
          <cell r="L270">
            <v>291374</v>
          </cell>
          <cell r="M270">
            <v>1685</v>
          </cell>
          <cell r="N270">
            <v>66280</v>
          </cell>
          <cell r="O270">
            <v>34157</v>
          </cell>
          <cell r="P270">
            <v>309355</v>
          </cell>
          <cell r="Q270">
            <v>0</v>
          </cell>
          <cell r="R270">
            <v>1195763</v>
          </cell>
          <cell r="S270">
            <v>0</v>
          </cell>
          <cell r="T270">
            <v>184879</v>
          </cell>
          <cell r="U270">
            <v>12262</v>
          </cell>
          <cell r="V270">
            <v>54578</v>
          </cell>
          <cell r="W270">
            <v>288000</v>
          </cell>
          <cell r="X270">
            <v>4622340</v>
          </cell>
          <cell r="Y270">
            <v>0</v>
          </cell>
          <cell r="Z270">
            <v>0</v>
          </cell>
          <cell r="AA270">
            <v>0</v>
          </cell>
          <cell r="AB270">
            <v>4622340</v>
          </cell>
          <cell r="AC270">
            <v>1575200</v>
          </cell>
          <cell r="AD270">
            <v>6197540</v>
          </cell>
          <cell r="AE270">
            <v>2976031</v>
          </cell>
          <cell r="AF270">
            <v>67089</v>
          </cell>
          <cell r="AG270">
            <v>85630</v>
          </cell>
          <cell r="AH270">
            <v>167833</v>
          </cell>
          <cell r="AI270">
            <v>135800</v>
          </cell>
          <cell r="AJ270">
            <v>185511</v>
          </cell>
          <cell r="AK270">
            <v>384097</v>
          </cell>
          <cell r="AL270">
            <v>272750</v>
          </cell>
          <cell r="AM270">
            <v>0</v>
          </cell>
          <cell r="AN270">
            <v>1298710</v>
          </cell>
          <cell r="AO270">
            <v>176021</v>
          </cell>
          <cell r="AP270">
            <v>200000</v>
          </cell>
          <cell r="AQ270">
            <v>0</v>
          </cell>
          <cell r="AR270">
            <v>152970</v>
          </cell>
          <cell r="AS270">
            <v>352970</v>
          </cell>
          <cell r="AT270">
            <v>4803732</v>
          </cell>
          <cell r="AU270">
            <v>0</v>
          </cell>
          <cell r="AV270">
            <v>4803732</v>
          </cell>
          <cell r="AW270">
            <v>1393808</v>
          </cell>
          <cell r="AX270">
            <v>6197540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20</v>
          </cell>
          <cell r="BV270">
            <v>2013</v>
          </cell>
          <cell r="BW270">
            <v>2017</v>
          </cell>
          <cell r="BX270">
            <v>10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6</v>
          </cell>
          <cell r="CW270">
            <v>187209</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1660484</v>
          </cell>
          <cell r="DU270">
            <v>8092</v>
          </cell>
          <cell r="DV270">
            <v>0</v>
          </cell>
          <cell r="DW270">
            <v>0</v>
          </cell>
          <cell r="DX270">
            <v>0</v>
          </cell>
          <cell r="DY270">
            <v>0</v>
          </cell>
          <cell r="DZ270">
            <v>146197</v>
          </cell>
          <cell r="EA270">
            <v>0</v>
          </cell>
          <cell r="EB270">
            <v>1814773</v>
          </cell>
          <cell r="EC270">
            <v>75000</v>
          </cell>
          <cell r="ED270">
            <v>0</v>
          </cell>
          <cell r="EE270">
            <v>1806681</v>
          </cell>
          <cell r="EF270">
            <v>0</v>
          </cell>
          <cell r="EG270">
            <v>0</v>
          </cell>
          <cell r="EH270">
            <v>0</v>
          </cell>
          <cell r="EI270">
            <v>73855</v>
          </cell>
          <cell r="EJ270">
            <v>73855</v>
          </cell>
          <cell r="EK270">
            <v>0</v>
          </cell>
          <cell r="EL270">
            <v>0</v>
          </cell>
          <cell r="EM270">
            <v>0</v>
          </cell>
          <cell r="EN270">
            <v>0</v>
          </cell>
          <cell r="EO270">
            <v>0</v>
          </cell>
          <cell r="EP270">
            <v>0</v>
          </cell>
          <cell r="EQ270">
            <v>1963628</v>
          </cell>
          <cell r="ER270">
            <v>3616</v>
          </cell>
          <cell r="ES270">
            <v>823103</v>
          </cell>
          <cell r="ET270">
            <v>34019</v>
          </cell>
          <cell r="EU270">
            <v>0</v>
          </cell>
          <cell r="EV270">
            <v>0</v>
          </cell>
          <cell r="EW270">
            <v>0</v>
          </cell>
          <cell r="EX270">
            <v>33000</v>
          </cell>
          <cell r="EY270">
            <v>0</v>
          </cell>
          <cell r="EZ270">
            <v>0</v>
          </cell>
          <cell r="FA270">
            <v>0</v>
          </cell>
          <cell r="FB270">
            <v>0</v>
          </cell>
          <cell r="FC270">
            <v>890122</v>
          </cell>
          <cell r="FD270">
            <v>0</v>
          </cell>
          <cell r="FE270">
            <v>0</v>
          </cell>
          <cell r="FF270">
            <v>819487</v>
          </cell>
          <cell r="FG270">
            <v>3616</v>
          </cell>
          <cell r="FH270">
            <v>1743515</v>
          </cell>
          <cell r="FI270">
            <v>77332</v>
          </cell>
          <cell r="FJ270">
            <v>214305</v>
          </cell>
          <cell r="FK270">
            <v>291374</v>
          </cell>
          <cell r="FL270">
            <v>1400</v>
          </cell>
          <cell r="FM270">
            <v>0</v>
          </cell>
          <cell r="FN270">
            <v>18000</v>
          </cell>
          <cell r="FO270">
            <v>36120</v>
          </cell>
          <cell r="FP270">
            <v>0</v>
          </cell>
          <cell r="FQ270">
            <v>1195763</v>
          </cell>
          <cell r="FR270">
            <v>0</v>
          </cell>
          <cell r="FS270">
            <v>184879</v>
          </cell>
          <cell r="FT270">
            <v>11330</v>
          </cell>
          <cell r="FU270">
            <v>54578</v>
          </cell>
          <cell r="FV270">
            <v>200000</v>
          </cell>
          <cell r="FW270">
            <v>4028596</v>
          </cell>
          <cell r="FX270">
            <v>0</v>
          </cell>
          <cell r="FY270">
            <v>0</v>
          </cell>
          <cell r="FZ270">
            <v>0</v>
          </cell>
          <cell r="GA270">
            <v>4028596</v>
          </cell>
          <cell r="GB270">
            <v>759790</v>
          </cell>
          <cell r="GC270">
            <v>4788386</v>
          </cell>
          <cell r="GD270">
            <v>1011986</v>
          </cell>
          <cell r="GE270">
            <v>0</v>
          </cell>
          <cell r="GF270">
            <v>2583324</v>
          </cell>
          <cell r="GG270">
            <v>6038</v>
          </cell>
          <cell r="GH270">
            <v>1802343</v>
          </cell>
          <cell r="GI270">
            <v>20077</v>
          </cell>
          <cell r="GJ270">
            <v>14081</v>
          </cell>
          <cell r="GK270">
            <v>330581</v>
          </cell>
          <cell r="GL270">
            <v>96723</v>
          </cell>
          <cell r="GM270">
            <v>12298</v>
          </cell>
          <cell r="GN270">
            <v>17212</v>
          </cell>
          <cell r="GO270">
            <v>19356</v>
          </cell>
          <cell r="GP270">
            <v>0</v>
          </cell>
          <cell r="GQ270">
            <v>90117</v>
          </cell>
          <cell r="GR270">
            <v>0</v>
          </cell>
          <cell r="GS270">
            <v>49805</v>
          </cell>
          <cell r="GT270">
            <v>309359</v>
          </cell>
          <cell r="GU270">
            <v>0</v>
          </cell>
          <cell r="GV270">
            <v>2942488</v>
          </cell>
          <cell r="GW270">
            <v>1093290</v>
          </cell>
          <cell r="GX270">
            <v>67087</v>
          </cell>
          <cell r="GY270">
            <v>0</v>
          </cell>
          <cell r="GZ270">
            <v>0</v>
          </cell>
          <cell r="HA270">
            <v>0</v>
          </cell>
          <cell r="HB270">
            <v>162104</v>
          </cell>
          <cell r="HC270">
            <v>0</v>
          </cell>
          <cell r="HD270">
            <v>26064</v>
          </cell>
          <cell r="HE270">
            <v>60010</v>
          </cell>
          <cell r="HF270">
            <v>4324979</v>
          </cell>
          <cell r="HG270">
            <v>4351708</v>
          </cell>
          <cell r="HH270">
            <v>0</v>
          </cell>
          <cell r="HI270">
            <v>-26729</v>
          </cell>
          <cell r="HJ270">
            <v>1853558</v>
          </cell>
          <cell r="HK270">
            <v>0</v>
          </cell>
          <cell r="HL270">
            <v>48999</v>
          </cell>
          <cell r="HM270">
            <v>357718</v>
          </cell>
          <cell r="HN270">
            <v>100215</v>
          </cell>
          <cell r="HO270">
            <v>8806</v>
          </cell>
          <cell r="HP270">
            <v>17654</v>
          </cell>
          <cell r="HQ270">
            <v>19845</v>
          </cell>
          <cell r="HR270">
            <v>0</v>
          </cell>
          <cell r="HS270">
            <v>86775</v>
          </cell>
          <cell r="HT270">
            <v>26729</v>
          </cell>
          <cell r="HU270">
            <v>42007</v>
          </cell>
          <cell r="HV270">
            <v>0</v>
          </cell>
          <cell r="HW270">
            <v>36228</v>
          </cell>
          <cell r="HX270">
            <v>2789329</v>
          </cell>
          <cell r="HY270">
            <v>0</v>
          </cell>
          <cell r="HZ270">
            <v>-26729</v>
          </cell>
          <cell r="IA270">
            <v>0</v>
          </cell>
          <cell r="IB270">
            <v>0</v>
          </cell>
          <cell r="IC270">
            <v>0</v>
          </cell>
          <cell r="ID270">
            <v>165226</v>
          </cell>
          <cell r="IE270">
            <v>0</v>
          </cell>
          <cell r="IF270">
            <v>21324</v>
          </cell>
          <cell r="IG270">
            <v>39787</v>
          </cell>
          <cell r="IH270">
            <v>0</v>
          </cell>
          <cell r="II270">
            <v>0</v>
          </cell>
          <cell r="IJ270">
            <v>0</v>
          </cell>
          <cell r="IK270">
            <v>0</v>
          </cell>
          <cell r="IL270">
            <v>2720593</v>
          </cell>
          <cell r="IM270">
            <v>0</v>
          </cell>
          <cell r="IN270">
            <v>0</v>
          </cell>
          <cell r="IO270">
            <v>6.25</v>
          </cell>
          <cell r="IP270">
            <v>49</v>
          </cell>
          <cell r="IQ270">
            <v>1.7070000000000001</v>
          </cell>
          <cell r="IR270">
            <v>0</v>
          </cell>
          <cell r="IS270">
            <v>287.8</v>
          </cell>
          <cell r="IT270">
            <v>0</v>
          </cell>
          <cell r="IU270">
            <v>11.5</v>
          </cell>
          <cell r="IV270">
            <v>0</v>
          </cell>
          <cell r="IW270">
            <v>0</v>
          </cell>
          <cell r="IX270">
            <v>0</v>
          </cell>
          <cell r="IY270">
            <v>1577</v>
          </cell>
          <cell r="IZ270">
            <v>1933</v>
          </cell>
          <cell r="JA270">
            <v>0</v>
          </cell>
          <cell r="JB270">
            <v>0</v>
          </cell>
          <cell r="JC270">
            <v>1.04</v>
          </cell>
          <cell r="JD270">
            <v>58.09</v>
          </cell>
          <cell r="JE270">
            <v>16.440000000000001</v>
          </cell>
          <cell r="JF270">
            <v>15.73</v>
          </cell>
          <cell r="JG270">
            <v>25.92</v>
          </cell>
          <cell r="JH270">
            <v>13.7</v>
          </cell>
          <cell r="JI270">
            <v>14.53</v>
          </cell>
          <cell r="JJ270">
            <v>23.76</v>
          </cell>
          <cell r="JK270">
            <v>51.99</v>
          </cell>
          <cell r="JL270">
            <v>14.68</v>
          </cell>
          <cell r="JM270">
            <v>0</v>
          </cell>
          <cell r="JN270">
            <v>45</v>
          </cell>
          <cell r="JO270">
            <v>0</v>
          </cell>
          <cell r="JP270">
            <v>6158</v>
          </cell>
          <cell r="JQ270">
            <v>1.55</v>
          </cell>
          <cell r="JR270">
            <v>0</v>
          </cell>
          <cell r="JS270">
            <v>301</v>
          </cell>
          <cell r="JT270">
            <v>0</v>
          </cell>
          <cell r="JU270">
            <v>0</v>
          </cell>
          <cell r="JV270">
            <v>0</v>
          </cell>
          <cell r="JW270">
            <v>301</v>
          </cell>
          <cell r="JX270">
            <v>287.8</v>
          </cell>
          <cell r="JY270">
            <v>6403</v>
          </cell>
          <cell r="JZ270">
            <v>1842783</v>
          </cell>
          <cell r="KA270">
            <v>29311</v>
          </cell>
        </row>
        <row r="271">
          <cell r="C271">
            <v>4779</v>
          </cell>
          <cell r="D271" t="str">
            <v>NORTH POLK</v>
          </cell>
          <cell r="E271">
            <v>0</v>
          </cell>
          <cell r="F271">
            <v>0</v>
          </cell>
          <cell r="G271">
            <v>0</v>
          </cell>
          <cell r="H271">
            <v>4779</v>
          </cell>
          <cell r="I271">
            <v>5593589</v>
          </cell>
          <cell r="J271">
            <v>232790</v>
          </cell>
          <cell r="K271">
            <v>384838</v>
          </cell>
          <cell r="L271">
            <v>500000</v>
          </cell>
          <cell r="M271">
            <v>152500</v>
          </cell>
          <cell r="N271">
            <v>560000</v>
          </cell>
          <cell r="O271">
            <v>379800</v>
          </cell>
          <cell r="P271">
            <v>1664000</v>
          </cell>
          <cell r="Q271">
            <v>7000</v>
          </cell>
          <cell r="R271">
            <v>8977051</v>
          </cell>
          <cell r="S271">
            <v>0</v>
          </cell>
          <cell r="T271">
            <v>742565</v>
          </cell>
          <cell r="U271">
            <v>27723</v>
          </cell>
          <cell r="V271">
            <v>42000</v>
          </cell>
          <cell r="W271">
            <v>303000</v>
          </cell>
          <cell r="X271">
            <v>19566856</v>
          </cell>
          <cell r="Y271">
            <v>0</v>
          </cell>
          <cell r="Z271">
            <v>879503</v>
          </cell>
          <cell r="AA271">
            <v>0</v>
          </cell>
          <cell r="AB271">
            <v>20446359</v>
          </cell>
          <cell r="AC271">
            <v>4321721</v>
          </cell>
          <cell r="AD271">
            <v>24768080</v>
          </cell>
          <cell r="AE271">
            <v>10448843</v>
          </cell>
          <cell r="AF271">
            <v>672600</v>
          </cell>
          <cell r="AG271">
            <v>683600</v>
          </cell>
          <cell r="AH271">
            <v>231904</v>
          </cell>
          <cell r="AI271">
            <v>978890</v>
          </cell>
          <cell r="AJ271">
            <v>343149</v>
          </cell>
          <cell r="AK271">
            <v>2133934</v>
          </cell>
          <cell r="AL271">
            <v>804543</v>
          </cell>
          <cell r="AM271">
            <v>0</v>
          </cell>
          <cell r="AN271">
            <v>5848620</v>
          </cell>
          <cell r="AO271">
            <v>660330</v>
          </cell>
          <cell r="AP271">
            <v>1500000</v>
          </cell>
          <cell r="AQ271">
            <v>1963674</v>
          </cell>
          <cell r="AR271">
            <v>592466</v>
          </cell>
          <cell r="AS271">
            <v>4056140</v>
          </cell>
          <cell r="AT271">
            <v>21013933</v>
          </cell>
          <cell r="AU271">
            <v>886381</v>
          </cell>
          <cell r="AV271">
            <v>21900314</v>
          </cell>
          <cell r="AW271">
            <v>2867766</v>
          </cell>
          <cell r="AX271">
            <v>24768080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20</v>
          </cell>
          <cell r="BV271">
            <v>2012</v>
          </cell>
          <cell r="BW271">
            <v>2016</v>
          </cell>
          <cell r="BX271">
            <v>10</v>
          </cell>
          <cell r="BY271">
            <v>0</v>
          </cell>
          <cell r="BZ271">
            <v>0</v>
          </cell>
          <cell r="CA271">
            <v>0</v>
          </cell>
          <cell r="CB271">
            <v>0</v>
          </cell>
          <cell r="CC271">
            <v>0</v>
          </cell>
          <cell r="CD271">
            <v>0</v>
          </cell>
          <cell r="CE271">
            <v>0</v>
          </cell>
          <cell r="CF271">
            <v>0</v>
          </cell>
          <cell r="CG271">
            <v>0</v>
          </cell>
          <cell r="CH271">
            <v>0</v>
          </cell>
          <cell r="CI271">
            <v>0</v>
          </cell>
          <cell r="CJ271">
            <v>2008</v>
          </cell>
          <cell r="CK271">
            <v>2016</v>
          </cell>
          <cell r="CL271">
            <v>1340</v>
          </cell>
          <cell r="CM271">
            <v>0</v>
          </cell>
          <cell r="CN271">
            <v>0</v>
          </cell>
          <cell r="CO271">
            <v>0</v>
          </cell>
          <cell r="CP271">
            <v>0</v>
          </cell>
          <cell r="CQ271">
            <v>0</v>
          </cell>
          <cell r="CR271">
            <v>0</v>
          </cell>
          <cell r="CS271">
            <v>0</v>
          </cell>
          <cell r="CT271">
            <v>4050</v>
          </cell>
          <cell r="CU271">
            <v>0</v>
          </cell>
          <cell r="CV271">
            <v>5</v>
          </cell>
          <cell r="CW271">
            <v>901171</v>
          </cell>
          <cell r="CX271">
            <v>0</v>
          </cell>
          <cell r="CY271">
            <v>0</v>
          </cell>
          <cell r="CZ271">
            <v>0</v>
          </cell>
          <cell r="DA271">
            <v>0</v>
          </cell>
          <cell r="DB271">
            <v>0</v>
          </cell>
          <cell r="DC271">
            <v>0</v>
          </cell>
          <cell r="DD271">
            <v>0</v>
          </cell>
          <cell r="DE271">
            <v>434501</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2673303</v>
          </cell>
          <cell r="DU271">
            <v>127355</v>
          </cell>
          <cell r="DV271">
            <v>0</v>
          </cell>
          <cell r="DW271">
            <v>0</v>
          </cell>
          <cell r="DX271">
            <v>0</v>
          </cell>
          <cell r="DY271">
            <v>612985</v>
          </cell>
          <cell r="DZ271">
            <v>377969</v>
          </cell>
          <cell r="EA271">
            <v>0</v>
          </cell>
          <cell r="EB271">
            <v>3791612</v>
          </cell>
          <cell r="EC271">
            <v>410000</v>
          </cell>
          <cell r="ED271">
            <v>0</v>
          </cell>
          <cell r="EE271">
            <v>3664257</v>
          </cell>
          <cell r="EF271">
            <v>157707</v>
          </cell>
          <cell r="EG271">
            <v>276794</v>
          </cell>
          <cell r="EH271">
            <v>434501</v>
          </cell>
          <cell r="EI271">
            <v>107004</v>
          </cell>
          <cell r="EJ271">
            <v>541505</v>
          </cell>
          <cell r="EK271">
            <v>0</v>
          </cell>
          <cell r="EL271">
            <v>0</v>
          </cell>
          <cell r="EM271">
            <v>0</v>
          </cell>
          <cell r="EN271">
            <v>0</v>
          </cell>
          <cell r="EO271">
            <v>1084172</v>
          </cell>
          <cell r="EP271">
            <v>0</v>
          </cell>
          <cell r="EQ271">
            <v>5827289</v>
          </cell>
          <cell r="ER271">
            <v>39276</v>
          </cell>
          <cell r="ES271">
            <v>1350985</v>
          </cell>
          <cell r="ET271">
            <v>146769</v>
          </cell>
          <cell r="EU271">
            <v>0</v>
          </cell>
          <cell r="EV271">
            <v>0</v>
          </cell>
          <cell r="EW271">
            <v>134000</v>
          </cell>
          <cell r="EX271">
            <v>33000</v>
          </cell>
          <cell r="EY271">
            <v>0</v>
          </cell>
          <cell r="EZ271">
            <v>0</v>
          </cell>
          <cell r="FA271">
            <v>334359</v>
          </cell>
          <cell r="FB271">
            <v>0</v>
          </cell>
          <cell r="FC271">
            <v>1999113</v>
          </cell>
          <cell r="FD271">
            <v>0</v>
          </cell>
          <cell r="FE271">
            <v>0</v>
          </cell>
          <cell r="FF271">
            <v>1311709</v>
          </cell>
          <cell r="FG271">
            <v>39276</v>
          </cell>
          <cell r="FH271">
            <v>3633385</v>
          </cell>
          <cell r="FI271">
            <v>157317</v>
          </cell>
          <cell r="FJ271">
            <v>384838</v>
          </cell>
          <cell r="FK271">
            <v>500000</v>
          </cell>
          <cell r="FL271">
            <v>70000</v>
          </cell>
          <cell r="FM271">
            <v>0</v>
          </cell>
          <cell r="FN271">
            <v>14800</v>
          </cell>
          <cell r="FO271">
            <v>299500</v>
          </cell>
          <cell r="FP271">
            <v>7000</v>
          </cell>
          <cell r="FQ271">
            <v>8977051</v>
          </cell>
          <cell r="FR271">
            <v>0</v>
          </cell>
          <cell r="FS271">
            <v>734165</v>
          </cell>
          <cell r="FT271">
            <v>17562</v>
          </cell>
          <cell r="FU271">
            <v>42000</v>
          </cell>
          <cell r="FV271">
            <v>163000</v>
          </cell>
          <cell r="FW271">
            <v>15000618</v>
          </cell>
          <cell r="FX271">
            <v>0</v>
          </cell>
          <cell r="FY271">
            <v>0</v>
          </cell>
          <cell r="FZ271">
            <v>0</v>
          </cell>
          <cell r="GA271">
            <v>15000618</v>
          </cell>
          <cell r="GB271">
            <v>1898070</v>
          </cell>
          <cell r="GC271">
            <v>16898688</v>
          </cell>
          <cell r="GD271">
            <v>2232865</v>
          </cell>
          <cell r="GE271">
            <v>0</v>
          </cell>
          <cell r="GF271">
            <v>9685487</v>
          </cell>
          <cell r="GG271">
            <v>6001</v>
          </cell>
          <cell r="GH271">
            <v>7786298</v>
          </cell>
          <cell r="GI271">
            <v>0</v>
          </cell>
          <cell r="GJ271">
            <v>82256</v>
          </cell>
          <cell r="GK271">
            <v>502224</v>
          </cell>
          <cell r="GL271">
            <v>353308</v>
          </cell>
          <cell r="GM271">
            <v>0</v>
          </cell>
          <cell r="GN271">
            <v>64409</v>
          </cell>
          <cell r="GO271">
            <v>70668</v>
          </cell>
          <cell r="GP271">
            <v>0</v>
          </cell>
          <cell r="GQ271">
            <v>98912</v>
          </cell>
          <cell r="GR271">
            <v>0</v>
          </cell>
          <cell r="GS271">
            <v>379863</v>
          </cell>
          <cell r="GT271">
            <v>277554</v>
          </cell>
          <cell r="GU271">
            <v>0</v>
          </cell>
          <cell r="GV271">
            <v>10342904</v>
          </cell>
          <cell r="GW271">
            <v>1202779</v>
          </cell>
          <cell r="GX271">
            <v>2432311</v>
          </cell>
          <cell r="GY271">
            <v>0</v>
          </cell>
          <cell r="GZ271">
            <v>0</v>
          </cell>
          <cell r="HA271">
            <v>0</v>
          </cell>
          <cell r="HB271">
            <v>510470</v>
          </cell>
          <cell r="HC271">
            <v>0</v>
          </cell>
          <cell r="HD271">
            <v>48876</v>
          </cell>
          <cell r="HE271">
            <v>264044</v>
          </cell>
          <cell r="HF271">
            <v>14752508</v>
          </cell>
          <cell r="HG271">
            <v>12250374</v>
          </cell>
          <cell r="HH271">
            <v>0</v>
          </cell>
          <cell r="HI271">
            <v>2502134</v>
          </cell>
          <cell r="HJ271">
            <v>8329457</v>
          </cell>
          <cell r="HK271">
            <v>0</v>
          </cell>
          <cell r="HL271">
            <v>104638</v>
          </cell>
          <cell r="HM271">
            <v>513062</v>
          </cell>
          <cell r="HN271">
            <v>377147</v>
          </cell>
          <cell r="HO271">
            <v>0</v>
          </cell>
          <cell r="HP271">
            <v>68895</v>
          </cell>
          <cell r="HQ271">
            <v>75597</v>
          </cell>
          <cell r="HR271">
            <v>0</v>
          </cell>
          <cell r="HS271">
            <v>0</v>
          </cell>
          <cell r="HT271">
            <v>0</v>
          </cell>
          <cell r="HU271">
            <v>335431</v>
          </cell>
          <cell r="HV271">
            <v>0</v>
          </cell>
          <cell r="HW271">
            <v>-360</v>
          </cell>
          <cell r="HX271">
            <v>10596304</v>
          </cell>
          <cell r="HY271">
            <v>0</v>
          </cell>
          <cell r="HZ271">
            <v>2502134</v>
          </cell>
          <cell r="IA271">
            <v>0</v>
          </cell>
          <cell r="IB271">
            <v>0</v>
          </cell>
          <cell r="IC271">
            <v>0</v>
          </cell>
          <cell r="ID271">
            <v>535917</v>
          </cell>
          <cell r="IE271">
            <v>0</v>
          </cell>
          <cell r="IF271">
            <v>39904</v>
          </cell>
          <cell r="IG271">
            <v>299929</v>
          </cell>
          <cell r="IH271">
            <v>0</v>
          </cell>
          <cell r="II271">
            <v>0</v>
          </cell>
          <cell r="IJ271">
            <v>0</v>
          </cell>
          <cell r="IK271">
            <v>0</v>
          </cell>
          <cell r="IL271">
            <v>10260873</v>
          </cell>
          <cell r="IM271">
            <v>0</v>
          </cell>
          <cell r="IN271">
            <v>0</v>
          </cell>
          <cell r="IO271">
            <v>10.28</v>
          </cell>
          <cell r="IP271">
            <v>18</v>
          </cell>
          <cell r="IQ271">
            <v>3.9550000000000001</v>
          </cell>
          <cell r="IR271">
            <v>2.86</v>
          </cell>
          <cell r="IS271">
            <v>1415.6</v>
          </cell>
          <cell r="IT271">
            <v>0</v>
          </cell>
          <cell r="IU271">
            <v>47</v>
          </cell>
          <cell r="IV271">
            <v>0</v>
          </cell>
          <cell r="IW271">
            <v>0</v>
          </cell>
          <cell r="IX271">
            <v>0</v>
          </cell>
          <cell r="IY271">
            <v>0</v>
          </cell>
          <cell r="IZ271">
            <v>0</v>
          </cell>
          <cell r="JA271">
            <v>0</v>
          </cell>
          <cell r="JB271">
            <v>0</v>
          </cell>
          <cell r="JC271">
            <v>0</v>
          </cell>
          <cell r="JD271">
            <v>83.82</v>
          </cell>
          <cell r="JE271">
            <v>19.18</v>
          </cell>
          <cell r="JF271">
            <v>35.119999999999997</v>
          </cell>
          <cell r="JG271">
            <v>29.52</v>
          </cell>
          <cell r="JH271">
            <v>27.4</v>
          </cell>
          <cell r="JI271">
            <v>31.48</v>
          </cell>
          <cell r="JJ271">
            <v>31.68</v>
          </cell>
          <cell r="JK271">
            <v>90.56</v>
          </cell>
          <cell r="JL271">
            <v>9.6300000000000008</v>
          </cell>
          <cell r="JM271">
            <v>1.76</v>
          </cell>
          <cell r="JN271">
            <v>18</v>
          </cell>
          <cell r="JO271">
            <v>0</v>
          </cell>
          <cell r="JP271">
            <v>6121</v>
          </cell>
          <cell r="JQ271">
            <v>4.0359999999999996</v>
          </cell>
          <cell r="JR271">
            <v>9661</v>
          </cell>
          <cell r="JS271">
            <v>1360.8</v>
          </cell>
          <cell r="JT271">
            <v>0</v>
          </cell>
          <cell r="JU271">
            <v>0</v>
          </cell>
          <cell r="JV271">
            <v>0</v>
          </cell>
          <cell r="JW271">
            <v>0</v>
          </cell>
          <cell r="JX271">
            <v>1415.6</v>
          </cell>
          <cell r="JY271">
            <v>6366</v>
          </cell>
          <cell r="JZ271">
            <v>9011710</v>
          </cell>
          <cell r="KA271">
            <v>0</v>
          </cell>
        </row>
        <row r="272">
          <cell r="C272">
            <v>4784</v>
          </cell>
          <cell r="D272" t="str">
            <v>NORTH SCOTT</v>
          </cell>
          <cell r="E272">
            <v>0</v>
          </cell>
          <cell r="F272">
            <v>0</v>
          </cell>
          <cell r="G272">
            <v>0</v>
          </cell>
          <cell r="H272">
            <v>4784</v>
          </cell>
          <cell r="I272">
            <v>12446434</v>
          </cell>
          <cell r="J272">
            <v>220458</v>
          </cell>
          <cell r="K272">
            <v>169181</v>
          </cell>
          <cell r="L272">
            <v>825000</v>
          </cell>
          <cell r="M272">
            <v>24500</v>
          </cell>
          <cell r="N272">
            <v>900000</v>
          </cell>
          <cell r="O272">
            <v>775925</v>
          </cell>
          <cell r="P272">
            <v>3266255</v>
          </cell>
          <cell r="Q272">
            <v>0</v>
          </cell>
          <cell r="R272">
            <v>16853116</v>
          </cell>
          <cell r="S272">
            <v>0</v>
          </cell>
          <cell r="T272">
            <v>90625</v>
          </cell>
          <cell r="U272">
            <v>174957</v>
          </cell>
          <cell r="V272">
            <v>212845</v>
          </cell>
          <cell r="W272">
            <v>1320630</v>
          </cell>
          <cell r="X272">
            <v>37279926</v>
          </cell>
          <cell r="Y272">
            <v>6000000</v>
          </cell>
          <cell r="Z272">
            <v>780088</v>
          </cell>
          <cell r="AA272">
            <v>3000</v>
          </cell>
          <cell r="AB272">
            <v>44063014</v>
          </cell>
          <cell r="AC272">
            <v>15023028</v>
          </cell>
          <cell r="AD272">
            <v>59086042</v>
          </cell>
          <cell r="AE272">
            <v>19628675</v>
          </cell>
          <cell r="AF272">
            <v>2231663</v>
          </cell>
          <cell r="AG272">
            <v>1313792</v>
          </cell>
          <cell r="AH272">
            <v>414747</v>
          </cell>
          <cell r="AI272">
            <v>1749217</v>
          </cell>
          <cell r="AJ272">
            <v>1427118</v>
          </cell>
          <cell r="AK272">
            <v>2792849</v>
          </cell>
          <cell r="AL272">
            <v>1369706</v>
          </cell>
          <cell r="AM272">
            <v>0</v>
          </cell>
          <cell r="AN272">
            <v>11299092</v>
          </cell>
          <cell r="AO272">
            <v>1455000</v>
          </cell>
          <cell r="AP272">
            <v>10645125</v>
          </cell>
          <cell r="AQ272">
            <v>782000</v>
          </cell>
          <cell r="AR272">
            <v>1280732</v>
          </cell>
          <cell r="AS272">
            <v>12707857</v>
          </cell>
          <cell r="AT272">
            <v>45090624</v>
          </cell>
          <cell r="AU272">
            <v>780088</v>
          </cell>
          <cell r="AV272">
            <v>45870712</v>
          </cell>
          <cell r="AW272">
            <v>13215330</v>
          </cell>
          <cell r="AX272">
            <v>59086042</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1</v>
          </cell>
          <cell r="BV272">
            <v>2008</v>
          </cell>
          <cell r="BW272">
            <v>2017</v>
          </cell>
          <cell r="BX272">
            <v>10</v>
          </cell>
          <cell r="BY272">
            <v>0</v>
          </cell>
          <cell r="BZ272">
            <v>0</v>
          </cell>
          <cell r="CA272">
            <v>0</v>
          </cell>
          <cell r="CB272">
            <v>0</v>
          </cell>
          <cell r="CC272">
            <v>0</v>
          </cell>
          <cell r="CD272">
            <v>0</v>
          </cell>
          <cell r="CE272">
            <v>0</v>
          </cell>
          <cell r="CF272">
            <v>0</v>
          </cell>
          <cell r="CG272">
            <v>0</v>
          </cell>
          <cell r="CH272">
            <v>0</v>
          </cell>
          <cell r="CI272">
            <v>0</v>
          </cell>
          <cell r="CJ272">
            <v>1999</v>
          </cell>
          <cell r="CK272">
            <v>2018</v>
          </cell>
          <cell r="CL272">
            <v>970</v>
          </cell>
          <cell r="CM272">
            <v>0</v>
          </cell>
          <cell r="CN272">
            <v>0</v>
          </cell>
          <cell r="CO272">
            <v>0</v>
          </cell>
          <cell r="CP272">
            <v>0</v>
          </cell>
          <cell r="CQ272">
            <v>0</v>
          </cell>
          <cell r="CR272">
            <v>0</v>
          </cell>
          <cell r="CS272">
            <v>0</v>
          </cell>
          <cell r="CT272">
            <v>2700</v>
          </cell>
          <cell r="CU272">
            <v>0</v>
          </cell>
          <cell r="CV272">
            <v>1</v>
          </cell>
          <cell r="CW272">
            <v>1877270</v>
          </cell>
          <cell r="CX272">
            <v>0</v>
          </cell>
          <cell r="CY272">
            <v>0</v>
          </cell>
          <cell r="CZ272">
            <v>0</v>
          </cell>
          <cell r="DA272">
            <v>0</v>
          </cell>
          <cell r="DB272">
            <v>0</v>
          </cell>
          <cell r="DC272">
            <v>0</v>
          </cell>
          <cell r="DD272">
            <v>0</v>
          </cell>
          <cell r="DE272">
            <v>925482</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8548952</v>
          </cell>
          <cell r="DU272">
            <v>1217064</v>
          </cell>
          <cell r="DV272">
            <v>0</v>
          </cell>
          <cell r="DW272">
            <v>0</v>
          </cell>
          <cell r="DX272">
            <v>0</v>
          </cell>
          <cell r="DY272">
            <v>814130</v>
          </cell>
          <cell r="DZ272">
            <v>150000</v>
          </cell>
          <cell r="EA272">
            <v>0</v>
          </cell>
          <cell r="EB272">
            <v>10730146</v>
          </cell>
          <cell r="EC272">
            <v>702361</v>
          </cell>
          <cell r="ED272">
            <v>0</v>
          </cell>
          <cell r="EE272">
            <v>9513082</v>
          </cell>
          <cell r="EF272">
            <v>0</v>
          </cell>
          <cell r="EG272">
            <v>925482</v>
          </cell>
          <cell r="EH272">
            <v>925482</v>
          </cell>
          <cell r="EI272">
            <v>314855</v>
          </cell>
          <cell r="EJ272">
            <v>1240337</v>
          </cell>
          <cell r="EK272">
            <v>0</v>
          </cell>
          <cell r="EL272">
            <v>0</v>
          </cell>
          <cell r="EM272">
            <v>0</v>
          </cell>
          <cell r="EN272">
            <v>0</v>
          </cell>
          <cell r="EO272">
            <v>0</v>
          </cell>
          <cell r="EP272">
            <v>0</v>
          </cell>
          <cell r="EQ272">
            <v>12672844</v>
          </cell>
          <cell r="ER272">
            <v>127561</v>
          </cell>
          <cell r="ES272">
            <v>1209618</v>
          </cell>
          <cell r="ET272">
            <v>79889</v>
          </cell>
          <cell r="EU272">
            <v>0</v>
          </cell>
          <cell r="EV272">
            <v>0</v>
          </cell>
          <cell r="EW272">
            <v>97000</v>
          </cell>
          <cell r="EX272">
            <v>33000</v>
          </cell>
          <cell r="EY272">
            <v>0</v>
          </cell>
          <cell r="EZ272">
            <v>0</v>
          </cell>
          <cell r="FA272">
            <v>0</v>
          </cell>
          <cell r="FB272">
            <v>0</v>
          </cell>
          <cell r="FC272">
            <v>1419507</v>
          </cell>
          <cell r="FD272">
            <v>0</v>
          </cell>
          <cell r="FE272">
            <v>0</v>
          </cell>
          <cell r="FF272">
            <v>1082057</v>
          </cell>
          <cell r="FG272">
            <v>127561</v>
          </cell>
          <cell r="FH272">
            <v>10536350</v>
          </cell>
          <cell r="FI272">
            <v>187844</v>
          </cell>
          <cell r="FJ272">
            <v>169181</v>
          </cell>
          <cell r="FK272">
            <v>825000</v>
          </cell>
          <cell r="FL272">
            <v>4000</v>
          </cell>
          <cell r="FM272">
            <v>0</v>
          </cell>
          <cell r="FN272">
            <v>25925</v>
          </cell>
          <cell r="FO272">
            <v>371840</v>
          </cell>
          <cell r="FP272">
            <v>0</v>
          </cell>
          <cell r="FQ272">
            <v>16853116</v>
          </cell>
          <cell r="FR272">
            <v>0</v>
          </cell>
          <cell r="FS272">
            <v>77125</v>
          </cell>
          <cell r="FT272">
            <v>146028</v>
          </cell>
          <cell r="FU272">
            <v>212845</v>
          </cell>
          <cell r="FV272">
            <v>771630</v>
          </cell>
          <cell r="FW272">
            <v>30180884</v>
          </cell>
          <cell r="FX272">
            <v>0</v>
          </cell>
          <cell r="FY272">
            <v>0</v>
          </cell>
          <cell r="FZ272">
            <v>3000</v>
          </cell>
          <cell r="GA272">
            <v>30183884</v>
          </cell>
          <cell r="GB272">
            <v>5212079</v>
          </cell>
          <cell r="GC272">
            <v>35395963</v>
          </cell>
          <cell r="GD272">
            <v>2606574</v>
          </cell>
          <cell r="GE272">
            <v>0</v>
          </cell>
          <cell r="GF272">
            <v>23753034</v>
          </cell>
          <cell r="GG272">
            <v>6001</v>
          </cell>
          <cell r="GH272">
            <v>17922587</v>
          </cell>
          <cell r="GI272">
            <v>0</v>
          </cell>
          <cell r="GJ272">
            <v>344217</v>
          </cell>
          <cell r="GK272">
            <v>1659156</v>
          </cell>
          <cell r="GL272">
            <v>864129</v>
          </cell>
          <cell r="GM272">
            <v>0</v>
          </cell>
          <cell r="GN272">
            <v>148228</v>
          </cell>
          <cell r="GO272">
            <v>161560</v>
          </cell>
          <cell r="GP272">
            <v>0</v>
          </cell>
          <cell r="GQ272">
            <v>879219</v>
          </cell>
          <cell r="GR272">
            <v>0</v>
          </cell>
          <cell r="GS272">
            <v>94128</v>
          </cell>
          <cell r="GT272">
            <v>668758</v>
          </cell>
          <cell r="GU272">
            <v>0</v>
          </cell>
          <cell r="GV272">
            <v>24515920</v>
          </cell>
          <cell r="GW272">
            <v>2254363</v>
          </cell>
          <cell r="GX272">
            <v>4494310</v>
          </cell>
          <cell r="GY272">
            <v>0</v>
          </cell>
          <cell r="GZ272">
            <v>0</v>
          </cell>
          <cell r="HA272">
            <v>0</v>
          </cell>
          <cell r="HB272">
            <v>1346883</v>
          </cell>
          <cell r="HC272">
            <v>0</v>
          </cell>
          <cell r="HD272">
            <v>159764</v>
          </cell>
          <cell r="HE272">
            <v>366061</v>
          </cell>
          <cell r="HF272">
            <v>32977537</v>
          </cell>
          <cell r="HG272">
            <v>28821739</v>
          </cell>
          <cell r="HH272">
            <v>0</v>
          </cell>
          <cell r="HI272">
            <v>4155798</v>
          </cell>
          <cell r="HJ272">
            <v>18231399</v>
          </cell>
          <cell r="HK272">
            <v>0</v>
          </cell>
          <cell r="HL272">
            <v>340891</v>
          </cell>
          <cell r="HM272">
            <v>1798044</v>
          </cell>
          <cell r="HN272">
            <v>883802</v>
          </cell>
          <cell r="HO272">
            <v>0</v>
          </cell>
          <cell r="HP272">
            <v>150249</v>
          </cell>
          <cell r="HQ272">
            <v>163798</v>
          </cell>
          <cell r="HR272">
            <v>0</v>
          </cell>
          <cell r="HS272">
            <v>885966</v>
          </cell>
          <cell r="HT272">
            <v>0</v>
          </cell>
          <cell r="HU272">
            <v>145371</v>
          </cell>
          <cell r="HV272">
            <v>0</v>
          </cell>
          <cell r="HW272">
            <v>0</v>
          </cell>
          <cell r="HX272">
            <v>24437797</v>
          </cell>
          <cell r="HY272">
            <v>0</v>
          </cell>
          <cell r="HZ272">
            <v>4155798</v>
          </cell>
          <cell r="IA272">
            <v>0</v>
          </cell>
          <cell r="IB272">
            <v>0</v>
          </cell>
          <cell r="IC272">
            <v>0</v>
          </cell>
          <cell r="ID272">
            <v>1363891</v>
          </cell>
          <cell r="IE272">
            <v>0</v>
          </cell>
          <cell r="IF272">
            <v>130713</v>
          </cell>
          <cell r="IG272">
            <v>364200</v>
          </cell>
          <cell r="IH272">
            <v>0</v>
          </cell>
          <cell r="II272">
            <v>0</v>
          </cell>
          <cell r="IJ272">
            <v>0</v>
          </cell>
          <cell r="IK272">
            <v>0</v>
          </cell>
          <cell r="IL272">
            <v>24292426</v>
          </cell>
          <cell r="IM272">
            <v>0</v>
          </cell>
          <cell r="IN272">
            <v>0</v>
          </cell>
          <cell r="IO272">
            <v>44.08</v>
          </cell>
          <cell r="IP272">
            <v>32</v>
          </cell>
          <cell r="IQ272">
            <v>10.952</v>
          </cell>
          <cell r="IR272">
            <v>0.66</v>
          </cell>
          <cell r="IS272">
            <v>2948.9</v>
          </cell>
          <cell r="IT272">
            <v>0</v>
          </cell>
          <cell r="IU272">
            <v>84</v>
          </cell>
          <cell r="IV272">
            <v>0</v>
          </cell>
          <cell r="IW272">
            <v>0</v>
          </cell>
          <cell r="IX272">
            <v>0</v>
          </cell>
          <cell r="IY272">
            <v>0</v>
          </cell>
          <cell r="IZ272">
            <v>0</v>
          </cell>
          <cell r="JA272">
            <v>0</v>
          </cell>
          <cell r="JB272">
            <v>0</v>
          </cell>
          <cell r="JC272">
            <v>0</v>
          </cell>
          <cell r="JD272">
            <v>293.75</v>
          </cell>
          <cell r="JE272">
            <v>105.49</v>
          </cell>
          <cell r="JF272">
            <v>81.7</v>
          </cell>
          <cell r="JG272">
            <v>106.56</v>
          </cell>
          <cell r="JH272">
            <v>93.16</v>
          </cell>
          <cell r="JI272">
            <v>88.95</v>
          </cell>
          <cell r="JJ272">
            <v>110.16</v>
          </cell>
          <cell r="JK272">
            <v>292.27</v>
          </cell>
          <cell r="JL272">
            <v>29.47</v>
          </cell>
          <cell r="JM272">
            <v>0.44</v>
          </cell>
          <cell r="JN272">
            <v>25</v>
          </cell>
          <cell r="JO272">
            <v>0</v>
          </cell>
          <cell r="JP272">
            <v>6121</v>
          </cell>
          <cell r="JQ272">
            <v>10.592000000000001</v>
          </cell>
          <cell r="JR272">
            <v>0</v>
          </cell>
          <cell r="JS272">
            <v>2978.5</v>
          </cell>
          <cell r="JT272">
            <v>0.2</v>
          </cell>
          <cell r="JU272">
            <v>1200</v>
          </cell>
          <cell r="JV272">
            <v>1050</v>
          </cell>
          <cell r="JW272">
            <v>0</v>
          </cell>
          <cell r="JX272">
            <v>2948.9</v>
          </cell>
          <cell r="JY272">
            <v>6366</v>
          </cell>
          <cell r="JZ272">
            <v>18772697</v>
          </cell>
          <cell r="KA272">
            <v>0</v>
          </cell>
        </row>
        <row r="273">
          <cell r="C273">
            <v>4785</v>
          </cell>
          <cell r="D273" t="str">
            <v>NORTH TAMA</v>
          </cell>
          <cell r="E273">
            <v>0</v>
          </cell>
          <cell r="F273">
            <v>0</v>
          </cell>
          <cell r="G273">
            <v>0</v>
          </cell>
          <cell r="H273">
            <v>4785</v>
          </cell>
          <cell r="I273">
            <v>2107634</v>
          </cell>
          <cell r="J273">
            <v>37261</v>
          </cell>
          <cell r="K273">
            <v>225000</v>
          </cell>
          <cell r="L273">
            <v>200000</v>
          </cell>
          <cell r="M273">
            <v>625</v>
          </cell>
          <cell r="N273">
            <v>140000</v>
          </cell>
          <cell r="O273">
            <v>255000</v>
          </cell>
          <cell r="P273">
            <v>611500</v>
          </cell>
          <cell r="Q273">
            <v>0</v>
          </cell>
          <cell r="R273">
            <v>2614669</v>
          </cell>
          <cell r="S273">
            <v>0</v>
          </cell>
          <cell r="T273">
            <v>27500</v>
          </cell>
          <cell r="U273">
            <v>11557</v>
          </cell>
          <cell r="V273">
            <v>62000</v>
          </cell>
          <cell r="W273">
            <v>213000</v>
          </cell>
          <cell r="X273">
            <v>6505746</v>
          </cell>
          <cell r="Y273">
            <v>0</v>
          </cell>
          <cell r="Z273">
            <v>280000</v>
          </cell>
          <cell r="AA273">
            <v>0</v>
          </cell>
          <cell r="AB273">
            <v>6785746</v>
          </cell>
          <cell r="AC273">
            <v>2890973</v>
          </cell>
          <cell r="AD273">
            <v>9676719</v>
          </cell>
          <cell r="AE273">
            <v>4175000</v>
          </cell>
          <cell r="AF273">
            <v>100000</v>
          </cell>
          <cell r="AG273">
            <v>30000</v>
          </cell>
          <cell r="AH273">
            <v>250500</v>
          </cell>
          <cell r="AI273">
            <v>350000</v>
          </cell>
          <cell r="AJ273">
            <v>135000</v>
          </cell>
          <cell r="AK273">
            <v>450000</v>
          </cell>
          <cell r="AL273">
            <v>495000</v>
          </cell>
          <cell r="AM273">
            <v>0</v>
          </cell>
          <cell r="AN273">
            <v>1810500</v>
          </cell>
          <cell r="AO273">
            <v>280000</v>
          </cell>
          <cell r="AP273">
            <v>375000</v>
          </cell>
          <cell r="AQ273">
            <v>287506</v>
          </cell>
          <cell r="AR273">
            <v>228771</v>
          </cell>
          <cell r="AS273">
            <v>891277</v>
          </cell>
          <cell r="AT273">
            <v>7156777</v>
          </cell>
          <cell r="AU273">
            <v>280000</v>
          </cell>
          <cell r="AV273">
            <v>7436777</v>
          </cell>
          <cell r="AW273">
            <v>2239942</v>
          </cell>
          <cell r="AX273">
            <v>9676719</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20</v>
          </cell>
          <cell r="BV273">
            <v>2012</v>
          </cell>
          <cell r="BW273">
            <v>2016</v>
          </cell>
          <cell r="BX273">
            <v>10</v>
          </cell>
          <cell r="BY273">
            <v>0</v>
          </cell>
          <cell r="BZ273">
            <v>0</v>
          </cell>
          <cell r="CA273">
            <v>0</v>
          </cell>
          <cell r="CB273">
            <v>0</v>
          </cell>
          <cell r="CC273">
            <v>0</v>
          </cell>
          <cell r="CD273">
            <v>0</v>
          </cell>
          <cell r="CE273">
            <v>0</v>
          </cell>
          <cell r="CF273">
            <v>0</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2700</v>
          </cell>
          <cell r="CU273">
            <v>0</v>
          </cell>
          <cell r="CV273">
            <v>9</v>
          </cell>
          <cell r="CW273">
            <v>323515</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1745583</v>
          </cell>
          <cell r="DU273">
            <v>7486</v>
          </cell>
          <cell r="DV273">
            <v>0</v>
          </cell>
          <cell r="DW273">
            <v>0</v>
          </cell>
          <cell r="DX273">
            <v>0</v>
          </cell>
          <cell r="DY273">
            <v>0</v>
          </cell>
          <cell r="DZ273">
            <v>45000</v>
          </cell>
          <cell r="EA273">
            <v>0</v>
          </cell>
          <cell r="EB273">
            <v>1798069</v>
          </cell>
          <cell r="EC273">
            <v>0</v>
          </cell>
          <cell r="ED273">
            <v>0</v>
          </cell>
          <cell r="EE273">
            <v>1790583</v>
          </cell>
          <cell r="EF273">
            <v>0</v>
          </cell>
          <cell r="EG273">
            <v>0</v>
          </cell>
          <cell r="EH273">
            <v>0</v>
          </cell>
          <cell r="EI273">
            <v>61542</v>
          </cell>
          <cell r="EJ273">
            <v>61542</v>
          </cell>
          <cell r="EK273">
            <v>0</v>
          </cell>
          <cell r="EL273">
            <v>0</v>
          </cell>
          <cell r="EM273">
            <v>0</v>
          </cell>
          <cell r="EN273">
            <v>0</v>
          </cell>
          <cell r="EO273">
            <v>0</v>
          </cell>
          <cell r="EP273">
            <v>0</v>
          </cell>
          <cell r="EQ273">
            <v>1859611</v>
          </cell>
          <cell r="ER273">
            <v>4014</v>
          </cell>
          <cell r="ES273">
            <v>964157</v>
          </cell>
          <cell r="ET273">
            <v>0</v>
          </cell>
          <cell r="EU273">
            <v>0</v>
          </cell>
          <cell r="EV273">
            <v>0</v>
          </cell>
          <cell r="EW273">
            <v>0</v>
          </cell>
          <cell r="EX273">
            <v>33000</v>
          </cell>
          <cell r="EY273">
            <v>0</v>
          </cell>
          <cell r="EZ273">
            <v>0</v>
          </cell>
          <cell r="FA273">
            <v>0</v>
          </cell>
          <cell r="FB273">
            <v>0</v>
          </cell>
          <cell r="FC273">
            <v>997157</v>
          </cell>
          <cell r="FD273">
            <v>0</v>
          </cell>
          <cell r="FE273">
            <v>0</v>
          </cell>
          <cell r="FF273">
            <v>960143</v>
          </cell>
          <cell r="FG273">
            <v>4014</v>
          </cell>
          <cell r="FH273">
            <v>1766163</v>
          </cell>
          <cell r="FI273">
            <v>31225</v>
          </cell>
          <cell r="FJ273">
            <v>225000</v>
          </cell>
          <cell r="FK273">
            <v>200000</v>
          </cell>
          <cell r="FL273">
            <v>500</v>
          </cell>
          <cell r="FM273">
            <v>0</v>
          </cell>
          <cell r="FN273">
            <v>5000</v>
          </cell>
          <cell r="FO273">
            <v>140000</v>
          </cell>
          <cell r="FP273">
            <v>0</v>
          </cell>
          <cell r="FQ273">
            <v>2614669</v>
          </cell>
          <cell r="FR273">
            <v>0</v>
          </cell>
          <cell r="FS273">
            <v>25000</v>
          </cell>
          <cell r="FT273">
            <v>9684</v>
          </cell>
          <cell r="FU273">
            <v>62000</v>
          </cell>
          <cell r="FV273">
            <v>113000</v>
          </cell>
          <cell r="FW273">
            <v>5192241</v>
          </cell>
          <cell r="FX273">
            <v>0</v>
          </cell>
          <cell r="FY273">
            <v>0</v>
          </cell>
          <cell r="FZ273">
            <v>0</v>
          </cell>
          <cell r="GA273">
            <v>5192241</v>
          </cell>
          <cell r="GB273">
            <v>939498</v>
          </cell>
          <cell r="GC273">
            <v>6131739</v>
          </cell>
          <cell r="GD273">
            <v>780184</v>
          </cell>
          <cell r="GE273">
            <v>0</v>
          </cell>
          <cell r="GF273">
            <v>4239498</v>
          </cell>
          <cell r="GG273">
            <v>6001</v>
          </cell>
          <cell r="GH273">
            <v>3129522</v>
          </cell>
          <cell r="GI273">
            <v>6575</v>
          </cell>
          <cell r="GJ273">
            <v>47048</v>
          </cell>
          <cell r="GK273">
            <v>364021</v>
          </cell>
          <cell r="GL273">
            <v>155542</v>
          </cell>
          <cell r="GM273">
            <v>4137</v>
          </cell>
          <cell r="GN273">
            <v>25792</v>
          </cell>
          <cell r="GO273">
            <v>28835</v>
          </cell>
          <cell r="GP273">
            <v>0</v>
          </cell>
          <cell r="GQ273">
            <v>120336</v>
          </cell>
          <cell r="GR273">
            <v>0</v>
          </cell>
          <cell r="GS273">
            <v>17862</v>
          </cell>
          <cell r="GT273">
            <v>68110</v>
          </cell>
          <cell r="GU273">
            <v>0</v>
          </cell>
          <cell r="GV273">
            <v>4325470</v>
          </cell>
          <cell r="GW273">
            <v>590678</v>
          </cell>
          <cell r="GX273">
            <v>1218890</v>
          </cell>
          <cell r="GY273">
            <v>0</v>
          </cell>
          <cell r="GZ273">
            <v>0</v>
          </cell>
          <cell r="HA273">
            <v>0</v>
          </cell>
          <cell r="HB273">
            <v>249038</v>
          </cell>
          <cell r="HC273">
            <v>0</v>
          </cell>
          <cell r="HD273">
            <v>29110</v>
          </cell>
          <cell r="HE273">
            <v>0</v>
          </cell>
          <cell r="HF273">
            <v>6384076</v>
          </cell>
          <cell r="HG273">
            <v>5303244</v>
          </cell>
          <cell r="HH273">
            <v>0</v>
          </cell>
          <cell r="HI273">
            <v>1080832</v>
          </cell>
          <cell r="HJ273">
            <v>3203119</v>
          </cell>
          <cell r="HK273">
            <v>0</v>
          </cell>
          <cell r="HL273">
            <v>34106</v>
          </cell>
          <cell r="HM273">
            <v>313946</v>
          </cell>
          <cell r="HN273">
            <v>156547</v>
          </cell>
          <cell r="HO273">
            <v>3132</v>
          </cell>
          <cell r="HP273">
            <v>26354</v>
          </cell>
          <cell r="HQ273">
            <v>29455</v>
          </cell>
          <cell r="HR273">
            <v>0</v>
          </cell>
          <cell r="HS273">
            <v>113738</v>
          </cell>
          <cell r="HT273">
            <v>0</v>
          </cell>
          <cell r="HU273">
            <v>24004</v>
          </cell>
          <cell r="HV273">
            <v>0</v>
          </cell>
          <cell r="HW273">
            <v>0</v>
          </cell>
          <cell r="HX273">
            <v>4275232</v>
          </cell>
          <cell r="HY273">
            <v>0</v>
          </cell>
          <cell r="HZ273">
            <v>1080832</v>
          </cell>
          <cell r="IA273">
            <v>0</v>
          </cell>
          <cell r="IB273">
            <v>0</v>
          </cell>
          <cell r="IC273">
            <v>0</v>
          </cell>
          <cell r="ID273">
            <v>254808</v>
          </cell>
          <cell r="IE273">
            <v>0</v>
          </cell>
          <cell r="IF273">
            <v>23815</v>
          </cell>
          <cell r="IG273">
            <v>0</v>
          </cell>
          <cell r="IH273">
            <v>0</v>
          </cell>
          <cell r="II273">
            <v>0</v>
          </cell>
          <cell r="IJ273">
            <v>0</v>
          </cell>
          <cell r="IK273">
            <v>0</v>
          </cell>
          <cell r="IL273">
            <v>4251228</v>
          </cell>
          <cell r="IM273">
            <v>0</v>
          </cell>
          <cell r="IN273">
            <v>0</v>
          </cell>
          <cell r="IO273">
            <v>3.27</v>
          </cell>
          <cell r="IP273">
            <v>0</v>
          </cell>
          <cell r="IQ273">
            <v>2.302</v>
          </cell>
          <cell r="IR273">
            <v>0</v>
          </cell>
          <cell r="IS273">
            <v>491.9</v>
          </cell>
          <cell r="IT273">
            <v>0</v>
          </cell>
          <cell r="IU273">
            <v>0</v>
          </cell>
          <cell r="IV273">
            <v>0</v>
          </cell>
          <cell r="IW273">
            <v>0</v>
          </cell>
          <cell r="IX273">
            <v>0</v>
          </cell>
          <cell r="IY273">
            <v>0</v>
          </cell>
          <cell r="IZ273">
            <v>0</v>
          </cell>
          <cell r="JA273">
            <v>0</v>
          </cell>
          <cell r="JB273">
            <v>0</v>
          </cell>
          <cell r="JC273">
            <v>0</v>
          </cell>
          <cell r="JD273">
            <v>51.29</v>
          </cell>
          <cell r="JE273">
            <v>10.96</v>
          </cell>
          <cell r="JF273">
            <v>15.13</v>
          </cell>
          <cell r="JG273">
            <v>25.2</v>
          </cell>
          <cell r="JH273">
            <v>5.48</v>
          </cell>
          <cell r="JI273">
            <v>22.4</v>
          </cell>
          <cell r="JJ273">
            <v>30.24</v>
          </cell>
          <cell r="JK273">
            <v>58.12</v>
          </cell>
          <cell r="JL273">
            <v>1.03</v>
          </cell>
          <cell r="JM273">
            <v>0</v>
          </cell>
          <cell r="JN273">
            <v>0</v>
          </cell>
          <cell r="JO273">
            <v>0</v>
          </cell>
          <cell r="JP273">
            <v>6121</v>
          </cell>
          <cell r="JQ273">
            <v>2.0979999999999999</v>
          </cell>
          <cell r="JR273">
            <v>7878</v>
          </cell>
          <cell r="JS273">
            <v>523.29999999999995</v>
          </cell>
          <cell r="JT273">
            <v>1</v>
          </cell>
          <cell r="JU273">
            <v>6121</v>
          </cell>
          <cell r="JV273">
            <v>5356</v>
          </cell>
          <cell r="JW273">
            <v>0</v>
          </cell>
          <cell r="JX273">
            <v>491.9</v>
          </cell>
          <cell r="JY273">
            <v>6366</v>
          </cell>
          <cell r="JZ273">
            <v>3131435</v>
          </cell>
          <cell r="KA273">
            <v>103715</v>
          </cell>
        </row>
        <row r="274">
          <cell r="C274">
            <v>4786</v>
          </cell>
          <cell r="D274" t="str">
            <v>MANSON-NORTHWEST WEBSTER (OLD)</v>
          </cell>
          <cell r="E274">
            <v>0</v>
          </cell>
          <cell r="F274">
            <v>0</v>
          </cell>
          <cell r="G274">
            <v>0</v>
          </cell>
          <cell r="H274">
            <v>4023</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cell r="ER274">
            <v>0</v>
          </cell>
          <cell r="ES274">
            <v>0</v>
          </cell>
          <cell r="ET274">
            <v>0</v>
          </cell>
          <cell r="EU274">
            <v>0</v>
          </cell>
          <cell r="EV274">
            <v>0</v>
          </cell>
          <cell r="EW274">
            <v>0</v>
          </cell>
          <cell r="EX274">
            <v>0</v>
          </cell>
          <cell r="EY274">
            <v>0</v>
          </cell>
          <cell r="EZ274">
            <v>0</v>
          </cell>
          <cell r="FA274">
            <v>0</v>
          </cell>
          <cell r="FB274">
            <v>0</v>
          </cell>
          <cell r="FC274">
            <v>0</v>
          </cell>
          <cell r="FD274">
            <v>0</v>
          </cell>
          <cell r="FE274">
            <v>0</v>
          </cell>
          <cell r="FF274">
            <v>0</v>
          </cell>
          <cell r="FG274">
            <v>0</v>
          </cell>
          <cell r="FH274">
            <v>0</v>
          </cell>
          <cell r="FI274">
            <v>0</v>
          </cell>
          <cell r="FJ274">
            <v>0</v>
          </cell>
          <cell r="FK274">
            <v>0</v>
          </cell>
          <cell r="FL274">
            <v>0</v>
          </cell>
          <cell r="FM274">
            <v>0</v>
          </cell>
          <cell r="FN274">
            <v>0</v>
          </cell>
          <cell r="FO274">
            <v>0</v>
          </cell>
          <cell r="FP274">
            <v>0</v>
          </cell>
          <cell r="FQ274">
            <v>0</v>
          </cell>
          <cell r="FR274">
            <v>0</v>
          </cell>
          <cell r="FS274">
            <v>0</v>
          </cell>
          <cell r="FT274">
            <v>0</v>
          </cell>
          <cell r="FU274">
            <v>0</v>
          </cell>
          <cell r="FV274">
            <v>0</v>
          </cell>
          <cell r="FW274">
            <v>0</v>
          </cell>
          <cell r="FX274">
            <v>0</v>
          </cell>
          <cell r="FY274">
            <v>0</v>
          </cell>
          <cell r="FZ274">
            <v>0</v>
          </cell>
          <cell r="GA274">
            <v>0</v>
          </cell>
          <cell r="GB274">
            <v>0</v>
          </cell>
          <cell r="GC274">
            <v>0</v>
          </cell>
          <cell r="GD274">
            <v>0</v>
          </cell>
          <cell r="GE274">
            <v>0</v>
          </cell>
          <cell r="GF274">
            <v>0</v>
          </cell>
          <cell r="GG274">
            <v>0</v>
          </cell>
          <cell r="GH274">
            <v>0</v>
          </cell>
          <cell r="GI274">
            <v>0</v>
          </cell>
          <cell r="GJ274">
            <v>0</v>
          </cell>
          <cell r="GK274">
            <v>0</v>
          </cell>
          <cell r="GL274">
            <v>0</v>
          </cell>
          <cell r="GM274">
            <v>0</v>
          </cell>
          <cell r="GN274">
            <v>0</v>
          </cell>
          <cell r="GO274">
            <v>0</v>
          </cell>
          <cell r="GP274">
            <v>0</v>
          </cell>
          <cell r="GQ274">
            <v>0</v>
          </cell>
          <cell r="GR274">
            <v>0</v>
          </cell>
          <cell r="GS274">
            <v>0</v>
          </cell>
          <cell r="GT274">
            <v>0</v>
          </cell>
          <cell r="GU274">
            <v>0</v>
          </cell>
          <cell r="GV274">
            <v>0</v>
          </cell>
          <cell r="GW274">
            <v>0</v>
          </cell>
          <cell r="GX274">
            <v>0</v>
          </cell>
          <cell r="GY274">
            <v>0</v>
          </cell>
          <cell r="GZ274">
            <v>0</v>
          </cell>
          <cell r="HA274">
            <v>0</v>
          </cell>
          <cell r="HB274">
            <v>0</v>
          </cell>
          <cell r="HC274">
            <v>0</v>
          </cell>
          <cell r="HD274">
            <v>0</v>
          </cell>
          <cell r="HE274">
            <v>0</v>
          </cell>
          <cell r="HF274">
            <v>0</v>
          </cell>
          <cell r="HG274">
            <v>0</v>
          </cell>
          <cell r="HH274">
            <v>0</v>
          </cell>
          <cell r="HI274">
            <v>0</v>
          </cell>
          <cell r="HJ274">
            <v>0</v>
          </cell>
          <cell r="HK274">
            <v>0</v>
          </cell>
          <cell r="HL274">
            <v>0</v>
          </cell>
          <cell r="HM274">
            <v>0</v>
          </cell>
          <cell r="HN274">
            <v>0</v>
          </cell>
          <cell r="HO274">
            <v>0</v>
          </cell>
          <cell r="HP274">
            <v>0</v>
          </cell>
          <cell r="HQ274">
            <v>0</v>
          </cell>
          <cell r="HR274">
            <v>0</v>
          </cell>
          <cell r="HS274">
            <v>0</v>
          </cell>
          <cell r="HT274">
            <v>0</v>
          </cell>
          <cell r="HU274">
            <v>0</v>
          </cell>
          <cell r="HV274">
            <v>0</v>
          </cell>
          <cell r="HW274">
            <v>0</v>
          </cell>
          <cell r="HX274">
            <v>0</v>
          </cell>
          <cell r="HY274">
            <v>0</v>
          </cell>
          <cell r="HZ274">
            <v>0</v>
          </cell>
          <cell r="IA274">
            <v>0</v>
          </cell>
          <cell r="IB274">
            <v>0</v>
          </cell>
          <cell r="IC274">
            <v>0</v>
          </cell>
          <cell r="ID274">
            <v>0</v>
          </cell>
          <cell r="IE274">
            <v>0</v>
          </cell>
          <cell r="IF274">
            <v>0</v>
          </cell>
          <cell r="IG274">
            <v>0</v>
          </cell>
          <cell r="IH274">
            <v>0</v>
          </cell>
          <cell r="II274">
            <v>0</v>
          </cell>
          <cell r="IJ274">
            <v>0</v>
          </cell>
          <cell r="IK274">
            <v>0</v>
          </cell>
          <cell r="IL274">
            <v>0</v>
          </cell>
          <cell r="IM274">
            <v>0</v>
          </cell>
          <cell r="IN274">
            <v>0</v>
          </cell>
          <cell r="IO274">
            <v>0</v>
          </cell>
          <cell r="IP274">
            <v>0</v>
          </cell>
          <cell r="IQ274">
            <v>0</v>
          </cell>
          <cell r="IR274">
            <v>0</v>
          </cell>
          <cell r="IS274">
            <v>0</v>
          </cell>
          <cell r="IT274">
            <v>0</v>
          </cell>
          <cell r="IU274">
            <v>0</v>
          </cell>
          <cell r="IV274">
            <v>0</v>
          </cell>
          <cell r="IW274">
            <v>0</v>
          </cell>
          <cell r="IX274">
            <v>0</v>
          </cell>
          <cell r="IY274">
            <v>0</v>
          </cell>
          <cell r="IZ274">
            <v>0</v>
          </cell>
          <cell r="JA274">
            <v>0</v>
          </cell>
          <cell r="JB274">
            <v>0</v>
          </cell>
          <cell r="JC274">
            <v>0</v>
          </cell>
          <cell r="JD274">
            <v>0</v>
          </cell>
          <cell r="JE274">
            <v>0</v>
          </cell>
          <cell r="JF274">
            <v>0</v>
          </cell>
          <cell r="JG274">
            <v>0</v>
          </cell>
          <cell r="JH274">
            <v>0</v>
          </cell>
          <cell r="JI274">
            <v>0</v>
          </cell>
          <cell r="JJ274">
            <v>0</v>
          </cell>
          <cell r="JK274">
            <v>0</v>
          </cell>
          <cell r="JL274">
            <v>0</v>
          </cell>
          <cell r="JM274">
            <v>0</v>
          </cell>
          <cell r="JN274">
            <v>0</v>
          </cell>
          <cell r="JO274">
            <v>0</v>
          </cell>
          <cell r="JP274">
            <v>0</v>
          </cell>
          <cell r="JQ274">
            <v>0</v>
          </cell>
          <cell r="JR274">
            <v>0</v>
          </cell>
          <cell r="JS274">
            <v>0</v>
          </cell>
          <cell r="JT274">
            <v>0</v>
          </cell>
          <cell r="JU274">
            <v>0</v>
          </cell>
          <cell r="JV274">
            <v>0</v>
          </cell>
          <cell r="JW274">
            <v>0</v>
          </cell>
          <cell r="JX274">
            <v>0</v>
          </cell>
          <cell r="JY274">
            <v>0</v>
          </cell>
          <cell r="JZ274">
            <v>0</v>
          </cell>
          <cell r="KA274">
            <v>0</v>
          </cell>
        </row>
        <row r="275">
          <cell r="C275">
            <v>4787</v>
          </cell>
          <cell r="D275" t="str">
            <v>NORTH WINNESHIEK</v>
          </cell>
          <cell r="E275">
            <v>0</v>
          </cell>
          <cell r="F275">
            <v>0</v>
          </cell>
          <cell r="G275">
            <v>0</v>
          </cell>
          <cell r="H275">
            <v>4787</v>
          </cell>
          <cell r="I275">
            <v>1923101</v>
          </cell>
          <cell r="J275">
            <v>8250</v>
          </cell>
          <cell r="K275">
            <v>113000</v>
          </cell>
          <cell r="L275">
            <v>160000</v>
          </cell>
          <cell r="M275">
            <v>299</v>
          </cell>
          <cell r="N275">
            <v>50000</v>
          </cell>
          <cell r="O275">
            <v>15350</v>
          </cell>
          <cell r="P275">
            <v>330628</v>
          </cell>
          <cell r="Q275">
            <v>0</v>
          </cell>
          <cell r="R275">
            <v>1511994</v>
          </cell>
          <cell r="S275">
            <v>0</v>
          </cell>
          <cell r="T275">
            <v>6905</v>
          </cell>
          <cell r="U275">
            <v>2382</v>
          </cell>
          <cell r="V275">
            <v>41000</v>
          </cell>
          <cell r="W275">
            <v>127000</v>
          </cell>
          <cell r="X275">
            <v>4289909</v>
          </cell>
          <cell r="Y275">
            <v>0</v>
          </cell>
          <cell r="Z275">
            <v>100000</v>
          </cell>
          <cell r="AA275">
            <v>0</v>
          </cell>
          <cell r="AB275">
            <v>4389909</v>
          </cell>
          <cell r="AC275">
            <v>92604</v>
          </cell>
          <cell r="AD275">
            <v>4482513</v>
          </cell>
          <cell r="AE275">
            <v>2828000</v>
          </cell>
          <cell r="AF275">
            <v>85500</v>
          </cell>
          <cell r="AG275">
            <v>86000</v>
          </cell>
          <cell r="AH275">
            <v>142000</v>
          </cell>
          <cell r="AI275">
            <v>72000</v>
          </cell>
          <cell r="AJ275">
            <v>108350</v>
          </cell>
          <cell r="AK275">
            <v>260000</v>
          </cell>
          <cell r="AL275">
            <v>283400</v>
          </cell>
          <cell r="AM275">
            <v>0</v>
          </cell>
          <cell r="AN275">
            <v>1037250</v>
          </cell>
          <cell r="AO275">
            <v>131400</v>
          </cell>
          <cell r="AP275">
            <v>42000</v>
          </cell>
          <cell r="AQ275">
            <v>105000</v>
          </cell>
          <cell r="AR275">
            <v>135406</v>
          </cell>
          <cell r="AS275">
            <v>282406</v>
          </cell>
          <cell r="AT275">
            <v>4279056</v>
          </cell>
          <cell r="AU275">
            <v>100000</v>
          </cell>
          <cell r="AV275">
            <v>4379056</v>
          </cell>
          <cell r="AW275">
            <v>103457</v>
          </cell>
          <cell r="AX275">
            <v>4482513</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20</v>
          </cell>
          <cell r="BV275">
            <v>2012</v>
          </cell>
          <cell r="BW275">
            <v>2016</v>
          </cell>
          <cell r="BX275">
            <v>10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2700</v>
          </cell>
          <cell r="CU275">
            <v>0</v>
          </cell>
          <cell r="CV275">
            <v>10</v>
          </cell>
          <cell r="CW275">
            <v>189400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1071348</v>
          </cell>
          <cell r="DU275">
            <v>35128</v>
          </cell>
          <cell r="DV275">
            <v>0</v>
          </cell>
          <cell r="DW275">
            <v>0</v>
          </cell>
          <cell r="DX275">
            <v>0</v>
          </cell>
          <cell r="DY275">
            <v>0</v>
          </cell>
          <cell r="DZ275">
            <v>686452</v>
          </cell>
          <cell r="EA275">
            <v>0</v>
          </cell>
          <cell r="EB275">
            <v>1792928</v>
          </cell>
          <cell r="EC275">
            <v>95000</v>
          </cell>
          <cell r="ED275">
            <v>0</v>
          </cell>
          <cell r="EE275">
            <v>1757800</v>
          </cell>
          <cell r="EF275">
            <v>0</v>
          </cell>
          <cell r="EG275">
            <v>0</v>
          </cell>
          <cell r="EH275">
            <v>0</v>
          </cell>
          <cell r="EI275">
            <v>43418</v>
          </cell>
          <cell r="EJ275">
            <v>43418</v>
          </cell>
          <cell r="EK275">
            <v>0</v>
          </cell>
          <cell r="EL275">
            <v>0</v>
          </cell>
          <cell r="EM275">
            <v>0</v>
          </cell>
          <cell r="EN275">
            <v>0</v>
          </cell>
          <cell r="EO275">
            <v>0</v>
          </cell>
          <cell r="EP275">
            <v>0</v>
          </cell>
          <cell r="EQ275">
            <v>1931346</v>
          </cell>
          <cell r="ER275">
            <v>26699</v>
          </cell>
          <cell r="ES275">
            <v>1362711</v>
          </cell>
          <cell r="ET275">
            <v>72205</v>
          </cell>
          <cell r="EU275">
            <v>0</v>
          </cell>
          <cell r="EV275">
            <v>0</v>
          </cell>
          <cell r="EW275">
            <v>0</v>
          </cell>
          <cell r="EX275">
            <v>33000</v>
          </cell>
          <cell r="EY275">
            <v>0</v>
          </cell>
          <cell r="EZ275">
            <v>0</v>
          </cell>
          <cell r="FA275">
            <v>0</v>
          </cell>
          <cell r="FB275">
            <v>0</v>
          </cell>
          <cell r="FC275">
            <v>1467916</v>
          </cell>
          <cell r="FD275">
            <v>0</v>
          </cell>
          <cell r="FE275">
            <v>0</v>
          </cell>
          <cell r="FF275">
            <v>1336012</v>
          </cell>
          <cell r="FG275">
            <v>26699</v>
          </cell>
          <cell r="FH275">
            <v>1785273</v>
          </cell>
          <cell r="FI275">
            <v>7660</v>
          </cell>
          <cell r="FJ275">
            <v>113000</v>
          </cell>
          <cell r="FK275">
            <v>160000</v>
          </cell>
          <cell r="FL275">
            <v>250</v>
          </cell>
          <cell r="FM275">
            <v>0</v>
          </cell>
          <cell r="FN275">
            <v>350</v>
          </cell>
          <cell r="FO275">
            <v>75000</v>
          </cell>
          <cell r="FP275">
            <v>0</v>
          </cell>
          <cell r="FQ275">
            <v>1511994</v>
          </cell>
          <cell r="FR275">
            <v>0</v>
          </cell>
          <cell r="FS275">
            <v>6000</v>
          </cell>
          <cell r="FT275">
            <v>2211</v>
          </cell>
          <cell r="FU275">
            <v>41000</v>
          </cell>
          <cell r="FV275">
            <v>85000</v>
          </cell>
          <cell r="FW275">
            <v>3787738</v>
          </cell>
          <cell r="FX275">
            <v>0</v>
          </cell>
          <cell r="FY275">
            <v>0</v>
          </cell>
          <cell r="FZ275">
            <v>0</v>
          </cell>
          <cell r="GA275">
            <v>3787738</v>
          </cell>
          <cell r="GB275">
            <v>-91202</v>
          </cell>
          <cell r="GC275">
            <v>3696536</v>
          </cell>
          <cell r="GD275">
            <v>482811</v>
          </cell>
          <cell r="GE275">
            <v>0</v>
          </cell>
          <cell r="GF275">
            <v>2360996</v>
          </cell>
          <cell r="GG275">
            <v>6108</v>
          </cell>
          <cell r="GH275">
            <v>1765212</v>
          </cell>
          <cell r="GI275">
            <v>0</v>
          </cell>
          <cell r="GJ275">
            <v>12925</v>
          </cell>
          <cell r="GK275">
            <v>246946</v>
          </cell>
          <cell r="GL275">
            <v>91601</v>
          </cell>
          <cell r="GM275">
            <v>5147</v>
          </cell>
          <cell r="GN275">
            <v>14468</v>
          </cell>
          <cell r="GO275">
            <v>16159</v>
          </cell>
          <cell r="GP275">
            <v>0</v>
          </cell>
          <cell r="GQ275">
            <v>50591</v>
          </cell>
          <cell r="GR275">
            <v>0</v>
          </cell>
          <cell r="GS275">
            <v>120460</v>
          </cell>
          <cell r="GT275">
            <v>272100</v>
          </cell>
          <cell r="GU275">
            <v>0</v>
          </cell>
          <cell r="GV275">
            <v>2753556</v>
          </cell>
          <cell r="GW275">
            <v>399508</v>
          </cell>
          <cell r="GX275">
            <v>623330</v>
          </cell>
          <cell r="GY275">
            <v>0</v>
          </cell>
          <cell r="GZ275">
            <v>0</v>
          </cell>
          <cell r="HA275">
            <v>0</v>
          </cell>
          <cell r="HB275">
            <v>144094</v>
          </cell>
          <cell r="HC275">
            <v>0</v>
          </cell>
          <cell r="HD275">
            <v>21927</v>
          </cell>
          <cell r="HE275">
            <v>39007</v>
          </cell>
          <cell r="HF275">
            <v>3959495</v>
          </cell>
          <cell r="HG275">
            <v>3529079</v>
          </cell>
          <cell r="HH275">
            <v>0</v>
          </cell>
          <cell r="HI275">
            <v>430416</v>
          </cell>
          <cell r="HJ275">
            <v>1826672</v>
          </cell>
          <cell r="HK275">
            <v>0</v>
          </cell>
          <cell r="HL275">
            <v>19543</v>
          </cell>
          <cell r="HM275">
            <v>283810</v>
          </cell>
          <cell r="HN275">
            <v>96012</v>
          </cell>
          <cell r="HO275">
            <v>736</v>
          </cell>
          <cell r="HP275">
            <v>15058</v>
          </cell>
          <cell r="HQ275">
            <v>16813</v>
          </cell>
          <cell r="HR275">
            <v>0</v>
          </cell>
          <cell r="HS275">
            <v>38138</v>
          </cell>
          <cell r="HT275">
            <v>0</v>
          </cell>
          <cell r="HU275">
            <v>120020</v>
          </cell>
          <cell r="HV275">
            <v>0</v>
          </cell>
          <cell r="HW275">
            <v>0</v>
          </cell>
          <cell r="HX275">
            <v>2585461</v>
          </cell>
          <cell r="HY275">
            <v>0</v>
          </cell>
          <cell r="HZ275">
            <v>430416</v>
          </cell>
          <cell r="IA275">
            <v>0</v>
          </cell>
          <cell r="IB275">
            <v>0</v>
          </cell>
          <cell r="IC275">
            <v>0</v>
          </cell>
          <cell r="ID275">
            <v>149239</v>
          </cell>
          <cell r="IE275">
            <v>0</v>
          </cell>
          <cell r="IF275">
            <v>17982</v>
          </cell>
          <cell r="IG275">
            <v>64271</v>
          </cell>
          <cell r="IH275">
            <v>0</v>
          </cell>
          <cell r="II275">
            <v>0</v>
          </cell>
          <cell r="IJ275">
            <v>0</v>
          </cell>
          <cell r="IK275">
            <v>0</v>
          </cell>
          <cell r="IL275">
            <v>2465441</v>
          </cell>
          <cell r="IM275">
            <v>0</v>
          </cell>
          <cell r="IN275">
            <v>0</v>
          </cell>
          <cell r="IO275">
            <v>1.9</v>
          </cell>
          <cell r="IP275">
            <v>6</v>
          </cell>
          <cell r="IQ275">
            <v>1.238</v>
          </cell>
          <cell r="IR275">
            <v>0</v>
          </cell>
          <cell r="IS275">
            <v>292.60000000000002</v>
          </cell>
          <cell r="IT275">
            <v>0</v>
          </cell>
          <cell r="IU275">
            <v>4.5</v>
          </cell>
          <cell r="IV275">
            <v>0</v>
          </cell>
          <cell r="IW275">
            <v>0</v>
          </cell>
          <cell r="IX275">
            <v>0</v>
          </cell>
          <cell r="IY275">
            <v>0</v>
          </cell>
          <cell r="IZ275">
            <v>0</v>
          </cell>
          <cell r="JA275">
            <v>0</v>
          </cell>
          <cell r="JB275">
            <v>0</v>
          </cell>
          <cell r="JC275">
            <v>0</v>
          </cell>
          <cell r="JD275">
            <v>45.57</v>
          </cell>
          <cell r="JE275">
            <v>19.18</v>
          </cell>
          <cell r="JF275">
            <v>12.71</v>
          </cell>
          <cell r="JG275">
            <v>13.68</v>
          </cell>
          <cell r="JH275">
            <v>19.18</v>
          </cell>
          <cell r="JI275">
            <v>8.4700000000000006</v>
          </cell>
          <cell r="JJ275">
            <v>12.24</v>
          </cell>
          <cell r="JK275">
            <v>39.89</v>
          </cell>
          <cell r="JL275">
            <v>4.8099999999999996</v>
          </cell>
          <cell r="JM275">
            <v>0</v>
          </cell>
          <cell r="JN275">
            <v>6</v>
          </cell>
          <cell r="JO275">
            <v>0</v>
          </cell>
          <cell r="JP275">
            <v>6228</v>
          </cell>
          <cell r="JQ275">
            <v>1.282</v>
          </cell>
          <cell r="JR275">
            <v>28411</v>
          </cell>
          <cell r="JS275">
            <v>293.3</v>
          </cell>
          <cell r="JT275">
            <v>1</v>
          </cell>
          <cell r="JU275">
            <v>6228</v>
          </cell>
          <cell r="JV275">
            <v>5356</v>
          </cell>
          <cell r="JW275">
            <v>0</v>
          </cell>
          <cell r="JX275">
            <v>292.60000000000002</v>
          </cell>
          <cell r="JY275">
            <v>6473</v>
          </cell>
          <cell r="JZ275">
            <v>1894000</v>
          </cell>
          <cell r="KA275">
            <v>0</v>
          </cell>
        </row>
        <row r="276">
          <cell r="C276">
            <v>4788</v>
          </cell>
          <cell r="D276" t="str">
            <v>NORTHWOOD-KENSETT</v>
          </cell>
          <cell r="E276">
            <v>0</v>
          </cell>
          <cell r="F276">
            <v>0</v>
          </cell>
          <cell r="G276">
            <v>0</v>
          </cell>
          <cell r="H276">
            <v>4788</v>
          </cell>
          <cell r="I276">
            <v>2597288</v>
          </cell>
          <cell r="J276">
            <v>72493</v>
          </cell>
          <cell r="K276">
            <v>146457</v>
          </cell>
          <cell r="L276">
            <v>315000</v>
          </cell>
          <cell r="M276">
            <v>12480</v>
          </cell>
          <cell r="N276">
            <v>163200</v>
          </cell>
          <cell r="O276">
            <v>128500</v>
          </cell>
          <cell r="P276">
            <v>580550</v>
          </cell>
          <cell r="Q276">
            <v>0</v>
          </cell>
          <cell r="R276">
            <v>2778022</v>
          </cell>
          <cell r="S276">
            <v>0</v>
          </cell>
          <cell r="T276">
            <v>428878</v>
          </cell>
          <cell r="U276">
            <v>36402</v>
          </cell>
          <cell r="V276">
            <v>70000</v>
          </cell>
          <cell r="W276">
            <v>248000</v>
          </cell>
          <cell r="X276">
            <v>7577270</v>
          </cell>
          <cell r="Y276">
            <v>0</v>
          </cell>
          <cell r="Z276">
            <v>0</v>
          </cell>
          <cell r="AA276">
            <v>0</v>
          </cell>
          <cell r="AB276">
            <v>7577270</v>
          </cell>
          <cell r="AC276">
            <v>1657599</v>
          </cell>
          <cell r="AD276">
            <v>9234869</v>
          </cell>
          <cell r="AE276">
            <v>4457600</v>
          </cell>
          <cell r="AF276">
            <v>138000</v>
          </cell>
          <cell r="AG276">
            <v>290000</v>
          </cell>
          <cell r="AH276">
            <v>216230</v>
          </cell>
          <cell r="AI276">
            <v>339000</v>
          </cell>
          <cell r="AJ276">
            <v>64000</v>
          </cell>
          <cell r="AK276">
            <v>432200</v>
          </cell>
          <cell r="AL276">
            <v>309640</v>
          </cell>
          <cell r="AM276">
            <v>0</v>
          </cell>
          <cell r="AN276">
            <v>1789070</v>
          </cell>
          <cell r="AO276">
            <v>327000</v>
          </cell>
          <cell r="AP276">
            <v>485000</v>
          </cell>
          <cell r="AQ276">
            <v>284994</v>
          </cell>
          <cell r="AR276">
            <v>236116</v>
          </cell>
          <cell r="AS276">
            <v>1006110</v>
          </cell>
          <cell r="AT276">
            <v>7579780</v>
          </cell>
          <cell r="AU276">
            <v>0</v>
          </cell>
          <cell r="AV276">
            <v>7579780</v>
          </cell>
          <cell r="AW276">
            <v>1655089</v>
          </cell>
          <cell r="AX276">
            <v>9234869</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20</v>
          </cell>
          <cell r="BV276">
            <v>2006</v>
          </cell>
          <cell r="BW276">
            <v>2015</v>
          </cell>
          <cell r="BX276">
            <v>10</v>
          </cell>
          <cell r="BY276">
            <v>0</v>
          </cell>
          <cell r="BZ276">
            <v>0</v>
          </cell>
          <cell r="CA276">
            <v>0</v>
          </cell>
          <cell r="CB276">
            <v>0</v>
          </cell>
          <cell r="CC276">
            <v>0</v>
          </cell>
          <cell r="CD276">
            <v>0</v>
          </cell>
          <cell r="CE276">
            <v>0</v>
          </cell>
          <cell r="CF276">
            <v>0</v>
          </cell>
          <cell r="CG276">
            <v>0</v>
          </cell>
          <cell r="CH276">
            <v>0</v>
          </cell>
          <cell r="CI276">
            <v>0</v>
          </cell>
          <cell r="CJ276">
            <v>2013</v>
          </cell>
          <cell r="CK276">
            <v>2017</v>
          </cell>
          <cell r="CL276">
            <v>670</v>
          </cell>
          <cell r="CM276">
            <v>0</v>
          </cell>
          <cell r="CN276">
            <v>0</v>
          </cell>
          <cell r="CO276">
            <v>0</v>
          </cell>
          <cell r="CP276">
            <v>0</v>
          </cell>
          <cell r="CQ276">
            <v>0</v>
          </cell>
          <cell r="CR276">
            <v>0</v>
          </cell>
          <cell r="CS276">
            <v>0</v>
          </cell>
          <cell r="CT276">
            <v>2700</v>
          </cell>
          <cell r="CU276">
            <v>0</v>
          </cell>
          <cell r="CV276">
            <v>5</v>
          </cell>
          <cell r="CW276">
            <v>337130</v>
          </cell>
          <cell r="CX276">
            <v>0</v>
          </cell>
          <cell r="CY276">
            <v>0</v>
          </cell>
          <cell r="CZ276">
            <v>0</v>
          </cell>
          <cell r="DA276">
            <v>0</v>
          </cell>
          <cell r="DB276">
            <v>0</v>
          </cell>
          <cell r="DC276">
            <v>0</v>
          </cell>
          <cell r="DD276">
            <v>0</v>
          </cell>
          <cell r="DE276">
            <v>195664</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1821783</v>
          </cell>
          <cell r="DU276">
            <v>112044</v>
          </cell>
          <cell r="DV276">
            <v>0</v>
          </cell>
          <cell r="DW276">
            <v>0</v>
          </cell>
          <cell r="DX276">
            <v>0</v>
          </cell>
          <cell r="DY276">
            <v>0</v>
          </cell>
          <cell r="DZ276">
            <v>150538</v>
          </cell>
          <cell r="EA276">
            <v>0</v>
          </cell>
          <cell r="EB276">
            <v>2084365</v>
          </cell>
          <cell r="EC276">
            <v>0</v>
          </cell>
          <cell r="ED276">
            <v>0</v>
          </cell>
          <cell r="EE276">
            <v>1972321</v>
          </cell>
          <cell r="EF276">
            <v>0</v>
          </cell>
          <cell r="EG276">
            <v>195664</v>
          </cell>
          <cell r="EH276">
            <v>195664</v>
          </cell>
          <cell r="EI276">
            <v>96372</v>
          </cell>
          <cell r="EJ276">
            <v>292036</v>
          </cell>
          <cell r="EK276">
            <v>0</v>
          </cell>
          <cell r="EL276">
            <v>0</v>
          </cell>
          <cell r="EM276">
            <v>0</v>
          </cell>
          <cell r="EN276">
            <v>0</v>
          </cell>
          <cell r="EO276">
            <v>284994</v>
          </cell>
          <cell r="EP276">
            <v>0</v>
          </cell>
          <cell r="EQ276">
            <v>2661395</v>
          </cell>
          <cell r="ER276">
            <v>38366</v>
          </cell>
          <cell r="ES276">
            <v>955253</v>
          </cell>
          <cell r="ET276">
            <v>0</v>
          </cell>
          <cell r="EU276">
            <v>0</v>
          </cell>
          <cell r="EV276">
            <v>0</v>
          </cell>
          <cell r="EW276">
            <v>67000</v>
          </cell>
          <cell r="EX276">
            <v>33000</v>
          </cell>
          <cell r="EY276">
            <v>0</v>
          </cell>
          <cell r="EZ276">
            <v>0</v>
          </cell>
          <cell r="FA276">
            <v>97589</v>
          </cell>
          <cell r="FB276">
            <v>0</v>
          </cell>
          <cell r="FC276">
            <v>1152842</v>
          </cell>
          <cell r="FD276">
            <v>0</v>
          </cell>
          <cell r="FE276">
            <v>0</v>
          </cell>
          <cell r="FF276">
            <v>916887</v>
          </cell>
          <cell r="FG276">
            <v>38366</v>
          </cell>
          <cell r="FH276">
            <v>2032638</v>
          </cell>
          <cell r="FI276">
            <v>60113</v>
          </cell>
          <cell r="FJ276">
            <v>146457</v>
          </cell>
          <cell r="FK276">
            <v>315000</v>
          </cell>
          <cell r="FL276">
            <v>9000</v>
          </cell>
          <cell r="FM276">
            <v>0</v>
          </cell>
          <cell r="FN276">
            <v>6500</v>
          </cell>
          <cell r="FO276">
            <v>322500</v>
          </cell>
          <cell r="FP276">
            <v>0</v>
          </cell>
          <cell r="FQ276">
            <v>2778022</v>
          </cell>
          <cell r="FR276">
            <v>0</v>
          </cell>
          <cell r="FS276">
            <v>15354</v>
          </cell>
          <cell r="FT276">
            <v>24344</v>
          </cell>
          <cell r="FU276">
            <v>70000</v>
          </cell>
          <cell r="FV276">
            <v>87000</v>
          </cell>
          <cell r="FW276">
            <v>5866928</v>
          </cell>
          <cell r="FX276">
            <v>0</v>
          </cell>
          <cell r="FY276">
            <v>0</v>
          </cell>
          <cell r="FZ276">
            <v>0</v>
          </cell>
          <cell r="GA276">
            <v>5866928</v>
          </cell>
          <cell r="GB276">
            <v>581314</v>
          </cell>
          <cell r="GC276">
            <v>6448242</v>
          </cell>
          <cell r="GD276">
            <v>996155</v>
          </cell>
          <cell r="GE276">
            <v>0</v>
          </cell>
          <cell r="GF276">
            <v>4044949</v>
          </cell>
          <cell r="GG276">
            <v>6127</v>
          </cell>
          <cell r="GH276">
            <v>3057986</v>
          </cell>
          <cell r="GI276">
            <v>79734</v>
          </cell>
          <cell r="GJ276">
            <v>21114</v>
          </cell>
          <cell r="GK276">
            <v>343909</v>
          </cell>
          <cell r="GL276">
            <v>148346</v>
          </cell>
          <cell r="GM276">
            <v>7228</v>
          </cell>
          <cell r="GN276">
            <v>24656</v>
          </cell>
          <cell r="GO276">
            <v>27565</v>
          </cell>
          <cell r="GP276">
            <v>0</v>
          </cell>
          <cell r="GQ276">
            <v>29249</v>
          </cell>
          <cell r="GR276">
            <v>0</v>
          </cell>
          <cell r="GS276">
            <v>23605</v>
          </cell>
          <cell r="GT276">
            <v>215100</v>
          </cell>
          <cell r="GU276">
            <v>0</v>
          </cell>
          <cell r="GV276">
            <v>4283654</v>
          </cell>
          <cell r="GW276">
            <v>753986</v>
          </cell>
          <cell r="GX276">
            <v>1956577</v>
          </cell>
          <cell r="GY276">
            <v>0</v>
          </cell>
          <cell r="GZ276">
            <v>0</v>
          </cell>
          <cell r="HA276">
            <v>0</v>
          </cell>
          <cell r="HB276">
            <v>260996</v>
          </cell>
          <cell r="HC276">
            <v>0</v>
          </cell>
          <cell r="HD276">
            <v>30650</v>
          </cell>
          <cell r="HE276">
            <v>0</v>
          </cell>
          <cell r="HF276">
            <v>7255213</v>
          </cell>
          <cell r="HG276">
            <v>5388851</v>
          </cell>
          <cell r="HH276">
            <v>0</v>
          </cell>
          <cell r="HI276">
            <v>1866362</v>
          </cell>
          <cell r="HJ276">
            <v>3119752</v>
          </cell>
          <cell r="HK276">
            <v>0</v>
          </cell>
          <cell r="HL276">
            <v>16936</v>
          </cell>
          <cell r="HM276">
            <v>346709</v>
          </cell>
          <cell r="HN276">
            <v>151183</v>
          </cell>
          <cell r="HO276">
            <v>4391</v>
          </cell>
          <cell r="HP276">
            <v>25145</v>
          </cell>
          <cell r="HQ276">
            <v>28104</v>
          </cell>
          <cell r="HR276">
            <v>0</v>
          </cell>
          <cell r="HS276">
            <v>69203</v>
          </cell>
          <cell r="HT276">
            <v>0</v>
          </cell>
          <cell r="HU276">
            <v>124315</v>
          </cell>
          <cell r="HV276">
            <v>0</v>
          </cell>
          <cell r="HW276">
            <v>0</v>
          </cell>
          <cell r="HX276">
            <v>4198208</v>
          </cell>
          <cell r="HY276">
            <v>0</v>
          </cell>
          <cell r="HZ276">
            <v>1866362</v>
          </cell>
          <cell r="IA276">
            <v>0</v>
          </cell>
          <cell r="IB276">
            <v>0</v>
          </cell>
          <cell r="IC276">
            <v>0</v>
          </cell>
          <cell r="ID276">
            <v>259251</v>
          </cell>
          <cell r="IE276">
            <v>0</v>
          </cell>
          <cell r="IF276">
            <v>25116</v>
          </cell>
          <cell r="IG276">
            <v>0</v>
          </cell>
          <cell r="IH276">
            <v>0</v>
          </cell>
          <cell r="II276">
            <v>0</v>
          </cell>
          <cell r="IJ276">
            <v>0</v>
          </cell>
          <cell r="IK276">
            <v>0</v>
          </cell>
          <cell r="IL276">
            <v>4073893</v>
          </cell>
          <cell r="IM276">
            <v>0</v>
          </cell>
          <cell r="IN276">
            <v>0</v>
          </cell>
          <cell r="IO276">
            <v>0.43</v>
          </cell>
          <cell r="IP276">
            <v>0</v>
          </cell>
          <cell r="IQ276">
            <v>2.2810000000000001</v>
          </cell>
          <cell r="IR276">
            <v>0</v>
          </cell>
          <cell r="IS276">
            <v>519.29999999999995</v>
          </cell>
          <cell r="IT276">
            <v>0</v>
          </cell>
          <cell r="IU276">
            <v>20</v>
          </cell>
          <cell r="IV276">
            <v>0</v>
          </cell>
          <cell r="IW276">
            <v>0</v>
          </cell>
          <cell r="IX276">
            <v>0</v>
          </cell>
          <cell r="IY276">
            <v>0</v>
          </cell>
          <cell r="IZ276">
            <v>0</v>
          </cell>
          <cell r="JA276">
            <v>0</v>
          </cell>
          <cell r="JB276">
            <v>0</v>
          </cell>
          <cell r="JC276">
            <v>0</v>
          </cell>
          <cell r="JD276">
            <v>55.5</v>
          </cell>
          <cell r="JE276">
            <v>19.18</v>
          </cell>
          <cell r="JF276">
            <v>9.68</v>
          </cell>
          <cell r="JG276">
            <v>26.64</v>
          </cell>
          <cell r="JH276">
            <v>24.66</v>
          </cell>
          <cell r="JI276">
            <v>9.08</v>
          </cell>
          <cell r="JJ276">
            <v>25.2</v>
          </cell>
          <cell r="JK276">
            <v>58.94</v>
          </cell>
          <cell r="JL276">
            <v>1.05</v>
          </cell>
          <cell r="JM276">
            <v>0</v>
          </cell>
          <cell r="JN276">
            <v>0</v>
          </cell>
          <cell r="JO276">
            <v>0</v>
          </cell>
          <cell r="JP276">
            <v>6247</v>
          </cell>
          <cell r="JQ276">
            <v>2.3620000000000001</v>
          </cell>
          <cell r="JR276">
            <v>17405</v>
          </cell>
          <cell r="JS276">
            <v>499.4</v>
          </cell>
          <cell r="JT276">
            <v>0</v>
          </cell>
          <cell r="JU276">
            <v>0</v>
          </cell>
          <cell r="JV276">
            <v>0</v>
          </cell>
          <cell r="JW276">
            <v>0</v>
          </cell>
          <cell r="JX276">
            <v>519.29999999999995</v>
          </cell>
          <cell r="JY276">
            <v>6492</v>
          </cell>
          <cell r="JZ276">
            <v>3371296</v>
          </cell>
          <cell r="KA276">
            <v>0</v>
          </cell>
        </row>
        <row r="277">
          <cell r="C277">
            <v>4797</v>
          </cell>
          <cell r="D277" t="str">
            <v>NORWALK</v>
          </cell>
          <cell r="E277">
            <v>0</v>
          </cell>
          <cell r="F277">
            <v>0</v>
          </cell>
          <cell r="G277">
            <v>0</v>
          </cell>
          <cell r="H277">
            <v>4797</v>
          </cell>
          <cell r="I277">
            <v>8492665</v>
          </cell>
          <cell r="J277">
            <v>506580</v>
          </cell>
          <cell r="K277">
            <v>0</v>
          </cell>
          <cell r="L277">
            <v>889549</v>
          </cell>
          <cell r="M277">
            <v>14715</v>
          </cell>
          <cell r="N277">
            <v>669595</v>
          </cell>
          <cell r="O277">
            <v>664207</v>
          </cell>
          <cell r="P277">
            <v>408837</v>
          </cell>
          <cell r="Q277">
            <v>0</v>
          </cell>
          <cell r="R277">
            <v>17105745</v>
          </cell>
          <cell r="S277">
            <v>0</v>
          </cell>
          <cell r="T277">
            <v>3020441</v>
          </cell>
          <cell r="U277">
            <v>35805</v>
          </cell>
          <cell r="V277">
            <v>131355</v>
          </cell>
          <cell r="W277">
            <v>680297</v>
          </cell>
          <cell r="X277">
            <v>32619791</v>
          </cell>
          <cell r="Y277">
            <v>0</v>
          </cell>
          <cell r="Z277">
            <v>1897183</v>
          </cell>
          <cell r="AA277">
            <v>0</v>
          </cell>
          <cell r="AB277">
            <v>34516974</v>
          </cell>
          <cell r="AC277">
            <v>10304811</v>
          </cell>
          <cell r="AD277">
            <v>44821785</v>
          </cell>
          <cell r="AE277">
            <v>19171407</v>
          </cell>
          <cell r="AF277">
            <v>987829</v>
          </cell>
          <cell r="AG277">
            <v>872708</v>
          </cell>
          <cell r="AH277">
            <v>785826</v>
          </cell>
          <cell r="AI277">
            <v>1592093</v>
          </cell>
          <cell r="AJ277">
            <v>549443</v>
          </cell>
          <cell r="AK277">
            <v>2421823</v>
          </cell>
          <cell r="AL277">
            <v>930242</v>
          </cell>
          <cell r="AM277">
            <v>0</v>
          </cell>
          <cell r="AN277">
            <v>8139964</v>
          </cell>
          <cell r="AO277">
            <v>1110346</v>
          </cell>
          <cell r="AP277">
            <v>562596</v>
          </cell>
          <cell r="AQ277">
            <v>2551220</v>
          </cell>
          <cell r="AR277">
            <v>1089564</v>
          </cell>
          <cell r="AS277">
            <v>4203380</v>
          </cell>
          <cell r="AT277">
            <v>32625097</v>
          </cell>
          <cell r="AU277">
            <v>1497184</v>
          </cell>
          <cell r="AV277">
            <v>34122281</v>
          </cell>
          <cell r="AW277">
            <v>10699504</v>
          </cell>
          <cell r="AX277">
            <v>44821785</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20</v>
          </cell>
          <cell r="BV277">
            <v>2015</v>
          </cell>
          <cell r="BW277">
            <v>2019</v>
          </cell>
          <cell r="BX277">
            <v>10</v>
          </cell>
          <cell r="BY277">
            <v>0</v>
          </cell>
          <cell r="BZ277">
            <v>0</v>
          </cell>
          <cell r="CA277">
            <v>0</v>
          </cell>
          <cell r="CB277">
            <v>0</v>
          </cell>
          <cell r="CC277">
            <v>0</v>
          </cell>
          <cell r="CD277">
            <v>0</v>
          </cell>
          <cell r="CE277">
            <v>0</v>
          </cell>
          <cell r="CF277">
            <v>0</v>
          </cell>
          <cell r="CG277">
            <v>0</v>
          </cell>
          <cell r="CH277">
            <v>0</v>
          </cell>
          <cell r="CI277">
            <v>0</v>
          </cell>
          <cell r="CJ277">
            <v>2013</v>
          </cell>
          <cell r="CK277">
            <v>2022</v>
          </cell>
          <cell r="CL277">
            <v>1340</v>
          </cell>
          <cell r="CM277">
            <v>0</v>
          </cell>
          <cell r="CN277">
            <v>0</v>
          </cell>
          <cell r="CO277">
            <v>0</v>
          </cell>
          <cell r="CP277">
            <v>0</v>
          </cell>
          <cell r="CQ277">
            <v>0</v>
          </cell>
          <cell r="CR277">
            <v>0</v>
          </cell>
          <cell r="CS277">
            <v>0</v>
          </cell>
          <cell r="CT277">
            <v>4050</v>
          </cell>
          <cell r="CU277">
            <v>0</v>
          </cell>
          <cell r="CV277">
            <v>0</v>
          </cell>
          <cell r="CW277">
            <v>1602068</v>
          </cell>
          <cell r="CX277">
            <v>0</v>
          </cell>
          <cell r="CY277">
            <v>0</v>
          </cell>
          <cell r="CZ277">
            <v>0</v>
          </cell>
          <cell r="DA277">
            <v>0</v>
          </cell>
          <cell r="DB277">
            <v>0</v>
          </cell>
          <cell r="DC277">
            <v>0</v>
          </cell>
          <cell r="DD277">
            <v>0</v>
          </cell>
          <cell r="DE277">
            <v>677576</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4719128</v>
          </cell>
          <cell r="DU277">
            <v>891230</v>
          </cell>
          <cell r="DV277">
            <v>0</v>
          </cell>
          <cell r="DW277">
            <v>0</v>
          </cell>
          <cell r="DX277">
            <v>0</v>
          </cell>
          <cell r="DY277">
            <v>0</v>
          </cell>
          <cell r="DZ277">
            <v>56038</v>
          </cell>
          <cell r="EA277">
            <v>0</v>
          </cell>
          <cell r="EB277">
            <v>5666396</v>
          </cell>
          <cell r="EC277">
            <v>510000</v>
          </cell>
          <cell r="ED277">
            <v>0</v>
          </cell>
          <cell r="EE277">
            <v>4775166</v>
          </cell>
          <cell r="EF277">
            <v>0</v>
          </cell>
          <cell r="EG277">
            <v>677576</v>
          </cell>
          <cell r="EH277">
            <v>677576</v>
          </cell>
          <cell r="EI277">
            <v>166866</v>
          </cell>
          <cell r="EJ277">
            <v>844442</v>
          </cell>
          <cell r="EK277">
            <v>0</v>
          </cell>
          <cell r="EL277">
            <v>0</v>
          </cell>
          <cell r="EM277">
            <v>0</v>
          </cell>
          <cell r="EN277">
            <v>0</v>
          </cell>
          <cell r="EO277">
            <v>2047900</v>
          </cell>
          <cell r="EP277">
            <v>0</v>
          </cell>
          <cell r="EQ277">
            <v>9068738</v>
          </cell>
          <cell r="ER277">
            <v>176253</v>
          </cell>
          <cell r="ES277">
            <v>1297804</v>
          </cell>
          <cell r="ET277">
            <v>119785</v>
          </cell>
          <cell r="EU277">
            <v>0</v>
          </cell>
          <cell r="EV277">
            <v>0</v>
          </cell>
          <cell r="EW277">
            <v>134000</v>
          </cell>
          <cell r="EX277">
            <v>33000</v>
          </cell>
          <cell r="EY277">
            <v>0</v>
          </cell>
          <cell r="EZ277">
            <v>0</v>
          </cell>
          <cell r="FA277">
            <v>405000</v>
          </cell>
          <cell r="FB277">
            <v>0</v>
          </cell>
          <cell r="FC277">
            <v>1989589</v>
          </cell>
          <cell r="FD277">
            <v>0</v>
          </cell>
          <cell r="FE277">
            <v>0</v>
          </cell>
          <cell r="FF277">
            <v>1121551</v>
          </cell>
          <cell r="FG277">
            <v>176253</v>
          </cell>
          <cell r="FH277">
            <v>5267874</v>
          </cell>
          <cell r="FI277">
            <v>329029</v>
          </cell>
          <cell r="FJ277">
            <v>0</v>
          </cell>
          <cell r="FK277">
            <v>889549</v>
          </cell>
          <cell r="FL277">
            <v>8000</v>
          </cell>
          <cell r="FM277">
            <v>0</v>
          </cell>
          <cell r="FN277">
            <v>88000</v>
          </cell>
          <cell r="FO277">
            <v>396951</v>
          </cell>
          <cell r="FP277">
            <v>0</v>
          </cell>
          <cell r="FQ277">
            <v>17105745</v>
          </cell>
          <cell r="FR277">
            <v>0</v>
          </cell>
          <cell r="FS277">
            <v>816117</v>
          </cell>
          <cell r="FT277">
            <v>15856</v>
          </cell>
          <cell r="FU277">
            <v>131355</v>
          </cell>
          <cell r="FV277">
            <v>339297</v>
          </cell>
          <cell r="FW277">
            <v>25387773</v>
          </cell>
          <cell r="FX277">
            <v>0</v>
          </cell>
          <cell r="FY277">
            <v>414000</v>
          </cell>
          <cell r="FZ277">
            <v>0</v>
          </cell>
          <cell r="GA277">
            <v>25801773</v>
          </cell>
          <cell r="GB277">
            <v>4478469</v>
          </cell>
          <cell r="GC277">
            <v>30280242</v>
          </cell>
          <cell r="GD277">
            <v>3099125</v>
          </cell>
          <cell r="GE277">
            <v>0</v>
          </cell>
          <cell r="GF277">
            <v>18882447</v>
          </cell>
          <cell r="GG277">
            <v>6001</v>
          </cell>
          <cell r="GH277">
            <v>14317186</v>
          </cell>
          <cell r="GI277">
            <v>0</v>
          </cell>
          <cell r="GJ277">
            <v>83126</v>
          </cell>
          <cell r="GK277">
            <v>1606528</v>
          </cell>
          <cell r="GL277">
            <v>678768</v>
          </cell>
          <cell r="GM277">
            <v>0</v>
          </cell>
          <cell r="GN277">
            <v>119903</v>
          </cell>
          <cell r="GO277">
            <v>131556</v>
          </cell>
          <cell r="GP277">
            <v>0</v>
          </cell>
          <cell r="GQ277">
            <v>496361</v>
          </cell>
          <cell r="GR277">
            <v>8468</v>
          </cell>
          <cell r="GS277">
            <v>290568</v>
          </cell>
          <cell r="GT277">
            <v>369034</v>
          </cell>
          <cell r="GU277">
            <v>0</v>
          </cell>
          <cell r="GV277">
            <v>19550517</v>
          </cell>
          <cell r="GW277">
            <v>2127611</v>
          </cell>
          <cell r="GX277">
            <v>11517971</v>
          </cell>
          <cell r="GY277">
            <v>0</v>
          </cell>
          <cell r="GZ277">
            <v>0</v>
          </cell>
          <cell r="HA277">
            <v>0</v>
          </cell>
          <cell r="HB277">
            <v>849868</v>
          </cell>
          <cell r="HC277">
            <v>0</v>
          </cell>
          <cell r="HD277">
            <v>116597</v>
          </cell>
          <cell r="HE277">
            <v>303051</v>
          </cell>
          <cell r="HF277">
            <v>34349018</v>
          </cell>
          <cell r="HG277">
            <v>22187352</v>
          </cell>
          <cell r="HH277">
            <v>0</v>
          </cell>
          <cell r="HI277">
            <v>12161666</v>
          </cell>
          <cell r="HJ277">
            <v>14898514</v>
          </cell>
          <cell r="HK277">
            <v>0</v>
          </cell>
          <cell r="HL277">
            <v>94576</v>
          </cell>
          <cell r="HM277">
            <v>1690681</v>
          </cell>
          <cell r="HN277">
            <v>707555</v>
          </cell>
          <cell r="HO277">
            <v>0</v>
          </cell>
          <cell r="HP277">
            <v>124850</v>
          </cell>
          <cell r="HQ277">
            <v>136995</v>
          </cell>
          <cell r="HR277">
            <v>0</v>
          </cell>
          <cell r="HS277">
            <v>509500</v>
          </cell>
          <cell r="HT277">
            <v>12151</v>
          </cell>
          <cell r="HU277">
            <v>506942</v>
          </cell>
          <cell r="HV277">
            <v>0</v>
          </cell>
          <cell r="HW277">
            <v>0</v>
          </cell>
          <cell r="HX277">
            <v>20216606</v>
          </cell>
          <cell r="HY277">
            <v>0</v>
          </cell>
          <cell r="HZ277">
            <v>12161666</v>
          </cell>
          <cell r="IA277">
            <v>0</v>
          </cell>
          <cell r="IB277">
            <v>0</v>
          </cell>
          <cell r="IC277">
            <v>0</v>
          </cell>
          <cell r="ID277">
            <v>842958</v>
          </cell>
          <cell r="IE277">
            <v>0</v>
          </cell>
          <cell r="IF277">
            <v>95234</v>
          </cell>
          <cell r="IG277">
            <v>336655</v>
          </cell>
          <cell r="IH277">
            <v>0</v>
          </cell>
          <cell r="II277">
            <v>0</v>
          </cell>
          <cell r="IJ277">
            <v>0</v>
          </cell>
          <cell r="IK277">
            <v>0</v>
          </cell>
          <cell r="IL277">
            <v>19697513</v>
          </cell>
          <cell r="IM277">
            <v>0</v>
          </cell>
          <cell r="IN277">
            <v>0</v>
          </cell>
          <cell r="IO277">
            <v>5.78</v>
          </cell>
          <cell r="IP277">
            <v>65</v>
          </cell>
          <cell r="IQ277">
            <v>7.9109999999999996</v>
          </cell>
          <cell r="IR277">
            <v>1.76</v>
          </cell>
          <cell r="IS277">
            <v>2516.6</v>
          </cell>
          <cell r="IT277">
            <v>0</v>
          </cell>
          <cell r="IU277">
            <v>64</v>
          </cell>
          <cell r="IV277">
            <v>0</v>
          </cell>
          <cell r="IW277">
            <v>0</v>
          </cell>
          <cell r="IX277">
            <v>0</v>
          </cell>
          <cell r="IY277">
            <v>0</v>
          </cell>
          <cell r="IZ277">
            <v>0</v>
          </cell>
          <cell r="JA277">
            <v>0</v>
          </cell>
          <cell r="JB277">
            <v>0</v>
          </cell>
          <cell r="JC277">
            <v>0</v>
          </cell>
          <cell r="JD277">
            <v>276.20999999999998</v>
          </cell>
          <cell r="JE277">
            <v>38.36</v>
          </cell>
          <cell r="JF277">
            <v>78.73</v>
          </cell>
          <cell r="JG277">
            <v>159.12</v>
          </cell>
          <cell r="JH277">
            <v>50.69</v>
          </cell>
          <cell r="JI277">
            <v>79.33</v>
          </cell>
          <cell r="JJ277">
            <v>167.76</v>
          </cell>
          <cell r="JK277">
            <v>297.77999999999997</v>
          </cell>
          <cell r="JL277">
            <v>11.66</v>
          </cell>
          <cell r="JM277">
            <v>3.52</v>
          </cell>
          <cell r="JN277">
            <v>65</v>
          </cell>
          <cell r="JO277">
            <v>0</v>
          </cell>
          <cell r="JP277">
            <v>6121</v>
          </cell>
          <cell r="JQ277">
            <v>8.3179999999999996</v>
          </cell>
          <cell r="JR277">
            <v>4767</v>
          </cell>
          <cell r="JS277">
            <v>2434</v>
          </cell>
          <cell r="JT277">
            <v>0</v>
          </cell>
          <cell r="JU277">
            <v>0</v>
          </cell>
          <cell r="JV277">
            <v>0</v>
          </cell>
          <cell r="JW277">
            <v>0</v>
          </cell>
          <cell r="JX277">
            <v>2516.6</v>
          </cell>
          <cell r="JY277">
            <v>6366</v>
          </cell>
          <cell r="JZ277">
            <v>16020676</v>
          </cell>
          <cell r="KA277">
            <v>0</v>
          </cell>
        </row>
        <row r="278">
          <cell r="C278">
            <v>4824</v>
          </cell>
          <cell r="D278" t="str">
            <v>RIVERSIDE</v>
          </cell>
          <cell r="E278">
            <v>0</v>
          </cell>
          <cell r="F278">
            <v>0</v>
          </cell>
          <cell r="G278">
            <v>0</v>
          </cell>
          <cell r="H278">
            <v>4824</v>
          </cell>
          <cell r="I278">
            <v>3862504</v>
          </cell>
          <cell r="J278">
            <v>174944</v>
          </cell>
          <cell r="K278">
            <v>250000</v>
          </cell>
          <cell r="L278">
            <v>0</v>
          </cell>
          <cell r="M278">
            <v>17550</v>
          </cell>
          <cell r="N278">
            <v>245000</v>
          </cell>
          <cell r="O278">
            <v>175000</v>
          </cell>
          <cell r="P278">
            <v>825310</v>
          </cell>
          <cell r="Q278">
            <v>0</v>
          </cell>
          <cell r="R278">
            <v>3546910</v>
          </cell>
          <cell r="S278">
            <v>0</v>
          </cell>
          <cell r="T278">
            <v>0</v>
          </cell>
          <cell r="U278">
            <v>16695</v>
          </cell>
          <cell r="V278">
            <v>70000</v>
          </cell>
          <cell r="W278">
            <v>35000</v>
          </cell>
          <cell r="X278">
            <v>9218913</v>
          </cell>
          <cell r="Y278">
            <v>0</v>
          </cell>
          <cell r="Z278">
            <v>494068</v>
          </cell>
          <cell r="AA278">
            <v>0</v>
          </cell>
          <cell r="AB278">
            <v>9712981</v>
          </cell>
          <cell r="AC278">
            <v>13824773</v>
          </cell>
          <cell r="AD278">
            <v>23537754</v>
          </cell>
          <cell r="AE278">
            <v>5175000</v>
          </cell>
          <cell r="AF278">
            <v>250000</v>
          </cell>
          <cell r="AG278">
            <v>200000</v>
          </cell>
          <cell r="AH278">
            <v>250000</v>
          </cell>
          <cell r="AI278">
            <v>325000</v>
          </cell>
          <cell r="AJ278">
            <v>210000</v>
          </cell>
          <cell r="AK278">
            <v>679790</v>
          </cell>
          <cell r="AL278">
            <v>460000</v>
          </cell>
          <cell r="AM278">
            <v>0</v>
          </cell>
          <cell r="AN278">
            <v>2374790</v>
          </cell>
          <cell r="AO278">
            <v>675000</v>
          </cell>
          <cell r="AP278">
            <v>12300000</v>
          </cell>
          <cell r="AQ278">
            <v>1428343</v>
          </cell>
          <cell r="AR278">
            <v>309680</v>
          </cell>
          <cell r="AS278">
            <v>14038023</v>
          </cell>
          <cell r="AT278">
            <v>22262813</v>
          </cell>
          <cell r="AU278">
            <v>494068</v>
          </cell>
          <cell r="AV278">
            <v>22756881</v>
          </cell>
          <cell r="AW278">
            <v>780873</v>
          </cell>
          <cell r="AX278">
            <v>23537754</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20</v>
          </cell>
          <cell r="BV278">
            <v>2007</v>
          </cell>
          <cell r="BW278">
            <v>2016</v>
          </cell>
          <cell r="BX278">
            <v>10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2700</v>
          </cell>
          <cell r="CU278">
            <v>0</v>
          </cell>
          <cell r="CV278">
            <v>7</v>
          </cell>
          <cell r="CW278">
            <v>453896</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2667767</v>
          </cell>
          <cell r="DU278">
            <v>93271</v>
          </cell>
          <cell r="DV278">
            <v>0</v>
          </cell>
          <cell r="DW278">
            <v>0</v>
          </cell>
          <cell r="DX278">
            <v>0</v>
          </cell>
          <cell r="DY278">
            <v>21015</v>
          </cell>
          <cell r="DZ278">
            <v>16435</v>
          </cell>
          <cell r="EA278">
            <v>0</v>
          </cell>
          <cell r="EB278">
            <v>2798488</v>
          </cell>
          <cell r="EC278">
            <v>190000</v>
          </cell>
          <cell r="ED278">
            <v>0</v>
          </cell>
          <cell r="EE278">
            <v>2705217</v>
          </cell>
          <cell r="EF278">
            <v>0</v>
          </cell>
          <cell r="EG278">
            <v>0</v>
          </cell>
          <cell r="EH278">
            <v>0</v>
          </cell>
          <cell r="EI278">
            <v>113911</v>
          </cell>
          <cell r="EJ278">
            <v>113911</v>
          </cell>
          <cell r="EK278">
            <v>0</v>
          </cell>
          <cell r="EL278">
            <v>0</v>
          </cell>
          <cell r="EM278">
            <v>0</v>
          </cell>
          <cell r="EN278">
            <v>0</v>
          </cell>
          <cell r="EO278">
            <v>930378</v>
          </cell>
          <cell r="EP278">
            <v>0</v>
          </cell>
          <cell r="EQ278">
            <v>4032777</v>
          </cell>
          <cell r="ER278">
            <v>27020</v>
          </cell>
          <cell r="ES278">
            <v>835130</v>
          </cell>
          <cell r="ET278">
            <v>56757</v>
          </cell>
          <cell r="EU278">
            <v>0</v>
          </cell>
          <cell r="EV278">
            <v>0</v>
          </cell>
          <cell r="EW278">
            <v>0</v>
          </cell>
          <cell r="EX278">
            <v>33000</v>
          </cell>
          <cell r="EY278">
            <v>0</v>
          </cell>
          <cell r="EZ278">
            <v>0</v>
          </cell>
          <cell r="FA278">
            <v>269529</v>
          </cell>
          <cell r="FB278">
            <v>0</v>
          </cell>
          <cell r="FC278">
            <v>1194416</v>
          </cell>
          <cell r="FD278">
            <v>0</v>
          </cell>
          <cell r="FE278">
            <v>0</v>
          </cell>
          <cell r="FF278">
            <v>808110</v>
          </cell>
          <cell r="FG278">
            <v>27020</v>
          </cell>
          <cell r="FH278">
            <v>2680777</v>
          </cell>
          <cell r="FI278">
            <v>122382</v>
          </cell>
          <cell r="FJ278">
            <v>250000</v>
          </cell>
          <cell r="FK278">
            <v>0</v>
          </cell>
          <cell r="FL278">
            <v>1000</v>
          </cell>
          <cell r="FM278">
            <v>0</v>
          </cell>
          <cell r="FN278">
            <v>0</v>
          </cell>
          <cell r="FO278">
            <v>0</v>
          </cell>
          <cell r="FP278">
            <v>0</v>
          </cell>
          <cell r="FQ278">
            <v>3546910</v>
          </cell>
          <cell r="FR278">
            <v>0</v>
          </cell>
          <cell r="FS278">
            <v>0</v>
          </cell>
          <cell r="FT278">
            <v>11539</v>
          </cell>
          <cell r="FU278">
            <v>70000</v>
          </cell>
          <cell r="FV278">
            <v>35000</v>
          </cell>
          <cell r="FW278">
            <v>6717608</v>
          </cell>
          <cell r="FX278">
            <v>0</v>
          </cell>
          <cell r="FY278">
            <v>0</v>
          </cell>
          <cell r="FZ278">
            <v>0</v>
          </cell>
          <cell r="GA278">
            <v>6717608</v>
          </cell>
          <cell r="GB278">
            <v>1113362</v>
          </cell>
          <cell r="GC278">
            <v>7830970</v>
          </cell>
          <cell r="GD278">
            <v>367539</v>
          </cell>
          <cell r="GE278">
            <v>0</v>
          </cell>
          <cell r="GF278">
            <v>5492508</v>
          </cell>
          <cell r="GG278">
            <v>6001</v>
          </cell>
          <cell r="GH278">
            <v>4084881</v>
          </cell>
          <cell r="GI278">
            <v>0</v>
          </cell>
          <cell r="GJ278">
            <v>231135</v>
          </cell>
          <cell r="GK278">
            <v>408608</v>
          </cell>
          <cell r="GL278">
            <v>197576</v>
          </cell>
          <cell r="GM278">
            <v>0</v>
          </cell>
          <cell r="GN278">
            <v>33444</v>
          </cell>
          <cell r="GO278">
            <v>36992</v>
          </cell>
          <cell r="GP278">
            <v>0</v>
          </cell>
          <cell r="GQ278">
            <v>91360</v>
          </cell>
          <cell r="GR278">
            <v>0</v>
          </cell>
          <cell r="GS278">
            <v>95448</v>
          </cell>
          <cell r="GT278">
            <v>186902</v>
          </cell>
          <cell r="GU278">
            <v>0</v>
          </cell>
          <cell r="GV278">
            <v>5774858</v>
          </cell>
          <cell r="GW278">
            <v>637956</v>
          </cell>
          <cell r="GX278">
            <v>988862</v>
          </cell>
          <cell r="GY278">
            <v>0</v>
          </cell>
          <cell r="GZ278">
            <v>0</v>
          </cell>
          <cell r="HA278">
            <v>0</v>
          </cell>
          <cell r="HB278">
            <v>345213</v>
          </cell>
          <cell r="HC278">
            <v>0</v>
          </cell>
          <cell r="HD278">
            <v>40524</v>
          </cell>
          <cell r="HE278">
            <v>114019</v>
          </cell>
          <cell r="HF278">
            <v>7860908</v>
          </cell>
          <cell r="HG278">
            <v>6739642</v>
          </cell>
          <cell r="HH278">
            <v>0</v>
          </cell>
          <cell r="HI278">
            <v>1121266</v>
          </cell>
          <cell r="HJ278">
            <v>4154323</v>
          </cell>
          <cell r="HK278">
            <v>0</v>
          </cell>
          <cell r="HL278">
            <v>158418</v>
          </cell>
          <cell r="HM278">
            <v>403496</v>
          </cell>
          <cell r="HN278">
            <v>200400</v>
          </cell>
          <cell r="HO278">
            <v>0</v>
          </cell>
          <cell r="HP278">
            <v>34011</v>
          </cell>
          <cell r="HQ278">
            <v>37617</v>
          </cell>
          <cell r="HR278">
            <v>0</v>
          </cell>
          <cell r="HS278">
            <v>0</v>
          </cell>
          <cell r="HT278">
            <v>0</v>
          </cell>
          <cell r="HU278">
            <v>211297</v>
          </cell>
          <cell r="HV278">
            <v>0</v>
          </cell>
          <cell r="HW278">
            <v>-6001</v>
          </cell>
          <cell r="HX278">
            <v>5617157</v>
          </cell>
          <cell r="HY278">
            <v>0</v>
          </cell>
          <cell r="HZ278">
            <v>1121266</v>
          </cell>
          <cell r="IA278">
            <v>0</v>
          </cell>
          <cell r="IB278">
            <v>0</v>
          </cell>
          <cell r="IC278">
            <v>0</v>
          </cell>
          <cell r="ID278">
            <v>351788</v>
          </cell>
          <cell r="IE278">
            <v>0</v>
          </cell>
          <cell r="IF278">
            <v>33188</v>
          </cell>
          <cell r="IG278">
            <v>131602</v>
          </cell>
          <cell r="IH278">
            <v>0</v>
          </cell>
          <cell r="II278">
            <v>0</v>
          </cell>
          <cell r="IJ278">
            <v>0</v>
          </cell>
          <cell r="IK278">
            <v>0</v>
          </cell>
          <cell r="IL278">
            <v>5405860</v>
          </cell>
          <cell r="IM278">
            <v>0</v>
          </cell>
          <cell r="IN278">
            <v>0</v>
          </cell>
          <cell r="IO278">
            <v>19.88</v>
          </cell>
          <cell r="IP278">
            <v>0</v>
          </cell>
          <cell r="IQ278">
            <v>3.141</v>
          </cell>
          <cell r="IR278">
            <v>2.86</v>
          </cell>
          <cell r="IS278">
            <v>713</v>
          </cell>
          <cell r="IT278">
            <v>0</v>
          </cell>
          <cell r="IU278">
            <v>21.5</v>
          </cell>
          <cell r="IV278">
            <v>0</v>
          </cell>
          <cell r="IW278">
            <v>0</v>
          </cell>
          <cell r="IX278">
            <v>0</v>
          </cell>
          <cell r="IY278">
            <v>0</v>
          </cell>
          <cell r="IZ278">
            <v>0</v>
          </cell>
          <cell r="JA278">
            <v>0</v>
          </cell>
          <cell r="JB278">
            <v>0</v>
          </cell>
          <cell r="JC278">
            <v>0</v>
          </cell>
          <cell r="JD278">
            <v>65.92</v>
          </cell>
          <cell r="JE278">
            <v>17.809999999999999</v>
          </cell>
          <cell r="JF278">
            <v>12.11</v>
          </cell>
          <cell r="JG278">
            <v>36</v>
          </cell>
          <cell r="JH278">
            <v>24.66</v>
          </cell>
          <cell r="JI278">
            <v>8.4700000000000006</v>
          </cell>
          <cell r="JJ278">
            <v>32.4</v>
          </cell>
          <cell r="JK278">
            <v>65.53</v>
          </cell>
          <cell r="JL278">
            <v>20.100000000000001</v>
          </cell>
          <cell r="JM278">
            <v>3.96</v>
          </cell>
          <cell r="JN278">
            <v>0</v>
          </cell>
          <cell r="JO278">
            <v>0</v>
          </cell>
          <cell r="JP278">
            <v>6121</v>
          </cell>
          <cell r="JQ278">
            <v>3.4119999999999999</v>
          </cell>
          <cell r="JR278">
            <v>11262</v>
          </cell>
          <cell r="JS278">
            <v>678.7</v>
          </cell>
          <cell r="JT278">
            <v>-2</v>
          </cell>
          <cell r="JU278">
            <v>-12242</v>
          </cell>
          <cell r="JV278">
            <v>-10712</v>
          </cell>
          <cell r="JW278">
            <v>0</v>
          </cell>
          <cell r="JX278">
            <v>713</v>
          </cell>
          <cell r="JY278">
            <v>6366</v>
          </cell>
          <cell r="JZ278">
            <v>4538958</v>
          </cell>
          <cell r="KA278">
            <v>0</v>
          </cell>
        </row>
        <row r="279">
          <cell r="C279">
            <v>4860</v>
          </cell>
          <cell r="D279" t="str">
            <v>ODEBOLT-ARTHUR</v>
          </cell>
          <cell r="E279">
            <v>0</v>
          </cell>
          <cell r="F279">
            <v>0</v>
          </cell>
          <cell r="G279">
            <v>0</v>
          </cell>
          <cell r="H279">
            <v>4860</v>
          </cell>
          <cell r="I279">
            <v>1808692</v>
          </cell>
          <cell r="J279">
            <v>55890</v>
          </cell>
          <cell r="K279">
            <v>40000</v>
          </cell>
          <cell r="L279">
            <v>950000</v>
          </cell>
          <cell r="M279">
            <v>500</v>
          </cell>
          <cell r="N279">
            <v>90000</v>
          </cell>
          <cell r="O279">
            <v>31500</v>
          </cell>
          <cell r="P279">
            <v>525000</v>
          </cell>
          <cell r="Q279">
            <v>0</v>
          </cell>
          <cell r="R279">
            <v>1808207</v>
          </cell>
          <cell r="S279">
            <v>0</v>
          </cell>
          <cell r="T279">
            <v>73000</v>
          </cell>
          <cell r="U279">
            <v>7926</v>
          </cell>
          <cell r="V279">
            <v>44000</v>
          </cell>
          <cell r="W279">
            <v>203000</v>
          </cell>
          <cell r="X279">
            <v>5637715</v>
          </cell>
          <cell r="Y279">
            <v>0</v>
          </cell>
          <cell r="Z279">
            <v>0</v>
          </cell>
          <cell r="AA279">
            <v>0</v>
          </cell>
          <cell r="AB279">
            <v>5637715</v>
          </cell>
          <cell r="AC279">
            <v>1152690</v>
          </cell>
          <cell r="AD279">
            <v>6790405</v>
          </cell>
          <cell r="AE279">
            <v>3766000</v>
          </cell>
          <cell r="AF279">
            <v>170000</v>
          </cell>
          <cell r="AG279">
            <v>250000</v>
          </cell>
          <cell r="AH279">
            <v>242000</v>
          </cell>
          <cell r="AI279">
            <v>155000</v>
          </cell>
          <cell r="AJ279">
            <v>55000</v>
          </cell>
          <cell r="AK279">
            <v>400000</v>
          </cell>
          <cell r="AL279">
            <v>165000</v>
          </cell>
          <cell r="AM279">
            <v>0</v>
          </cell>
          <cell r="AN279">
            <v>1437000</v>
          </cell>
          <cell r="AO279">
            <v>200000</v>
          </cell>
          <cell r="AP279">
            <v>560000</v>
          </cell>
          <cell r="AQ279">
            <v>0</v>
          </cell>
          <cell r="AR279">
            <v>146800</v>
          </cell>
          <cell r="AS279">
            <v>706800</v>
          </cell>
          <cell r="AT279">
            <v>6109800</v>
          </cell>
          <cell r="AU279">
            <v>0</v>
          </cell>
          <cell r="AV279">
            <v>6109800</v>
          </cell>
          <cell r="AW279">
            <v>680605</v>
          </cell>
          <cell r="AX279">
            <v>6790405</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20</v>
          </cell>
          <cell r="BV279">
            <v>2012</v>
          </cell>
          <cell r="BW279">
            <v>2016</v>
          </cell>
          <cell r="BX279">
            <v>10</v>
          </cell>
          <cell r="BY279">
            <v>0</v>
          </cell>
          <cell r="BZ279">
            <v>0</v>
          </cell>
          <cell r="CA279">
            <v>0</v>
          </cell>
          <cell r="CB279">
            <v>0</v>
          </cell>
          <cell r="CC279">
            <v>0</v>
          </cell>
          <cell r="CD279">
            <v>0</v>
          </cell>
          <cell r="CE279">
            <v>0</v>
          </cell>
          <cell r="CF279">
            <v>0</v>
          </cell>
          <cell r="CG279">
            <v>0</v>
          </cell>
          <cell r="CH279">
            <v>0</v>
          </cell>
          <cell r="CI279">
            <v>0</v>
          </cell>
          <cell r="CJ279">
            <v>2014</v>
          </cell>
          <cell r="CK279">
            <v>2023</v>
          </cell>
          <cell r="CL279">
            <v>1340</v>
          </cell>
          <cell r="CM279">
            <v>0</v>
          </cell>
          <cell r="CN279">
            <v>0</v>
          </cell>
          <cell r="CO279">
            <v>0</v>
          </cell>
          <cell r="CP279">
            <v>0</v>
          </cell>
          <cell r="CQ279">
            <v>0</v>
          </cell>
          <cell r="CR279">
            <v>0</v>
          </cell>
          <cell r="CS279">
            <v>0</v>
          </cell>
          <cell r="CT279">
            <v>0</v>
          </cell>
          <cell r="CU279">
            <v>0</v>
          </cell>
          <cell r="CV279">
            <v>1</v>
          </cell>
          <cell r="CW279">
            <v>212242</v>
          </cell>
          <cell r="CX279">
            <v>0</v>
          </cell>
          <cell r="CY279">
            <v>0</v>
          </cell>
          <cell r="CZ279">
            <v>0</v>
          </cell>
          <cell r="DA279">
            <v>0</v>
          </cell>
          <cell r="DB279">
            <v>0</v>
          </cell>
          <cell r="DC279">
            <v>0</v>
          </cell>
          <cell r="DD279">
            <v>1</v>
          </cell>
          <cell r="DE279">
            <v>207527</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1185414</v>
          </cell>
          <cell r="DU279">
            <v>150925</v>
          </cell>
          <cell r="DV279">
            <v>0</v>
          </cell>
          <cell r="DW279">
            <v>0</v>
          </cell>
          <cell r="DX279">
            <v>0</v>
          </cell>
          <cell r="DY279">
            <v>0</v>
          </cell>
          <cell r="DZ279">
            <v>0</v>
          </cell>
          <cell r="EA279">
            <v>0</v>
          </cell>
          <cell r="EB279">
            <v>1336339</v>
          </cell>
          <cell r="EC279">
            <v>280000</v>
          </cell>
          <cell r="ED279">
            <v>0</v>
          </cell>
          <cell r="EE279">
            <v>1185414</v>
          </cell>
          <cell r="EF279">
            <v>0</v>
          </cell>
          <cell r="EG279">
            <v>182864</v>
          </cell>
          <cell r="EH279">
            <v>182864</v>
          </cell>
          <cell r="EI279">
            <v>51107</v>
          </cell>
          <cell r="EJ279">
            <v>233971</v>
          </cell>
          <cell r="EK279">
            <v>0</v>
          </cell>
          <cell r="EL279">
            <v>0</v>
          </cell>
          <cell r="EM279">
            <v>0</v>
          </cell>
          <cell r="EN279">
            <v>0</v>
          </cell>
          <cell r="EO279">
            <v>0</v>
          </cell>
          <cell r="EP279">
            <v>0</v>
          </cell>
          <cell r="EQ279">
            <v>1850310</v>
          </cell>
          <cell r="ER279">
            <v>97452</v>
          </cell>
          <cell r="ES279">
            <v>915512</v>
          </cell>
          <cell r="ET279">
            <v>193229</v>
          </cell>
          <cell r="EU279">
            <v>0</v>
          </cell>
          <cell r="EV279">
            <v>0</v>
          </cell>
          <cell r="EW279">
            <v>118075</v>
          </cell>
          <cell r="EX279">
            <v>33000</v>
          </cell>
          <cell r="EY279">
            <v>0</v>
          </cell>
          <cell r="EZ279">
            <v>0</v>
          </cell>
          <cell r="FA279">
            <v>0</v>
          </cell>
          <cell r="FB279">
            <v>0</v>
          </cell>
          <cell r="FC279">
            <v>1259816</v>
          </cell>
          <cell r="FD279">
            <v>0</v>
          </cell>
          <cell r="FE279">
            <v>0</v>
          </cell>
          <cell r="FF279">
            <v>818060</v>
          </cell>
          <cell r="FG279">
            <v>97452</v>
          </cell>
          <cell r="FH279">
            <v>1309877</v>
          </cell>
          <cell r="FI279">
            <v>40734</v>
          </cell>
          <cell r="FJ279">
            <v>20000</v>
          </cell>
          <cell r="FK279">
            <v>950000</v>
          </cell>
          <cell r="FL279">
            <v>500</v>
          </cell>
          <cell r="FM279">
            <v>0</v>
          </cell>
          <cell r="FN279">
            <v>1500</v>
          </cell>
          <cell r="FO279">
            <v>250000</v>
          </cell>
          <cell r="FP279">
            <v>0</v>
          </cell>
          <cell r="FQ279">
            <v>1808207</v>
          </cell>
          <cell r="FR279">
            <v>0</v>
          </cell>
          <cell r="FS279">
            <v>70000</v>
          </cell>
          <cell r="FT279">
            <v>5338</v>
          </cell>
          <cell r="FU279">
            <v>44000</v>
          </cell>
          <cell r="FV279">
            <v>101000</v>
          </cell>
          <cell r="FW279">
            <v>4601156</v>
          </cell>
          <cell r="FX279">
            <v>0</v>
          </cell>
          <cell r="FY279">
            <v>0</v>
          </cell>
          <cell r="FZ279">
            <v>0</v>
          </cell>
          <cell r="GA279">
            <v>4601156</v>
          </cell>
          <cell r="GB279">
            <v>549613</v>
          </cell>
          <cell r="GC279">
            <v>5150769</v>
          </cell>
          <cell r="GD279">
            <v>1442338</v>
          </cell>
          <cell r="GE279">
            <v>0</v>
          </cell>
          <cell r="GF279">
            <v>2660125</v>
          </cell>
          <cell r="GG279">
            <v>6001</v>
          </cell>
          <cell r="GH279">
            <v>2022337</v>
          </cell>
          <cell r="GI279">
            <v>9027</v>
          </cell>
          <cell r="GJ279">
            <v>124689</v>
          </cell>
          <cell r="GK279">
            <v>130162</v>
          </cell>
          <cell r="GL279">
            <v>98213</v>
          </cell>
          <cell r="GM279">
            <v>4076</v>
          </cell>
          <cell r="GN279">
            <v>16668</v>
          </cell>
          <cell r="GO279">
            <v>18744</v>
          </cell>
          <cell r="GP279">
            <v>0</v>
          </cell>
          <cell r="GQ279">
            <v>21777</v>
          </cell>
          <cell r="GR279">
            <v>0</v>
          </cell>
          <cell r="GS279">
            <v>47064</v>
          </cell>
          <cell r="GT279">
            <v>46839</v>
          </cell>
          <cell r="GU279">
            <v>0</v>
          </cell>
          <cell r="GV279">
            <v>2754028</v>
          </cell>
          <cell r="GW279">
            <v>1397696</v>
          </cell>
          <cell r="GX279">
            <v>1179967</v>
          </cell>
          <cell r="GY279">
            <v>0</v>
          </cell>
          <cell r="GZ279">
            <v>0</v>
          </cell>
          <cell r="HA279">
            <v>0</v>
          </cell>
          <cell r="HB279">
            <v>165231</v>
          </cell>
          <cell r="HC279">
            <v>0</v>
          </cell>
          <cell r="HD279">
            <v>24576</v>
          </cell>
          <cell r="HE279">
            <v>51009</v>
          </cell>
          <cell r="HF279">
            <v>5547931</v>
          </cell>
          <cell r="HG279">
            <v>4448446</v>
          </cell>
          <cell r="HH279">
            <v>0</v>
          </cell>
          <cell r="HI279">
            <v>1099485</v>
          </cell>
          <cell r="HJ279">
            <v>2058492</v>
          </cell>
          <cell r="HK279">
            <v>0</v>
          </cell>
          <cell r="HL279">
            <v>46777</v>
          </cell>
          <cell r="HM279">
            <v>129949</v>
          </cell>
          <cell r="HN279">
            <v>99779</v>
          </cell>
          <cell r="HO279">
            <v>2510</v>
          </cell>
          <cell r="HP279">
            <v>16948</v>
          </cell>
          <cell r="HQ279">
            <v>19051</v>
          </cell>
          <cell r="HR279">
            <v>0</v>
          </cell>
          <cell r="HS279">
            <v>34408</v>
          </cell>
          <cell r="HT279">
            <v>0</v>
          </cell>
          <cell r="HU279">
            <v>49808</v>
          </cell>
          <cell r="HV279">
            <v>0</v>
          </cell>
          <cell r="HW279">
            <v>0</v>
          </cell>
          <cell r="HX279">
            <v>2680244</v>
          </cell>
          <cell r="HY279">
            <v>0</v>
          </cell>
          <cell r="HZ279">
            <v>1099485</v>
          </cell>
          <cell r="IA279">
            <v>0</v>
          </cell>
          <cell r="IB279">
            <v>0</v>
          </cell>
          <cell r="IC279">
            <v>0</v>
          </cell>
          <cell r="ID279">
            <v>167788</v>
          </cell>
          <cell r="IE279">
            <v>0</v>
          </cell>
          <cell r="IF279">
            <v>20134</v>
          </cell>
          <cell r="IG279">
            <v>36726</v>
          </cell>
          <cell r="IH279">
            <v>0</v>
          </cell>
          <cell r="II279">
            <v>0</v>
          </cell>
          <cell r="IJ279">
            <v>0</v>
          </cell>
          <cell r="IK279">
            <v>0</v>
          </cell>
          <cell r="IL279">
            <v>2630436</v>
          </cell>
          <cell r="IM279">
            <v>0</v>
          </cell>
          <cell r="IN279">
            <v>0</v>
          </cell>
          <cell r="IO279">
            <v>6</v>
          </cell>
          <cell r="IP279">
            <v>0</v>
          </cell>
          <cell r="IQ279">
            <v>1.6419999999999999</v>
          </cell>
          <cell r="IR279">
            <v>0</v>
          </cell>
          <cell r="IS279">
            <v>333.4</v>
          </cell>
          <cell r="IT279">
            <v>0</v>
          </cell>
          <cell r="IU279">
            <v>10.5</v>
          </cell>
          <cell r="IV279">
            <v>0</v>
          </cell>
          <cell r="IW279">
            <v>0</v>
          </cell>
          <cell r="IX279">
            <v>0</v>
          </cell>
          <cell r="IY279">
            <v>1602</v>
          </cell>
          <cell r="IZ279">
            <v>1963</v>
          </cell>
          <cell r="JA279">
            <v>0</v>
          </cell>
          <cell r="JB279">
            <v>0</v>
          </cell>
          <cell r="JC279">
            <v>1.07</v>
          </cell>
          <cell r="JD279">
            <v>21.23</v>
          </cell>
          <cell r="JE279">
            <v>0</v>
          </cell>
          <cell r="JF279">
            <v>13.31</v>
          </cell>
          <cell r="JG279">
            <v>7.92</v>
          </cell>
          <cell r="JH279">
            <v>0</v>
          </cell>
          <cell r="JI279">
            <v>8.4700000000000006</v>
          </cell>
          <cell r="JJ279">
            <v>10.08</v>
          </cell>
          <cell r="JK279">
            <v>18.55</v>
          </cell>
          <cell r="JL279">
            <v>22.11</v>
          </cell>
          <cell r="JM279">
            <v>0</v>
          </cell>
          <cell r="JN279">
            <v>0</v>
          </cell>
          <cell r="JO279">
            <v>0</v>
          </cell>
          <cell r="JP279">
            <v>6121</v>
          </cell>
          <cell r="JQ279">
            <v>1.516</v>
          </cell>
          <cell r="JR279">
            <v>12823</v>
          </cell>
          <cell r="JS279">
            <v>336.3</v>
          </cell>
          <cell r="JT279">
            <v>-4</v>
          </cell>
          <cell r="JU279">
            <v>-24484</v>
          </cell>
          <cell r="JV279">
            <v>-21424</v>
          </cell>
          <cell r="JW279">
            <v>310</v>
          </cell>
          <cell r="JX279">
            <v>333.4</v>
          </cell>
          <cell r="JY279">
            <v>6366</v>
          </cell>
          <cell r="JZ279">
            <v>2122424</v>
          </cell>
          <cell r="KA279">
            <v>0</v>
          </cell>
        </row>
        <row r="280">
          <cell r="C280">
            <v>4869</v>
          </cell>
          <cell r="D280" t="str">
            <v>OELWEIN</v>
          </cell>
          <cell r="E280">
            <v>0</v>
          </cell>
          <cell r="F280">
            <v>0</v>
          </cell>
          <cell r="G280">
            <v>0</v>
          </cell>
          <cell r="H280">
            <v>4869</v>
          </cell>
          <cell r="I280">
            <v>3637785</v>
          </cell>
          <cell r="J280">
            <v>145709</v>
          </cell>
          <cell r="K280">
            <v>516397</v>
          </cell>
          <cell r="L280">
            <v>280000</v>
          </cell>
          <cell r="M280">
            <v>78150</v>
          </cell>
          <cell r="N280">
            <v>300000</v>
          </cell>
          <cell r="O280">
            <v>512000</v>
          </cell>
          <cell r="P280">
            <v>1488800</v>
          </cell>
          <cell r="Q280">
            <v>0</v>
          </cell>
          <cell r="R280">
            <v>8902938</v>
          </cell>
          <cell r="S280">
            <v>0</v>
          </cell>
          <cell r="T280">
            <v>619300</v>
          </cell>
          <cell r="U280">
            <v>36091</v>
          </cell>
          <cell r="V280">
            <v>405000</v>
          </cell>
          <cell r="W280">
            <v>1108000</v>
          </cell>
          <cell r="X280">
            <v>18030170</v>
          </cell>
          <cell r="Y280">
            <v>0</v>
          </cell>
          <cell r="Z280">
            <v>0</v>
          </cell>
          <cell r="AA280">
            <v>0</v>
          </cell>
          <cell r="AB280">
            <v>18030170</v>
          </cell>
          <cell r="AC280">
            <v>7776413</v>
          </cell>
          <cell r="AD280">
            <v>25806583</v>
          </cell>
          <cell r="AE280">
            <v>12300000</v>
          </cell>
          <cell r="AF280">
            <v>500000</v>
          </cell>
          <cell r="AG280">
            <v>700000</v>
          </cell>
          <cell r="AH280">
            <v>630000</v>
          </cell>
          <cell r="AI280">
            <v>810000</v>
          </cell>
          <cell r="AJ280">
            <v>800000</v>
          </cell>
          <cell r="AK280">
            <v>2125000</v>
          </cell>
          <cell r="AL280">
            <v>640000</v>
          </cell>
          <cell r="AM280">
            <v>0</v>
          </cell>
          <cell r="AN280">
            <v>6205000</v>
          </cell>
          <cell r="AO280">
            <v>900000</v>
          </cell>
          <cell r="AP280">
            <v>900000</v>
          </cell>
          <cell r="AQ280">
            <v>0</v>
          </cell>
          <cell r="AR280">
            <v>618195</v>
          </cell>
          <cell r="AS280">
            <v>1518195</v>
          </cell>
          <cell r="AT280">
            <v>20923195</v>
          </cell>
          <cell r="AU280">
            <v>0</v>
          </cell>
          <cell r="AV280">
            <v>20923195</v>
          </cell>
          <cell r="AW280">
            <v>4883388</v>
          </cell>
          <cell r="AX280">
            <v>25806583</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20</v>
          </cell>
          <cell r="BV280">
            <v>2014</v>
          </cell>
          <cell r="BW280">
            <v>2018</v>
          </cell>
          <cell r="BX280">
            <v>7</v>
          </cell>
          <cell r="BY280">
            <v>0</v>
          </cell>
          <cell r="BZ280">
            <v>0</v>
          </cell>
          <cell r="CA280">
            <v>0</v>
          </cell>
          <cell r="CB280">
            <v>0</v>
          </cell>
          <cell r="CC280">
            <v>0</v>
          </cell>
          <cell r="CD280">
            <v>0</v>
          </cell>
          <cell r="CE280">
            <v>0</v>
          </cell>
          <cell r="CF280">
            <v>0</v>
          </cell>
          <cell r="CG280">
            <v>0</v>
          </cell>
          <cell r="CH280">
            <v>0</v>
          </cell>
          <cell r="CI280">
            <v>0</v>
          </cell>
          <cell r="CJ280">
            <v>2001</v>
          </cell>
          <cell r="CK280">
            <v>2020</v>
          </cell>
          <cell r="CL280">
            <v>1340</v>
          </cell>
          <cell r="CM280">
            <v>0</v>
          </cell>
          <cell r="CN280">
            <v>0</v>
          </cell>
          <cell r="CO280">
            <v>0</v>
          </cell>
          <cell r="CP280">
            <v>0</v>
          </cell>
          <cell r="CQ280">
            <v>0</v>
          </cell>
          <cell r="CR280">
            <v>0</v>
          </cell>
          <cell r="CS280">
            <v>0</v>
          </cell>
          <cell r="CT280">
            <v>2700</v>
          </cell>
          <cell r="CU280">
            <v>0</v>
          </cell>
          <cell r="CV280">
            <v>6</v>
          </cell>
          <cell r="CW280">
            <v>570838</v>
          </cell>
          <cell r="CX280">
            <v>0</v>
          </cell>
          <cell r="CY280">
            <v>0</v>
          </cell>
          <cell r="CZ280">
            <v>0</v>
          </cell>
          <cell r="DA280">
            <v>0</v>
          </cell>
          <cell r="DB280">
            <v>0</v>
          </cell>
          <cell r="DC280">
            <v>0</v>
          </cell>
          <cell r="DD280">
            <v>3</v>
          </cell>
          <cell r="DE280">
            <v>381637</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2985501</v>
          </cell>
          <cell r="DU280">
            <v>35158</v>
          </cell>
          <cell r="DV280">
            <v>0</v>
          </cell>
          <cell r="DW280">
            <v>0</v>
          </cell>
          <cell r="DX280">
            <v>0</v>
          </cell>
          <cell r="DY280">
            <v>0</v>
          </cell>
          <cell r="DZ280">
            <v>0</v>
          </cell>
          <cell r="EA280">
            <v>0</v>
          </cell>
          <cell r="EB280">
            <v>3020659</v>
          </cell>
          <cell r="EC280">
            <v>500000</v>
          </cell>
          <cell r="ED280">
            <v>0</v>
          </cell>
          <cell r="EE280">
            <v>2985501</v>
          </cell>
          <cell r="EF280">
            <v>0</v>
          </cell>
          <cell r="EG280">
            <v>210240</v>
          </cell>
          <cell r="EH280">
            <v>210240</v>
          </cell>
          <cell r="EI280">
            <v>93985</v>
          </cell>
          <cell r="EJ280">
            <v>304225</v>
          </cell>
          <cell r="EK280">
            <v>0</v>
          </cell>
          <cell r="EL280">
            <v>0</v>
          </cell>
          <cell r="EM280">
            <v>0</v>
          </cell>
          <cell r="EN280">
            <v>0</v>
          </cell>
          <cell r="EO280">
            <v>0</v>
          </cell>
          <cell r="EP280">
            <v>0</v>
          </cell>
          <cell r="EQ280">
            <v>3824884</v>
          </cell>
          <cell r="ER280">
            <v>12345</v>
          </cell>
          <cell r="ES280">
            <v>1068199</v>
          </cell>
          <cell r="ET280">
            <v>176830</v>
          </cell>
          <cell r="EU280">
            <v>0</v>
          </cell>
          <cell r="EV280">
            <v>0</v>
          </cell>
          <cell r="EW280">
            <v>73819</v>
          </cell>
          <cell r="EX280">
            <v>33000</v>
          </cell>
          <cell r="EY280">
            <v>0</v>
          </cell>
          <cell r="EZ280">
            <v>0</v>
          </cell>
          <cell r="FA280">
            <v>0</v>
          </cell>
          <cell r="FB280">
            <v>0</v>
          </cell>
          <cell r="FC280">
            <v>1351848</v>
          </cell>
          <cell r="FD280">
            <v>0</v>
          </cell>
          <cell r="FE280">
            <v>0</v>
          </cell>
          <cell r="FF280">
            <v>1055854</v>
          </cell>
          <cell r="FG280">
            <v>12345</v>
          </cell>
          <cell r="FH280">
            <v>2864469</v>
          </cell>
          <cell r="FI280">
            <v>114800</v>
          </cell>
          <cell r="FJ280">
            <v>345000</v>
          </cell>
          <cell r="FK280">
            <v>280000</v>
          </cell>
          <cell r="FL280">
            <v>50000</v>
          </cell>
          <cell r="FM280">
            <v>0</v>
          </cell>
          <cell r="FN280">
            <v>12000</v>
          </cell>
          <cell r="FO280">
            <v>385000</v>
          </cell>
          <cell r="FP280">
            <v>0</v>
          </cell>
          <cell r="FQ280">
            <v>8902938</v>
          </cell>
          <cell r="FR280">
            <v>0</v>
          </cell>
          <cell r="FS280">
            <v>613000</v>
          </cell>
          <cell r="FT280">
            <v>28347</v>
          </cell>
          <cell r="FU280">
            <v>405000</v>
          </cell>
          <cell r="FV280">
            <v>608000</v>
          </cell>
          <cell r="FW280">
            <v>14608554</v>
          </cell>
          <cell r="FX280">
            <v>0</v>
          </cell>
          <cell r="FY280">
            <v>0</v>
          </cell>
          <cell r="FZ280">
            <v>0</v>
          </cell>
          <cell r="GA280">
            <v>14608554</v>
          </cell>
          <cell r="GB280">
            <v>5538063</v>
          </cell>
          <cell r="GC280">
            <v>20146617</v>
          </cell>
          <cell r="GD280">
            <v>2726347</v>
          </cell>
          <cell r="GE280">
            <v>0</v>
          </cell>
          <cell r="GF280">
            <v>11551072</v>
          </cell>
          <cell r="GG280">
            <v>6042</v>
          </cell>
          <cell r="GH280">
            <v>7985711</v>
          </cell>
          <cell r="GI280">
            <v>0</v>
          </cell>
          <cell r="GJ280">
            <v>159769</v>
          </cell>
          <cell r="GK280">
            <v>1703602</v>
          </cell>
          <cell r="GL280">
            <v>445914</v>
          </cell>
          <cell r="GM280">
            <v>0</v>
          </cell>
          <cell r="GN280">
            <v>70416</v>
          </cell>
          <cell r="GO280">
            <v>78644</v>
          </cell>
          <cell r="GP280">
            <v>0</v>
          </cell>
          <cell r="GQ280">
            <v>299250</v>
          </cell>
          <cell r="GR280">
            <v>0</v>
          </cell>
          <cell r="GS280">
            <v>105894</v>
          </cell>
          <cell r="GT280">
            <v>0</v>
          </cell>
          <cell r="GU280">
            <v>0</v>
          </cell>
          <cell r="GV280">
            <v>11537856</v>
          </cell>
          <cell r="GW280">
            <v>1937850</v>
          </cell>
          <cell r="GX280">
            <v>4034751</v>
          </cell>
          <cell r="GY280">
            <v>119110</v>
          </cell>
          <cell r="GZ280">
            <v>0</v>
          </cell>
          <cell r="HA280">
            <v>0</v>
          </cell>
          <cell r="HB280">
            <v>362847</v>
          </cell>
          <cell r="HC280">
            <v>0</v>
          </cell>
          <cell r="HD280">
            <v>95747</v>
          </cell>
          <cell r="HE280">
            <v>234098</v>
          </cell>
          <cell r="HF280">
            <v>18107402</v>
          </cell>
          <cell r="HG280">
            <v>13381657</v>
          </cell>
          <cell r="HH280">
            <v>0</v>
          </cell>
          <cell r="HI280">
            <v>4725745</v>
          </cell>
          <cell r="HJ280">
            <v>7917554</v>
          </cell>
          <cell r="HK280">
            <v>148014</v>
          </cell>
          <cell r="HL280">
            <v>144739</v>
          </cell>
          <cell r="HM280">
            <v>1541548</v>
          </cell>
          <cell r="HN280">
            <v>434931</v>
          </cell>
          <cell r="HO280">
            <v>10983</v>
          </cell>
          <cell r="HP280">
            <v>69497</v>
          </cell>
          <cell r="HQ280">
            <v>77597</v>
          </cell>
          <cell r="HR280">
            <v>0</v>
          </cell>
          <cell r="HS280">
            <v>242827</v>
          </cell>
          <cell r="HT280">
            <v>0</v>
          </cell>
          <cell r="HU280">
            <v>144024</v>
          </cell>
          <cell r="HV280">
            <v>0</v>
          </cell>
          <cell r="HW280">
            <v>2538</v>
          </cell>
          <cell r="HX280">
            <v>11559346</v>
          </cell>
          <cell r="HY280">
            <v>0</v>
          </cell>
          <cell r="HZ280">
            <v>4725745</v>
          </cell>
          <cell r="IA280">
            <v>0</v>
          </cell>
          <cell r="IB280">
            <v>0</v>
          </cell>
          <cell r="IC280">
            <v>0</v>
          </cell>
          <cell r="ID280">
            <v>372291</v>
          </cell>
          <cell r="IE280">
            <v>0</v>
          </cell>
          <cell r="IF280">
            <v>78419</v>
          </cell>
          <cell r="IG280">
            <v>205054</v>
          </cell>
          <cell r="IH280">
            <v>0</v>
          </cell>
          <cell r="II280">
            <v>0</v>
          </cell>
          <cell r="IJ280">
            <v>0</v>
          </cell>
          <cell r="IK280">
            <v>0</v>
          </cell>
          <cell r="IL280">
            <v>11415322</v>
          </cell>
          <cell r="IM280">
            <v>0</v>
          </cell>
          <cell r="IN280">
            <v>0.3</v>
          </cell>
          <cell r="IO280">
            <v>14.2</v>
          </cell>
          <cell r="IP280">
            <v>95</v>
          </cell>
          <cell r="IQ280">
            <v>7.9690000000000003</v>
          </cell>
          <cell r="IR280">
            <v>1.32</v>
          </cell>
          <cell r="IS280">
            <v>1272.8</v>
          </cell>
          <cell r="IT280">
            <v>0</v>
          </cell>
          <cell r="IU280">
            <v>27</v>
          </cell>
          <cell r="IV280">
            <v>0</v>
          </cell>
          <cell r="IW280">
            <v>0</v>
          </cell>
          <cell r="IX280">
            <v>0</v>
          </cell>
          <cell r="IY280">
            <v>0</v>
          </cell>
          <cell r="IZ280">
            <v>0</v>
          </cell>
          <cell r="JA280">
            <v>0</v>
          </cell>
          <cell r="JB280">
            <v>0</v>
          </cell>
          <cell r="JC280">
            <v>0</v>
          </cell>
          <cell r="JD280">
            <v>250.17</v>
          </cell>
          <cell r="JE280">
            <v>84.94</v>
          </cell>
          <cell r="JF280">
            <v>66.59</v>
          </cell>
          <cell r="JG280">
            <v>98.64</v>
          </cell>
          <cell r="JH280">
            <v>75.349999999999994</v>
          </cell>
          <cell r="JI280">
            <v>64.760000000000005</v>
          </cell>
          <cell r="JJ280">
            <v>97.92</v>
          </cell>
          <cell r="JK280">
            <v>238.03</v>
          </cell>
          <cell r="JL280">
            <v>22.43</v>
          </cell>
          <cell r="JM280">
            <v>3.08</v>
          </cell>
          <cell r="JN280">
            <v>84</v>
          </cell>
          <cell r="JO280">
            <v>0.1</v>
          </cell>
          <cell r="JP280">
            <v>6162</v>
          </cell>
          <cell r="JQ280">
            <v>8.0389999999999997</v>
          </cell>
          <cell r="JR280">
            <v>90116</v>
          </cell>
          <cell r="JS280">
            <v>1284.9000000000001</v>
          </cell>
          <cell r="JT280">
            <v>5.52</v>
          </cell>
          <cell r="JU280">
            <v>34014</v>
          </cell>
          <cell r="JV280">
            <v>29565</v>
          </cell>
          <cell r="JW280">
            <v>0</v>
          </cell>
          <cell r="JX280">
            <v>1272.8</v>
          </cell>
          <cell r="JY280">
            <v>6407</v>
          </cell>
          <cell r="JZ280">
            <v>8154830</v>
          </cell>
          <cell r="KA280">
            <v>0</v>
          </cell>
        </row>
        <row r="281">
          <cell r="C281">
            <v>4878</v>
          </cell>
          <cell r="D281" t="str">
            <v>OGDEN</v>
          </cell>
          <cell r="E281">
            <v>0</v>
          </cell>
          <cell r="F281">
            <v>0</v>
          </cell>
          <cell r="G281">
            <v>0</v>
          </cell>
          <cell r="H281">
            <v>4878</v>
          </cell>
          <cell r="I281">
            <v>3208794</v>
          </cell>
          <cell r="J281">
            <v>48190</v>
          </cell>
          <cell r="K281">
            <v>252049</v>
          </cell>
          <cell r="L281">
            <v>819192</v>
          </cell>
          <cell r="M281">
            <v>1315</v>
          </cell>
          <cell r="N281">
            <v>182000</v>
          </cell>
          <cell r="O281">
            <v>317600</v>
          </cell>
          <cell r="P281">
            <v>710330</v>
          </cell>
          <cell r="Q281">
            <v>0</v>
          </cell>
          <cell r="R281">
            <v>3359913</v>
          </cell>
          <cell r="S281">
            <v>0</v>
          </cell>
          <cell r="T281">
            <v>16100</v>
          </cell>
          <cell r="U281">
            <v>11818</v>
          </cell>
          <cell r="V281">
            <v>49666</v>
          </cell>
          <cell r="W281">
            <v>249200</v>
          </cell>
          <cell r="X281">
            <v>9226167</v>
          </cell>
          <cell r="Y281">
            <v>0</v>
          </cell>
          <cell r="Z281">
            <v>565369</v>
          </cell>
          <cell r="AA281">
            <v>0</v>
          </cell>
          <cell r="AB281">
            <v>9791536</v>
          </cell>
          <cell r="AC281">
            <v>4754549</v>
          </cell>
          <cell r="AD281">
            <v>14546085</v>
          </cell>
          <cell r="AE281">
            <v>5136494</v>
          </cell>
          <cell r="AF281">
            <v>134507</v>
          </cell>
          <cell r="AG281">
            <v>189624</v>
          </cell>
          <cell r="AH281">
            <v>220941</v>
          </cell>
          <cell r="AI281">
            <v>376648</v>
          </cell>
          <cell r="AJ281">
            <v>88111</v>
          </cell>
          <cell r="AK281">
            <v>808750</v>
          </cell>
          <cell r="AL281">
            <v>364853</v>
          </cell>
          <cell r="AM281">
            <v>0</v>
          </cell>
          <cell r="AN281">
            <v>2183434</v>
          </cell>
          <cell r="AO281">
            <v>330000</v>
          </cell>
          <cell r="AP281">
            <v>887295</v>
          </cell>
          <cell r="AQ281">
            <v>894447</v>
          </cell>
          <cell r="AR281">
            <v>270683</v>
          </cell>
          <cell r="AS281">
            <v>2052425</v>
          </cell>
          <cell r="AT281">
            <v>9702353</v>
          </cell>
          <cell r="AU281">
            <v>565369</v>
          </cell>
          <cell r="AV281">
            <v>10267722</v>
          </cell>
          <cell r="AW281">
            <v>4278363</v>
          </cell>
          <cell r="AX281">
            <v>14546085</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20</v>
          </cell>
          <cell r="BV281">
            <v>2012</v>
          </cell>
          <cell r="BW281">
            <v>2016</v>
          </cell>
          <cell r="BX281">
            <v>10</v>
          </cell>
          <cell r="BY281">
            <v>0</v>
          </cell>
          <cell r="BZ281">
            <v>0</v>
          </cell>
          <cell r="CA281">
            <v>0</v>
          </cell>
          <cell r="CB281">
            <v>0</v>
          </cell>
          <cell r="CC281">
            <v>0</v>
          </cell>
          <cell r="CD281">
            <v>0</v>
          </cell>
          <cell r="CE281">
            <v>0</v>
          </cell>
          <cell r="CF281">
            <v>0</v>
          </cell>
          <cell r="CG281">
            <v>0</v>
          </cell>
          <cell r="CH281">
            <v>0</v>
          </cell>
          <cell r="CI281">
            <v>0</v>
          </cell>
          <cell r="CJ281">
            <v>2009</v>
          </cell>
          <cell r="CK281">
            <v>2018</v>
          </cell>
          <cell r="CL281">
            <v>1340</v>
          </cell>
          <cell r="CM281">
            <v>0</v>
          </cell>
          <cell r="CN281">
            <v>0</v>
          </cell>
          <cell r="CO281">
            <v>0</v>
          </cell>
          <cell r="CP281">
            <v>0</v>
          </cell>
          <cell r="CQ281">
            <v>0</v>
          </cell>
          <cell r="CR281">
            <v>0</v>
          </cell>
          <cell r="CS281">
            <v>135</v>
          </cell>
          <cell r="CT281">
            <v>2700</v>
          </cell>
          <cell r="CU281">
            <v>0</v>
          </cell>
          <cell r="CV281">
            <v>7</v>
          </cell>
          <cell r="CW281">
            <v>393483</v>
          </cell>
          <cell r="CX281">
            <v>0</v>
          </cell>
          <cell r="CY281">
            <v>0</v>
          </cell>
          <cell r="CZ281">
            <v>0</v>
          </cell>
          <cell r="DA281">
            <v>0</v>
          </cell>
          <cell r="DB281">
            <v>0</v>
          </cell>
          <cell r="DC281">
            <v>0</v>
          </cell>
          <cell r="DD281">
            <v>0</v>
          </cell>
          <cell r="DE281">
            <v>303931</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1965527</v>
          </cell>
          <cell r="DU281">
            <v>60927</v>
          </cell>
          <cell r="DV281">
            <v>0</v>
          </cell>
          <cell r="DW281">
            <v>0</v>
          </cell>
          <cell r="DX281">
            <v>0</v>
          </cell>
          <cell r="DY281">
            <v>0</v>
          </cell>
          <cell r="DZ281">
            <v>0</v>
          </cell>
          <cell r="EA281">
            <v>0</v>
          </cell>
          <cell r="EB281">
            <v>2026454</v>
          </cell>
          <cell r="EC281">
            <v>500000</v>
          </cell>
          <cell r="ED281">
            <v>0</v>
          </cell>
          <cell r="EE281">
            <v>1965527</v>
          </cell>
          <cell r="EF281">
            <v>226264</v>
          </cell>
          <cell r="EG281">
            <v>77667</v>
          </cell>
          <cell r="EH281">
            <v>303931</v>
          </cell>
          <cell r="EI281">
            <v>74849</v>
          </cell>
          <cell r="EJ281">
            <v>378780</v>
          </cell>
          <cell r="EK281">
            <v>0</v>
          </cell>
          <cell r="EL281">
            <v>0</v>
          </cell>
          <cell r="EM281">
            <v>0</v>
          </cell>
          <cell r="EN281">
            <v>30620</v>
          </cell>
          <cell r="EO281">
            <v>327900</v>
          </cell>
          <cell r="EP281">
            <v>0</v>
          </cell>
          <cell r="EQ281">
            <v>3263754</v>
          </cell>
          <cell r="ER281">
            <v>26862</v>
          </cell>
          <cell r="ES281">
            <v>893441</v>
          </cell>
          <cell r="ET281">
            <v>220444</v>
          </cell>
          <cell r="EU281">
            <v>0</v>
          </cell>
          <cell r="EV281">
            <v>0</v>
          </cell>
          <cell r="EW281">
            <v>134000</v>
          </cell>
          <cell r="EX281">
            <v>33000</v>
          </cell>
          <cell r="EY281">
            <v>0</v>
          </cell>
          <cell r="EZ281">
            <v>13500</v>
          </cell>
          <cell r="FA281">
            <v>144567</v>
          </cell>
          <cell r="FB281">
            <v>0</v>
          </cell>
          <cell r="FC281">
            <v>1438952</v>
          </cell>
          <cell r="FD281">
            <v>0</v>
          </cell>
          <cell r="FE281">
            <v>0</v>
          </cell>
          <cell r="FF281">
            <v>866579</v>
          </cell>
          <cell r="FG281">
            <v>26862</v>
          </cell>
          <cell r="FH281">
            <v>1989802</v>
          </cell>
          <cell r="FI281">
            <v>29882</v>
          </cell>
          <cell r="FJ281">
            <v>252049</v>
          </cell>
          <cell r="FK281">
            <v>819192</v>
          </cell>
          <cell r="FL281">
            <v>900</v>
          </cell>
          <cell r="FM281">
            <v>0</v>
          </cell>
          <cell r="FN281">
            <v>7600</v>
          </cell>
          <cell r="FO281">
            <v>115300</v>
          </cell>
          <cell r="FP281">
            <v>0</v>
          </cell>
          <cell r="FQ281">
            <v>3359913</v>
          </cell>
          <cell r="FR281">
            <v>0</v>
          </cell>
          <cell r="FS281">
            <v>12100</v>
          </cell>
          <cell r="FT281">
            <v>7373</v>
          </cell>
          <cell r="FU281">
            <v>49666</v>
          </cell>
          <cell r="FV281">
            <v>124200</v>
          </cell>
          <cell r="FW281">
            <v>6767977</v>
          </cell>
          <cell r="FX281">
            <v>0</v>
          </cell>
          <cell r="FY281">
            <v>0</v>
          </cell>
          <cell r="FZ281">
            <v>0</v>
          </cell>
          <cell r="GA281">
            <v>6767977</v>
          </cell>
          <cell r="GB281">
            <v>2411550</v>
          </cell>
          <cell r="GC281">
            <v>9179527</v>
          </cell>
          <cell r="GD281">
            <v>1388380</v>
          </cell>
          <cell r="GE281">
            <v>0</v>
          </cell>
          <cell r="GF281">
            <v>5341446</v>
          </cell>
          <cell r="GG281">
            <v>6001</v>
          </cell>
          <cell r="GH281">
            <v>3906651</v>
          </cell>
          <cell r="GI281">
            <v>52390</v>
          </cell>
          <cell r="GJ281">
            <v>45986</v>
          </cell>
          <cell r="GK281">
            <v>471799</v>
          </cell>
          <cell r="GL281">
            <v>186637</v>
          </cell>
          <cell r="GM281">
            <v>8529</v>
          </cell>
          <cell r="GN281">
            <v>32131</v>
          </cell>
          <cell r="GO281">
            <v>35253</v>
          </cell>
          <cell r="GP281">
            <v>0</v>
          </cell>
          <cell r="GQ281">
            <v>195333</v>
          </cell>
          <cell r="GR281">
            <v>0</v>
          </cell>
          <cell r="GS281">
            <v>35298</v>
          </cell>
          <cell r="GT281">
            <v>0</v>
          </cell>
          <cell r="GU281">
            <v>0</v>
          </cell>
          <cell r="GV281">
            <v>5376744</v>
          </cell>
          <cell r="GW281">
            <v>1002810</v>
          </cell>
          <cell r="GX281">
            <v>344299</v>
          </cell>
          <cell r="GY281">
            <v>0</v>
          </cell>
          <cell r="GZ281">
            <v>0</v>
          </cell>
          <cell r="HA281">
            <v>0</v>
          </cell>
          <cell r="HB281">
            <v>309003</v>
          </cell>
          <cell r="HC281">
            <v>0</v>
          </cell>
          <cell r="HD281">
            <v>38643</v>
          </cell>
          <cell r="HE281">
            <v>57010</v>
          </cell>
          <cell r="HF281">
            <v>7089866</v>
          </cell>
          <cell r="HG281">
            <v>6928569</v>
          </cell>
          <cell r="HH281">
            <v>0</v>
          </cell>
          <cell r="HI281">
            <v>161297</v>
          </cell>
          <cell r="HJ281">
            <v>3727689</v>
          </cell>
          <cell r="HK281">
            <v>218029</v>
          </cell>
          <cell r="HL281">
            <v>55248</v>
          </cell>
          <cell r="HM281">
            <v>442854</v>
          </cell>
          <cell r="HN281">
            <v>177880</v>
          </cell>
          <cell r="HO281">
            <v>17286</v>
          </cell>
          <cell r="HP281">
            <v>30476</v>
          </cell>
          <cell r="HQ281">
            <v>33440</v>
          </cell>
          <cell r="HR281">
            <v>0</v>
          </cell>
          <cell r="HS281">
            <v>5632</v>
          </cell>
          <cell r="HT281">
            <v>0</v>
          </cell>
          <cell r="HU281">
            <v>55701</v>
          </cell>
          <cell r="HV281">
            <v>0</v>
          </cell>
          <cell r="HW281">
            <v>3961</v>
          </cell>
          <cell r="HX281">
            <v>5180297</v>
          </cell>
          <cell r="HY281">
            <v>0</v>
          </cell>
          <cell r="HZ281">
            <v>161297</v>
          </cell>
          <cell r="IA281">
            <v>0</v>
          </cell>
          <cell r="IB281">
            <v>0</v>
          </cell>
          <cell r="IC281">
            <v>0</v>
          </cell>
          <cell r="ID281">
            <v>315105</v>
          </cell>
          <cell r="IE281">
            <v>0</v>
          </cell>
          <cell r="IF281">
            <v>31557</v>
          </cell>
          <cell r="IG281">
            <v>73452</v>
          </cell>
          <cell r="IH281">
            <v>0</v>
          </cell>
          <cell r="II281">
            <v>0</v>
          </cell>
          <cell r="IJ281">
            <v>0</v>
          </cell>
          <cell r="IK281">
            <v>0</v>
          </cell>
          <cell r="IL281">
            <v>5124596</v>
          </cell>
          <cell r="IM281">
            <v>0</v>
          </cell>
          <cell r="IN281">
            <v>0</v>
          </cell>
          <cell r="IO281">
            <v>6.14</v>
          </cell>
          <cell r="IP281">
            <v>1</v>
          </cell>
          <cell r="IQ281">
            <v>2.226</v>
          </cell>
          <cell r="IR281">
            <v>0.66</v>
          </cell>
          <cell r="IS281">
            <v>618.1</v>
          </cell>
          <cell r="IT281">
            <v>0</v>
          </cell>
          <cell r="IU281">
            <v>14.5</v>
          </cell>
          <cell r="IV281">
            <v>0</v>
          </cell>
          <cell r="IW281">
            <v>0</v>
          </cell>
          <cell r="IX281">
            <v>0</v>
          </cell>
          <cell r="IY281">
            <v>0</v>
          </cell>
          <cell r="IZ281">
            <v>0</v>
          </cell>
          <cell r="JA281">
            <v>0</v>
          </cell>
          <cell r="JB281">
            <v>0</v>
          </cell>
          <cell r="JC281">
            <v>0</v>
          </cell>
          <cell r="JD281">
            <v>72.349999999999994</v>
          </cell>
          <cell r="JE281">
            <v>16.440000000000001</v>
          </cell>
          <cell r="JF281">
            <v>12.71</v>
          </cell>
          <cell r="JG281">
            <v>43.2</v>
          </cell>
          <cell r="JH281">
            <v>10.96</v>
          </cell>
          <cell r="JI281">
            <v>17.55</v>
          </cell>
          <cell r="JJ281">
            <v>40.32</v>
          </cell>
          <cell r="JK281">
            <v>68.83</v>
          </cell>
          <cell r="JL281">
            <v>6.64</v>
          </cell>
          <cell r="JM281">
            <v>0.22</v>
          </cell>
          <cell r="JN281">
            <v>3</v>
          </cell>
          <cell r="JO281">
            <v>0</v>
          </cell>
          <cell r="JP281">
            <v>6121</v>
          </cell>
          <cell r="JQ281">
            <v>2.2280000000000002</v>
          </cell>
          <cell r="JR281">
            <v>5962</v>
          </cell>
          <cell r="JS281">
            <v>609</v>
          </cell>
          <cell r="JT281">
            <v>-1</v>
          </cell>
          <cell r="JU281">
            <v>0</v>
          </cell>
          <cell r="JV281">
            <v>-5356</v>
          </cell>
          <cell r="JW281">
            <v>0</v>
          </cell>
          <cell r="JX281">
            <v>618.1</v>
          </cell>
          <cell r="JY281">
            <v>6366</v>
          </cell>
          <cell r="JZ281">
            <v>3934825</v>
          </cell>
          <cell r="KA281">
            <v>0</v>
          </cell>
        </row>
        <row r="282">
          <cell r="C282">
            <v>4890</v>
          </cell>
          <cell r="D282" t="str">
            <v>OKOBOJI</v>
          </cell>
          <cell r="E282">
            <v>0</v>
          </cell>
          <cell r="F282">
            <v>0</v>
          </cell>
          <cell r="G282">
            <v>0</v>
          </cell>
          <cell r="H282">
            <v>4890</v>
          </cell>
          <cell r="I282">
            <v>8162413</v>
          </cell>
          <cell r="J282">
            <v>54836</v>
          </cell>
          <cell r="K282">
            <v>155000</v>
          </cell>
          <cell r="L282">
            <v>700000</v>
          </cell>
          <cell r="M282">
            <v>59400</v>
          </cell>
          <cell r="N282">
            <v>230000</v>
          </cell>
          <cell r="O282">
            <v>260000</v>
          </cell>
          <cell r="P282">
            <v>967500</v>
          </cell>
          <cell r="Q282">
            <v>0</v>
          </cell>
          <cell r="R282">
            <v>1024800</v>
          </cell>
          <cell r="S282">
            <v>0</v>
          </cell>
          <cell r="T282">
            <v>4000</v>
          </cell>
          <cell r="U282">
            <v>81499</v>
          </cell>
          <cell r="V282">
            <v>100000</v>
          </cell>
          <cell r="W282">
            <v>385000</v>
          </cell>
          <cell r="X282">
            <v>12184448</v>
          </cell>
          <cell r="Y282">
            <v>0</v>
          </cell>
          <cell r="Z282">
            <v>450000</v>
          </cell>
          <cell r="AA282">
            <v>0</v>
          </cell>
          <cell r="AB282">
            <v>12634448</v>
          </cell>
          <cell r="AC282">
            <v>3247752</v>
          </cell>
          <cell r="AD282">
            <v>15882200</v>
          </cell>
          <cell r="AE282">
            <v>8880000</v>
          </cell>
          <cell r="AF282">
            <v>275000</v>
          </cell>
          <cell r="AG282">
            <v>150000</v>
          </cell>
          <cell r="AH282">
            <v>535000</v>
          </cell>
          <cell r="AI282">
            <v>535000</v>
          </cell>
          <cell r="AJ282">
            <v>225000</v>
          </cell>
          <cell r="AK282">
            <v>913700</v>
          </cell>
          <cell r="AL282">
            <v>490000</v>
          </cell>
          <cell r="AM282">
            <v>0</v>
          </cell>
          <cell r="AN282">
            <v>3123700</v>
          </cell>
          <cell r="AO282">
            <v>449000</v>
          </cell>
          <cell r="AP282">
            <v>600000</v>
          </cell>
          <cell r="AQ282">
            <v>450000</v>
          </cell>
          <cell r="AR282">
            <v>430065</v>
          </cell>
          <cell r="AS282">
            <v>1480065</v>
          </cell>
          <cell r="AT282">
            <v>13932765</v>
          </cell>
          <cell r="AU282">
            <v>450000</v>
          </cell>
          <cell r="AV282">
            <v>14382765</v>
          </cell>
          <cell r="AW282">
            <v>1499435</v>
          </cell>
          <cell r="AX282">
            <v>15882200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2</v>
          </cell>
          <cell r="BV282">
            <v>2008</v>
          </cell>
          <cell r="BW282">
            <v>2017</v>
          </cell>
          <cell r="BX282">
            <v>10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2700</v>
          </cell>
          <cell r="CU282">
            <v>0</v>
          </cell>
          <cell r="CV282">
            <v>2</v>
          </cell>
          <cell r="CW282">
            <v>586705</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7055033</v>
          </cell>
          <cell r="DU282">
            <v>341289</v>
          </cell>
          <cell r="DV282">
            <v>0</v>
          </cell>
          <cell r="DW282">
            <v>0</v>
          </cell>
          <cell r="DX282">
            <v>0</v>
          </cell>
          <cell r="DY282">
            <v>126000</v>
          </cell>
          <cell r="DZ282">
            <v>0</v>
          </cell>
          <cell r="EA282">
            <v>0</v>
          </cell>
          <cell r="EB282">
            <v>7522322</v>
          </cell>
          <cell r="EC282">
            <v>300000</v>
          </cell>
          <cell r="ED282">
            <v>0</v>
          </cell>
          <cell r="EE282">
            <v>7181033</v>
          </cell>
          <cell r="EF282">
            <v>0</v>
          </cell>
          <cell r="EG282">
            <v>0</v>
          </cell>
          <cell r="EH282">
            <v>0</v>
          </cell>
          <cell r="EI282">
            <v>393362</v>
          </cell>
          <cell r="EJ282">
            <v>393362</v>
          </cell>
          <cell r="EK282">
            <v>0</v>
          </cell>
          <cell r="EL282">
            <v>0</v>
          </cell>
          <cell r="EM282">
            <v>0</v>
          </cell>
          <cell r="EN282">
            <v>0</v>
          </cell>
          <cell r="EO282">
            <v>0</v>
          </cell>
          <cell r="EP282">
            <v>0</v>
          </cell>
          <cell r="EQ282">
            <v>8215684</v>
          </cell>
          <cell r="ER282">
            <v>28632</v>
          </cell>
          <cell r="ES282">
            <v>688305</v>
          </cell>
          <cell r="ET282">
            <v>27559</v>
          </cell>
          <cell r="EU282">
            <v>0</v>
          </cell>
          <cell r="EV282">
            <v>0</v>
          </cell>
          <cell r="EW282">
            <v>0</v>
          </cell>
          <cell r="EX282">
            <v>33000</v>
          </cell>
          <cell r="EY282">
            <v>0</v>
          </cell>
          <cell r="EZ282">
            <v>0</v>
          </cell>
          <cell r="FA282">
            <v>0</v>
          </cell>
          <cell r="FB282">
            <v>0</v>
          </cell>
          <cell r="FC282">
            <v>748864</v>
          </cell>
          <cell r="FD282">
            <v>0</v>
          </cell>
          <cell r="FE282">
            <v>0</v>
          </cell>
          <cell r="FF282">
            <v>659673</v>
          </cell>
          <cell r="FG282">
            <v>28632</v>
          </cell>
          <cell r="FH282">
            <v>7473484</v>
          </cell>
          <cell r="FI282">
            <v>50403</v>
          </cell>
          <cell r="FJ282">
            <v>155000</v>
          </cell>
          <cell r="FK282">
            <v>700000</v>
          </cell>
          <cell r="FL282">
            <v>40000</v>
          </cell>
          <cell r="FM282">
            <v>0</v>
          </cell>
          <cell r="FN282">
            <v>45000</v>
          </cell>
          <cell r="FO282">
            <v>160000</v>
          </cell>
          <cell r="FP282">
            <v>0</v>
          </cell>
          <cell r="FQ282">
            <v>1024800</v>
          </cell>
          <cell r="FR282">
            <v>0</v>
          </cell>
          <cell r="FS282">
            <v>0</v>
          </cell>
          <cell r="FT282">
            <v>74324</v>
          </cell>
          <cell r="FU282">
            <v>100000</v>
          </cell>
          <cell r="FV282">
            <v>175000</v>
          </cell>
          <cell r="FW282">
            <v>9998011</v>
          </cell>
          <cell r="FX282">
            <v>0</v>
          </cell>
          <cell r="FY282">
            <v>0</v>
          </cell>
          <cell r="FZ282">
            <v>0</v>
          </cell>
          <cell r="GA282">
            <v>9998011</v>
          </cell>
          <cell r="GB282">
            <v>1945297</v>
          </cell>
          <cell r="GC282">
            <v>11943308</v>
          </cell>
          <cell r="GD282">
            <v>1449324</v>
          </cell>
          <cell r="GE282">
            <v>0</v>
          </cell>
          <cell r="GF282">
            <v>7218666</v>
          </cell>
          <cell r="GG282">
            <v>6015</v>
          </cell>
          <cell r="GH282">
            <v>5325681</v>
          </cell>
          <cell r="GI282">
            <v>0</v>
          </cell>
          <cell r="GJ282">
            <v>43110</v>
          </cell>
          <cell r="GK282">
            <v>729980</v>
          </cell>
          <cell r="GL282">
            <v>275661</v>
          </cell>
          <cell r="GM282">
            <v>0</v>
          </cell>
          <cell r="GN282">
            <v>44069</v>
          </cell>
          <cell r="GO282">
            <v>49557</v>
          </cell>
          <cell r="GP282">
            <v>0</v>
          </cell>
          <cell r="GQ282">
            <v>196780</v>
          </cell>
          <cell r="GR282">
            <v>0</v>
          </cell>
          <cell r="GS282">
            <v>336840</v>
          </cell>
          <cell r="GT282">
            <v>373768</v>
          </cell>
          <cell r="GU282">
            <v>0</v>
          </cell>
          <cell r="GV282">
            <v>7929274</v>
          </cell>
          <cell r="GW282">
            <v>1241825</v>
          </cell>
          <cell r="GX282">
            <v>1177875</v>
          </cell>
          <cell r="GY282">
            <v>0</v>
          </cell>
          <cell r="GZ282">
            <v>0</v>
          </cell>
          <cell r="HA282">
            <v>0</v>
          </cell>
          <cell r="HB282">
            <v>498803</v>
          </cell>
          <cell r="HC282">
            <v>0</v>
          </cell>
          <cell r="HD282">
            <v>56578</v>
          </cell>
          <cell r="HE282">
            <v>189032</v>
          </cell>
          <cell r="HF282">
            <v>11036809</v>
          </cell>
          <cell r="HG282">
            <v>9815532</v>
          </cell>
          <cell r="HH282">
            <v>0</v>
          </cell>
          <cell r="HI282">
            <v>1221277</v>
          </cell>
          <cell r="HJ282">
            <v>5775489</v>
          </cell>
          <cell r="HK282">
            <v>0</v>
          </cell>
          <cell r="HL282">
            <v>62270</v>
          </cell>
          <cell r="HM282">
            <v>722642</v>
          </cell>
          <cell r="HN282">
            <v>295599</v>
          </cell>
          <cell r="HO282">
            <v>0</v>
          </cell>
          <cell r="HP282">
            <v>47716</v>
          </cell>
          <cell r="HQ282">
            <v>53638</v>
          </cell>
          <cell r="HR282">
            <v>0</v>
          </cell>
          <cell r="HS282">
            <v>208098</v>
          </cell>
          <cell r="HT282">
            <v>0</v>
          </cell>
          <cell r="HU282">
            <v>132022</v>
          </cell>
          <cell r="HV282">
            <v>0</v>
          </cell>
          <cell r="HW282">
            <v>0</v>
          </cell>
          <cell r="HX282">
            <v>7911114</v>
          </cell>
          <cell r="HY282">
            <v>0</v>
          </cell>
          <cell r="HZ282">
            <v>1221277</v>
          </cell>
          <cell r="IA282">
            <v>0</v>
          </cell>
          <cell r="IB282">
            <v>0</v>
          </cell>
          <cell r="IC282">
            <v>0</v>
          </cell>
          <cell r="ID282">
            <v>539373</v>
          </cell>
          <cell r="IE282">
            <v>0</v>
          </cell>
          <cell r="IF282">
            <v>46312</v>
          </cell>
          <cell r="IG282">
            <v>223417</v>
          </cell>
          <cell r="IH282">
            <v>0</v>
          </cell>
          <cell r="II282">
            <v>0</v>
          </cell>
          <cell r="IJ282">
            <v>0</v>
          </cell>
          <cell r="IK282">
            <v>0</v>
          </cell>
          <cell r="IL282">
            <v>7779092</v>
          </cell>
          <cell r="IM282">
            <v>0</v>
          </cell>
          <cell r="IN282">
            <v>0</v>
          </cell>
          <cell r="IO282">
            <v>4.18</v>
          </cell>
          <cell r="IP282">
            <v>5</v>
          </cell>
          <cell r="IQ282">
            <v>3.99</v>
          </cell>
          <cell r="IR282">
            <v>1.98</v>
          </cell>
          <cell r="IS282">
            <v>919.6</v>
          </cell>
          <cell r="IT282">
            <v>0</v>
          </cell>
          <cell r="IU282">
            <v>30.5</v>
          </cell>
          <cell r="IV282">
            <v>0</v>
          </cell>
          <cell r="IW282">
            <v>0</v>
          </cell>
          <cell r="IX282">
            <v>0</v>
          </cell>
          <cell r="IY282">
            <v>4493</v>
          </cell>
          <cell r="IZ282">
            <v>5512</v>
          </cell>
          <cell r="JA282">
            <v>0</v>
          </cell>
          <cell r="JB282">
            <v>0</v>
          </cell>
          <cell r="JC282">
            <v>3.16</v>
          </cell>
          <cell r="JD282">
            <v>117.79</v>
          </cell>
          <cell r="JE282">
            <v>30.14</v>
          </cell>
          <cell r="JF282">
            <v>35.090000000000003</v>
          </cell>
          <cell r="JG282">
            <v>52.56</v>
          </cell>
          <cell r="JH282">
            <v>28.77</v>
          </cell>
          <cell r="JI282">
            <v>39.93</v>
          </cell>
          <cell r="JJ282">
            <v>48.24</v>
          </cell>
          <cell r="JK282">
            <v>116.94</v>
          </cell>
          <cell r="JL282">
            <v>4.54</v>
          </cell>
          <cell r="JM282">
            <v>2.42</v>
          </cell>
          <cell r="JN282">
            <v>7</v>
          </cell>
          <cell r="JO282">
            <v>0</v>
          </cell>
          <cell r="JP282">
            <v>6135</v>
          </cell>
          <cell r="JQ282">
            <v>4.0670000000000002</v>
          </cell>
          <cell r="JR282">
            <v>2138</v>
          </cell>
          <cell r="JS282">
            <v>941.4</v>
          </cell>
          <cell r="JT282">
            <v>0</v>
          </cell>
          <cell r="JU282">
            <v>0</v>
          </cell>
          <cell r="JV282">
            <v>0</v>
          </cell>
          <cell r="JW282">
            <v>916</v>
          </cell>
          <cell r="JX282">
            <v>919.6</v>
          </cell>
          <cell r="JY282">
            <v>6380</v>
          </cell>
          <cell r="JZ282">
            <v>5867048</v>
          </cell>
          <cell r="KA282">
            <v>0</v>
          </cell>
        </row>
        <row r="283">
          <cell r="C283">
            <v>4905</v>
          </cell>
          <cell r="D283" t="str">
            <v>OLIN</v>
          </cell>
          <cell r="E283">
            <v>0</v>
          </cell>
          <cell r="F283">
            <v>0</v>
          </cell>
          <cell r="G283">
            <v>0</v>
          </cell>
          <cell r="H283">
            <v>4905</v>
          </cell>
          <cell r="I283">
            <v>1388419</v>
          </cell>
          <cell r="J283">
            <v>32151</v>
          </cell>
          <cell r="K283">
            <v>106829</v>
          </cell>
          <cell r="L283">
            <v>30000</v>
          </cell>
          <cell r="M283">
            <v>186</v>
          </cell>
          <cell r="N283">
            <v>30000</v>
          </cell>
          <cell r="O283">
            <v>22000</v>
          </cell>
          <cell r="P283">
            <v>249400</v>
          </cell>
          <cell r="Q283">
            <v>0</v>
          </cell>
          <cell r="R283">
            <v>1495169</v>
          </cell>
          <cell r="S283">
            <v>0</v>
          </cell>
          <cell r="T283">
            <v>2740</v>
          </cell>
          <cell r="U283">
            <v>4172</v>
          </cell>
          <cell r="V283">
            <v>30000</v>
          </cell>
          <cell r="W283">
            <v>110000</v>
          </cell>
          <cell r="X283">
            <v>3501066</v>
          </cell>
          <cell r="Y283">
            <v>0</v>
          </cell>
          <cell r="Z283">
            <v>0</v>
          </cell>
          <cell r="AA283">
            <v>0</v>
          </cell>
          <cell r="AB283">
            <v>3501066</v>
          </cell>
          <cell r="AC283">
            <v>630393</v>
          </cell>
          <cell r="AD283">
            <v>4131459</v>
          </cell>
          <cell r="AE283">
            <v>2022000</v>
          </cell>
          <cell r="AF283">
            <v>60000</v>
          </cell>
          <cell r="AG283">
            <v>20000</v>
          </cell>
          <cell r="AH283">
            <v>92000</v>
          </cell>
          <cell r="AI283">
            <v>85000</v>
          </cell>
          <cell r="AJ283">
            <v>153000</v>
          </cell>
          <cell r="AK283">
            <v>242000</v>
          </cell>
          <cell r="AL283">
            <v>232000</v>
          </cell>
          <cell r="AM283">
            <v>0</v>
          </cell>
          <cell r="AN283">
            <v>884000</v>
          </cell>
          <cell r="AO283">
            <v>102000</v>
          </cell>
          <cell r="AP283">
            <v>340000</v>
          </cell>
          <cell r="AQ283">
            <v>0</v>
          </cell>
          <cell r="AR283">
            <v>107009</v>
          </cell>
          <cell r="AS283">
            <v>447009</v>
          </cell>
          <cell r="AT283">
            <v>3455009</v>
          </cell>
          <cell r="AU283">
            <v>0</v>
          </cell>
          <cell r="AV283">
            <v>3455009</v>
          </cell>
          <cell r="AW283">
            <v>676450</v>
          </cell>
          <cell r="AX283">
            <v>4131459</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20</v>
          </cell>
          <cell r="BV283">
            <v>2014</v>
          </cell>
          <cell r="BW283">
            <v>2018</v>
          </cell>
          <cell r="BX283">
            <v>10</v>
          </cell>
          <cell r="BY283">
            <v>0</v>
          </cell>
          <cell r="BZ283">
            <v>0</v>
          </cell>
          <cell r="CA283">
            <v>0</v>
          </cell>
          <cell r="CB283">
            <v>0</v>
          </cell>
          <cell r="CC283">
            <v>0</v>
          </cell>
          <cell r="CD283">
            <v>0</v>
          </cell>
          <cell r="CE283">
            <v>0</v>
          </cell>
          <cell r="CF283">
            <v>0</v>
          </cell>
          <cell r="CG283">
            <v>0</v>
          </cell>
          <cell r="CH283">
            <v>0</v>
          </cell>
          <cell r="CI283">
            <v>0</v>
          </cell>
          <cell r="CJ283">
            <v>2015</v>
          </cell>
          <cell r="CK283">
            <v>2018</v>
          </cell>
          <cell r="CL283">
            <v>670</v>
          </cell>
          <cell r="CM283">
            <v>0</v>
          </cell>
          <cell r="CN283">
            <v>0</v>
          </cell>
          <cell r="CO283">
            <v>0</v>
          </cell>
          <cell r="CP283">
            <v>0</v>
          </cell>
          <cell r="CQ283">
            <v>0</v>
          </cell>
          <cell r="CR283">
            <v>0</v>
          </cell>
          <cell r="CS283">
            <v>135</v>
          </cell>
          <cell r="CT283">
            <v>0</v>
          </cell>
          <cell r="CU283">
            <v>0</v>
          </cell>
          <cell r="CV283">
            <v>10</v>
          </cell>
          <cell r="CW283">
            <v>150138</v>
          </cell>
          <cell r="CX283">
            <v>0</v>
          </cell>
          <cell r="CY283">
            <v>0</v>
          </cell>
          <cell r="CZ283">
            <v>0</v>
          </cell>
          <cell r="DA283">
            <v>0</v>
          </cell>
          <cell r="DB283">
            <v>0</v>
          </cell>
          <cell r="DC283">
            <v>0</v>
          </cell>
          <cell r="DD283">
            <v>0</v>
          </cell>
          <cell r="DE283">
            <v>56484</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744870</v>
          </cell>
          <cell r="DU283">
            <v>11523</v>
          </cell>
          <cell r="DV283">
            <v>0</v>
          </cell>
          <cell r="DW283">
            <v>0</v>
          </cell>
          <cell r="DX283">
            <v>0</v>
          </cell>
          <cell r="DY283">
            <v>251792</v>
          </cell>
          <cell r="DZ283">
            <v>200000</v>
          </cell>
          <cell r="EA283">
            <v>0</v>
          </cell>
          <cell r="EB283">
            <v>1208185</v>
          </cell>
          <cell r="EC283">
            <v>110000</v>
          </cell>
          <cell r="ED283">
            <v>0</v>
          </cell>
          <cell r="EE283">
            <v>1196662</v>
          </cell>
          <cell r="EF283">
            <v>0</v>
          </cell>
          <cell r="EG283">
            <v>56484</v>
          </cell>
          <cell r="EH283">
            <v>56484</v>
          </cell>
          <cell r="EI283">
            <v>27821</v>
          </cell>
          <cell r="EJ283">
            <v>84305</v>
          </cell>
          <cell r="EK283">
            <v>0</v>
          </cell>
          <cell r="EL283">
            <v>0</v>
          </cell>
          <cell r="EM283">
            <v>0</v>
          </cell>
          <cell r="EN283">
            <v>11381</v>
          </cell>
          <cell r="EO283">
            <v>0</v>
          </cell>
          <cell r="EP283">
            <v>0</v>
          </cell>
          <cell r="EQ283">
            <v>1413871</v>
          </cell>
          <cell r="ER283">
            <v>13668</v>
          </cell>
          <cell r="ES283">
            <v>1433117</v>
          </cell>
          <cell r="ET283">
            <v>130479</v>
          </cell>
          <cell r="EU283">
            <v>0</v>
          </cell>
          <cell r="EV283">
            <v>0</v>
          </cell>
          <cell r="EW283">
            <v>67000</v>
          </cell>
          <cell r="EX283">
            <v>33000</v>
          </cell>
          <cell r="EY283">
            <v>0</v>
          </cell>
          <cell r="EZ283">
            <v>13500</v>
          </cell>
          <cell r="FA283">
            <v>0</v>
          </cell>
          <cell r="FB283">
            <v>0</v>
          </cell>
          <cell r="FC283">
            <v>1677096</v>
          </cell>
          <cell r="FD283">
            <v>0</v>
          </cell>
          <cell r="FE283">
            <v>0</v>
          </cell>
          <cell r="FF283">
            <v>1419449</v>
          </cell>
          <cell r="FG283">
            <v>13668</v>
          </cell>
          <cell r="FH283">
            <v>1187388</v>
          </cell>
          <cell r="FI283">
            <v>27496</v>
          </cell>
          <cell r="FJ283">
            <v>106829</v>
          </cell>
          <cell r="FK283">
            <v>30000</v>
          </cell>
          <cell r="FL283">
            <v>120</v>
          </cell>
          <cell r="FM283">
            <v>0</v>
          </cell>
          <cell r="FN283">
            <v>0</v>
          </cell>
          <cell r="FO283">
            <v>67000</v>
          </cell>
          <cell r="FP283">
            <v>0</v>
          </cell>
          <cell r="FQ283">
            <v>1495169</v>
          </cell>
          <cell r="FR283">
            <v>0</v>
          </cell>
          <cell r="FS283">
            <v>2000</v>
          </cell>
          <cell r="FT283">
            <v>3568</v>
          </cell>
          <cell r="FU283">
            <v>30000</v>
          </cell>
          <cell r="FV283">
            <v>50000</v>
          </cell>
          <cell r="FW283">
            <v>2999570</v>
          </cell>
          <cell r="FX283">
            <v>0</v>
          </cell>
          <cell r="FY283">
            <v>0</v>
          </cell>
          <cell r="FZ283">
            <v>0</v>
          </cell>
          <cell r="GA283">
            <v>2999570</v>
          </cell>
          <cell r="GB283">
            <v>102949</v>
          </cell>
          <cell r="GC283">
            <v>3102519</v>
          </cell>
          <cell r="GD283">
            <v>289517</v>
          </cell>
          <cell r="GE283">
            <v>0</v>
          </cell>
          <cell r="GF283">
            <v>2011747</v>
          </cell>
          <cell r="GG283">
            <v>6013</v>
          </cell>
          <cell r="GH283">
            <v>1286181</v>
          </cell>
          <cell r="GI283">
            <v>88587</v>
          </cell>
          <cell r="GJ283">
            <v>60617</v>
          </cell>
          <cell r="GK283">
            <v>268841</v>
          </cell>
          <cell r="GL283">
            <v>67989</v>
          </cell>
          <cell r="GM283">
            <v>10332</v>
          </cell>
          <cell r="GN283">
            <v>10557</v>
          </cell>
          <cell r="GO283">
            <v>11593</v>
          </cell>
          <cell r="GP283">
            <v>0</v>
          </cell>
          <cell r="GQ283">
            <v>39718</v>
          </cell>
          <cell r="GR283">
            <v>136240</v>
          </cell>
          <cell r="GS283">
            <v>96809</v>
          </cell>
          <cell r="GT283">
            <v>158064</v>
          </cell>
          <cell r="GU283">
            <v>0</v>
          </cell>
          <cell r="GV283">
            <v>2402860</v>
          </cell>
          <cell r="GW283">
            <v>190621</v>
          </cell>
          <cell r="GX283">
            <v>-136239</v>
          </cell>
          <cell r="GY283">
            <v>0</v>
          </cell>
          <cell r="GZ283">
            <v>0</v>
          </cell>
          <cell r="HA283">
            <v>0</v>
          </cell>
          <cell r="HB283">
            <v>110009</v>
          </cell>
          <cell r="HC283">
            <v>0</v>
          </cell>
          <cell r="HD283">
            <v>17821</v>
          </cell>
          <cell r="HE283">
            <v>69012</v>
          </cell>
          <cell r="HF283">
            <v>2636263</v>
          </cell>
          <cell r="HG283">
            <v>2565106</v>
          </cell>
          <cell r="HH283">
            <v>0</v>
          </cell>
          <cell r="HI283">
            <v>71157</v>
          </cell>
          <cell r="HJ283">
            <v>1410590</v>
          </cell>
          <cell r="HK283">
            <v>0</v>
          </cell>
          <cell r="HL283">
            <v>37368</v>
          </cell>
          <cell r="HM283">
            <v>237899</v>
          </cell>
          <cell r="HN283">
            <v>72081</v>
          </cell>
          <cell r="HO283">
            <v>6240</v>
          </cell>
          <cell r="HP283">
            <v>11518</v>
          </cell>
          <cell r="HQ283">
            <v>12650</v>
          </cell>
          <cell r="HR283">
            <v>0</v>
          </cell>
          <cell r="HS283">
            <v>50411</v>
          </cell>
          <cell r="HT283">
            <v>0</v>
          </cell>
          <cell r="HU283">
            <v>93728</v>
          </cell>
          <cell r="HV283">
            <v>0</v>
          </cell>
          <cell r="HW283">
            <v>0</v>
          </cell>
          <cell r="HX283">
            <v>2108298</v>
          </cell>
          <cell r="HY283">
            <v>0</v>
          </cell>
          <cell r="HZ283">
            <v>71157</v>
          </cell>
          <cell r="IA283">
            <v>0</v>
          </cell>
          <cell r="IB283">
            <v>0</v>
          </cell>
          <cell r="IC283">
            <v>0</v>
          </cell>
          <cell r="ID283">
            <v>111521</v>
          </cell>
          <cell r="IE283">
            <v>0</v>
          </cell>
          <cell r="IF283">
            <v>14596</v>
          </cell>
          <cell r="IG283">
            <v>27545</v>
          </cell>
          <cell r="IH283">
            <v>0</v>
          </cell>
          <cell r="II283">
            <v>0</v>
          </cell>
          <cell r="IJ283">
            <v>0</v>
          </cell>
          <cell r="IK283">
            <v>0</v>
          </cell>
          <cell r="IL283">
            <v>2014570</v>
          </cell>
          <cell r="IM283">
            <v>0</v>
          </cell>
          <cell r="IN283">
            <v>0</v>
          </cell>
          <cell r="IO283">
            <v>4.59</v>
          </cell>
          <cell r="IP283">
            <v>0</v>
          </cell>
          <cell r="IQ283">
            <v>1.5029999999999999</v>
          </cell>
          <cell r="IR283">
            <v>0</v>
          </cell>
          <cell r="IS283">
            <v>235.4</v>
          </cell>
          <cell r="IT283">
            <v>0</v>
          </cell>
          <cell r="IU283">
            <v>5</v>
          </cell>
          <cell r="IV283">
            <v>0</v>
          </cell>
          <cell r="IW283">
            <v>0</v>
          </cell>
          <cell r="IX283">
            <v>0</v>
          </cell>
          <cell r="IY283">
            <v>0</v>
          </cell>
          <cell r="IZ283">
            <v>0</v>
          </cell>
          <cell r="JA283">
            <v>0</v>
          </cell>
          <cell r="JB283">
            <v>0</v>
          </cell>
          <cell r="JC283">
            <v>0</v>
          </cell>
          <cell r="JD283">
            <v>38.79</v>
          </cell>
          <cell r="JE283">
            <v>13.7</v>
          </cell>
          <cell r="JF283">
            <v>15.73</v>
          </cell>
          <cell r="JG283">
            <v>9.36</v>
          </cell>
          <cell r="JH283">
            <v>13.7</v>
          </cell>
          <cell r="JI283">
            <v>12.1</v>
          </cell>
          <cell r="JJ283">
            <v>12.24</v>
          </cell>
          <cell r="JK283">
            <v>38.04</v>
          </cell>
          <cell r="JL283">
            <v>10.68</v>
          </cell>
          <cell r="JM283">
            <v>0</v>
          </cell>
          <cell r="JN283">
            <v>0</v>
          </cell>
          <cell r="JO283">
            <v>0</v>
          </cell>
          <cell r="JP283">
            <v>6133</v>
          </cell>
          <cell r="JQ283">
            <v>1.488</v>
          </cell>
          <cell r="JR283">
            <v>10455</v>
          </cell>
          <cell r="JS283">
            <v>230</v>
          </cell>
          <cell r="JT283">
            <v>0</v>
          </cell>
          <cell r="JU283">
            <v>0</v>
          </cell>
          <cell r="JV283">
            <v>0</v>
          </cell>
          <cell r="JW283">
            <v>0</v>
          </cell>
          <cell r="JX283">
            <v>235.4</v>
          </cell>
          <cell r="JY283">
            <v>6378</v>
          </cell>
          <cell r="JZ283">
            <v>1501381</v>
          </cell>
          <cell r="KA283">
            <v>0</v>
          </cell>
        </row>
        <row r="284">
          <cell r="C284">
            <v>4978</v>
          </cell>
          <cell r="D284" t="str">
            <v>ORIENT-MACKSBURG</v>
          </cell>
          <cell r="E284">
            <v>0</v>
          </cell>
          <cell r="F284">
            <v>0</v>
          </cell>
          <cell r="G284">
            <v>0</v>
          </cell>
          <cell r="H284">
            <v>4978</v>
          </cell>
          <cell r="I284">
            <v>1161503</v>
          </cell>
          <cell r="J284">
            <v>105842</v>
          </cell>
          <cell r="K284">
            <v>113939</v>
          </cell>
          <cell r="L284">
            <v>250000</v>
          </cell>
          <cell r="M284">
            <v>10000</v>
          </cell>
          <cell r="N284">
            <v>75000</v>
          </cell>
          <cell r="O284">
            <v>200000</v>
          </cell>
          <cell r="P284">
            <v>545000</v>
          </cell>
          <cell r="Q284">
            <v>0</v>
          </cell>
          <cell r="R284">
            <v>925709</v>
          </cell>
          <cell r="S284">
            <v>0</v>
          </cell>
          <cell r="T284">
            <v>130270</v>
          </cell>
          <cell r="U284">
            <v>1423</v>
          </cell>
          <cell r="V284">
            <v>66000</v>
          </cell>
          <cell r="W284">
            <v>280000</v>
          </cell>
          <cell r="X284">
            <v>3864686</v>
          </cell>
          <cell r="Y284">
            <v>0</v>
          </cell>
          <cell r="Z284">
            <v>0</v>
          </cell>
          <cell r="AA284">
            <v>1000</v>
          </cell>
          <cell r="AB284">
            <v>3865686</v>
          </cell>
          <cell r="AC284">
            <v>1243970</v>
          </cell>
          <cell r="AD284">
            <v>5109656</v>
          </cell>
          <cell r="AE284">
            <v>2300000</v>
          </cell>
          <cell r="AF284">
            <v>75000</v>
          </cell>
          <cell r="AG284">
            <v>181000</v>
          </cell>
          <cell r="AH284">
            <v>300000</v>
          </cell>
          <cell r="AI284">
            <v>140000</v>
          </cell>
          <cell r="AJ284">
            <v>80000</v>
          </cell>
          <cell r="AK284">
            <v>254270</v>
          </cell>
          <cell r="AL284">
            <v>200000</v>
          </cell>
          <cell r="AM284">
            <v>0</v>
          </cell>
          <cell r="AN284">
            <v>1230270</v>
          </cell>
          <cell r="AO284">
            <v>210000</v>
          </cell>
          <cell r="AP284">
            <v>210000</v>
          </cell>
          <cell r="AQ284">
            <v>68000</v>
          </cell>
          <cell r="AR284">
            <v>97854</v>
          </cell>
          <cell r="AS284">
            <v>375854</v>
          </cell>
          <cell r="AT284">
            <v>4116124</v>
          </cell>
          <cell r="AU284">
            <v>0</v>
          </cell>
          <cell r="AV284">
            <v>4116124</v>
          </cell>
          <cell r="AW284">
            <v>993532</v>
          </cell>
          <cell r="AX284">
            <v>5109656</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20</v>
          </cell>
          <cell r="BV284">
            <v>2012</v>
          </cell>
          <cell r="BW284">
            <v>2016</v>
          </cell>
          <cell r="BX284">
            <v>10</v>
          </cell>
          <cell r="BY284">
            <v>0</v>
          </cell>
          <cell r="BZ284">
            <v>0</v>
          </cell>
          <cell r="CA284">
            <v>0</v>
          </cell>
          <cell r="CB284">
            <v>0</v>
          </cell>
          <cell r="CC284">
            <v>0</v>
          </cell>
          <cell r="CD284">
            <v>0</v>
          </cell>
          <cell r="CE284">
            <v>0</v>
          </cell>
          <cell r="CF284">
            <v>0</v>
          </cell>
          <cell r="CG284">
            <v>0</v>
          </cell>
          <cell r="CH284">
            <v>0</v>
          </cell>
          <cell r="CI284">
            <v>0</v>
          </cell>
          <cell r="CJ284">
            <v>2014</v>
          </cell>
          <cell r="CK284">
            <v>2023</v>
          </cell>
          <cell r="CL284">
            <v>1000</v>
          </cell>
          <cell r="CM284">
            <v>0</v>
          </cell>
          <cell r="CN284">
            <v>0</v>
          </cell>
          <cell r="CO284">
            <v>0</v>
          </cell>
          <cell r="CP284">
            <v>0</v>
          </cell>
          <cell r="CQ284">
            <v>0</v>
          </cell>
          <cell r="CR284">
            <v>0</v>
          </cell>
          <cell r="CS284">
            <v>135</v>
          </cell>
          <cell r="CT284">
            <v>2700</v>
          </cell>
          <cell r="CU284">
            <v>0</v>
          </cell>
          <cell r="CV284">
            <v>10</v>
          </cell>
          <cell r="CW284">
            <v>126747</v>
          </cell>
          <cell r="CX284">
            <v>0</v>
          </cell>
          <cell r="CY284">
            <v>0</v>
          </cell>
          <cell r="CZ284">
            <v>0</v>
          </cell>
          <cell r="DA284">
            <v>0</v>
          </cell>
          <cell r="DB284">
            <v>0</v>
          </cell>
          <cell r="DC284">
            <v>0</v>
          </cell>
          <cell r="DD284">
            <v>5</v>
          </cell>
          <cell r="DE284">
            <v>124983</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935375</v>
          </cell>
          <cell r="DU284">
            <v>35639</v>
          </cell>
          <cell r="DV284">
            <v>0</v>
          </cell>
          <cell r="DW284">
            <v>0</v>
          </cell>
          <cell r="DX284">
            <v>0</v>
          </cell>
          <cell r="DY284">
            <v>0</v>
          </cell>
          <cell r="DZ284">
            <v>0</v>
          </cell>
          <cell r="EA284">
            <v>0</v>
          </cell>
          <cell r="EB284">
            <v>971014</v>
          </cell>
          <cell r="EC284">
            <v>80000</v>
          </cell>
          <cell r="ED284">
            <v>0</v>
          </cell>
          <cell r="EE284">
            <v>935375</v>
          </cell>
          <cell r="EF284">
            <v>0</v>
          </cell>
          <cell r="EG284">
            <v>87008</v>
          </cell>
          <cell r="EH284">
            <v>87008</v>
          </cell>
          <cell r="EI284">
            <v>41244</v>
          </cell>
          <cell r="EJ284">
            <v>128252</v>
          </cell>
          <cell r="EK284">
            <v>0</v>
          </cell>
          <cell r="EL284">
            <v>0</v>
          </cell>
          <cell r="EM284">
            <v>0</v>
          </cell>
          <cell r="EN284">
            <v>16873</v>
          </cell>
          <cell r="EO284">
            <v>67520</v>
          </cell>
          <cell r="EP284">
            <v>0</v>
          </cell>
          <cell r="EQ284">
            <v>1263659</v>
          </cell>
          <cell r="ER284">
            <v>28515</v>
          </cell>
          <cell r="ES284">
            <v>776917</v>
          </cell>
          <cell r="ET284">
            <v>64009</v>
          </cell>
          <cell r="EU284">
            <v>0</v>
          </cell>
          <cell r="EV284">
            <v>0</v>
          </cell>
          <cell r="EW284">
            <v>69616</v>
          </cell>
          <cell r="EX284">
            <v>33000</v>
          </cell>
          <cell r="EY284">
            <v>0</v>
          </cell>
          <cell r="EZ284">
            <v>13500</v>
          </cell>
          <cell r="FA284">
            <v>54023</v>
          </cell>
          <cell r="FB284">
            <v>0</v>
          </cell>
          <cell r="FC284">
            <v>1011065</v>
          </cell>
          <cell r="FD284">
            <v>0</v>
          </cell>
          <cell r="FE284">
            <v>0</v>
          </cell>
          <cell r="FF284">
            <v>748402</v>
          </cell>
          <cell r="FG284">
            <v>28515</v>
          </cell>
          <cell r="FH284">
            <v>893298</v>
          </cell>
          <cell r="FI284">
            <v>81402</v>
          </cell>
          <cell r="FJ284">
            <v>76339</v>
          </cell>
          <cell r="FK284">
            <v>250000</v>
          </cell>
          <cell r="FL284">
            <v>5150</v>
          </cell>
          <cell r="FM284">
            <v>0</v>
          </cell>
          <cell r="FN284">
            <v>0</v>
          </cell>
          <cell r="FO284">
            <v>300000</v>
          </cell>
          <cell r="FP284">
            <v>0</v>
          </cell>
          <cell r="FQ284">
            <v>925709</v>
          </cell>
          <cell r="FR284">
            <v>0</v>
          </cell>
          <cell r="FS284">
            <v>130270</v>
          </cell>
          <cell r="FT284">
            <v>1094</v>
          </cell>
          <cell r="FU284">
            <v>66000</v>
          </cell>
          <cell r="FV284">
            <v>200000</v>
          </cell>
          <cell r="FW284">
            <v>2929262</v>
          </cell>
          <cell r="FX284">
            <v>0</v>
          </cell>
          <cell r="FY284">
            <v>0</v>
          </cell>
          <cell r="FZ284">
            <v>1000</v>
          </cell>
          <cell r="GA284">
            <v>2930262</v>
          </cell>
          <cell r="GB284">
            <v>353717</v>
          </cell>
          <cell r="GC284">
            <v>3283979</v>
          </cell>
          <cell r="GD284">
            <v>1029853</v>
          </cell>
          <cell r="GE284">
            <v>0</v>
          </cell>
          <cell r="GF284">
            <v>1758454</v>
          </cell>
          <cell r="GG284">
            <v>6001</v>
          </cell>
          <cell r="GH284">
            <v>1224204</v>
          </cell>
          <cell r="GI284">
            <v>25447</v>
          </cell>
          <cell r="GJ284">
            <v>33342</v>
          </cell>
          <cell r="GK284">
            <v>178830</v>
          </cell>
          <cell r="GL284">
            <v>61690</v>
          </cell>
          <cell r="GM284">
            <v>11076</v>
          </cell>
          <cell r="GN284">
            <v>10215</v>
          </cell>
          <cell r="GO284">
            <v>11299</v>
          </cell>
          <cell r="GP284">
            <v>0</v>
          </cell>
          <cell r="GQ284">
            <v>50743</v>
          </cell>
          <cell r="GR284">
            <v>0</v>
          </cell>
          <cell r="GS284">
            <v>47064</v>
          </cell>
          <cell r="GT284">
            <v>5030</v>
          </cell>
          <cell r="GU284">
            <v>0</v>
          </cell>
          <cell r="GV284">
            <v>1810548</v>
          </cell>
          <cell r="GW284">
            <v>630473</v>
          </cell>
          <cell r="GX284">
            <v>516940</v>
          </cell>
          <cell r="GY284">
            <v>0</v>
          </cell>
          <cell r="GZ284">
            <v>0</v>
          </cell>
          <cell r="HA284">
            <v>0</v>
          </cell>
          <cell r="HB284">
            <v>109232</v>
          </cell>
          <cell r="HC284">
            <v>0</v>
          </cell>
          <cell r="HD284">
            <v>17320</v>
          </cell>
          <cell r="HE284">
            <v>0</v>
          </cell>
          <cell r="HF284">
            <v>3067193</v>
          </cell>
          <cell r="HG284">
            <v>2663726</v>
          </cell>
          <cell r="HH284">
            <v>0</v>
          </cell>
          <cell r="HI284">
            <v>403467</v>
          </cell>
          <cell r="HJ284">
            <v>1169723</v>
          </cell>
          <cell r="HK284">
            <v>66723</v>
          </cell>
          <cell r="HL284">
            <v>25586</v>
          </cell>
          <cell r="HM284">
            <v>171633</v>
          </cell>
          <cell r="HN284">
            <v>58977</v>
          </cell>
          <cell r="HO284">
            <v>13789</v>
          </cell>
          <cell r="HP284">
            <v>9818</v>
          </cell>
          <cell r="HQ284">
            <v>10858</v>
          </cell>
          <cell r="HR284">
            <v>0</v>
          </cell>
          <cell r="HS284">
            <v>19187</v>
          </cell>
          <cell r="HT284">
            <v>0</v>
          </cell>
          <cell r="HU284">
            <v>54969</v>
          </cell>
          <cell r="HV284">
            <v>0</v>
          </cell>
          <cell r="HW284">
            <v>-1020</v>
          </cell>
          <cell r="HX284">
            <v>1753512</v>
          </cell>
          <cell r="HY284">
            <v>0</v>
          </cell>
          <cell r="HZ284">
            <v>403467</v>
          </cell>
          <cell r="IA284">
            <v>0</v>
          </cell>
          <cell r="IB284">
            <v>0</v>
          </cell>
          <cell r="IC284">
            <v>0</v>
          </cell>
          <cell r="ID284">
            <v>109253</v>
          </cell>
          <cell r="IE284">
            <v>0</v>
          </cell>
          <cell r="IF284">
            <v>14187</v>
          </cell>
          <cell r="IG284">
            <v>0</v>
          </cell>
          <cell r="IH284">
            <v>0</v>
          </cell>
          <cell r="II284">
            <v>0</v>
          </cell>
          <cell r="IJ284">
            <v>0</v>
          </cell>
          <cell r="IK284">
            <v>0</v>
          </cell>
          <cell r="IL284">
            <v>1698543</v>
          </cell>
          <cell r="IM284">
            <v>0</v>
          </cell>
          <cell r="IN284">
            <v>0</v>
          </cell>
          <cell r="IO284">
            <v>3.05</v>
          </cell>
          <cell r="IP284">
            <v>5</v>
          </cell>
          <cell r="IQ284">
            <v>1.1299999999999999</v>
          </cell>
          <cell r="IR284">
            <v>0</v>
          </cell>
          <cell r="IS284">
            <v>199.1</v>
          </cell>
          <cell r="IT284">
            <v>0</v>
          </cell>
          <cell r="IU284">
            <v>0</v>
          </cell>
          <cell r="IV284">
            <v>0</v>
          </cell>
          <cell r="IW284">
            <v>0</v>
          </cell>
          <cell r="IX284">
            <v>0</v>
          </cell>
          <cell r="IY284">
            <v>0</v>
          </cell>
          <cell r="IZ284">
            <v>0</v>
          </cell>
          <cell r="JA284">
            <v>0</v>
          </cell>
          <cell r="JB284">
            <v>0</v>
          </cell>
          <cell r="JC284">
            <v>0</v>
          </cell>
          <cell r="JD284">
            <v>28.04</v>
          </cell>
          <cell r="JE284">
            <v>5.48</v>
          </cell>
          <cell r="JF284">
            <v>13.92</v>
          </cell>
          <cell r="JG284">
            <v>8.64</v>
          </cell>
          <cell r="JH284">
            <v>8.2200000000000006</v>
          </cell>
          <cell r="JI284">
            <v>12.1</v>
          </cell>
          <cell r="JJ284">
            <v>12.96</v>
          </cell>
          <cell r="JK284">
            <v>33.28</v>
          </cell>
          <cell r="JL284">
            <v>7.86</v>
          </cell>
          <cell r="JM284">
            <v>0</v>
          </cell>
          <cell r="JN284">
            <v>6</v>
          </cell>
          <cell r="JO284">
            <v>0</v>
          </cell>
          <cell r="JP284">
            <v>6121</v>
          </cell>
          <cell r="JQ284">
            <v>1.194</v>
          </cell>
          <cell r="JR284">
            <v>0</v>
          </cell>
          <cell r="JS284">
            <v>191.1</v>
          </cell>
          <cell r="JT284">
            <v>0</v>
          </cell>
          <cell r="JU284">
            <v>0</v>
          </cell>
          <cell r="JV284">
            <v>0</v>
          </cell>
          <cell r="JW284">
            <v>0</v>
          </cell>
          <cell r="JX284">
            <v>199.1</v>
          </cell>
          <cell r="JY284">
            <v>6366</v>
          </cell>
          <cell r="JZ284">
            <v>1267471</v>
          </cell>
          <cell r="KA284">
            <v>0</v>
          </cell>
        </row>
        <row r="285">
          <cell r="C285">
            <v>4995</v>
          </cell>
          <cell r="D285" t="str">
            <v>OSAGE</v>
          </cell>
          <cell r="E285">
            <v>0</v>
          </cell>
          <cell r="F285">
            <v>0</v>
          </cell>
          <cell r="G285">
            <v>0</v>
          </cell>
          <cell r="H285">
            <v>4995</v>
          </cell>
          <cell r="I285">
            <v>3845336</v>
          </cell>
          <cell r="J285">
            <v>27590</v>
          </cell>
          <cell r="K285">
            <v>97812</v>
          </cell>
          <cell r="L285">
            <v>330000</v>
          </cell>
          <cell r="M285">
            <v>33250</v>
          </cell>
          <cell r="N285">
            <v>275000</v>
          </cell>
          <cell r="O285">
            <v>512000</v>
          </cell>
          <cell r="P285">
            <v>904300</v>
          </cell>
          <cell r="Q285">
            <v>0</v>
          </cell>
          <cell r="R285">
            <v>5286729</v>
          </cell>
          <cell r="S285">
            <v>0</v>
          </cell>
          <cell r="T285">
            <v>15000</v>
          </cell>
          <cell r="U285">
            <v>22180</v>
          </cell>
          <cell r="V285">
            <v>100000</v>
          </cell>
          <cell r="W285">
            <v>293000</v>
          </cell>
          <cell r="X285">
            <v>11742197</v>
          </cell>
          <cell r="Y285">
            <v>0</v>
          </cell>
          <cell r="Z285">
            <v>113860</v>
          </cell>
          <cell r="AA285">
            <v>0</v>
          </cell>
          <cell r="AB285">
            <v>11856057</v>
          </cell>
          <cell r="AC285">
            <v>4862512</v>
          </cell>
          <cell r="AD285">
            <v>16718569</v>
          </cell>
          <cell r="AE285">
            <v>7885250</v>
          </cell>
          <cell r="AF285">
            <v>260000</v>
          </cell>
          <cell r="AG285">
            <v>262500</v>
          </cell>
          <cell r="AH285">
            <v>383250</v>
          </cell>
          <cell r="AI285">
            <v>587750</v>
          </cell>
          <cell r="AJ285">
            <v>202500</v>
          </cell>
          <cell r="AK285">
            <v>871750</v>
          </cell>
          <cell r="AL285">
            <v>463050</v>
          </cell>
          <cell r="AM285">
            <v>0</v>
          </cell>
          <cell r="AN285">
            <v>3030800</v>
          </cell>
          <cell r="AO285">
            <v>460000</v>
          </cell>
          <cell r="AP285">
            <v>250000</v>
          </cell>
          <cell r="AQ285">
            <v>113860</v>
          </cell>
          <cell r="AR285">
            <v>424540</v>
          </cell>
          <cell r="AS285">
            <v>788400</v>
          </cell>
          <cell r="AT285">
            <v>12164450</v>
          </cell>
          <cell r="AU285">
            <v>113860</v>
          </cell>
          <cell r="AV285">
            <v>12278310</v>
          </cell>
          <cell r="AW285">
            <v>4440259</v>
          </cell>
          <cell r="AX285">
            <v>16718569</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4</v>
          </cell>
          <cell r="BV285">
            <v>2015</v>
          </cell>
          <cell r="BW285">
            <v>2015</v>
          </cell>
          <cell r="BX285">
            <v>10</v>
          </cell>
          <cell r="BY285">
            <v>0</v>
          </cell>
          <cell r="BZ285">
            <v>0</v>
          </cell>
          <cell r="CA285">
            <v>0</v>
          </cell>
          <cell r="CB285">
            <v>0</v>
          </cell>
          <cell r="CC285">
            <v>0</v>
          </cell>
          <cell r="CD285">
            <v>0</v>
          </cell>
          <cell r="CE285">
            <v>0</v>
          </cell>
          <cell r="CF285">
            <v>0</v>
          </cell>
          <cell r="CG285">
            <v>0</v>
          </cell>
          <cell r="CH285">
            <v>0</v>
          </cell>
          <cell r="CI285">
            <v>0</v>
          </cell>
          <cell r="CJ285">
            <v>2012</v>
          </cell>
          <cell r="CK285">
            <v>2021</v>
          </cell>
          <cell r="CL285">
            <v>1340</v>
          </cell>
          <cell r="CM285">
            <v>0</v>
          </cell>
          <cell r="CN285">
            <v>0</v>
          </cell>
          <cell r="CO285">
            <v>0</v>
          </cell>
          <cell r="CP285">
            <v>0</v>
          </cell>
          <cell r="CQ285">
            <v>0</v>
          </cell>
          <cell r="CR285">
            <v>0</v>
          </cell>
          <cell r="CS285">
            <v>0</v>
          </cell>
          <cell r="CT285">
            <v>2700</v>
          </cell>
          <cell r="CU285">
            <v>0</v>
          </cell>
          <cell r="CV285">
            <v>1</v>
          </cell>
          <cell r="CW285">
            <v>602542</v>
          </cell>
          <cell r="CX285">
            <v>0</v>
          </cell>
          <cell r="CY285">
            <v>0</v>
          </cell>
          <cell r="CZ285">
            <v>0</v>
          </cell>
          <cell r="DA285">
            <v>0</v>
          </cell>
          <cell r="DB285">
            <v>0</v>
          </cell>
          <cell r="DC285">
            <v>0</v>
          </cell>
          <cell r="DD285">
            <v>1</v>
          </cell>
          <cell r="DE285">
            <v>452538</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2744955</v>
          </cell>
          <cell r="DU285">
            <v>405884</v>
          </cell>
          <cell r="DV285">
            <v>0</v>
          </cell>
          <cell r="DW285">
            <v>0</v>
          </cell>
          <cell r="DX285">
            <v>0</v>
          </cell>
          <cell r="DY285">
            <v>0</v>
          </cell>
          <cell r="DZ285">
            <v>0</v>
          </cell>
          <cell r="EA285">
            <v>0</v>
          </cell>
          <cell r="EB285">
            <v>3150839</v>
          </cell>
          <cell r="EC285">
            <v>200000</v>
          </cell>
          <cell r="ED285">
            <v>0</v>
          </cell>
          <cell r="EE285">
            <v>2744955</v>
          </cell>
          <cell r="EF285">
            <v>0</v>
          </cell>
          <cell r="EG285">
            <v>395007</v>
          </cell>
          <cell r="EH285">
            <v>395007</v>
          </cell>
          <cell r="EI285">
            <v>111446</v>
          </cell>
          <cell r="EJ285">
            <v>506453</v>
          </cell>
          <cell r="EK285">
            <v>0</v>
          </cell>
          <cell r="EL285">
            <v>0</v>
          </cell>
          <cell r="EM285">
            <v>0</v>
          </cell>
          <cell r="EN285">
            <v>0</v>
          </cell>
          <cell r="EO285">
            <v>0</v>
          </cell>
          <cell r="EP285">
            <v>0</v>
          </cell>
          <cell r="EQ285">
            <v>3857292</v>
          </cell>
          <cell r="ER285">
            <v>120185</v>
          </cell>
          <cell r="ES285">
            <v>1020352</v>
          </cell>
          <cell r="ET285">
            <v>65587</v>
          </cell>
          <cell r="EU285">
            <v>0</v>
          </cell>
          <cell r="EV285">
            <v>0</v>
          </cell>
          <cell r="EW285">
            <v>116965</v>
          </cell>
          <cell r="EX285">
            <v>33000</v>
          </cell>
          <cell r="EY285">
            <v>0</v>
          </cell>
          <cell r="EZ285">
            <v>0</v>
          </cell>
          <cell r="FA285">
            <v>0</v>
          </cell>
          <cell r="FB285">
            <v>0</v>
          </cell>
          <cell r="FC285">
            <v>1235904</v>
          </cell>
          <cell r="FD285">
            <v>0</v>
          </cell>
          <cell r="FE285">
            <v>0</v>
          </cell>
          <cell r="FF285">
            <v>900167</v>
          </cell>
          <cell r="FG285">
            <v>120185</v>
          </cell>
          <cell r="FH285">
            <v>3135109</v>
          </cell>
          <cell r="FI285">
            <v>22739</v>
          </cell>
          <cell r="FJ285">
            <v>48906</v>
          </cell>
          <cell r="FK285">
            <v>330000</v>
          </cell>
          <cell r="FL285">
            <v>29000</v>
          </cell>
          <cell r="FM285">
            <v>0</v>
          </cell>
          <cell r="FN285">
            <v>97000</v>
          </cell>
          <cell r="FO285">
            <v>107000</v>
          </cell>
          <cell r="FP285">
            <v>0</v>
          </cell>
          <cell r="FQ285">
            <v>5286729</v>
          </cell>
          <cell r="FR285">
            <v>0</v>
          </cell>
          <cell r="FS285">
            <v>11000</v>
          </cell>
          <cell r="FT285">
            <v>16694</v>
          </cell>
          <cell r="FU285">
            <v>100000</v>
          </cell>
          <cell r="FV285">
            <v>98000</v>
          </cell>
          <cell r="FW285">
            <v>9282177</v>
          </cell>
          <cell r="FX285">
            <v>0</v>
          </cell>
          <cell r="FY285">
            <v>0</v>
          </cell>
          <cell r="FZ285">
            <v>0</v>
          </cell>
          <cell r="GA285">
            <v>9282177</v>
          </cell>
          <cell r="GB285">
            <v>2967210</v>
          </cell>
          <cell r="GC285">
            <v>12249387</v>
          </cell>
          <cell r="GD285">
            <v>837600</v>
          </cell>
          <cell r="GE285">
            <v>0</v>
          </cell>
          <cell r="GF285">
            <v>7423976</v>
          </cell>
          <cell r="GG285">
            <v>6058</v>
          </cell>
          <cell r="GH285">
            <v>5625459</v>
          </cell>
          <cell r="GI285">
            <v>0</v>
          </cell>
          <cell r="GJ285">
            <v>48034</v>
          </cell>
          <cell r="GK285">
            <v>661231</v>
          </cell>
          <cell r="GL285">
            <v>277266</v>
          </cell>
          <cell r="GM285">
            <v>2706</v>
          </cell>
          <cell r="GN285">
            <v>48125</v>
          </cell>
          <cell r="GO285">
            <v>53804</v>
          </cell>
          <cell r="GP285">
            <v>0</v>
          </cell>
          <cell r="GQ285">
            <v>140000</v>
          </cell>
          <cell r="GR285">
            <v>0</v>
          </cell>
          <cell r="GS285">
            <v>41800</v>
          </cell>
          <cell r="GT285">
            <v>62355</v>
          </cell>
          <cell r="GU285">
            <v>0</v>
          </cell>
          <cell r="GV285">
            <v>7528131</v>
          </cell>
          <cell r="GW285">
            <v>762393</v>
          </cell>
          <cell r="GX285">
            <v>1687221</v>
          </cell>
          <cell r="GY285">
            <v>0</v>
          </cell>
          <cell r="GZ285">
            <v>0</v>
          </cell>
          <cell r="HA285">
            <v>0</v>
          </cell>
          <cell r="HB285">
            <v>426691</v>
          </cell>
          <cell r="HC285">
            <v>0</v>
          </cell>
          <cell r="HD285">
            <v>58091</v>
          </cell>
          <cell r="HE285">
            <v>84014</v>
          </cell>
          <cell r="HF285">
            <v>10488450</v>
          </cell>
          <cell r="HG285">
            <v>8696179</v>
          </cell>
          <cell r="HH285">
            <v>0</v>
          </cell>
          <cell r="HI285">
            <v>1792271</v>
          </cell>
          <cell r="HJ285">
            <v>5779519</v>
          </cell>
          <cell r="HK285">
            <v>0</v>
          </cell>
          <cell r="HL285">
            <v>50647</v>
          </cell>
          <cell r="HM285">
            <v>612116</v>
          </cell>
          <cell r="HN285">
            <v>281871</v>
          </cell>
          <cell r="HO285">
            <v>0</v>
          </cell>
          <cell r="HP285">
            <v>47266</v>
          </cell>
          <cell r="HQ285">
            <v>52828</v>
          </cell>
          <cell r="HR285">
            <v>0</v>
          </cell>
          <cell r="HS285">
            <v>104717</v>
          </cell>
          <cell r="HT285">
            <v>0</v>
          </cell>
          <cell r="HU285">
            <v>16063</v>
          </cell>
          <cell r="HV285">
            <v>0</v>
          </cell>
          <cell r="HW285">
            <v>-6058</v>
          </cell>
          <cell r="HX285">
            <v>7533653</v>
          </cell>
          <cell r="HY285">
            <v>0</v>
          </cell>
          <cell r="HZ285">
            <v>1792271</v>
          </cell>
          <cell r="IA285">
            <v>0</v>
          </cell>
          <cell r="IB285">
            <v>0</v>
          </cell>
          <cell r="IC285">
            <v>0</v>
          </cell>
          <cell r="ID285">
            <v>438377</v>
          </cell>
          <cell r="IE285">
            <v>0</v>
          </cell>
          <cell r="IF285">
            <v>47573</v>
          </cell>
          <cell r="IG285">
            <v>131602</v>
          </cell>
          <cell r="IH285">
            <v>0</v>
          </cell>
          <cell r="II285">
            <v>0</v>
          </cell>
          <cell r="IJ285">
            <v>0</v>
          </cell>
          <cell r="IK285">
            <v>0</v>
          </cell>
          <cell r="IL285">
            <v>7517590</v>
          </cell>
          <cell r="IM285">
            <v>0</v>
          </cell>
          <cell r="IN285">
            <v>0</v>
          </cell>
          <cell r="IO285">
            <v>2.66</v>
          </cell>
          <cell r="IP285">
            <v>2</v>
          </cell>
          <cell r="IQ285">
            <v>4.218</v>
          </cell>
          <cell r="IR285">
            <v>1.32</v>
          </cell>
          <cell r="IS285">
            <v>938.1</v>
          </cell>
          <cell r="IT285">
            <v>0</v>
          </cell>
          <cell r="IU285">
            <v>20</v>
          </cell>
          <cell r="IV285">
            <v>0</v>
          </cell>
          <cell r="IW285">
            <v>0</v>
          </cell>
          <cell r="IX285">
            <v>0</v>
          </cell>
          <cell r="IY285">
            <v>0</v>
          </cell>
          <cell r="IZ285">
            <v>0</v>
          </cell>
          <cell r="JA285">
            <v>0</v>
          </cell>
          <cell r="JB285">
            <v>0</v>
          </cell>
          <cell r="JC285">
            <v>0</v>
          </cell>
          <cell r="JD285">
            <v>99.08</v>
          </cell>
          <cell r="JE285">
            <v>26.03</v>
          </cell>
          <cell r="JF285">
            <v>24.81</v>
          </cell>
          <cell r="JG285">
            <v>48.24</v>
          </cell>
          <cell r="JH285">
            <v>28.77</v>
          </cell>
          <cell r="JI285">
            <v>23</v>
          </cell>
          <cell r="JJ285">
            <v>49.68</v>
          </cell>
          <cell r="JK285">
            <v>101.45</v>
          </cell>
          <cell r="JL285">
            <v>1.98</v>
          </cell>
          <cell r="JM285">
            <v>0.66</v>
          </cell>
          <cell r="JN285">
            <v>2</v>
          </cell>
          <cell r="JO285">
            <v>0</v>
          </cell>
          <cell r="JP285">
            <v>6178</v>
          </cell>
          <cell r="JQ285">
            <v>3.9369999999999998</v>
          </cell>
          <cell r="JR285">
            <v>60684</v>
          </cell>
          <cell r="JS285">
            <v>935.5</v>
          </cell>
          <cell r="JT285">
            <v>0</v>
          </cell>
          <cell r="JU285">
            <v>0</v>
          </cell>
          <cell r="JV285">
            <v>0</v>
          </cell>
          <cell r="JW285">
            <v>0</v>
          </cell>
          <cell r="JX285">
            <v>938.1</v>
          </cell>
          <cell r="JY285">
            <v>6423</v>
          </cell>
          <cell r="JZ285">
            <v>6025416</v>
          </cell>
          <cell r="KA285">
            <v>0</v>
          </cell>
        </row>
        <row r="286">
          <cell r="C286">
            <v>5013</v>
          </cell>
          <cell r="D286" t="str">
            <v>OSKALOOSA</v>
          </cell>
          <cell r="E286">
            <v>0</v>
          </cell>
          <cell r="F286">
            <v>0</v>
          </cell>
          <cell r="G286">
            <v>0</v>
          </cell>
          <cell r="H286">
            <v>5013</v>
          </cell>
          <cell r="I286">
            <v>8495538</v>
          </cell>
          <cell r="J286">
            <v>391475</v>
          </cell>
          <cell r="K286">
            <v>126909</v>
          </cell>
          <cell r="L286">
            <v>415256</v>
          </cell>
          <cell r="M286">
            <v>13685</v>
          </cell>
          <cell r="N286">
            <v>495256</v>
          </cell>
          <cell r="O286">
            <v>566671</v>
          </cell>
          <cell r="P286">
            <v>1226160</v>
          </cell>
          <cell r="Q286">
            <v>0</v>
          </cell>
          <cell r="R286">
            <v>15162775</v>
          </cell>
          <cell r="S286">
            <v>0</v>
          </cell>
          <cell r="T286">
            <v>1520768</v>
          </cell>
          <cell r="U286">
            <v>114831</v>
          </cell>
          <cell r="V286">
            <v>486526</v>
          </cell>
          <cell r="W286">
            <v>1172412</v>
          </cell>
          <cell r="X286">
            <v>30188262</v>
          </cell>
          <cell r="Y286">
            <v>0</v>
          </cell>
          <cell r="Z286">
            <v>1123859</v>
          </cell>
          <cell r="AA286">
            <v>2500</v>
          </cell>
          <cell r="AB286">
            <v>31314621</v>
          </cell>
          <cell r="AC286">
            <v>4790513</v>
          </cell>
          <cell r="AD286">
            <v>36105134</v>
          </cell>
          <cell r="AE286">
            <v>16725167</v>
          </cell>
          <cell r="AF286">
            <v>909250</v>
          </cell>
          <cell r="AG286">
            <v>1169200</v>
          </cell>
          <cell r="AH286">
            <v>383907</v>
          </cell>
          <cell r="AI286">
            <v>1384308</v>
          </cell>
          <cell r="AJ286">
            <v>423863</v>
          </cell>
          <cell r="AK286">
            <v>2951610</v>
          </cell>
          <cell r="AL286">
            <v>1347097</v>
          </cell>
          <cell r="AM286">
            <v>0</v>
          </cell>
          <cell r="AN286">
            <v>8569235</v>
          </cell>
          <cell r="AO286">
            <v>1228956</v>
          </cell>
          <cell r="AP286">
            <v>379771</v>
          </cell>
          <cell r="AQ286">
            <v>1123859</v>
          </cell>
          <cell r="AR286">
            <v>1093005</v>
          </cell>
          <cell r="AS286">
            <v>2596635</v>
          </cell>
          <cell r="AT286">
            <v>29119993</v>
          </cell>
          <cell r="AU286">
            <v>1123859</v>
          </cell>
          <cell r="AV286">
            <v>30243852</v>
          </cell>
          <cell r="AW286">
            <v>5861282</v>
          </cell>
          <cell r="AX286">
            <v>36105134</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20</v>
          </cell>
          <cell r="BV286">
            <v>2012</v>
          </cell>
          <cell r="BW286">
            <v>2016</v>
          </cell>
          <cell r="BX286">
            <v>10</v>
          </cell>
          <cell r="BY286">
            <v>0</v>
          </cell>
          <cell r="BZ286">
            <v>0</v>
          </cell>
          <cell r="CA286">
            <v>0</v>
          </cell>
          <cell r="CB286">
            <v>0</v>
          </cell>
          <cell r="CC286">
            <v>0</v>
          </cell>
          <cell r="CD286">
            <v>0</v>
          </cell>
          <cell r="CE286">
            <v>0</v>
          </cell>
          <cell r="CF286">
            <v>0</v>
          </cell>
          <cell r="CG286">
            <v>0</v>
          </cell>
          <cell r="CH286">
            <v>0</v>
          </cell>
          <cell r="CI286">
            <v>0</v>
          </cell>
          <cell r="CJ286">
            <v>2015</v>
          </cell>
          <cell r="CK286">
            <v>2024</v>
          </cell>
          <cell r="CL286">
            <v>670</v>
          </cell>
          <cell r="CM286">
            <v>0</v>
          </cell>
          <cell r="CN286">
            <v>0</v>
          </cell>
          <cell r="CO286">
            <v>0</v>
          </cell>
          <cell r="CP286">
            <v>0</v>
          </cell>
          <cell r="CQ286">
            <v>0</v>
          </cell>
          <cell r="CR286">
            <v>0</v>
          </cell>
          <cell r="CS286">
            <v>0</v>
          </cell>
          <cell r="CT286">
            <v>2700</v>
          </cell>
          <cell r="CU286">
            <v>0</v>
          </cell>
          <cell r="CV286">
            <v>1</v>
          </cell>
          <cell r="CW286">
            <v>1388291</v>
          </cell>
          <cell r="CX286">
            <v>0</v>
          </cell>
          <cell r="CY286">
            <v>0</v>
          </cell>
          <cell r="CZ286">
            <v>0</v>
          </cell>
          <cell r="DA286">
            <v>0</v>
          </cell>
          <cell r="DB286">
            <v>0</v>
          </cell>
          <cell r="DC286">
            <v>0</v>
          </cell>
          <cell r="DD286">
            <v>0</v>
          </cell>
          <cell r="DE286">
            <v>400223</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6025636</v>
          </cell>
          <cell r="DU286">
            <v>835871</v>
          </cell>
          <cell r="DV286">
            <v>0</v>
          </cell>
          <cell r="DW286">
            <v>0</v>
          </cell>
          <cell r="DX286">
            <v>0</v>
          </cell>
          <cell r="DY286">
            <v>613114</v>
          </cell>
          <cell r="DZ286">
            <v>0</v>
          </cell>
          <cell r="EA286">
            <v>0</v>
          </cell>
          <cell r="EB286">
            <v>7474621</v>
          </cell>
          <cell r="EC286">
            <v>900000</v>
          </cell>
          <cell r="ED286">
            <v>0</v>
          </cell>
          <cell r="EE286">
            <v>6638750</v>
          </cell>
          <cell r="EF286">
            <v>0</v>
          </cell>
          <cell r="EG286">
            <v>400223</v>
          </cell>
          <cell r="EH286">
            <v>400223</v>
          </cell>
          <cell r="EI286">
            <v>197125</v>
          </cell>
          <cell r="EJ286">
            <v>597348</v>
          </cell>
          <cell r="EK286">
            <v>0</v>
          </cell>
          <cell r="EL286">
            <v>0</v>
          </cell>
          <cell r="EM286">
            <v>0</v>
          </cell>
          <cell r="EN286">
            <v>0</v>
          </cell>
          <cell r="EO286">
            <v>0</v>
          </cell>
          <cell r="EP286">
            <v>0</v>
          </cell>
          <cell r="EQ286">
            <v>8971969</v>
          </cell>
          <cell r="ER286">
            <v>139930</v>
          </cell>
          <cell r="ES286">
            <v>1258369</v>
          </cell>
          <cell r="ET286">
            <v>151624</v>
          </cell>
          <cell r="EU286">
            <v>0</v>
          </cell>
          <cell r="EV286">
            <v>0</v>
          </cell>
          <cell r="EW286">
            <v>67000</v>
          </cell>
          <cell r="EX286">
            <v>33000</v>
          </cell>
          <cell r="EY286">
            <v>0</v>
          </cell>
          <cell r="EZ286">
            <v>0</v>
          </cell>
          <cell r="FA286">
            <v>0</v>
          </cell>
          <cell r="FB286">
            <v>0</v>
          </cell>
          <cell r="FC286">
            <v>1509993</v>
          </cell>
          <cell r="FD286">
            <v>0</v>
          </cell>
          <cell r="FE286">
            <v>0</v>
          </cell>
          <cell r="FF286">
            <v>1118439</v>
          </cell>
          <cell r="FG286">
            <v>139930</v>
          </cell>
          <cell r="FH286">
            <v>7064049</v>
          </cell>
          <cell r="FI286">
            <v>325616</v>
          </cell>
          <cell r="FJ286">
            <v>126909</v>
          </cell>
          <cell r="FK286">
            <v>415256</v>
          </cell>
          <cell r="FL286">
            <v>11256</v>
          </cell>
          <cell r="FM286">
            <v>0</v>
          </cell>
          <cell r="FN286">
            <v>15426</v>
          </cell>
          <cell r="FO286">
            <v>481256</v>
          </cell>
          <cell r="FP286">
            <v>0</v>
          </cell>
          <cell r="FQ286">
            <v>15162775</v>
          </cell>
          <cell r="FR286">
            <v>0</v>
          </cell>
          <cell r="FS286">
            <v>79526</v>
          </cell>
          <cell r="FT286">
            <v>95393</v>
          </cell>
          <cell r="FU286">
            <v>486526</v>
          </cell>
          <cell r="FV286">
            <v>444256</v>
          </cell>
          <cell r="FW286">
            <v>24708244</v>
          </cell>
          <cell r="FX286">
            <v>0</v>
          </cell>
          <cell r="FY286">
            <v>0</v>
          </cell>
          <cell r="FZ286">
            <v>2500</v>
          </cell>
          <cell r="GA286">
            <v>24710744</v>
          </cell>
          <cell r="GB286">
            <v>1758255</v>
          </cell>
          <cell r="GC286">
            <v>26468999</v>
          </cell>
          <cell r="GD286">
            <v>2158304</v>
          </cell>
          <cell r="GE286">
            <v>0</v>
          </cell>
          <cell r="GF286">
            <v>19364001</v>
          </cell>
          <cell r="GG286">
            <v>6001</v>
          </cell>
          <cell r="GH286">
            <v>14377796</v>
          </cell>
          <cell r="GI286">
            <v>0</v>
          </cell>
          <cell r="GJ286">
            <v>184357</v>
          </cell>
          <cell r="GK286">
            <v>1867931</v>
          </cell>
          <cell r="GL286">
            <v>707167</v>
          </cell>
          <cell r="GM286">
            <v>0</v>
          </cell>
          <cell r="GN286">
            <v>125399</v>
          </cell>
          <cell r="GO286">
            <v>137689</v>
          </cell>
          <cell r="GP286">
            <v>0</v>
          </cell>
          <cell r="GQ286">
            <v>516413</v>
          </cell>
          <cell r="GR286">
            <v>0</v>
          </cell>
          <cell r="GS286">
            <v>130014</v>
          </cell>
          <cell r="GT286">
            <v>329256</v>
          </cell>
          <cell r="GU286">
            <v>0</v>
          </cell>
          <cell r="GV286">
            <v>19823271</v>
          </cell>
          <cell r="GW286">
            <v>1928082</v>
          </cell>
          <cell r="GX286">
            <v>3563001</v>
          </cell>
          <cell r="GY286">
            <v>0</v>
          </cell>
          <cell r="GZ286">
            <v>0</v>
          </cell>
          <cell r="HA286">
            <v>0</v>
          </cell>
          <cell r="HB286">
            <v>900108</v>
          </cell>
          <cell r="HC286">
            <v>0</v>
          </cell>
          <cell r="HD286">
            <v>140746</v>
          </cell>
          <cell r="HE286">
            <v>393066</v>
          </cell>
          <cell r="HF286">
            <v>26607528</v>
          </cell>
          <cell r="HG286">
            <v>23284214</v>
          </cell>
          <cell r="HH286">
            <v>0</v>
          </cell>
          <cell r="HI286">
            <v>3323314</v>
          </cell>
          <cell r="HJ286">
            <v>14616948</v>
          </cell>
          <cell r="HK286">
            <v>0</v>
          </cell>
          <cell r="HL286">
            <v>227952</v>
          </cell>
          <cell r="HM286">
            <v>1740874</v>
          </cell>
          <cell r="HN286">
            <v>712171</v>
          </cell>
          <cell r="HO286">
            <v>0</v>
          </cell>
          <cell r="HP286">
            <v>127653</v>
          </cell>
          <cell r="HQ286">
            <v>140174</v>
          </cell>
          <cell r="HR286">
            <v>0</v>
          </cell>
          <cell r="HS286">
            <v>430216</v>
          </cell>
          <cell r="HT286">
            <v>0</v>
          </cell>
          <cell r="HU286">
            <v>217540</v>
          </cell>
          <cell r="HV286">
            <v>0</v>
          </cell>
          <cell r="HW286">
            <v>-6001</v>
          </cell>
          <cell r="HX286">
            <v>19706469</v>
          </cell>
          <cell r="HY286">
            <v>0</v>
          </cell>
          <cell r="HZ286">
            <v>3323314</v>
          </cell>
          <cell r="IA286">
            <v>0</v>
          </cell>
          <cell r="IB286">
            <v>0</v>
          </cell>
          <cell r="IC286">
            <v>0</v>
          </cell>
          <cell r="ID286">
            <v>917579</v>
          </cell>
          <cell r="IE286">
            <v>0</v>
          </cell>
          <cell r="IF286">
            <v>115216</v>
          </cell>
          <cell r="IG286">
            <v>403986</v>
          </cell>
          <cell r="IH286">
            <v>0</v>
          </cell>
          <cell r="II286">
            <v>0</v>
          </cell>
          <cell r="IJ286">
            <v>0</v>
          </cell>
          <cell r="IK286">
            <v>0</v>
          </cell>
          <cell r="IL286">
            <v>19488929</v>
          </cell>
          <cell r="IM286">
            <v>0</v>
          </cell>
          <cell r="IN286">
            <v>0</v>
          </cell>
          <cell r="IO286">
            <v>20.98</v>
          </cell>
          <cell r="IP286">
            <v>162</v>
          </cell>
          <cell r="IQ286">
            <v>12.741</v>
          </cell>
          <cell r="IR286">
            <v>3.52</v>
          </cell>
          <cell r="IS286">
            <v>2423.1</v>
          </cell>
          <cell r="IT286">
            <v>0</v>
          </cell>
          <cell r="IU286">
            <v>69</v>
          </cell>
          <cell r="IV286">
            <v>0</v>
          </cell>
          <cell r="IW286">
            <v>0</v>
          </cell>
          <cell r="IX286">
            <v>0</v>
          </cell>
          <cell r="IY286">
            <v>0</v>
          </cell>
          <cell r="IZ286">
            <v>0</v>
          </cell>
          <cell r="JA286">
            <v>0</v>
          </cell>
          <cell r="JB286">
            <v>0</v>
          </cell>
          <cell r="JC286">
            <v>7.34</v>
          </cell>
          <cell r="JD286">
            <v>284.41000000000003</v>
          </cell>
          <cell r="JE286">
            <v>72.61</v>
          </cell>
          <cell r="JF286">
            <v>86.52</v>
          </cell>
          <cell r="JG286">
            <v>125.28</v>
          </cell>
          <cell r="JH286">
            <v>68.5</v>
          </cell>
          <cell r="JI286">
            <v>91.37</v>
          </cell>
          <cell r="JJ286">
            <v>133.19999999999999</v>
          </cell>
          <cell r="JK286">
            <v>293.07</v>
          </cell>
          <cell r="JL286">
            <v>28.82</v>
          </cell>
          <cell r="JM286">
            <v>4.4000000000000004</v>
          </cell>
          <cell r="JN286">
            <v>154</v>
          </cell>
          <cell r="JO286">
            <v>0</v>
          </cell>
          <cell r="JP286">
            <v>6121</v>
          </cell>
          <cell r="JQ286">
            <v>13.507</v>
          </cell>
          <cell r="JR286">
            <v>40725</v>
          </cell>
          <cell r="JS286">
            <v>2388</v>
          </cell>
          <cell r="JT286">
            <v>-0.9</v>
          </cell>
          <cell r="JU286">
            <v>-5509</v>
          </cell>
          <cell r="JV286">
            <v>-4820</v>
          </cell>
          <cell r="JW286">
            <v>2035</v>
          </cell>
          <cell r="JX286">
            <v>2423.1</v>
          </cell>
          <cell r="JY286">
            <v>6366</v>
          </cell>
          <cell r="JZ286">
            <v>15425455</v>
          </cell>
          <cell r="KA286">
            <v>0</v>
          </cell>
        </row>
        <row r="287">
          <cell r="C287">
            <v>5049</v>
          </cell>
          <cell r="D287" t="str">
            <v>OTTUMWA</v>
          </cell>
          <cell r="E287">
            <v>0</v>
          </cell>
          <cell r="F287">
            <v>0</v>
          </cell>
          <cell r="G287">
            <v>0</v>
          </cell>
          <cell r="H287">
            <v>5049</v>
          </cell>
          <cell r="I287">
            <v>11197333</v>
          </cell>
          <cell r="J287">
            <v>360338</v>
          </cell>
          <cell r="K287">
            <v>0</v>
          </cell>
          <cell r="L287">
            <v>500000</v>
          </cell>
          <cell r="M287">
            <v>64600</v>
          </cell>
          <cell r="N287">
            <v>430000</v>
          </cell>
          <cell r="O287">
            <v>900000</v>
          </cell>
          <cell r="P287">
            <v>940000</v>
          </cell>
          <cell r="Q287">
            <v>25000</v>
          </cell>
          <cell r="R287">
            <v>31133712</v>
          </cell>
          <cell r="S287">
            <v>0</v>
          </cell>
          <cell r="T287">
            <v>4218500</v>
          </cell>
          <cell r="U287">
            <v>203903</v>
          </cell>
          <cell r="V287">
            <v>1500000</v>
          </cell>
          <cell r="W287">
            <v>3455000</v>
          </cell>
          <cell r="X287">
            <v>54928386</v>
          </cell>
          <cell r="Y287">
            <v>0</v>
          </cell>
          <cell r="Z287">
            <v>3116000</v>
          </cell>
          <cell r="AA287">
            <v>0</v>
          </cell>
          <cell r="AB287">
            <v>58044386</v>
          </cell>
          <cell r="AC287">
            <v>12259045</v>
          </cell>
          <cell r="AD287">
            <v>70303431</v>
          </cell>
          <cell r="AE287">
            <v>32195961</v>
          </cell>
          <cell r="AF287">
            <v>1850000</v>
          </cell>
          <cell r="AG287">
            <v>1760000</v>
          </cell>
          <cell r="AH287">
            <v>332300</v>
          </cell>
          <cell r="AI287">
            <v>3275500</v>
          </cell>
          <cell r="AJ287">
            <v>1084500</v>
          </cell>
          <cell r="AK287">
            <v>4126000</v>
          </cell>
          <cell r="AL287">
            <v>1771000</v>
          </cell>
          <cell r="AM287">
            <v>0</v>
          </cell>
          <cell r="AN287">
            <v>14199300</v>
          </cell>
          <cell r="AO287">
            <v>2385000</v>
          </cell>
          <cell r="AP287">
            <v>1420000</v>
          </cell>
          <cell r="AQ287">
            <v>3803500</v>
          </cell>
          <cell r="AR287">
            <v>2024138</v>
          </cell>
          <cell r="AS287">
            <v>7247638</v>
          </cell>
          <cell r="AT287">
            <v>56027899</v>
          </cell>
          <cell r="AU287">
            <v>3116000</v>
          </cell>
          <cell r="AV287">
            <v>59143899</v>
          </cell>
          <cell r="AW287">
            <v>11159532</v>
          </cell>
          <cell r="AX287">
            <v>70303431</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20</v>
          </cell>
          <cell r="BV287">
            <v>2012</v>
          </cell>
          <cell r="BW287">
            <v>2016</v>
          </cell>
          <cell r="BX287">
            <v>10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135</v>
          </cell>
          <cell r="CT287">
            <v>2700</v>
          </cell>
          <cell r="CU287">
            <v>0</v>
          </cell>
          <cell r="CV287">
            <v>0</v>
          </cell>
          <cell r="CW287">
            <v>2913973</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7607187</v>
          </cell>
          <cell r="DU287">
            <v>1644064</v>
          </cell>
          <cell r="DV287">
            <v>0</v>
          </cell>
          <cell r="DW287">
            <v>0</v>
          </cell>
          <cell r="DX287">
            <v>0</v>
          </cell>
          <cell r="DY287">
            <v>423756</v>
          </cell>
          <cell r="DZ287">
            <v>450000</v>
          </cell>
          <cell r="EA287">
            <v>0</v>
          </cell>
          <cell r="EB287">
            <v>10125007</v>
          </cell>
          <cell r="EC287">
            <v>600000</v>
          </cell>
          <cell r="ED287">
            <v>0</v>
          </cell>
          <cell r="EE287">
            <v>8480943</v>
          </cell>
          <cell r="EF287">
            <v>0</v>
          </cell>
          <cell r="EG287">
            <v>0</v>
          </cell>
          <cell r="EH287">
            <v>0</v>
          </cell>
          <cell r="EI287">
            <v>266304</v>
          </cell>
          <cell r="EJ287">
            <v>266304</v>
          </cell>
          <cell r="EK287">
            <v>0</v>
          </cell>
          <cell r="EL287">
            <v>0</v>
          </cell>
          <cell r="EM287">
            <v>0</v>
          </cell>
          <cell r="EN287">
            <v>0</v>
          </cell>
          <cell r="EO287">
            <v>689501</v>
          </cell>
          <cell r="EP287">
            <v>0</v>
          </cell>
          <cell r="EQ287">
            <v>11680812</v>
          </cell>
          <cell r="ER287">
            <v>203730</v>
          </cell>
          <cell r="ES287">
            <v>1279233</v>
          </cell>
          <cell r="ET287">
            <v>76088</v>
          </cell>
          <cell r="EU287">
            <v>0</v>
          </cell>
          <cell r="EV287">
            <v>0</v>
          </cell>
          <cell r="EW287">
            <v>0</v>
          </cell>
          <cell r="EX287">
            <v>33000</v>
          </cell>
          <cell r="EY287">
            <v>0</v>
          </cell>
          <cell r="EZ287">
            <v>0</v>
          </cell>
          <cell r="FA287">
            <v>85442</v>
          </cell>
          <cell r="FB287">
            <v>0</v>
          </cell>
          <cell r="FC287">
            <v>1473763</v>
          </cell>
          <cell r="FD287">
            <v>0</v>
          </cell>
          <cell r="FE287">
            <v>0</v>
          </cell>
          <cell r="FF287">
            <v>1075503</v>
          </cell>
          <cell r="FG287">
            <v>203730</v>
          </cell>
          <cell r="FH287">
            <v>9689600</v>
          </cell>
          <cell r="FI287">
            <v>312266</v>
          </cell>
          <cell r="FJ287">
            <v>0</v>
          </cell>
          <cell r="FK287">
            <v>500000</v>
          </cell>
          <cell r="FL287">
            <v>40000</v>
          </cell>
          <cell r="FM287">
            <v>0</v>
          </cell>
          <cell r="FN287">
            <v>0</v>
          </cell>
          <cell r="FO287">
            <v>750000</v>
          </cell>
          <cell r="FP287">
            <v>25000</v>
          </cell>
          <cell r="FQ287">
            <v>31133712</v>
          </cell>
          <cell r="FR287">
            <v>0</v>
          </cell>
          <cell r="FS287">
            <v>200000</v>
          </cell>
          <cell r="FT287">
            <v>176576</v>
          </cell>
          <cell r="FU287">
            <v>1500000</v>
          </cell>
          <cell r="FV287">
            <v>1800000</v>
          </cell>
          <cell r="FW287">
            <v>46127154</v>
          </cell>
          <cell r="FX287">
            <v>0</v>
          </cell>
          <cell r="FY287">
            <v>0</v>
          </cell>
          <cell r="FZ287">
            <v>0</v>
          </cell>
          <cell r="GA287">
            <v>46127154</v>
          </cell>
          <cell r="GB287">
            <v>6097477</v>
          </cell>
          <cell r="GC287">
            <v>52224631</v>
          </cell>
          <cell r="GD287">
            <v>4991576</v>
          </cell>
          <cell r="GE287">
            <v>0</v>
          </cell>
          <cell r="GF287">
            <v>34850770</v>
          </cell>
          <cell r="GG287">
            <v>6001</v>
          </cell>
          <cell r="GH287">
            <v>26919886</v>
          </cell>
          <cell r="GI287">
            <v>0</v>
          </cell>
          <cell r="GJ287">
            <v>598516</v>
          </cell>
          <cell r="GK287">
            <v>2897643</v>
          </cell>
          <cell r="GL287">
            <v>1297939</v>
          </cell>
          <cell r="GM287">
            <v>6528</v>
          </cell>
          <cell r="GN287">
            <v>223069</v>
          </cell>
          <cell r="GO287">
            <v>244930</v>
          </cell>
          <cell r="GP287">
            <v>0</v>
          </cell>
          <cell r="GQ287">
            <v>0</v>
          </cell>
          <cell r="GR287">
            <v>0</v>
          </cell>
          <cell r="GS287">
            <v>0</v>
          </cell>
          <cell r="GT287">
            <v>0</v>
          </cell>
          <cell r="GU287">
            <v>-25062</v>
          </cell>
          <cell r="GV287">
            <v>34850770</v>
          </cell>
          <cell r="GW287">
            <v>4272582</v>
          </cell>
          <cell r="GX287">
            <v>17717708</v>
          </cell>
          <cell r="GY287">
            <v>0</v>
          </cell>
          <cell r="GZ287">
            <v>0</v>
          </cell>
          <cell r="HA287">
            <v>0</v>
          </cell>
          <cell r="HB287">
            <v>1602272</v>
          </cell>
          <cell r="HC287">
            <v>0</v>
          </cell>
          <cell r="HD287">
            <v>265805</v>
          </cell>
          <cell r="HE287">
            <v>738123</v>
          </cell>
          <cell r="HF287">
            <v>59181455</v>
          </cell>
          <cell r="HG287">
            <v>41654165</v>
          </cell>
          <cell r="HH287">
            <v>0</v>
          </cell>
          <cell r="HI287">
            <v>17527290</v>
          </cell>
          <cell r="HJ287">
            <v>27735475</v>
          </cell>
          <cell r="HK287">
            <v>0</v>
          </cell>
          <cell r="HL287">
            <v>654115</v>
          </cell>
          <cell r="HM287">
            <v>2782484</v>
          </cell>
          <cell r="HN287">
            <v>1328661</v>
          </cell>
          <cell r="HO287">
            <v>0</v>
          </cell>
          <cell r="HP287">
            <v>229775</v>
          </cell>
          <cell r="HQ287">
            <v>252312</v>
          </cell>
          <cell r="HR287">
            <v>0</v>
          </cell>
          <cell r="HS287">
            <v>0</v>
          </cell>
          <cell r="HT287">
            <v>0</v>
          </cell>
          <cell r="HU287">
            <v>423756</v>
          </cell>
          <cell r="HV287">
            <v>0</v>
          </cell>
          <cell r="HW287">
            <v>-9604</v>
          </cell>
          <cell r="HX287">
            <v>36222522</v>
          </cell>
          <cell r="HY287">
            <v>0</v>
          </cell>
          <cell r="HZ287">
            <v>17527290</v>
          </cell>
          <cell r="IA287">
            <v>0</v>
          </cell>
          <cell r="IB287">
            <v>0</v>
          </cell>
          <cell r="IC287">
            <v>0</v>
          </cell>
          <cell r="ID287">
            <v>1625576</v>
          </cell>
          <cell r="IE287">
            <v>0</v>
          </cell>
          <cell r="IF287">
            <v>217386</v>
          </cell>
          <cell r="IG287">
            <v>682492</v>
          </cell>
          <cell r="IH287">
            <v>0</v>
          </cell>
          <cell r="II287">
            <v>0</v>
          </cell>
          <cell r="IJ287">
            <v>0</v>
          </cell>
          <cell r="IK287">
            <v>0</v>
          </cell>
          <cell r="IL287">
            <v>35798766</v>
          </cell>
          <cell r="IM287">
            <v>0</v>
          </cell>
          <cell r="IN287">
            <v>0.2</v>
          </cell>
          <cell r="IO287">
            <v>25.17</v>
          </cell>
          <cell r="IP287">
            <v>59</v>
          </cell>
          <cell r="IQ287">
            <v>28.234000000000002</v>
          </cell>
          <cell r="IR287">
            <v>53.46</v>
          </cell>
          <cell r="IS287">
            <v>4577.3999999999996</v>
          </cell>
          <cell r="IT287">
            <v>0</v>
          </cell>
          <cell r="IU287">
            <v>111.5</v>
          </cell>
          <cell r="IV287">
            <v>0</v>
          </cell>
          <cell r="IW287">
            <v>0</v>
          </cell>
          <cell r="IX287">
            <v>0</v>
          </cell>
          <cell r="IY287">
            <v>0</v>
          </cell>
          <cell r="IZ287">
            <v>0</v>
          </cell>
          <cell r="JA287">
            <v>0.5</v>
          </cell>
          <cell r="JB287">
            <v>3061</v>
          </cell>
          <cell r="JC287">
            <v>13.72</v>
          </cell>
          <cell r="JD287">
            <v>454.58</v>
          </cell>
          <cell r="JE287">
            <v>84.94</v>
          </cell>
          <cell r="JF287">
            <v>127.72</v>
          </cell>
          <cell r="JG287">
            <v>241.92</v>
          </cell>
          <cell r="JH287">
            <v>116.45</v>
          </cell>
          <cell r="JI287">
            <v>133.78</v>
          </cell>
          <cell r="JJ287">
            <v>250.56</v>
          </cell>
          <cell r="JK287">
            <v>500.79</v>
          </cell>
          <cell r="JL287">
            <v>27.22</v>
          </cell>
          <cell r="JM287">
            <v>51.7</v>
          </cell>
          <cell r="JN287">
            <v>63</v>
          </cell>
          <cell r="JO287">
            <v>0</v>
          </cell>
          <cell r="JP287">
            <v>6121</v>
          </cell>
          <cell r="JQ287">
            <v>26.33</v>
          </cell>
          <cell r="JR287">
            <v>55418</v>
          </cell>
          <cell r="JS287">
            <v>4531.2</v>
          </cell>
          <cell r="JT287">
            <v>0</v>
          </cell>
          <cell r="JU287">
            <v>0</v>
          </cell>
          <cell r="JV287">
            <v>0</v>
          </cell>
          <cell r="JW287">
            <v>3804</v>
          </cell>
          <cell r="JX287">
            <v>4577.3999999999996</v>
          </cell>
          <cell r="JY287">
            <v>6366</v>
          </cell>
          <cell r="JZ287">
            <v>29139728</v>
          </cell>
          <cell r="KA287">
            <v>0</v>
          </cell>
        </row>
        <row r="288">
          <cell r="C288">
            <v>5076</v>
          </cell>
          <cell r="D288" t="str">
            <v>MIDLAND (OLD)</v>
          </cell>
          <cell r="E288">
            <v>0</v>
          </cell>
          <cell r="F288">
            <v>0</v>
          </cell>
          <cell r="G288">
            <v>0</v>
          </cell>
          <cell r="H288">
            <v>4269</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cell r="ER288">
            <v>0</v>
          </cell>
          <cell r="ES288">
            <v>0</v>
          </cell>
          <cell r="ET288">
            <v>0</v>
          </cell>
          <cell r="EU288">
            <v>0</v>
          </cell>
          <cell r="EV288">
            <v>0</v>
          </cell>
          <cell r="EW288">
            <v>0</v>
          </cell>
          <cell r="EX288">
            <v>0</v>
          </cell>
          <cell r="EY288">
            <v>0</v>
          </cell>
          <cell r="EZ288">
            <v>0</v>
          </cell>
          <cell r="FA288">
            <v>0</v>
          </cell>
          <cell r="FB288">
            <v>0</v>
          </cell>
          <cell r="FC288">
            <v>0</v>
          </cell>
          <cell r="FD288">
            <v>0</v>
          </cell>
          <cell r="FE288">
            <v>0</v>
          </cell>
          <cell r="FF288">
            <v>0</v>
          </cell>
          <cell r="FG288">
            <v>0</v>
          </cell>
          <cell r="FH288">
            <v>0</v>
          </cell>
          <cell r="FI288">
            <v>0</v>
          </cell>
          <cell r="FJ288">
            <v>0</v>
          </cell>
          <cell r="FK288">
            <v>0</v>
          </cell>
          <cell r="FL288">
            <v>0</v>
          </cell>
          <cell r="FM288">
            <v>0</v>
          </cell>
          <cell r="FN288">
            <v>0</v>
          </cell>
          <cell r="FO288">
            <v>0</v>
          </cell>
          <cell r="FP288">
            <v>0</v>
          </cell>
          <cell r="FQ288">
            <v>0</v>
          </cell>
          <cell r="FR288">
            <v>0</v>
          </cell>
          <cell r="FS288">
            <v>0</v>
          </cell>
          <cell r="FT288">
            <v>0</v>
          </cell>
          <cell r="FU288">
            <v>0</v>
          </cell>
          <cell r="FV288">
            <v>0</v>
          </cell>
          <cell r="FW288">
            <v>0</v>
          </cell>
          <cell r="FX288">
            <v>0</v>
          </cell>
          <cell r="FY288">
            <v>0</v>
          </cell>
          <cell r="FZ288">
            <v>0</v>
          </cell>
          <cell r="GA288">
            <v>0</v>
          </cell>
          <cell r="GB288">
            <v>0</v>
          </cell>
          <cell r="GC288">
            <v>0</v>
          </cell>
          <cell r="GD288">
            <v>0</v>
          </cell>
          <cell r="GE288">
            <v>0</v>
          </cell>
          <cell r="GF288">
            <v>0</v>
          </cell>
          <cell r="GG288">
            <v>0</v>
          </cell>
          <cell r="GH288">
            <v>0</v>
          </cell>
          <cell r="GI288">
            <v>0</v>
          </cell>
          <cell r="GJ288">
            <v>0</v>
          </cell>
          <cell r="GK288">
            <v>0</v>
          </cell>
          <cell r="GL288">
            <v>0</v>
          </cell>
          <cell r="GM288">
            <v>0</v>
          </cell>
          <cell r="GN288">
            <v>0</v>
          </cell>
          <cell r="GO288">
            <v>0</v>
          </cell>
          <cell r="GP288">
            <v>0</v>
          </cell>
          <cell r="GQ288">
            <v>0</v>
          </cell>
          <cell r="GR288">
            <v>0</v>
          </cell>
          <cell r="GS288">
            <v>0</v>
          </cell>
          <cell r="GT288">
            <v>0</v>
          </cell>
          <cell r="GU288">
            <v>0</v>
          </cell>
          <cell r="GV288">
            <v>0</v>
          </cell>
          <cell r="GW288">
            <v>0</v>
          </cell>
          <cell r="GX288">
            <v>0</v>
          </cell>
          <cell r="GY288">
            <v>0</v>
          </cell>
          <cell r="GZ288">
            <v>0</v>
          </cell>
          <cell r="HA288">
            <v>0</v>
          </cell>
          <cell r="HB288">
            <v>0</v>
          </cell>
          <cell r="HC288">
            <v>0</v>
          </cell>
          <cell r="HD288">
            <v>0</v>
          </cell>
          <cell r="HE288">
            <v>0</v>
          </cell>
          <cell r="HF288">
            <v>0</v>
          </cell>
          <cell r="HG288">
            <v>0</v>
          </cell>
          <cell r="HH288">
            <v>0</v>
          </cell>
          <cell r="HI288">
            <v>0</v>
          </cell>
          <cell r="HJ288">
            <v>0</v>
          </cell>
          <cell r="HK288">
            <v>0</v>
          </cell>
          <cell r="HL288">
            <v>0</v>
          </cell>
          <cell r="HM288">
            <v>0</v>
          </cell>
          <cell r="HN288">
            <v>0</v>
          </cell>
          <cell r="HO288">
            <v>0</v>
          </cell>
          <cell r="HP288">
            <v>0</v>
          </cell>
          <cell r="HQ288">
            <v>0</v>
          </cell>
          <cell r="HR288">
            <v>0</v>
          </cell>
          <cell r="HS288">
            <v>0</v>
          </cell>
          <cell r="HT288">
            <v>0</v>
          </cell>
          <cell r="HU288">
            <v>0</v>
          </cell>
          <cell r="HV288">
            <v>0</v>
          </cell>
          <cell r="HW288">
            <v>0</v>
          </cell>
          <cell r="HX288">
            <v>0</v>
          </cell>
          <cell r="HY288">
            <v>0</v>
          </cell>
          <cell r="HZ288">
            <v>0</v>
          </cell>
          <cell r="IA288">
            <v>0</v>
          </cell>
          <cell r="IB288">
            <v>0</v>
          </cell>
          <cell r="IC288">
            <v>0</v>
          </cell>
          <cell r="ID288">
            <v>0</v>
          </cell>
          <cell r="IE288">
            <v>0</v>
          </cell>
          <cell r="IF288">
            <v>0</v>
          </cell>
          <cell r="IG288">
            <v>0</v>
          </cell>
          <cell r="IH288">
            <v>0</v>
          </cell>
          <cell r="II288">
            <v>0</v>
          </cell>
          <cell r="IJ288">
            <v>0</v>
          </cell>
          <cell r="IK288">
            <v>0</v>
          </cell>
          <cell r="IL288">
            <v>0</v>
          </cell>
          <cell r="IM288">
            <v>0</v>
          </cell>
          <cell r="IN288">
            <v>0</v>
          </cell>
          <cell r="IO288">
            <v>0</v>
          </cell>
          <cell r="IP288">
            <v>0</v>
          </cell>
          <cell r="IQ288">
            <v>0</v>
          </cell>
          <cell r="IR288">
            <v>0</v>
          </cell>
          <cell r="IS288">
            <v>0</v>
          </cell>
          <cell r="IT288">
            <v>0</v>
          </cell>
          <cell r="IU288">
            <v>0</v>
          </cell>
          <cell r="IV288">
            <v>0</v>
          </cell>
          <cell r="IW288">
            <v>0</v>
          </cell>
          <cell r="IX288">
            <v>0</v>
          </cell>
          <cell r="IY288">
            <v>0</v>
          </cell>
          <cell r="IZ288">
            <v>0</v>
          </cell>
          <cell r="JA288">
            <v>0</v>
          </cell>
          <cell r="JB288">
            <v>0</v>
          </cell>
          <cell r="JC288">
            <v>0</v>
          </cell>
          <cell r="JD288">
            <v>0</v>
          </cell>
          <cell r="JE288">
            <v>0</v>
          </cell>
          <cell r="JF288">
            <v>0</v>
          </cell>
          <cell r="JG288">
            <v>0</v>
          </cell>
          <cell r="JH288">
            <v>0</v>
          </cell>
          <cell r="JI288">
            <v>0</v>
          </cell>
          <cell r="JJ288">
            <v>0</v>
          </cell>
          <cell r="JK288">
            <v>0</v>
          </cell>
          <cell r="JL288">
            <v>0</v>
          </cell>
          <cell r="JM288">
            <v>0</v>
          </cell>
          <cell r="JN288">
            <v>0</v>
          </cell>
          <cell r="JO288">
            <v>0</v>
          </cell>
          <cell r="JP288">
            <v>0</v>
          </cell>
          <cell r="JQ288">
            <v>0</v>
          </cell>
          <cell r="JR288">
            <v>0</v>
          </cell>
          <cell r="JS288">
            <v>0</v>
          </cell>
          <cell r="JT288">
            <v>0</v>
          </cell>
          <cell r="JU288">
            <v>0</v>
          </cell>
          <cell r="JV288">
            <v>0</v>
          </cell>
          <cell r="JW288">
            <v>0</v>
          </cell>
          <cell r="JX288">
            <v>0</v>
          </cell>
          <cell r="JY288">
            <v>0</v>
          </cell>
          <cell r="JZ288">
            <v>0</v>
          </cell>
          <cell r="KA288">
            <v>0</v>
          </cell>
        </row>
        <row r="289">
          <cell r="C289">
            <v>5103</v>
          </cell>
          <cell r="D289" t="str">
            <v>POMEROY-PALMER (PALMER) (OLD)</v>
          </cell>
          <cell r="E289">
            <v>0</v>
          </cell>
          <cell r="F289">
            <v>0</v>
          </cell>
          <cell r="G289">
            <v>0</v>
          </cell>
          <cell r="H289">
            <v>5301</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0</v>
          </cell>
          <cell r="CN289">
            <v>0</v>
          </cell>
          <cell r="CO289">
            <v>0</v>
          </cell>
          <cell r="CP289">
            <v>0</v>
          </cell>
          <cell r="CQ289">
            <v>0</v>
          </cell>
          <cell r="CR289">
            <v>0</v>
          </cell>
          <cell r="CS289">
            <v>0</v>
          </cell>
          <cell r="CT289">
            <v>0</v>
          </cell>
          <cell r="CU289">
            <v>0</v>
          </cell>
          <cell r="CV289">
            <v>0</v>
          </cell>
          <cell r="CW289">
            <v>0</v>
          </cell>
          <cell r="CX289">
            <v>0</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0</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cell r="ER289">
            <v>0</v>
          </cell>
          <cell r="ES289">
            <v>0</v>
          </cell>
          <cell r="ET289">
            <v>0</v>
          </cell>
          <cell r="EU289">
            <v>0</v>
          </cell>
          <cell r="EV289">
            <v>0</v>
          </cell>
          <cell r="EW289">
            <v>0</v>
          </cell>
          <cell r="EX289">
            <v>0</v>
          </cell>
          <cell r="EY289">
            <v>0</v>
          </cell>
          <cell r="EZ289">
            <v>0</v>
          </cell>
          <cell r="FA289">
            <v>0</v>
          </cell>
          <cell r="FB289">
            <v>0</v>
          </cell>
          <cell r="FC289">
            <v>0</v>
          </cell>
          <cell r="FD289">
            <v>0</v>
          </cell>
          <cell r="FE289">
            <v>0</v>
          </cell>
          <cell r="FF289">
            <v>0</v>
          </cell>
          <cell r="FG289">
            <v>0</v>
          </cell>
          <cell r="FH289">
            <v>0</v>
          </cell>
          <cell r="FI289">
            <v>0</v>
          </cell>
          <cell r="FJ289">
            <v>0</v>
          </cell>
          <cell r="FK289">
            <v>0</v>
          </cell>
          <cell r="FL289">
            <v>0</v>
          </cell>
          <cell r="FM289">
            <v>0</v>
          </cell>
          <cell r="FN289">
            <v>0</v>
          </cell>
          <cell r="FO289">
            <v>0</v>
          </cell>
          <cell r="FP289">
            <v>0</v>
          </cell>
          <cell r="FQ289">
            <v>0</v>
          </cell>
          <cell r="FR289">
            <v>0</v>
          </cell>
          <cell r="FS289">
            <v>0</v>
          </cell>
          <cell r="FT289">
            <v>0</v>
          </cell>
          <cell r="FU289">
            <v>0</v>
          </cell>
          <cell r="FV289">
            <v>0</v>
          </cell>
          <cell r="FW289">
            <v>0</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cell r="IV289">
            <v>0</v>
          </cell>
          <cell r="IW289">
            <v>0</v>
          </cell>
          <cell r="IX289">
            <v>0</v>
          </cell>
          <cell r="IY289">
            <v>0</v>
          </cell>
          <cell r="IZ289">
            <v>0</v>
          </cell>
          <cell r="JA289">
            <v>0</v>
          </cell>
          <cell r="JB289">
            <v>0</v>
          </cell>
          <cell r="JC289">
            <v>0</v>
          </cell>
          <cell r="JD289">
            <v>0</v>
          </cell>
          <cell r="JE289">
            <v>0</v>
          </cell>
          <cell r="JF289">
            <v>0</v>
          </cell>
          <cell r="JG289">
            <v>0</v>
          </cell>
          <cell r="JH289">
            <v>0</v>
          </cell>
          <cell r="JI289">
            <v>0</v>
          </cell>
          <cell r="JJ289">
            <v>0</v>
          </cell>
          <cell r="JK289">
            <v>0</v>
          </cell>
          <cell r="JL289">
            <v>0</v>
          </cell>
          <cell r="JM289">
            <v>0</v>
          </cell>
          <cell r="JN289">
            <v>0</v>
          </cell>
          <cell r="JO289">
            <v>0</v>
          </cell>
          <cell r="JP289">
            <v>0</v>
          </cell>
          <cell r="JQ289">
            <v>0</v>
          </cell>
          <cell r="JR289">
            <v>0</v>
          </cell>
          <cell r="JS289">
            <v>0</v>
          </cell>
          <cell r="JT289">
            <v>0</v>
          </cell>
          <cell r="JU289">
            <v>0</v>
          </cell>
          <cell r="JV289">
            <v>0</v>
          </cell>
          <cell r="JW289">
            <v>0</v>
          </cell>
          <cell r="JX289">
            <v>0</v>
          </cell>
          <cell r="JY289">
            <v>0</v>
          </cell>
          <cell r="JZ289">
            <v>0</v>
          </cell>
          <cell r="KA289">
            <v>0</v>
          </cell>
        </row>
        <row r="290">
          <cell r="C290">
            <v>5121</v>
          </cell>
          <cell r="D290" t="str">
            <v>PANORAMA</v>
          </cell>
          <cell r="E290">
            <v>0</v>
          </cell>
          <cell r="F290">
            <v>0</v>
          </cell>
          <cell r="G290">
            <v>0</v>
          </cell>
          <cell r="H290">
            <v>5121</v>
          </cell>
          <cell r="I290">
            <v>4490667</v>
          </cell>
          <cell r="J290">
            <v>61497</v>
          </cell>
          <cell r="K290">
            <v>345000</v>
          </cell>
          <cell r="L290">
            <v>325000</v>
          </cell>
          <cell r="M290">
            <v>3500</v>
          </cell>
          <cell r="N290">
            <v>260000</v>
          </cell>
          <cell r="O290">
            <v>275000</v>
          </cell>
          <cell r="P290">
            <v>704000</v>
          </cell>
          <cell r="Q290">
            <v>0</v>
          </cell>
          <cell r="R290">
            <v>3462750</v>
          </cell>
          <cell r="S290">
            <v>0</v>
          </cell>
          <cell r="T290">
            <v>258000</v>
          </cell>
          <cell r="U290">
            <v>7363</v>
          </cell>
          <cell r="V290">
            <v>75000</v>
          </cell>
          <cell r="W290">
            <v>260000</v>
          </cell>
          <cell r="X290">
            <v>10527777</v>
          </cell>
          <cell r="Y290">
            <v>0</v>
          </cell>
          <cell r="Z290">
            <v>10000</v>
          </cell>
          <cell r="AA290">
            <v>0</v>
          </cell>
          <cell r="AB290">
            <v>10537777</v>
          </cell>
          <cell r="AC290">
            <v>3376378</v>
          </cell>
          <cell r="AD290">
            <v>13914155</v>
          </cell>
          <cell r="AE290">
            <v>5726040</v>
          </cell>
          <cell r="AF290">
            <v>196560</v>
          </cell>
          <cell r="AG290">
            <v>700800</v>
          </cell>
          <cell r="AH290">
            <v>192640</v>
          </cell>
          <cell r="AI290">
            <v>437840</v>
          </cell>
          <cell r="AJ290">
            <v>142532</v>
          </cell>
          <cell r="AK290">
            <v>683080</v>
          </cell>
          <cell r="AL290">
            <v>638120</v>
          </cell>
          <cell r="AM290">
            <v>0</v>
          </cell>
          <cell r="AN290">
            <v>2991572</v>
          </cell>
          <cell r="AO290">
            <v>450000</v>
          </cell>
          <cell r="AP290">
            <v>700000</v>
          </cell>
          <cell r="AQ290">
            <v>999314</v>
          </cell>
          <cell r="AR290">
            <v>308571</v>
          </cell>
          <cell r="AS290">
            <v>2007885</v>
          </cell>
          <cell r="AT290">
            <v>11175497</v>
          </cell>
          <cell r="AU290">
            <v>10000</v>
          </cell>
          <cell r="AV290">
            <v>11185497</v>
          </cell>
          <cell r="AW290">
            <v>2728658</v>
          </cell>
          <cell r="AX290">
            <v>13914155</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20</v>
          </cell>
          <cell r="BV290">
            <v>2011</v>
          </cell>
          <cell r="BW290">
            <v>2020</v>
          </cell>
          <cell r="BX290">
            <v>10</v>
          </cell>
          <cell r="BY290">
            <v>0</v>
          </cell>
          <cell r="BZ290">
            <v>0</v>
          </cell>
          <cell r="CA290">
            <v>0</v>
          </cell>
          <cell r="CB290">
            <v>0</v>
          </cell>
          <cell r="CC290">
            <v>0</v>
          </cell>
          <cell r="CD290">
            <v>0</v>
          </cell>
          <cell r="CE290">
            <v>0</v>
          </cell>
          <cell r="CF290">
            <v>0</v>
          </cell>
          <cell r="CG290">
            <v>0</v>
          </cell>
          <cell r="CH290">
            <v>0</v>
          </cell>
          <cell r="CI290">
            <v>0</v>
          </cell>
          <cell r="CJ290">
            <v>2003</v>
          </cell>
          <cell r="CK290">
            <v>2022</v>
          </cell>
          <cell r="CL290">
            <v>670</v>
          </cell>
          <cell r="CM290">
            <v>0</v>
          </cell>
          <cell r="CN290">
            <v>0</v>
          </cell>
          <cell r="CO290">
            <v>0</v>
          </cell>
          <cell r="CP290">
            <v>0</v>
          </cell>
          <cell r="CQ290">
            <v>0</v>
          </cell>
          <cell r="CR290">
            <v>0</v>
          </cell>
          <cell r="CS290">
            <v>0</v>
          </cell>
          <cell r="CT290">
            <v>2700</v>
          </cell>
          <cell r="CU290">
            <v>0</v>
          </cell>
          <cell r="CV290">
            <v>8</v>
          </cell>
          <cell r="CW290">
            <v>463171</v>
          </cell>
          <cell r="CX290">
            <v>0</v>
          </cell>
          <cell r="CY290">
            <v>0</v>
          </cell>
          <cell r="CZ290">
            <v>0</v>
          </cell>
          <cell r="DA290">
            <v>0</v>
          </cell>
          <cell r="DB290">
            <v>0</v>
          </cell>
          <cell r="DC290">
            <v>0</v>
          </cell>
          <cell r="DD290">
            <v>0</v>
          </cell>
          <cell r="DE290">
            <v>279377</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2725155</v>
          </cell>
          <cell r="DU290">
            <v>23562</v>
          </cell>
          <cell r="DV290">
            <v>0</v>
          </cell>
          <cell r="DW290">
            <v>0</v>
          </cell>
          <cell r="DX290">
            <v>0</v>
          </cell>
          <cell r="DY290">
            <v>147591</v>
          </cell>
          <cell r="DZ290">
            <v>0</v>
          </cell>
          <cell r="EA290">
            <v>0</v>
          </cell>
          <cell r="EB290">
            <v>2896308</v>
          </cell>
          <cell r="EC290">
            <v>250000</v>
          </cell>
          <cell r="ED290">
            <v>0</v>
          </cell>
          <cell r="EE290">
            <v>2872746</v>
          </cell>
          <cell r="EF290">
            <v>0</v>
          </cell>
          <cell r="EG290">
            <v>279377</v>
          </cell>
          <cell r="EH290">
            <v>279377</v>
          </cell>
          <cell r="EI290">
            <v>137604</v>
          </cell>
          <cell r="EJ290">
            <v>416981</v>
          </cell>
          <cell r="EK290">
            <v>0</v>
          </cell>
          <cell r="EL290">
            <v>0</v>
          </cell>
          <cell r="EM290">
            <v>0</v>
          </cell>
          <cell r="EN290">
            <v>0</v>
          </cell>
          <cell r="EO290">
            <v>989314</v>
          </cell>
          <cell r="EP290">
            <v>0</v>
          </cell>
          <cell r="EQ290">
            <v>4552603</v>
          </cell>
          <cell r="ER290">
            <v>5651</v>
          </cell>
          <cell r="ES290">
            <v>866460</v>
          </cell>
          <cell r="ET290">
            <v>74912</v>
          </cell>
          <cell r="EU290">
            <v>0</v>
          </cell>
          <cell r="EV290">
            <v>0</v>
          </cell>
          <cell r="EW290">
            <v>67000</v>
          </cell>
          <cell r="EX290">
            <v>33000</v>
          </cell>
          <cell r="EY290">
            <v>0</v>
          </cell>
          <cell r="EZ290">
            <v>0</v>
          </cell>
          <cell r="FA290">
            <v>237256</v>
          </cell>
          <cell r="FB290">
            <v>0</v>
          </cell>
          <cell r="FC290">
            <v>1278628</v>
          </cell>
          <cell r="FD290">
            <v>0</v>
          </cell>
          <cell r="FE290">
            <v>0</v>
          </cell>
          <cell r="FF290">
            <v>860809</v>
          </cell>
          <cell r="FG290">
            <v>5651</v>
          </cell>
          <cell r="FH290">
            <v>2854196</v>
          </cell>
          <cell r="FI290">
            <v>41673</v>
          </cell>
          <cell r="FJ290">
            <v>345000</v>
          </cell>
          <cell r="FK290">
            <v>325000</v>
          </cell>
          <cell r="FL290">
            <v>2500</v>
          </cell>
          <cell r="FM290">
            <v>0</v>
          </cell>
          <cell r="FN290">
            <v>0</v>
          </cell>
          <cell r="FO290">
            <v>110000</v>
          </cell>
          <cell r="FP290">
            <v>0</v>
          </cell>
          <cell r="FQ290">
            <v>3462750</v>
          </cell>
          <cell r="FR290">
            <v>0</v>
          </cell>
          <cell r="FS290">
            <v>250000</v>
          </cell>
          <cell r="FT290">
            <v>0</v>
          </cell>
          <cell r="FU290">
            <v>75000</v>
          </cell>
          <cell r="FV290">
            <v>75000</v>
          </cell>
          <cell r="FW290">
            <v>7541119</v>
          </cell>
          <cell r="FX290">
            <v>0</v>
          </cell>
          <cell r="FY290">
            <v>0</v>
          </cell>
          <cell r="FZ290">
            <v>0</v>
          </cell>
          <cell r="GA290">
            <v>7541119</v>
          </cell>
          <cell r="GB290">
            <v>1785019</v>
          </cell>
          <cell r="GC290">
            <v>9326138</v>
          </cell>
          <cell r="GD290">
            <v>1182500</v>
          </cell>
          <cell r="GE290">
            <v>0</v>
          </cell>
          <cell r="GF290">
            <v>5983249</v>
          </cell>
          <cell r="GG290">
            <v>6001</v>
          </cell>
          <cell r="GH290">
            <v>4408935</v>
          </cell>
          <cell r="GI290">
            <v>171027</v>
          </cell>
          <cell r="GJ290">
            <v>76345</v>
          </cell>
          <cell r="GK290">
            <v>408968</v>
          </cell>
          <cell r="GL290">
            <v>205369</v>
          </cell>
          <cell r="GM290">
            <v>13538</v>
          </cell>
          <cell r="GN290">
            <v>36049</v>
          </cell>
          <cell r="GO290">
            <v>39553</v>
          </cell>
          <cell r="GP290">
            <v>0</v>
          </cell>
          <cell r="GQ290">
            <v>188204</v>
          </cell>
          <cell r="GR290">
            <v>0</v>
          </cell>
          <cell r="GS290">
            <v>102311</v>
          </cell>
          <cell r="GT290">
            <v>157603</v>
          </cell>
          <cell r="GU290">
            <v>0</v>
          </cell>
          <cell r="GV290">
            <v>6243163</v>
          </cell>
          <cell r="GW290">
            <v>663080</v>
          </cell>
          <cell r="GX290">
            <v>1342799</v>
          </cell>
          <cell r="GY290">
            <v>0</v>
          </cell>
          <cell r="GZ290">
            <v>0</v>
          </cell>
          <cell r="HA290">
            <v>0</v>
          </cell>
          <cell r="HB290">
            <v>383434</v>
          </cell>
          <cell r="HC290">
            <v>0</v>
          </cell>
          <cell r="HD290">
            <v>39927</v>
          </cell>
          <cell r="HE290">
            <v>93016</v>
          </cell>
          <cell r="HF290">
            <v>8725492</v>
          </cell>
          <cell r="HG290">
            <v>7215446</v>
          </cell>
          <cell r="HH290">
            <v>0</v>
          </cell>
          <cell r="HI290">
            <v>1510046</v>
          </cell>
          <cell r="HJ290">
            <v>4585853</v>
          </cell>
          <cell r="HK290">
            <v>0</v>
          </cell>
          <cell r="HL290">
            <v>61675</v>
          </cell>
          <cell r="HM290">
            <v>431592</v>
          </cell>
          <cell r="HN290">
            <v>214002</v>
          </cell>
          <cell r="HO290">
            <v>4905</v>
          </cell>
          <cell r="HP290">
            <v>37470</v>
          </cell>
          <cell r="HQ290">
            <v>41115</v>
          </cell>
          <cell r="HR290">
            <v>0</v>
          </cell>
          <cell r="HS290">
            <v>183253</v>
          </cell>
          <cell r="HT290">
            <v>0</v>
          </cell>
          <cell r="HU290">
            <v>120020</v>
          </cell>
          <cell r="HV290">
            <v>0</v>
          </cell>
          <cell r="HW290">
            <v>-2460</v>
          </cell>
          <cell r="HX290">
            <v>6126634</v>
          </cell>
          <cell r="HY290">
            <v>0</v>
          </cell>
          <cell r="HZ290">
            <v>1510046</v>
          </cell>
          <cell r="IA290">
            <v>0</v>
          </cell>
          <cell r="IB290">
            <v>0</v>
          </cell>
          <cell r="IC290">
            <v>0</v>
          </cell>
          <cell r="ID290">
            <v>381543</v>
          </cell>
          <cell r="IE290">
            <v>0</v>
          </cell>
          <cell r="IF290">
            <v>32669</v>
          </cell>
          <cell r="IG290">
            <v>88755</v>
          </cell>
          <cell r="IH290">
            <v>0</v>
          </cell>
          <cell r="II290">
            <v>0</v>
          </cell>
          <cell r="IJ290">
            <v>0</v>
          </cell>
          <cell r="IK290">
            <v>0</v>
          </cell>
          <cell r="IL290">
            <v>6006614</v>
          </cell>
          <cell r="IM290">
            <v>0</v>
          </cell>
          <cell r="IN290">
            <v>0</v>
          </cell>
          <cell r="IO290">
            <v>6.34</v>
          </cell>
          <cell r="IP290">
            <v>1</v>
          </cell>
          <cell r="IQ290">
            <v>3.2959999999999998</v>
          </cell>
          <cell r="IR290">
            <v>0.44</v>
          </cell>
          <cell r="IS290">
            <v>727.1</v>
          </cell>
          <cell r="IT290">
            <v>0</v>
          </cell>
          <cell r="IU290">
            <v>17.5</v>
          </cell>
          <cell r="IV290">
            <v>0</v>
          </cell>
          <cell r="IW290">
            <v>0</v>
          </cell>
          <cell r="IX290">
            <v>0</v>
          </cell>
          <cell r="IY290">
            <v>0</v>
          </cell>
          <cell r="IZ290">
            <v>0</v>
          </cell>
          <cell r="JA290">
            <v>0</v>
          </cell>
          <cell r="JB290">
            <v>0</v>
          </cell>
          <cell r="JC290">
            <v>0</v>
          </cell>
          <cell r="JD290">
            <v>70.510000000000005</v>
          </cell>
          <cell r="JE290">
            <v>5.48</v>
          </cell>
          <cell r="JF290">
            <v>25.43</v>
          </cell>
          <cell r="JG290">
            <v>39.6</v>
          </cell>
          <cell r="JH290">
            <v>5.48</v>
          </cell>
          <cell r="JI290">
            <v>25.42</v>
          </cell>
          <cell r="JJ290">
            <v>37.44</v>
          </cell>
          <cell r="JK290">
            <v>68.34</v>
          </cell>
          <cell r="JL290">
            <v>4.05</v>
          </cell>
          <cell r="JM290">
            <v>0.22</v>
          </cell>
          <cell r="JN290">
            <v>3</v>
          </cell>
          <cell r="JO290">
            <v>0</v>
          </cell>
          <cell r="JP290">
            <v>6121</v>
          </cell>
          <cell r="JQ290">
            <v>3.4</v>
          </cell>
          <cell r="JR290">
            <v>0</v>
          </cell>
          <cell r="JS290">
            <v>749.2</v>
          </cell>
          <cell r="JT290">
            <v>0</v>
          </cell>
          <cell r="JU290">
            <v>0</v>
          </cell>
          <cell r="JV290">
            <v>0</v>
          </cell>
          <cell r="JW290">
            <v>0</v>
          </cell>
          <cell r="JX290">
            <v>727.1</v>
          </cell>
          <cell r="JY290">
            <v>6366</v>
          </cell>
          <cell r="JZ290">
            <v>4628719</v>
          </cell>
          <cell r="KA290">
            <v>2993</v>
          </cell>
        </row>
        <row r="291">
          <cell r="C291">
            <v>5130</v>
          </cell>
          <cell r="D291" t="str">
            <v>APLING-PARK OLD DO NOT USE</v>
          </cell>
          <cell r="E291">
            <v>0</v>
          </cell>
          <cell r="F291">
            <v>0</v>
          </cell>
          <cell r="G291">
            <v>0</v>
          </cell>
          <cell r="H291">
            <v>279</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0</v>
          </cell>
          <cell r="CN291">
            <v>0</v>
          </cell>
          <cell r="CO291">
            <v>0</v>
          </cell>
          <cell r="CP291">
            <v>0</v>
          </cell>
          <cell r="CQ291">
            <v>0</v>
          </cell>
          <cell r="CR291">
            <v>0</v>
          </cell>
          <cell r="CS291">
            <v>0</v>
          </cell>
          <cell r="CT291">
            <v>0</v>
          </cell>
          <cell r="CU291">
            <v>0</v>
          </cell>
          <cell r="CV291">
            <v>0</v>
          </cell>
          <cell r="CW291">
            <v>0</v>
          </cell>
          <cell r="CX291">
            <v>0</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0</v>
          </cell>
          <cell r="EB291">
            <v>0</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cell r="ER291">
            <v>0</v>
          </cell>
          <cell r="ES291">
            <v>0</v>
          </cell>
          <cell r="ET291">
            <v>0</v>
          </cell>
          <cell r="EU291">
            <v>0</v>
          </cell>
          <cell r="EV291">
            <v>0</v>
          </cell>
          <cell r="EW291">
            <v>0</v>
          </cell>
          <cell r="EX291">
            <v>0</v>
          </cell>
          <cell r="EY291">
            <v>0</v>
          </cell>
          <cell r="EZ291">
            <v>0</v>
          </cell>
          <cell r="FA291">
            <v>0</v>
          </cell>
          <cell r="FB291">
            <v>0</v>
          </cell>
          <cell r="FC291">
            <v>0</v>
          </cell>
          <cell r="FD291">
            <v>0</v>
          </cell>
          <cell r="FE291">
            <v>0</v>
          </cell>
          <cell r="FF291">
            <v>0</v>
          </cell>
          <cell r="FG291">
            <v>0</v>
          </cell>
          <cell r="FH291">
            <v>0</v>
          </cell>
          <cell r="FI291">
            <v>0</v>
          </cell>
          <cell r="FJ291">
            <v>0</v>
          </cell>
          <cell r="FK291">
            <v>0</v>
          </cell>
          <cell r="FL291">
            <v>0</v>
          </cell>
          <cell r="FM291">
            <v>0</v>
          </cell>
          <cell r="FN291">
            <v>0</v>
          </cell>
          <cell r="FO291">
            <v>0</v>
          </cell>
          <cell r="FP291">
            <v>0</v>
          </cell>
          <cell r="FQ291">
            <v>0</v>
          </cell>
          <cell r="FR291">
            <v>0</v>
          </cell>
          <cell r="FS291">
            <v>0</v>
          </cell>
          <cell r="FT291">
            <v>0</v>
          </cell>
          <cell r="FU291">
            <v>0</v>
          </cell>
          <cell r="FV291">
            <v>0</v>
          </cell>
          <cell r="FW291">
            <v>0</v>
          </cell>
          <cell r="FX291">
            <v>0</v>
          </cell>
          <cell r="FY291">
            <v>0</v>
          </cell>
          <cell r="FZ291">
            <v>0</v>
          </cell>
          <cell r="GA291">
            <v>0</v>
          </cell>
          <cell r="GB291">
            <v>0</v>
          </cell>
          <cell r="GC291">
            <v>0</v>
          </cell>
          <cell r="GD291">
            <v>0</v>
          </cell>
          <cell r="GE291">
            <v>0</v>
          </cell>
          <cell r="GF291">
            <v>0</v>
          </cell>
          <cell r="GG291">
            <v>0</v>
          </cell>
          <cell r="GH291">
            <v>0</v>
          </cell>
          <cell r="GI291">
            <v>0</v>
          </cell>
          <cell r="GJ291">
            <v>0</v>
          </cell>
          <cell r="GK291">
            <v>0</v>
          </cell>
          <cell r="GL291">
            <v>0</v>
          </cell>
          <cell r="GM291">
            <v>0</v>
          </cell>
          <cell r="GN291">
            <v>0</v>
          </cell>
          <cell r="GO291">
            <v>0</v>
          </cell>
          <cell r="GP291">
            <v>0</v>
          </cell>
          <cell r="GQ291">
            <v>0</v>
          </cell>
          <cell r="GR291">
            <v>0</v>
          </cell>
          <cell r="GS291">
            <v>0</v>
          </cell>
          <cell r="GT291">
            <v>0</v>
          </cell>
          <cell r="GU291">
            <v>0</v>
          </cell>
          <cell r="GV291">
            <v>0</v>
          </cell>
          <cell r="GW291">
            <v>0</v>
          </cell>
          <cell r="GX291">
            <v>0</v>
          </cell>
          <cell r="GY291">
            <v>0</v>
          </cell>
          <cell r="GZ291">
            <v>0</v>
          </cell>
          <cell r="HA291">
            <v>0</v>
          </cell>
          <cell r="HB291">
            <v>0</v>
          </cell>
          <cell r="HC291">
            <v>0</v>
          </cell>
          <cell r="HD291">
            <v>0</v>
          </cell>
          <cell r="HE291">
            <v>0</v>
          </cell>
          <cell r="HF291">
            <v>0</v>
          </cell>
          <cell r="HG291">
            <v>0</v>
          </cell>
          <cell r="HH291">
            <v>0</v>
          </cell>
          <cell r="HI291">
            <v>0</v>
          </cell>
          <cell r="HJ291">
            <v>0</v>
          </cell>
          <cell r="HK291">
            <v>0</v>
          </cell>
          <cell r="HL291">
            <v>0</v>
          </cell>
          <cell r="HM291">
            <v>0</v>
          </cell>
          <cell r="HN291">
            <v>0</v>
          </cell>
          <cell r="HO291">
            <v>0</v>
          </cell>
          <cell r="HP291">
            <v>0</v>
          </cell>
          <cell r="HQ291">
            <v>0</v>
          </cell>
          <cell r="HR291">
            <v>0</v>
          </cell>
          <cell r="HS291">
            <v>0</v>
          </cell>
          <cell r="HT291">
            <v>0</v>
          </cell>
          <cell r="HU291">
            <v>0</v>
          </cell>
          <cell r="HV291">
            <v>0</v>
          </cell>
          <cell r="HW291">
            <v>0</v>
          </cell>
          <cell r="HX291">
            <v>0</v>
          </cell>
          <cell r="HY291">
            <v>0</v>
          </cell>
          <cell r="HZ291">
            <v>0</v>
          </cell>
          <cell r="IA291">
            <v>0</v>
          </cell>
          <cell r="IB291">
            <v>0</v>
          </cell>
          <cell r="IC291">
            <v>0</v>
          </cell>
          <cell r="ID291">
            <v>0</v>
          </cell>
          <cell r="IE291">
            <v>0</v>
          </cell>
          <cell r="IF291">
            <v>0</v>
          </cell>
          <cell r="IG291">
            <v>0</v>
          </cell>
          <cell r="IH291">
            <v>0</v>
          </cell>
          <cell r="II291">
            <v>0</v>
          </cell>
          <cell r="IJ291">
            <v>0</v>
          </cell>
          <cell r="IK291">
            <v>0</v>
          </cell>
          <cell r="IL291">
            <v>0</v>
          </cell>
          <cell r="IM291">
            <v>0</v>
          </cell>
          <cell r="IN291">
            <v>0</v>
          </cell>
          <cell r="IO291">
            <v>0</v>
          </cell>
          <cell r="IP291">
            <v>0</v>
          </cell>
          <cell r="IQ291">
            <v>0</v>
          </cell>
          <cell r="IR291">
            <v>0</v>
          </cell>
          <cell r="IS291">
            <v>0</v>
          </cell>
          <cell r="IT291">
            <v>0</v>
          </cell>
          <cell r="IU291">
            <v>0</v>
          </cell>
          <cell r="IV291">
            <v>0</v>
          </cell>
          <cell r="IW291">
            <v>0</v>
          </cell>
          <cell r="IX291">
            <v>0</v>
          </cell>
          <cell r="IY291">
            <v>0</v>
          </cell>
          <cell r="IZ291">
            <v>0</v>
          </cell>
          <cell r="JA291">
            <v>0</v>
          </cell>
          <cell r="JB291">
            <v>0</v>
          </cell>
          <cell r="JC291">
            <v>0</v>
          </cell>
          <cell r="JD291">
            <v>0</v>
          </cell>
          <cell r="JE291">
            <v>0</v>
          </cell>
          <cell r="JF291">
            <v>0</v>
          </cell>
          <cell r="JG291">
            <v>0</v>
          </cell>
          <cell r="JH291">
            <v>0</v>
          </cell>
          <cell r="JI291">
            <v>0</v>
          </cell>
          <cell r="JJ291">
            <v>0</v>
          </cell>
          <cell r="JK291">
            <v>0</v>
          </cell>
          <cell r="JL291">
            <v>0</v>
          </cell>
          <cell r="JM291">
            <v>0</v>
          </cell>
          <cell r="JN291">
            <v>0</v>
          </cell>
          <cell r="JO291">
            <v>0</v>
          </cell>
          <cell r="JP291">
            <v>0</v>
          </cell>
          <cell r="JQ291">
            <v>0</v>
          </cell>
          <cell r="JR291">
            <v>0</v>
          </cell>
          <cell r="JS291">
            <v>0</v>
          </cell>
          <cell r="JT291">
            <v>0</v>
          </cell>
          <cell r="JU291">
            <v>0</v>
          </cell>
          <cell r="JV291">
            <v>0</v>
          </cell>
          <cell r="JW291">
            <v>0</v>
          </cell>
          <cell r="JX291">
            <v>0</v>
          </cell>
          <cell r="JY291">
            <v>0</v>
          </cell>
          <cell r="JZ291">
            <v>0</v>
          </cell>
          <cell r="KA291">
            <v>0</v>
          </cell>
        </row>
        <row r="292">
          <cell r="C292">
            <v>5139</v>
          </cell>
          <cell r="D292" t="str">
            <v>PATON-CHURDAN</v>
          </cell>
          <cell r="E292">
            <v>0</v>
          </cell>
          <cell r="F292">
            <v>0</v>
          </cell>
          <cell r="G292">
            <v>0</v>
          </cell>
          <cell r="H292">
            <v>5139</v>
          </cell>
          <cell r="I292">
            <v>1280599</v>
          </cell>
          <cell r="J292">
            <v>19265</v>
          </cell>
          <cell r="K292">
            <v>74261</v>
          </cell>
          <cell r="L292">
            <v>225000</v>
          </cell>
          <cell r="M292">
            <v>4175</v>
          </cell>
          <cell r="N292">
            <v>30000</v>
          </cell>
          <cell r="O292">
            <v>40000</v>
          </cell>
          <cell r="P292">
            <v>207000</v>
          </cell>
          <cell r="Q292">
            <v>0</v>
          </cell>
          <cell r="R292">
            <v>1001143</v>
          </cell>
          <cell r="S292">
            <v>0</v>
          </cell>
          <cell r="T292">
            <v>3500</v>
          </cell>
          <cell r="U292">
            <v>5828</v>
          </cell>
          <cell r="V292">
            <v>28000</v>
          </cell>
          <cell r="W292">
            <v>80000</v>
          </cell>
          <cell r="X292">
            <v>2998771</v>
          </cell>
          <cell r="Y292">
            <v>0</v>
          </cell>
          <cell r="Z292">
            <v>127437</v>
          </cell>
          <cell r="AA292">
            <v>0</v>
          </cell>
          <cell r="AB292">
            <v>3126208</v>
          </cell>
          <cell r="AC292">
            <v>615694</v>
          </cell>
          <cell r="AD292">
            <v>3741902</v>
          </cell>
          <cell r="AE292">
            <v>1675000</v>
          </cell>
          <cell r="AF292">
            <v>5000</v>
          </cell>
          <cell r="AG292">
            <v>85000</v>
          </cell>
          <cell r="AH292">
            <v>123000</v>
          </cell>
          <cell r="AI292">
            <v>150000</v>
          </cell>
          <cell r="AJ292">
            <v>43000</v>
          </cell>
          <cell r="AK292">
            <v>260000</v>
          </cell>
          <cell r="AL292">
            <v>295000</v>
          </cell>
          <cell r="AM292">
            <v>0</v>
          </cell>
          <cell r="AN292">
            <v>961000</v>
          </cell>
          <cell r="AO292">
            <v>86000</v>
          </cell>
          <cell r="AP292">
            <v>0</v>
          </cell>
          <cell r="AQ292">
            <v>127437</v>
          </cell>
          <cell r="AR292">
            <v>86955</v>
          </cell>
          <cell r="AS292">
            <v>214392</v>
          </cell>
          <cell r="AT292">
            <v>2936392</v>
          </cell>
          <cell r="AU292">
            <v>127437</v>
          </cell>
          <cell r="AV292">
            <v>3063829</v>
          </cell>
          <cell r="AW292">
            <v>678073</v>
          </cell>
          <cell r="AX292">
            <v>3741902</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20</v>
          </cell>
          <cell r="BV292">
            <v>2012</v>
          </cell>
          <cell r="BW292">
            <v>2016</v>
          </cell>
          <cell r="BX292">
            <v>10</v>
          </cell>
          <cell r="BY292">
            <v>0</v>
          </cell>
          <cell r="BZ292">
            <v>0</v>
          </cell>
          <cell r="CA292">
            <v>0</v>
          </cell>
          <cell r="CB292">
            <v>0</v>
          </cell>
          <cell r="CC292">
            <v>0</v>
          </cell>
          <cell r="CD292">
            <v>0</v>
          </cell>
          <cell r="CE292">
            <v>0</v>
          </cell>
          <cell r="CF292">
            <v>0</v>
          </cell>
          <cell r="CG292">
            <v>0</v>
          </cell>
          <cell r="CH292">
            <v>0</v>
          </cell>
          <cell r="CI292">
            <v>0</v>
          </cell>
          <cell r="CJ292">
            <v>2009</v>
          </cell>
          <cell r="CK292">
            <v>2018</v>
          </cell>
          <cell r="CL292">
            <v>860</v>
          </cell>
          <cell r="CM292">
            <v>0</v>
          </cell>
          <cell r="CN292">
            <v>0</v>
          </cell>
          <cell r="CO292">
            <v>0</v>
          </cell>
          <cell r="CP292">
            <v>0</v>
          </cell>
          <cell r="CQ292">
            <v>0</v>
          </cell>
          <cell r="CR292">
            <v>0</v>
          </cell>
          <cell r="CS292">
            <v>0</v>
          </cell>
          <cell r="CT292">
            <v>0</v>
          </cell>
          <cell r="CU292">
            <v>0</v>
          </cell>
          <cell r="CV292">
            <v>5</v>
          </cell>
          <cell r="CW292">
            <v>125434</v>
          </cell>
          <cell r="CX292">
            <v>0</v>
          </cell>
          <cell r="CY292">
            <v>0</v>
          </cell>
          <cell r="CZ292">
            <v>0</v>
          </cell>
          <cell r="DA292">
            <v>0</v>
          </cell>
          <cell r="DB292">
            <v>0</v>
          </cell>
          <cell r="DC292">
            <v>0</v>
          </cell>
          <cell r="DD292">
            <v>0</v>
          </cell>
          <cell r="DE292">
            <v>185125</v>
          </cell>
          <cell r="DF292">
            <v>0</v>
          </cell>
          <cell r="DG292">
            <v>0</v>
          </cell>
          <cell r="DH292">
            <v>0</v>
          </cell>
          <cell r="DI292">
            <v>0</v>
          </cell>
          <cell r="DJ292">
            <v>0</v>
          </cell>
          <cell r="DK292">
            <v>0</v>
          </cell>
          <cell r="DL292">
            <v>0</v>
          </cell>
          <cell r="DM292">
            <v>0</v>
          </cell>
          <cell r="DN292">
            <v>0</v>
          </cell>
          <cell r="DO292">
            <v>0</v>
          </cell>
          <cell r="DP292">
            <v>0</v>
          </cell>
          <cell r="DQ292">
            <v>0</v>
          </cell>
          <cell r="DR292">
            <v>0</v>
          </cell>
          <cell r="DS292">
            <v>0</v>
          </cell>
          <cell r="DT292">
            <v>869413</v>
          </cell>
          <cell r="DU292">
            <v>15507</v>
          </cell>
          <cell r="DV292">
            <v>0</v>
          </cell>
          <cell r="DW292">
            <v>0</v>
          </cell>
          <cell r="DX292">
            <v>0</v>
          </cell>
          <cell r="DY292">
            <v>0</v>
          </cell>
          <cell r="DZ292">
            <v>0</v>
          </cell>
          <cell r="EA292">
            <v>0</v>
          </cell>
          <cell r="EB292">
            <v>884920</v>
          </cell>
          <cell r="EC292">
            <v>160000</v>
          </cell>
          <cell r="ED292">
            <v>0</v>
          </cell>
          <cell r="EE292">
            <v>869413</v>
          </cell>
          <cell r="EF292">
            <v>58405</v>
          </cell>
          <cell r="EG292">
            <v>34158</v>
          </cell>
          <cell r="EH292">
            <v>92563</v>
          </cell>
          <cell r="EI292">
            <v>35518</v>
          </cell>
          <cell r="EJ292">
            <v>128081</v>
          </cell>
          <cell r="EK292">
            <v>0</v>
          </cell>
          <cell r="EL292">
            <v>0</v>
          </cell>
          <cell r="EM292">
            <v>0</v>
          </cell>
          <cell r="EN292">
            <v>0</v>
          </cell>
          <cell r="EO292">
            <v>0</v>
          </cell>
          <cell r="EP292">
            <v>0</v>
          </cell>
          <cell r="EQ292">
            <v>1173001</v>
          </cell>
          <cell r="ER292">
            <v>14408</v>
          </cell>
          <cell r="ES292">
            <v>822180</v>
          </cell>
          <cell r="ET292">
            <v>148656</v>
          </cell>
          <cell r="EU292">
            <v>0</v>
          </cell>
          <cell r="EV292">
            <v>0</v>
          </cell>
          <cell r="EW292">
            <v>86000</v>
          </cell>
          <cell r="EX292">
            <v>33000</v>
          </cell>
          <cell r="EY292">
            <v>0</v>
          </cell>
          <cell r="EZ292">
            <v>0</v>
          </cell>
          <cell r="FA292">
            <v>0</v>
          </cell>
          <cell r="FB292">
            <v>0</v>
          </cell>
          <cell r="FC292">
            <v>1089836</v>
          </cell>
          <cell r="FD292">
            <v>0</v>
          </cell>
          <cell r="FE292">
            <v>0</v>
          </cell>
          <cell r="FF292">
            <v>807772</v>
          </cell>
          <cell r="FG292">
            <v>14408</v>
          </cell>
          <cell r="FH292">
            <v>870605</v>
          </cell>
          <cell r="FI292">
            <v>13098</v>
          </cell>
          <cell r="FJ292">
            <v>74261</v>
          </cell>
          <cell r="FK292">
            <v>225000</v>
          </cell>
          <cell r="FL292">
            <v>4000</v>
          </cell>
          <cell r="FM292">
            <v>0</v>
          </cell>
          <cell r="FN292">
            <v>5000</v>
          </cell>
          <cell r="FO292">
            <v>45000</v>
          </cell>
          <cell r="FP292">
            <v>0</v>
          </cell>
          <cell r="FQ292">
            <v>1001143</v>
          </cell>
          <cell r="FR292">
            <v>0</v>
          </cell>
          <cell r="FS292">
            <v>3000</v>
          </cell>
          <cell r="FT292">
            <v>4386</v>
          </cell>
          <cell r="FU292">
            <v>28000</v>
          </cell>
          <cell r="FV292">
            <v>30000</v>
          </cell>
          <cell r="FW292">
            <v>2303493</v>
          </cell>
          <cell r="FX292">
            <v>0</v>
          </cell>
          <cell r="FY292">
            <v>0</v>
          </cell>
          <cell r="FZ292">
            <v>0</v>
          </cell>
          <cell r="GA292">
            <v>2303493</v>
          </cell>
          <cell r="GB292">
            <v>231777</v>
          </cell>
          <cell r="GC292">
            <v>2535270</v>
          </cell>
          <cell r="GD292">
            <v>418647</v>
          </cell>
          <cell r="GE292">
            <v>0</v>
          </cell>
          <cell r="GF292">
            <v>1552150</v>
          </cell>
          <cell r="GG292">
            <v>6168</v>
          </cell>
          <cell r="GH292">
            <v>1134912</v>
          </cell>
          <cell r="GI292">
            <v>1641</v>
          </cell>
          <cell r="GJ292">
            <v>95061</v>
          </cell>
          <cell r="GK292">
            <v>71240</v>
          </cell>
          <cell r="GL292">
            <v>53544</v>
          </cell>
          <cell r="GM292">
            <v>6344</v>
          </cell>
          <cell r="GN292">
            <v>9101</v>
          </cell>
          <cell r="GO292">
            <v>10234</v>
          </cell>
          <cell r="GP292">
            <v>0</v>
          </cell>
          <cell r="GQ292">
            <v>56437</v>
          </cell>
          <cell r="GR292">
            <v>0</v>
          </cell>
          <cell r="GS292">
            <v>41181</v>
          </cell>
          <cell r="GT292">
            <v>79423</v>
          </cell>
          <cell r="GU292">
            <v>0</v>
          </cell>
          <cell r="GV292">
            <v>1672754</v>
          </cell>
          <cell r="GW292">
            <v>415935</v>
          </cell>
          <cell r="GX292">
            <v>565134</v>
          </cell>
          <cell r="GY292">
            <v>0</v>
          </cell>
          <cell r="GZ292">
            <v>0</v>
          </cell>
          <cell r="HA292">
            <v>0</v>
          </cell>
          <cell r="HB292">
            <v>98868</v>
          </cell>
          <cell r="HC292">
            <v>0</v>
          </cell>
          <cell r="HD292">
            <v>12681</v>
          </cell>
          <cell r="HE292">
            <v>45008</v>
          </cell>
          <cell r="HF292">
            <v>2797699</v>
          </cell>
          <cell r="HG292">
            <v>2279059</v>
          </cell>
          <cell r="HH292">
            <v>0</v>
          </cell>
          <cell r="HI292">
            <v>518640</v>
          </cell>
          <cell r="HJ292">
            <v>1135613</v>
          </cell>
          <cell r="HK292">
            <v>10648</v>
          </cell>
          <cell r="HL292">
            <v>89900</v>
          </cell>
          <cell r="HM292">
            <v>94383</v>
          </cell>
          <cell r="HN292">
            <v>54591</v>
          </cell>
          <cell r="HO292">
            <v>5297</v>
          </cell>
          <cell r="HP292">
            <v>9130</v>
          </cell>
          <cell r="HQ292">
            <v>10263</v>
          </cell>
          <cell r="HR292">
            <v>0</v>
          </cell>
          <cell r="HS292">
            <v>55697</v>
          </cell>
          <cell r="HT292">
            <v>0</v>
          </cell>
          <cell r="HU292">
            <v>71683</v>
          </cell>
          <cell r="HV292">
            <v>0</v>
          </cell>
          <cell r="HW292">
            <v>0</v>
          </cell>
          <cell r="HX292">
            <v>1653124</v>
          </cell>
          <cell r="HY292">
            <v>0</v>
          </cell>
          <cell r="HZ292">
            <v>518640</v>
          </cell>
          <cell r="IA292">
            <v>0</v>
          </cell>
          <cell r="IB292">
            <v>0</v>
          </cell>
          <cell r="IC292">
            <v>0</v>
          </cell>
          <cell r="ID292">
            <v>99748</v>
          </cell>
          <cell r="IE292">
            <v>0</v>
          </cell>
          <cell r="IF292">
            <v>10377</v>
          </cell>
          <cell r="IG292">
            <v>61210</v>
          </cell>
          <cell r="IH292">
            <v>0</v>
          </cell>
          <cell r="II292">
            <v>0</v>
          </cell>
          <cell r="IJ292">
            <v>0</v>
          </cell>
          <cell r="IK292">
            <v>0</v>
          </cell>
          <cell r="IL292">
            <v>1581441</v>
          </cell>
          <cell r="IM292">
            <v>0</v>
          </cell>
          <cell r="IN292">
            <v>0</v>
          </cell>
          <cell r="IO292">
            <v>13.25</v>
          </cell>
          <cell r="IP292">
            <v>0</v>
          </cell>
          <cell r="IQ292">
            <v>1.0469999999999999</v>
          </cell>
          <cell r="IR292">
            <v>0</v>
          </cell>
          <cell r="IS292">
            <v>192</v>
          </cell>
          <cell r="IT292">
            <v>0</v>
          </cell>
          <cell r="IU292">
            <v>8.5</v>
          </cell>
          <cell r="IV292">
            <v>0</v>
          </cell>
          <cell r="IW292">
            <v>0</v>
          </cell>
          <cell r="IX292">
            <v>0</v>
          </cell>
          <cell r="IY292">
            <v>874</v>
          </cell>
          <cell r="IZ292">
            <v>1071</v>
          </cell>
          <cell r="JA292">
            <v>0</v>
          </cell>
          <cell r="JB292">
            <v>0</v>
          </cell>
          <cell r="JC292">
            <v>0.64</v>
          </cell>
          <cell r="JD292">
            <v>15.01</v>
          </cell>
          <cell r="JE292">
            <v>2.74</v>
          </cell>
          <cell r="JF292">
            <v>3.63</v>
          </cell>
          <cell r="JG292">
            <v>8.64</v>
          </cell>
          <cell r="JH292">
            <v>5.48</v>
          </cell>
          <cell r="JI292">
            <v>3.63</v>
          </cell>
          <cell r="JJ292">
            <v>7.92</v>
          </cell>
          <cell r="JK292">
            <v>17.03</v>
          </cell>
          <cell r="JL292">
            <v>29.69</v>
          </cell>
          <cell r="JM292">
            <v>0</v>
          </cell>
          <cell r="JN292">
            <v>0</v>
          </cell>
          <cell r="JO292">
            <v>0</v>
          </cell>
          <cell r="JP292">
            <v>6288</v>
          </cell>
          <cell r="JQ292">
            <v>1.0329999999999999</v>
          </cell>
          <cell r="JR292">
            <v>11692</v>
          </cell>
          <cell r="JS292">
            <v>180.6</v>
          </cell>
          <cell r="JT292">
            <v>0</v>
          </cell>
          <cell r="JU292">
            <v>0</v>
          </cell>
          <cell r="JV292">
            <v>0</v>
          </cell>
          <cell r="JW292">
            <v>185</v>
          </cell>
          <cell r="JX292">
            <v>192</v>
          </cell>
          <cell r="JY292">
            <v>6533</v>
          </cell>
          <cell r="JZ292">
            <v>1254336</v>
          </cell>
          <cell r="KA292">
            <v>0</v>
          </cell>
        </row>
        <row r="293">
          <cell r="C293">
            <v>5157</v>
          </cell>
          <cell r="D293" t="str">
            <v>SOUTH O'BRIEN</v>
          </cell>
          <cell r="E293">
            <v>0</v>
          </cell>
          <cell r="F293">
            <v>0</v>
          </cell>
          <cell r="G293">
            <v>0</v>
          </cell>
          <cell r="H293">
            <v>5157</v>
          </cell>
          <cell r="I293">
            <v>3849554</v>
          </cell>
          <cell r="J293">
            <v>89506</v>
          </cell>
          <cell r="K293">
            <v>435015</v>
          </cell>
          <cell r="L293">
            <v>130000</v>
          </cell>
          <cell r="M293">
            <v>11800</v>
          </cell>
          <cell r="N293">
            <v>130000</v>
          </cell>
          <cell r="O293">
            <v>254500</v>
          </cell>
          <cell r="P293">
            <v>59510</v>
          </cell>
          <cell r="Q293">
            <v>0</v>
          </cell>
          <cell r="R293">
            <v>3470717</v>
          </cell>
          <cell r="S293">
            <v>0</v>
          </cell>
          <cell r="T293">
            <v>666200</v>
          </cell>
          <cell r="U293">
            <v>13653</v>
          </cell>
          <cell r="V293">
            <v>65000</v>
          </cell>
          <cell r="W293">
            <v>310000</v>
          </cell>
          <cell r="X293">
            <v>9485455</v>
          </cell>
          <cell r="Y293">
            <v>0</v>
          </cell>
          <cell r="Z293">
            <v>0</v>
          </cell>
          <cell r="AA293">
            <v>2500</v>
          </cell>
          <cell r="AB293">
            <v>9487955</v>
          </cell>
          <cell r="AC293">
            <v>1472294</v>
          </cell>
          <cell r="AD293">
            <v>10960249</v>
          </cell>
          <cell r="AE293">
            <v>5707150</v>
          </cell>
          <cell r="AF293">
            <v>150000</v>
          </cell>
          <cell r="AG293">
            <v>540000</v>
          </cell>
          <cell r="AH293">
            <v>422500</v>
          </cell>
          <cell r="AI293">
            <v>375000</v>
          </cell>
          <cell r="AJ293">
            <v>145750</v>
          </cell>
          <cell r="AK293">
            <v>811500</v>
          </cell>
          <cell r="AL293">
            <v>500000</v>
          </cell>
          <cell r="AM293">
            <v>0</v>
          </cell>
          <cell r="AN293">
            <v>2944750</v>
          </cell>
          <cell r="AO293">
            <v>310000</v>
          </cell>
          <cell r="AP293">
            <v>775000</v>
          </cell>
          <cell r="AQ293">
            <v>0</v>
          </cell>
          <cell r="AR293">
            <v>318639</v>
          </cell>
          <cell r="AS293">
            <v>1093639</v>
          </cell>
          <cell r="AT293">
            <v>10055539</v>
          </cell>
          <cell r="AU293">
            <v>0</v>
          </cell>
          <cell r="AV293">
            <v>10055539</v>
          </cell>
          <cell r="AW293">
            <v>904710</v>
          </cell>
          <cell r="AX293">
            <v>10960249</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20</v>
          </cell>
          <cell r="BV293">
            <v>2015</v>
          </cell>
          <cell r="BW293">
            <v>2019</v>
          </cell>
          <cell r="BX293">
            <v>10</v>
          </cell>
          <cell r="BY293">
            <v>0</v>
          </cell>
          <cell r="BZ293">
            <v>0</v>
          </cell>
          <cell r="CA293">
            <v>0</v>
          </cell>
          <cell r="CB293">
            <v>0</v>
          </cell>
          <cell r="CC293">
            <v>0</v>
          </cell>
          <cell r="CD293">
            <v>0</v>
          </cell>
          <cell r="CE293">
            <v>0</v>
          </cell>
          <cell r="CF293">
            <v>0</v>
          </cell>
          <cell r="CG293">
            <v>0</v>
          </cell>
          <cell r="CH293">
            <v>0</v>
          </cell>
          <cell r="CI293">
            <v>0</v>
          </cell>
          <cell r="CJ293">
            <v>2004</v>
          </cell>
          <cell r="CK293">
            <v>2023</v>
          </cell>
          <cell r="CL293">
            <v>1340</v>
          </cell>
          <cell r="CM293">
            <v>0</v>
          </cell>
          <cell r="CN293">
            <v>0</v>
          </cell>
          <cell r="CO293">
            <v>0</v>
          </cell>
          <cell r="CP293">
            <v>0</v>
          </cell>
          <cell r="CQ293">
            <v>0</v>
          </cell>
          <cell r="CR293">
            <v>0</v>
          </cell>
          <cell r="CS293">
            <v>0</v>
          </cell>
          <cell r="CT293">
            <v>0</v>
          </cell>
          <cell r="CU293">
            <v>0</v>
          </cell>
          <cell r="CV293">
            <v>6</v>
          </cell>
          <cell r="CW293">
            <v>430715</v>
          </cell>
          <cell r="CX293">
            <v>0</v>
          </cell>
          <cell r="CY293">
            <v>0</v>
          </cell>
          <cell r="CZ293">
            <v>0</v>
          </cell>
          <cell r="DA293">
            <v>0</v>
          </cell>
          <cell r="DB293">
            <v>0</v>
          </cell>
          <cell r="DC293">
            <v>0</v>
          </cell>
          <cell r="DD293">
            <v>4</v>
          </cell>
          <cell r="DE293">
            <v>432691</v>
          </cell>
          <cell r="DF293">
            <v>0</v>
          </cell>
          <cell r="DG293">
            <v>0</v>
          </cell>
          <cell r="DH293">
            <v>0</v>
          </cell>
          <cell r="DI293">
            <v>0</v>
          </cell>
          <cell r="DJ293">
            <v>0</v>
          </cell>
          <cell r="DK293">
            <v>0</v>
          </cell>
          <cell r="DL293">
            <v>0</v>
          </cell>
          <cell r="DM293">
            <v>0</v>
          </cell>
          <cell r="DN293">
            <v>0</v>
          </cell>
          <cell r="DO293">
            <v>0</v>
          </cell>
          <cell r="DP293">
            <v>0</v>
          </cell>
          <cell r="DQ293">
            <v>0</v>
          </cell>
          <cell r="DR293">
            <v>0</v>
          </cell>
          <cell r="DS293">
            <v>0</v>
          </cell>
          <cell r="DT293">
            <v>2649581</v>
          </cell>
          <cell r="DU293">
            <v>101180</v>
          </cell>
          <cell r="DV293">
            <v>0</v>
          </cell>
          <cell r="DW293">
            <v>0</v>
          </cell>
          <cell r="DX293">
            <v>0</v>
          </cell>
          <cell r="DY293">
            <v>61527</v>
          </cell>
          <cell r="DZ293">
            <v>412089</v>
          </cell>
          <cell r="EA293">
            <v>0</v>
          </cell>
          <cell r="EB293">
            <v>3224377</v>
          </cell>
          <cell r="EC293">
            <v>350000</v>
          </cell>
          <cell r="ED293">
            <v>0</v>
          </cell>
          <cell r="EE293">
            <v>3123197</v>
          </cell>
          <cell r="EF293">
            <v>0</v>
          </cell>
          <cell r="EG293">
            <v>258686</v>
          </cell>
          <cell r="EH293">
            <v>258686</v>
          </cell>
          <cell r="EI293">
            <v>106558</v>
          </cell>
          <cell r="EJ293">
            <v>365244</v>
          </cell>
          <cell r="EK293">
            <v>0</v>
          </cell>
          <cell r="EL293">
            <v>0</v>
          </cell>
          <cell r="EM293">
            <v>0</v>
          </cell>
          <cell r="EN293">
            <v>0</v>
          </cell>
          <cell r="EO293">
            <v>0</v>
          </cell>
          <cell r="EP293">
            <v>0</v>
          </cell>
          <cell r="EQ293">
            <v>3939621</v>
          </cell>
          <cell r="ER293">
            <v>31334</v>
          </cell>
          <cell r="ES293">
            <v>1018014</v>
          </cell>
          <cell r="ET293">
            <v>110572</v>
          </cell>
          <cell r="EU293">
            <v>0</v>
          </cell>
          <cell r="EV293">
            <v>0</v>
          </cell>
          <cell r="EW293">
            <v>80112</v>
          </cell>
          <cell r="EX293">
            <v>33000</v>
          </cell>
          <cell r="EY293">
            <v>0</v>
          </cell>
          <cell r="EZ293">
            <v>0</v>
          </cell>
          <cell r="FA293">
            <v>0</v>
          </cell>
          <cell r="FB293">
            <v>0</v>
          </cell>
          <cell r="FC293">
            <v>1241698</v>
          </cell>
          <cell r="FD293">
            <v>0</v>
          </cell>
          <cell r="FE293">
            <v>0</v>
          </cell>
          <cell r="FF293">
            <v>986680</v>
          </cell>
          <cell r="FG293">
            <v>31334</v>
          </cell>
          <cell r="FH293">
            <v>3150436</v>
          </cell>
          <cell r="FI293">
            <v>73380</v>
          </cell>
          <cell r="FJ293">
            <v>261010</v>
          </cell>
          <cell r="FK293">
            <v>130000</v>
          </cell>
          <cell r="FL293">
            <v>7500</v>
          </cell>
          <cell r="FM293">
            <v>0</v>
          </cell>
          <cell r="FN293">
            <v>4500</v>
          </cell>
          <cell r="FO293">
            <v>45000</v>
          </cell>
          <cell r="FP293">
            <v>0</v>
          </cell>
          <cell r="FQ293">
            <v>3470717</v>
          </cell>
          <cell r="FR293">
            <v>0</v>
          </cell>
          <cell r="FS293">
            <v>125000</v>
          </cell>
          <cell r="FT293">
            <v>11049</v>
          </cell>
          <cell r="FU293">
            <v>65000</v>
          </cell>
          <cell r="FV293">
            <v>165000</v>
          </cell>
          <cell r="FW293">
            <v>7508592</v>
          </cell>
          <cell r="FX293">
            <v>0</v>
          </cell>
          <cell r="FY293">
            <v>0</v>
          </cell>
          <cell r="FZ293">
            <v>2500</v>
          </cell>
          <cell r="GA293">
            <v>7511092</v>
          </cell>
          <cell r="GB293">
            <v>643897</v>
          </cell>
          <cell r="GC293">
            <v>8154989</v>
          </cell>
          <cell r="GD293">
            <v>816559</v>
          </cell>
          <cell r="GE293">
            <v>0</v>
          </cell>
          <cell r="GF293">
            <v>5638793</v>
          </cell>
          <cell r="GG293">
            <v>6054</v>
          </cell>
          <cell r="GH293">
            <v>4029542</v>
          </cell>
          <cell r="GI293">
            <v>0</v>
          </cell>
          <cell r="GJ293">
            <v>36276</v>
          </cell>
          <cell r="GK293">
            <v>686947</v>
          </cell>
          <cell r="GL293">
            <v>210692</v>
          </cell>
          <cell r="GM293">
            <v>0</v>
          </cell>
          <cell r="GN293">
            <v>37635</v>
          </cell>
          <cell r="GO293">
            <v>42306</v>
          </cell>
          <cell r="GP293">
            <v>0</v>
          </cell>
          <cell r="GQ293">
            <v>187651</v>
          </cell>
          <cell r="GR293">
            <v>0</v>
          </cell>
          <cell r="GS293">
            <v>49728</v>
          </cell>
          <cell r="GT293">
            <v>87114</v>
          </cell>
          <cell r="GU293">
            <v>0</v>
          </cell>
          <cell r="GV293">
            <v>5775635</v>
          </cell>
          <cell r="GW293">
            <v>489675</v>
          </cell>
          <cell r="GX293">
            <v>1808572</v>
          </cell>
          <cell r="GY293">
            <v>0</v>
          </cell>
          <cell r="GZ293">
            <v>0</v>
          </cell>
          <cell r="HA293">
            <v>0</v>
          </cell>
          <cell r="HB293">
            <v>335943</v>
          </cell>
          <cell r="HC293">
            <v>0</v>
          </cell>
          <cell r="HD293">
            <v>48390</v>
          </cell>
          <cell r="HE293">
            <v>39007</v>
          </cell>
          <cell r="HF293">
            <v>8448832</v>
          </cell>
          <cell r="HG293">
            <v>6877757</v>
          </cell>
          <cell r="HH293">
            <v>0</v>
          </cell>
          <cell r="HI293">
            <v>1571075</v>
          </cell>
          <cell r="HJ293">
            <v>4061257</v>
          </cell>
          <cell r="HK293">
            <v>8580</v>
          </cell>
          <cell r="HL293">
            <v>38847</v>
          </cell>
          <cell r="HM293">
            <v>683832</v>
          </cell>
          <cell r="HN293">
            <v>211900</v>
          </cell>
          <cell r="HO293">
            <v>0</v>
          </cell>
          <cell r="HP293">
            <v>38130</v>
          </cell>
          <cell r="HQ293">
            <v>42846</v>
          </cell>
          <cell r="HR293">
            <v>0</v>
          </cell>
          <cell r="HS293">
            <v>195157</v>
          </cell>
          <cell r="HT293">
            <v>0</v>
          </cell>
          <cell r="HU293">
            <v>143024</v>
          </cell>
          <cell r="HV293">
            <v>0</v>
          </cell>
          <cell r="HW293">
            <v>-4541</v>
          </cell>
          <cell r="HX293">
            <v>5838995</v>
          </cell>
          <cell r="HY293">
            <v>0</v>
          </cell>
          <cell r="HZ293">
            <v>1571075</v>
          </cell>
          <cell r="IA293">
            <v>0</v>
          </cell>
          <cell r="IB293">
            <v>0</v>
          </cell>
          <cell r="IC293">
            <v>0</v>
          </cell>
          <cell r="ID293">
            <v>341093</v>
          </cell>
          <cell r="IE293">
            <v>0</v>
          </cell>
          <cell r="IF293">
            <v>39658</v>
          </cell>
          <cell r="IG293">
            <v>48968</v>
          </cell>
          <cell r="IH293">
            <v>0</v>
          </cell>
          <cell r="II293">
            <v>0</v>
          </cell>
          <cell r="IJ293">
            <v>0</v>
          </cell>
          <cell r="IK293">
            <v>0</v>
          </cell>
          <cell r="IL293">
            <v>5695971</v>
          </cell>
          <cell r="IM293">
            <v>0</v>
          </cell>
          <cell r="IN293">
            <v>4.5</v>
          </cell>
          <cell r="IO293">
            <v>2.13</v>
          </cell>
          <cell r="IP293">
            <v>104</v>
          </cell>
          <cell r="IQ293">
            <v>3.0619999999999998</v>
          </cell>
          <cell r="IR293">
            <v>1.1000000000000001</v>
          </cell>
          <cell r="IS293">
            <v>671</v>
          </cell>
          <cell r="IT293">
            <v>0</v>
          </cell>
          <cell r="IU293">
            <v>16</v>
          </cell>
          <cell r="IV293">
            <v>0</v>
          </cell>
          <cell r="IW293">
            <v>0</v>
          </cell>
          <cell r="IX293">
            <v>0</v>
          </cell>
          <cell r="IY293">
            <v>0</v>
          </cell>
          <cell r="IZ293">
            <v>0</v>
          </cell>
          <cell r="JA293">
            <v>0</v>
          </cell>
          <cell r="JB293">
            <v>0</v>
          </cell>
          <cell r="JC293">
            <v>0</v>
          </cell>
          <cell r="JD293">
            <v>110.76</v>
          </cell>
          <cell r="JE293">
            <v>38.36</v>
          </cell>
          <cell r="JF293">
            <v>16.96</v>
          </cell>
          <cell r="JG293">
            <v>55.44</v>
          </cell>
          <cell r="JH293">
            <v>27.4</v>
          </cell>
          <cell r="JI293">
            <v>29.66</v>
          </cell>
          <cell r="JJ293">
            <v>48.96</v>
          </cell>
          <cell r="JK293">
            <v>106.02</v>
          </cell>
          <cell r="JL293">
            <v>2.92</v>
          </cell>
          <cell r="JM293">
            <v>0.88</v>
          </cell>
          <cell r="JN293">
            <v>93</v>
          </cell>
          <cell r="JO293">
            <v>3.7</v>
          </cell>
          <cell r="JP293">
            <v>6174</v>
          </cell>
          <cell r="JQ293">
            <v>3.1320000000000001</v>
          </cell>
          <cell r="JR293">
            <v>38817</v>
          </cell>
          <cell r="JS293">
            <v>657.8</v>
          </cell>
          <cell r="JT293">
            <v>0</v>
          </cell>
          <cell r="JU293">
            <v>0</v>
          </cell>
          <cell r="JV293">
            <v>0</v>
          </cell>
          <cell r="JW293">
            <v>0</v>
          </cell>
          <cell r="JX293">
            <v>671</v>
          </cell>
          <cell r="JY293">
            <v>6419</v>
          </cell>
          <cell r="JZ293">
            <v>4307149</v>
          </cell>
          <cell r="KA293">
            <v>0</v>
          </cell>
        </row>
        <row r="294">
          <cell r="C294">
            <v>5163</v>
          </cell>
          <cell r="D294" t="str">
            <v>PEKIN</v>
          </cell>
          <cell r="E294">
            <v>0</v>
          </cell>
          <cell r="F294">
            <v>0</v>
          </cell>
          <cell r="G294">
            <v>0</v>
          </cell>
          <cell r="H294">
            <v>5163</v>
          </cell>
          <cell r="I294">
            <v>2607099</v>
          </cell>
          <cell r="J294">
            <v>67730</v>
          </cell>
          <cell r="K294">
            <v>150655</v>
          </cell>
          <cell r="L294">
            <v>359000</v>
          </cell>
          <cell r="M294">
            <v>31000</v>
          </cell>
          <cell r="N294">
            <v>135000</v>
          </cell>
          <cell r="O294">
            <v>340000</v>
          </cell>
          <cell r="P294">
            <v>715000</v>
          </cell>
          <cell r="Q294">
            <v>0</v>
          </cell>
          <cell r="R294">
            <v>3624257</v>
          </cell>
          <cell r="S294">
            <v>0</v>
          </cell>
          <cell r="T294">
            <v>11000</v>
          </cell>
          <cell r="U294">
            <v>10303</v>
          </cell>
          <cell r="V294">
            <v>110000</v>
          </cell>
          <cell r="W294">
            <v>254000</v>
          </cell>
          <cell r="X294">
            <v>8415044</v>
          </cell>
          <cell r="Y294">
            <v>0</v>
          </cell>
          <cell r="Z294">
            <v>129295</v>
          </cell>
          <cell r="AA294">
            <v>0</v>
          </cell>
          <cell r="AB294">
            <v>8544339</v>
          </cell>
          <cell r="AC294">
            <v>3991307</v>
          </cell>
          <cell r="AD294">
            <v>12535646</v>
          </cell>
          <cell r="AE294">
            <v>5203000</v>
          </cell>
          <cell r="AF294">
            <v>152000</v>
          </cell>
          <cell r="AG294">
            <v>286000</v>
          </cell>
          <cell r="AH294">
            <v>264000</v>
          </cell>
          <cell r="AI294">
            <v>376000</v>
          </cell>
          <cell r="AJ294">
            <v>72000</v>
          </cell>
          <cell r="AK294">
            <v>764000</v>
          </cell>
          <cell r="AL294">
            <v>644000</v>
          </cell>
          <cell r="AM294">
            <v>0</v>
          </cell>
          <cell r="AN294">
            <v>2558000</v>
          </cell>
          <cell r="AO294">
            <v>603500</v>
          </cell>
          <cell r="AP294">
            <v>100000</v>
          </cell>
          <cell r="AQ294">
            <v>129295</v>
          </cell>
          <cell r="AR294">
            <v>282267</v>
          </cell>
          <cell r="AS294">
            <v>511562</v>
          </cell>
          <cell r="AT294">
            <v>8876062</v>
          </cell>
          <cell r="AU294">
            <v>129295</v>
          </cell>
          <cell r="AV294">
            <v>9005357</v>
          </cell>
          <cell r="AW294">
            <v>3530289</v>
          </cell>
          <cell r="AX294">
            <v>12535646</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20</v>
          </cell>
          <cell r="BV294">
            <v>2012</v>
          </cell>
          <cell r="BW294">
            <v>2016</v>
          </cell>
          <cell r="BX294">
            <v>10</v>
          </cell>
          <cell r="BY294">
            <v>0</v>
          </cell>
          <cell r="BZ294">
            <v>0</v>
          </cell>
          <cell r="CA294">
            <v>0</v>
          </cell>
          <cell r="CB294">
            <v>0</v>
          </cell>
          <cell r="CC294">
            <v>0</v>
          </cell>
          <cell r="CD294">
            <v>0</v>
          </cell>
          <cell r="CE294">
            <v>0</v>
          </cell>
          <cell r="CF294">
            <v>0</v>
          </cell>
          <cell r="CG294">
            <v>0</v>
          </cell>
          <cell r="CH294">
            <v>0</v>
          </cell>
          <cell r="CI294">
            <v>0</v>
          </cell>
          <cell r="CJ294">
            <v>2012</v>
          </cell>
          <cell r="CK294">
            <v>2021</v>
          </cell>
          <cell r="CL294">
            <v>670</v>
          </cell>
          <cell r="CM294">
            <v>0</v>
          </cell>
          <cell r="CN294">
            <v>0</v>
          </cell>
          <cell r="CO294">
            <v>0</v>
          </cell>
          <cell r="CP294">
            <v>0</v>
          </cell>
          <cell r="CQ294">
            <v>0</v>
          </cell>
          <cell r="CR294">
            <v>0</v>
          </cell>
          <cell r="CS294">
            <v>0</v>
          </cell>
          <cell r="CT294">
            <v>2700</v>
          </cell>
          <cell r="CU294">
            <v>0</v>
          </cell>
          <cell r="CV294">
            <v>5</v>
          </cell>
          <cell r="CW294">
            <v>397238</v>
          </cell>
          <cell r="CX294">
            <v>0</v>
          </cell>
          <cell r="CY294">
            <v>0</v>
          </cell>
          <cell r="CZ294">
            <v>0</v>
          </cell>
          <cell r="DA294">
            <v>0</v>
          </cell>
          <cell r="DB294">
            <v>0</v>
          </cell>
          <cell r="DC294">
            <v>0</v>
          </cell>
          <cell r="DD294">
            <v>3</v>
          </cell>
          <cell r="DE294">
            <v>153953</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1844271</v>
          </cell>
          <cell r="DU294">
            <v>165593</v>
          </cell>
          <cell r="DV294">
            <v>0</v>
          </cell>
          <cell r="DW294">
            <v>0</v>
          </cell>
          <cell r="DX294">
            <v>0</v>
          </cell>
          <cell r="DY294">
            <v>0</v>
          </cell>
          <cell r="DZ294">
            <v>0</v>
          </cell>
          <cell r="EA294">
            <v>0</v>
          </cell>
          <cell r="EB294">
            <v>2009864</v>
          </cell>
          <cell r="EC294">
            <v>500000</v>
          </cell>
          <cell r="ED294">
            <v>0</v>
          </cell>
          <cell r="EE294">
            <v>1844271</v>
          </cell>
          <cell r="EF294">
            <v>0</v>
          </cell>
          <cell r="EG294">
            <v>63564</v>
          </cell>
          <cell r="EH294">
            <v>63564</v>
          </cell>
          <cell r="EI294">
            <v>75828</v>
          </cell>
          <cell r="EJ294">
            <v>139392</v>
          </cell>
          <cell r="EK294">
            <v>0</v>
          </cell>
          <cell r="EL294">
            <v>0</v>
          </cell>
          <cell r="EM294">
            <v>0</v>
          </cell>
          <cell r="EN294">
            <v>0</v>
          </cell>
          <cell r="EO294">
            <v>0</v>
          </cell>
          <cell r="EP294">
            <v>0</v>
          </cell>
          <cell r="EQ294">
            <v>2649256</v>
          </cell>
          <cell r="ER294">
            <v>72066</v>
          </cell>
          <cell r="ES294">
            <v>874688</v>
          </cell>
          <cell r="ET294">
            <v>217599</v>
          </cell>
          <cell r="EU294">
            <v>0</v>
          </cell>
          <cell r="EV294">
            <v>0</v>
          </cell>
          <cell r="EW294">
            <v>27663</v>
          </cell>
          <cell r="EX294">
            <v>33000</v>
          </cell>
          <cell r="EY294">
            <v>0</v>
          </cell>
          <cell r="EZ294">
            <v>0</v>
          </cell>
          <cell r="FA294">
            <v>0</v>
          </cell>
          <cell r="FB294">
            <v>0</v>
          </cell>
          <cell r="FC294">
            <v>1152950</v>
          </cell>
          <cell r="FD294">
            <v>0</v>
          </cell>
          <cell r="FE294">
            <v>0</v>
          </cell>
          <cell r="FF294">
            <v>802622</v>
          </cell>
          <cell r="FG294">
            <v>72066</v>
          </cell>
          <cell r="FH294">
            <v>1983897</v>
          </cell>
          <cell r="FI294">
            <v>51540</v>
          </cell>
          <cell r="FJ294">
            <v>150655</v>
          </cell>
          <cell r="FK294">
            <v>359000</v>
          </cell>
          <cell r="FL294">
            <v>20000</v>
          </cell>
          <cell r="FM294">
            <v>0</v>
          </cell>
          <cell r="FN294">
            <v>0</v>
          </cell>
          <cell r="FO294">
            <v>60000</v>
          </cell>
          <cell r="FP294">
            <v>0</v>
          </cell>
          <cell r="FQ294">
            <v>3624257</v>
          </cell>
          <cell r="FR294">
            <v>0</v>
          </cell>
          <cell r="FS294">
            <v>8000</v>
          </cell>
          <cell r="FT294">
            <v>7840</v>
          </cell>
          <cell r="FU294">
            <v>110000</v>
          </cell>
          <cell r="FV294">
            <v>59000</v>
          </cell>
          <cell r="FW294">
            <v>6434189</v>
          </cell>
          <cell r="FX294">
            <v>0</v>
          </cell>
          <cell r="FY294">
            <v>0</v>
          </cell>
          <cell r="FZ294">
            <v>0</v>
          </cell>
          <cell r="GA294">
            <v>6434189</v>
          </cell>
          <cell r="GB294">
            <v>2228226</v>
          </cell>
          <cell r="GC294">
            <v>8662415</v>
          </cell>
          <cell r="GD294">
            <v>774495</v>
          </cell>
          <cell r="GE294">
            <v>0</v>
          </cell>
          <cell r="GF294">
            <v>5002593</v>
          </cell>
          <cell r="GG294">
            <v>6001</v>
          </cell>
          <cell r="GH294">
            <v>3857443</v>
          </cell>
          <cell r="GI294">
            <v>11282</v>
          </cell>
          <cell r="GJ294">
            <v>34122</v>
          </cell>
          <cell r="GK294">
            <v>446474</v>
          </cell>
          <cell r="GL294">
            <v>187347</v>
          </cell>
          <cell r="GM294">
            <v>13214</v>
          </cell>
          <cell r="GN294">
            <v>31558</v>
          </cell>
          <cell r="GO294">
            <v>34651</v>
          </cell>
          <cell r="GP294">
            <v>0</v>
          </cell>
          <cell r="GQ294">
            <v>0</v>
          </cell>
          <cell r="GR294">
            <v>0</v>
          </cell>
          <cell r="GS294">
            <v>21767</v>
          </cell>
          <cell r="GT294">
            <v>0</v>
          </cell>
          <cell r="GU294">
            <v>0</v>
          </cell>
          <cell r="GV294">
            <v>4997904</v>
          </cell>
          <cell r="GW294">
            <v>661019</v>
          </cell>
          <cell r="GX294">
            <v>1404142</v>
          </cell>
          <cell r="GY294">
            <v>26456</v>
          </cell>
          <cell r="GZ294">
            <v>0</v>
          </cell>
          <cell r="HA294">
            <v>0</v>
          </cell>
          <cell r="HB294">
            <v>306945</v>
          </cell>
          <cell r="HC294">
            <v>0</v>
          </cell>
          <cell r="HD294">
            <v>40540</v>
          </cell>
          <cell r="HE294">
            <v>96016</v>
          </cell>
          <cell r="HF294">
            <v>7466026</v>
          </cell>
          <cell r="HG294">
            <v>6259675</v>
          </cell>
          <cell r="HH294">
            <v>0</v>
          </cell>
          <cell r="HI294">
            <v>1206351</v>
          </cell>
          <cell r="HJ294">
            <v>3861127</v>
          </cell>
          <cell r="HK294">
            <v>34890</v>
          </cell>
          <cell r="HL294">
            <v>30636</v>
          </cell>
          <cell r="HM294">
            <v>356120</v>
          </cell>
          <cell r="HN294">
            <v>183606</v>
          </cell>
          <cell r="HO294">
            <v>16955</v>
          </cell>
          <cell r="HP294">
            <v>31588</v>
          </cell>
          <cell r="HQ294">
            <v>34686</v>
          </cell>
          <cell r="HR294">
            <v>0</v>
          </cell>
          <cell r="HS294">
            <v>0</v>
          </cell>
          <cell r="HT294">
            <v>0</v>
          </cell>
          <cell r="HU294">
            <v>27605</v>
          </cell>
          <cell r="HV294">
            <v>0</v>
          </cell>
          <cell r="HW294">
            <v>0</v>
          </cell>
          <cell r="HX294">
            <v>4971557</v>
          </cell>
          <cell r="HY294">
            <v>0</v>
          </cell>
          <cell r="HZ294">
            <v>1206351</v>
          </cell>
          <cell r="IA294">
            <v>0</v>
          </cell>
          <cell r="IB294">
            <v>0</v>
          </cell>
          <cell r="IC294">
            <v>0</v>
          </cell>
          <cell r="ID294">
            <v>310980</v>
          </cell>
          <cell r="IE294">
            <v>0</v>
          </cell>
          <cell r="IF294">
            <v>33180</v>
          </cell>
          <cell r="IG294">
            <v>146904</v>
          </cell>
          <cell r="IH294">
            <v>0</v>
          </cell>
          <cell r="II294">
            <v>0</v>
          </cell>
          <cell r="IJ294">
            <v>0</v>
          </cell>
          <cell r="IK294">
            <v>0</v>
          </cell>
          <cell r="IL294">
            <v>4943952</v>
          </cell>
          <cell r="IM294">
            <v>0</v>
          </cell>
          <cell r="IN294">
            <v>0</v>
          </cell>
          <cell r="IO294">
            <v>2.4500000000000002</v>
          </cell>
          <cell r="IP294">
            <v>0</v>
          </cell>
          <cell r="IQ294">
            <v>2.5550000000000002</v>
          </cell>
          <cell r="IR294">
            <v>0</v>
          </cell>
          <cell r="IS294">
            <v>624</v>
          </cell>
          <cell r="IT294">
            <v>0</v>
          </cell>
          <cell r="IU294">
            <v>20</v>
          </cell>
          <cell r="IV294">
            <v>0</v>
          </cell>
          <cell r="IW294">
            <v>0</v>
          </cell>
          <cell r="IX294">
            <v>0</v>
          </cell>
          <cell r="IY294">
            <v>0</v>
          </cell>
          <cell r="IZ294">
            <v>0</v>
          </cell>
          <cell r="JA294">
            <v>0</v>
          </cell>
          <cell r="JB294">
            <v>0</v>
          </cell>
          <cell r="JC294">
            <v>1.86</v>
          </cell>
          <cell r="JD294">
            <v>58.18</v>
          </cell>
          <cell r="JE294">
            <v>19.18</v>
          </cell>
          <cell r="JF294">
            <v>14.52</v>
          </cell>
          <cell r="JG294">
            <v>24.48</v>
          </cell>
          <cell r="JH294">
            <v>24.66</v>
          </cell>
          <cell r="JI294">
            <v>21.18</v>
          </cell>
          <cell r="JJ294">
            <v>19.440000000000001</v>
          </cell>
          <cell r="JK294">
            <v>65.28</v>
          </cell>
          <cell r="JL294">
            <v>8.4</v>
          </cell>
          <cell r="JM294">
            <v>0</v>
          </cell>
          <cell r="JN294">
            <v>0</v>
          </cell>
          <cell r="JO294">
            <v>0</v>
          </cell>
          <cell r="JP294">
            <v>6121</v>
          </cell>
          <cell r="JQ294">
            <v>2.3740000000000001</v>
          </cell>
          <cell r="JR294">
            <v>31950</v>
          </cell>
          <cell r="JS294">
            <v>630.79999999999995</v>
          </cell>
          <cell r="JT294">
            <v>-7.0000000000000007E-2</v>
          </cell>
          <cell r="JU294">
            <v>-428</v>
          </cell>
          <cell r="JV294">
            <v>-375</v>
          </cell>
          <cell r="JW294">
            <v>516</v>
          </cell>
          <cell r="JX294">
            <v>624</v>
          </cell>
          <cell r="JY294">
            <v>6366</v>
          </cell>
          <cell r="JZ294">
            <v>3972384</v>
          </cell>
          <cell r="KA294">
            <v>0</v>
          </cell>
        </row>
        <row r="295">
          <cell r="C295">
            <v>5166</v>
          </cell>
          <cell r="D295" t="str">
            <v>PELLA</v>
          </cell>
          <cell r="E295">
            <v>0</v>
          </cell>
          <cell r="F295">
            <v>0</v>
          </cell>
          <cell r="G295">
            <v>0</v>
          </cell>
          <cell r="H295">
            <v>5166</v>
          </cell>
          <cell r="I295">
            <v>10894944</v>
          </cell>
          <cell r="J295">
            <v>102496</v>
          </cell>
          <cell r="K295">
            <v>750000</v>
          </cell>
          <cell r="L295">
            <v>900000</v>
          </cell>
          <cell r="M295">
            <v>86000</v>
          </cell>
          <cell r="N295">
            <v>740000</v>
          </cell>
          <cell r="O295">
            <v>752000</v>
          </cell>
          <cell r="P295">
            <v>2380500</v>
          </cell>
          <cell r="Q295">
            <v>0</v>
          </cell>
          <cell r="R295">
            <v>11535476</v>
          </cell>
          <cell r="S295">
            <v>0</v>
          </cell>
          <cell r="T295">
            <v>1009300</v>
          </cell>
          <cell r="U295">
            <v>150359</v>
          </cell>
          <cell r="V295">
            <v>122000</v>
          </cell>
          <cell r="W295">
            <v>800000</v>
          </cell>
          <cell r="X295">
            <v>30223075</v>
          </cell>
          <cell r="Y295">
            <v>10000000</v>
          </cell>
          <cell r="Z295">
            <v>960541</v>
          </cell>
          <cell r="AA295">
            <v>5000</v>
          </cell>
          <cell r="AB295">
            <v>41188616</v>
          </cell>
          <cell r="AC295">
            <v>23630280</v>
          </cell>
          <cell r="AD295">
            <v>64818896</v>
          </cell>
          <cell r="AE295">
            <v>16275000</v>
          </cell>
          <cell r="AF295">
            <v>602000</v>
          </cell>
          <cell r="AG295">
            <v>1271000</v>
          </cell>
          <cell r="AH295">
            <v>356000</v>
          </cell>
          <cell r="AI295">
            <v>1107000</v>
          </cell>
          <cell r="AJ295">
            <v>551000</v>
          </cell>
          <cell r="AK295">
            <v>2375000</v>
          </cell>
          <cell r="AL295">
            <v>1195000</v>
          </cell>
          <cell r="AM295">
            <v>0</v>
          </cell>
          <cell r="AN295">
            <v>7457000</v>
          </cell>
          <cell r="AO295">
            <v>1150000</v>
          </cell>
          <cell r="AP295">
            <v>15175000</v>
          </cell>
          <cell r="AQ295">
            <v>2867652</v>
          </cell>
          <cell r="AR295">
            <v>953643</v>
          </cell>
          <cell r="AS295">
            <v>18996295</v>
          </cell>
          <cell r="AT295">
            <v>43878295</v>
          </cell>
          <cell r="AU295">
            <v>960541</v>
          </cell>
          <cell r="AV295">
            <v>44838836</v>
          </cell>
          <cell r="AW295">
            <v>19980060</v>
          </cell>
          <cell r="AX295">
            <v>64818896</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20</v>
          </cell>
          <cell r="BV295">
            <v>2012</v>
          </cell>
          <cell r="BW295">
            <v>2016</v>
          </cell>
          <cell r="BX295">
            <v>8</v>
          </cell>
          <cell r="BY295">
            <v>0</v>
          </cell>
          <cell r="BZ295">
            <v>0</v>
          </cell>
          <cell r="CA295">
            <v>0</v>
          </cell>
          <cell r="CB295">
            <v>0</v>
          </cell>
          <cell r="CC295">
            <v>0</v>
          </cell>
          <cell r="CD295">
            <v>0</v>
          </cell>
          <cell r="CE295">
            <v>0</v>
          </cell>
          <cell r="CF295">
            <v>0</v>
          </cell>
          <cell r="CG295">
            <v>0</v>
          </cell>
          <cell r="CH295">
            <v>0</v>
          </cell>
          <cell r="CI295">
            <v>0</v>
          </cell>
          <cell r="CJ295">
            <v>2010</v>
          </cell>
          <cell r="CK295">
            <v>2019</v>
          </cell>
          <cell r="CL295">
            <v>670</v>
          </cell>
          <cell r="CM295">
            <v>0</v>
          </cell>
          <cell r="CN295">
            <v>0</v>
          </cell>
          <cell r="CO295">
            <v>0</v>
          </cell>
          <cell r="CP295">
            <v>0</v>
          </cell>
          <cell r="CQ295">
            <v>0</v>
          </cell>
          <cell r="CR295">
            <v>0</v>
          </cell>
          <cell r="CS295">
            <v>0</v>
          </cell>
          <cell r="CT295">
            <v>3600</v>
          </cell>
          <cell r="CU295">
            <v>0</v>
          </cell>
          <cell r="CV295">
            <v>4</v>
          </cell>
          <cell r="CW295">
            <v>1085734</v>
          </cell>
          <cell r="CX295">
            <v>0</v>
          </cell>
          <cell r="CY295">
            <v>0</v>
          </cell>
          <cell r="CZ295">
            <v>0</v>
          </cell>
          <cell r="DA295">
            <v>0</v>
          </cell>
          <cell r="DB295">
            <v>0</v>
          </cell>
          <cell r="DC295">
            <v>0</v>
          </cell>
          <cell r="DD295">
            <v>0</v>
          </cell>
          <cell r="DE295">
            <v>512814</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6472795</v>
          </cell>
          <cell r="DU295">
            <v>138854</v>
          </cell>
          <cell r="DV295">
            <v>0</v>
          </cell>
          <cell r="DW295">
            <v>0</v>
          </cell>
          <cell r="DX295">
            <v>0</v>
          </cell>
          <cell r="DY295">
            <v>827952</v>
          </cell>
          <cell r="DZ295">
            <v>60929</v>
          </cell>
          <cell r="EA295">
            <v>0</v>
          </cell>
          <cell r="EB295">
            <v>7500530</v>
          </cell>
          <cell r="EC295">
            <v>650000</v>
          </cell>
          <cell r="ED295">
            <v>0</v>
          </cell>
          <cell r="EE295">
            <v>7361676</v>
          </cell>
          <cell r="EF295">
            <v>0</v>
          </cell>
          <cell r="EG295">
            <v>512814</v>
          </cell>
          <cell r="EH295">
            <v>512814</v>
          </cell>
          <cell r="EI295">
            <v>252580</v>
          </cell>
          <cell r="EJ295">
            <v>765394</v>
          </cell>
          <cell r="EK295">
            <v>0</v>
          </cell>
          <cell r="EL295">
            <v>0</v>
          </cell>
          <cell r="EM295">
            <v>0</v>
          </cell>
          <cell r="EN295">
            <v>0</v>
          </cell>
          <cell r="EO295">
            <v>2081876</v>
          </cell>
          <cell r="EP295">
            <v>0</v>
          </cell>
          <cell r="EQ295">
            <v>10997800</v>
          </cell>
          <cell r="ER295">
            <v>18141</v>
          </cell>
          <cell r="ES295">
            <v>1010417</v>
          </cell>
          <cell r="ET295">
            <v>87613</v>
          </cell>
          <cell r="EU295">
            <v>0</v>
          </cell>
          <cell r="EV295">
            <v>0</v>
          </cell>
          <cell r="EW295">
            <v>67000</v>
          </cell>
          <cell r="EX295">
            <v>33000</v>
          </cell>
          <cell r="EY295">
            <v>0</v>
          </cell>
          <cell r="EZ295">
            <v>0</v>
          </cell>
          <cell r="FA295">
            <v>272000</v>
          </cell>
          <cell r="FB295">
            <v>0</v>
          </cell>
          <cell r="FC295">
            <v>1470030</v>
          </cell>
          <cell r="FD295">
            <v>0</v>
          </cell>
          <cell r="FE295">
            <v>0</v>
          </cell>
          <cell r="FF295">
            <v>992276</v>
          </cell>
          <cell r="FG295">
            <v>18141</v>
          </cell>
          <cell r="FH295">
            <v>7429723</v>
          </cell>
          <cell r="FI295">
            <v>70447</v>
          </cell>
          <cell r="FJ295">
            <v>750000</v>
          </cell>
          <cell r="FK295">
            <v>900000</v>
          </cell>
          <cell r="FL295">
            <v>30000</v>
          </cell>
          <cell r="FM295">
            <v>0</v>
          </cell>
          <cell r="FN295">
            <v>2000</v>
          </cell>
          <cell r="FO295">
            <v>400000</v>
          </cell>
          <cell r="FP295">
            <v>0</v>
          </cell>
          <cell r="FQ295">
            <v>11535476</v>
          </cell>
          <cell r="FR295">
            <v>0</v>
          </cell>
          <cell r="FS295">
            <v>1000000</v>
          </cell>
          <cell r="FT295">
            <v>100326</v>
          </cell>
          <cell r="FU295">
            <v>122000</v>
          </cell>
          <cell r="FV295">
            <v>500000</v>
          </cell>
          <cell r="FW295">
            <v>22839972</v>
          </cell>
          <cell r="FX295">
            <v>0</v>
          </cell>
          <cell r="FY295">
            <v>0</v>
          </cell>
          <cell r="FZ295">
            <v>5000</v>
          </cell>
          <cell r="GA295">
            <v>22844972</v>
          </cell>
          <cell r="GB295">
            <v>3184780</v>
          </cell>
          <cell r="GC295">
            <v>26029752</v>
          </cell>
          <cell r="GD295">
            <v>3809326</v>
          </cell>
          <cell r="GE295">
            <v>0</v>
          </cell>
          <cell r="GF295">
            <v>17250825</v>
          </cell>
          <cell r="GG295">
            <v>6001</v>
          </cell>
          <cell r="GH295">
            <v>13262810</v>
          </cell>
          <cell r="GI295">
            <v>0</v>
          </cell>
          <cell r="GJ295">
            <v>468294</v>
          </cell>
          <cell r="GK295">
            <v>1089001</v>
          </cell>
          <cell r="GL295">
            <v>611764</v>
          </cell>
          <cell r="GM295">
            <v>0</v>
          </cell>
          <cell r="GN295">
            <v>134058</v>
          </cell>
          <cell r="GO295">
            <v>147086</v>
          </cell>
          <cell r="GP295">
            <v>0</v>
          </cell>
          <cell r="GQ295">
            <v>279323</v>
          </cell>
          <cell r="GR295">
            <v>0</v>
          </cell>
          <cell r="GS295">
            <v>57140</v>
          </cell>
          <cell r="GT295">
            <v>782520</v>
          </cell>
          <cell r="GU295">
            <v>0</v>
          </cell>
          <cell r="GV295">
            <v>18090485</v>
          </cell>
          <cell r="GW295">
            <v>1967632</v>
          </cell>
          <cell r="GX295">
            <v>5780571</v>
          </cell>
          <cell r="GY295">
            <v>0</v>
          </cell>
          <cell r="GZ295">
            <v>0</v>
          </cell>
          <cell r="HA295">
            <v>0</v>
          </cell>
          <cell r="HB295">
            <v>800543</v>
          </cell>
          <cell r="HC295">
            <v>0</v>
          </cell>
          <cell r="HD295">
            <v>116072</v>
          </cell>
          <cell r="HE295">
            <v>147025</v>
          </cell>
          <cell r="HF295">
            <v>26786256</v>
          </cell>
          <cell r="HG295">
            <v>20626684</v>
          </cell>
          <cell r="HH295">
            <v>0</v>
          </cell>
          <cell r="HI295">
            <v>6159572</v>
          </cell>
          <cell r="HJ295">
            <v>13406826</v>
          </cell>
          <cell r="HK295">
            <v>0</v>
          </cell>
          <cell r="HL295">
            <v>271546</v>
          </cell>
          <cell r="HM295">
            <v>1176273</v>
          </cell>
          <cell r="HN295">
            <v>621991</v>
          </cell>
          <cell r="HO295">
            <v>0</v>
          </cell>
          <cell r="HP295">
            <v>135841</v>
          </cell>
          <cell r="HQ295">
            <v>149056</v>
          </cell>
          <cell r="HR295">
            <v>0</v>
          </cell>
          <cell r="HS295">
            <v>291268</v>
          </cell>
          <cell r="HT295">
            <v>0</v>
          </cell>
          <cell r="HU295">
            <v>45432</v>
          </cell>
          <cell r="HV295">
            <v>0</v>
          </cell>
          <cell r="HW295">
            <v>-1680</v>
          </cell>
          <cell r="HX295">
            <v>17393605</v>
          </cell>
          <cell r="HY295">
            <v>0</v>
          </cell>
          <cell r="HZ295">
            <v>6159572</v>
          </cell>
          <cell r="IA295">
            <v>0</v>
          </cell>
          <cell r="IB295">
            <v>0</v>
          </cell>
          <cell r="IC295">
            <v>0</v>
          </cell>
          <cell r="ID295">
            <v>827362</v>
          </cell>
          <cell r="IE295">
            <v>0</v>
          </cell>
          <cell r="IF295">
            <v>94924</v>
          </cell>
          <cell r="IG295">
            <v>244840</v>
          </cell>
          <cell r="IH295">
            <v>0</v>
          </cell>
          <cell r="II295">
            <v>0</v>
          </cell>
          <cell r="IJ295">
            <v>0</v>
          </cell>
          <cell r="IK295">
            <v>0</v>
          </cell>
          <cell r="IL295">
            <v>17348173</v>
          </cell>
          <cell r="IM295">
            <v>0</v>
          </cell>
          <cell r="IN295">
            <v>0.8</v>
          </cell>
          <cell r="IO295">
            <v>34.450000000000003</v>
          </cell>
          <cell r="IP295">
            <v>529</v>
          </cell>
          <cell r="IQ295">
            <v>7.0529999999999999</v>
          </cell>
          <cell r="IR295">
            <v>2.86</v>
          </cell>
          <cell r="IS295">
            <v>2131.9</v>
          </cell>
          <cell r="IT295">
            <v>0</v>
          </cell>
          <cell r="IU295">
            <v>58.5</v>
          </cell>
          <cell r="IV295">
            <v>0</v>
          </cell>
          <cell r="IW295">
            <v>0</v>
          </cell>
          <cell r="IX295">
            <v>0</v>
          </cell>
          <cell r="IY295">
            <v>0</v>
          </cell>
          <cell r="IZ295">
            <v>0</v>
          </cell>
          <cell r="JA295">
            <v>0</v>
          </cell>
          <cell r="JB295">
            <v>0</v>
          </cell>
          <cell r="JC295">
            <v>0</v>
          </cell>
          <cell r="JD295">
            <v>192.17</v>
          </cell>
          <cell r="JE295">
            <v>24.66</v>
          </cell>
          <cell r="JF295">
            <v>92.63</v>
          </cell>
          <cell r="JG295">
            <v>74.88</v>
          </cell>
          <cell r="JH295">
            <v>27.4</v>
          </cell>
          <cell r="JI295">
            <v>89.01</v>
          </cell>
          <cell r="JJ295">
            <v>76.319999999999993</v>
          </cell>
          <cell r="JK295">
            <v>192.73</v>
          </cell>
          <cell r="JL295">
            <v>34.44</v>
          </cell>
          <cell r="JM295">
            <v>3.52</v>
          </cell>
          <cell r="JN295">
            <v>547</v>
          </cell>
          <cell r="JO295">
            <v>1.2</v>
          </cell>
          <cell r="JP295">
            <v>6121</v>
          </cell>
          <cell r="JQ295">
            <v>6.907</v>
          </cell>
          <cell r="JR295">
            <v>25924</v>
          </cell>
          <cell r="JS295">
            <v>2190.3000000000002</v>
          </cell>
          <cell r="JT295">
            <v>-2.46</v>
          </cell>
          <cell r="JU295">
            <v>-15058</v>
          </cell>
          <cell r="JV295">
            <v>-13176</v>
          </cell>
          <cell r="JW295">
            <v>0</v>
          </cell>
          <cell r="JX295">
            <v>2131.9</v>
          </cell>
          <cell r="JY295">
            <v>6366</v>
          </cell>
          <cell r="JZ295">
            <v>13571675</v>
          </cell>
          <cell r="KA295">
            <v>0</v>
          </cell>
        </row>
        <row r="296">
          <cell r="C296">
            <v>5184</v>
          </cell>
          <cell r="D296" t="str">
            <v>PERRY</v>
          </cell>
          <cell r="E296">
            <v>0</v>
          </cell>
          <cell r="F296">
            <v>0</v>
          </cell>
          <cell r="G296">
            <v>0</v>
          </cell>
          <cell r="H296">
            <v>5184</v>
          </cell>
          <cell r="I296">
            <v>5468413</v>
          </cell>
          <cell r="J296">
            <v>163277</v>
          </cell>
          <cell r="K296">
            <v>189226</v>
          </cell>
          <cell r="L296">
            <v>335000</v>
          </cell>
          <cell r="M296">
            <v>41750</v>
          </cell>
          <cell r="N296">
            <v>325000</v>
          </cell>
          <cell r="O296">
            <v>132500</v>
          </cell>
          <cell r="P296">
            <v>712600</v>
          </cell>
          <cell r="Q296">
            <v>0</v>
          </cell>
          <cell r="R296">
            <v>13037685</v>
          </cell>
          <cell r="S296">
            <v>0</v>
          </cell>
          <cell r="T296">
            <v>2200000</v>
          </cell>
          <cell r="U296">
            <v>62234</v>
          </cell>
          <cell r="V296">
            <v>725000</v>
          </cell>
          <cell r="W296">
            <v>1650000</v>
          </cell>
          <cell r="X296">
            <v>25042685</v>
          </cell>
          <cell r="Y296">
            <v>0</v>
          </cell>
          <cell r="Z296">
            <v>1009988</v>
          </cell>
          <cell r="AA296">
            <v>0</v>
          </cell>
          <cell r="AB296">
            <v>26052673</v>
          </cell>
          <cell r="AC296">
            <v>8267147</v>
          </cell>
          <cell r="AD296">
            <v>34319820</v>
          </cell>
          <cell r="AE296">
            <v>15420000</v>
          </cell>
          <cell r="AF296">
            <v>535000</v>
          </cell>
          <cell r="AG296">
            <v>1617500</v>
          </cell>
          <cell r="AH296">
            <v>750000</v>
          </cell>
          <cell r="AI296">
            <v>1495000</v>
          </cell>
          <cell r="AJ296">
            <v>456500</v>
          </cell>
          <cell r="AK296">
            <v>1952500</v>
          </cell>
          <cell r="AL296">
            <v>750000</v>
          </cell>
          <cell r="AM296">
            <v>0</v>
          </cell>
          <cell r="AN296">
            <v>7556500</v>
          </cell>
          <cell r="AO296">
            <v>2357500</v>
          </cell>
          <cell r="AP296">
            <v>2150000</v>
          </cell>
          <cell r="AQ296">
            <v>2315492</v>
          </cell>
          <cell r="AR296">
            <v>796279</v>
          </cell>
          <cell r="AS296">
            <v>5261771</v>
          </cell>
          <cell r="AT296">
            <v>30595771</v>
          </cell>
          <cell r="AU296">
            <v>1009988</v>
          </cell>
          <cell r="AV296">
            <v>31605759</v>
          </cell>
          <cell r="AW296">
            <v>2714061</v>
          </cell>
          <cell r="AX296">
            <v>34319820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2011</v>
          </cell>
          <cell r="BW296">
            <v>2015</v>
          </cell>
          <cell r="BX296">
            <v>10</v>
          </cell>
          <cell r="BY296">
            <v>0</v>
          </cell>
          <cell r="BZ296">
            <v>0</v>
          </cell>
          <cell r="CA296">
            <v>0</v>
          </cell>
          <cell r="CB296">
            <v>0</v>
          </cell>
          <cell r="CC296">
            <v>0</v>
          </cell>
          <cell r="CD296">
            <v>0</v>
          </cell>
          <cell r="CE296">
            <v>0</v>
          </cell>
          <cell r="CF296">
            <v>0</v>
          </cell>
          <cell r="CG296">
            <v>0</v>
          </cell>
          <cell r="CH296">
            <v>0</v>
          </cell>
          <cell r="CI296">
            <v>0</v>
          </cell>
          <cell r="CJ296">
            <v>2009</v>
          </cell>
          <cell r="CK296">
            <v>2018</v>
          </cell>
          <cell r="CL296">
            <v>1000</v>
          </cell>
          <cell r="CM296">
            <v>0</v>
          </cell>
          <cell r="CN296">
            <v>0</v>
          </cell>
          <cell r="CO296">
            <v>0</v>
          </cell>
          <cell r="CP296">
            <v>0</v>
          </cell>
          <cell r="CQ296">
            <v>0</v>
          </cell>
          <cell r="CR296">
            <v>0</v>
          </cell>
          <cell r="CS296">
            <v>0</v>
          </cell>
          <cell r="CT296">
            <v>4050</v>
          </cell>
          <cell r="CU296">
            <v>0</v>
          </cell>
          <cell r="CV296">
            <v>0</v>
          </cell>
          <cell r="CW296">
            <v>1169172</v>
          </cell>
          <cell r="CX296">
            <v>0</v>
          </cell>
          <cell r="CY296">
            <v>0</v>
          </cell>
          <cell r="CZ296">
            <v>0</v>
          </cell>
          <cell r="DA296">
            <v>0</v>
          </cell>
          <cell r="DB296">
            <v>0</v>
          </cell>
          <cell r="DC296">
            <v>0</v>
          </cell>
          <cell r="DD296">
            <v>3</v>
          </cell>
          <cell r="DE296">
            <v>322727</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3332027</v>
          </cell>
          <cell r="DU296">
            <v>643629</v>
          </cell>
          <cell r="DV296">
            <v>0</v>
          </cell>
          <cell r="DW296">
            <v>0</v>
          </cell>
          <cell r="DX296">
            <v>0</v>
          </cell>
          <cell r="DY296">
            <v>0</v>
          </cell>
          <cell r="DZ296">
            <v>0</v>
          </cell>
          <cell r="EA296">
            <v>0</v>
          </cell>
          <cell r="EB296">
            <v>3975656</v>
          </cell>
          <cell r="EC296">
            <v>150594</v>
          </cell>
          <cell r="ED296">
            <v>0</v>
          </cell>
          <cell r="EE296">
            <v>3332027</v>
          </cell>
          <cell r="EF296">
            <v>65528</v>
          </cell>
          <cell r="EG296">
            <v>28411</v>
          </cell>
          <cell r="EH296">
            <v>93939</v>
          </cell>
          <cell r="EI296">
            <v>106500</v>
          </cell>
          <cell r="EJ296">
            <v>200439</v>
          </cell>
          <cell r="EK296">
            <v>0</v>
          </cell>
          <cell r="EL296">
            <v>0</v>
          </cell>
          <cell r="EM296">
            <v>0</v>
          </cell>
          <cell r="EN296">
            <v>0</v>
          </cell>
          <cell r="EO296">
            <v>1305504</v>
          </cell>
          <cell r="EP296">
            <v>0</v>
          </cell>
          <cell r="EQ296">
            <v>5632193</v>
          </cell>
          <cell r="ER296">
            <v>199434</v>
          </cell>
          <cell r="ES296">
            <v>1285980</v>
          </cell>
          <cell r="ET296">
            <v>49107</v>
          </cell>
          <cell r="EU296">
            <v>0</v>
          </cell>
          <cell r="EV296">
            <v>0</v>
          </cell>
          <cell r="EW296">
            <v>29108</v>
          </cell>
          <cell r="EX296">
            <v>33000</v>
          </cell>
          <cell r="EY296">
            <v>0</v>
          </cell>
          <cell r="EZ296">
            <v>0</v>
          </cell>
          <cell r="FA296">
            <v>404523</v>
          </cell>
          <cell r="FB296">
            <v>0</v>
          </cell>
          <cell r="FC296">
            <v>1801718</v>
          </cell>
          <cell r="FD296">
            <v>0</v>
          </cell>
          <cell r="FE296">
            <v>0</v>
          </cell>
          <cell r="FF296">
            <v>1086546</v>
          </cell>
          <cell r="FG296">
            <v>199434</v>
          </cell>
          <cell r="FH296">
            <v>3810668</v>
          </cell>
          <cell r="FI296">
            <v>115079</v>
          </cell>
          <cell r="FJ296">
            <v>0</v>
          </cell>
          <cell r="FK296">
            <v>335000</v>
          </cell>
          <cell r="FL296">
            <v>15000</v>
          </cell>
          <cell r="FM296">
            <v>0</v>
          </cell>
          <cell r="FN296">
            <v>7500</v>
          </cell>
          <cell r="FO296">
            <v>435000</v>
          </cell>
          <cell r="FP296">
            <v>0</v>
          </cell>
          <cell r="FQ296">
            <v>13037685</v>
          </cell>
          <cell r="FR296">
            <v>0</v>
          </cell>
          <cell r="FS296">
            <v>385000</v>
          </cell>
          <cell r="FT296">
            <v>43863</v>
          </cell>
          <cell r="FU296">
            <v>725000</v>
          </cell>
          <cell r="FV296">
            <v>450000</v>
          </cell>
          <cell r="FW296">
            <v>19359795</v>
          </cell>
          <cell r="FX296">
            <v>0</v>
          </cell>
          <cell r="FY296">
            <v>0</v>
          </cell>
          <cell r="FZ296">
            <v>0</v>
          </cell>
          <cell r="GA296">
            <v>19359795</v>
          </cell>
          <cell r="GB296">
            <v>3907116</v>
          </cell>
          <cell r="GC296">
            <v>23266911</v>
          </cell>
          <cell r="GD296">
            <v>2396363</v>
          </cell>
          <cell r="GE296">
            <v>0</v>
          </cell>
          <cell r="GF296">
            <v>15099181</v>
          </cell>
          <cell r="GG296">
            <v>6002</v>
          </cell>
          <cell r="GH296">
            <v>10868422</v>
          </cell>
          <cell r="GI296">
            <v>21832</v>
          </cell>
          <cell r="GJ296">
            <v>450636</v>
          </cell>
          <cell r="GK296">
            <v>1446062</v>
          </cell>
          <cell r="GL296">
            <v>524833</v>
          </cell>
          <cell r="GM296">
            <v>0</v>
          </cell>
          <cell r="GN296">
            <v>93650</v>
          </cell>
          <cell r="GO296">
            <v>102751</v>
          </cell>
          <cell r="GP296">
            <v>0</v>
          </cell>
          <cell r="GQ296">
            <v>332888</v>
          </cell>
          <cell r="GR296">
            <v>0</v>
          </cell>
          <cell r="GS296">
            <v>347876</v>
          </cell>
          <cell r="GT296">
            <v>0</v>
          </cell>
          <cell r="GU296">
            <v>102264</v>
          </cell>
          <cell r="GV296">
            <v>15447057</v>
          </cell>
          <cell r="GW296">
            <v>1728621</v>
          </cell>
          <cell r="GX296">
            <v>6917960</v>
          </cell>
          <cell r="GY296">
            <v>0</v>
          </cell>
          <cell r="GZ296">
            <v>0</v>
          </cell>
          <cell r="HA296">
            <v>0</v>
          </cell>
          <cell r="HB296">
            <v>624229</v>
          </cell>
          <cell r="HC296">
            <v>0</v>
          </cell>
          <cell r="HD296">
            <v>98403</v>
          </cell>
          <cell r="HE296">
            <v>430420</v>
          </cell>
          <cell r="HF296">
            <v>25148287</v>
          </cell>
          <cell r="HG296">
            <v>17504032</v>
          </cell>
          <cell r="HH296">
            <v>0</v>
          </cell>
          <cell r="HI296">
            <v>7644255</v>
          </cell>
          <cell r="HJ296">
            <v>11315293</v>
          </cell>
          <cell r="HK296">
            <v>0</v>
          </cell>
          <cell r="HL296">
            <v>596087</v>
          </cell>
          <cell r="HM296">
            <v>1324862</v>
          </cell>
          <cell r="HN296">
            <v>539034</v>
          </cell>
          <cell r="HO296">
            <v>0</v>
          </cell>
          <cell r="HP296">
            <v>97722</v>
          </cell>
          <cell r="HQ296">
            <v>107228</v>
          </cell>
          <cell r="HR296">
            <v>0</v>
          </cell>
          <cell r="HS296">
            <v>431298</v>
          </cell>
          <cell r="HT296">
            <v>0</v>
          </cell>
          <cell r="HU296">
            <v>215646</v>
          </cell>
          <cell r="HV296">
            <v>0</v>
          </cell>
          <cell r="HW296">
            <v>26409</v>
          </cell>
          <cell r="HX296">
            <v>15877566</v>
          </cell>
          <cell r="HY296">
            <v>0</v>
          </cell>
          <cell r="HZ296">
            <v>7644255</v>
          </cell>
          <cell r="IA296">
            <v>0</v>
          </cell>
          <cell r="IB296">
            <v>0</v>
          </cell>
          <cell r="IC296">
            <v>0</v>
          </cell>
          <cell r="ID296">
            <v>645650</v>
          </cell>
          <cell r="IE296">
            <v>0</v>
          </cell>
          <cell r="IF296">
            <v>80425</v>
          </cell>
          <cell r="IG296">
            <v>339716</v>
          </cell>
          <cell r="IH296">
            <v>0</v>
          </cell>
          <cell r="II296">
            <v>0</v>
          </cell>
          <cell r="IJ296">
            <v>0</v>
          </cell>
          <cell r="IK296">
            <v>0</v>
          </cell>
          <cell r="IL296">
            <v>15661920</v>
          </cell>
          <cell r="IM296">
            <v>0</v>
          </cell>
          <cell r="IN296">
            <v>2.1</v>
          </cell>
          <cell r="IO296">
            <v>24.36</v>
          </cell>
          <cell r="IP296">
            <v>110</v>
          </cell>
          <cell r="IQ296">
            <v>12.288</v>
          </cell>
          <cell r="IR296">
            <v>60.72</v>
          </cell>
          <cell r="IS296">
            <v>1836.3</v>
          </cell>
          <cell r="IT296">
            <v>0</v>
          </cell>
          <cell r="IU296">
            <v>50</v>
          </cell>
          <cell r="IV296">
            <v>0</v>
          </cell>
          <cell r="IW296">
            <v>0</v>
          </cell>
          <cell r="IX296">
            <v>0</v>
          </cell>
          <cell r="IY296">
            <v>0</v>
          </cell>
          <cell r="IZ296">
            <v>0</v>
          </cell>
          <cell r="JA296">
            <v>0</v>
          </cell>
          <cell r="JB296">
            <v>0</v>
          </cell>
          <cell r="JC296">
            <v>0</v>
          </cell>
          <cell r="JD296">
            <v>216.41</v>
          </cell>
          <cell r="JE296">
            <v>47.95</v>
          </cell>
          <cell r="JF296">
            <v>68.38</v>
          </cell>
          <cell r="JG296">
            <v>100.08</v>
          </cell>
          <cell r="JH296">
            <v>46.58</v>
          </cell>
          <cell r="JI296">
            <v>79.88</v>
          </cell>
          <cell r="JJ296">
            <v>82.8</v>
          </cell>
          <cell r="JK296">
            <v>209.26</v>
          </cell>
          <cell r="JL296">
            <v>23.75</v>
          </cell>
          <cell r="JM296">
            <v>61.16</v>
          </cell>
          <cell r="JN296">
            <v>117</v>
          </cell>
          <cell r="JO296">
            <v>1</v>
          </cell>
          <cell r="JP296">
            <v>6122</v>
          </cell>
          <cell r="JQ296">
            <v>9.8130000000000006</v>
          </cell>
          <cell r="JR296">
            <v>0</v>
          </cell>
          <cell r="JS296">
            <v>1848.3</v>
          </cell>
          <cell r="JT296">
            <v>-1</v>
          </cell>
          <cell r="JU296">
            <v>-6122</v>
          </cell>
          <cell r="JV296">
            <v>-5356</v>
          </cell>
          <cell r="JW296">
            <v>0</v>
          </cell>
          <cell r="JX296">
            <v>1836.3</v>
          </cell>
          <cell r="JY296">
            <v>6367</v>
          </cell>
          <cell r="JZ296">
            <v>11691722</v>
          </cell>
          <cell r="KA296">
            <v>0</v>
          </cell>
        </row>
        <row r="297">
          <cell r="C297">
            <v>5238</v>
          </cell>
          <cell r="D297" t="str">
            <v>NASH-PFILED (PFIELD) OLD DO NOT USE</v>
          </cell>
          <cell r="E297">
            <v>0</v>
          </cell>
          <cell r="F297">
            <v>0</v>
          </cell>
          <cell r="G297">
            <v>0</v>
          </cell>
          <cell r="H297">
            <v>4599</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cell r="ER297">
            <v>0</v>
          </cell>
          <cell r="ES297">
            <v>0</v>
          </cell>
          <cell r="ET297">
            <v>0</v>
          </cell>
          <cell r="EU297">
            <v>0</v>
          </cell>
          <cell r="EV297">
            <v>0</v>
          </cell>
          <cell r="EW297">
            <v>0</v>
          </cell>
          <cell r="EX297">
            <v>0</v>
          </cell>
          <cell r="EY297">
            <v>0</v>
          </cell>
          <cell r="EZ297">
            <v>0</v>
          </cell>
          <cell r="FA297">
            <v>0</v>
          </cell>
          <cell r="FB297">
            <v>0</v>
          </cell>
          <cell r="FC297">
            <v>0</v>
          </cell>
          <cell r="FD297">
            <v>0</v>
          </cell>
          <cell r="FE297">
            <v>0</v>
          </cell>
          <cell r="FF297">
            <v>0</v>
          </cell>
          <cell r="FG297">
            <v>0</v>
          </cell>
          <cell r="FH297">
            <v>0</v>
          </cell>
          <cell r="FI297">
            <v>0</v>
          </cell>
          <cell r="FJ297">
            <v>0</v>
          </cell>
          <cell r="FK297">
            <v>0</v>
          </cell>
          <cell r="FL297">
            <v>0</v>
          </cell>
          <cell r="FM297">
            <v>0</v>
          </cell>
          <cell r="FN297">
            <v>0</v>
          </cell>
          <cell r="FO297">
            <v>0</v>
          </cell>
          <cell r="FP297">
            <v>0</v>
          </cell>
          <cell r="FQ297">
            <v>0</v>
          </cell>
          <cell r="FR297">
            <v>0</v>
          </cell>
          <cell r="FS297">
            <v>0</v>
          </cell>
          <cell r="FT297">
            <v>0</v>
          </cell>
          <cell r="FU297">
            <v>0</v>
          </cell>
          <cell r="FV297">
            <v>0</v>
          </cell>
          <cell r="FW297">
            <v>0</v>
          </cell>
          <cell r="FX297">
            <v>0</v>
          </cell>
          <cell r="FY297">
            <v>0</v>
          </cell>
          <cell r="FZ297">
            <v>0</v>
          </cell>
          <cell r="GA297">
            <v>0</v>
          </cell>
          <cell r="GB297">
            <v>0</v>
          </cell>
          <cell r="GC297">
            <v>0</v>
          </cell>
          <cell r="GD297">
            <v>0</v>
          </cell>
          <cell r="GE297">
            <v>0</v>
          </cell>
          <cell r="GF297">
            <v>0</v>
          </cell>
          <cell r="GG297">
            <v>0</v>
          </cell>
          <cell r="GH297">
            <v>0</v>
          </cell>
          <cell r="GI297">
            <v>0</v>
          </cell>
          <cell r="GJ297">
            <v>0</v>
          </cell>
          <cell r="GK297">
            <v>0</v>
          </cell>
          <cell r="GL297">
            <v>0</v>
          </cell>
          <cell r="GM297">
            <v>0</v>
          </cell>
          <cell r="GN297">
            <v>0</v>
          </cell>
          <cell r="GO297">
            <v>0</v>
          </cell>
          <cell r="GP297">
            <v>0</v>
          </cell>
          <cell r="GQ297">
            <v>0</v>
          </cell>
          <cell r="GR297">
            <v>0</v>
          </cell>
          <cell r="GS297">
            <v>0</v>
          </cell>
          <cell r="GT297">
            <v>0</v>
          </cell>
          <cell r="GU297">
            <v>0</v>
          </cell>
          <cell r="GV297">
            <v>0</v>
          </cell>
          <cell r="GW297">
            <v>0</v>
          </cell>
          <cell r="GX297">
            <v>0</v>
          </cell>
          <cell r="GY297">
            <v>0</v>
          </cell>
          <cell r="GZ297">
            <v>0</v>
          </cell>
          <cell r="HA297">
            <v>0</v>
          </cell>
          <cell r="HB297">
            <v>0</v>
          </cell>
          <cell r="HC297">
            <v>0</v>
          </cell>
          <cell r="HD297">
            <v>0</v>
          </cell>
          <cell r="HE297">
            <v>0</v>
          </cell>
          <cell r="HF297">
            <v>0</v>
          </cell>
          <cell r="HG297">
            <v>0</v>
          </cell>
          <cell r="HH297">
            <v>0</v>
          </cell>
          <cell r="HI297">
            <v>0</v>
          </cell>
          <cell r="HJ297">
            <v>0</v>
          </cell>
          <cell r="HK297">
            <v>0</v>
          </cell>
          <cell r="HL297">
            <v>0</v>
          </cell>
          <cell r="HM297">
            <v>0</v>
          </cell>
          <cell r="HN297">
            <v>0</v>
          </cell>
          <cell r="HO297">
            <v>0</v>
          </cell>
          <cell r="HP297">
            <v>0</v>
          </cell>
          <cell r="HQ297">
            <v>0</v>
          </cell>
          <cell r="HR297">
            <v>0</v>
          </cell>
          <cell r="HS297">
            <v>0</v>
          </cell>
          <cell r="HT297">
            <v>0</v>
          </cell>
          <cell r="HU297">
            <v>0</v>
          </cell>
          <cell r="HV297">
            <v>0</v>
          </cell>
          <cell r="HW297">
            <v>0</v>
          </cell>
          <cell r="HX297">
            <v>0</v>
          </cell>
          <cell r="HY297">
            <v>0</v>
          </cell>
          <cell r="HZ297">
            <v>0</v>
          </cell>
          <cell r="IA297">
            <v>0</v>
          </cell>
          <cell r="IB297">
            <v>0</v>
          </cell>
          <cell r="IC297">
            <v>0</v>
          </cell>
          <cell r="ID297">
            <v>0</v>
          </cell>
          <cell r="IE297">
            <v>0</v>
          </cell>
          <cell r="IF297">
            <v>0</v>
          </cell>
          <cell r="IG297">
            <v>0</v>
          </cell>
          <cell r="IH297">
            <v>0</v>
          </cell>
          <cell r="II297">
            <v>0</v>
          </cell>
          <cell r="IJ297">
            <v>0</v>
          </cell>
          <cell r="IK297">
            <v>0</v>
          </cell>
          <cell r="IL297">
            <v>0</v>
          </cell>
          <cell r="IM297">
            <v>0</v>
          </cell>
          <cell r="IN297">
            <v>0</v>
          </cell>
          <cell r="IO297">
            <v>0</v>
          </cell>
          <cell r="IP297">
            <v>0</v>
          </cell>
          <cell r="IQ297">
            <v>0</v>
          </cell>
          <cell r="IR297">
            <v>0</v>
          </cell>
          <cell r="IS297">
            <v>0</v>
          </cell>
          <cell r="IT297">
            <v>0</v>
          </cell>
          <cell r="IU297">
            <v>0</v>
          </cell>
          <cell r="IV297">
            <v>0</v>
          </cell>
          <cell r="IW297">
            <v>0</v>
          </cell>
          <cell r="IX297">
            <v>0</v>
          </cell>
          <cell r="IY297">
            <v>0</v>
          </cell>
          <cell r="IZ297">
            <v>0</v>
          </cell>
          <cell r="JA297">
            <v>0</v>
          </cell>
          <cell r="JB297">
            <v>0</v>
          </cell>
          <cell r="JC297">
            <v>0</v>
          </cell>
          <cell r="JD297">
            <v>0</v>
          </cell>
          <cell r="JE297">
            <v>0</v>
          </cell>
          <cell r="JF297">
            <v>0</v>
          </cell>
          <cell r="JG297">
            <v>0</v>
          </cell>
          <cell r="JH297">
            <v>0</v>
          </cell>
          <cell r="JI297">
            <v>0</v>
          </cell>
          <cell r="JJ297">
            <v>0</v>
          </cell>
          <cell r="JK297">
            <v>0</v>
          </cell>
          <cell r="JL297">
            <v>0</v>
          </cell>
          <cell r="JM297">
            <v>0</v>
          </cell>
          <cell r="JN297">
            <v>0</v>
          </cell>
          <cell r="JO297">
            <v>0</v>
          </cell>
          <cell r="JP297">
            <v>0</v>
          </cell>
          <cell r="JQ297">
            <v>0</v>
          </cell>
          <cell r="JR297">
            <v>0</v>
          </cell>
          <cell r="JS297">
            <v>0</v>
          </cell>
          <cell r="JT297">
            <v>0</v>
          </cell>
          <cell r="JU297">
            <v>0</v>
          </cell>
          <cell r="JV297">
            <v>0</v>
          </cell>
          <cell r="JW297">
            <v>0</v>
          </cell>
          <cell r="JX297">
            <v>0</v>
          </cell>
          <cell r="JY297">
            <v>0</v>
          </cell>
          <cell r="JZ297">
            <v>0</v>
          </cell>
          <cell r="KA297">
            <v>0</v>
          </cell>
        </row>
        <row r="298">
          <cell r="C298">
            <v>5250</v>
          </cell>
          <cell r="D298" t="str">
            <v>PLEASANT VALLEY</v>
          </cell>
          <cell r="E298">
            <v>0</v>
          </cell>
          <cell r="F298">
            <v>0</v>
          </cell>
          <cell r="G298">
            <v>0</v>
          </cell>
          <cell r="H298">
            <v>5250</v>
          </cell>
          <cell r="I298">
            <v>18301282</v>
          </cell>
          <cell r="J298">
            <v>763861</v>
          </cell>
          <cell r="K298">
            <v>0</v>
          </cell>
          <cell r="L298">
            <v>1979695</v>
          </cell>
          <cell r="M298">
            <v>48553</v>
          </cell>
          <cell r="N298">
            <v>1380000</v>
          </cell>
          <cell r="O298">
            <v>763246</v>
          </cell>
          <cell r="P298">
            <v>612054</v>
          </cell>
          <cell r="Q298">
            <v>0</v>
          </cell>
          <cell r="R298">
            <v>22785015</v>
          </cell>
          <cell r="S298">
            <v>0</v>
          </cell>
          <cell r="T298">
            <v>3681161</v>
          </cell>
          <cell r="U298">
            <v>180325</v>
          </cell>
          <cell r="V298">
            <v>181604</v>
          </cell>
          <cell r="W298">
            <v>1022832</v>
          </cell>
          <cell r="X298">
            <v>51699628</v>
          </cell>
          <cell r="Y298">
            <v>0</v>
          </cell>
          <cell r="Z298">
            <v>5003320</v>
          </cell>
          <cell r="AA298">
            <v>0</v>
          </cell>
          <cell r="AB298">
            <v>56702948</v>
          </cell>
          <cell r="AC298">
            <v>4888871</v>
          </cell>
          <cell r="AD298">
            <v>61591819</v>
          </cell>
          <cell r="AE298">
            <v>31312554</v>
          </cell>
          <cell r="AF298">
            <v>1534736</v>
          </cell>
          <cell r="AG298">
            <v>1864906</v>
          </cell>
          <cell r="AH298">
            <v>692007</v>
          </cell>
          <cell r="AI298">
            <v>2680476</v>
          </cell>
          <cell r="AJ298">
            <v>772732</v>
          </cell>
          <cell r="AK298">
            <v>3379744</v>
          </cell>
          <cell r="AL298">
            <v>1625007</v>
          </cell>
          <cell r="AM298">
            <v>0</v>
          </cell>
          <cell r="AN298">
            <v>12549608</v>
          </cell>
          <cell r="AO298">
            <v>1924489</v>
          </cell>
          <cell r="AP298">
            <v>2968000</v>
          </cell>
          <cell r="AQ298">
            <v>1603320</v>
          </cell>
          <cell r="AR298">
            <v>1835775</v>
          </cell>
          <cell r="AS298">
            <v>6407095</v>
          </cell>
          <cell r="AT298">
            <v>52193746</v>
          </cell>
          <cell r="AU298">
            <v>5003320</v>
          </cell>
          <cell r="AV298">
            <v>57197066</v>
          </cell>
          <cell r="AW298">
            <v>4394753</v>
          </cell>
          <cell r="AX298">
            <v>61591819</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2003</v>
          </cell>
          <cell r="BW298">
            <v>2027</v>
          </cell>
          <cell r="BX298">
            <v>10</v>
          </cell>
          <cell r="BY298">
            <v>0</v>
          </cell>
          <cell r="BZ298">
            <v>0</v>
          </cell>
          <cell r="CA298">
            <v>0</v>
          </cell>
          <cell r="CB298">
            <v>0</v>
          </cell>
          <cell r="CC298">
            <v>0</v>
          </cell>
          <cell r="CD298">
            <v>0</v>
          </cell>
          <cell r="CE298">
            <v>0</v>
          </cell>
          <cell r="CF298">
            <v>0</v>
          </cell>
          <cell r="CG298">
            <v>0</v>
          </cell>
          <cell r="CH298">
            <v>0</v>
          </cell>
          <cell r="CI298">
            <v>0</v>
          </cell>
          <cell r="CJ298">
            <v>2009</v>
          </cell>
          <cell r="CK298">
            <v>2028</v>
          </cell>
          <cell r="CL298">
            <v>1340</v>
          </cell>
          <cell r="CM298">
            <v>0</v>
          </cell>
          <cell r="CN298">
            <v>0</v>
          </cell>
          <cell r="CO298">
            <v>0</v>
          </cell>
          <cell r="CP298">
            <v>0</v>
          </cell>
          <cell r="CQ298">
            <v>0</v>
          </cell>
          <cell r="CR298">
            <v>0</v>
          </cell>
          <cell r="CS298">
            <v>0</v>
          </cell>
          <cell r="CT298">
            <v>2700</v>
          </cell>
          <cell r="CU298">
            <v>0</v>
          </cell>
          <cell r="CV298">
            <v>0</v>
          </cell>
          <cell r="CW298">
            <v>2229729</v>
          </cell>
          <cell r="CX298">
            <v>0</v>
          </cell>
          <cell r="CY298">
            <v>0</v>
          </cell>
          <cell r="CZ298">
            <v>0</v>
          </cell>
          <cell r="DA298">
            <v>0</v>
          </cell>
          <cell r="DB298">
            <v>0</v>
          </cell>
          <cell r="DC298">
            <v>0</v>
          </cell>
          <cell r="DD298">
            <v>0</v>
          </cell>
          <cell r="DE298">
            <v>1893564</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12422075</v>
          </cell>
          <cell r="DU298">
            <v>1674304</v>
          </cell>
          <cell r="DV298">
            <v>0</v>
          </cell>
          <cell r="DW298">
            <v>0</v>
          </cell>
          <cell r="DX298">
            <v>0</v>
          </cell>
          <cell r="DY298">
            <v>815131</v>
          </cell>
          <cell r="DZ298">
            <v>1113329</v>
          </cell>
          <cell r="EA298">
            <v>0</v>
          </cell>
          <cell r="EB298">
            <v>16024839</v>
          </cell>
          <cell r="EC298">
            <v>690972</v>
          </cell>
          <cell r="ED298">
            <v>0</v>
          </cell>
          <cell r="EE298">
            <v>14350535</v>
          </cell>
          <cell r="EF298">
            <v>0</v>
          </cell>
          <cell r="EG298">
            <v>1893564</v>
          </cell>
          <cell r="EH298">
            <v>1893564</v>
          </cell>
          <cell r="EI298">
            <v>466326</v>
          </cell>
          <cell r="EJ298">
            <v>2359890</v>
          </cell>
          <cell r="EK298">
            <v>0</v>
          </cell>
          <cell r="EL298">
            <v>0</v>
          </cell>
          <cell r="EM298">
            <v>0</v>
          </cell>
          <cell r="EN298">
            <v>0</v>
          </cell>
          <cell r="EO298">
            <v>0</v>
          </cell>
          <cell r="EP298">
            <v>0</v>
          </cell>
          <cell r="EQ298">
            <v>19075701</v>
          </cell>
          <cell r="ER298">
            <v>118484</v>
          </cell>
          <cell r="ES298">
            <v>1228941</v>
          </cell>
          <cell r="ET298">
            <v>53468</v>
          </cell>
          <cell r="EU298">
            <v>0</v>
          </cell>
          <cell r="EV298">
            <v>0</v>
          </cell>
          <cell r="EW298">
            <v>134000</v>
          </cell>
          <cell r="EX298">
            <v>33000</v>
          </cell>
          <cell r="EY298">
            <v>0</v>
          </cell>
          <cell r="EZ298">
            <v>0</v>
          </cell>
          <cell r="FA298">
            <v>0</v>
          </cell>
          <cell r="FB298">
            <v>0</v>
          </cell>
          <cell r="FC298">
            <v>1449409</v>
          </cell>
          <cell r="FD298">
            <v>0</v>
          </cell>
          <cell r="FE298">
            <v>0</v>
          </cell>
          <cell r="FF298">
            <v>1110457</v>
          </cell>
          <cell r="FG298">
            <v>118484</v>
          </cell>
          <cell r="FH298">
            <v>15367307</v>
          </cell>
          <cell r="FI298">
            <v>646974</v>
          </cell>
          <cell r="FJ298">
            <v>0</v>
          </cell>
          <cell r="FK298">
            <v>1979695</v>
          </cell>
          <cell r="FL298">
            <v>30526</v>
          </cell>
          <cell r="FM298">
            <v>0</v>
          </cell>
          <cell r="FN298">
            <v>30600</v>
          </cell>
          <cell r="FO298">
            <v>382253</v>
          </cell>
          <cell r="FP298">
            <v>0</v>
          </cell>
          <cell r="FQ298">
            <v>22785015</v>
          </cell>
          <cell r="FR298">
            <v>0</v>
          </cell>
          <cell r="FS298">
            <v>171041</v>
          </cell>
          <cell r="FT298">
            <v>150638</v>
          </cell>
          <cell r="FU298">
            <v>181604</v>
          </cell>
          <cell r="FV298">
            <v>549232</v>
          </cell>
          <cell r="FW298">
            <v>42274885</v>
          </cell>
          <cell r="FX298">
            <v>0</v>
          </cell>
          <cell r="FY298">
            <v>0</v>
          </cell>
          <cell r="FZ298">
            <v>0</v>
          </cell>
          <cell r="GA298">
            <v>42274885</v>
          </cell>
          <cell r="GB298">
            <v>1987971</v>
          </cell>
          <cell r="GC298">
            <v>44262856</v>
          </cell>
          <cell r="GD298">
            <v>3475589</v>
          </cell>
          <cell r="GE298">
            <v>0</v>
          </cell>
          <cell r="GF298">
            <v>30356902</v>
          </cell>
          <cell r="GG298">
            <v>6134</v>
          </cell>
          <cell r="GH298">
            <v>24290027</v>
          </cell>
          <cell r="GI298">
            <v>0</v>
          </cell>
          <cell r="GJ298">
            <v>101364</v>
          </cell>
          <cell r="GK298">
            <v>1564231</v>
          </cell>
          <cell r="GL298">
            <v>1116192</v>
          </cell>
          <cell r="GM298">
            <v>0</v>
          </cell>
          <cell r="GN298">
            <v>198615</v>
          </cell>
          <cell r="GO298">
            <v>216479</v>
          </cell>
          <cell r="GP298">
            <v>0</v>
          </cell>
          <cell r="GQ298">
            <v>620776</v>
          </cell>
          <cell r="GR298">
            <v>0</v>
          </cell>
          <cell r="GS298">
            <v>1658142</v>
          </cell>
          <cell r="GT298">
            <v>417266</v>
          </cell>
          <cell r="GU298">
            <v>0</v>
          </cell>
          <cell r="GV298">
            <v>32432310</v>
          </cell>
          <cell r="GW298">
            <v>3273996</v>
          </cell>
          <cell r="GX298">
            <v>7317458</v>
          </cell>
          <cell r="GY298">
            <v>0</v>
          </cell>
          <cell r="GZ298">
            <v>0</v>
          </cell>
          <cell r="HA298">
            <v>0</v>
          </cell>
          <cell r="HB298">
            <v>1471781</v>
          </cell>
          <cell r="HC298">
            <v>0</v>
          </cell>
          <cell r="HD298">
            <v>166150</v>
          </cell>
          <cell r="HE298">
            <v>321054</v>
          </cell>
          <cell r="HF298">
            <v>44816599</v>
          </cell>
          <cell r="HG298">
            <v>36449117</v>
          </cell>
          <cell r="HH298">
            <v>0</v>
          </cell>
          <cell r="HI298">
            <v>8367482</v>
          </cell>
          <cell r="HJ298">
            <v>26454420</v>
          </cell>
          <cell r="HK298">
            <v>0</v>
          </cell>
          <cell r="HL298">
            <v>119526</v>
          </cell>
          <cell r="HM298">
            <v>1549616</v>
          </cell>
          <cell r="HN298">
            <v>1209404</v>
          </cell>
          <cell r="HO298">
            <v>0</v>
          </cell>
          <cell r="HP298">
            <v>212474</v>
          </cell>
          <cell r="HQ298">
            <v>231635</v>
          </cell>
          <cell r="HR298">
            <v>0</v>
          </cell>
          <cell r="HS298">
            <v>674617</v>
          </cell>
          <cell r="HT298">
            <v>0</v>
          </cell>
          <cell r="HU298">
            <v>397865</v>
          </cell>
          <cell r="HV298">
            <v>0</v>
          </cell>
          <cell r="HW298">
            <v>0</v>
          </cell>
          <cell r="HX298">
            <v>33349964</v>
          </cell>
          <cell r="HY298">
            <v>0</v>
          </cell>
          <cell r="HZ298">
            <v>8367482</v>
          </cell>
          <cell r="IA298">
            <v>0</v>
          </cell>
          <cell r="IB298">
            <v>0</v>
          </cell>
          <cell r="IC298">
            <v>0</v>
          </cell>
          <cell r="ID298">
            <v>1574991</v>
          </cell>
          <cell r="IE298">
            <v>0</v>
          </cell>
          <cell r="IF298">
            <v>135851</v>
          </cell>
          <cell r="IG298">
            <v>330534</v>
          </cell>
          <cell r="IH298">
            <v>0</v>
          </cell>
          <cell r="II298">
            <v>0</v>
          </cell>
          <cell r="IJ298">
            <v>0</v>
          </cell>
          <cell r="IK298">
            <v>0</v>
          </cell>
          <cell r="IL298">
            <v>32952099</v>
          </cell>
          <cell r="IM298">
            <v>0</v>
          </cell>
          <cell r="IN298">
            <v>0</v>
          </cell>
          <cell r="IO298">
            <v>5.07</v>
          </cell>
          <cell r="IP298">
            <v>28</v>
          </cell>
          <cell r="IQ298">
            <v>11.401999999999999</v>
          </cell>
          <cell r="IR298">
            <v>2.64</v>
          </cell>
          <cell r="IS298">
            <v>4288.6000000000004</v>
          </cell>
          <cell r="IT298">
            <v>0</v>
          </cell>
          <cell r="IU298">
            <v>61.5</v>
          </cell>
          <cell r="IV298">
            <v>0</v>
          </cell>
          <cell r="IW298">
            <v>0</v>
          </cell>
          <cell r="IX298">
            <v>0</v>
          </cell>
          <cell r="IY298">
            <v>0</v>
          </cell>
          <cell r="IZ298">
            <v>0</v>
          </cell>
          <cell r="JA298">
            <v>0</v>
          </cell>
          <cell r="JB298">
            <v>0</v>
          </cell>
          <cell r="JC298">
            <v>0</v>
          </cell>
          <cell r="JD298">
            <v>247.78</v>
          </cell>
          <cell r="JE298">
            <v>54.8</v>
          </cell>
          <cell r="JF298">
            <v>98.66</v>
          </cell>
          <cell r="JG298">
            <v>94.32</v>
          </cell>
          <cell r="JH298">
            <v>60.28</v>
          </cell>
          <cell r="JI298">
            <v>94.41</v>
          </cell>
          <cell r="JJ298">
            <v>107.28</v>
          </cell>
          <cell r="JK298">
            <v>261.97000000000003</v>
          </cell>
          <cell r="JL298">
            <v>8.4</v>
          </cell>
          <cell r="JM298">
            <v>1.98</v>
          </cell>
          <cell r="JN298">
            <v>84</v>
          </cell>
          <cell r="JO298">
            <v>0</v>
          </cell>
          <cell r="JP298">
            <v>6254</v>
          </cell>
          <cell r="JQ298">
            <v>11.417</v>
          </cell>
          <cell r="JR298">
            <v>15850</v>
          </cell>
          <cell r="JS298">
            <v>4230</v>
          </cell>
          <cell r="JT298">
            <v>-1</v>
          </cell>
          <cell r="JU298">
            <v>-6134</v>
          </cell>
          <cell r="JV298">
            <v>-5251</v>
          </cell>
          <cell r="JW298">
            <v>0</v>
          </cell>
          <cell r="JX298">
            <v>4288.6000000000004</v>
          </cell>
          <cell r="JY298">
            <v>6499</v>
          </cell>
          <cell r="JZ298">
            <v>27871611</v>
          </cell>
          <cell r="KA298">
            <v>0</v>
          </cell>
        </row>
        <row r="299">
          <cell r="C299">
            <v>5256</v>
          </cell>
          <cell r="D299" t="str">
            <v>PLEASANTVILLE</v>
          </cell>
          <cell r="E299">
            <v>0</v>
          </cell>
          <cell r="F299">
            <v>0</v>
          </cell>
          <cell r="G299">
            <v>0</v>
          </cell>
          <cell r="H299">
            <v>5256</v>
          </cell>
          <cell r="I299">
            <v>2251194</v>
          </cell>
          <cell r="J299">
            <v>81955</v>
          </cell>
          <cell r="K299">
            <v>251000</v>
          </cell>
          <cell r="L299">
            <v>410000</v>
          </cell>
          <cell r="M299">
            <v>5150</v>
          </cell>
          <cell r="N299">
            <v>165000</v>
          </cell>
          <cell r="O299">
            <v>205000</v>
          </cell>
          <cell r="P299">
            <v>889000</v>
          </cell>
          <cell r="Q299">
            <v>0</v>
          </cell>
          <cell r="R299">
            <v>4030882</v>
          </cell>
          <cell r="S299">
            <v>0</v>
          </cell>
          <cell r="T299">
            <v>70000</v>
          </cell>
          <cell r="U299">
            <v>9003</v>
          </cell>
          <cell r="V299">
            <v>55000</v>
          </cell>
          <cell r="W299">
            <v>162000</v>
          </cell>
          <cell r="X299">
            <v>8585184</v>
          </cell>
          <cell r="Y299">
            <v>0</v>
          </cell>
          <cell r="Z299">
            <v>420296</v>
          </cell>
          <cell r="AA299">
            <v>0</v>
          </cell>
          <cell r="AB299">
            <v>9005480</v>
          </cell>
          <cell r="AC299">
            <v>1365821</v>
          </cell>
          <cell r="AD299">
            <v>10371301</v>
          </cell>
          <cell r="AE299">
            <v>5195000</v>
          </cell>
          <cell r="AF299">
            <v>125000</v>
          </cell>
          <cell r="AG299">
            <v>115000</v>
          </cell>
          <cell r="AH299">
            <v>275000</v>
          </cell>
          <cell r="AI299">
            <v>320000</v>
          </cell>
          <cell r="AJ299">
            <v>160000</v>
          </cell>
          <cell r="AK299">
            <v>750000</v>
          </cell>
          <cell r="AL299">
            <v>265000</v>
          </cell>
          <cell r="AM299">
            <v>0</v>
          </cell>
          <cell r="AN299">
            <v>2010000</v>
          </cell>
          <cell r="AO299">
            <v>375000</v>
          </cell>
          <cell r="AP299">
            <v>500000</v>
          </cell>
          <cell r="AQ299">
            <v>560000</v>
          </cell>
          <cell r="AR299">
            <v>274396</v>
          </cell>
          <cell r="AS299">
            <v>1334396</v>
          </cell>
          <cell r="AT299">
            <v>8914396</v>
          </cell>
          <cell r="AU299">
            <v>420296</v>
          </cell>
          <cell r="AV299">
            <v>9334692</v>
          </cell>
          <cell r="AW299">
            <v>1036609</v>
          </cell>
          <cell r="AX299">
            <v>10371301</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20</v>
          </cell>
          <cell r="BV299">
            <v>2012</v>
          </cell>
          <cell r="BW299">
            <v>2016</v>
          </cell>
          <cell r="BX299">
            <v>10</v>
          </cell>
          <cell r="BY299">
            <v>0</v>
          </cell>
          <cell r="BZ299">
            <v>0</v>
          </cell>
          <cell r="CA299">
            <v>0</v>
          </cell>
          <cell r="CB299">
            <v>0</v>
          </cell>
          <cell r="CC299">
            <v>0</v>
          </cell>
          <cell r="CD299">
            <v>0</v>
          </cell>
          <cell r="CE299">
            <v>0</v>
          </cell>
          <cell r="CF299">
            <v>0</v>
          </cell>
          <cell r="CG299">
            <v>0</v>
          </cell>
          <cell r="CH299">
            <v>0</v>
          </cell>
          <cell r="CI299">
            <v>0</v>
          </cell>
          <cell r="CJ299">
            <v>2012</v>
          </cell>
          <cell r="CK299">
            <v>2021</v>
          </cell>
          <cell r="CL299">
            <v>1340</v>
          </cell>
          <cell r="CM299">
            <v>0</v>
          </cell>
          <cell r="CN299">
            <v>0</v>
          </cell>
          <cell r="CO299">
            <v>0</v>
          </cell>
          <cell r="CP299">
            <v>0</v>
          </cell>
          <cell r="CQ299">
            <v>0</v>
          </cell>
          <cell r="CR299">
            <v>0</v>
          </cell>
          <cell r="CS299">
            <v>0</v>
          </cell>
          <cell r="CT299">
            <v>2700</v>
          </cell>
          <cell r="CU299">
            <v>0</v>
          </cell>
          <cell r="CV299">
            <v>9</v>
          </cell>
          <cell r="CW299">
            <v>408252</v>
          </cell>
          <cell r="CX299">
            <v>0</v>
          </cell>
          <cell r="CY299">
            <v>0</v>
          </cell>
          <cell r="CZ299">
            <v>0</v>
          </cell>
          <cell r="DA299">
            <v>0</v>
          </cell>
          <cell r="DB299">
            <v>0</v>
          </cell>
          <cell r="DC299">
            <v>0</v>
          </cell>
          <cell r="DD299">
            <v>0</v>
          </cell>
          <cell r="DE299">
            <v>208956</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1521258</v>
          </cell>
          <cell r="DU299">
            <v>19410</v>
          </cell>
          <cell r="DV299">
            <v>0</v>
          </cell>
          <cell r="DW299">
            <v>0</v>
          </cell>
          <cell r="DX299">
            <v>0</v>
          </cell>
          <cell r="DY299">
            <v>354245</v>
          </cell>
          <cell r="DZ299">
            <v>0</v>
          </cell>
          <cell r="EA299">
            <v>0</v>
          </cell>
          <cell r="EB299">
            <v>1894913</v>
          </cell>
          <cell r="EC299">
            <v>200000</v>
          </cell>
          <cell r="ED299">
            <v>0</v>
          </cell>
          <cell r="EE299">
            <v>1875503</v>
          </cell>
          <cell r="EF299">
            <v>114348</v>
          </cell>
          <cell r="EG299">
            <v>94608</v>
          </cell>
          <cell r="EH299">
            <v>208956</v>
          </cell>
          <cell r="EI299">
            <v>51459</v>
          </cell>
          <cell r="EJ299">
            <v>260415</v>
          </cell>
          <cell r="EK299">
            <v>0</v>
          </cell>
          <cell r="EL299">
            <v>0</v>
          </cell>
          <cell r="EM299">
            <v>0</v>
          </cell>
          <cell r="EN299">
            <v>0</v>
          </cell>
          <cell r="EO299">
            <v>0</v>
          </cell>
          <cell r="EP299">
            <v>0</v>
          </cell>
          <cell r="EQ299">
            <v>2355328</v>
          </cell>
          <cell r="ER299">
            <v>12447</v>
          </cell>
          <cell r="ES299">
            <v>1233771</v>
          </cell>
          <cell r="ET299">
            <v>130240</v>
          </cell>
          <cell r="EU299">
            <v>0</v>
          </cell>
          <cell r="EV299">
            <v>0</v>
          </cell>
          <cell r="EW299">
            <v>134000</v>
          </cell>
          <cell r="EX299">
            <v>33000</v>
          </cell>
          <cell r="EY299">
            <v>0</v>
          </cell>
          <cell r="EZ299">
            <v>0</v>
          </cell>
          <cell r="FA299">
            <v>0</v>
          </cell>
          <cell r="FB299">
            <v>0</v>
          </cell>
          <cell r="FC299">
            <v>1531011</v>
          </cell>
          <cell r="FD299">
            <v>0</v>
          </cell>
          <cell r="FE299">
            <v>0</v>
          </cell>
          <cell r="FF299">
            <v>1221324</v>
          </cell>
          <cell r="FG299">
            <v>12447</v>
          </cell>
          <cell r="FH299">
            <v>1806841</v>
          </cell>
          <cell r="FI299">
            <v>65893</v>
          </cell>
          <cell r="FJ299">
            <v>251000</v>
          </cell>
          <cell r="FK299">
            <v>410000</v>
          </cell>
          <cell r="FL299">
            <v>5000</v>
          </cell>
          <cell r="FM299">
            <v>0</v>
          </cell>
          <cell r="FN299">
            <v>0</v>
          </cell>
          <cell r="FO299">
            <v>215000</v>
          </cell>
          <cell r="FP299">
            <v>0</v>
          </cell>
          <cell r="FQ299">
            <v>4030882</v>
          </cell>
          <cell r="FR299">
            <v>0</v>
          </cell>
          <cell r="FS299">
            <v>70000</v>
          </cell>
          <cell r="FT299">
            <v>7161</v>
          </cell>
          <cell r="FU299">
            <v>55000</v>
          </cell>
          <cell r="FV299">
            <v>0</v>
          </cell>
          <cell r="FW299">
            <v>6916777</v>
          </cell>
          <cell r="FX299">
            <v>0</v>
          </cell>
          <cell r="FY299">
            <v>0</v>
          </cell>
          <cell r="FZ299">
            <v>0</v>
          </cell>
          <cell r="GA299">
            <v>6916777</v>
          </cell>
          <cell r="GB299">
            <v>63728</v>
          </cell>
          <cell r="GC299">
            <v>6980505</v>
          </cell>
          <cell r="GD299">
            <v>1013161</v>
          </cell>
          <cell r="GE299">
            <v>0</v>
          </cell>
          <cell r="GF299">
            <v>5027407</v>
          </cell>
          <cell r="GG299">
            <v>6001</v>
          </cell>
          <cell r="GH299">
            <v>3724821</v>
          </cell>
          <cell r="GI299">
            <v>52400</v>
          </cell>
          <cell r="GJ299">
            <v>34686</v>
          </cell>
          <cell r="GK299">
            <v>469158</v>
          </cell>
          <cell r="GL299">
            <v>178774</v>
          </cell>
          <cell r="GM299">
            <v>6000</v>
          </cell>
          <cell r="GN299">
            <v>30515</v>
          </cell>
          <cell r="GO299">
            <v>33480</v>
          </cell>
          <cell r="GP299">
            <v>0</v>
          </cell>
          <cell r="GQ299">
            <v>120343</v>
          </cell>
          <cell r="GR299">
            <v>0</v>
          </cell>
          <cell r="GS299">
            <v>93016</v>
          </cell>
          <cell r="GT299">
            <v>198132</v>
          </cell>
          <cell r="GU299">
            <v>0</v>
          </cell>
          <cell r="GV299">
            <v>5318555</v>
          </cell>
          <cell r="GW299">
            <v>865200</v>
          </cell>
          <cell r="GX299">
            <v>1624634</v>
          </cell>
          <cell r="GY299">
            <v>0</v>
          </cell>
          <cell r="GZ299">
            <v>0</v>
          </cell>
          <cell r="HA299">
            <v>0</v>
          </cell>
          <cell r="HB299">
            <v>260930</v>
          </cell>
          <cell r="HC299">
            <v>0</v>
          </cell>
          <cell r="HD299">
            <v>37233</v>
          </cell>
          <cell r="HE299">
            <v>119784</v>
          </cell>
          <cell r="HF299">
            <v>8189103</v>
          </cell>
          <cell r="HG299">
            <v>6853577</v>
          </cell>
          <cell r="HH299">
            <v>0</v>
          </cell>
          <cell r="HI299">
            <v>1335526</v>
          </cell>
          <cell r="HJ299">
            <v>3894180</v>
          </cell>
          <cell r="HK299">
            <v>0</v>
          </cell>
          <cell r="HL299">
            <v>28891</v>
          </cell>
          <cell r="HM299">
            <v>472847</v>
          </cell>
          <cell r="HN299">
            <v>186260</v>
          </cell>
          <cell r="HO299">
            <v>0</v>
          </cell>
          <cell r="HP299">
            <v>31775</v>
          </cell>
          <cell r="HQ299">
            <v>34866</v>
          </cell>
          <cell r="HR299">
            <v>0</v>
          </cell>
          <cell r="HS299">
            <v>120454</v>
          </cell>
          <cell r="HT299">
            <v>0</v>
          </cell>
          <cell r="HU299">
            <v>31217</v>
          </cell>
          <cell r="HV299">
            <v>0</v>
          </cell>
          <cell r="HW299">
            <v>0</v>
          </cell>
          <cell r="HX299">
            <v>5201680</v>
          </cell>
          <cell r="HY299">
            <v>0</v>
          </cell>
          <cell r="HZ299">
            <v>1335526</v>
          </cell>
          <cell r="IA299">
            <v>0</v>
          </cell>
          <cell r="IB299">
            <v>0</v>
          </cell>
          <cell r="IC299">
            <v>0</v>
          </cell>
          <cell r="ID299">
            <v>267491</v>
          </cell>
          <cell r="IE299">
            <v>0</v>
          </cell>
          <cell r="IF299">
            <v>30464</v>
          </cell>
          <cell r="IG299">
            <v>88695</v>
          </cell>
          <cell r="IH299">
            <v>0</v>
          </cell>
          <cell r="II299">
            <v>0</v>
          </cell>
          <cell r="IJ299">
            <v>0</v>
          </cell>
          <cell r="IK299">
            <v>0</v>
          </cell>
          <cell r="IL299">
            <v>5170463</v>
          </cell>
          <cell r="IM299">
            <v>0</v>
          </cell>
          <cell r="IN299">
            <v>0</v>
          </cell>
          <cell r="IO299">
            <v>1.88</v>
          </cell>
          <cell r="IP299">
            <v>0</v>
          </cell>
          <cell r="IQ299">
            <v>2.62</v>
          </cell>
          <cell r="IR299">
            <v>0.22</v>
          </cell>
          <cell r="IS299">
            <v>641.29999999999995</v>
          </cell>
          <cell r="IT299">
            <v>0</v>
          </cell>
          <cell r="IU299">
            <v>21</v>
          </cell>
          <cell r="IV299">
            <v>0</v>
          </cell>
          <cell r="IW299">
            <v>0</v>
          </cell>
          <cell r="IX299">
            <v>0</v>
          </cell>
          <cell r="IY299">
            <v>0</v>
          </cell>
          <cell r="IZ299">
            <v>0</v>
          </cell>
          <cell r="JA299">
            <v>0</v>
          </cell>
          <cell r="JB299">
            <v>0</v>
          </cell>
          <cell r="JC299">
            <v>0</v>
          </cell>
          <cell r="JD299">
            <v>77.25</v>
          </cell>
          <cell r="JE299">
            <v>19.18</v>
          </cell>
          <cell r="JF299">
            <v>27.83</v>
          </cell>
          <cell r="JG299">
            <v>30.24</v>
          </cell>
          <cell r="JH299">
            <v>16.440000000000001</v>
          </cell>
          <cell r="JI299">
            <v>29.04</v>
          </cell>
          <cell r="JJ299">
            <v>32.4</v>
          </cell>
          <cell r="JK299">
            <v>77.88</v>
          </cell>
          <cell r="JL299">
            <v>3.18</v>
          </cell>
          <cell r="JM299">
            <v>0.22</v>
          </cell>
          <cell r="JN299">
            <v>2</v>
          </cell>
          <cell r="JO299">
            <v>0</v>
          </cell>
          <cell r="JP299">
            <v>6121</v>
          </cell>
          <cell r="JQ299">
            <v>2.5419999999999998</v>
          </cell>
          <cell r="JR299">
            <v>10927</v>
          </cell>
          <cell r="JS299">
            <v>636.20000000000005</v>
          </cell>
          <cell r="JT299">
            <v>-1</v>
          </cell>
          <cell r="JU299">
            <v>-6121</v>
          </cell>
          <cell r="JV299">
            <v>-5356</v>
          </cell>
          <cell r="JW299">
            <v>0</v>
          </cell>
          <cell r="JX299">
            <v>641.29999999999995</v>
          </cell>
          <cell r="JY299">
            <v>6366</v>
          </cell>
          <cell r="JZ299">
            <v>4082516</v>
          </cell>
          <cell r="KA299">
            <v>0</v>
          </cell>
        </row>
        <row r="300">
          <cell r="C300">
            <v>5283</v>
          </cell>
          <cell r="D300" t="str">
            <v>POCAHONTAS AREA (POCAHONTAS AREA)</v>
          </cell>
          <cell r="E300">
            <v>0</v>
          </cell>
          <cell r="F300">
            <v>0</v>
          </cell>
          <cell r="G300">
            <v>0</v>
          </cell>
          <cell r="H300">
            <v>5283</v>
          </cell>
          <cell r="I300">
            <v>5354258</v>
          </cell>
          <cell r="J300">
            <v>115789</v>
          </cell>
          <cell r="K300">
            <v>400000</v>
          </cell>
          <cell r="L300">
            <v>450000</v>
          </cell>
          <cell r="M300">
            <v>23450</v>
          </cell>
          <cell r="N300">
            <v>220000</v>
          </cell>
          <cell r="O300">
            <v>342000</v>
          </cell>
          <cell r="P300">
            <v>1060000</v>
          </cell>
          <cell r="Q300">
            <v>0</v>
          </cell>
          <cell r="R300">
            <v>2999849</v>
          </cell>
          <cell r="S300">
            <v>0</v>
          </cell>
          <cell r="T300">
            <v>120200</v>
          </cell>
          <cell r="U300">
            <v>63098</v>
          </cell>
          <cell r="V300">
            <v>140000</v>
          </cell>
          <cell r="W300">
            <v>402000</v>
          </cell>
          <cell r="X300">
            <v>11690644</v>
          </cell>
          <cell r="Y300">
            <v>0</v>
          </cell>
          <cell r="Z300">
            <v>15000</v>
          </cell>
          <cell r="AA300">
            <v>0</v>
          </cell>
          <cell r="AB300">
            <v>11705644</v>
          </cell>
          <cell r="AC300">
            <v>5396287</v>
          </cell>
          <cell r="AD300">
            <v>17101931</v>
          </cell>
          <cell r="AE300">
            <v>6055181</v>
          </cell>
          <cell r="AF300">
            <v>235000</v>
          </cell>
          <cell r="AG300">
            <v>330000</v>
          </cell>
          <cell r="AH300">
            <v>275000</v>
          </cell>
          <cell r="AI300">
            <v>400000</v>
          </cell>
          <cell r="AJ300">
            <v>120000</v>
          </cell>
          <cell r="AK300">
            <v>1896868</v>
          </cell>
          <cell r="AL300">
            <v>600000</v>
          </cell>
          <cell r="AM300">
            <v>0</v>
          </cell>
          <cell r="AN300">
            <v>3856868</v>
          </cell>
          <cell r="AO300">
            <v>795000</v>
          </cell>
          <cell r="AP300">
            <v>3505151</v>
          </cell>
          <cell r="AQ300">
            <v>1130975</v>
          </cell>
          <cell r="AR300">
            <v>366322</v>
          </cell>
          <cell r="AS300">
            <v>5002448</v>
          </cell>
          <cell r="AT300">
            <v>15709497</v>
          </cell>
          <cell r="AU300">
            <v>15000</v>
          </cell>
          <cell r="AV300">
            <v>15724497</v>
          </cell>
          <cell r="AW300">
            <v>1377434</v>
          </cell>
          <cell r="AX300">
            <v>17101931</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20</v>
          </cell>
          <cell r="BV300">
            <v>2015</v>
          </cell>
          <cell r="BW300">
            <v>2019</v>
          </cell>
          <cell r="BX300">
            <v>10</v>
          </cell>
          <cell r="BY300">
            <v>0</v>
          </cell>
          <cell r="BZ300">
            <v>0</v>
          </cell>
          <cell r="CA300">
            <v>0</v>
          </cell>
          <cell r="CB300">
            <v>0</v>
          </cell>
          <cell r="CC300">
            <v>0</v>
          </cell>
          <cell r="CD300">
            <v>0</v>
          </cell>
          <cell r="CE300">
            <v>0</v>
          </cell>
          <cell r="CF300">
            <v>0</v>
          </cell>
          <cell r="CG300">
            <v>0</v>
          </cell>
          <cell r="CH300">
            <v>0</v>
          </cell>
          <cell r="CI300">
            <v>0</v>
          </cell>
          <cell r="CJ300">
            <v>2013</v>
          </cell>
          <cell r="CK300">
            <v>2022</v>
          </cell>
          <cell r="CL300">
            <v>670</v>
          </cell>
          <cell r="CM300">
            <v>0</v>
          </cell>
          <cell r="CN300">
            <v>0</v>
          </cell>
          <cell r="CO300">
            <v>0</v>
          </cell>
          <cell r="CP300">
            <v>0</v>
          </cell>
          <cell r="CQ300">
            <v>0</v>
          </cell>
          <cell r="CR300">
            <v>0</v>
          </cell>
          <cell r="CS300">
            <v>0</v>
          </cell>
          <cell r="CT300">
            <v>4050</v>
          </cell>
          <cell r="CU300">
            <v>0</v>
          </cell>
          <cell r="CV300">
            <v>1</v>
          </cell>
          <cell r="CW300">
            <v>457800</v>
          </cell>
          <cell r="CX300">
            <v>0</v>
          </cell>
          <cell r="CY300">
            <v>0</v>
          </cell>
          <cell r="CZ300">
            <v>0</v>
          </cell>
          <cell r="DA300">
            <v>0</v>
          </cell>
          <cell r="DB300">
            <v>0</v>
          </cell>
          <cell r="DC300">
            <v>0</v>
          </cell>
          <cell r="DD300">
            <v>0</v>
          </cell>
          <cell r="DE300">
            <v>322223</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3415289</v>
          </cell>
          <cell r="DU300">
            <v>353261</v>
          </cell>
          <cell r="DV300">
            <v>0</v>
          </cell>
          <cell r="DW300">
            <v>0</v>
          </cell>
          <cell r="DX300">
            <v>0</v>
          </cell>
          <cell r="DY300">
            <v>0</v>
          </cell>
          <cell r="DZ300">
            <v>0</v>
          </cell>
          <cell r="EA300">
            <v>0</v>
          </cell>
          <cell r="EB300">
            <v>3768550</v>
          </cell>
          <cell r="EC300">
            <v>150000</v>
          </cell>
          <cell r="ED300">
            <v>0</v>
          </cell>
          <cell r="EE300">
            <v>3415289</v>
          </cell>
          <cell r="EF300">
            <v>0</v>
          </cell>
          <cell r="EG300">
            <v>322223</v>
          </cell>
          <cell r="EH300">
            <v>322223</v>
          </cell>
          <cell r="EI300">
            <v>158707</v>
          </cell>
          <cell r="EJ300">
            <v>480930</v>
          </cell>
          <cell r="EK300">
            <v>0</v>
          </cell>
          <cell r="EL300">
            <v>0</v>
          </cell>
          <cell r="EM300">
            <v>0</v>
          </cell>
          <cell r="EN300">
            <v>0</v>
          </cell>
          <cell r="EO300">
            <v>1077739</v>
          </cell>
          <cell r="EP300">
            <v>0</v>
          </cell>
          <cell r="EQ300">
            <v>5477219</v>
          </cell>
          <cell r="ER300">
            <v>783597</v>
          </cell>
          <cell r="ES300">
            <v>783597</v>
          </cell>
          <cell r="ET300">
            <v>31190</v>
          </cell>
          <cell r="EU300">
            <v>0</v>
          </cell>
          <cell r="EV300">
            <v>0</v>
          </cell>
          <cell r="EW300">
            <v>67000</v>
          </cell>
          <cell r="EX300">
            <v>33000</v>
          </cell>
          <cell r="EY300">
            <v>0</v>
          </cell>
          <cell r="EZ300">
            <v>0</v>
          </cell>
          <cell r="FA300">
            <v>393454</v>
          </cell>
          <cell r="FB300">
            <v>0</v>
          </cell>
          <cell r="FC300">
            <v>1308241</v>
          </cell>
          <cell r="FD300">
            <v>0</v>
          </cell>
          <cell r="FE300">
            <v>710143</v>
          </cell>
          <cell r="FF300">
            <v>710143</v>
          </cell>
          <cell r="FG300">
            <v>73454</v>
          </cell>
          <cell r="FH300">
            <v>3681757</v>
          </cell>
          <cell r="FI300">
            <v>79621</v>
          </cell>
          <cell r="FJ300">
            <v>400000</v>
          </cell>
          <cell r="FK300">
            <v>450000</v>
          </cell>
          <cell r="FL300">
            <v>10000</v>
          </cell>
          <cell r="FM300">
            <v>0</v>
          </cell>
          <cell r="FN300">
            <v>22000</v>
          </cell>
          <cell r="FO300">
            <v>190000</v>
          </cell>
          <cell r="FP300">
            <v>0</v>
          </cell>
          <cell r="FQ300">
            <v>2999849</v>
          </cell>
          <cell r="FR300">
            <v>0</v>
          </cell>
          <cell r="FS300">
            <v>120000</v>
          </cell>
          <cell r="FT300">
            <v>43388</v>
          </cell>
          <cell r="FU300">
            <v>140000</v>
          </cell>
          <cell r="FV300">
            <v>127000</v>
          </cell>
          <cell r="FW300">
            <v>8263615</v>
          </cell>
          <cell r="FX300">
            <v>0</v>
          </cell>
          <cell r="FY300">
            <v>0</v>
          </cell>
          <cell r="FZ300">
            <v>0</v>
          </cell>
          <cell r="GA300">
            <v>8263615</v>
          </cell>
          <cell r="GB300">
            <v>797655</v>
          </cell>
          <cell r="GC300">
            <v>9061270</v>
          </cell>
          <cell r="GD300">
            <v>1502388</v>
          </cell>
          <cell r="GE300">
            <v>0</v>
          </cell>
          <cell r="GF300">
            <v>6201393</v>
          </cell>
          <cell r="GG300">
            <v>6136</v>
          </cell>
          <cell r="GH300">
            <v>4358401</v>
          </cell>
          <cell r="GI300">
            <v>103522</v>
          </cell>
          <cell r="GJ300">
            <v>335921</v>
          </cell>
          <cell r="GK300">
            <v>435411</v>
          </cell>
          <cell r="GL300">
            <v>213917</v>
          </cell>
          <cell r="GM300">
            <v>52130</v>
          </cell>
          <cell r="GN300">
            <v>38035</v>
          </cell>
          <cell r="GO300">
            <v>42772</v>
          </cell>
          <cell r="GP300">
            <v>0</v>
          </cell>
          <cell r="GQ300">
            <v>120241</v>
          </cell>
          <cell r="GR300">
            <v>0</v>
          </cell>
          <cell r="GS300">
            <v>60188</v>
          </cell>
          <cell r="GT300">
            <v>214099</v>
          </cell>
          <cell r="GU300">
            <v>0</v>
          </cell>
          <cell r="GV300">
            <v>6475680</v>
          </cell>
          <cell r="GW300">
            <v>1026490</v>
          </cell>
          <cell r="GX300">
            <v>3329028</v>
          </cell>
          <cell r="GY300">
            <v>0</v>
          </cell>
          <cell r="GZ300">
            <v>0</v>
          </cell>
          <cell r="HA300">
            <v>0</v>
          </cell>
          <cell r="HB300">
            <v>392515</v>
          </cell>
          <cell r="HC300">
            <v>0</v>
          </cell>
          <cell r="HD300">
            <v>63708</v>
          </cell>
          <cell r="HE300">
            <v>126021</v>
          </cell>
          <cell r="HF300">
            <v>11349734</v>
          </cell>
          <cell r="HG300">
            <v>7923651</v>
          </cell>
          <cell r="HH300">
            <v>0</v>
          </cell>
          <cell r="HI300">
            <v>3426083</v>
          </cell>
          <cell r="HJ300">
            <v>4401096</v>
          </cell>
          <cell r="HK300">
            <v>889</v>
          </cell>
          <cell r="HL300">
            <v>146053</v>
          </cell>
          <cell r="HM300">
            <v>482713</v>
          </cell>
          <cell r="HN300">
            <v>217867</v>
          </cell>
          <cell r="HO300">
            <v>48180</v>
          </cell>
          <cell r="HP300">
            <v>38687</v>
          </cell>
          <cell r="HQ300">
            <v>43489</v>
          </cell>
          <cell r="HR300">
            <v>0</v>
          </cell>
          <cell r="HS300">
            <v>164969</v>
          </cell>
          <cell r="HT300">
            <v>0</v>
          </cell>
          <cell r="HU300">
            <v>49562</v>
          </cell>
          <cell r="HV300">
            <v>0</v>
          </cell>
          <cell r="HW300">
            <v>-663</v>
          </cell>
          <cell r="HX300">
            <v>6108650</v>
          </cell>
          <cell r="HY300">
            <v>0</v>
          </cell>
          <cell r="HZ300">
            <v>3426083</v>
          </cell>
          <cell r="IA300">
            <v>0</v>
          </cell>
          <cell r="IB300">
            <v>0</v>
          </cell>
          <cell r="IC300">
            <v>0</v>
          </cell>
          <cell r="ID300">
            <v>390016</v>
          </cell>
          <cell r="IE300">
            <v>0</v>
          </cell>
          <cell r="IF300">
            <v>52222</v>
          </cell>
          <cell r="IG300">
            <v>186691</v>
          </cell>
          <cell r="IH300">
            <v>0</v>
          </cell>
          <cell r="II300">
            <v>0</v>
          </cell>
          <cell r="IJ300">
            <v>0</v>
          </cell>
          <cell r="IK300">
            <v>0</v>
          </cell>
          <cell r="IL300">
            <v>6059088</v>
          </cell>
          <cell r="IM300">
            <v>0</v>
          </cell>
          <cell r="IN300">
            <v>16.399999999999999</v>
          </cell>
          <cell r="IO300">
            <v>7.18</v>
          </cell>
          <cell r="IP300">
            <v>80</v>
          </cell>
          <cell r="IQ300">
            <v>3.726</v>
          </cell>
          <cell r="IR300">
            <v>2.64</v>
          </cell>
          <cell r="IS300">
            <v>704.2</v>
          </cell>
          <cell r="IT300">
            <v>0</v>
          </cell>
          <cell r="IU300">
            <v>20</v>
          </cell>
          <cell r="IV300">
            <v>0</v>
          </cell>
          <cell r="IW300">
            <v>0</v>
          </cell>
          <cell r="IX300">
            <v>0</v>
          </cell>
          <cell r="IY300">
            <v>3489</v>
          </cell>
          <cell r="IZ300">
            <v>4277</v>
          </cell>
          <cell r="JA300">
            <v>0</v>
          </cell>
          <cell r="JB300">
            <v>0</v>
          </cell>
          <cell r="JC300">
            <v>2.39</v>
          </cell>
          <cell r="JD300">
            <v>77.16</v>
          </cell>
          <cell r="JE300">
            <v>19.18</v>
          </cell>
          <cell r="JF300">
            <v>16.940000000000001</v>
          </cell>
          <cell r="JG300">
            <v>41.04</v>
          </cell>
          <cell r="JH300">
            <v>24.66</v>
          </cell>
          <cell r="JI300">
            <v>13.32</v>
          </cell>
          <cell r="JJ300">
            <v>39.6</v>
          </cell>
          <cell r="JK300">
            <v>77.58</v>
          </cell>
          <cell r="JL300">
            <v>9.4</v>
          </cell>
          <cell r="JM300">
            <v>1.54</v>
          </cell>
          <cell r="JN300">
            <v>81</v>
          </cell>
          <cell r="JO300">
            <v>9.6</v>
          </cell>
          <cell r="JP300">
            <v>6256</v>
          </cell>
          <cell r="JQ300">
            <v>3.996</v>
          </cell>
          <cell r="JR300">
            <v>130366</v>
          </cell>
          <cell r="JS300">
            <v>703.5</v>
          </cell>
          <cell r="JT300">
            <v>-1</v>
          </cell>
          <cell r="JU300">
            <v>0</v>
          </cell>
          <cell r="JV300">
            <v>-5356</v>
          </cell>
          <cell r="JW300">
            <v>693</v>
          </cell>
          <cell r="JX300">
            <v>704.2</v>
          </cell>
          <cell r="JY300">
            <v>6501</v>
          </cell>
          <cell r="JZ300">
            <v>4578004</v>
          </cell>
          <cell r="KA300">
            <v>0</v>
          </cell>
        </row>
        <row r="301">
          <cell r="C301">
            <v>5301</v>
          </cell>
          <cell r="D301" t="str">
            <v>POCAHONTAS AREA (POMEROY-PALMER)</v>
          </cell>
          <cell r="E301">
            <v>0</v>
          </cell>
          <cell r="F301">
            <v>0</v>
          </cell>
          <cell r="G301">
            <v>0</v>
          </cell>
          <cell r="H301">
            <v>5283</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2700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cell r="ER301">
            <v>73454</v>
          </cell>
          <cell r="ES301">
            <v>783597</v>
          </cell>
          <cell r="ET301">
            <v>31190</v>
          </cell>
          <cell r="EU301">
            <v>0</v>
          </cell>
          <cell r="EV301">
            <v>0</v>
          </cell>
          <cell r="EW301">
            <v>67000</v>
          </cell>
          <cell r="EX301">
            <v>33000</v>
          </cell>
          <cell r="EY301">
            <v>0</v>
          </cell>
          <cell r="EZ301">
            <v>0</v>
          </cell>
          <cell r="FA301">
            <v>0</v>
          </cell>
          <cell r="FB301">
            <v>0</v>
          </cell>
          <cell r="FC301">
            <v>914787</v>
          </cell>
          <cell r="FD301">
            <v>0</v>
          </cell>
          <cell r="FE301">
            <v>0</v>
          </cell>
          <cell r="FF301">
            <v>710143</v>
          </cell>
          <cell r="FG301">
            <v>73454</v>
          </cell>
          <cell r="FH301">
            <v>0</v>
          </cell>
          <cell r="FI301">
            <v>0</v>
          </cell>
          <cell r="FJ301">
            <v>0</v>
          </cell>
          <cell r="FK301">
            <v>0</v>
          </cell>
          <cell r="FL301">
            <v>0</v>
          </cell>
          <cell r="FM301">
            <v>0</v>
          </cell>
          <cell r="FN301">
            <v>0</v>
          </cell>
          <cell r="FO301">
            <v>0</v>
          </cell>
          <cell r="FP301">
            <v>0</v>
          </cell>
          <cell r="FQ301">
            <v>0</v>
          </cell>
          <cell r="FR301">
            <v>0</v>
          </cell>
          <cell r="FS301">
            <v>0</v>
          </cell>
          <cell r="FT301">
            <v>0</v>
          </cell>
          <cell r="FU301">
            <v>0</v>
          </cell>
          <cell r="FV301">
            <v>0</v>
          </cell>
          <cell r="FW301">
            <v>0</v>
          </cell>
          <cell r="FX301">
            <v>0</v>
          </cell>
          <cell r="FY301">
            <v>0</v>
          </cell>
          <cell r="FZ301">
            <v>0</v>
          </cell>
          <cell r="GA301">
            <v>0</v>
          </cell>
          <cell r="GB301">
            <v>0</v>
          </cell>
          <cell r="GC301">
            <v>0</v>
          </cell>
          <cell r="GD301">
            <v>0</v>
          </cell>
          <cell r="GE301">
            <v>0</v>
          </cell>
          <cell r="GF301">
            <v>0</v>
          </cell>
          <cell r="GG301">
            <v>0</v>
          </cell>
          <cell r="GH301">
            <v>0</v>
          </cell>
          <cell r="GI301">
            <v>0</v>
          </cell>
          <cell r="GJ301">
            <v>0</v>
          </cell>
          <cell r="GK301">
            <v>0</v>
          </cell>
          <cell r="GL301">
            <v>0</v>
          </cell>
          <cell r="GM301">
            <v>0</v>
          </cell>
          <cell r="GN301">
            <v>0</v>
          </cell>
          <cell r="GO301">
            <v>0</v>
          </cell>
          <cell r="GP301">
            <v>0</v>
          </cell>
          <cell r="GQ301">
            <v>0</v>
          </cell>
          <cell r="GR301">
            <v>0</v>
          </cell>
          <cell r="GS301">
            <v>0</v>
          </cell>
          <cell r="GT301">
            <v>0</v>
          </cell>
          <cell r="GU301">
            <v>0</v>
          </cell>
          <cell r="GV301">
            <v>0</v>
          </cell>
          <cell r="GW301">
            <v>0</v>
          </cell>
          <cell r="GX301">
            <v>0</v>
          </cell>
          <cell r="GY301">
            <v>0</v>
          </cell>
          <cell r="GZ301">
            <v>0</v>
          </cell>
          <cell r="HA301">
            <v>0</v>
          </cell>
          <cell r="HB301">
            <v>0</v>
          </cell>
          <cell r="HC301">
            <v>0</v>
          </cell>
          <cell r="HD301">
            <v>0</v>
          </cell>
          <cell r="HE301">
            <v>0</v>
          </cell>
          <cell r="HF301">
            <v>0</v>
          </cell>
          <cell r="HG301">
            <v>0</v>
          </cell>
          <cell r="HH301">
            <v>0</v>
          </cell>
          <cell r="HI301">
            <v>0</v>
          </cell>
          <cell r="HJ301">
            <v>0</v>
          </cell>
          <cell r="HK301">
            <v>0</v>
          </cell>
          <cell r="HL301">
            <v>0</v>
          </cell>
          <cell r="HM301">
            <v>0</v>
          </cell>
          <cell r="HN301">
            <v>0</v>
          </cell>
          <cell r="HO301">
            <v>0</v>
          </cell>
          <cell r="HP301">
            <v>0</v>
          </cell>
          <cell r="HQ301">
            <v>0</v>
          </cell>
          <cell r="HR301">
            <v>0</v>
          </cell>
          <cell r="HS301">
            <v>0</v>
          </cell>
          <cell r="HT301">
            <v>0</v>
          </cell>
          <cell r="HU301">
            <v>0</v>
          </cell>
          <cell r="HV301">
            <v>0</v>
          </cell>
          <cell r="HW301">
            <v>0</v>
          </cell>
          <cell r="HX301">
            <v>0</v>
          </cell>
          <cell r="HY301">
            <v>0</v>
          </cell>
          <cell r="HZ301">
            <v>0</v>
          </cell>
          <cell r="IA301">
            <v>0</v>
          </cell>
          <cell r="IB301">
            <v>0</v>
          </cell>
          <cell r="IC301">
            <v>0</v>
          </cell>
          <cell r="ID301">
            <v>0</v>
          </cell>
          <cell r="IE301">
            <v>0</v>
          </cell>
          <cell r="IF301">
            <v>0</v>
          </cell>
          <cell r="IG301">
            <v>0</v>
          </cell>
          <cell r="IH301">
            <v>0</v>
          </cell>
          <cell r="II301">
            <v>0</v>
          </cell>
          <cell r="IJ301">
            <v>0</v>
          </cell>
          <cell r="IK301">
            <v>0</v>
          </cell>
          <cell r="IL301">
            <v>0</v>
          </cell>
          <cell r="IM301">
            <v>0</v>
          </cell>
          <cell r="IN301">
            <v>0</v>
          </cell>
          <cell r="IO301">
            <v>0</v>
          </cell>
          <cell r="IP301">
            <v>0</v>
          </cell>
          <cell r="IQ301">
            <v>0</v>
          </cell>
          <cell r="IR301">
            <v>0</v>
          </cell>
          <cell r="IS301">
            <v>0</v>
          </cell>
          <cell r="IT301">
            <v>0</v>
          </cell>
          <cell r="IU301">
            <v>0</v>
          </cell>
          <cell r="IV301">
            <v>0</v>
          </cell>
          <cell r="IW301">
            <v>0</v>
          </cell>
          <cell r="IX301">
            <v>0</v>
          </cell>
          <cell r="IY301">
            <v>0</v>
          </cell>
          <cell r="IZ301">
            <v>0</v>
          </cell>
          <cell r="JA301">
            <v>0</v>
          </cell>
          <cell r="JB301">
            <v>0</v>
          </cell>
          <cell r="JC301">
            <v>0</v>
          </cell>
          <cell r="JD301">
            <v>0</v>
          </cell>
          <cell r="JE301">
            <v>0</v>
          </cell>
          <cell r="JF301">
            <v>0</v>
          </cell>
          <cell r="JG301">
            <v>0</v>
          </cell>
          <cell r="JH301">
            <v>0</v>
          </cell>
          <cell r="JI301">
            <v>0</v>
          </cell>
          <cell r="JJ301">
            <v>0</v>
          </cell>
          <cell r="JK301">
            <v>0</v>
          </cell>
          <cell r="JL301">
            <v>0</v>
          </cell>
          <cell r="JM301">
            <v>0</v>
          </cell>
          <cell r="JN301">
            <v>0</v>
          </cell>
          <cell r="JO301">
            <v>0</v>
          </cell>
          <cell r="JP301">
            <v>0</v>
          </cell>
          <cell r="JQ301">
            <v>0</v>
          </cell>
          <cell r="JR301">
            <v>0</v>
          </cell>
          <cell r="JS301">
            <v>0</v>
          </cell>
          <cell r="JT301">
            <v>0</v>
          </cell>
          <cell r="JU301">
            <v>0</v>
          </cell>
          <cell r="JV301">
            <v>0</v>
          </cell>
          <cell r="JW301">
            <v>0</v>
          </cell>
          <cell r="JX301">
            <v>0</v>
          </cell>
          <cell r="JY301">
            <v>0</v>
          </cell>
          <cell r="JZ301">
            <v>0</v>
          </cell>
          <cell r="KA301">
            <v>0</v>
          </cell>
        </row>
        <row r="302">
          <cell r="C302">
            <v>5310</v>
          </cell>
          <cell r="D302" t="str">
            <v>POSTVILLE</v>
          </cell>
          <cell r="E302">
            <v>0</v>
          </cell>
          <cell r="F302">
            <v>0</v>
          </cell>
          <cell r="G302">
            <v>0</v>
          </cell>
          <cell r="H302">
            <v>5310</v>
          </cell>
          <cell r="I302">
            <v>2343456</v>
          </cell>
          <cell r="J302">
            <v>42389</v>
          </cell>
          <cell r="K302">
            <v>322995</v>
          </cell>
          <cell r="L302">
            <v>186000</v>
          </cell>
          <cell r="M302">
            <v>8265</v>
          </cell>
          <cell r="N302">
            <v>95000</v>
          </cell>
          <cell r="O302">
            <v>150000</v>
          </cell>
          <cell r="P302">
            <v>44150</v>
          </cell>
          <cell r="Q302">
            <v>0</v>
          </cell>
          <cell r="R302">
            <v>4395651</v>
          </cell>
          <cell r="S302">
            <v>0</v>
          </cell>
          <cell r="T302">
            <v>492000</v>
          </cell>
          <cell r="U302">
            <v>19194</v>
          </cell>
          <cell r="V302">
            <v>450000</v>
          </cell>
          <cell r="W302">
            <v>570000</v>
          </cell>
          <cell r="X302">
            <v>9119100</v>
          </cell>
          <cell r="Y302">
            <v>0</v>
          </cell>
          <cell r="Z302">
            <v>286100</v>
          </cell>
          <cell r="AA302">
            <v>12000</v>
          </cell>
          <cell r="AB302">
            <v>9417200</v>
          </cell>
          <cell r="AC302">
            <v>2433601</v>
          </cell>
          <cell r="AD302">
            <v>11850801</v>
          </cell>
          <cell r="AE302">
            <v>5605000</v>
          </cell>
          <cell r="AF302">
            <v>208000</v>
          </cell>
          <cell r="AG302">
            <v>252000</v>
          </cell>
          <cell r="AH302">
            <v>252100</v>
          </cell>
          <cell r="AI302">
            <v>343000</v>
          </cell>
          <cell r="AJ302">
            <v>192500</v>
          </cell>
          <cell r="AK302">
            <v>945000</v>
          </cell>
          <cell r="AL302">
            <v>287000</v>
          </cell>
          <cell r="AM302">
            <v>0</v>
          </cell>
          <cell r="AN302">
            <v>2479600</v>
          </cell>
          <cell r="AO302">
            <v>528000</v>
          </cell>
          <cell r="AP302">
            <v>0</v>
          </cell>
          <cell r="AQ302">
            <v>286100</v>
          </cell>
          <cell r="AR302">
            <v>303937</v>
          </cell>
          <cell r="AS302">
            <v>590037</v>
          </cell>
          <cell r="AT302">
            <v>9202637</v>
          </cell>
          <cell r="AU302">
            <v>286100</v>
          </cell>
          <cell r="AV302">
            <v>9488737</v>
          </cell>
          <cell r="AW302">
            <v>2362064</v>
          </cell>
          <cell r="AX302">
            <v>11850801</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20</v>
          </cell>
          <cell r="BV302">
            <v>2011</v>
          </cell>
          <cell r="BW302">
            <v>2015</v>
          </cell>
          <cell r="BX302">
            <v>10</v>
          </cell>
          <cell r="BY302">
            <v>0</v>
          </cell>
          <cell r="BZ302">
            <v>0</v>
          </cell>
          <cell r="CA302">
            <v>0</v>
          </cell>
          <cell r="CB302">
            <v>0</v>
          </cell>
          <cell r="CC302">
            <v>0</v>
          </cell>
          <cell r="CD302">
            <v>0</v>
          </cell>
          <cell r="CE302">
            <v>0</v>
          </cell>
          <cell r="CF302">
            <v>0</v>
          </cell>
          <cell r="CG302">
            <v>0</v>
          </cell>
          <cell r="CH302">
            <v>0</v>
          </cell>
          <cell r="CI302">
            <v>0</v>
          </cell>
          <cell r="CJ302">
            <v>2003</v>
          </cell>
          <cell r="CK302">
            <v>2022</v>
          </cell>
          <cell r="CL302">
            <v>1340</v>
          </cell>
          <cell r="CM302">
            <v>0</v>
          </cell>
          <cell r="CN302">
            <v>0</v>
          </cell>
          <cell r="CO302">
            <v>0</v>
          </cell>
          <cell r="CP302">
            <v>0</v>
          </cell>
          <cell r="CQ302">
            <v>0</v>
          </cell>
          <cell r="CR302">
            <v>0</v>
          </cell>
          <cell r="CS302">
            <v>0</v>
          </cell>
          <cell r="CT302">
            <v>2262</v>
          </cell>
          <cell r="CU302">
            <v>0</v>
          </cell>
          <cell r="CV302">
            <v>13</v>
          </cell>
          <cell r="CW302">
            <v>420568</v>
          </cell>
          <cell r="CX302">
            <v>0</v>
          </cell>
          <cell r="CY302">
            <v>0</v>
          </cell>
          <cell r="CZ302">
            <v>0</v>
          </cell>
          <cell r="DA302">
            <v>0</v>
          </cell>
          <cell r="DB302">
            <v>0</v>
          </cell>
          <cell r="DC302">
            <v>0</v>
          </cell>
          <cell r="DD302">
            <v>2</v>
          </cell>
          <cell r="DE302">
            <v>218128</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1510214</v>
          </cell>
          <cell r="DU302">
            <v>10726</v>
          </cell>
          <cell r="DV302">
            <v>0</v>
          </cell>
          <cell r="DW302">
            <v>0</v>
          </cell>
          <cell r="DX302">
            <v>0</v>
          </cell>
          <cell r="DY302">
            <v>330000</v>
          </cell>
          <cell r="DZ302">
            <v>76000</v>
          </cell>
          <cell r="EA302">
            <v>0</v>
          </cell>
          <cell r="EB302">
            <v>1926940</v>
          </cell>
          <cell r="EC302">
            <v>230000</v>
          </cell>
          <cell r="ED302">
            <v>0</v>
          </cell>
          <cell r="EE302">
            <v>1916214</v>
          </cell>
          <cell r="EF302">
            <v>0</v>
          </cell>
          <cell r="EG302">
            <v>175062</v>
          </cell>
          <cell r="EH302">
            <v>175062</v>
          </cell>
          <cell r="EI302">
            <v>53718</v>
          </cell>
          <cell r="EJ302">
            <v>228780</v>
          </cell>
          <cell r="EK302">
            <v>0</v>
          </cell>
          <cell r="EL302">
            <v>0</v>
          </cell>
          <cell r="EM302">
            <v>0</v>
          </cell>
          <cell r="EN302">
            <v>0</v>
          </cell>
          <cell r="EO302">
            <v>0</v>
          </cell>
          <cell r="EP302">
            <v>0</v>
          </cell>
          <cell r="EQ302">
            <v>2385720</v>
          </cell>
          <cell r="ER302">
            <v>6589</v>
          </cell>
          <cell r="ES302">
            <v>1202521</v>
          </cell>
          <cell r="ET302">
            <v>143546</v>
          </cell>
          <cell r="EU302">
            <v>0</v>
          </cell>
          <cell r="EV302">
            <v>0</v>
          </cell>
          <cell r="EW302">
            <v>107544</v>
          </cell>
          <cell r="EX302">
            <v>33000</v>
          </cell>
          <cell r="EY302">
            <v>0</v>
          </cell>
          <cell r="EZ302">
            <v>0</v>
          </cell>
          <cell r="FA302">
            <v>0</v>
          </cell>
          <cell r="FB302">
            <v>0</v>
          </cell>
          <cell r="FC302">
            <v>1486611</v>
          </cell>
          <cell r="FD302">
            <v>0</v>
          </cell>
          <cell r="FE302">
            <v>0</v>
          </cell>
          <cell r="FF302">
            <v>1195932</v>
          </cell>
          <cell r="FG302">
            <v>6589</v>
          </cell>
          <cell r="FH302">
            <v>1892775</v>
          </cell>
          <cell r="FI302">
            <v>34290</v>
          </cell>
          <cell r="FJ302">
            <v>279929</v>
          </cell>
          <cell r="FK302">
            <v>186000</v>
          </cell>
          <cell r="FL302">
            <v>6000</v>
          </cell>
          <cell r="FM302">
            <v>0</v>
          </cell>
          <cell r="FN302">
            <v>0</v>
          </cell>
          <cell r="FO302">
            <v>32000</v>
          </cell>
          <cell r="FP302">
            <v>0</v>
          </cell>
          <cell r="FQ302">
            <v>4395651</v>
          </cell>
          <cell r="FR302">
            <v>0</v>
          </cell>
          <cell r="FS302">
            <v>8850</v>
          </cell>
          <cell r="FT302">
            <v>15442</v>
          </cell>
          <cell r="FU302">
            <v>450000</v>
          </cell>
          <cell r="FV302">
            <v>250000</v>
          </cell>
          <cell r="FW302">
            <v>7550937</v>
          </cell>
          <cell r="FX302">
            <v>0</v>
          </cell>
          <cell r="FY302">
            <v>0</v>
          </cell>
          <cell r="FZ302">
            <v>12000</v>
          </cell>
          <cell r="GA302">
            <v>7562937</v>
          </cell>
          <cell r="GB302">
            <v>1431186</v>
          </cell>
          <cell r="GC302">
            <v>8994123</v>
          </cell>
          <cell r="GD302">
            <v>1240221</v>
          </cell>
          <cell r="GE302">
            <v>0</v>
          </cell>
          <cell r="GF302">
            <v>4618609</v>
          </cell>
          <cell r="GG302">
            <v>6014</v>
          </cell>
          <cell r="GH302">
            <v>3396106</v>
          </cell>
          <cell r="GI302">
            <v>33355</v>
          </cell>
          <cell r="GJ302">
            <v>173215</v>
          </cell>
          <cell r="GK302">
            <v>408711</v>
          </cell>
          <cell r="GL302">
            <v>175917</v>
          </cell>
          <cell r="GM302">
            <v>10610</v>
          </cell>
          <cell r="GN302">
            <v>28492</v>
          </cell>
          <cell r="GO302">
            <v>31822</v>
          </cell>
          <cell r="GP302">
            <v>0</v>
          </cell>
          <cell r="GQ302">
            <v>0</v>
          </cell>
          <cell r="GR302">
            <v>0</v>
          </cell>
          <cell r="GS302">
            <v>298655</v>
          </cell>
          <cell r="GT302">
            <v>115188</v>
          </cell>
          <cell r="GU302">
            <v>-1297</v>
          </cell>
          <cell r="GV302">
            <v>5032452</v>
          </cell>
          <cell r="GW302">
            <v>935691</v>
          </cell>
          <cell r="GX302">
            <v>1841123</v>
          </cell>
          <cell r="GY302">
            <v>0</v>
          </cell>
          <cell r="GZ302">
            <v>0</v>
          </cell>
          <cell r="HA302">
            <v>0</v>
          </cell>
          <cell r="HB302">
            <v>254980</v>
          </cell>
          <cell r="HC302">
            <v>0</v>
          </cell>
          <cell r="HD302">
            <v>37523</v>
          </cell>
          <cell r="HE302">
            <v>78013</v>
          </cell>
          <cell r="HF302">
            <v>8142259</v>
          </cell>
          <cell r="HG302">
            <v>5993556</v>
          </cell>
          <cell r="HH302">
            <v>0</v>
          </cell>
          <cell r="HI302">
            <v>2148703</v>
          </cell>
          <cell r="HJ302">
            <v>3730699</v>
          </cell>
          <cell r="HK302">
            <v>0</v>
          </cell>
          <cell r="HL302">
            <v>281011</v>
          </cell>
          <cell r="HM302">
            <v>408402</v>
          </cell>
          <cell r="HN302">
            <v>191185</v>
          </cell>
          <cell r="HO302">
            <v>0</v>
          </cell>
          <cell r="HP302">
            <v>31374</v>
          </cell>
          <cell r="HQ302">
            <v>35031</v>
          </cell>
          <cell r="HR302">
            <v>0</v>
          </cell>
          <cell r="HS302">
            <v>0</v>
          </cell>
          <cell r="HT302">
            <v>0</v>
          </cell>
          <cell r="HU302">
            <v>339087</v>
          </cell>
          <cell r="HV302">
            <v>0</v>
          </cell>
          <cell r="HW302">
            <v>-1323</v>
          </cell>
          <cell r="HX302">
            <v>5422093</v>
          </cell>
          <cell r="HY302">
            <v>0</v>
          </cell>
          <cell r="HZ302">
            <v>2148703</v>
          </cell>
          <cell r="IA302">
            <v>0</v>
          </cell>
          <cell r="IB302">
            <v>0</v>
          </cell>
          <cell r="IC302">
            <v>0</v>
          </cell>
          <cell r="ID302">
            <v>264880</v>
          </cell>
          <cell r="IE302">
            <v>0</v>
          </cell>
          <cell r="IF302">
            <v>30686</v>
          </cell>
          <cell r="IG302">
            <v>45908</v>
          </cell>
          <cell r="IH302">
            <v>0</v>
          </cell>
          <cell r="II302">
            <v>0</v>
          </cell>
          <cell r="IJ302">
            <v>0</v>
          </cell>
          <cell r="IK302">
            <v>0</v>
          </cell>
          <cell r="IL302">
            <v>5083006</v>
          </cell>
          <cell r="IM302">
            <v>0</v>
          </cell>
          <cell r="IN302">
            <v>0</v>
          </cell>
          <cell r="IO302">
            <v>12.51</v>
          </cell>
          <cell r="IP302">
            <v>15</v>
          </cell>
          <cell r="IQ302">
            <v>4.2619999999999996</v>
          </cell>
          <cell r="IR302">
            <v>29.04</v>
          </cell>
          <cell r="IS302">
            <v>659.3</v>
          </cell>
          <cell r="IT302">
            <v>0</v>
          </cell>
          <cell r="IU302">
            <v>10</v>
          </cell>
          <cell r="IV302">
            <v>0</v>
          </cell>
          <cell r="IW302">
            <v>0</v>
          </cell>
          <cell r="IX302">
            <v>0</v>
          </cell>
          <cell r="IY302">
            <v>0</v>
          </cell>
          <cell r="IZ302">
            <v>0</v>
          </cell>
          <cell r="JA302">
            <v>0</v>
          </cell>
          <cell r="JB302">
            <v>0</v>
          </cell>
          <cell r="JC302">
            <v>0</v>
          </cell>
          <cell r="JD302">
            <v>66.58</v>
          </cell>
          <cell r="JE302">
            <v>13.7</v>
          </cell>
          <cell r="JF302">
            <v>9.68</v>
          </cell>
          <cell r="JG302">
            <v>43.2</v>
          </cell>
          <cell r="JH302">
            <v>16.440000000000001</v>
          </cell>
          <cell r="JI302">
            <v>14.52</v>
          </cell>
          <cell r="JJ302">
            <v>45.36</v>
          </cell>
          <cell r="JK302">
            <v>76.319999999999993</v>
          </cell>
          <cell r="JL302">
            <v>5.43</v>
          </cell>
          <cell r="JM302">
            <v>39.380000000000003</v>
          </cell>
          <cell r="JN302">
            <v>11</v>
          </cell>
          <cell r="JO302">
            <v>0</v>
          </cell>
          <cell r="JP302">
            <v>6134</v>
          </cell>
          <cell r="JQ302">
            <v>4.7469999999999999</v>
          </cell>
          <cell r="JR302">
            <v>31896</v>
          </cell>
          <cell r="JS302">
            <v>608.20000000000005</v>
          </cell>
          <cell r="JT302">
            <v>0</v>
          </cell>
          <cell r="JU302">
            <v>0</v>
          </cell>
          <cell r="JV302">
            <v>0</v>
          </cell>
          <cell r="JW302">
            <v>0</v>
          </cell>
          <cell r="JX302">
            <v>659.3</v>
          </cell>
          <cell r="JY302">
            <v>6379</v>
          </cell>
          <cell r="JZ302">
            <v>4205675</v>
          </cell>
          <cell r="KA302">
            <v>0</v>
          </cell>
        </row>
        <row r="303">
          <cell r="C303">
            <v>5319</v>
          </cell>
          <cell r="D303" t="str">
            <v>PCM</v>
          </cell>
          <cell r="E303">
            <v>0</v>
          </cell>
          <cell r="F303">
            <v>0</v>
          </cell>
          <cell r="G303">
            <v>0</v>
          </cell>
          <cell r="H303">
            <v>5319</v>
          </cell>
          <cell r="I303">
            <v>3306009</v>
          </cell>
          <cell r="J303">
            <v>173509</v>
          </cell>
          <cell r="K303">
            <v>59039</v>
          </cell>
          <cell r="L303">
            <v>545000</v>
          </cell>
          <cell r="M303">
            <v>9975</v>
          </cell>
          <cell r="N303">
            <v>330000</v>
          </cell>
          <cell r="O303">
            <v>236750</v>
          </cell>
          <cell r="P303">
            <v>230000</v>
          </cell>
          <cell r="Q303">
            <v>0</v>
          </cell>
          <cell r="R303">
            <v>6893081</v>
          </cell>
          <cell r="S303">
            <v>0</v>
          </cell>
          <cell r="T303">
            <v>1139650</v>
          </cell>
          <cell r="U303">
            <v>17621</v>
          </cell>
          <cell r="V303">
            <v>95000</v>
          </cell>
          <cell r="W303">
            <v>465000</v>
          </cell>
          <cell r="X303">
            <v>13500634</v>
          </cell>
          <cell r="Y303">
            <v>0</v>
          </cell>
          <cell r="Z303">
            <v>215000</v>
          </cell>
          <cell r="AA303">
            <v>2500</v>
          </cell>
          <cell r="AB303">
            <v>13718134</v>
          </cell>
          <cell r="AC303">
            <v>5931235</v>
          </cell>
          <cell r="AD303">
            <v>19649369</v>
          </cell>
          <cell r="AE303">
            <v>8165000</v>
          </cell>
          <cell r="AF303">
            <v>380000</v>
          </cell>
          <cell r="AG303">
            <v>525000</v>
          </cell>
          <cell r="AH303">
            <v>337500</v>
          </cell>
          <cell r="AI303">
            <v>675000</v>
          </cell>
          <cell r="AJ303">
            <v>275000</v>
          </cell>
          <cell r="AK303">
            <v>944750</v>
          </cell>
          <cell r="AL303">
            <v>550000</v>
          </cell>
          <cell r="AM303">
            <v>0</v>
          </cell>
          <cell r="AN303">
            <v>3687250</v>
          </cell>
          <cell r="AO303">
            <v>582500</v>
          </cell>
          <cell r="AP303">
            <v>1650000</v>
          </cell>
          <cell r="AQ303">
            <v>215000</v>
          </cell>
          <cell r="AR303">
            <v>457643</v>
          </cell>
          <cell r="AS303">
            <v>2322643</v>
          </cell>
          <cell r="AT303">
            <v>14757393</v>
          </cell>
          <cell r="AU303">
            <v>215000</v>
          </cell>
          <cell r="AV303">
            <v>14972393</v>
          </cell>
          <cell r="AW303">
            <v>4676976</v>
          </cell>
          <cell r="AX303">
            <v>19649369</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5</v>
          </cell>
          <cell r="BV303">
            <v>2014</v>
          </cell>
          <cell r="BW303">
            <v>2018</v>
          </cell>
          <cell r="BX303">
            <v>10</v>
          </cell>
          <cell r="BY303">
            <v>0</v>
          </cell>
          <cell r="BZ303">
            <v>0</v>
          </cell>
          <cell r="CA303">
            <v>0</v>
          </cell>
          <cell r="CB303">
            <v>0</v>
          </cell>
          <cell r="CC303">
            <v>0</v>
          </cell>
          <cell r="CD303">
            <v>0</v>
          </cell>
          <cell r="CE303">
            <v>0</v>
          </cell>
          <cell r="CF303">
            <v>0</v>
          </cell>
          <cell r="CG303">
            <v>0</v>
          </cell>
          <cell r="CH303">
            <v>0</v>
          </cell>
          <cell r="CI303">
            <v>0</v>
          </cell>
          <cell r="CJ303">
            <v>2007</v>
          </cell>
          <cell r="CK303">
            <v>2016</v>
          </cell>
          <cell r="CL303">
            <v>670</v>
          </cell>
          <cell r="CM303">
            <v>0</v>
          </cell>
          <cell r="CN303">
            <v>0</v>
          </cell>
          <cell r="CO303">
            <v>0</v>
          </cell>
          <cell r="CP303">
            <v>0</v>
          </cell>
          <cell r="CQ303">
            <v>0</v>
          </cell>
          <cell r="CR303">
            <v>0</v>
          </cell>
          <cell r="CS303">
            <v>0</v>
          </cell>
          <cell r="CT303">
            <v>2700</v>
          </cell>
          <cell r="CU303">
            <v>0</v>
          </cell>
          <cell r="CV303">
            <v>1</v>
          </cell>
          <cell r="CW303">
            <v>680653</v>
          </cell>
          <cell r="CX303">
            <v>0</v>
          </cell>
          <cell r="CY303">
            <v>0</v>
          </cell>
          <cell r="CZ303">
            <v>0</v>
          </cell>
          <cell r="DA303">
            <v>0</v>
          </cell>
          <cell r="DB303">
            <v>0</v>
          </cell>
          <cell r="DC303">
            <v>0</v>
          </cell>
          <cell r="DD303">
            <v>0</v>
          </cell>
          <cell r="DE303">
            <v>173795</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2455156</v>
          </cell>
          <cell r="DU303">
            <v>402376</v>
          </cell>
          <cell r="DV303">
            <v>0</v>
          </cell>
          <cell r="DW303">
            <v>0</v>
          </cell>
          <cell r="DX303">
            <v>0</v>
          </cell>
          <cell r="DY303">
            <v>0</v>
          </cell>
          <cell r="DZ303">
            <v>0</v>
          </cell>
          <cell r="EA303">
            <v>0</v>
          </cell>
          <cell r="EB303">
            <v>2857532</v>
          </cell>
          <cell r="EC303">
            <v>362755</v>
          </cell>
          <cell r="ED303">
            <v>0</v>
          </cell>
          <cell r="EE303">
            <v>2455156</v>
          </cell>
          <cell r="EF303">
            <v>0</v>
          </cell>
          <cell r="EG303">
            <v>173795</v>
          </cell>
          <cell r="EH303">
            <v>173795</v>
          </cell>
          <cell r="EI303">
            <v>85601</v>
          </cell>
          <cell r="EJ303">
            <v>259396</v>
          </cell>
          <cell r="EK303">
            <v>0</v>
          </cell>
          <cell r="EL303">
            <v>0</v>
          </cell>
          <cell r="EM303">
            <v>0</v>
          </cell>
          <cell r="EN303">
            <v>0</v>
          </cell>
          <cell r="EO303">
            <v>0</v>
          </cell>
          <cell r="EP303">
            <v>0</v>
          </cell>
          <cell r="EQ303">
            <v>3479683</v>
          </cell>
          <cell r="ER303">
            <v>155121</v>
          </cell>
          <cell r="ES303">
            <v>1140424</v>
          </cell>
          <cell r="ET303">
            <v>145581</v>
          </cell>
          <cell r="EU303">
            <v>0</v>
          </cell>
          <cell r="EV303">
            <v>0</v>
          </cell>
          <cell r="EW303">
            <v>67000</v>
          </cell>
          <cell r="EX303">
            <v>33000</v>
          </cell>
          <cell r="EY303">
            <v>0</v>
          </cell>
          <cell r="EZ303">
            <v>0</v>
          </cell>
          <cell r="FA303">
            <v>0</v>
          </cell>
          <cell r="FB303">
            <v>0</v>
          </cell>
          <cell r="FC303">
            <v>1386005</v>
          </cell>
          <cell r="FD303">
            <v>0</v>
          </cell>
          <cell r="FE303">
            <v>0</v>
          </cell>
          <cell r="FF303">
            <v>985303</v>
          </cell>
          <cell r="FG303">
            <v>155121</v>
          </cell>
          <cell r="FH303">
            <v>2679228</v>
          </cell>
          <cell r="FI303">
            <v>140894</v>
          </cell>
          <cell r="FJ303">
            <v>59039</v>
          </cell>
          <cell r="FK303">
            <v>545000</v>
          </cell>
          <cell r="FL303">
            <v>4250</v>
          </cell>
          <cell r="FM303">
            <v>0</v>
          </cell>
          <cell r="FN303">
            <v>11750</v>
          </cell>
          <cell r="FO303">
            <v>190000</v>
          </cell>
          <cell r="FP303">
            <v>0</v>
          </cell>
          <cell r="FQ303">
            <v>6893081</v>
          </cell>
          <cell r="FR303">
            <v>0</v>
          </cell>
          <cell r="FS303">
            <v>185000</v>
          </cell>
          <cell r="FT303">
            <v>14218</v>
          </cell>
          <cell r="FU303">
            <v>95000</v>
          </cell>
          <cell r="FV303">
            <v>275000</v>
          </cell>
          <cell r="FW303">
            <v>11092460</v>
          </cell>
          <cell r="FX303">
            <v>0</v>
          </cell>
          <cell r="FY303">
            <v>0</v>
          </cell>
          <cell r="FZ303">
            <v>2500</v>
          </cell>
          <cell r="GA303">
            <v>11094960</v>
          </cell>
          <cell r="GB303">
            <v>2178364</v>
          </cell>
          <cell r="GC303">
            <v>13273324</v>
          </cell>
          <cell r="GD303">
            <v>1381757</v>
          </cell>
          <cell r="GE303">
            <v>0</v>
          </cell>
          <cell r="GF303">
            <v>8039308</v>
          </cell>
          <cell r="GG303">
            <v>6001</v>
          </cell>
          <cell r="GH303">
            <v>6101217</v>
          </cell>
          <cell r="GI303">
            <v>54519</v>
          </cell>
          <cell r="GJ303">
            <v>47702</v>
          </cell>
          <cell r="GK303">
            <v>785771</v>
          </cell>
          <cell r="GL303">
            <v>293566</v>
          </cell>
          <cell r="GM303">
            <v>561</v>
          </cell>
          <cell r="GN303">
            <v>50939</v>
          </cell>
          <cell r="GO303">
            <v>55890</v>
          </cell>
          <cell r="GP303">
            <v>0</v>
          </cell>
          <cell r="GQ303">
            <v>55619</v>
          </cell>
          <cell r="GR303">
            <v>0</v>
          </cell>
          <cell r="GS303">
            <v>109874</v>
          </cell>
          <cell r="GT303">
            <v>87770</v>
          </cell>
          <cell r="GU303">
            <v>0</v>
          </cell>
          <cell r="GV303">
            <v>8236952</v>
          </cell>
          <cell r="GW303">
            <v>1190078</v>
          </cell>
          <cell r="GX303">
            <v>2762297</v>
          </cell>
          <cell r="GY303">
            <v>0</v>
          </cell>
          <cell r="GZ303">
            <v>0</v>
          </cell>
          <cell r="HA303">
            <v>0</v>
          </cell>
          <cell r="HB303">
            <v>427947</v>
          </cell>
          <cell r="HC303">
            <v>0</v>
          </cell>
          <cell r="HD303">
            <v>54416</v>
          </cell>
          <cell r="HE303">
            <v>177030</v>
          </cell>
          <cell r="HF303">
            <v>12794304</v>
          </cell>
          <cell r="HG303">
            <v>9862718</v>
          </cell>
          <cell r="HH303">
            <v>0</v>
          </cell>
          <cell r="HI303">
            <v>2931586</v>
          </cell>
          <cell r="HJ303">
            <v>6277086</v>
          </cell>
          <cell r="HK303">
            <v>0</v>
          </cell>
          <cell r="HL303">
            <v>42406</v>
          </cell>
          <cell r="HM303">
            <v>753495</v>
          </cell>
          <cell r="HN303">
            <v>299865</v>
          </cell>
          <cell r="HO303">
            <v>0</v>
          </cell>
          <cell r="HP303">
            <v>52608</v>
          </cell>
          <cell r="HQ303">
            <v>57725</v>
          </cell>
          <cell r="HR303">
            <v>0</v>
          </cell>
          <cell r="HS303">
            <v>76576</v>
          </cell>
          <cell r="HT303">
            <v>0</v>
          </cell>
          <cell r="HU303">
            <v>267488</v>
          </cell>
          <cell r="HV303">
            <v>0</v>
          </cell>
          <cell r="HW303">
            <v>0</v>
          </cell>
          <cell r="HX303">
            <v>8449823</v>
          </cell>
          <cell r="HY303">
            <v>0</v>
          </cell>
          <cell r="HZ303">
            <v>2931586</v>
          </cell>
          <cell r="IA303">
            <v>0</v>
          </cell>
          <cell r="IB303">
            <v>0</v>
          </cell>
          <cell r="IC303">
            <v>0</v>
          </cell>
          <cell r="ID303">
            <v>437011</v>
          </cell>
          <cell r="IE303">
            <v>0</v>
          </cell>
          <cell r="IF303">
            <v>44572</v>
          </cell>
          <cell r="IG303">
            <v>232598</v>
          </cell>
          <cell r="IH303">
            <v>0</v>
          </cell>
          <cell r="II303">
            <v>0</v>
          </cell>
          <cell r="IJ303">
            <v>0</v>
          </cell>
          <cell r="IK303">
            <v>0</v>
          </cell>
          <cell r="IL303">
            <v>8182335</v>
          </cell>
          <cell r="IM303">
            <v>0</v>
          </cell>
          <cell r="IN303">
            <v>0</v>
          </cell>
          <cell r="IO303">
            <v>3</v>
          </cell>
          <cell r="IP303">
            <v>27</v>
          </cell>
          <cell r="IQ303">
            <v>3.9279999999999999</v>
          </cell>
          <cell r="IR303">
            <v>0</v>
          </cell>
          <cell r="IS303">
            <v>1069.2</v>
          </cell>
          <cell r="IT303">
            <v>0</v>
          </cell>
          <cell r="IU303">
            <v>35</v>
          </cell>
          <cell r="IV303">
            <v>0</v>
          </cell>
          <cell r="IW303">
            <v>0</v>
          </cell>
          <cell r="IX303">
            <v>0</v>
          </cell>
          <cell r="IY303">
            <v>0</v>
          </cell>
          <cell r="IZ303">
            <v>0</v>
          </cell>
          <cell r="JA303">
            <v>-0.5</v>
          </cell>
          <cell r="JB303">
            <v>-3061</v>
          </cell>
          <cell r="JC303">
            <v>0</v>
          </cell>
          <cell r="JD303">
            <v>123.1</v>
          </cell>
          <cell r="JE303">
            <v>20.55</v>
          </cell>
          <cell r="JF303">
            <v>47.83</v>
          </cell>
          <cell r="JG303">
            <v>54.72</v>
          </cell>
          <cell r="JH303">
            <v>19.18</v>
          </cell>
          <cell r="JI303">
            <v>51.46</v>
          </cell>
          <cell r="JJ303">
            <v>44.64</v>
          </cell>
          <cell r="JK303">
            <v>115.28</v>
          </cell>
          <cell r="JL303">
            <v>4.82</v>
          </cell>
          <cell r="JM303">
            <v>0.22</v>
          </cell>
          <cell r="JN303">
            <v>27</v>
          </cell>
          <cell r="JO303">
            <v>0</v>
          </cell>
          <cell r="JP303">
            <v>6121</v>
          </cell>
          <cell r="JQ303">
            <v>4.0979999999999999</v>
          </cell>
          <cell r="JR303">
            <v>0</v>
          </cell>
          <cell r="JS303">
            <v>1025.5</v>
          </cell>
          <cell r="JT303">
            <v>1.9</v>
          </cell>
          <cell r="JU303">
            <v>11630</v>
          </cell>
          <cell r="JV303">
            <v>10176</v>
          </cell>
          <cell r="JW303">
            <v>0</v>
          </cell>
          <cell r="JX303">
            <v>1069.2</v>
          </cell>
          <cell r="JY303">
            <v>6366</v>
          </cell>
          <cell r="JZ303">
            <v>6806527</v>
          </cell>
          <cell r="KA303">
            <v>0</v>
          </cell>
        </row>
        <row r="304">
          <cell r="C304">
            <v>5323</v>
          </cell>
          <cell r="D304" t="str">
            <v>PRAIRIE VALLEY</v>
          </cell>
          <cell r="E304">
            <v>0</v>
          </cell>
          <cell r="F304">
            <v>0</v>
          </cell>
          <cell r="G304">
            <v>0</v>
          </cell>
          <cell r="H304">
            <v>5323</v>
          </cell>
          <cell r="I304">
            <v>3005599</v>
          </cell>
          <cell r="J304">
            <v>175734</v>
          </cell>
          <cell r="K304">
            <v>265000</v>
          </cell>
          <cell r="L304">
            <v>450000</v>
          </cell>
          <cell r="M304">
            <v>66000</v>
          </cell>
          <cell r="N304">
            <v>190000</v>
          </cell>
          <cell r="O304">
            <v>220000</v>
          </cell>
          <cell r="P304">
            <v>691600</v>
          </cell>
          <cell r="Q304">
            <v>0</v>
          </cell>
          <cell r="R304">
            <v>2848387</v>
          </cell>
          <cell r="S304">
            <v>0</v>
          </cell>
          <cell r="T304">
            <v>78200</v>
          </cell>
          <cell r="U304">
            <v>2575</v>
          </cell>
          <cell r="V304">
            <v>72500</v>
          </cell>
          <cell r="W304">
            <v>250000</v>
          </cell>
          <cell r="X304">
            <v>8315595</v>
          </cell>
          <cell r="Y304">
            <v>0</v>
          </cell>
          <cell r="Z304">
            <v>307713</v>
          </cell>
          <cell r="AA304">
            <v>0</v>
          </cell>
          <cell r="AB304">
            <v>8623308</v>
          </cell>
          <cell r="AC304">
            <v>3008685</v>
          </cell>
          <cell r="AD304">
            <v>11631993</v>
          </cell>
          <cell r="AE304">
            <v>4553000</v>
          </cell>
          <cell r="AF304">
            <v>324000</v>
          </cell>
          <cell r="AG304">
            <v>175000</v>
          </cell>
          <cell r="AH304">
            <v>115000</v>
          </cell>
          <cell r="AI304">
            <v>348000</v>
          </cell>
          <cell r="AJ304">
            <v>69815</v>
          </cell>
          <cell r="AK304">
            <v>528200</v>
          </cell>
          <cell r="AL304">
            <v>745000</v>
          </cell>
          <cell r="AM304">
            <v>0</v>
          </cell>
          <cell r="AN304">
            <v>2305015</v>
          </cell>
          <cell r="AO304">
            <v>385000</v>
          </cell>
          <cell r="AP304">
            <v>290000</v>
          </cell>
          <cell r="AQ304">
            <v>290713</v>
          </cell>
          <cell r="AR304">
            <v>283348</v>
          </cell>
          <cell r="AS304">
            <v>864061</v>
          </cell>
          <cell r="AT304">
            <v>8107076</v>
          </cell>
          <cell r="AU304">
            <v>290713</v>
          </cell>
          <cell r="AV304">
            <v>8397789</v>
          </cell>
          <cell r="AW304">
            <v>3234204</v>
          </cell>
          <cell r="AX304">
            <v>11631993</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20</v>
          </cell>
          <cell r="BV304">
            <v>2012</v>
          </cell>
          <cell r="BW304">
            <v>2016</v>
          </cell>
          <cell r="BX304">
            <v>10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2700</v>
          </cell>
          <cell r="CU304">
            <v>0</v>
          </cell>
          <cell r="CV304">
            <v>8</v>
          </cell>
          <cell r="CW304">
            <v>381987</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2500696</v>
          </cell>
          <cell r="DU304">
            <v>32612</v>
          </cell>
          <cell r="DV304">
            <v>0</v>
          </cell>
          <cell r="DW304">
            <v>0</v>
          </cell>
          <cell r="DX304">
            <v>0</v>
          </cell>
          <cell r="DY304">
            <v>0</v>
          </cell>
          <cell r="DZ304">
            <v>0</v>
          </cell>
          <cell r="EA304">
            <v>0</v>
          </cell>
          <cell r="EB304">
            <v>2533308</v>
          </cell>
          <cell r="EC304">
            <v>278000</v>
          </cell>
          <cell r="ED304">
            <v>0</v>
          </cell>
          <cell r="EE304">
            <v>2500696</v>
          </cell>
          <cell r="EF304">
            <v>0</v>
          </cell>
          <cell r="EG304">
            <v>0</v>
          </cell>
          <cell r="EH304">
            <v>0</v>
          </cell>
          <cell r="EI304">
            <v>109658</v>
          </cell>
          <cell r="EJ304">
            <v>109658</v>
          </cell>
          <cell r="EK304">
            <v>0</v>
          </cell>
          <cell r="EL304">
            <v>0</v>
          </cell>
          <cell r="EM304">
            <v>0</v>
          </cell>
          <cell r="EN304">
            <v>0</v>
          </cell>
          <cell r="EO304">
            <v>0</v>
          </cell>
          <cell r="EP304">
            <v>0</v>
          </cell>
          <cell r="EQ304">
            <v>2920966</v>
          </cell>
          <cell r="ER304">
            <v>9814</v>
          </cell>
          <cell r="ES304">
            <v>804535</v>
          </cell>
          <cell r="ET304">
            <v>88348</v>
          </cell>
          <cell r="EU304">
            <v>0</v>
          </cell>
          <cell r="EV304">
            <v>0</v>
          </cell>
          <cell r="EW304">
            <v>0</v>
          </cell>
          <cell r="EX304">
            <v>33000</v>
          </cell>
          <cell r="EY304">
            <v>0</v>
          </cell>
          <cell r="EZ304">
            <v>0</v>
          </cell>
          <cell r="FA304">
            <v>0</v>
          </cell>
          <cell r="FB304">
            <v>0</v>
          </cell>
          <cell r="FC304">
            <v>925883</v>
          </cell>
          <cell r="FD304">
            <v>0</v>
          </cell>
          <cell r="FE304">
            <v>0</v>
          </cell>
          <cell r="FF304">
            <v>794721</v>
          </cell>
          <cell r="FG304">
            <v>9814</v>
          </cell>
          <cell r="FH304">
            <v>2639101</v>
          </cell>
          <cell r="FI304">
            <v>154574</v>
          </cell>
          <cell r="FJ304">
            <v>265000</v>
          </cell>
          <cell r="FK304">
            <v>450000</v>
          </cell>
          <cell r="FL304">
            <v>58000</v>
          </cell>
          <cell r="FM304">
            <v>0</v>
          </cell>
          <cell r="FN304">
            <v>20000</v>
          </cell>
          <cell r="FO304">
            <v>140000</v>
          </cell>
          <cell r="FP304">
            <v>0</v>
          </cell>
          <cell r="FQ304">
            <v>2848387</v>
          </cell>
          <cell r="FR304">
            <v>0</v>
          </cell>
          <cell r="FS304">
            <v>75000</v>
          </cell>
          <cell r="FT304">
            <v>0</v>
          </cell>
          <cell r="FU304">
            <v>72500</v>
          </cell>
          <cell r="FV304">
            <v>70000</v>
          </cell>
          <cell r="FW304">
            <v>6792562</v>
          </cell>
          <cell r="FX304">
            <v>0</v>
          </cell>
          <cell r="FY304">
            <v>17000</v>
          </cell>
          <cell r="FZ304">
            <v>0</v>
          </cell>
          <cell r="GA304">
            <v>6809562</v>
          </cell>
          <cell r="GB304">
            <v>1867555</v>
          </cell>
          <cell r="GC304">
            <v>8677117</v>
          </cell>
          <cell r="GD304">
            <v>1167500</v>
          </cell>
          <cell r="GE304">
            <v>0</v>
          </cell>
          <cell r="GF304">
            <v>5270655</v>
          </cell>
          <cell r="GG304">
            <v>6121</v>
          </cell>
          <cell r="GH304">
            <v>3845824</v>
          </cell>
          <cell r="GI304">
            <v>12009</v>
          </cell>
          <cell r="GJ304">
            <v>190241</v>
          </cell>
          <cell r="GK304">
            <v>443711</v>
          </cell>
          <cell r="GL304">
            <v>191883</v>
          </cell>
          <cell r="GM304">
            <v>10547</v>
          </cell>
          <cell r="GN304">
            <v>32644</v>
          </cell>
          <cell r="GO304">
            <v>36709</v>
          </cell>
          <cell r="GP304">
            <v>0</v>
          </cell>
          <cell r="GQ304">
            <v>82755</v>
          </cell>
          <cell r="GR304">
            <v>0</v>
          </cell>
          <cell r="GS304">
            <v>41181</v>
          </cell>
          <cell r="GT304">
            <v>102611</v>
          </cell>
          <cell r="GU304">
            <v>0</v>
          </cell>
          <cell r="GV304">
            <v>5414447</v>
          </cell>
          <cell r="GW304">
            <v>868363</v>
          </cell>
          <cell r="GX304">
            <v>482595</v>
          </cell>
          <cell r="GY304">
            <v>0</v>
          </cell>
          <cell r="GZ304">
            <v>0</v>
          </cell>
          <cell r="HA304">
            <v>0</v>
          </cell>
          <cell r="HB304">
            <v>327954</v>
          </cell>
          <cell r="HC304">
            <v>0</v>
          </cell>
          <cell r="HD304">
            <v>47462</v>
          </cell>
          <cell r="HE304">
            <v>111019</v>
          </cell>
          <cell r="HF304">
            <v>7204378</v>
          </cell>
          <cell r="HG304">
            <v>6797627</v>
          </cell>
          <cell r="HH304">
            <v>0</v>
          </cell>
          <cell r="HI304">
            <v>406751</v>
          </cell>
          <cell r="HJ304">
            <v>3782046</v>
          </cell>
          <cell r="HK304">
            <v>102236</v>
          </cell>
          <cell r="HL304">
            <v>157011</v>
          </cell>
          <cell r="HM304">
            <v>424014</v>
          </cell>
          <cell r="HN304">
            <v>188083</v>
          </cell>
          <cell r="HO304">
            <v>14347</v>
          </cell>
          <cell r="HP304">
            <v>31676</v>
          </cell>
          <cell r="HQ304">
            <v>35608</v>
          </cell>
          <cell r="HR304">
            <v>0</v>
          </cell>
          <cell r="HS304">
            <v>73974</v>
          </cell>
          <cell r="HT304">
            <v>0</v>
          </cell>
          <cell r="HU304">
            <v>30005</v>
          </cell>
          <cell r="HV304">
            <v>0</v>
          </cell>
          <cell r="HW304">
            <v>-184</v>
          </cell>
          <cell r="HX304">
            <v>5271015</v>
          </cell>
          <cell r="HY304">
            <v>0</v>
          </cell>
          <cell r="HZ304">
            <v>406751</v>
          </cell>
          <cell r="IA304">
            <v>0</v>
          </cell>
          <cell r="IB304">
            <v>0</v>
          </cell>
          <cell r="IC304">
            <v>0</v>
          </cell>
          <cell r="ID304">
            <v>332650</v>
          </cell>
          <cell r="IE304">
            <v>0</v>
          </cell>
          <cell r="IF304">
            <v>38887</v>
          </cell>
          <cell r="IG304">
            <v>116299</v>
          </cell>
          <cell r="IH304">
            <v>0</v>
          </cell>
          <cell r="II304">
            <v>0</v>
          </cell>
          <cell r="IJ304">
            <v>0</v>
          </cell>
          <cell r="IK304">
            <v>0</v>
          </cell>
          <cell r="IL304">
            <v>5241010</v>
          </cell>
          <cell r="IM304">
            <v>0</v>
          </cell>
          <cell r="IN304">
            <v>0</v>
          </cell>
          <cell r="IO304">
            <v>22.23</v>
          </cell>
          <cell r="IP304">
            <v>22</v>
          </cell>
          <cell r="IQ304">
            <v>2.9279999999999999</v>
          </cell>
          <cell r="IR304">
            <v>0</v>
          </cell>
          <cell r="IS304">
            <v>581.4</v>
          </cell>
          <cell r="IT304">
            <v>0</v>
          </cell>
          <cell r="IU304">
            <v>18</v>
          </cell>
          <cell r="IV304">
            <v>0</v>
          </cell>
          <cell r="IW304">
            <v>0</v>
          </cell>
          <cell r="IX304">
            <v>0</v>
          </cell>
          <cell r="IY304">
            <v>3131</v>
          </cell>
          <cell r="IZ304">
            <v>3839</v>
          </cell>
          <cell r="JA304">
            <v>0</v>
          </cell>
          <cell r="JB304">
            <v>0</v>
          </cell>
          <cell r="JC304">
            <v>1.97</v>
          </cell>
          <cell r="JD304">
            <v>67.94</v>
          </cell>
          <cell r="JE304">
            <v>16.440000000000001</v>
          </cell>
          <cell r="JF304">
            <v>16.940000000000001</v>
          </cell>
          <cell r="JG304">
            <v>34.56</v>
          </cell>
          <cell r="JH304">
            <v>16.440000000000001</v>
          </cell>
          <cell r="JI304">
            <v>12.1</v>
          </cell>
          <cell r="JJ304">
            <v>35.28</v>
          </cell>
          <cell r="JK304">
            <v>63.82</v>
          </cell>
          <cell r="JL304">
            <v>15.79</v>
          </cell>
          <cell r="JM304">
            <v>0</v>
          </cell>
          <cell r="JN304">
            <v>28</v>
          </cell>
          <cell r="JO304">
            <v>0</v>
          </cell>
          <cell r="JP304">
            <v>6241</v>
          </cell>
          <cell r="JQ304">
            <v>2.8660000000000001</v>
          </cell>
          <cell r="JR304">
            <v>40504</v>
          </cell>
          <cell r="JS304">
            <v>606</v>
          </cell>
          <cell r="JT304">
            <v>0</v>
          </cell>
          <cell r="JU304">
            <v>0</v>
          </cell>
          <cell r="JV304">
            <v>0</v>
          </cell>
          <cell r="JW304">
            <v>571</v>
          </cell>
          <cell r="JX304">
            <v>581.4</v>
          </cell>
          <cell r="JY304">
            <v>6486</v>
          </cell>
          <cell r="JZ304">
            <v>3770960</v>
          </cell>
          <cell r="KA304">
            <v>48906</v>
          </cell>
        </row>
        <row r="305">
          <cell r="C305">
            <v>5328</v>
          </cell>
          <cell r="D305" t="str">
            <v>PRESCOTT</v>
          </cell>
          <cell r="E305">
            <v>0</v>
          </cell>
          <cell r="F305">
            <v>0</v>
          </cell>
          <cell r="G305">
            <v>0</v>
          </cell>
          <cell r="H305">
            <v>5328</v>
          </cell>
          <cell r="I305">
            <v>508506</v>
          </cell>
          <cell r="J305">
            <v>21040</v>
          </cell>
          <cell r="K305">
            <v>0</v>
          </cell>
          <cell r="L305">
            <v>10000</v>
          </cell>
          <cell r="M305">
            <v>1900</v>
          </cell>
          <cell r="N305">
            <v>20000</v>
          </cell>
          <cell r="O305">
            <v>0</v>
          </cell>
          <cell r="P305">
            <v>71500</v>
          </cell>
          <cell r="Q305">
            <v>0</v>
          </cell>
          <cell r="R305">
            <v>453357</v>
          </cell>
          <cell r="S305">
            <v>0</v>
          </cell>
          <cell r="T305">
            <v>155350</v>
          </cell>
          <cell r="U305">
            <v>22</v>
          </cell>
          <cell r="V305">
            <v>50000</v>
          </cell>
          <cell r="W305">
            <v>45000</v>
          </cell>
          <cell r="X305">
            <v>1336675</v>
          </cell>
          <cell r="Y305">
            <v>0</v>
          </cell>
          <cell r="Z305">
            <v>0</v>
          </cell>
          <cell r="AA305">
            <v>0</v>
          </cell>
          <cell r="AB305">
            <v>1336675</v>
          </cell>
          <cell r="AC305">
            <v>899609</v>
          </cell>
          <cell r="AD305">
            <v>2236284</v>
          </cell>
          <cell r="AE305">
            <v>891000</v>
          </cell>
          <cell r="AF305">
            <v>0</v>
          </cell>
          <cell r="AG305">
            <v>20000</v>
          </cell>
          <cell r="AH305">
            <v>45000</v>
          </cell>
          <cell r="AI305">
            <v>28500</v>
          </cell>
          <cell r="AJ305">
            <v>38000</v>
          </cell>
          <cell r="AK305">
            <v>99000</v>
          </cell>
          <cell r="AL305">
            <v>100000</v>
          </cell>
          <cell r="AM305">
            <v>0</v>
          </cell>
          <cell r="AN305">
            <v>330500</v>
          </cell>
          <cell r="AO305">
            <v>55000</v>
          </cell>
          <cell r="AP305">
            <v>65000</v>
          </cell>
          <cell r="AQ305">
            <v>0</v>
          </cell>
          <cell r="AR305">
            <v>40104</v>
          </cell>
          <cell r="AS305">
            <v>105104</v>
          </cell>
          <cell r="AT305">
            <v>1381604</v>
          </cell>
          <cell r="AU305">
            <v>0</v>
          </cell>
          <cell r="AV305">
            <v>1381604</v>
          </cell>
          <cell r="AW305">
            <v>854680</v>
          </cell>
          <cell r="AX305">
            <v>2236284</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2012</v>
          </cell>
          <cell r="CK305">
            <v>2021</v>
          </cell>
          <cell r="CL305">
            <v>670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33476</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408053</v>
          </cell>
          <cell r="DU305">
            <v>0</v>
          </cell>
          <cell r="DV305">
            <v>0</v>
          </cell>
          <cell r="DW305">
            <v>0</v>
          </cell>
          <cell r="DX305">
            <v>0</v>
          </cell>
          <cell r="DY305">
            <v>0</v>
          </cell>
          <cell r="DZ305">
            <v>0</v>
          </cell>
          <cell r="EA305">
            <v>0</v>
          </cell>
          <cell r="EB305">
            <v>408053</v>
          </cell>
          <cell r="EC305">
            <v>20000</v>
          </cell>
          <cell r="ED305">
            <v>0</v>
          </cell>
          <cell r="EE305">
            <v>408053</v>
          </cell>
          <cell r="EF305">
            <v>0</v>
          </cell>
          <cell r="EG305">
            <v>33476</v>
          </cell>
          <cell r="EH305">
            <v>33476</v>
          </cell>
          <cell r="EI305">
            <v>16488</v>
          </cell>
          <cell r="EJ305">
            <v>49964</v>
          </cell>
          <cell r="EK305">
            <v>0</v>
          </cell>
          <cell r="EL305">
            <v>0</v>
          </cell>
          <cell r="EM305">
            <v>0</v>
          </cell>
          <cell r="EN305">
            <v>0</v>
          </cell>
          <cell r="EO305">
            <v>0</v>
          </cell>
          <cell r="EP305">
            <v>0</v>
          </cell>
          <cell r="EQ305">
            <v>478017</v>
          </cell>
          <cell r="ER305">
            <v>0</v>
          </cell>
          <cell r="ES305">
            <v>816684</v>
          </cell>
          <cell r="ET305">
            <v>40028</v>
          </cell>
          <cell r="EU305">
            <v>0</v>
          </cell>
          <cell r="EV305">
            <v>0</v>
          </cell>
          <cell r="EW305">
            <v>66999</v>
          </cell>
          <cell r="EX305">
            <v>33000</v>
          </cell>
          <cell r="EY305">
            <v>0</v>
          </cell>
          <cell r="EZ305">
            <v>0</v>
          </cell>
          <cell r="FA305">
            <v>0</v>
          </cell>
          <cell r="FB305">
            <v>0</v>
          </cell>
          <cell r="FC305">
            <v>956711</v>
          </cell>
          <cell r="FD305">
            <v>0</v>
          </cell>
          <cell r="FE305">
            <v>0</v>
          </cell>
          <cell r="FF305">
            <v>816684</v>
          </cell>
          <cell r="FG305">
            <v>0</v>
          </cell>
          <cell r="FH305">
            <v>441322</v>
          </cell>
          <cell r="FI305">
            <v>18260</v>
          </cell>
          <cell r="FJ305">
            <v>0</v>
          </cell>
          <cell r="FK305">
            <v>10000</v>
          </cell>
          <cell r="FL305">
            <v>1500</v>
          </cell>
          <cell r="FM305">
            <v>0</v>
          </cell>
          <cell r="FN305">
            <v>0</v>
          </cell>
          <cell r="FO305">
            <v>3000</v>
          </cell>
          <cell r="FP305">
            <v>0</v>
          </cell>
          <cell r="FQ305">
            <v>453357</v>
          </cell>
          <cell r="FR305">
            <v>0</v>
          </cell>
          <cell r="FS305">
            <v>150000</v>
          </cell>
          <cell r="FT305">
            <v>0</v>
          </cell>
          <cell r="FU305">
            <v>50000</v>
          </cell>
          <cell r="FV305">
            <v>25000</v>
          </cell>
          <cell r="FW305">
            <v>1152439</v>
          </cell>
          <cell r="FX305">
            <v>0</v>
          </cell>
          <cell r="FY305">
            <v>0</v>
          </cell>
          <cell r="FZ305">
            <v>0</v>
          </cell>
          <cell r="GA305">
            <v>1152439</v>
          </cell>
          <cell r="GB305">
            <v>619971</v>
          </cell>
          <cell r="GC305">
            <v>1772410</v>
          </cell>
          <cell r="GD305">
            <v>239500</v>
          </cell>
          <cell r="GE305">
            <v>0</v>
          </cell>
          <cell r="GF305">
            <v>796386</v>
          </cell>
          <cell r="GG305">
            <v>6176</v>
          </cell>
          <cell r="GH305">
            <v>531136</v>
          </cell>
          <cell r="GI305">
            <v>44011</v>
          </cell>
          <cell r="GJ305">
            <v>47543</v>
          </cell>
          <cell r="GK305">
            <v>63551</v>
          </cell>
          <cell r="GL305">
            <v>25407</v>
          </cell>
          <cell r="GM305">
            <v>3561</v>
          </cell>
          <cell r="GN305">
            <v>4469</v>
          </cell>
          <cell r="GO305">
            <v>4943</v>
          </cell>
          <cell r="GP305">
            <v>0</v>
          </cell>
          <cell r="GQ305">
            <v>18484</v>
          </cell>
          <cell r="GR305">
            <v>0</v>
          </cell>
          <cell r="GS305">
            <v>57532</v>
          </cell>
          <cell r="GT305">
            <v>0</v>
          </cell>
          <cell r="GU305">
            <v>0</v>
          </cell>
          <cell r="GV305">
            <v>853918</v>
          </cell>
          <cell r="GW305">
            <v>144634</v>
          </cell>
          <cell r="GX305">
            <v>956239</v>
          </cell>
          <cell r="GY305">
            <v>0</v>
          </cell>
          <cell r="GZ305">
            <v>0</v>
          </cell>
          <cell r="HA305">
            <v>0</v>
          </cell>
          <cell r="HB305">
            <v>49946</v>
          </cell>
          <cell r="HC305">
            <v>0</v>
          </cell>
          <cell r="HD305">
            <v>6512</v>
          </cell>
          <cell r="HE305">
            <v>0</v>
          </cell>
          <cell r="HF305">
            <v>2004737</v>
          </cell>
          <cell r="HG305">
            <v>984246</v>
          </cell>
          <cell r="HH305">
            <v>0</v>
          </cell>
          <cell r="HI305">
            <v>1020491</v>
          </cell>
          <cell r="HJ305">
            <v>564122</v>
          </cell>
          <cell r="HK305">
            <v>0</v>
          </cell>
          <cell r="HL305">
            <v>26065</v>
          </cell>
          <cell r="HM305">
            <v>82855</v>
          </cell>
          <cell r="HN305">
            <v>27656</v>
          </cell>
          <cell r="HO305">
            <v>1312</v>
          </cell>
          <cell r="HP305">
            <v>4708</v>
          </cell>
          <cell r="HQ305">
            <v>5208</v>
          </cell>
          <cell r="HR305">
            <v>0</v>
          </cell>
          <cell r="HS305">
            <v>7665</v>
          </cell>
          <cell r="HT305">
            <v>0</v>
          </cell>
          <cell r="HU305">
            <v>43207</v>
          </cell>
          <cell r="HV305">
            <v>0</v>
          </cell>
          <cell r="HW305">
            <v>0</v>
          </cell>
          <cell r="HX305">
            <v>816889</v>
          </cell>
          <cell r="HY305">
            <v>0</v>
          </cell>
          <cell r="HZ305">
            <v>1020491</v>
          </cell>
          <cell r="IA305">
            <v>0</v>
          </cell>
          <cell r="IB305">
            <v>0</v>
          </cell>
          <cell r="IC305">
            <v>0</v>
          </cell>
          <cell r="ID305">
            <v>48700</v>
          </cell>
          <cell r="IE305">
            <v>0</v>
          </cell>
          <cell r="IF305">
            <v>5330</v>
          </cell>
          <cell r="IG305">
            <v>9182</v>
          </cell>
          <cell r="IH305">
            <v>0</v>
          </cell>
          <cell r="II305">
            <v>0</v>
          </cell>
          <cell r="IJ305">
            <v>0</v>
          </cell>
          <cell r="IK305">
            <v>0</v>
          </cell>
          <cell r="IL305">
            <v>773682</v>
          </cell>
          <cell r="IM305">
            <v>0</v>
          </cell>
          <cell r="IN305">
            <v>0</v>
          </cell>
          <cell r="IO305">
            <v>3.56</v>
          </cell>
          <cell r="IP305">
            <v>4</v>
          </cell>
          <cell r="IQ305">
            <v>0.57999999999999996</v>
          </cell>
          <cell r="IR305">
            <v>0</v>
          </cell>
          <cell r="IS305">
            <v>84.8</v>
          </cell>
          <cell r="IT305">
            <v>0</v>
          </cell>
          <cell r="IU305">
            <v>0</v>
          </cell>
          <cell r="IV305">
            <v>0</v>
          </cell>
          <cell r="IW305">
            <v>0</v>
          </cell>
          <cell r="IX305">
            <v>0</v>
          </cell>
          <cell r="IY305">
            <v>0</v>
          </cell>
          <cell r="IZ305">
            <v>0</v>
          </cell>
          <cell r="JA305">
            <v>0</v>
          </cell>
          <cell r="JB305">
            <v>0</v>
          </cell>
          <cell r="JC305">
            <v>0</v>
          </cell>
          <cell r="JD305">
            <v>13.16</v>
          </cell>
          <cell r="JE305">
            <v>4.1100000000000003</v>
          </cell>
          <cell r="JF305">
            <v>5.45</v>
          </cell>
          <cell r="JG305">
            <v>3.6</v>
          </cell>
          <cell r="JH305">
            <v>6.85</v>
          </cell>
          <cell r="JI305">
            <v>1.82</v>
          </cell>
          <cell r="JJ305">
            <v>5.76</v>
          </cell>
          <cell r="JK305">
            <v>14.43</v>
          </cell>
          <cell r="JL305">
            <v>10.45</v>
          </cell>
          <cell r="JM305">
            <v>0</v>
          </cell>
          <cell r="JN305">
            <v>4</v>
          </cell>
          <cell r="JO305">
            <v>0</v>
          </cell>
          <cell r="JP305">
            <v>6296</v>
          </cell>
          <cell r="JQ305">
            <v>0.57499999999999996</v>
          </cell>
          <cell r="JR305">
            <v>13945</v>
          </cell>
          <cell r="JS305">
            <v>89.6</v>
          </cell>
          <cell r="JT305">
            <v>0</v>
          </cell>
          <cell r="JU305">
            <v>0</v>
          </cell>
          <cell r="JV305">
            <v>0</v>
          </cell>
          <cell r="JW305">
            <v>0</v>
          </cell>
          <cell r="JX305">
            <v>84.8</v>
          </cell>
          <cell r="JY305">
            <v>6541</v>
          </cell>
          <cell r="JZ305">
            <v>554677</v>
          </cell>
          <cell r="KA305">
            <v>15086</v>
          </cell>
        </row>
        <row r="306">
          <cell r="C306">
            <v>5337</v>
          </cell>
          <cell r="D306" t="str">
            <v>PRESTON-OLD DO NOT USE</v>
          </cell>
          <cell r="E306">
            <v>0</v>
          </cell>
          <cell r="F306">
            <v>0</v>
          </cell>
          <cell r="G306">
            <v>0</v>
          </cell>
          <cell r="H306">
            <v>1965</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cell r="HA306">
            <v>0</v>
          </cell>
          <cell r="HB306">
            <v>0</v>
          </cell>
          <cell r="HC306">
            <v>0</v>
          </cell>
          <cell r="HD306">
            <v>0</v>
          </cell>
          <cell r="HE306">
            <v>0</v>
          </cell>
          <cell r="HF306">
            <v>0</v>
          </cell>
          <cell r="HG306">
            <v>0</v>
          </cell>
          <cell r="HH306">
            <v>0</v>
          </cell>
          <cell r="HI306">
            <v>0</v>
          </cell>
          <cell r="HJ306">
            <v>0</v>
          </cell>
          <cell r="HK306">
            <v>0</v>
          </cell>
          <cell r="HL306">
            <v>0</v>
          </cell>
          <cell r="HM306">
            <v>0</v>
          </cell>
          <cell r="HN306">
            <v>0</v>
          </cell>
          <cell r="HO306">
            <v>0</v>
          </cell>
          <cell r="HP306">
            <v>0</v>
          </cell>
          <cell r="HQ306">
            <v>0</v>
          </cell>
          <cell r="HR306">
            <v>0</v>
          </cell>
          <cell r="HS306">
            <v>0</v>
          </cell>
          <cell r="HT306">
            <v>0</v>
          </cell>
          <cell r="HU306">
            <v>0</v>
          </cell>
          <cell r="HV306">
            <v>0</v>
          </cell>
          <cell r="HW306">
            <v>0</v>
          </cell>
          <cell r="HX306">
            <v>0</v>
          </cell>
          <cell r="HY306">
            <v>0</v>
          </cell>
          <cell r="HZ306">
            <v>0</v>
          </cell>
          <cell r="IA306">
            <v>0</v>
          </cell>
          <cell r="IB306">
            <v>0</v>
          </cell>
          <cell r="IC306">
            <v>0</v>
          </cell>
          <cell r="ID306">
            <v>0</v>
          </cell>
          <cell r="IE306">
            <v>0</v>
          </cell>
          <cell r="IF306">
            <v>0</v>
          </cell>
          <cell r="IG306">
            <v>0</v>
          </cell>
          <cell r="IH306">
            <v>0</v>
          </cell>
          <cell r="II306">
            <v>0</v>
          </cell>
          <cell r="IJ306">
            <v>0</v>
          </cell>
          <cell r="IK306">
            <v>0</v>
          </cell>
          <cell r="IL306">
            <v>0</v>
          </cell>
          <cell r="IM306">
            <v>0</v>
          </cell>
          <cell r="IN306">
            <v>0</v>
          </cell>
          <cell r="IO306">
            <v>0</v>
          </cell>
          <cell r="IP306">
            <v>0</v>
          </cell>
          <cell r="IQ306">
            <v>0</v>
          </cell>
          <cell r="IR306">
            <v>0</v>
          </cell>
          <cell r="IS306">
            <v>0</v>
          </cell>
          <cell r="IT306">
            <v>0</v>
          </cell>
          <cell r="IU306">
            <v>0</v>
          </cell>
          <cell r="IV306">
            <v>0</v>
          </cell>
          <cell r="IW306">
            <v>0</v>
          </cell>
          <cell r="IX306">
            <v>0</v>
          </cell>
          <cell r="IY306">
            <v>0</v>
          </cell>
          <cell r="IZ306">
            <v>0</v>
          </cell>
          <cell r="JA306">
            <v>0</v>
          </cell>
          <cell r="JB306">
            <v>0</v>
          </cell>
          <cell r="JC306">
            <v>0</v>
          </cell>
          <cell r="JD306">
            <v>0</v>
          </cell>
          <cell r="JE306">
            <v>0</v>
          </cell>
          <cell r="JF306">
            <v>0</v>
          </cell>
          <cell r="JG306">
            <v>0</v>
          </cell>
          <cell r="JH306">
            <v>0</v>
          </cell>
          <cell r="JI306">
            <v>0</v>
          </cell>
          <cell r="JJ306">
            <v>0</v>
          </cell>
          <cell r="JK306">
            <v>0</v>
          </cell>
          <cell r="JL306">
            <v>0</v>
          </cell>
          <cell r="JM306">
            <v>0</v>
          </cell>
          <cell r="JN306">
            <v>0</v>
          </cell>
          <cell r="JO306">
            <v>0</v>
          </cell>
          <cell r="JP306">
            <v>0</v>
          </cell>
          <cell r="JQ306">
            <v>0</v>
          </cell>
          <cell r="JR306">
            <v>0</v>
          </cell>
          <cell r="JS306">
            <v>0</v>
          </cell>
          <cell r="JT306">
            <v>0</v>
          </cell>
          <cell r="JU306">
            <v>0</v>
          </cell>
          <cell r="JV306">
            <v>0</v>
          </cell>
          <cell r="JW306">
            <v>0</v>
          </cell>
          <cell r="JX306">
            <v>0</v>
          </cell>
          <cell r="JY306">
            <v>0</v>
          </cell>
          <cell r="JZ306">
            <v>0</v>
          </cell>
          <cell r="KA306">
            <v>0</v>
          </cell>
        </row>
        <row r="307">
          <cell r="C307">
            <v>5346</v>
          </cell>
          <cell r="D307" t="str">
            <v>SOUTH O'BRIEN (OLD)</v>
          </cell>
          <cell r="E307">
            <v>0</v>
          </cell>
          <cell r="F307">
            <v>0</v>
          </cell>
          <cell r="G307">
            <v>0</v>
          </cell>
          <cell r="H307">
            <v>5157</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cell r="ER307">
            <v>0</v>
          </cell>
          <cell r="ES307">
            <v>0</v>
          </cell>
          <cell r="ET307">
            <v>0</v>
          </cell>
          <cell r="EU307">
            <v>0</v>
          </cell>
          <cell r="EV307">
            <v>0</v>
          </cell>
          <cell r="EW307">
            <v>0</v>
          </cell>
          <cell r="EX307">
            <v>0</v>
          </cell>
          <cell r="EY307">
            <v>0</v>
          </cell>
          <cell r="EZ307">
            <v>0</v>
          </cell>
          <cell r="FA307">
            <v>0</v>
          </cell>
          <cell r="FB307">
            <v>0</v>
          </cell>
          <cell r="FC307">
            <v>0</v>
          </cell>
          <cell r="FD307">
            <v>0</v>
          </cell>
          <cell r="FE307">
            <v>0</v>
          </cell>
          <cell r="FF307">
            <v>0</v>
          </cell>
          <cell r="FG307">
            <v>0</v>
          </cell>
          <cell r="FH307">
            <v>0</v>
          </cell>
          <cell r="FI307">
            <v>0</v>
          </cell>
          <cell r="FJ307">
            <v>0</v>
          </cell>
          <cell r="FK307">
            <v>0</v>
          </cell>
          <cell r="FL307">
            <v>0</v>
          </cell>
          <cell r="FM307">
            <v>0</v>
          </cell>
          <cell r="FN307">
            <v>0</v>
          </cell>
          <cell r="FO307">
            <v>0</v>
          </cell>
          <cell r="FP307">
            <v>0</v>
          </cell>
          <cell r="FQ307">
            <v>0</v>
          </cell>
          <cell r="FR307">
            <v>0</v>
          </cell>
          <cell r="FS307">
            <v>0</v>
          </cell>
          <cell r="FT307">
            <v>0</v>
          </cell>
          <cell r="FU307">
            <v>0</v>
          </cell>
          <cell r="FV307">
            <v>0</v>
          </cell>
          <cell r="FW307">
            <v>0</v>
          </cell>
          <cell r="FX307">
            <v>0</v>
          </cell>
          <cell r="FY307">
            <v>0</v>
          </cell>
          <cell r="FZ307">
            <v>0</v>
          </cell>
          <cell r="GA307">
            <v>0</v>
          </cell>
          <cell r="GB307">
            <v>0</v>
          </cell>
          <cell r="GC307">
            <v>0</v>
          </cell>
          <cell r="GD307">
            <v>0</v>
          </cell>
          <cell r="GE307">
            <v>0</v>
          </cell>
          <cell r="GF307">
            <v>0</v>
          </cell>
          <cell r="GG307">
            <v>0</v>
          </cell>
          <cell r="GH307">
            <v>0</v>
          </cell>
          <cell r="GI307">
            <v>0</v>
          </cell>
          <cell r="GJ307">
            <v>0</v>
          </cell>
          <cell r="GK307">
            <v>0</v>
          </cell>
          <cell r="GL307">
            <v>0</v>
          </cell>
          <cell r="GM307">
            <v>0</v>
          </cell>
          <cell r="GN307">
            <v>0</v>
          </cell>
          <cell r="GO307">
            <v>0</v>
          </cell>
          <cell r="GP307">
            <v>0</v>
          </cell>
          <cell r="GQ307">
            <v>0</v>
          </cell>
          <cell r="GR307">
            <v>0</v>
          </cell>
          <cell r="GS307">
            <v>0</v>
          </cell>
          <cell r="GT307">
            <v>0</v>
          </cell>
          <cell r="GU307">
            <v>0</v>
          </cell>
          <cell r="GV307">
            <v>0</v>
          </cell>
          <cell r="GW307">
            <v>0</v>
          </cell>
          <cell r="GX307">
            <v>0</v>
          </cell>
          <cell r="GY307">
            <v>0</v>
          </cell>
          <cell r="GZ307">
            <v>0</v>
          </cell>
          <cell r="HA307">
            <v>0</v>
          </cell>
          <cell r="HB307">
            <v>0</v>
          </cell>
          <cell r="HC307">
            <v>0</v>
          </cell>
          <cell r="HD307">
            <v>0</v>
          </cell>
          <cell r="HE307">
            <v>0</v>
          </cell>
          <cell r="HF307">
            <v>0</v>
          </cell>
          <cell r="HG307">
            <v>0</v>
          </cell>
          <cell r="HH307">
            <v>0</v>
          </cell>
          <cell r="HI307">
            <v>0</v>
          </cell>
          <cell r="HJ307">
            <v>0</v>
          </cell>
          <cell r="HK307">
            <v>0</v>
          </cell>
          <cell r="HL307">
            <v>0</v>
          </cell>
          <cell r="HM307">
            <v>0</v>
          </cell>
          <cell r="HN307">
            <v>0</v>
          </cell>
          <cell r="HO307">
            <v>0</v>
          </cell>
          <cell r="HP307">
            <v>0</v>
          </cell>
          <cell r="HQ307">
            <v>0</v>
          </cell>
          <cell r="HR307">
            <v>0</v>
          </cell>
          <cell r="HS307">
            <v>0</v>
          </cell>
          <cell r="HT307">
            <v>0</v>
          </cell>
          <cell r="HU307">
            <v>0</v>
          </cell>
          <cell r="HV307">
            <v>0</v>
          </cell>
          <cell r="HW307">
            <v>0</v>
          </cell>
          <cell r="HX307">
            <v>0</v>
          </cell>
          <cell r="HY307">
            <v>0</v>
          </cell>
          <cell r="HZ307">
            <v>0</v>
          </cell>
          <cell r="IA307">
            <v>0</v>
          </cell>
          <cell r="IB307">
            <v>0</v>
          </cell>
          <cell r="IC307">
            <v>0</v>
          </cell>
          <cell r="ID307">
            <v>0</v>
          </cell>
          <cell r="IE307">
            <v>0</v>
          </cell>
          <cell r="IF307">
            <v>0</v>
          </cell>
          <cell r="IG307">
            <v>0</v>
          </cell>
          <cell r="IH307">
            <v>0</v>
          </cell>
          <cell r="II307">
            <v>0</v>
          </cell>
          <cell r="IJ307">
            <v>0</v>
          </cell>
          <cell r="IK307">
            <v>0</v>
          </cell>
          <cell r="IL307">
            <v>0</v>
          </cell>
          <cell r="IM307">
            <v>0</v>
          </cell>
          <cell r="IN307">
            <v>0</v>
          </cell>
          <cell r="IO307">
            <v>0</v>
          </cell>
          <cell r="IP307">
            <v>0</v>
          </cell>
          <cell r="IQ307">
            <v>0</v>
          </cell>
          <cell r="IR307">
            <v>0</v>
          </cell>
          <cell r="IS307">
            <v>0</v>
          </cell>
          <cell r="IT307">
            <v>0</v>
          </cell>
          <cell r="IU307">
            <v>0</v>
          </cell>
          <cell r="IV307">
            <v>0</v>
          </cell>
          <cell r="IW307">
            <v>0</v>
          </cell>
          <cell r="IX307">
            <v>0</v>
          </cell>
          <cell r="IY307">
            <v>0</v>
          </cell>
          <cell r="IZ307">
            <v>0</v>
          </cell>
          <cell r="JA307">
            <v>0</v>
          </cell>
          <cell r="JB307">
            <v>0</v>
          </cell>
          <cell r="JC307">
            <v>0</v>
          </cell>
          <cell r="JD307">
            <v>0</v>
          </cell>
          <cell r="JE307">
            <v>0</v>
          </cell>
          <cell r="JF307">
            <v>0</v>
          </cell>
          <cell r="JG307">
            <v>0</v>
          </cell>
          <cell r="JH307">
            <v>0</v>
          </cell>
          <cell r="JI307">
            <v>0</v>
          </cell>
          <cell r="JJ307">
            <v>0</v>
          </cell>
          <cell r="JK307">
            <v>0</v>
          </cell>
          <cell r="JL307">
            <v>0</v>
          </cell>
          <cell r="JM307">
            <v>0</v>
          </cell>
          <cell r="JN307">
            <v>0</v>
          </cell>
          <cell r="JO307">
            <v>0</v>
          </cell>
          <cell r="JP307">
            <v>0</v>
          </cell>
          <cell r="JQ307">
            <v>0</v>
          </cell>
          <cell r="JR307">
            <v>0</v>
          </cell>
          <cell r="JS307">
            <v>0</v>
          </cell>
          <cell r="JT307">
            <v>0</v>
          </cell>
          <cell r="JU307">
            <v>0</v>
          </cell>
          <cell r="JV307">
            <v>0</v>
          </cell>
          <cell r="JW307">
            <v>0</v>
          </cell>
          <cell r="JX307">
            <v>0</v>
          </cell>
          <cell r="JY307">
            <v>0</v>
          </cell>
          <cell r="JZ307">
            <v>0</v>
          </cell>
          <cell r="KA307">
            <v>0</v>
          </cell>
        </row>
        <row r="308">
          <cell r="C308">
            <v>5391</v>
          </cell>
          <cell r="D308" t="str">
            <v>HUBBARD-RADCLIFFE (OLD)</v>
          </cell>
          <cell r="E308">
            <v>0</v>
          </cell>
          <cell r="F308">
            <v>0</v>
          </cell>
          <cell r="G308">
            <v>0</v>
          </cell>
          <cell r="H308">
            <v>3033</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cell r="ER308">
            <v>0</v>
          </cell>
          <cell r="ES308">
            <v>0</v>
          </cell>
          <cell r="ET308">
            <v>0</v>
          </cell>
          <cell r="EU308">
            <v>0</v>
          </cell>
          <cell r="EV308">
            <v>0</v>
          </cell>
          <cell r="EW308">
            <v>0</v>
          </cell>
          <cell r="EX308">
            <v>0</v>
          </cell>
          <cell r="EY308">
            <v>0</v>
          </cell>
          <cell r="EZ308">
            <v>0</v>
          </cell>
          <cell r="FA308">
            <v>0</v>
          </cell>
          <cell r="FB308">
            <v>0</v>
          </cell>
          <cell r="FC308">
            <v>0</v>
          </cell>
          <cell r="FD308">
            <v>0</v>
          </cell>
          <cell r="FE308">
            <v>0</v>
          </cell>
          <cell r="FF308">
            <v>0</v>
          </cell>
          <cell r="FG308">
            <v>0</v>
          </cell>
          <cell r="FH308">
            <v>0</v>
          </cell>
          <cell r="FI308">
            <v>0</v>
          </cell>
          <cell r="FJ308">
            <v>0</v>
          </cell>
          <cell r="FK308">
            <v>0</v>
          </cell>
          <cell r="FL308">
            <v>0</v>
          </cell>
          <cell r="FM308">
            <v>0</v>
          </cell>
          <cell r="FN308">
            <v>0</v>
          </cell>
          <cell r="FO308">
            <v>0</v>
          </cell>
          <cell r="FP308">
            <v>0</v>
          </cell>
          <cell r="FQ308">
            <v>0</v>
          </cell>
          <cell r="FR308">
            <v>0</v>
          </cell>
          <cell r="FS308">
            <v>0</v>
          </cell>
          <cell r="FT308">
            <v>0</v>
          </cell>
          <cell r="FU308">
            <v>0</v>
          </cell>
          <cell r="FV308">
            <v>0</v>
          </cell>
          <cell r="FW308">
            <v>0</v>
          </cell>
          <cell r="FX308">
            <v>0</v>
          </cell>
          <cell r="FY308">
            <v>0</v>
          </cell>
          <cell r="FZ308">
            <v>0</v>
          </cell>
          <cell r="GA308">
            <v>0</v>
          </cell>
          <cell r="GB308">
            <v>0</v>
          </cell>
          <cell r="GC308">
            <v>0</v>
          </cell>
          <cell r="GD308">
            <v>0</v>
          </cell>
          <cell r="GE308">
            <v>0</v>
          </cell>
          <cell r="GF308">
            <v>0</v>
          </cell>
          <cell r="GG308">
            <v>0</v>
          </cell>
          <cell r="GH308">
            <v>0</v>
          </cell>
          <cell r="GI308">
            <v>0</v>
          </cell>
          <cell r="GJ308">
            <v>0</v>
          </cell>
          <cell r="GK308">
            <v>0</v>
          </cell>
          <cell r="GL308">
            <v>0</v>
          </cell>
          <cell r="GM308">
            <v>0</v>
          </cell>
          <cell r="GN308">
            <v>0</v>
          </cell>
          <cell r="GO308">
            <v>0</v>
          </cell>
          <cell r="GP308">
            <v>0</v>
          </cell>
          <cell r="GQ308">
            <v>0</v>
          </cell>
          <cell r="GR308">
            <v>0</v>
          </cell>
          <cell r="GS308">
            <v>0</v>
          </cell>
          <cell r="GT308">
            <v>0</v>
          </cell>
          <cell r="GU308">
            <v>0</v>
          </cell>
          <cell r="GV308">
            <v>0</v>
          </cell>
          <cell r="GW308">
            <v>0</v>
          </cell>
          <cell r="GX308">
            <v>0</v>
          </cell>
          <cell r="GY308">
            <v>0</v>
          </cell>
          <cell r="GZ308">
            <v>0</v>
          </cell>
          <cell r="HA308">
            <v>0</v>
          </cell>
          <cell r="HB308">
            <v>0</v>
          </cell>
          <cell r="HC308">
            <v>0</v>
          </cell>
          <cell r="HD308">
            <v>0</v>
          </cell>
          <cell r="HE308">
            <v>0</v>
          </cell>
          <cell r="HF308">
            <v>0</v>
          </cell>
          <cell r="HG308">
            <v>0</v>
          </cell>
          <cell r="HH308">
            <v>0</v>
          </cell>
          <cell r="HI308">
            <v>0</v>
          </cell>
          <cell r="HJ308">
            <v>0</v>
          </cell>
          <cell r="HK308">
            <v>0</v>
          </cell>
          <cell r="HL308">
            <v>0</v>
          </cell>
          <cell r="HM308">
            <v>0</v>
          </cell>
          <cell r="HN308">
            <v>0</v>
          </cell>
          <cell r="HO308">
            <v>0</v>
          </cell>
          <cell r="HP308">
            <v>0</v>
          </cell>
          <cell r="HQ308">
            <v>0</v>
          </cell>
          <cell r="HR308">
            <v>0</v>
          </cell>
          <cell r="HS308">
            <v>0</v>
          </cell>
          <cell r="HT308">
            <v>0</v>
          </cell>
          <cell r="HU308">
            <v>0</v>
          </cell>
          <cell r="HV308">
            <v>0</v>
          </cell>
          <cell r="HW308">
            <v>0</v>
          </cell>
          <cell r="HX308">
            <v>0</v>
          </cell>
          <cell r="HY308">
            <v>0</v>
          </cell>
          <cell r="HZ308">
            <v>0</v>
          </cell>
          <cell r="IA308">
            <v>0</v>
          </cell>
          <cell r="IB308">
            <v>0</v>
          </cell>
          <cell r="IC308">
            <v>0</v>
          </cell>
          <cell r="ID308">
            <v>0</v>
          </cell>
          <cell r="IE308">
            <v>0</v>
          </cell>
          <cell r="IF308">
            <v>0</v>
          </cell>
          <cell r="IG308">
            <v>0</v>
          </cell>
          <cell r="IH308">
            <v>0</v>
          </cell>
          <cell r="II308">
            <v>0</v>
          </cell>
          <cell r="IJ308">
            <v>0</v>
          </cell>
          <cell r="IK308">
            <v>0</v>
          </cell>
          <cell r="IL308">
            <v>0</v>
          </cell>
          <cell r="IM308">
            <v>0</v>
          </cell>
          <cell r="IN308">
            <v>0</v>
          </cell>
          <cell r="IO308">
            <v>0</v>
          </cell>
          <cell r="IP308">
            <v>0</v>
          </cell>
          <cell r="IQ308">
            <v>0</v>
          </cell>
          <cell r="IR308">
            <v>0</v>
          </cell>
          <cell r="IS308">
            <v>0</v>
          </cell>
          <cell r="IT308">
            <v>0</v>
          </cell>
          <cell r="IU308">
            <v>0</v>
          </cell>
          <cell r="IV308">
            <v>0</v>
          </cell>
          <cell r="IW308">
            <v>0</v>
          </cell>
          <cell r="IX308">
            <v>0</v>
          </cell>
          <cell r="IY308">
            <v>0</v>
          </cell>
          <cell r="IZ308">
            <v>0</v>
          </cell>
          <cell r="JA308">
            <v>0</v>
          </cell>
          <cell r="JB308">
            <v>0</v>
          </cell>
          <cell r="JC308">
            <v>0</v>
          </cell>
          <cell r="JD308">
            <v>0</v>
          </cell>
          <cell r="JE308">
            <v>0</v>
          </cell>
          <cell r="JF308">
            <v>0</v>
          </cell>
          <cell r="JG308">
            <v>0</v>
          </cell>
          <cell r="JH308">
            <v>0</v>
          </cell>
          <cell r="JI308">
            <v>0</v>
          </cell>
          <cell r="JJ308">
            <v>0</v>
          </cell>
          <cell r="JK308">
            <v>0</v>
          </cell>
          <cell r="JL308">
            <v>0</v>
          </cell>
          <cell r="JM308">
            <v>0</v>
          </cell>
          <cell r="JN308">
            <v>0</v>
          </cell>
          <cell r="JO308">
            <v>0</v>
          </cell>
          <cell r="JP308">
            <v>0</v>
          </cell>
          <cell r="JQ308">
            <v>0</v>
          </cell>
          <cell r="JR308">
            <v>0</v>
          </cell>
          <cell r="JS308">
            <v>0</v>
          </cell>
          <cell r="JT308">
            <v>0</v>
          </cell>
          <cell r="JU308">
            <v>0</v>
          </cell>
          <cell r="JV308">
            <v>0</v>
          </cell>
          <cell r="JW308">
            <v>0</v>
          </cell>
          <cell r="JX308">
            <v>0</v>
          </cell>
          <cell r="JY308">
            <v>0</v>
          </cell>
          <cell r="JZ308">
            <v>0</v>
          </cell>
          <cell r="KA308">
            <v>0</v>
          </cell>
        </row>
        <row r="309">
          <cell r="C309">
            <v>5463</v>
          </cell>
          <cell r="D309" t="str">
            <v>RED OAK</v>
          </cell>
          <cell r="E309">
            <v>0</v>
          </cell>
          <cell r="F309">
            <v>0</v>
          </cell>
          <cell r="G309">
            <v>0</v>
          </cell>
          <cell r="H309">
            <v>5463</v>
          </cell>
          <cell r="I309">
            <v>5385209</v>
          </cell>
          <cell r="J309">
            <v>221376</v>
          </cell>
          <cell r="K309">
            <v>727691</v>
          </cell>
          <cell r="L309">
            <v>337000</v>
          </cell>
          <cell r="M309">
            <v>2935</v>
          </cell>
          <cell r="N309">
            <v>200000</v>
          </cell>
          <cell r="O309">
            <v>240600</v>
          </cell>
          <cell r="P309">
            <v>1246700</v>
          </cell>
          <cell r="Q309">
            <v>0</v>
          </cell>
          <cell r="R309">
            <v>7101757</v>
          </cell>
          <cell r="S309">
            <v>0</v>
          </cell>
          <cell r="T309">
            <v>110000</v>
          </cell>
          <cell r="U309">
            <v>63630</v>
          </cell>
          <cell r="V309">
            <v>315000</v>
          </cell>
          <cell r="W309">
            <v>625000</v>
          </cell>
          <cell r="X309">
            <v>16576898</v>
          </cell>
          <cell r="Y309">
            <v>0</v>
          </cell>
          <cell r="Z309">
            <v>0</v>
          </cell>
          <cell r="AA309">
            <v>0</v>
          </cell>
          <cell r="AB309">
            <v>16576898</v>
          </cell>
          <cell r="AC309">
            <v>6772242</v>
          </cell>
          <cell r="AD309">
            <v>23349140</v>
          </cell>
          <cell r="AE309">
            <v>11563659</v>
          </cell>
          <cell r="AF309">
            <v>285500</v>
          </cell>
          <cell r="AG309">
            <v>754700</v>
          </cell>
          <cell r="AH309">
            <v>406500</v>
          </cell>
          <cell r="AI309">
            <v>873800</v>
          </cell>
          <cell r="AJ309">
            <v>231750</v>
          </cell>
          <cell r="AK309">
            <v>2526350</v>
          </cell>
          <cell r="AL309">
            <v>474000</v>
          </cell>
          <cell r="AM309">
            <v>0</v>
          </cell>
          <cell r="AN309">
            <v>5552600</v>
          </cell>
          <cell r="AO309">
            <v>800450</v>
          </cell>
          <cell r="AP309">
            <v>800000</v>
          </cell>
          <cell r="AQ309">
            <v>749615</v>
          </cell>
          <cell r="AR309">
            <v>528079</v>
          </cell>
          <cell r="AS309">
            <v>2077694</v>
          </cell>
          <cell r="AT309">
            <v>19994403</v>
          </cell>
          <cell r="AU309">
            <v>0</v>
          </cell>
          <cell r="AV309">
            <v>19994403</v>
          </cell>
          <cell r="AW309">
            <v>3354737</v>
          </cell>
          <cell r="AX309">
            <v>23349140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20</v>
          </cell>
          <cell r="BV309">
            <v>2015</v>
          </cell>
          <cell r="BW309">
            <v>2019</v>
          </cell>
          <cell r="BX309">
            <v>10</v>
          </cell>
          <cell r="BY309">
            <v>0</v>
          </cell>
          <cell r="BZ309">
            <v>0</v>
          </cell>
          <cell r="CA309">
            <v>0</v>
          </cell>
          <cell r="CB309">
            <v>0</v>
          </cell>
          <cell r="CC309">
            <v>0</v>
          </cell>
          <cell r="CD309">
            <v>0</v>
          </cell>
          <cell r="CE309">
            <v>0</v>
          </cell>
          <cell r="CF309">
            <v>0</v>
          </cell>
          <cell r="CG309">
            <v>0</v>
          </cell>
          <cell r="CH309">
            <v>0</v>
          </cell>
          <cell r="CI309">
            <v>0</v>
          </cell>
          <cell r="CJ309">
            <v>2001</v>
          </cell>
          <cell r="CK309">
            <v>2020</v>
          </cell>
          <cell r="CL309">
            <v>1340</v>
          </cell>
          <cell r="CM309">
            <v>0</v>
          </cell>
          <cell r="CN309">
            <v>0</v>
          </cell>
          <cell r="CO309">
            <v>0</v>
          </cell>
          <cell r="CP309">
            <v>0</v>
          </cell>
          <cell r="CQ309">
            <v>0</v>
          </cell>
          <cell r="CR309">
            <v>0</v>
          </cell>
          <cell r="CS309">
            <v>0</v>
          </cell>
          <cell r="CT309">
            <v>4050</v>
          </cell>
          <cell r="CU309">
            <v>0</v>
          </cell>
          <cell r="CV309">
            <v>5</v>
          </cell>
          <cell r="CW309">
            <v>746069</v>
          </cell>
          <cell r="CX309">
            <v>0</v>
          </cell>
          <cell r="CY309">
            <v>0</v>
          </cell>
          <cell r="CZ309">
            <v>0</v>
          </cell>
          <cell r="DA309">
            <v>0</v>
          </cell>
          <cell r="DB309">
            <v>0</v>
          </cell>
          <cell r="DC309">
            <v>0</v>
          </cell>
          <cell r="DD309">
            <v>8</v>
          </cell>
          <cell r="DE309">
            <v>473415</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3464556</v>
          </cell>
          <cell r="DU309">
            <v>279522</v>
          </cell>
          <cell r="DV309">
            <v>0</v>
          </cell>
          <cell r="DW309">
            <v>0</v>
          </cell>
          <cell r="DX309">
            <v>0</v>
          </cell>
          <cell r="DY309">
            <v>0</v>
          </cell>
          <cell r="DZ309">
            <v>0</v>
          </cell>
          <cell r="EA309">
            <v>0</v>
          </cell>
          <cell r="EB309">
            <v>3744078</v>
          </cell>
          <cell r="EC309">
            <v>950000</v>
          </cell>
          <cell r="ED309">
            <v>0</v>
          </cell>
          <cell r="EE309">
            <v>3464556</v>
          </cell>
          <cell r="EF309">
            <v>0</v>
          </cell>
          <cell r="EG309">
            <v>25605</v>
          </cell>
          <cell r="EH309">
            <v>25605</v>
          </cell>
          <cell r="EI309">
            <v>116587</v>
          </cell>
          <cell r="EJ309">
            <v>142192</v>
          </cell>
          <cell r="EK309">
            <v>0</v>
          </cell>
          <cell r="EL309">
            <v>0</v>
          </cell>
          <cell r="EM309">
            <v>0</v>
          </cell>
          <cell r="EN309">
            <v>0</v>
          </cell>
          <cell r="EO309">
            <v>749615</v>
          </cell>
          <cell r="EP309">
            <v>0</v>
          </cell>
          <cell r="EQ309">
            <v>5585885</v>
          </cell>
          <cell r="ER309">
            <v>79119</v>
          </cell>
          <cell r="ES309">
            <v>1068995</v>
          </cell>
          <cell r="ET309">
            <v>271429</v>
          </cell>
          <cell r="EU309">
            <v>0</v>
          </cell>
          <cell r="EV309">
            <v>0</v>
          </cell>
          <cell r="EW309">
            <v>7247</v>
          </cell>
          <cell r="EX309">
            <v>33000</v>
          </cell>
          <cell r="EY309">
            <v>0</v>
          </cell>
          <cell r="EZ309">
            <v>0</v>
          </cell>
          <cell r="FA309">
            <v>212179</v>
          </cell>
          <cell r="FB309">
            <v>0</v>
          </cell>
          <cell r="FC309">
            <v>1592850</v>
          </cell>
          <cell r="FD309">
            <v>0</v>
          </cell>
          <cell r="FE309">
            <v>0</v>
          </cell>
          <cell r="FF309">
            <v>989876</v>
          </cell>
          <cell r="FG309">
            <v>79119</v>
          </cell>
          <cell r="FH309">
            <v>3615938</v>
          </cell>
          <cell r="FI309">
            <v>148840</v>
          </cell>
          <cell r="FJ309">
            <v>279881</v>
          </cell>
          <cell r="FK309">
            <v>337000</v>
          </cell>
          <cell r="FL309">
            <v>1600</v>
          </cell>
          <cell r="FM309">
            <v>0</v>
          </cell>
          <cell r="FN309">
            <v>600</v>
          </cell>
          <cell r="FO309">
            <v>292000</v>
          </cell>
          <cell r="FP309">
            <v>0</v>
          </cell>
          <cell r="FQ309">
            <v>7101757</v>
          </cell>
          <cell r="FR309">
            <v>0</v>
          </cell>
          <cell r="FS309">
            <v>100000</v>
          </cell>
          <cell r="FT309">
            <v>42614</v>
          </cell>
          <cell r="FU309">
            <v>315000</v>
          </cell>
          <cell r="FV309">
            <v>235000</v>
          </cell>
          <cell r="FW309">
            <v>12470230</v>
          </cell>
          <cell r="FX309">
            <v>0</v>
          </cell>
          <cell r="FY309">
            <v>0</v>
          </cell>
          <cell r="FZ309">
            <v>0</v>
          </cell>
          <cell r="GA309">
            <v>12470230</v>
          </cell>
          <cell r="GB309">
            <v>2578667</v>
          </cell>
          <cell r="GC309">
            <v>15048897</v>
          </cell>
          <cell r="GD309">
            <v>1603695</v>
          </cell>
          <cell r="GE309">
            <v>0</v>
          </cell>
          <cell r="GF309">
            <v>10206456</v>
          </cell>
          <cell r="GG309">
            <v>6001</v>
          </cell>
          <cell r="GH309">
            <v>7278013</v>
          </cell>
          <cell r="GI309">
            <v>0</v>
          </cell>
          <cell r="GJ309">
            <v>253500</v>
          </cell>
          <cell r="GK309">
            <v>1040633</v>
          </cell>
          <cell r="GL309">
            <v>365765</v>
          </cell>
          <cell r="GM309">
            <v>14112</v>
          </cell>
          <cell r="GN309">
            <v>59570</v>
          </cell>
          <cell r="GO309">
            <v>65890</v>
          </cell>
          <cell r="GP309">
            <v>0</v>
          </cell>
          <cell r="GQ309">
            <v>363901</v>
          </cell>
          <cell r="GR309">
            <v>0</v>
          </cell>
          <cell r="GS309">
            <v>87041</v>
          </cell>
          <cell r="GT309">
            <v>0</v>
          </cell>
          <cell r="GU309">
            <v>-2589</v>
          </cell>
          <cell r="GV309">
            <v>10291844</v>
          </cell>
          <cell r="GW309">
            <v>1376495</v>
          </cell>
          <cell r="GX309">
            <v>2083417</v>
          </cell>
          <cell r="GY309">
            <v>1653</v>
          </cell>
          <cell r="GZ309">
            <v>0</v>
          </cell>
          <cell r="HA309">
            <v>0</v>
          </cell>
          <cell r="HB309">
            <v>532459</v>
          </cell>
          <cell r="HC309">
            <v>0</v>
          </cell>
          <cell r="HD309">
            <v>75870</v>
          </cell>
          <cell r="HE309">
            <v>225038</v>
          </cell>
          <cell r="HF309">
            <v>14509253</v>
          </cell>
          <cell r="HG309">
            <v>12766191</v>
          </cell>
          <cell r="HH309">
            <v>0</v>
          </cell>
          <cell r="HI309">
            <v>1743062</v>
          </cell>
          <cell r="HJ309">
            <v>7386823</v>
          </cell>
          <cell r="HK309">
            <v>0</v>
          </cell>
          <cell r="HL309">
            <v>239282</v>
          </cell>
          <cell r="HM309">
            <v>857858</v>
          </cell>
          <cell r="HN309">
            <v>362505</v>
          </cell>
          <cell r="HO309">
            <v>17372</v>
          </cell>
          <cell r="HP309">
            <v>60459</v>
          </cell>
          <cell r="HQ309">
            <v>66868</v>
          </cell>
          <cell r="HR309">
            <v>0</v>
          </cell>
          <cell r="HS309">
            <v>362100</v>
          </cell>
          <cell r="HT309">
            <v>0</v>
          </cell>
          <cell r="HU309">
            <v>56088</v>
          </cell>
          <cell r="HV309">
            <v>0</v>
          </cell>
          <cell r="HW309">
            <v>2640</v>
          </cell>
          <cell r="HX309">
            <v>10204842</v>
          </cell>
          <cell r="HY309">
            <v>0</v>
          </cell>
          <cell r="HZ309">
            <v>1743062</v>
          </cell>
          <cell r="IA309">
            <v>0</v>
          </cell>
          <cell r="IB309">
            <v>0</v>
          </cell>
          <cell r="IC309">
            <v>0</v>
          </cell>
          <cell r="ID309">
            <v>541454</v>
          </cell>
          <cell r="IE309">
            <v>0</v>
          </cell>
          <cell r="IF309">
            <v>62151</v>
          </cell>
          <cell r="IG309">
            <v>183630</v>
          </cell>
          <cell r="IH309">
            <v>0</v>
          </cell>
          <cell r="II309">
            <v>0</v>
          </cell>
          <cell r="IJ309">
            <v>0</v>
          </cell>
          <cell r="IK309">
            <v>0</v>
          </cell>
          <cell r="IL309">
            <v>10148754</v>
          </cell>
          <cell r="IM309">
            <v>0</v>
          </cell>
          <cell r="IN309">
            <v>0</v>
          </cell>
          <cell r="IO309">
            <v>25.46</v>
          </cell>
          <cell r="IP309">
            <v>0</v>
          </cell>
          <cell r="IQ309">
            <v>7.4720000000000004</v>
          </cell>
          <cell r="IR309">
            <v>6.16</v>
          </cell>
          <cell r="IS309">
            <v>1166.5</v>
          </cell>
          <cell r="IT309">
            <v>0</v>
          </cell>
          <cell r="IU309">
            <v>37.5</v>
          </cell>
          <cell r="IV309">
            <v>0</v>
          </cell>
          <cell r="IW309">
            <v>0</v>
          </cell>
          <cell r="IX309">
            <v>0</v>
          </cell>
          <cell r="IY309">
            <v>0</v>
          </cell>
          <cell r="IZ309">
            <v>0</v>
          </cell>
          <cell r="JA309">
            <v>0</v>
          </cell>
          <cell r="JB309">
            <v>0</v>
          </cell>
          <cell r="JC309">
            <v>0</v>
          </cell>
          <cell r="JD309">
            <v>140.15</v>
          </cell>
          <cell r="JE309">
            <v>32.880000000000003</v>
          </cell>
          <cell r="JF309">
            <v>41.75</v>
          </cell>
          <cell r="JG309">
            <v>65.52</v>
          </cell>
          <cell r="JH309">
            <v>27.4</v>
          </cell>
          <cell r="JI309">
            <v>35.700000000000003</v>
          </cell>
          <cell r="JJ309">
            <v>64.8</v>
          </cell>
          <cell r="JK309">
            <v>127.9</v>
          </cell>
          <cell r="JL309">
            <v>18.22</v>
          </cell>
          <cell r="JM309">
            <v>7.48</v>
          </cell>
          <cell r="JN309">
            <v>0</v>
          </cell>
          <cell r="JO309">
            <v>0</v>
          </cell>
          <cell r="JP309">
            <v>6121</v>
          </cell>
          <cell r="JQ309">
            <v>7.01</v>
          </cell>
          <cell r="JR309">
            <v>31777</v>
          </cell>
          <cell r="JS309">
            <v>1206.8</v>
          </cell>
          <cell r="JT309">
            <v>-1</v>
          </cell>
          <cell r="JU309">
            <v>-6121</v>
          </cell>
          <cell r="JV309">
            <v>-5356</v>
          </cell>
          <cell r="JW309">
            <v>0</v>
          </cell>
          <cell r="JX309">
            <v>1166.5</v>
          </cell>
          <cell r="JY309">
            <v>6366</v>
          </cell>
          <cell r="JZ309">
            <v>7425939</v>
          </cell>
          <cell r="KA309">
            <v>34752</v>
          </cell>
        </row>
        <row r="310">
          <cell r="C310">
            <v>5472</v>
          </cell>
          <cell r="D310" t="str">
            <v>GLADBROOK-REINBECK (OLD)</v>
          </cell>
          <cell r="E310">
            <v>0</v>
          </cell>
          <cell r="F310">
            <v>0</v>
          </cell>
          <cell r="G310">
            <v>0</v>
          </cell>
          <cell r="H310">
            <v>2502</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cell r="ER310">
            <v>0</v>
          </cell>
          <cell r="ES310">
            <v>0</v>
          </cell>
          <cell r="ET310">
            <v>0</v>
          </cell>
          <cell r="EU310">
            <v>0</v>
          </cell>
          <cell r="EV310">
            <v>0</v>
          </cell>
          <cell r="EW310">
            <v>0</v>
          </cell>
          <cell r="EX310">
            <v>0</v>
          </cell>
          <cell r="EY310">
            <v>0</v>
          </cell>
          <cell r="EZ310">
            <v>0</v>
          </cell>
          <cell r="FA310">
            <v>0</v>
          </cell>
          <cell r="FB310">
            <v>0</v>
          </cell>
          <cell r="FC310">
            <v>0</v>
          </cell>
          <cell r="FD310">
            <v>0</v>
          </cell>
          <cell r="FE310">
            <v>0</v>
          </cell>
          <cell r="FF310">
            <v>0</v>
          </cell>
          <cell r="FG310">
            <v>0</v>
          </cell>
          <cell r="FH310">
            <v>0</v>
          </cell>
          <cell r="FI310">
            <v>0</v>
          </cell>
          <cell r="FJ310">
            <v>0</v>
          </cell>
          <cell r="FK310">
            <v>0</v>
          </cell>
          <cell r="FL310">
            <v>0</v>
          </cell>
          <cell r="FM310">
            <v>0</v>
          </cell>
          <cell r="FN310">
            <v>0</v>
          </cell>
          <cell r="FO310">
            <v>0</v>
          </cell>
          <cell r="FP310">
            <v>0</v>
          </cell>
          <cell r="FQ310">
            <v>0</v>
          </cell>
          <cell r="FR310">
            <v>0</v>
          </cell>
          <cell r="FS310">
            <v>0</v>
          </cell>
          <cell r="FT310">
            <v>0</v>
          </cell>
          <cell r="FU310">
            <v>0</v>
          </cell>
          <cell r="FV310">
            <v>0</v>
          </cell>
          <cell r="FW310">
            <v>0</v>
          </cell>
          <cell r="FX310">
            <v>0</v>
          </cell>
          <cell r="FY310">
            <v>0</v>
          </cell>
          <cell r="FZ310">
            <v>0</v>
          </cell>
          <cell r="GA310">
            <v>0</v>
          </cell>
          <cell r="GB310">
            <v>0</v>
          </cell>
          <cell r="GC310">
            <v>0</v>
          </cell>
          <cell r="GD310">
            <v>0</v>
          </cell>
          <cell r="GE310">
            <v>0</v>
          </cell>
          <cell r="GF310">
            <v>0</v>
          </cell>
          <cell r="GG310">
            <v>0</v>
          </cell>
          <cell r="GH310">
            <v>0</v>
          </cell>
          <cell r="GI310">
            <v>0</v>
          </cell>
          <cell r="GJ310">
            <v>0</v>
          </cell>
          <cell r="GK310">
            <v>0</v>
          </cell>
          <cell r="GL310">
            <v>0</v>
          </cell>
          <cell r="GM310">
            <v>0</v>
          </cell>
          <cell r="GN310">
            <v>0</v>
          </cell>
          <cell r="GO310">
            <v>0</v>
          </cell>
          <cell r="GP310">
            <v>0</v>
          </cell>
          <cell r="GQ310">
            <v>0</v>
          </cell>
          <cell r="GR310">
            <v>0</v>
          </cell>
          <cell r="GS310">
            <v>0</v>
          </cell>
          <cell r="GT310">
            <v>0</v>
          </cell>
          <cell r="GU310">
            <v>0</v>
          </cell>
          <cell r="GV310">
            <v>0</v>
          </cell>
          <cell r="GW310">
            <v>0</v>
          </cell>
          <cell r="GX310">
            <v>0</v>
          </cell>
          <cell r="GY310">
            <v>0</v>
          </cell>
          <cell r="GZ310">
            <v>0</v>
          </cell>
          <cell r="HA310">
            <v>0</v>
          </cell>
          <cell r="HB310">
            <v>0</v>
          </cell>
          <cell r="HC310">
            <v>0</v>
          </cell>
          <cell r="HD310">
            <v>0</v>
          </cell>
          <cell r="HE310">
            <v>0</v>
          </cell>
          <cell r="HF310">
            <v>0</v>
          </cell>
          <cell r="HG310">
            <v>0</v>
          </cell>
          <cell r="HH310">
            <v>0</v>
          </cell>
          <cell r="HI310">
            <v>0</v>
          </cell>
          <cell r="HJ310">
            <v>0</v>
          </cell>
          <cell r="HK310">
            <v>0</v>
          </cell>
          <cell r="HL310">
            <v>0</v>
          </cell>
          <cell r="HM310">
            <v>0</v>
          </cell>
          <cell r="HN310">
            <v>0</v>
          </cell>
          <cell r="HO310">
            <v>0</v>
          </cell>
          <cell r="HP310">
            <v>0</v>
          </cell>
          <cell r="HQ310">
            <v>0</v>
          </cell>
          <cell r="HR310">
            <v>0</v>
          </cell>
          <cell r="HS310">
            <v>0</v>
          </cell>
          <cell r="HT310">
            <v>0</v>
          </cell>
          <cell r="HU310">
            <v>0</v>
          </cell>
          <cell r="HV310">
            <v>0</v>
          </cell>
          <cell r="HW310">
            <v>0</v>
          </cell>
          <cell r="HX310">
            <v>0</v>
          </cell>
          <cell r="HY310">
            <v>0</v>
          </cell>
          <cell r="HZ310">
            <v>0</v>
          </cell>
          <cell r="IA310">
            <v>0</v>
          </cell>
          <cell r="IB310">
            <v>0</v>
          </cell>
          <cell r="IC310">
            <v>0</v>
          </cell>
          <cell r="ID310">
            <v>0</v>
          </cell>
          <cell r="IE310">
            <v>0</v>
          </cell>
          <cell r="IF310">
            <v>0</v>
          </cell>
          <cell r="IG310">
            <v>0</v>
          </cell>
          <cell r="IH310">
            <v>0</v>
          </cell>
          <cell r="II310">
            <v>0</v>
          </cell>
          <cell r="IJ310">
            <v>0</v>
          </cell>
          <cell r="IK310">
            <v>0</v>
          </cell>
          <cell r="IL310">
            <v>0</v>
          </cell>
          <cell r="IM310">
            <v>0</v>
          </cell>
          <cell r="IN310">
            <v>0</v>
          </cell>
          <cell r="IO310">
            <v>0</v>
          </cell>
          <cell r="IP310">
            <v>0</v>
          </cell>
          <cell r="IQ310">
            <v>0</v>
          </cell>
          <cell r="IR310">
            <v>0</v>
          </cell>
          <cell r="IS310">
            <v>0</v>
          </cell>
          <cell r="IT310">
            <v>0</v>
          </cell>
          <cell r="IU310">
            <v>0</v>
          </cell>
          <cell r="IV310">
            <v>0</v>
          </cell>
          <cell r="IW310">
            <v>0</v>
          </cell>
          <cell r="IX310">
            <v>0</v>
          </cell>
          <cell r="IY310">
            <v>0</v>
          </cell>
          <cell r="IZ310">
            <v>0</v>
          </cell>
          <cell r="JA310">
            <v>0</v>
          </cell>
          <cell r="JB310">
            <v>0</v>
          </cell>
          <cell r="JC310">
            <v>0</v>
          </cell>
          <cell r="JD310">
            <v>0</v>
          </cell>
          <cell r="JE310">
            <v>0</v>
          </cell>
          <cell r="JF310">
            <v>0</v>
          </cell>
          <cell r="JG310">
            <v>0</v>
          </cell>
          <cell r="JH310">
            <v>0</v>
          </cell>
          <cell r="JI310">
            <v>0</v>
          </cell>
          <cell r="JJ310">
            <v>0</v>
          </cell>
          <cell r="JK310">
            <v>0</v>
          </cell>
          <cell r="JL310">
            <v>0</v>
          </cell>
          <cell r="JM310">
            <v>0</v>
          </cell>
          <cell r="JN310">
            <v>0</v>
          </cell>
          <cell r="JO310">
            <v>0</v>
          </cell>
          <cell r="JP310">
            <v>0</v>
          </cell>
          <cell r="JQ310">
            <v>0</v>
          </cell>
          <cell r="JR310">
            <v>0</v>
          </cell>
          <cell r="JS310">
            <v>0</v>
          </cell>
          <cell r="JT310">
            <v>0</v>
          </cell>
          <cell r="JU310">
            <v>0</v>
          </cell>
          <cell r="JV310">
            <v>0</v>
          </cell>
          <cell r="JW310">
            <v>0</v>
          </cell>
          <cell r="JX310">
            <v>0</v>
          </cell>
          <cell r="JY310">
            <v>0</v>
          </cell>
          <cell r="JZ310">
            <v>0</v>
          </cell>
          <cell r="KA310">
            <v>0</v>
          </cell>
        </row>
        <row r="311">
          <cell r="C311">
            <v>5486</v>
          </cell>
          <cell r="D311" t="str">
            <v>REMSEN-UNION</v>
          </cell>
          <cell r="E311">
            <v>0</v>
          </cell>
          <cell r="F311">
            <v>0</v>
          </cell>
          <cell r="G311">
            <v>0</v>
          </cell>
          <cell r="H311">
            <v>5486</v>
          </cell>
          <cell r="I311">
            <v>2512936</v>
          </cell>
          <cell r="J311">
            <v>45775</v>
          </cell>
          <cell r="K311">
            <v>198744</v>
          </cell>
          <cell r="L311">
            <v>120000</v>
          </cell>
          <cell r="M311">
            <v>1105</v>
          </cell>
          <cell r="N311">
            <v>125000</v>
          </cell>
          <cell r="O311">
            <v>135000</v>
          </cell>
          <cell r="P311">
            <v>375000</v>
          </cell>
          <cell r="Q311">
            <v>0</v>
          </cell>
          <cell r="R311">
            <v>1906770</v>
          </cell>
          <cell r="S311">
            <v>0</v>
          </cell>
          <cell r="T311">
            <v>608500</v>
          </cell>
          <cell r="U311">
            <v>11815</v>
          </cell>
          <cell r="V311">
            <v>46000</v>
          </cell>
          <cell r="W311">
            <v>120000</v>
          </cell>
          <cell r="X311">
            <v>6206645</v>
          </cell>
          <cell r="Y311">
            <v>0</v>
          </cell>
          <cell r="Z311">
            <v>231282</v>
          </cell>
          <cell r="AA311">
            <v>0</v>
          </cell>
          <cell r="AB311">
            <v>6437927</v>
          </cell>
          <cell r="AC311">
            <v>1050250</v>
          </cell>
          <cell r="AD311">
            <v>7488177</v>
          </cell>
          <cell r="AE311">
            <v>3850000</v>
          </cell>
          <cell r="AF311">
            <v>120400</v>
          </cell>
          <cell r="AG311">
            <v>160200</v>
          </cell>
          <cell r="AH311">
            <v>176250</v>
          </cell>
          <cell r="AI311">
            <v>216000</v>
          </cell>
          <cell r="AJ311">
            <v>85000</v>
          </cell>
          <cell r="AK311">
            <v>400000</v>
          </cell>
          <cell r="AL311">
            <v>375700</v>
          </cell>
          <cell r="AM311">
            <v>0</v>
          </cell>
          <cell r="AN311">
            <v>1533550</v>
          </cell>
          <cell r="AO311">
            <v>197300</v>
          </cell>
          <cell r="AP311">
            <v>450000</v>
          </cell>
          <cell r="AQ311">
            <v>231282</v>
          </cell>
          <cell r="AR311">
            <v>204252</v>
          </cell>
          <cell r="AS311">
            <v>885534</v>
          </cell>
          <cell r="AT311">
            <v>6466384</v>
          </cell>
          <cell r="AU311">
            <v>231282</v>
          </cell>
          <cell r="AV311">
            <v>6697666</v>
          </cell>
          <cell r="AW311">
            <v>790511</v>
          </cell>
          <cell r="AX311">
            <v>7488177</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20</v>
          </cell>
          <cell r="BV311">
            <v>2012</v>
          </cell>
          <cell r="BW311">
            <v>2016</v>
          </cell>
          <cell r="BX311">
            <v>10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7</v>
          </cell>
          <cell r="CW311">
            <v>248263</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1681168</v>
          </cell>
          <cell r="DU311">
            <v>5820</v>
          </cell>
          <cell r="DV311">
            <v>0</v>
          </cell>
          <cell r="DW311">
            <v>0</v>
          </cell>
          <cell r="DX311">
            <v>0</v>
          </cell>
          <cell r="DY311">
            <v>0</v>
          </cell>
          <cell r="DZ311">
            <v>610391</v>
          </cell>
          <cell r="EA311">
            <v>0</v>
          </cell>
          <cell r="EB311">
            <v>2297379</v>
          </cell>
          <cell r="EC311">
            <v>177300</v>
          </cell>
          <cell r="ED311">
            <v>0</v>
          </cell>
          <cell r="EE311">
            <v>2291559</v>
          </cell>
          <cell r="EF311">
            <v>0</v>
          </cell>
          <cell r="EG311">
            <v>0</v>
          </cell>
          <cell r="EH311">
            <v>0</v>
          </cell>
          <cell r="EI311">
            <v>76495</v>
          </cell>
          <cell r="EJ311">
            <v>76495</v>
          </cell>
          <cell r="EK311">
            <v>0</v>
          </cell>
          <cell r="EL311">
            <v>0</v>
          </cell>
          <cell r="EM311">
            <v>0</v>
          </cell>
          <cell r="EN311">
            <v>0</v>
          </cell>
          <cell r="EO311">
            <v>0</v>
          </cell>
          <cell r="EP311">
            <v>0</v>
          </cell>
          <cell r="EQ311">
            <v>2551174</v>
          </cell>
          <cell r="ER311">
            <v>2511</v>
          </cell>
          <cell r="ES311">
            <v>1008383</v>
          </cell>
          <cell r="ET311">
            <v>77825</v>
          </cell>
          <cell r="EU311">
            <v>0</v>
          </cell>
          <cell r="EV311">
            <v>0</v>
          </cell>
          <cell r="EW311">
            <v>0</v>
          </cell>
          <cell r="EX311">
            <v>33000</v>
          </cell>
          <cell r="EY311">
            <v>0</v>
          </cell>
          <cell r="EZ311">
            <v>0</v>
          </cell>
          <cell r="FA311">
            <v>0</v>
          </cell>
          <cell r="FB311">
            <v>0</v>
          </cell>
          <cell r="FC311">
            <v>1119208</v>
          </cell>
          <cell r="FD311">
            <v>0</v>
          </cell>
          <cell r="FE311">
            <v>0</v>
          </cell>
          <cell r="FF311">
            <v>1005872</v>
          </cell>
          <cell r="FG311">
            <v>2511</v>
          </cell>
          <cell r="FH311">
            <v>2263660</v>
          </cell>
          <cell r="FI311">
            <v>41256</v>
          </cell>
          <cell r="FJ311">
            <v>198744</v>
          </cell>
          <cell r="FK311">
            <v>120000</v>
          </cell>
          <cell r="FL311">
            <v>500</v>
          </cell>
          <cell r="FM311">
            <v>0</v>
          </cell>
          <cell r="FN311">
            <v>20000</v>
          </cell>
          <cell r="FO311">
            <v>45000</v>
          </cell>
          <cell r="FP311">
            <v>0</v>
          </cell>
          <cell r="FQ311">
            <v>1906770</v>
          </cell>
          <cell r="FR311">
            <v>0</v>
          </cell>
          <cell r="FS311">
            <v>540000</v>
          </cell>
          <cell r="FT311">
            <v>10587</v>
          </cell>
          <cell r="FU311">
            <v>46000</v>
          </cell>
          <cell r="FV311">
            <v>120000</v>
          </cell>
          <cell r="FW311">
            <v>5312517</v>
          </cell>
          <cell r="FX311">
            <v>0</v>
          </cell>
          <cell r="FY311">
            <v>0</v>
          </cell>
          <cell r="FZ311">
            <v>0</v>
          </cell>
          <cell r="GA311">
            <v>5312517</v>
          </cell>
          <cell r="GB311">
            <v>355189</v>
          </cell>
          <cell r="GC311">
            <v>5667706</v>
          </cell>
          <cell r="GD311">
            <v>1100831</v>
          </cell>
          <cell r="GE311">
            <v>0</v>
          </cell>
          <cell r="GF311">
            <v>3238005</v>
          </cell>
          <cell r="GG311">
            <v>6022</v>
          </cell>
          <cell r="GH311">
            <v>2330514</v>
          </cell>
          <cell r="GI311">
            <v>27272</v>
          </cell>
          <cell r="GJ311">
            <v>17885</v>
          </cell>
          <cell r="GK311">
            <v>434427</v>
          </cell>
          <cell r="GL311">
            <v>124170</v>
          </cell>
          <cell r="GM311">
            <v>0</v>
          </cell>
          <cell r="GN311">
            <v>30276</v>
          </cell>
          <cell r="GO311">
            <v>34034</v>
          </cell>
          <cell r="GP311">
            <v>0</v>
          </cell>
          <cell r="GQ311">
            <v>0</v>
          </cell>
          <cell r="GR311">
            <v>0</v>
          </cell>
          <cell r="GS311">
            <v>0</v>
          </cell>
          <cell r="GT311">
            <v>0</v>
          </cell>
          <cell r="GU311">
            <v>0</v>
          </cell>
          <cell r="GV311">
            <v>3198222</v>
          </cell>
          <cell r="GW311">
            <v>464818</v>
          </cell>
          <cell r="GX311">
            <v>1787891</v>
          </cell>
          <cell r="GY311">
            <v>39783</v>
          </cell>
          <cell r="GZ311">
            <v>0</v>
          </cell>
          <cell r="HA311">
            <v>0</v>
          </cell>
          <cell r="HB311">
            <v>204067</v>
          </cell>
          <cell r="HC311">
            <v>0</v>
          </cell>
          <cell r="HD311">
            <v>29719</v>
          </cell>
          <cell r="HE311">
            <v>45008</v>
          </cell>
          <cell r="HF311">
            <v>5700006</v>
          </cell>
          <cell r="HG311">
            <v>4320675</v>
          </cell>
          <cell r="HH311">
            <v>0</v>
          </cell>
          <cell r="HI311">
            <v>1379331</v>
          </cell>
          <cell r="HJ311">
            <v>2410121</v>
          </cell>
          <cell r="HK311">
            <v>0</v>
          </cell>
          <cell r="HL311">
            <v>14704</v>
          </cell>
          <cell r="HM311">
            <v>480796</v>
          </cell>
          <cell r="HN311">
            <v>129771</v>
          </cell>
          <cell r="HO311">
            <v>0</v>
          </cell>
          <cell r="HP311">
            <v>30826</v>
          </cell>
          <cell r="HQ311">
            <v>34639</v>
          </cell>
          <cell r="HR311">
            <v>0</v>
          </cell>
          <cell r="HS311">
            <v>0</v>
          </cell>
          <cell r="HT311">
            <v>0</v>
          </cell>
          <cell r="HU311">
            <v>72012</v>
          </cell>
          <cell r="HV311">
            <v>0</v>
          </cell>
          <cell r="HW311">
            <v>0</v>
          </cell>
          <cell r="HX311">
            <v>3426192</v>
          </cell>
          <cell r="HY311">
            <v>0</v>
          </cell>
          <cell r="HZ311">
            <v>1379331</v>
          </cell>
          <cell r="IA311">
            <v>0</v>
          </cell>
          <cell r="IB311">
            <v>0</v>
          </cell>
          <cell r="IC311">
            <v>0</v>
          </cell>
          <cell r="ID311">
            <v>208765</v>
          </cell>
          <cell r="IE311">
            <v>0</v>
          </cell>
          <cell r="IF311">
            <v>24390</v>
          </cell>
          <cell r="IG311">
            <v>58150</v>
          </cell>
          <cell r="IH311">
            <v>0</v>
          </cell>
          <cell r="II311">
            <v>0</v>
          </cell>
          <cell r="IJ311">
            <v>0</v>
          </cell>
          <cell r="IK311">
            <v>0</v>
          </cell>
          <cell r="IL311">
            <v>3354180</v>
          </cell>
          <cell r="IM311">
            <v>0</v>
          </cell>
          <cell r="IN311">
            <v>6.3</v>
          </cell>
          <cell r="IO311">
            <v>0.73</v>
          </cell>
          <cell r="IP311">
            <v>226</v>
          </cell>
          <cell r="IQ311">
            <v>1.6639999999999999</v>
          </cell>
          <cell r="IR311">
            <v>0</v>
          </cell>
          <cell r="IS311">
            <v>388.7</v>
          </cell>
          <cell r="IT311">
            <v>0</v>
          </cell>
          <cell r="IU311">
            <v>10.5</v>
          </cell>
          <cell r="IV311">
            <v>0</v>
          </cell>
          <cell r="IW311">
            <v>0</v>
          </cell>
          <cell r="IX311">
            <v>0</v>
          </cell>
          <cell r="IY311">
            <v>0</v>
          </cell>
          <cell r="IZ311">
            <v>0</v>
          </cell>
          <cell r="JA311">
            <v>0</v>
          </cell>
          <cell r="JB311">
            <v>0</v>
          </cell>
          <cell r="JC311">
            <v>0</v>
          </cell>
          <cell r="JD311">
            <v>78.28</v>
          </cell>
          <cell r="JE311">
            <v>38.36</v>
          </cell>
          <cell r="JF311">
            <v>9.68</v>
          </cell>
          <cell r="JG311">
            <v>30.24</v>
          </cell>
          <cell r="JH311">
            <v>35.619999999999997</v>
          </cell>
          <cell r="JI311">
            <v>12.71</v>
          </cell>
          <cell r="JJ311">
            <v>23.76</v>
          </cell>
          <cell r="JK311">
            <v>72.09</v>
          </cell>
          <cell r="JL311">
            <v>1.34</v>
          </cell>
          <cell r="JM311">
            <v>0</v>
          </cell>
          <cell r="JN311">
            <v>210</v>
          </cell>
          <cell r="JO311">
            <v>6.6</v>
          </cell>
          <cell r="JP311">
            <v>6142</v>
          </cell>
          <cell r="JQ311">
            <v>1.5940000000000001</v>
          </cell>
          <cell r="JR311">
            <v>0</v>
          </cell>
          <cell r="JS311">
            <v>392.4</v>
          </cell>
          <cell r="JT311">
            <v>5.94</v>
          </cell>
          <cell r="JU311">
            <v>36483</v>
          </cell>
          <cell r="JV311">
            <v>31815</v>
          </cell>
          <cell r="JW311">
            <v>0</v>
          </cell>
          <cell r="JX311">
            <v>388.7</v>
          </cell>
          <cell r="JY311">
            <v>6387</v>
          </cell>
          <cell r="JZ311">
            <v>2482627</v>
          </cell>
          <cell r="KA311">
            <v>0</v>
          </cell>
        </row>
        <row r="312">
          <cell r="C312">
            <v>5508</v>
          </cell>
          <cell r="D312" t="str">
            <v>RICEVILLE</v>
          </cell>
          <cell r="E312">
            <v>0</v>
          </cell>
          <cell r="F312">
            <v>0</v>
          </cell>
          <cell r="G312">
            <v>0</v>
          </cell>
          <cell r="H312">
            <v>5508</v>
          </cell>
          <cell r="I312">
            <v>1831405</v>
          </cell>
          <cell r="J312">
            <v>19556</v>
          </cell>
          <cell r="K312">
            <v>194038</v>
          </cell>
          <cell r="L312">
            <v>300000</v>
          </cell>
          <cell r="M312">
            <v>14950</v>
          </cell>
          <cell r="N312">
            <v>125000</v>
          </cell>
          <cell r="O312">
            <v>130000</v>
          </cell>
          <cell r="P312">
            <v>452750</v>
          </cell>
          <cell r="Q312">
            <v>0</v>
          </cell>
          <cell r="R312">
            <v>1253734</v>
          </cell>
          <cell r="S312">
            <v>0</v>
          </cell>
          <cell r="T312">
            <v>6400</v>
          </cell>
          <cell r="U312">
            <v>10963</v>
          </cell>
          <cell r="V312">
            <v>140000</v>
          </cell>
          <cell r="W312">
            <v>172500</v>
          </cell>
          <cell r="X312">
            <v>4651296</v>
          </cell>
          <cell r="Y312">
            <v>0</v>
          </cell>
          <cell r="Z312">
            <v>29871</v>
          </cell>
          <cell r="AA312">
            <v>0</v>
          </cell>
          <cell r="AB312">
            <v>4681167</v>
          </cell>
          <cell r="AC312">
            <v>2584607</v>
          </cell>
          <cell r="AD312">
            <v>7265774</v>
          </cell>
          <cell r="AE312">
            <v>2319000</v>
          </cell>
          <cell r="AF312">
            <v>38700</v>
          </cell>
          <cell r="AG312">
            <v>229250</v>
          </cell>
          <cell r="AH312">
            <v>97250</v>
          </cell>
          <cell r="AI312">
            <v>115300</v>
          </cell>
          <cell r="AJ312">
            <v>120650</v>
          </cell>
          <cell r="AK312">
            <v>418500</v>
          </cell>
          <cell r="AL312">
            <v>482000</v>
          </cell>
          <cell r="AM312">
            <v>0</v>
          </cell>
          <cell r="AN312">
            <v>1501650</v>
          </cell>
          <cell r="AO312">
            <v>185000</v>
          </cell>
          <cell r="AP312">
            <v>300000</v>
          </cell>
          <cell r="AQ312">
            <v>29871</v>
          </cell>
          <cell r="AR312">
            <v>148114</v>
          </cell>
          <cell r="AS312">
            <v>477985</v>
          </cell>
          <cell r="AT312">
            <v>4483635</v>
          </cell>
          <cell r="AU312">
            <v>29871</v>
          </cell>
          <cell r="AV312">
            <v>4513506</v>
          </cell>
          <cell r="AW312">
            <v>2752268</v>
          </cell>
          <cell r="AX312">
            <v>7265774</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20</v>
          </cell>
          <cell r="BV312">
            <v>2015</v>
          </cell>
          <cell r="BW312">
            <v>2019</v>
          </cell>
          <cell r="BX312">
            <v>10</v>
          </cell>
          <cell r="BY312">
            <v>0</v>
          </cell>
          <cell r="BZ312">
            <v>0</v>
          </cell>
          <cell r="CA312">
            <v>0</v>
          </cell>
          <cell r="CB312">
            <v>0</v>
          </cell>
          <cell r="CC312">
            <v>0</v>
          </cell>
          <cell r="CD312">
            <v>0</v>
          </cell>
          <cell r="CE312">
            <v>0</v>
          </cell>
          <cell r="CF312">
            <v>0</v>
          </cell>
          <cell r="CG312">
            <v>0</v>
          </cell>
          <cell r="CH312">
            <v>0</v>
          </cell>
          <cell r="CI312">
            <v>0</v>
          </cell>
          <cell r="CJ312">
            <v>2007</v>
          </cell>
          <cell r="CK312">
            <v>2016</v>
          </cell>
          <cell r="CL312">
            <v>990</v>
          </cell>
          <cell r="CM312">
            <v>0</v>
          </cell>
          <cell r="CN312">
            <v>0</v>
          </cell>
          <cell r="CO312">
            <v>0</v>
          </cell>
          <cell r="CP312">
            <v>0</v>
          </cell>
          <cell r="CQ312">
            <v>0</v>
          </cell>
          <cell r="CR312">
            <v>0</v>
          </cell>
          <cell r="CS312">
            <v>0</v>
          </cell>
          <cell r="CT312">
            <v>2700</v>
          </cell>
          <cell r="CU312">
            <v>0</v>
          </cell>
          <cell r="CV312">
            <v>5</v>
          </cell>
          <cell r="CW312">
            <v>192062</v>
          </cell>
          <cell r="CX312">
            <v>0</v>
          </cell>
          <cell r="CY312">
            <v>0</v>
          </cell>
          <cell r="CZ312">
            <v>0</v>
          </cell>
          <cell r="DA312">
            <v>0</v>
          </cell>
          <cell r="DB312">
            <v>0</v>
          </cell>
          <cell r="DC312">
            <v>0</v>
          </cell>
          <cell r="DD312">
            <v>6</v>
          </cell>
          <cell r="DE312">
            <v>302135</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1375364</v>
          </cell>
          <cell r="DU312">
            <v>77007</v>
          </cell>
          <cell r="DV312">
            <v>0</v>
          </cell>
          <cell r="DW312">
            <v>0</v>
          </cell>
          <cell r="DX312">
            <v>0</v>
          </cell>
          <cell r="DY312">
            <v>0</v>
          </cell>
          <cell r="DZ312">
            <v>0</v>
          </cell>
          <cell r="EA312">
            <v>0</v>
          </cell>
          <cell r="EB312">
            <v>1452371</v>
          </cell>
          <cell r="EC312">
            <v>100000</v>
          </cell>
          <cell r="ED312">
            <v>0</v>
          </cell>
          <cell r="EE312">
            <v>1375364</v>
          </cell>
          <cell r="EF312">
            <v>29871</v>
          </cell>
          <cell r="EG312">
            <v>160611</v>
          </cell>
          <cell r="EH312">
            <v>190482</v>
          </cell>
          <cell r="EI312">
            <v>100712</v>
          </cell>
          <cell r="EJ312">
            <v>291194</v>
          </cell>
          <cell r="EK312">
            <v>0</v>
          </cell>
          <cell r="EL312">
            <v>0</v>
          </cell>
          <cell r="EM312">
            <v>0</v>
          </cell>
          <cell r="EN312">
            <v>0</v>
          </cell>
          <cell r="EO312">
            <v>0</v>
          </cell>
          <cell r="EP312">
            <v>0</v>
          </cell>
          <cell r="EQ312">
            <v>1843565</v>
          </cell>
          <cell r="ER312">
            <v>25233</v>
          </cell>
          <cell r="ES312">
            <v>721337</v>
          </cell>
          <cell r="ET312">
            <v>50612</v>
          </cell>
          <cell r="EU312">
            <v>0</v>
          </cell>
          <cell r="EV312">
            <v>0</v>
          </cell>
          <cell r="EW312">
            <v>62415</v>
          </cell>
          <cell r="EX312">
            <v>33000</v>
          </cell>
          <cell r="EY312">
            <v>0</v>
          </cell>
          <cell r="EZ312">
            <v>0</v>
          </cell>
          <cell r="FA312">
            <v>0</v>
          </cell>
          <cell r="FB312">
            <v>0</v>
          </cell>
          <cell r="FC312">
            <v>867364</v>
          </cell>
          <cell r="FD312">
            <v>0</v>
          </cell>
          <cell r="FE312">
            <v>0</v>
          </cell>
          <cell r="FF312">
            <v>696104</v>
          </cell>
          <cell r="FG312">
            <v>25233</v>
          </cell>
          <cell r="FH312">
            <v>1443490</v>
          </cell>
          <cell r="FI312">
            <v>16277</v>
          </cell>
          <cell r="FJ312">
            <v>88199</v>
          </cell>
          <cell r="FK312">
            <v>300000</v>
          </cell>
          <cell r="FL312">
            <v>8000</v>
          </cell>
          <cell r="FM312">
            <v>0</v>
          </cell>
          <cell r="FN312">
            <v>0</v>
          </cell>
          <cell r="FO312">
            <v>100000</v>
          </cell>
          <cell r="FP312">
            <v>0</v>
          </cell>
          <cell r="FQ312">
            <v>1253734</v>
          </cell>
          <cell r="FR312">
            <v>0</v>
          </cell>
          <cell r="FS312">
            <v>5000</v>
          </cell>
          <cell r="FT312">
            <v>4866</v>
          </cell>
          <cell r="FU312">
            <v>140000</v>
          </cell>
          <cell r="FV312">
            <v>110000</v>
          </cell>
          <cell r="FW312">
            <v>3469566</v>
          </cell>
          <cell r="FX312">
            <v>0</v>
          </cell>
          <cell r="FY312">
            <v>0</v>
          </cell>
          <cell r="FZ312">
            <v>0</v>
          </cell>
          <cell r="GA312">
            <v>3469566</v>
          </cell>
          <cell r="GB312">
            <v>1224060</v>
          </cell>
          <cell r="GC312">
            <v>4693626</v>
          </cell>
          <cell r="GD312">
            <v>756065</v>
          </cell>
          <cell r="GE312">
            <v>0</v>
          </cell>
          <cell r="GF312">
            <v>2360134</v>
          </cell>
          <cell r="GG312">
            <v>6001</v>
          </cell>
          <cell r="GH312">
            <v>1659877</v>
          </cell>
          <cell r="GI312">
            <v>50482</v>
          </cell>
          <cell r="GJ312">
            <v>84440</v>
          </cell>
          <cell r="GK312">
            <v>201814</v>
          </cell>
          <cell r="GL312">
            <v>86263</v>
          </cell>
          <cell r="GM312">
            <v>24771</v>
          </cell>
          <cell r="GN312">
            <v>13678</v>
          </cell>
          <cell r="GO312">
            <v>15277</v>
          </cell>
          <cell r="GP312">
            <v>0</v>
          </cell>
          <cell r="GQ312">
            <v>8022</v>
          </cell>
          <cell r="GR312">
            <v>0</v>
          </cell>
          <cell r="GS312">
            <v>90015</v>
          </cell>
          <cell r="GT312">
            <v>85112</v>
          </cell>
          <cell r="GU312">
            <v>4706</v>
          </cell>
          <cell r="GV312">
            <v>2535261</v>
          </cell>
          <cell r="GW312">
            <v>677703</v>
          </cell>
          <cell r="GX312">
            <v>6195</v>
          </cell>
          <cell r="GY312">
            <v>0</v>
          </cell>
          <cell r="GZ312">
            <v>0</v>
          </cell>
          <cell r="HA312">
            <v>0</v>
          </cell>
          <cell r="HB312">
            <v>152205</v>
          </cell>
          <cell r="HC312">
            <v>0</v>
          </cell>
          <cell r="HD312">
            <v>26037</v>
          </cell>
          <cell r="HE312">
            <v>0</v>
          </cell>
          <cell r="HF312">
            <v>3371364</v>
          </cell>
          <cell r="HG312">
            <v>3090515</v>
          </cell>
          <cell r="HH312">
            <v>0</v>
          </cell>
          <cell r="HI312">
            <v>280849</v>
          </cell>
          <cell r="HJ312">
            <v>1784884</v>
          </cell>
          <cell r="HK312">
            <v>0</v>
          </cell>
          <cell r="HL312">
            <v>32564</v>
          </cell>
          <cell r="HM312">
            <v>221458</v>
          </cell>
          <cell r="HN312">
            <v>92870</v>
          </cell>
          <cell r="HO312">
            <v>18164</v>
          </cell>
          <cell r="HP312">
            <v>14705</v>
          </cell>
          <cell r="HQ312">
            <v>16419</v>
          </cell>
          <cell r="HR312">
            <v>0</v>
          </cell>
          <cell r="HS312">
            <v>0</v>
          </cell>
          <cell r="HT312">
            <v>0</v>
          </cell>
          <cell r="HU312">
            <v>67223</v>
          </cell>
          <cell r="HV312">
            <v>0</v>
          </cell>
          <cell r="HW312">
            <v>0</v>
          </cell>
          <cell r="HX312">
            <v>2480572</v>
          </cell>
          <cell r="HY312">
            <v>0</v>
          </cell>
          <cell r="HZ312">
            <v>280849</v>
          </cell>
          <cell r="IA312">
            <v>0</v>
          </cell>
          <cell r="IB312">
            <v>0</v>
          </cell>
          <cell r="IC312">
            <v>0</v>
          </cell>
          <cell r="ID312">
            <v>157783</v>
          </cell>
          <cell r="IE312">
            <v>0</v>
          </cell>
          <cell r="IF312">
            <v>21332</v>
          </cell>
          <cell r="IG312">
            <v>0</v>
          </cell>
          <cell r="IH312">
            <v>0</v>
          </cell>
          <cell r="II312">
            <v>0</v>
          </cell>
          <cell r="IJ312">
            <v>0</v>
          </cell>
          <cell r="IK312">
            <v>0</v>
          </cell>
          <cell r="IL312">
            <v>2413349</v>
          </cell>
          <cell r="IM312">
            <v>0</v>
          </cell>
          <cell r="IN312">
            <v>0</v>
          </cell>
          <cell r="IO312">
            <v>4.07</v>
          </cell>
          <cell r="IP312">
            <v>0</v>
          </cell>
          <cell r="IQ312">
            <v>1.25</v>
          </cell>
          <cell r="IR312">
            <v>0</v>
          </cell>
          <cell r="IS312">
            <v>301.7</v>
          </cell>
          <cell r="IT312">
            <v>0</v>
          </cell>
          <cell r="IU312">
            <v>0</v>
          </cell>
          <cell r="IV312">
            <v>0</v>
          </cell>
          <cell r="IW312">
            <v>0</v>
          </cell>
          <cell r="IX312">
            <v>0</v>
          </cell>
          <cell r="IY312">
            <v>0</v>
          </cell>
          <cell r="IZ312">
            <v>0</v>
          </cell>
          <cell r="JA312">
            <v>0</v>
          </cell>
          <cell r="JB312">
            <v>0</v>
          </cell>
          <cell r="JC312">
            <v>0</v>
          </cell>
          <cell r="JD312">
            <v>36.18</v>
          </cell>
          <cell r="JE312">
            <v>9.59</v>
          </cell>
          <cell r="JF312">
            <v>7.87</v>
          </cell>
          <cell r="JG312">
            <v>18.72</v>
          </cell>
          <cell r="JH312">
            <v>9.59</v>
          </cell>
          <cell r="JI312">
            <v>8.4700000000000006</v>
          </cell>
          <cell r="JJ312">
            <v>18.72</v>
          </cell>
          <cell r="JK312">
            <v>36.78</v>
          </cell>
          <cell r="JL312">
            <v>0.86</v>
          </cell>
          <cell r="JM312">
            <v>0</v>
          </cell>
          <cell r="JN312">
            <v>0</v>
          </cell>
          <cell r="JO312">
            <v>0</v>
          </cell>
          <cell r="JP312">
            <v>6121</v>
          </cell>
          <cell r="JQ312">
            <v>1.39</v>
          </cell>
          <cell r="JR312">
            <v>17024</v>
          </cell>
          <cell r="JS312">
            <v>291.60000000000002</v>
          </cell>
          <cell r="JT312">
            <v>0</v>
          </cell>
          <cell r="JU312">
            <v>0</v>
          </cell>
          <cell r="JV312">
            <v>0</v>
          </cell>
          <cell r="JW312">
            <v>0</v>
          </cell>
          <cell r="JX312">
            <v>301.7</v>
          </cell>
          <cell r="JY312">
            <v>6366</v>
          </cell>
          <cell r="JZ312">
            <v>1920622</v>
          </cell>
          <cell r="KA312">
            <v>0</v>
          </cell>
        </row>
        <row r="313">
          <cell r="C313">
            <v>5607</v>
          </cell>
          <cell r="D313" t="str">
            <v>ROCK VALLEY</v>
          </cell>
          <cell r="E313">
            <v>0</v>
          </cell>
          <cell r="F313">
            <v>0</v>
          </cell>
          <cell r="G313">
            <v>0</v>
          </cell>
          <cell r="H313">
            <v>5607</v>
          </cell>
          <cell r="I313">
            <v>3310566</v>
          </cell>
          <cell r="J313">
            <v>104273</v>
          </cell>
          <cell r="K313">
            <v>0</v>
          </cell>
          <cell r="L313">
            <v>800000</v>
          </cell>
          <cell r="M313">
            <v>57000</v>
          </cell>
          <cell r="N313">
            <v>204000</v>
          </cell>
          <cell r="O313">
            <v>374000</v>
          </cell>
          <cell r="P313">
            <v>192500</v>
          </cell>
          <cell r="Q313">
            <v>0</v>
          </cell>
          <cell r="R313">
            <v>4033816</v>
          </cell>
          <cell r="S313">
            <v>0</v>
          </cell>
          <cell r="T313">
            <v>762500</v>
          </cell>
          <cell r="U313">
            <v>27684</v>
          </cell>
          <cell r="V313">
            <v>124034</v>
          </cell>
          <cell r="W313">
            <v>290000</v>
          </cell>
          <cell r="X313">
            <v>10280373</v>
          </cell>
          <cell r="Y313">
            <v>4000000</v>
          </cell>
          <cell r="Z313">
            <v>0</v>
          </cell>
          <cell r="AA313">
            <v>0</v>
          </cell>
          <cell r="AB313">
            <v>14280373</v>
          </cell>
          <cell r="AC313">
            <v>5993686</v>
          </cell>
          <cell r="AD313">
            <v>20274059</v>
          </cell>
          <cell r="AE313">
            <v>6286619</v>
          </cell>
          <cell r="AF313">
            <v>171930</v>
          </cell>
          <cell r="AG313">
            <v>293991</v>
          </cell>
          <cell r="AH313">
            <v>393210</v>
          </cell>
          <cell r="AI313">
            <v>343984</v>
          </cell>
          <cell r="AJ313">
            <v>196357</v>
          </cell>
          <cell r="AK313">
            <v>663032</v>
          </cell>
          <cell r="AL313">
            <v>608395</v>
          </cell>
          <cell r="AM313">
            <v>0</v>
          </cell>
          <cell r="AN313">
            <v>2670899</v>
          </cell>
          <cell r="AO313">
            <v>475000</v>
          </cell>
          <cell r="AP313">
            <v>6700000</v>
          </cell>
          <cell r="AQ313">
            <v>507000</v>
          </cell>
          <cell r="AR313">
            <v>360690</v>
          </cell>
          <cell r="AS313">
            <v>7567690</v>
          </cell>
          <cell r="AT313">
            <v>17000208</v>
          </cell>
          <cell r="AU313">
            <v>0</v>
          </cell>
          <cell r="AV313">
            <v>17000208</v>
          </cell>
          <cell r="AW313">
            <v>3273851</v>
          </cell>
          <cell r="AX313">
            <v>20274059</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2012</v>
          </cell>
          <cell r="BW313">
            <v>2016</v>
          </cell>
          <cell r="BX313">
            <v>10</v>
          </cell>
          <cell r="BY313">
            <v>0</v>
          </cell>
          <cell r="BZ313">
            <v>0</v>
          </cell>
          <cell r="CA313">
            <v>0</v>
          </cell>
          <cell r="CB313">
            <v>0</v>
          </cell>
          <cell r="CC313">
            <v>0</v>
          </cell>
          <cell r="CD313">
            <v>0</v>
          </cell>
          <cell r="CE313">
            <v>0</v>
          </cell>
          <cell r="CF313">
            <v>0</v>
          </cell>
          <cell r="CG313">
            <v>0</v>
          </cell>
          <cell r="CH313">
            <v>0</v>
          </cell>
          <cell r="CI313">
            <v>0</v>
          </cell>
          <cell r="CJ313">
            <v>2015</v>
          </cell>
          <cell r="CK313">
            <v>2024</v>
          </cell>
          <cell r="CL313">
            <v>1000</v>
          </cell>
          <cell r="CM313">
            <v>0</v>
          </cell>
          <cell r="CN313">
            <v>0</v>
          </cell>
          <cell r="CO313">
            <v>0</v>
          </cell>
          <cell r="CP313">
            <v>0</v>
          </cell>
          <cell r="CQ313">
            <v>0</v>
          </cell>
          <cell r="CR313">
            <v>0</v>
          </cell>
          <cell r="CS313">
            <v>0</v>
          </cell>
          <cell r="CT313">
            <v>4050</v>
          </cell>
          <cell r="CU313">
            <v>0</v>
          </cell>
          <cell r="CV313">
            <v>0</v>
          </cell>
          <cell r="CW313">
            <v>432601</v>
          </cell>
          <cell r="CX313">
            <v>0</v>
          </cell>
          <cell r="CY313">
            <v>0</v>
          </cell>
          <cell r="CZ313">
            <v>0</v>
          </cell>
          <cell r="DA313">
            <v>0</v>
          </cell>
          <cell r="DB313">
            <v>0</v>
          </cell>
          <cell r="DC313">
            <v>0</v>
          </cell>
          <cell r="DD313">
            <v>0</v>
          </cell>
          <cell r="DE313">
            <v>262776</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1977567</v>
          </cell>
          <cell r="DU313">
            <v>329339</v>
          </cell>
          <cell r="DV313">
            <v>0</v>
          </cell>
          <cell r="DW313">
            <v>0</v>
          </cell>
          <cell r="DX313">
            <v>0</v>
          </cell>
          <cell r="DY313">
            <v>0</v>
          </cell>
          <cell r="DZ313">
            <v>0</v>
          </cell>
          <cell r="EA313">
            <v>0</v>
          </cell>
          <cell r="EB313">
            <v>2306906</v>
          </cell>
          <cell r="EC313">
            <v>254000</v>
          </cell>
          <cell r="ED313">
            <v>0</v>
          </cell>
          <cell r="EE313">
            <v>1977567</v>
          </cell>
          <cell r="EF313">
            <v>0</v>
          </cell>
          <cell r="EG313">
            <v>262776</v>
          </cell>
          <cell r="EH313">
            <v>262776</v>
          </cell>
          <cell r="EI313">
            <v>86716</v>
          </cell>
          <cell r="EJ313">
            <v>349492</v>
          </cell>
          <cell r="EK313">
            <v>0</v>
          </cell>
          <cell r="EL313">
            <v>0</v>
          </cell>
          <cell r="EM313">
            <v>0</v>
          </cell>
          <cell r="EN313">
            <v>0</v>
          </cell>
          <cell r="EO313">
            <v>506063</v>
          </cell>
          <cell r="EP313">
            <v>0</v>
          </cell>
          <cell r="EQ313">
            <v>3416461</v>
          </cell>
          <cell r="ER313">
            <v>125331</v>
          </cell>
          <cell r="ES313">
            <v>1056467</v>
          </cell>
          <cell r="ET313">
            <v>119596</v>
          </cell>
          <cell r="EU313">
            <v>0</v>
          </cell>
          <cell r="EV313">
            <v>0</v>
          </cell>
          <cell r="EW313">
            <v>100000</v>
          </cell>
          <cell r="EX313">
            <v>33000</v>
          </cell>
          <cell r="EY313">
            <v>0</v>
          </cell>
          <cell r="EZ313">
            <v>0</v>
          </cell>
          <cell r="FA313">
            <v>192583</v>
          </cell>
          <cell r="FB313">
            <v>0</v>
          </cell>
          <cell r="FC313">
            <v>1501646</v>
          </cell>
          <cell r="FD313">
            <v>0</v>
          </cell>
          <cell r="FE313">
            <v>0</v>
          </cell>
          <cell r="FF313">
            <v>931136</v>
          </cell>
          <cell r="FG313">
            <v>125331</v>
          </cell>
          <cell r="FH313">
            <v>2231936</v>
          </cell>
          <cell r="FI313">
            <v>73348</v>
          </cell>
          <cell r="FJ313">
            <v>0</v>
          </cell>
          <cell r="FK313">
            <v>800000</v>
          </cell>
          <cell r="FL313">
            <v>20000</v>
          </cell>
          <cell r="FM313">
            <v>0</v>
          </cell>
          <cell r="FN313">
            <v>0</v>
          </cell>
          <cell r="FO313">
            <v>190000</v>
          </cell>
          <cell r="FP313">
            <v>0</v>
          </cell>
          <cell r="FQ313">
            <v>4033816</v>
          </cell>
          <cell r="FR313">
            <v>0</v>
          </cell>
          <cell r="FS313">
            <v>160000</v>
          </cell>
          <cell r="FT313">
            <v>16279</v>
          </cell>
          <cell r="FU313">
            <v>124034</v>
          </cell>
          <cell r="FV313">
            <v>75000</v>
          </cell>
          <cell r="FW313">
            <v>7724413</v>
          </cell>
          <cell r="FX313">
            <v>0</v>
          </cell>
          <cell r="FY313">
            <v>0</v>
          </cell>
          <cell r="FZ313">
            <v>0</v>
          </cell>
          <cell r="GA313">
            <v>7724413</v>
          </cell>
          <cell r="GB313">
            <v>2905259</v>
          </cell>
          <cell r="GC313">
            <v>10629672</v>
          </cell>
          <cell r="GD313">
            <v>1385313</v>
          </cell>
          <cell r="GE313">
            <v>0</v>
          </cell>
          <cell r="GF313">
            <v>5368316</v>
          </cell>
          <cell r="GG313">
            <v>6042</v>
          </cell>
          <cell r="GH313">
            <v>4005846</v>
          </cell>
          <cell r="GI313">
            <v>0</v>
          </cell>
          <cell r="GJ313">
            <v>121263</v>
          </cell>
          <cell r="GK313">
            <v>361916</v>
          </cell>
          <cell r="GL313">
            <v>195501</v>
          </cell>
          <cell r="GM313">
            <v>0</v>
          </cell>
          <cell r="GN313">
            <v>52353</v>
          </cell>
          <cell r="GO313">
            <v>58851</v>
          </cell>
          <cell r="GP313">
            <v>0</v>
          </cell>
          <cell r="GQ313">
            <v>147143</v>
          </cell>
          <cell r="GR313">
            <v>0</v>
          </cell>
          <cell r="GS313">
            <v>84467</v>
          </cell>
          <cell r="GT313">
            <v>0</v>
          </cell>
          <cell r="GU313">
            <v>0</v>
          </cell>
          <cell r="GV313">
            <v>5452783</v>
          </cell>
          <cell r="GW313">
            <v>1547308</v>
          </cell>
          <cell r="GX313">
            <v>4426179</v>
          </cell>
          <cell r="GY313">
            <v>0</v>
          </cell>
          <cell r="GZ313">
            <v>0</v>
          </cell>
          <cell r="HA313">
            <v>0</v>
          </cell>
          <cell r="HB313">
            <v>298195</v>
          </cell>
          <cell r="HC313">
            <v>0</v>
          </cell>
          <cell r="HD313">
            <v>35033</v>
          </cell>
          <cell r="HE313">
            <v>240040</v>
          </cell>
          <cell r="HF313">
            <v>11964505</v>
          </cell>
          <cell r="HG313">
            <v>6829426</v>
          </cell>
          <cell r="HH313">
            <v>0</v>
          </cell>
          <cell r="HI313">
            <v>5135079</v>
          </cell>
          <cell r="HJ313">
            <v>4241305</v>
          </cell>
          <cell r="HK313">
            <v>0</v>
          </cell>
          <cell r="HL313">
            <v>151715</v>
          </cell>
          <cell r="HM313">
            <v>328127</v>
          </cell>
          <cell r="HN313">
            <v>204453</v>
          </cell>
          <cell r="HO313">
            <v>0</v>
          </cell>
          <cell r="HP313">
            <v>63668</v>
          </cell>
          <cell r="HQ313">
            <v>71542</v>
          </cell>
          <cell r="HR313">
            <v>0</v>
          </cell>
          <cell r="HS313">
            <v>147143</v>
          </cell>
          <cell r="HT313">
            <v>0</v>
          </cell>
          <cell r="HU313">
            <v>16268</v>
          </cell>
          <cell r="HV313">
            <v>0</v>
          </cell>
          <cell r="HW313">
            <v>0</v>
          </cell>
          <cell r="HX313">
            <v>5682529</v>
          </cell>
          <cell r="HY313">
            <v>0</v>
          </cell>
          <cell r="HZ313">
            <v>5135079</v>
          </cell>
          <cell r="IA313">
            <v>0</v>
          </cell>
          <cell r="IB313">
            <v>0</v>
          </cell>
          <cell r="IC313">
            <v>0</v>
          </cell>
          <cell r="ID313">
            <v>313390</v>
          </cell>
          <cell r="IE313">
            <v>0</v>
          </cell>
          <cell r="IF313">
            <v>28717</v>
          </cell>
          <cell r="IG313">
            <v>198933</v>
          </cell>
          <cell r="IH313">
            <v>0</v>
          </cell>
          <cell r="II313">
            <v>0</v>
          </cell>
          <cell r="IJ313">
            <v>0</v>
          </cell>
          <cell r="IK313">
            <v>0</v>
          </cell>
          <cell r="IL313">
            <v>5666261</v>
          </cell>
          <cell r="IM313">
            <v>0</v>
          </cell>
          <cell r="IN313">
            <v>1.5</v>
          </cell>
          <cell r="IO313">
            <v>1.49</v>
          </cell>
          <cell r="IP313">
            <v>577</v>
          </cell>
          <cell r="IQ313">
            <v>3.331</v>
          </cell>
          <cell r="IR313">
            <v>19.8</v>
          </cell>
          <cell r="IS313">
            <v>675.2</v>
          </cell>
          <cell r="IT313">
            <v>0</v>
          </cell>
          <cell r="IU313">
            <v>41.5</v>
          </cell>
          <cell r="IV313">
            <v>0</v>
          </cell>
          <cell r="IW313">
            <v>0</v>
          </cell>
          <cell r="IX313">
            <v>0</v>
          </cell>
          <cell r="IY313">
            <v>0</v>
          </cell>
          <cell r="IZ313">
            <v>0</v>
          </cell>
          <cell r="JA313">
            <v>0</v>
          </cell>
          <cell r="JB313">
            <v>0</v>
          </cell>
          <cell r="JC313">
            <v>0</v>
          </cell>
          <cell r="JD313">
            <v>53.25</v>
          </cell>
          <cell r="JE313">
            <v>13.7</v>
          </cell>
          <cell r="JF313">
            <v>19.39</v>
          </cell>
          <cell r="JG313">
            <v>20.16</v>
          </cell>
          <cell r="JH313">
            <v>13.7</v>
          </cell>
          <cell r="JI313">
            <v>18.78</v>
          </cell>
          <cell r="JJ313">
            <v>19.440000000000001</v>
          </cell>
          <cell r="JK313">
            <v>51.92</v>
          </cell>
          <cell r="JL313">
            <v>3.34</v>
          </cell>
          <cell r="JM313">
            <v>23.98</v>
          </cell>
          <cell r="JN313">
            <v>573</v>
          </cell>
          <cell r="JO313">
            <v>0</v>
          </cell>
          <cell r="JP313">
            <v>6162</v>
          </cell>
          <cell r="JQ313">
            <v>3.2029999999999998</v>
          </cell>
          <cell r="JR313">
            <v>21910</v>
          </cell>
          <cell r="JS313">
            <v>688.3</v>
          </cell>
          <cell r="JT313">
            <v>0</v>
          </cell>
          <cell r="JU313">
            <v>0</v>
          </cell>
          <cell r="JV313">
            <v>0</v>
          </cell>
          <cell r="JW313">
            <v>0</v>
          </cell>
          <cell r="JX313">
            <v>675.2</v>
          </cell>
          <cell r="JY313">
            <v>6407</v>
          </cell>
          <cell r="JZ313">
            <v>4326006</v>
          </cell>
          <cell r="KA313">
            <v>0</v>
          </cell>
        </row>
        <row r="314">
          <cell r="C314">
            <v>5616</v>
          </cell>
          <cell r="D314" t="str">
            <v>WEST FORK (ROCKWELL-SWALEDALE) OLD</v>
          </cell>
          <cell r="E314">
            <v>0</v>
          </cell>
          <cell r="F314">
            <v>0</v>
          </cell>
          <cell r="G314">
            <v>0</v>
          </cell>
          <cell r="H314">
            <v>5922</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cell r="ER314">
            <v>0</v>
          </cell>
          <cell r="ES314">
            <v>0</v>
          </cell>
          <cell r="ET314">
            <v>0</v>
          </cell>
          <cell r="EU314">
            <v>0</v>
          </cell>
          <cell r="EV314">
            <v>0</v>
          </cell>
          <cell r="EW314">
            <v>0</v>
          </cell>
          <cell r="EX314">
            <v>0</v>
          </cell>
          <cell r="EY314">
            <v>0</v>
          </cell>
          <cell r="EZ314">
            <v>0</v>
          </cell>
          <cell r="FA314">
            <v>0</v>
          </cell>
          <cell r="FB314">
            <v>0</v>
          </cell>
          <cell r="FC314">
            <v>0</v>
          </cell>
          <cell r="FD314">
            <v>0</v>
          </cell>
          <cell r="FE314">
            <v>0</v>
          </cell>
          <cell r="FF314">
            <v>0</v>
          </cell>
          <cell r="FG314">
            <v>0</v>
          </cell>
          <cell r="FH314">
            <v>0</v>
          </cell>
          <cell r="FI314">
            <v>0</v>
          </cell>
          <cell r="FJ314">
            <v>0</v>
          </cell>
          <cell r="FK314">
            <v>0</v>
          </cell>
          <cell r="FL314">
            <v>0</v>
          </cell>
          <cell r="FM314">
            <v>0</v>
          </cell>
          <cell r="FN314">
            <v>0</v>
          </cell>
          <cell r="FO314">
            <v>0</v>
          </cell>
          <cell r="FP314">
            <v>0</v>
          </cell>
          <cell r="FQ314">
            <v>0</v>
          </cell>
          <cell r="FR314">
            <v>0</v>
          </cell>
          <cell r="FS314">
            <v>0</v>
          </cell>
          <cell r="FT314">
            <v>0</v>
          </cell>
          <cell r="FU314">
            <v>0</v>
          </cell>
          <cell r="FV314">
            <v>0</v>
          </cell>
          <cell r="FW314">
            <v>0</v>
          </cell>
          <cell r="FX314">
            <v>0</v>
          </cell>
          <cell r="FY314">
            <v>0</v>
          </cell>
          <cell r="FZ314">
            <v>0</v>
          </cell>
          <cell r="GA314">
            <v>0</v>
          </cell>
          <cell r="GB314">
            <v>0</v>
          </cell>
          <cell r="GC314">
            <v>0</v>
          </cell>
          <cell r="GD314">
            <v>0</v>
          </cell>
          <cell r="GE314">
            <v>0</v>
          </cell>
          <cell r="GF314">
            <v>0</v>
          </cell>
          <cell r="GG314">
            <v>0</v>
          </cell>
          <cell r="GH314">
            <v>0</v>
          </cell>
          <cell r="GI314">
            <v>0</v>
          </cell>
          <cell r="GJ314">
            <v>0</v>
          </cell>
          <cell r="GK314">
            <v>0</v>
          </cell>
          <cell r="GL314">
            <v>0</v>
          </cell>
          <cell r="GM314">
            <v>0</v>
          </cell>
          <cell r="GN314">
            <v>0</v>
          </cell>
          <cell r="GO314">
            <v>0</v>
          </cell>
          <cell r="GP314">
            <v>0</v>
          </cell>
          <cell r="GQ314">
            <v>0</v>
          </cell>
          <cell r="GR314">
            <v>0</v>
          </cell>
          <cell r="GS314">
            <v>0</v>
          </cell>
          <cell r="GT314">
            <v>0</v>
          </cell>
          <cell r="GU314">
            <v>0</v>
          </cell>
          <cell r="GV314">
            <v>0</v>
          </cell>
          <cell r="GW314">
            <v>0</v>
          </cell>
          <cell r="GX314">
            <v>0</v>
          </cell>
          <cell r="GY314">
            <v>0</v>
          </cell>
          <cell r="GZ314">
            <v>0</v>
          </cell>
          <cell r="HA314">
            <v>0</v>
          </cell>
          <cell r="HB314">
            <v>0</v>
          </cell>
          <cell r="HC314">
            <v>0</v>
          </cell>
          <cell r="HD314">
            <v>0</v>
          </cell>
          <cell r="HE314">
            <v>0</v>
          </cell>
          <cell r="HF314">
            <v>0</v>
          </cell>
          <cell r="HG314">
            <v>0</v>
          </cell>
          <cell r="HH314">
            <v>0</v>
          </cell>
          <cell r="HI314">
            <v>0</v>
          </cell>
          <cell r="HJ314">
            <v>0</v>
          </cell>
          <cell r="HK314">
            <v>0</v>
          </cell>
          <cell r="HL314">
            <v>0</v>
          </cell>
          <cell r="HM314">
            <v>0</v>
          </cell>
          <cell r="HN314">
            <v>0</v>
          </cell>
          <cell r="HO314">
            <v>0</v>
          </cell>
          <cell r="HP314">
            <v>0</v>
          </cell>
          <cell r="HQ314">
            <v>0</v>
          </cell>
          <cell r="HR314">
            <v>0</v>
          </cell>
          <cell r="HS314">
            <v>0</v>
          </cell>
          <cell r="HT314">
            <v>0</v>
          </cell>
          <cell r="HU314">
            <v>0</v>
          </cell>
          <cell r="HV314">
            <v>0</v>
          </cell>
          <cell r="HW314">
            <v>0</v>
          </cell>
          <cell r="HX314">
            <v>0</v>
          </cell>
          <cell r="HY314">
            <v>0</v>
          </cell>
          <cell r="HZ314">
            <v>0</v>
          </cell>
          <cell r="IA314">
            <v>0</v>
          </cell>
          <cell r="IB314">
            <v>0</v>
          </cell>
          <cell r="IC314">
            <v>0</v>
          </cell>
          <cell r="ID314">
            <v>0</v>
          </cell>
          <cell r="IE314">
            <v>0</v>
          </cell>
          <cell r="IF314">
            <v>0</v>
          </cell>
          <cell r="IG314">
            <v>0</v>
          </cell>
          <cell r="IH314">
            <v>0</v>
          </cell>
          <cell r="II314">
            <v>0</v>
          </cell>
          <cell r="IJ314">
            <v>0</v>
          </cell>
          <cell r="IK314">
            <v>0</v>
          </cell>
          <cell r="IL314">
            <v>0</v>
          </cell>
          <cell r="IM314">
            <v>0</v>
          </cell>
          <cell r="IN314">
            <v>0</v>
          </cell>
          <cell r="IO314">
            <v>0</v>
          </cell>
          <cell r="IP314">
            <v>0</v>
          </cell>
          <cell r="IQ314">
            <v>0</v>
          </cell>
          <cell r="IR314">
            <v>0</v>
          </cell>
          <cell r="IS314">
            <v>0</v>
          </cell>
          <cell r="IT314">
            <v>0</v>
          </cell>
          <cell r="IU314">
            <v>0</v>
          </cell>
          <cell r="IV314">
            <v>0</v>
          </cell>
          <cell r="IW314">
            <v>0</v>
          </cell>
          <cell r="IX314">
            <v>0</v>
          </cell>
          <cell r="IY314">
            <v>0</v>
          </cell>
          <cell r="IZ314">
            <v>0</v>
          </cell>
          <cell r="JA314">
            <v>0</v>
          </cell>
          <cell r="JB314">
            <v>0</v>
          </cell>
          <cell r="JC314">
            <v>0</v>
          </cell>
          <cell r="JD314">
            <v>0</v>
          </cell>
          <cell r="JE314">
            <v>0</v>
          </cell>
          <cell r="JF314">
            <v>0</v>
          </cell>
          <cell r="JG314">
            <v>0</v>
          </cell>
          <cell r="JH314">
            <v>0</v>
          </cell>
          <cell r="JI314">
            <v>0</v>
          </cell>
          <cell r="JJ314">
            <v>0</v>
          </cell>
          <cell r="JK314">
            <v>0</v>
          </cell>
          <cell r="JL314">
            <v>0</v>
          </cell>
          <cell r="JM314">
            <v>0</v>
          </cell>
          <cell r="JN314">
            <v>0</v>
          </cell>
          <cell r="JO314">
            <v>0</v>
          </cell>
          <cell r="JP314">
            <v>0</v>
          </cell>
          <cell r="JQ314">
            <v>0</v>
          </cell>
          <cell r="JR314">
            <v>0</v>
          </cell>
          <cell r="JS314">
            <v>0</v>
          </cell>
          <cell r="JT314">
            <v>0</v>
          </cell>
          <cell r="JU314">
            <v>0</v>
          </cell>
          <cell r="JV314">
            <v>0</v>
          </cell>
          <cell r="JW314">
            <v>0</v>
          </cell>
          <cell r="JX314">
            <v>0</v>
          </cell>
          <cell r="JY314">
            <v>0</v>
          </cell>
          <cell r="JZ314">
            <v>0</v>
          </cell>
          <cell r="KA314">
            <v>0</v>
          </cell>
        </row>
        <row r="315">
          <cell r="C315">
            <v>5625</v>
          </cell>
          <cell r="D315" t="str">
            <v>ROCKWELL CITY-LYTTON(OL DO NOT USE)</v>
          </cell>
          <cell r="E315">
            <v>0</v>
          </cell>
          <cell r="F315">
            <v>0</v>
          </cell>
          <cell r="G315">
            <v>0</v>
          </cell>
          <cell r="H315">
            <v>6091</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v>
          </cell>
          <cell r="FQ315">
            <v>0</v>
          </cell>
          <cell r="FR315">
            <v>0</v>
          </cell>
          <cell r="FS315">
            <v>0</v>
          </cell>
          <cell r="FT315">
            <v>0</v>
          </cell>
          <cell r="FU315">
            <v>0</v>
          </cell>
          <cell r="FV315">
            <v>0</v>
          </cell>
          <cell r="FW315">
            <v>0</v>
          </cell>
          <cell r="FX315">
            <v>0</v>
          </cell>
          <cell r="FY315">
            <v>0</v>
          </cell>
          <cell r="FZ315">
            <v>0</v>
          </cell>
          <cell r="GA315">
            <v>0</v>
          </cell>
          <cell r="GB315">
            <v>0</v>
          </cell>
          <cell r="GC315">
            <v>0</v>
          </cell>
          <cell r="GD315">
            <v>0</v>
          </cell>
          <cell r="GE315">
            <v>0</v>
          </cell>
          <cell r="GF315">
            <v>3911622</v>
          </cell>
          <cell r="GG315">
            <v>6021</v>
          </cell>
          <cell r="GH315">
            <v>2811807</v>
          </cell>
          <cell r="GI315">
            <v>0</v>
          </cell>
          <cell r="GJ315">
            <v>286383</v>
          </cell>
          <cell r="GK315">
            <v>239094</v>
          </cell>
          <cell r="GL315">
            <v>138742</v>
          </cell>
          <cell r="GM315">
            <v>5312</v>
          </cell>
          <cell r="GN315">
            <v>23098</v>
          </cell>
          <cell r="GO315">
            <v>25975</v>
          </cell>
          <cell r="GP315">
            <v>0</v>
          </cell>
          <cell r="GQ315">
            <v>50000</v>
          </cell>
          <cell r="GR315">
            <v>0</v>
          </cell>
          <cell r="GS315">
            <v>41885</v>
          </cell>
          <cell r="GT315">
            <v>10105</v>
          </cell>
          <cell r="GU315">
            <v>0</v>
          </cell>
          <cell r="GV315">
            <v>3963612</v>
          </cell>
          <cell r="GW315">
            <v>965327</v>
          </cell>
          <cell r="GX315">
            <v>1480273</v>
          </cell>
          <cell r="GY315">
            <v>0</v>
          </cell>
          <cell r="GZ315">
            <v>0</v>
          </cell>
          <cell r="HA315">
            <v>0</v>
          </cell>
          <cell r="HB315">
            <v>232902</v>
          </cell>
          <cell r="HC315">
            <v>0</v>
          </cell>
          <cell r="HD315">
            <v>31182</v>
          </cell>
          <cell r="HE315">
            <v>66011</v>
          </cell>
          <cell r="HF315">
            <v>6708125</v>
          </cell>
          <cell r="HG315">
            <v>4917667</v>
          </cell>
          <cell r="HH315">
            <v>0</v>
          </cell>
          <cell r="HI315">
            <v>1790458</v>
          </cell>
          <cell r="HJ315">
            <v>2899166</v>
          </cell>
          <cell r="HK315">
            <v>0</v>
          </cell>
          <cell r="HL315">
            <v>229072</v>
          </cell>
          <cell r="HM315">
            <v>255588</v>
          </cell>
          <cell r="HN315">
            <v>143369</v>
          </cell>
          <cell r="HO315">
            <v>685</v>
          </cell>
          <cell r="HP315">
            <v>23808</v>
          </cell>
          <cell r="HQ315">
            <v>26762</v>
          </cell>
          <cell r="HR315">
            <v>0</v>
          </cell>
          <cell r="HS315">
            <v>119861</v>
          </cell>
          <cell r="HT315">
            <v>0</v>
          </cell>
          <cell r="HU315">
            <v>18003</v>
          </cell>
          <cell r="HV315">
            <v>0</v>
          </cell>
          <cell r="HW315">
            <v>0</v>
          </cell>
          <cell r="HX315">
            <v>4062978</v>
          </cell>
          <cell r="HY315">
            <v>0</v>
          </cell>
          <cell r="HZ315">
            <v>1790458</v>
          </cell>
          <cell r="IA315">
            <v>0</v>
          </cell>
          <cell r="IB315">
            <v>0</v>
          </cell>
          <cell r="IC315">
            <v>0</v>
          </cell>
          <cell r="ID315">
            <v>240022</v>
          </cell>
          <cell r="IE315">
            <v>0</v>
          </cell>
          <cell r="IF315">
            <v>25538</v>
          </cell>
          <cell r="IG315">
            <v>61210</v>
          </cell>
          <cell r="IH315">
            <v>0</v>
          </cell>
          <cell r="II315">
            <v>0</v>
          </cell>
          <cell r="IJ315">
            <v>0</v>
          </cell>
          <cell r="IK315">
            <v>0</v>
          </cell>
          <cell r="IL315">
            <v>4044975</v>
          </cell>
          <cell r="IM315">
            <v>0</v>
          </cell>
          <cell r="IN315">
            <v>0</v>
          </cell>
          <cell r="IO315">
            <v>34.92</v>
          </cell>
          <cell r="IP315">
            <v>0</v>
          </cell>
          <cell r="IQ315">
            <v>2.3820000000000001</v>
          </cell>
          <cell r="IR315">
            <v>0</v>
          </cell>
          <cell r="IS315">
            <v>0</v>
          </cell>
          <cell r="IT315">
            <v>0</v>
          </cell>
          <cell r="IU315">
            <v>0</v>
          </cell>
          <cell r="IV315">
            <v>0</v>
          </cell>
          <cell r="IW315">
            <v>0</v>
          </cell>
          <cell r="IX315">
            <v>0</v>
          </cell>
          <cell r="IY315">
            <v>2261</v>
          </cell>
          <cell r="IZ315">
            <v>2774</v>
          </cell>
          <cell r="JA315">
            <v>0</v>
          </cell>
          <cell r="JB315">
            <v>0</v>
          </cell>
          <cell r="JC315">
            <v>0</v>
          </cell>
          <cell r="JD315">
            <v>41.62</v>
          </cell>
          <cell r="JE315">
            <v>6.85</v>
          </cell>
          <cell r="JF315">
            <v>10.29</v>
          </cell>
          <cell r="JG315">
            <v>24.48</v>
          </cell>
          <cell r="JH315">
            <v>0</v>
          </cell>
          <cell r="JI315">
            <v>0</v>
          </cell>
          <cell r="JJ315">
            <v>0</v>
          </cell>
          <cell r="JK315">
            <v>0</v>
          </cell>
          <cell r="JL315">
            <v>0</v>
          </cell>
          <cell r="JM315">
            <v>0</v>
          </cell>
          <cell r="JN315">
            <v>0</v>
          </cell>
          <cell r="JO315">
            <v>0</v>
          </cell>
          <cell r="JP315">
            <v>0</v>
          </cell>
          <cell r="JQ315">
            <v>0</v>
          </cell>
          <cell r="JR315">
            <v>0</v>
          </cell>
          <cell r="JS315">
            <v>472.1</v>
          </cell>
          <cell r="JT315">
            <v>0</v>
          </cell>
          <cell r="JU315">
            <v>0</v>
          </cell>
          <cell r="JV315">
            <v>0</v>
          </cell>
          <cell r="JW315">
            <v>0</v>
          </cell>
          <cell r="JX315">
            <v>459</v>
          </cell>
          <cell r="JY315">
            <v>0</v>
          </cell>
          <cell r="JZ315">
            <v>2931174</v>
          </cell>
          <cell r="KA315">
            <v>0</v>
          </cell>
        </row>
        <row r="316">
          <cell r="C316">
            <v>5643</v>
          </cell>
          <cell r="D316" t="str">
            <v>ROLAND-STORY</v>
          </cell>
          <cell r="E316">
            <v>0</v>
          </cell>
          <cell r="F316">
            <v>0</v>
          </cell>
          <cell r="G316">
            <v>0</v>
          </cell>
          <cell r="H316">
            <v>5643</v>
          </cell>
          <cell r="I316">
            <v>3353836</v>
          </cell>
          <cell r="J316">
            <v>33733</v>
          </cell>
          <cell r="K316">
            <v>500094</v>
          </cell>
          <cell r="L316">
            <v>800000</v>
          </cell>
          <cell r="M316">
            <v>12104</v>
          </cell>
          <cell r="N316">
            <v>375000</v>
          </cell>
          <cell r="O316">
            <v>250000</v>
          </cell>
          <cell r="P316">
            <v>1155450</v>
          </cell>
          <cell r="Q316">
            <v>0</v>
          </cell>
          <cell r="R316">
            <v>5432328</v>
          </cell>
          <cell r="S316">
            <v>0</v>
          </cell>
          <cell r="T316">
            <v>384935</v>
          </cell>
          <cell r="U316">
            <v>43361</v>
          </cell>
          <cell r="V316">
            <v>55000</v>
          </cell>
          <cell r="W316">
            <v>176000</v>
          </cell>
          <cell r="X316">
            <v>12571841</v>
          </cell>
          <cell r="Y316">
            <v>0</v>
          </cell>
          <cell r="Z316">
            <v>30315</v>
          </cell>
          <cell r="AA316">
            <v>0</v>
          </cell>
          <cell r="AB316">
            <v>12602156</v>
          </cell>
          <cell r="AC316">
            <v>1987390</v>
          </cell>
          <cell r="AD316">
            <v>14589546</v>
          </cell>
          <cell r="AE316">
            <v>8362071</v>
          </cell>
          <cell r="AF316">
            <v>342874</v>
          </cell>
          <cell r="AG316">
            <v>574500</v>
          </cell>
          <cell r="AH316">
            <v>345913</v>
          </cell>
          <cell r="AI316">
            <v>684398</v>
          </cell>
          <cell r="AJ316">
            <v>147000</v>
          </cell>
          <cell r="AK316">
            <v>897296</v>
          </cell>
          <cell r="AL316">
            <v>493782</v>
          </cell>
          <cell r="AM316">
            <v>0</v>
          </cell>
          <cell r="AN316">
            <v>3485763</v>
          </cell>
          <cell r="AO316">
            <v>583083</v>
          </cell>
          <cell r="AP316">
            <v>1695423</v>
          </cell>
          <cell r="AQ316">
            <v>30315</v>
          </cell>
          <cell r="AR316">
            <v>402576</v>
          </cell>
          <cell r="AS316">
            <v>2128314</v>
          </cell>
          <cell r="AT316">
            <v>14559231</v>
          </cell>
          <cell r="AU316">
            <v>30315</v>
          </cell>
          <cell r="AV316">
            <v>14589546</v>
          </cell>
          <cell r="AW316">
            <v>0</v>
          </cell>
          <cell r="AX316">
            <v>14589546</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20</v>
          </cell>
          <cell r="BV316">
            <v>2010</v>
          </cell>
          <cell r="BW316">
            <v>2019</v>
          </cell>
          <cell r="BX316">
            <v>10</v>
          </cell>
          <cell r="BY316">
            <v>0</v>
          </cell>
          <cell r="BZ316">
            <v>0</v>
          </cell>
          <cell r="CA316">
            <v>0</v>
          </cell>
          <cell r="CB316">
            <v>0</v>
          </cell>
          <cell r="CC316">
            <v>0</v>
          </cell>
          <cell r="CD316">
            <v>0</v>
          </cell>
          <cell r="CE316">
            <v>0</v>
          </cell>
          <cell r="CF316">
            <v>0</v>
          </cell>
          <cell r="CG316">
            <v>0</v>
          </cell>
          <cell r="CH316">
            <v>0</v>
          </cell>
          <cell r="CI316">
            <v>0</v>
          </cell>
          <cell r="CJ316">
            <v>2008</v>
          </cell>
          <cell r="CK316">
            <v>2017</v>
          </cell>
          <cell r="CL316">
            <v>1340</v>
          </cell>
          <cell r="CM316">
            <v>0</v>
          </cell>
          <cell r="CN316">
            <v>0</v>
          </cell>
          <cell r="CO316">
            <v>0</v>
          </cell>
          <cell r="CP316">
            <v>0</v>
          </cell>
          <cell r="CQ316">
            <v>0</v>
          </cell>
          <cell r="CR316">
            <v>0</v>
          </cell>
          <cell r="CS316">
            <v>0</v>
          </cell>
          <cell r="CT316">
            <v>2700</v>
          </cell>
          <cell r="CU316">
            <v>0</v>
          </cell>
          <cell r="CV316">
            <v>5</v>
          </cell>
          <cell r="CW316">
            <v>622086</v>
          </cell>
          <cell r="CX316">
            <v>0</v>
          </cell>
          <cell r="CY316">
            <v>0</v>
          </cell>
          <cell r="CZ316">
            <v>0</v>
          </cell>
          <cell r="DA316">
            <v>0</v>
          </cell>
          <cell r="DB316">
            <v>0</v>
          </cell>
          <cell r="DC316">
            <v>0</v>
          </cell>
          <cell r="DD316">
            <v>2</v>
          </cell>
          <cell r="DE316">
            <v>405835</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2580254</v>
          </cell>
          <cell r="DU316">
            <v>96291</v>
          </cell>
          <cell r="DV316">
            <v>0</v>
          </cell>
          <cell r="DW316">
            <v>0</v>
          </cell>
          <cell r="DX316">
            <v>0</v>
          </cell>
          <cell r="DY316">
            <v>0</v>
          </cell>
          <cell r="DZ316">
            <v>0</v>
          </cell>
          <cell r="EA316">
            <v>0</v>
          </cell>
          <cell r="EB316">
            <v>2676545</v>
          </cell>
          <cell r="EC316">
            <v>350000</v>
          </cell>
          <cell r="ED316">
            <v>0</v>
          </cell>
          <cell r="EE316">
            <v>2580254</v>
          </cell>
          <cell r="EF316">
            <v>30315</v>
          </cell>
          <cell r="EG316">
            <v>232636</v>
          </cell>
          <cell r="EH316">
            <v>262951</v>
          </cell>
          <cell r="EI316">
            <v>99944</v>
          </cell>
          <cell r="EJ316">
            <v>362895</v>
          </cell>
          <cell r="EK316">
            <v>0</v>
          </cell>
          <cell r="EL316">
            <v>0</v>
          </cell>
          <cell r="EM316">
            <v>0</v>
          </cell>
          <cell r="EN316">
            <v>0</v>
          </cell>
          <cell r="EO316">
            <v>0</v>
          </cell>
          <cell r="EP316">
            <v>0</v>
          </cell>
          <cell r="EQ316">
            <v>3389440</v>
          </cell>
          <cell r="ER316">
            <v>31794</v>
          </cell>
          <cell r="ES316">
            <v>984879</v>
          </cell>
          <cell r="ET316">
            <v>129282</v>
          </cell>
          <cell r="EU316">
            <v>0</v>
          </cell>
          <cell r="EV316">
            <v>0</v>
          </cell>
          <cell r="EW316">
            <v>86822</v>
          </cell>
          <cell r="EX316">
            <v>33000</v>
          </cell>
          <cell r="EY316">
            <v>0</v>
          </cell>
          <cell r="EZ316">
            <v>0</v>
          </cell>
          <cell r="FA316">
            <v>0</v>
          </cell>
          <cell r="FB316">
            <v>0</v>
          </cell>
          <cell r="FC316">
            <v>1233983</v>
          </cell>
          <cell r="FD316">
            <v>0</v>
          </cell>
          <cell r="FE316">
            <v>0</v>
          </cell>
          <cell r="FF316">
            <v>953085</v>
          </cell>
          <cell r="FG316">
            <v>31794</v>
          </cell>
          <cell r="FH316">
            <v>2647753</v>
          </cell>
          <cell r="FI316">
            <v>26921</v>
          </cell>
          <cell r="FJ316">
            <v>357210</v>
          </cell>
          <cell r="FK316">
            <v>800000</v>
          </cell>
          <cell r="FL316">
            <v>9000</v>
          </cell>
          <cell r="FM316">
            <v>0</v>
          </cell>
          <cell r="FN316">
            <v>0</v>
          </cell>
          <cell r="FO316">
            <v>142500</v>
          </cell>
          <cell r="FP316">
            <v>0</v>
          </cell>
          <cell r="FQ316">
            <v>5432328</v>
          </cell>
          <cell r="FR316">
            <v>0</v>
          </cell>
          <cell r="FS316">
            <v>380000</v>
          </cell>
          <cell r="FT316">
            <v>34002</v>
          </cell>
          <cell r="FU316">
            <v>55000</v>
          </cell>
          <cell r="FV316">
            <v>0</v>
          </cell>
          <cell r="FW316">
            <v>9884714</v>
          </cell>
          <cell r="FX316">
            <v>0</v>
          </cell>
          <cell r="FY316">
            <v>0</v>
          </cell>
          <cell r="FZ316">
            <v>0</v>
          </cell>
          <cell r="GA316">
            <v>9884714</v>
          </cell>
          <cell r="GB316">
            <v>950354</v>
          </cell>
          <cell r="GC316">
            <v>10835068</v>
          </cell>
          <cell r="GD316">
            <v>1777712</v>
          </cell>
          <cell r="GE316">
            <v>0</v>
          </cell>
          <cell r="GF316">
            <v>7276081</v>
          </cell>
          <cell r="GG316">
            <v>6001</v>
          </cell>
          <cell r="GH316">
            <v>5673946</v>
          </cell>
          <cell r="GI316">
            <v>0</v>
          </cell>
          <cell r="GJ316">
            <v>83366</v>
          </cell>
          <cell r="GK316">
            <v>484161</v>
          </cell>
          <cell r="GL316">
            <v>262497</v>
          </cell>
          <cell r="GM316">
            <v>8544</v>
          </cell>
          <cell r="GN316">
            <v>46335</v>
          </cell>
          <cell r="GO316">
            <v>50838</v>
          </cell>
          <cell r="GP316">
            <v>0</v>
          </cell>
          <cell r="GQ316">
            <v>110332</v>
          </cell>
          <cell r="GR316">
            <v>0</v>
          </cell>
          <cell r="GS316">
            <v>134663</v>
          </cell>
          <cell r="GT316">
            <v>155696</v>
          </cell>
          <cell r="GU316">
            <v>0</v>
          </cell>
          <cell r="GV316">
            <v>7566440</v>
          </cell>
          <cell r="GW316">
            <v>1188458</v>
          </cell>
          <cell r="GX316">
            <v>1852873</v>
          </cell>
          <cell r="GY316">
            <v>0</v>
          </cell>
          <cell r="GZ316">
            <v>0</v>
          </cell>
          <cell r="HA316">
            <v>0</v>
          </cell>
          <cell r="HB316">
            <v>420156</v>
          </cell>
          <cell r="HC316">
            <v>0</v>
          </cell>
          <cell r="HD316">
            <v>57756</v>
          </cell>
          <cell r="HE316">
            <v>66011</v>
          </cell>
          <cell r="HF316">
            <v>11093938</v>
          </cell>
          <cell r="HG316">
            <v>9186066</v>
          </cell>
          <cell r="HH316">
            <v>0</v>
          </cell>
          <cell r="HI316">
            <v>1907872</v>
          </cell>
          <cell r="HJ316">
            <v>5915334</v>
          </cell>
          <cell r="HK316">
            <v>0</v>
          </cell>
          <cell r="HL316">
            <v>67092</v>
          </cell>
          <cell r="HM316">
            <v>470338</v>
          </cell>
          <cell r="HN316">
            <v>272359</v>
          </cell>
          <cell r="HO316">
            <v>0</v>
          </cell>
          <cell r="HP316">
            <v>48261</v>
          </cell>
          <cell r="HQ316">
            <v>52956</v>
          </cell>
          <cell r="HR316">
            <v>0</v>
          </cell>
          <cell r="HS316">
            <v>131614</v>
          </cell>
          <cell r="HT316">
            <v>0</v>
          </cell>
          <cell r="HU316">
            <v>71493</v>
          </cell>
          <cell r="HV316">
            <v>0</v>
          </cell>
          <cell r="HW316">
            <v>-6001</v>
          </cell>
          <cell r="HX316">
            <v>7616405</v>
          </cell>
          <cell r="HY316">
            <v>0</v>
          </cell>
          <cell r="HZ316">
            <v>1907872</v>
          </cell>
          <cell r="IA316">
            <v>0</v>
          </cell>
          <cell r="IB316">
            <v>0</v>
          </cell>
          <cell r="IC316">
            <v>0</v>
          </cell>
          <cell r="ID316">
            <v>437557</v>
          </cell>
          <cell r="IE316">
            <v>0</v>
          </cell>
          <cell r="IF316">
            <v>47283</v>
          </cell>
          <cell r="IG316">
            <v>70392</v>
          </cell>
          <cell r="IH316">
            <v>0</v>
          </cell>
          <cell r="II316">
            <v>0</v>
          </cell>
          <cell r="IJ316">
            <v>0</v>
          </cell>
          <cell r="IK316">
            <v>0</v>
          </cell>
          <cell r="IL316">
            <v>7544912</v>
          </cell>
          <cell r="IM316">
            <v>0</v>
          </cell>
          <cell r="IN316">
            <v>0</v>
          </cell>
          <cell r="IO316">
            <v>5.91</v>
          </cell>
          <cell r="IP316">
            <v>0</v>
          </cell>
          <cell r="IQ316">
            <v>3.2909999999999999</v>
          </cell>
          <cell r="IR316">
            <v>1.76</v>
          </cell>
          <cell r="IS316">
            <v>977.2</v>
          </cell>
          <cell r="IT316">
            <v>0</v>
          </cell>
          <cell r="IU316">
            <v>13</v>
          </cell>
          <cell r="IV316">
            <v>0</v>
          </cell>
          <cell r="IW316">
            <v>0</v>
          </cell>
          <cell r="IX316">
            <v>0</v>
          </cell>
          <cell r="IY316">
            <v>0</v>
          </cell>
          <cell r="IZ316">
            <v>0</v>
          </cell>
          <cell r="JA316">
            <v>0</v>
          </cell>
          <cell r="JB316">
            <v>0</v>
          </cell>
          <cell r="JC316">
            <v>0</v>
          </cell>
          <cell r="JD316">
            <v>76.84</v>
          </cell>
          <cell r="JE316">
            <v>21.92</v>
          </cell>
          <cell r="JF316">
            <v>21.8</v>
          </cell>
          <cell r="JG316">
            <v>33.119999999999997</v>
          </cell>
          <cell r="JH316">
            <v>10.96</v>
          </cell>
          <cell r="JI316">
            <v>21.19</v>
          </cell>
          <cell r="JJ316">
            <v>36.72</v>
          </cell>
          <cell r="JK316">
            <v>68.87</v>
          </cell>
          <cell r="JL316">
            <v>5.6</v>
          </cell>
          <cell r="JM316">
            <v>2.86</v>
          </cell>
          <cell r="JN316">
            <v>0</v>
          </cell>
          <cell r="JO316">
            <v>0</v>
          </cell>
          <cell r="JP316">
            <v>6121</v>
          </cell>
          <cell r="JQ316">
            <v>3.3660000000000001</v>
          </cell>
          <cell r="JR316">
            <v>0</v>
          </cell>
          <cell r="JS316">
            <v>966.4</v>
          </cell>
          <cell r="JT316">
            <v>0</v>
          </cell>
          <cell r="JU316">
            <v>0</v>
          </cell>
          <cell r="JV316">
            <v>0</v>
          </cell>
          <cell r="JW316">
            <v>0</v>
          </cell>
          <cell r="JX316">
            <v>977.2</v>
          </cell>
          <cell r="JY316">
            <v>6366</v>
          </cell>
          <cell r="JZ316">
            <v>6220855</v>
          </cell>
          <cell r="KA316">
            <v>0</v>
          </cell>
        </row>
        <row r="317">
          <cell r="C317">
            <v>5652</v>
          </cell>
          <cell r="D317" t="str">
            <v>POCAHONTAS AREA (OLD)</v>
          </cell>
          <cell r="E317">
            <v>0</v>
          </cell>
          <cell r="F317">
            <v>0</v>
          </cell>
          <cell r="G317">
            <v>0</v>
          </cell>
          <cell r="H317">
            <v>5283</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cell r="EG317">
            <v>0</v>
          </cell>
          <cell r="EH317">
            <v>0</v>
          </cell>
          <cell r="EI317">
            <v>0</v>
          </cell>
          <cell r="EJ317">
            <v>0</v>
          </cell>
          <cell r="EK317">
            <v>0</v>
          </cell>
          <cell r="EL317">
            <v>0</v>
          </cell>
          <cell r="EM317">
            <v>0</v>
          </cell>
          <cell r="EN317">
            <v>0</v>
          </cell>
          <cell r="EO317">
            <v>0</v>
          </cell>
          <cell r="EP317">
            <v>0</v>
          </cell>
          <cell r="EQ317">
            <v>0</v>
          </cell>
          <cell r="ER317">
            <v>0</v>
          </cell>
          <cell r="ES317">
            <v>0</v>
          </cell>
          <cell r="ET317">
            <v>0</v>
          </cell>
          <cell r="EU317">
            <v>0</v>
          </cell>
          <cell r="EV317">
            <v>0</v>
          </cell>
          <cell r="EW317">
            <v>0</v>
          </cell>
          <cell r="EX317">
            <v>0</v>
          </cell>
          <cell r="EY317">
            <v>0</v>
          </cell>
          <cell r="EZ317">
            <v>0</v>
          </cell>
          <cell r="FA317">
            <v>0</v>
          </cell>
          <cell r="FB317">
            <v>0</v>
          </cell>
          <cell r="FC317">
            <v>0</v>
          </cell>
          <cell r="FD317">
            <v>0</v>
          </cell>
          <cell r="FE317">
            <v>0</v>
          </cell>
          <cell r="FF317">
            <v>0</v>
          </cell>
          <cell r="FG317">
            <v>0</v>
          </cell>
          <cell r="FH317">
            <v>0</v>
          </cell>
          <cell r="FI317">
            <v>0</v>
          </cell>
          <cell r="FJ317">
            <v>0</v>
          </cell>
          <cell r="FK317">
            <v>0</v>
          </cell>
          <cell r="FL317">
            <v>0</v>
          </cell>
          <cell r="FM317">
            <v>0</v>
          </cell>
          <cell r="FN317">
            <v>0</v>
          </cell>
          <cell r="FO317">
            <v>0</v>
          </cell>
          <cell r="FP317">
            <v>0</v>
          </cell>
          <cell r="FQ317">
            <v>0</v>
          </cell>
          <cell r="FR317">
            <v>0</v>
          </cell>
          <cell r="FS317">
            <v>0</v>
          </cell>
          <cell r="FT317">
            <v>0</v>
          </cell>
          <cell r="FU317">
            <v>0</v>
          </cell>
          <cell r="FV317">
            <v>0</v>
          </cell>
          <cell r="FW317">
            <v>0</v>
          </cell>
          <cell r="FX317">
            <v>0</v>
          </cell>
          <cell r="FY317">
            <v>0</v>
          </cell>
          <cell r="FZ317">
            <v>0</v>
          </cell>
          <cell r="GA317">
            <v>0</v>
          </cell>
          <cell r="GB317">
            <v>0</v>
          </cell>
          <cell r="GC317">
            <v>0</v>
          </cell>
          <cell r="GD317">
            <v>0</v>
          </cell>
          <cell r="GE317">
            <v>0</v>
          </cell>
          <cell r="GF317">
            <v>0</v>
          </cell>
          <cell r="GG317">
            <v>0</v>
          </cell>
          <cell r="GH317">
            <v>0</v>
          </cell>
          <cell r="GI317">
            <v>0</v>
          </cell>
          <cell r="GJ317">
            <v>0</v>
          </cell>
          <cell r="GK317">
            <v>0</v>
          </cell>
          <cell r="GL317">
            <v>0</v>
          </cell>
          <cell r="GM317">
            <v>0</v>
          </cell>
          <cell r="GN317">
            <v>0</v>
          </cell>
          <cell r="GO317">
            <v>0</v>
          </cell>
          <cell r="GP317">
            <v>0</v>
          </cell>
          <cell r="GQ317">
            <v>0</v>
          </cell>
          <cell r="GR317">
            <v>0</v>
          </cell>
          <cell r="GS317">
            <v>0</v>
          </cell>
          <cell r="GT317">
            <v>0</v>
          </cell>
          <cell r="GU317">
            <v>0</v>
          </cell>
          <cell r="GV317">
            <v>0</v>
          </cell>
          <cell r="GW317">
            <v>0</v>
          </cell>
          <cell r="GX317">
            <v>0</v>
          </cell>
          <cell r="GY317">
            <v>0</v>
          </cell>
          <cell r="GZ317">
            <v>0</v>
          </cell>
          <cell r="HA317">
            <v>0</v>
          </cell>
          <cell r="HB317">
            <v>0</v>
          </cell>
          <cell r="HC317">
            <v>0</v>
          </cell>
          <cell r="HD317">
            <v>0</v>
          </cell>
          <cell r="HE317">
            <v>0</v>
          </cell>
          <cell r="HF317">
            <v>0</v>
          </cell>
          <cell r="HG317">
            <v>0</v>
          </cell>
          <cell r="HH317">
            <v>0</v>
          </cell>
          <cell r="HI317">
            <v>0</v>
          </cell>
          <cell r="HJ317">
            <v>0</v>
          </cell>
          <cell r="HK317">
            <v>0</v>
          </cell>
          <cell r="HL317">
            <v>0</v>
          </cell>
          <cell r="HM317">
            <v>0</v>
          </cell>
          <cell r="HN317">
            <v>0</v>
          </cell>
          <cell r="HO317">
            <v>0</v>
          </cell>
          <cell r="HP317">
            <v>0</v>
          </cell>
          <cell r="HQ317">
            <v>0</v>
          </cell>
          <cell r="HR317">
            <v>0</v>
          </cell>
          <cell r="HS317">
            <v>0</v>
          </cell>
          <cell r="HT317">
            <v>0</v>
          </cell>
          <cell r="HU317">
            <v>0</v>
          </cell>
          <cell r="HV317">
            <v>0</v>
          </cell>
          <cell r="HW317">
            <v>0</v>
          </cell>
          <cell r="HX317">
            <v>0</v>
          </cell>
          <cell r="HY317">
            <v>0</v>
          </cell>
          <cell r="HZ317">
            <v>0</v>
          </cell>
          <cell r="IA317">
            <v>0</v>
          </cell>
          <cell r="IB317">
            <v>0</v>
          </cell>
          <cell r="IC317">
            <v>0</v>
          </cell>
          <cell r="ID317">
            <v>0</v>
          </cell>
          <cell r="IE317">
            <v>0</v>
          </cell>
          <cell r="IF317">
            <v>0</v>
          </cell>
          <cell r="IG317">
            <v>0</v>
          </cell>
          <cell r="IH317">
            <v>0</v>
          </cell>
          <cell r="II317">
            <v>0</v>
          </cell>
          <cell r="IJ317">
            <v>0</v>
          </cell>
          <cell r="IK317">
            <v>0</v>
          </cell>
          <cell r="IL317">
            <v>0</v>
          </cell>
          <cell r="IM317">
            <v>0</v>
          </cell>
          <cell r="IN317">
            <v>0</v>
          </cell>
          <cell r="IO317">
            <v>0</v>
          </cell>
          <cell r="IP317">
            <v>0</v>
          </cell>
          <cell r="IQ317">
            <v>0</v>
          </cell>
          <cell r="IR317">
            <v>0</v>
          </cell>
          <cell r="IS317">
            <v>0</v>
          </cell>
          <cell r="IT317">
            <v>0</v>
          </cell>
          <cell r="IU317">
            <v>0</v>
          </cell>
          <cell r="IV317">
            <v>0</v>
          </cell>
          <cell r="IW317">
            <v>0</v>
          </cell>
          <cell r="IX317">
            <v>0</v>
          </cell>
          <cell r="IY317">
            <v>0</v>
          </cell>
          <cell r="IZ317">
            <v>0</v>
          </cell>
          <cell r="JA317">
            <v>0</v>
          </cell>
          <cell r="JB317">
            <v>0</v>
          </cell>
          <cell r="JC317">
            <v>0</v>
          </cell>
          <cell r="JD317">
            <v>0</v>
          </cell>
          <cell r="JE317">
            <v>0</v>
          </cell>
          <cell r="JF317">
            <v>0</v>
          </cell>
          <cell r="JG317">
            <v>0</v>
          </cell>
          <cell r="JH317">
            <v>0</v>
          </cell>
          <cell r="JI317">
            <v>0</v>
          </cell>
          <cell r="JJ317">
            <v>0</v>
          </cell>
          <cell r="JK317">
            <v>0</v>
          </cell>
          <cell r="JL317">
            <v>0</v>
          </cell>
          <cell r="JM317">
            <v>0</v>
          </cell>
          <cell r="JN317">
            <v>0</v>
          </cell>
          <cell r="JO317">
            <v>0</v>
          </cell>
          <cell r="JP317">
            <v>0</v>
          </cell>
          <cell r="JQ317">
            <v>0</v>
          </cell>
          <cell r="JR317">
            <v>0</v>
          </cell>
          <cell r="JS317">
            <v>0</v>
          </cell>
          <cell r="JT317">
            <v>0</v>
          </cell>
          <cell r="JU317">
            <v>0</v>
          </cell>
          <cell r="JV317">
            <v>0</v>
          </cell>
          <cell r="JW317">
            <v>0</v>
          </cell>
          <cell r="JX317">
            <v>0</v>
          </cell>
          <cell r="JY317">
            <v>0</v>
          </cell>
          <cell r="JZ317">
            <v>0</v>
          </cell>
          <cell r="KA317">
            <v>0</v>
          </cell>
        </row>
        <row r="318">
          <cell r="C318">
            <v>5697</v>
          </cell>
          <cell r="D318" t="str">
            <v>RUDD-ROCKFORD-MARBLE ROCK</v>
          </cell>
          <cell r="E318">
            <v>0</v>
          </cell>
          <cell r="F318">
            <v>0</v>
          </cell>
          <cell r="G318">
            <v>0</v>
          </cell>
          <cell r="H318">
            <v>5697</v>
          </cell>
          <cell r="I318">
            <v>2324034</v>
          </cell>
          <cell r="J318">
            <v>55870</v>
          </cell>
          <cell r="K318">
            <v>0</v>
          </cell>
          <cell r="L318">
            <v>290000</v>
          </cell>
          <cell r="M318">
            <v>6450</v>
          </cell>
          <cell r="N318">
            <v>143000</v>
          </cell>
          <cell r="O318">
            <v>166000</v>
          </cell>
          <cell r="P318">
            <v>413511</v>
          </cell>
          <cell r="Q318">
            <v>0</v>
          </cell>
          <cell r="R318">
            <v>2352356</v>
          </cell>
          <cell r="S318">
            <v>0</v>
          </cell>
          <cell r="T318">
            <v>101300</v>
          </cell>
          <cell r="U318">
            <v>7846</v>
          </cell>
          <cell r="V318">
            <v>60000</v>
          </cell>
          <cell r="W318">
            <v>258000</v>
          </cell>
          <cell r="X318">
            <v>6178367</v>
          </cell>
          <cell r="Y318">
            <v>450000</v>
          </cell>
          <cell r="Z318">
            <v>31339</v>
          </cell>
          <cell r="AA318">
            <v>0</v>
          </cell>
          <cell r="AB318">
            <v>6659706</v>
          </cell>
          <cell r="AC318">
            <v>1691710</v>
          </cell>
          <cell r="AD318">
            <v>8351416</v>
          </cell>
          <cell r="AE318">
            <v>4490601</v>
          </cell>
          <cell r="AF318">
            <v>138800</v>
          </cell>
          <cell r="AG318">
            <v>223850</v>
          </cell>
          <cell r="AH318">
            <v>85550</v>
          </cell>
          <cell r="AI318">
            <v>324200</v>
          </cell>
          <cell r="AJ318">
            <v>258200</v>
          </cell>
          <cell r="AK318">
            <v>583400</v>
          </cell>
          <cell r="AL318">
            <v>443600</v>
          </cell>
          <cell r="AM318">
            <v>0</v>
          </cell>
          <cell r="AN318">
            <v>2057600</v>
          </cell>
          <cell r="AO318">
            <v>307500</v>
          </cell>
          <cell r="AP318">
            <v>244000</v>
          </cell>
          <cell r="AQ318">
            <v>31339</v>
          </cell>
          <cell r="AR318">
            <v>220557</v>
          </cell>
          <cell r="AS318">
            <v>495896</v>
          </cell>
          <cell r="AT318">
            <v>7351597</v>
          </cell>
          <cell r="AU318">
            <v>31339</v>
          </cell>
          <cell r="AV318">
            <v>7382936</v>
          </cell>
          <cell r="AW318">
            <v>968480</v>
          </cell>
          <cell r="AX318">
            <v>8351416</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2011</v>
          </cell>
          <cell r="BW318">
            <v>2015</v>
          </cell>
          <cell r="BX318">
            <v>10</v>
          </cell>
          <cell r="BY318">
            <v>0</v>
          </cell>
          <cell r="BZ318">
            <v>0</v>
          </cell>
          <cell r="CA318">
            <v>0</v>
          </cell>
          <cell r="CB318">
            <v>0</v>
          </cell>
          <cell r="CC318">
            <v>0</v>
          </cell>
          <cell r="CD318">
            <v>0</v>
          </cell>
          <cell r="CE318">
            <v>0</v>
          </cell>
          <cell r="CF318">
            <v>0</v>
          </cell>
          <cell r="CG318">
            <v>0</v>
          </cell>
          <cell r="CH318">
            <v>0</v>
          </cell>
          <cell r="CI318">
            <v>0</v>
          </cell>
          <cell r="CJ318">
            <v>2015</v>
          </cell>
          <cell r="CK318">
            <v>2024</v>
          </cell>
          <cell r="CL318">
            <v>670</v>
          </cell>
          <cell r="CM318">
            <v>0</v>
          </cell>
          <cell r="CN318">
            <v>0</v>
          </cell>
          <cell r="CO318">
            <v>0</v>
          </cell>
          <cell r="CP318">
            <v>0</v>
          </cell>
          <cell r="CQ318">
            <v>0</v>
          </cell>
          <cell r="CR318">
            <v>0</v>
          </cell>
          <cell r="CS318">
            <v>0</v>
          </cell>
          <cell r="CT318">
            <v>2700</v>
          </cell>
          <cell r="CU318">
            <v>0</v>
          </cell>
          <cell r="CV318">
            <v>0</v>
          </cell>
          <cell r="CW318">
            <v>291862</v>
          </cell>
          <cell r="CX318">
            <v>0</v>
          </cell>
          <cell r="CY318">
            <v>0</v>
          </cell>
          <cell r="CZ318">
            <v>0</v>
          </cell>
          <cell r="DA318">
            <v>0</v>
          </cell>
          <cell r="DB318">
            <v>0</v>
          </cell>
          <cell r="DC318">
            <v>0</v>
          </cell>
          <cell r="DD318">
            <v>0</v>
          </cell>
          <cell r="DE318">
            <v>139922</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1713953</v>
          </cell>
          <cell r="DU318">
            <v>243033</v>
          </cell>
          <cell r="DV318">
            <v>0</v>
          </cell>
          <cell r="DW318">
            <v>0</v>
          </cell>
          <cell r="DX318">
            <v>0</v>
          </cell>
          <cell r="DY318">
            <v>60762</v>
          </cell>
          <cell r="DZ318">
            <v>0</v>
          </cell>
          <cell r="EA318">
            <v>0</v>
          </cell>
          <cell r="EB318">
            <v>2017748</v>
          </cell>
          <cell r="EC318">
            <v>150000</v>
          </cell>
          <cell r="ED318">
            <v>0</v>
          </cell>
          <cell r="EE318">
            <v>1774715</v>
          </cell>
          <cell r="EF318">
            <v>0</v>
          </cell>
          <cell r="EG318">
            <v>139922</v>
          </cell>
          <cell r="EH318">
            <v>139922</v>
          </cell>
          <cell r="EI318">
            <v>68917</v>
          </cell>
          <cell r="EJ318">
            <v>208839</v>
          </cell>
          <cell r="EK318">
            <v>0</v>
          </cell>
          <cell r="EL318">
            <v>0</v>
          </cell>
          <cell r="EM318">
            <v>0</v>
          </cell>
          <cell r="EN318">
            <v>0</v>
          </cell>
          <cell r="EO318">
            <v>0</v>
          </cell>
          <cell r="EP318">
            <v>0</v>
          </cell>
          <cell r="EQ318">
            <v>2376587</v>
          </cell>
          <cell r="ER318">
            <v>116374</v>
          </cell>
          <cell r="ES318">
            <v>988811</v>
          </cell>
          <cell r="ET318">
            <v>73739</v>
          </cell>
          <cell r="EU318">
            <v>0</v>
          </cell>
          <cell r="EV318">
            <v>0</v>
          </cell>
          <cell r="EW318">
            <v>67000</v>
          </cell>
          <cell r="EX318">
            <v>33000</v>
          </cell>
          <cell r="EY318">
            <v>0</v>
          </cell>
          <cell r="EZ318">
            <v>0</v>
          </cell>
          <cell r="FA318">
            <v>0</v>
          </cell>
          <cell r="FB318">
            <v>0</v>
          </cell>
          <cell r="FC318">
            <v>1162550</v>
          </cell>
          <cell r="FD318">
            <v>0</v>
          </cell>
          <cell r="FE318">
            <v>0</v>
          </cell>
          <cell r="FF318">
            <v>872437</v>
          </cell>
          <cell r="FG318">
            <v>116374</v>
          </cell>
          <cell r="FH318">
            <v>1973533</v>
          </cell>
          <cell r="FI318">
            <v>47532</v>
          </cell>
          <cell r="FJ318">
            <v>0</v>
          </cell>
          <cell r="FK318">
            <v>290000</v>
          </cell>
          <cell r="FL318">
            <v>4000</v>
          </cell>
          <cell r="FM318">
            <v>0</v>
          </cell>
          <cell r="FN318">
            <v>16000</v>
          </cell>
          <cell r="FO318">
            <v>97000</v>
          </cell>
          <cell r="FP318">
            <v>0</v>
          </cell>
          <cell r="FQ318">
            <v>2352356</v>
          </cell>
          <cell r="FR318">
            <v>0</v>
          </cell>
          <cell r="FS318">
            <v>14000</v>
          </cell>
          <cell r="FT318">
            <v>6494</v>
          </cell>
          <cell r="FU318">
            <v>60000</v>
          </cell>
          <cell r="FV318">
            <v>130000</v>
          </cell>
          <cell r="FW318">
            <v>4990915</v>
          </cell>
          <cell r="FX318">
            <v>0</v>
          </cell>
          <cell r="FY318">
            <v>0</v>
          </cell>
          <cell r="FZ318">
            <v>0</v>
          </cell>
          <cell r="GA318">
            <v>4990915</v>
          </cell>
          <cell r="GB318">
            <v>811056</v>
          </cell>
          <cell r="GC318">
            <v>5801971</v>
          </cell>
          <cell r="GD318">
            <v>617494</v>
          </cell>
          <cell r="GE318">
            <v>0</v>
          </cell>
          <cell r="GF318">
            <v>3927656</v>
          </cell>
          <cell r="GG318">
            <v>6001</v>
          </cell>
          <cell r="GH318">
            <v>2785664</v>
          </cell>
          <cell r="GI318">
            <v>120485</v>
          </cell>
          <cell r="GJ318">
            <v>44887</v>
          </cell>
          <cell r="GK318">
            <v>393606</v>
          </cell>
          <cell r="GL318">
            <v>141549</v>
          </cell>
          <cell r="GM318">
            <v>16474</v>
          </cell>
          <cell r="GN318">
            <v>23124</v>
          </cell>
          <cell r="GO318">
            <v>25852</v>
          </cell>
          <cell r="GP318">
            <v>0</v>
          </cell>
          <cell r="GQ318">
            <v>73801</v>
          </cell>
          <cell r="GR318">
            <v>0</v>
          </cell>
          <cell r="GS318">
            <v>47408</v>
          </cell>
          <cell r="GT318">
            <v>77620</v>
          </cell>
          <cell r="GU318">
            <v>0</v>
          </cell>
          <cell r="GV318">
            <v>4052684</v>
          </cell>
          <cell r="GW318">
            <v>687702</v>
          </cell>
          <cell r="GX318">
            <v>1431487</v>
          </cell>
          <cell r="GY318">
            <v>0</v>
          </cell>
          <cell r="GZ318">
            <v>0</v>
          </cell>
          <cell r="HA318">
            <v>0</v>
          </cell>
          <cell r="HB318">
            <v>239118</v>
          </cell>
          <cell r="HC318">
            <v>0</v>
          </cell>
          <cell r="HD318">
            <v>36015</v>
          </cell>
          <cell r="HE318">
            <v>90015</v>
          </cell>
          <cell r="HF318">
            <v>6501006</v>
          </cell>
          <cell r="HG318">
            <v>5129367</v>
          </cell>
          <cell r="HH318">
            <v>0</v>
          </cell>
          <cell r="HI318">
            <v>1371639</v>
          </cell>
          <cell r="HJ318">
            <v>2889724</v>
          </cell>
          <cell r="HK318">
            <v>0</v>
          </cell>
          <cell r="HL318">
            <v>33151</v>
          </cell>
          <cell r="HM318">
            <v>461401</v>
          </cell>
          <cell r="HN318">
            <v>149161</v>
          </cell>
          <cell r="HO318">
            <v>8862</v>
          </cell>
          <cell r="HP318">
            <v>24086</v>
          </cell>
          <cell r="HQ318">
            <v>26921</v>
          </cell>
          <cell r="HR318">
            <v>0</v>
          </cell>
          <cell r="HS318">
            <v>50000</v>
          </cell>
          <cell r="HT318">
            <v>42224</v>
          </cell>
          <cell r="HU318">
            <v>61810</v>
          </cell>
          <cell r="HV318">
            <v>0</v>
          </cell>
          <cell r="HW318">
            <v>0</v>
          </cell>
          <cell r="HX318">
            <v>4057203</v>
          </cell>
          <cell r="HY318">
            <v>0</v>
          </cell>
          <cell r="HZ318">
            <v>1371639</v>
          </cell>
          <cell r="IA318">
            <v>0</v>
          </cell>
          <cell r="IB318">
            <v>0</v>
          </cell>
          <cell r="IC318">
            <v>0</v>
          </cell>
          <cell r="ID318">
            <v>237622</v>
          </cell>
          <cell r="IE318">
            <v>0</v>
          </cell>
          <cell r="IF318">
            <v>29454</v>
          </cell>
          <cell r="IG318">
            <v>52029</v>
          </cell>
          <cell r="IH318">
            <v>0</v>
          </cell>
          <cell r="II318">
            <v>0</v>
          </cell>
          <cell r="IJ318">
            <v>0</v>
          </cell>
          <cell r="IK318">
            <v>0</v>
          </cell>
          <cell r="IL318">
            <v>3953169</v>
          </cell>
          <cell r="IM318">
            <v>0</v>
          </cell>
          <cell r="IN318">
            <v>0</v>
          </cell>
          <cell r="IO318">
            <v>3.28</v>
          </cell>
          <cell r="IP318">
            <v>6</v>
          </cell>
          <cell r="IQ318">
            <v>2.1360000000000001</v>
          </cell>
          <cell r="IR318">
            <v>0</v>
          </cell>
          <cell r="IS318">
            <v>453.4</v>
          </cell>
          <cell r="IT318">
            <v>0</v>
          </cell>
          <cell r="IU318">
            <v>8</v>
          </cell>
          <cell r="IV318">
            <v>0</v>
          </cell>
          <cell r="IW318">
            <v>0</v>
          </cell>
          <cell r="IX318">
            <v>0</v>
          </cell>
          <cell r="IY318">
            <v>0</v>
          </cell>
          <cell r="IZ318">
            <v>0</v>
          </cell>
          <cell r="JA318">
            <v>0</v>
          </cell>
          <cell r="JB318">
            <v>0</v>
          </cell>
          <cell r="JC318">
            <v>0</v>
          </cell>
          <cell r="JD318">
            <v>75.38</v>
          </cell>
          <cell r="JE318">
            <v>21.92</v>
          </cell>
          <cell r="JF318">
            <v>21.78</v>
          </cell>
          <cell r="JG318">
            <v>31.68</v>
          </cell>
          <cell r="JH318">
            <v>16.440000000000001</v>
          </cell>
          <cell r="JI318">
            <v>18.149999999999999</v>
          </cell>
          <cell r="JJ318">
            <v>25.2</v>
          </cell>
          <cell r="JK318">
            <v>59.79</v>
          </cell>
          <cell r="JL318">
            <v>7.08</v>
          </cell>
          <cell r="JM318">
            <v>0</v>
          </cell>
          <cell r="JN318">
            <v>6</v>
          </cell>
          <cell r="JO318">
            <v>0</v>
          </cell>
          <cell r="JP318">
            <v>6121</v>
          </cell>
          <cell r="JQ318">
            <v>2.0150000000000001</v>
          </cell>
          <cell r="JR318">
            <v>0</v>
          </cell>
          <cell r="JS318">
            <v>472.1</v>
          </cell>
          <cell r="JT318">
            <v>0</v>
          </cell>
          <cell r="JU318">
            <v>0</v>
          </cell>
          <cell r="JV318">
            <v>0</v>
          </cell>
          <cell r="JW318">
            <v>0</v>
          </cell>
          <cell r="JX318">
            <v>453.4</v>
          </cell>
          <cell r="JY318">
            <v>6366</v>
          </cell>
          <cell r="JZ318">
            <v>2886344</v>
          </cell>
          <cell r="KA318">
            <v>32277</v>
          </cell>
        </row>
        <row r="319">
          <cell r="C319">
            <v>5715</v>
          </cell>
          <cell r="D319" t="str">
            <v>RUSSELL</v>
          </cell>
          <cell r="E319">
            <v>0</v>
          </cell>
          <cell r="F319">
            <v>0</v>
          </cell>
          <cell r="G319">
            <v>0</v>
          </cell>
          <cell r="H319">
            <v>5715</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cell r="ER319">
            <v>0</v>
          </cell>
          <cell r="ES319">
            <v>0</v>
          </cell>
          <cell r="ET319">
            <v>0</v>
          </cell>
          <cell r="EU319">
            <v>0</v>
          </cell>
          <cell r="EV319">
            <v>0</v>
          </cell>
          <cell r="EW319">
            <v>0</v>
          </cell>
          <cell r="EX319">
            <v>0</v>
          </cell>
          <cell r="EY319">
            <v>0</v>
          </cell>
          <cell r="EZ319">
            <v>0</v>
          </cell>
          <cell r="FA319">
            <v>0</v>
          </cell>
          <cell r="FB319">
            <v>0</v>
          </cell>
          <cell r="FC319">
            <v>0</v>
          </cell>
          <cell r="FD319">
            <v>0</v>
          </cell>
          <cell r="FE319">
            <v>0</v>
          </cell>
          <cell r="FF319">
            <v>0</v>
          </cell>
          <cell r="FG319">
            <v>0</v>
          </cell>
          <cell r="FH319">
            <v>0</v>
          </cell>
          <cell r="FI319">
            <v>0</v>
          </cell>
          <cell r="FJ319">
            <v>0</v>
          </cell>
          <cell r="FK319">
            <v>0</v>
          </cell>
          <cell r="FL319">
            <v>0</v>
          </cell>
          <cell r="FM319">
            <v>0</v>
          </cell>
          <cell r="FN319">
            <v>0</v>
          </cell>
          <cell r="FO319">
            <v>0</v>
          </cell>
          <cell r="FP319">
            <v>0</v>
          </cell>
          <cell r="FQ319">
            <v>0</v>
          </cell>
          <cell r="FR319">
            <v>0</v>
          </cell>
          <cell r="FS319">
            <v>0</v>
          </cell>
          <cell r="FT319">
            <v>0</v>
          </cell>
          <cell r="FU319">
            <v>0</v>
          </cell>
          <cell r="FV319">
            <v>0</v>
          </cell>
          <cell r="FW319">
            <v>0</v>
          </cell>
          <cell r="FX319">
            <v>0</v>
          </cell>
          <cell r="FY319">
            <v>0</v>
          </cell>
          <cell r="FZ319">
            <v>0</v>
          </cell>
          <cell r="GA319">
            <v>0</v>
          </cell>
          <cell r="GB319">
            <v>0</v>
          </cell>
          <cell r="GC319">
            <v>0</v>
          </cell>
          <cell r="GD319">
            <v>0</v>
          </cell>
          <cell r="GE319">
            <v>0</v>
          </cell>
          <cell r="GF319">
            <v>0</v>
          </cell>
          <cell r="GG319">
            <v>0</v>
          </cell>
          <cell r="GH319">
            <v>0</v>
          </cell>
          <cell r="GI319">
            <v>0</v>
          </cell>
          <cell r="GJ319">
            <v>0</v>
          </cell>
          <cell r="GK319">
            <v>0</v>
          </cell>
          <cell r="GL319">
            <v>0</v>
          </cell>
          <cell r="GM319">
            <v>0</v>
          </cell>
          <cell r="GN319">
            <v>0</v>
          </cell>
          <cell r="GO319">
            <v>0</v>
          </cell>
          <cell r="GP319">
            <v>0</v>
          </cell>
          <cell r="GQ319">
            <v>0</v>
          </cell>
          <cell r="GR319">
            <v>0</v>
          </cell>
          <cell r="GS319">
            <v>0</v>
          </cell>
          <cell r="GT319">
            <v>0</v>
          </cell>
          <cell r="GU319">
            <v>0</v>
          </cell>
          <cell r="GV319">
            <v>0</v>
          </cell>
          <cell r="GW319">
            <v>0</v>
          </cell>
          <cell r="GX319">
            <v>0</v>
          </cell>
          <cell r="GY319">
            <v>0</v>
          </cell>
          <cell r="GZ319">
            <v>0</v>
          </cell>
          <cell r="HA319">
            <v>0</v>
          </cell>
          <cell r="HB319">
            <v>0</v>
          </cell>
          <cell r="HC319">
            <v>0</v>
          </cell>
          <cell r="HD319">
            <v>0</v>
          </cell>
          <cell r="HE319">
            <v>0</v>
          </cell>
          <cell r="HF319">
            <v>0</v>
          </cell>
          <cell r="HG319">
            <v>0</v>
          </cell>
          <cell r="HH319">
            <v>0</v>
          </cell>
          <cell r="HI319">
            <v>0</v>
          </cell>
          <cell r="HJ319">
            <v>0</v>
          </cell>
          <cell r="HK319">
            <v>0</v>
          </cell>
          <cell r="HL319">
            <v>0</v>
          </cell>
          <cell r="HM319">
            <v>0</v>
          </cell>
          <cell r="HN319">
            <v>0</v>
          </cell>
          <cell r="HO319">
            <v>0</v>
          </cell>
          <cell r="HP319">
            <v>0</v>
          </cell>
          <cell r="HQ319">
            <v>0</v>
          </cell>
          <cell r="HR319">
            <v>0</v>
          </cell>
          <cell r="HS319">
            <v>0</v>
          </cell>
          <cell r="HT319">
            <v>0</v>
          </cell>
          <cell r="HU319">
            <v>0</v>
          </cell>
          <cell r="HV319">
            <v>0</v>
          </cell>
          <cell r="HW319">
            <v>0</v>
          </cell>
          <cell r="HX319">
            <v>0</v>
          </cell>
          <cell r="HY319">
            <v>0</v>
          </cell>
          <cell r="HZ319">
            <v>0</v>
          </cell>
          <cell r="IA319">
            <v>0</v>
          </cell>
          <cell r="IB319">
            <v>0</v>
          </cell>
          <cell r="IC319">
            <v>0</v>
          </cell>
          <cell r="ID319">
            <v>0</v>
          </cell>
          <cell r="IE319">
            <v>0</v>
          </cell>
          <cell r="IF319">
            <v>0</v>
          </cell>
          <cell r="IG319">
            <v>0</v>
          </cell>
          <cell r="IH319">
            <v>0</v>
          </cell>
          <cell r="II319">
            <v>0</v>
          </cell>
          <cell r="IJ319">
            <v>0</v>
          </cell>
          <cell r="IK319">
            <v>0</v>
          </cell>
          <cell r="IL319">
            <v>0</v>
          </cell>
          <cell r="IM319">
            <v>0</v>
          </cell>
          <cell r="IN319">
            <v>0</v>
          </cell>
          <cell r="IO319">
            <v>0</v>
          </cell>
          <cell r="IP319">
            <v>0</v>
          </cell>
          <cell r="IQ319">
            <v>0</v>
          </cell>
          <cell r="IR319">
            <v>0</v>
          </cell>
          <cell r="IS319">
            <v>0</v>
          </cell>
          <cell r="IT319">
            <v>0</v>
          </cell>
          <cell r="IU319">
            <v>0</v>
          </cell>
          <cell r="IV319">
            <v>0</v>
          </cell>
          <cell r="IW319">
            <v>0</v>
          </cell>
          <cell r="IX319">
            <v>0</v>
          </cell>
          <cell r="IY319">
            <v>0</v>
          </cell>
          <cell r="IZ319">
            <v>0</v>
          </cell>
          <cell r="JA319">
            <v>0</v>
          </cell>
          <cell r="JB319">
            <v>0</v>
          </cell>
          <cell r="JC319">
            <v>0</v>
          </cell>
          <cell r="JD319">
            <v>0</v>
          </cell>
          <cell r="JE319">
            <v>0</v>
          </cell>
          <cell r="JF319">
            <v>0</v>
          </cell>
          <cell r="JG319">
            <v>0</v>
          </cell>
          <cell r="JH319">
            <v>0</v>
          </cell>
          <cell r="JI319">
            <v>0</v>
          </cell>
          <cell r="JJ319">
            <v>0</v>
          </cell>
          <cell r="JK319">
            <v>0</v>
          </cell>
          <cell r="JL319">
            <v>0</v>
          </cell>
          <cell r="JM319">
            <v>0</v>
          </cell>
          <cell r="JN319">
            <v>0</v>
          </cell>
          <cell r="JO319">
            <v>0</v>
          </cell>
          <cell r="JP319">
            <v>0</v>
          </cell>
          <cell r="JQ319">
            <v>0</v>
          </cell>
          <cell r="JR319">
            <v>0</v>
          </cell>
          <cell r="JS319">
            <v>0</v>
          </cell>
          <cell r="JT319">
            <v>0</v>
          </cell>
          <cell r="JU319">
            <v>0</v>
          </cell>
          <cell r="JV319">
            <v>0</v>
          </cell>
          <cell r="JW319">
            <v>0</v>
          </cell>
          <cell r="JX319">
            <v>0</v>
          </cell>
          <cell r="JY319">
            <v>0</v>
          </cell>
          <cell r="JZ319">
            <v>0</v>
          </cell>
          <cell r="KA319">
            <v>0</v>
          </cell>
        </row>
        <row r="320">
          <cell r="C320">
            <v>5724</v>
          </cell>
          <cell r="D320" t="str">
            <v>RUTHVEN-AYRSHIRE</v>
          </cell>
          <cell r="E320">
            <v>0</v>
          </cell>
          <cell r="F320">
            <v>0</v>
          </cell>
          <cell r="G320">
            <v>0</v>
          </cell>
          <cell r="H320">
            <v>5724</v>
          </cell>
          <cell r="I320">
            <v>1295403</v>
          </cell>
          <cell r="J320">
            <v>25950</v>
          </cell>
          <cell r="K320">
            <v>127347</v>
          </cell>
          <cell r="L320">
            <v>220000</v>
          </cell>
          <cell r="M320">
            <v>31406</v>
          </cell>
          <cell r="N320">
            <v>66000</v>
          </cell>
          <cell r="O320">
            <v>52000</v>
          </cell>
          <cell r="P320">
            <v>253485</v>
          </cell>
          <cell r="Q320">
            <v>0</v>
          </cell>
          <cell r="R320">
            <v>1416454</v>
          </cell>
          <cell r="S320">
            <v>0</v>
          </cell>
          <cell r="T320">
            <v>62601</v>
          </cell>
          <cell r="U320">
            <v>2827</v>
          </cell>
          <cell r="V320">
            <v>40000</v>
          </cell>
          <cell r="W320">
            <v>126610</v>
          </cell>
          <cell r="X320">
            <v>3720083</v>
          </cell>
          <cell r="Y320">
            <v>0</v>
          </cell>
          <cell r="Z320">
            <v>0</v>
          </cell>
          <cell r="AA320">
            <v>0</v>
          </cell>
          <cell r="AB320">
            <v>3720083</v>
          </cell>
          <cell r="AC320">
            <v>1809898</v>
          </cell>
          <cell r="AD320">
            <v>5529981</v>
          </cell>
          <cell r="AE320">
            <v>2417000</v>
          </cell>
          <cell r="AF320">
            <v>62539</v>
          </cell>
          <cell r="AG320">
            <v>33000</v>
          </cell>
          <cell r="AH320">
            <v>173000</v>
          </cell>
          <cell r="AI320">
            <v>85000</v>
          </cell>
          <cell r="AJ320">
            <v>70000</v>
          </cell>
          <cell r="AK320">
            <v>290000</v>
          </cell>
          <cell r="AL320">
            <v>241000</v>
          </cell>
          <cell r="AM320">
            <v>0</v>
          </cell>
          <cell r="AN320">
            <v>954539</v>
          </cell>
          <cell r="AO320">
            <v>135000</v>
          </cell>
          <cell r="AP320">
            <v>180000</v>
          </cell>
          <cell r="AQ320">
            <v>0</v>
          </cell>
          <cell r="AR320">
            <v>113651</v>
          </cell>
          <cell r="AS320">
            <v>293651</v>
          </cell>
          <cell r="AT320">
            <v>3800190</v>
          </cell>
          <cell r="AU320">
            <v>0</v>
          </cell>
          <cell r="AV320">
            <v>3800190</v>
          </cell>
          <cell r="AW320">
            <v>1729791</v>
          </cell>
          <cell r="AX320">
            <v>5529981</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20</v>
          </cell>
          <cell r="BV320">
            <v>2011</v>
          </cell>
          <cell r="BW320">
            <v>2015</v>
          </cell>
          <cell r="BX320">
            <v>10</v>
          </cell>
          <cell r="BY320">
            <v>0</v>
          </cell>
          <cell r="BZ320">
            <v>0</v>
          </cell>
          <cell r="CA320">
            <v>0</v>
          </cell>
          <cell r="CB320">
            <v>0</v>
          </cell>
          <cell r="CC320">
            <v>0</v>
          </cell>
          <cell r="CD320">
            <v>0</v>
          </cell>
          <cell r="CE320">
            <v>0</v>
          </cell>
          <cell r="CF320">
            <v>0</v>
          </cell>
          <cell r="CG320">
            <v>0</v>
          </cell>
          <cell r="CH320">
            <v>0</v>
          </cell>
          <cell r="CI320">
            <v>0</v>
          </cell>
          <cell r="CJ320">
            <v>2011</v>
          </cell>
          <cell r="CK320">
            <v>2015</v>
          </cell>
          <cell r="CL320">
            <v>670</v>
          </cell>
          <cell r="CM320">
            <v>0</v>
          </cell>
          <cell r="CN320">
            <v>0</v>
          </cell>
          <cell r="CO320">
            <v>0</v>
          </cell>
          <cell r="CP320">
            <v>0</v>
          </cell>
          <cell r="CQ320">
            <v>0</v>
          </cell>
          <cell r="CR320">
            <v>0</v>
          </cell>
          <cell r="CS320">
            <v>0</v>
          </cell>
          <cell r="CT320">
            <v>0</v>
          </cell>
          <cell r="CU320">
            <v>0</v>
          </cell>
          <cell r="CV320">
            <v>10</v>
          </cell>
          <cell r="CW320">
            <v>155034</v>
          </cell>
          <cell r="CX320">
            <v>0</v>
          </cell>
          <cell r="CY320">
            <v>0</v>
          </cell>
          <cell r="CZ320">
            <v>0</v>
          </cell>
          <cell r="DA320">
            <v>0</v>
          </cell>
          <cell r="DB320">
            <v>0</v>
          </cell>
          <cell r="DC320">
            <v>0</v>
          </cell>
          <cell r="DD320">
            <v>0</v>
          </cell>
          <cell r="DE320">
            <v>74986</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890318</v>
          </cell>
          <cell r="DU320">
            <v>8502</v>
          </cell>
          <cell r="DV320">
            <v>0</v>
          </cell>
          <cell r="DW320">
            <v>0</v>
          </cell>
          <cell r="DX320">
            <v>0</v>
          </cell>
          <cell r="DY320">
            <v>0</v>
          </cell>
          <cell r="DZ320">
            <v>48272</v>
          </cell>
          <cell r="EA320">
            <v>0</v>
          </cell>
          <cell r="EB320">
            <v>947092</v>
          </cell>
          <cell r="EC320">
            <v>250000</v>
          </cell>
          <cell r="ED320">
            <v>0</v>
          </cell>
          <cell r="EE320">
            <v>938590</v>
          </cell>
          <cell r="EF320">
            <v>0</v>
          </cell>
          <cell r="EG320">
            <v>74986</v>
          </cell>
          <cell r="EH320">
            <v>74986</v>
          </cell>
          <cell r="EI320">
            <v>36933</v>
          </cell>
          <cell r="EJ320">
            <v>111919</v>
          </cell>
          <cell r="EK320">
            <v>0</v>
          </cell>
          <cell r="EL320">
            <v>0</v>
          </cell>
          <cell r="EM320">
            <v>0</v>
          </cell>
          <cell r="EN320">
            <v>0</v>
          </cell>
          <cell r="EO320">
            <v>0</v>
          </cell>
          <cell r="EP320">
            <v>0</v>
          </cell>
          <cell r="EQ320">
            <v>1309011</v>
          </cell>
          <cell r="ER320">
            <v>7597</v>
          </cell>
          <cell r="ES320">
            <v>850584</v>
          </cell>
          <cell r="ET320">
            <v>224535</v>
          </cell>
          <cell r="EU320">
            <v>0</v>
          </cell>
          <cell r="EV320">
            <v>0</v>
          </cell>
          <cell r="EW320">
            <v>67000</v>
          </cell>
          <cell r="EX320">
            <v>33000</v>
          </cell>
          <cell r="EY320">
            <v>0</v>
          </cell>
          <cell r="EZ320">
            <v>0</v>
          </cell>
          <cell r="FA320">
            <v>0</v>
          </cell>
          <cell r="FB320">
            <v>0</v>
          </cell>
          <cell r="FC320">
            <v>1175119</v>
          </cell>
          <cell r="FD320">
            <v>0</v>
          </cell>
          <cell r="FE320">
            <v>0</v>
          </cell>
          <cell r="FF320">
            <v>842987</v>
          </cell>
          <cell r="FG320">
            <v>7597</v>
          </cell>
          <cell r="FH320">
            <v>940584</v>
          </cell>
          <cell r="FI320">
            <v>18850</v>
          </cell>
          <cell r="FJ320">
            <v>127347</v>
          </cell>
          <cell r="FK320">
            <v>220000</v>
          </cell>
          <cell r="FL320">
            <v>22000</v>
          </cell>
          <cell r="FM320">
            <v>0</v>
          </cell>
          <cell r="FN320">
            <v>0</v>
          </cell>
          <cell r="FO320">
            <v>48000</v>
          </cell>
          <cell r="FP320">
            <v>0</v>
          </cell>
          <cell r="FQ320">
            <v>1416454</v>
          </cell>
          <cell r="FR320">
            <v>0</v>
          </cell>
          <cell r="FS320">
            <v>60000</v>
          </cell>
          <cell r="FT320">
            <v>0</v>
          </cell>
          <cell r="FU320">
            <v>40000</v>
          </cell>
          <cell r="FV320">
            <v>65000</v>
          </cell>
          <cell r="FW320">
            <v>2958235</v>
          </cell>
          <cell r="FX320">
            <v>0</v>
          </cell>
          <cell r="FY320">
            <v>0</v>
          </cell>
          <cell r="FZ320">
            <v>0</v>
          </cell>
          <cell r="GA320">
            <v>2958235</v>
          </cell>
          <cell r="GB320">
            <v>543409</v>
          </cell>
          <cell r="GC320">
            <v>3501644</v>
          </cell>
          <cell r="GD320">
            <v>582347</v>
          </cell>
          <cell r="GE320">
            <v>0</v>
          </cell>
          <cell r="GF320">
            <v>2151988</v>
          </cell>
          <cell r="GG320">
            <v>6015</v>
          </cell>
          <cell r="GH320">
            <v>1503750</v>
          </cell>
          <cell r="GI320">
            <v>50758</v>
          </cell>
          <cell r="GJ320">
            <v>71266</v>
          </cell>
          <cell r="GK320">
            <v>185322</v>
          </cell>
          <cell r="GL320">
            <v>76889</v>
          </cell>
          <cell r="GM320">
            <v>2083</v>
          </cell>
          <cell r="GN320">
            <v>12860</v>
          </cell>
          <cell r="GO320">
            <v>14461</v>
          </cell>
          <cell r="GP320">
            <v>0</v>
          </cell>
          <cell r="GQ320">
            <v>56391</v>
          </cell>
          <cell r="GR320">
            <v>0</v>
          </cell>
          <cell r="GS320">
            <v>47064</v>
          </cell>
          <cell r="GT320">
            <v>13405</v>
          </cell>
          <cell r="GU320">
            <v>0</v>
          </cell>
          <cell r="GV320">
            <v>2212457</v>
          </cell>
          <cell r="GW320">
            <v>433589</v>
          </cell>
          <cell r="GX320">
            <v>135755</v>
          </cell>
          <cell r="GY320">
            <v>0</v>
          </cell>
          <cell r="GZ320">
            <v>0</v>
          </cell>
          <cell r="HA320">
            <v>0</v>
          </cell>
          <cell r="HB320">
            <v>127641</v>
          </cell>
          <cell r="HC320">
            <v>0</v>
          </cell>
          <cell r="HD320">
            <v>16037</v>
          </cell>
          <cell r="HE320">
            <v>57010</v>
          </cell>
          <cell r="HF320">
            <v>2966452</v>
          </cell>
          <cell r="HG320">
            <v>2837875</v>
          </cell>
          <cell r="HH320">
            <v>0</v>
          </cell>
          <cell r="HI320">
            <v>128577</v>
          </cell>
          <cell r="HJ320">
            <v>1496940</v>
          </cell>
          <cell r="HK320">
            <v>21848</v>
          </cell>
          <cell r="HL320">
            <v>74534</v>
          </cell>
          <cell r="HM320">
            <v>143559</v>
          </cell>
          <cell r="HN320">
            <v>74626</v>
          </cell>
          <cell r="HO320">
            <v>4346</v>
          </cell>
          <cell r="HP320">
            <v>12761</v>
          </cell>
          <cell r="HQ320">
            <v>14345</v>
          </cell>
          <cell r="HR320">
            <v>0</v>
          </cell>
          <cell r="HS320">
            <v>30454</v>
          </cell>
          <cell r="HT320">
            <v>0</v>
          </cell>
          <cell r="HU320">
            <v>90015</v>
          </cell>
          <cell r="HV320">
            <v>0</v>
          </cell>
          <cell r="HW320">
            <v>0</v>
          </cell>
          <cell r="HX320">
            <v>2139401</v>
          </cell>
          <cell r="HY320">
            <v>0</v>
          </cell>
          <cell r="HZ320">
            <v>128577</v>
          </cell>
          <cell r="IA320">
            <v>0</v>
          </cell>
          <cell r="IB320">
            <v>0</v>
          </cell>
          <cell r="IC320">
            <v>0</v>
          </cell>
          <cell r="ID320">
            <v>125801</v>
          </cell>
          <cell r="IE320">
            <v>0</v>
          </cell>
          <cell r="IF320">
            <v>13144</v>
          </cell>
          <cell r="IG320">
            <v>48968</v>
          </cell>
          <cell r="IH320">
            <v>0</v>
          </cell>
          <cell r="II320">
            <v>0</v>
          </cell>
          <cell r="IJ320">
            <v>0</v>
          </cell>
          <cell r="IK320">
            <v>0</v>
          </cell>
          <cell r="IL320">
            <v>2049386</v>
          </cell>
          <cell r="IM320">
            <v>0</v>
          </cell>
          <cell r="IN320">
            <v>0</v>
          </cell>
          <cell r="IO320">
            <v>10.93</v>
          </cell>
          <cell r="IP320">
            <v>9</v>
          </cell>
          <cell r="IQ320">
            <v>1.2190000000000001</v>
          </cell>
          <cell r="IR320">
            <v>0</v>
          </cell>
          <cell r="IS320">
            <v>243</v>
          </cell>
          <cell r="IT320">
            <v>0</v>
          </cell>
          <cell r="IU320">
            <v>6.5</v>
          </cell>
          <cell r="IV320">
            <v>0</v>
          </cell>
          <cell r="IW320">
            <v>0</v>
          </cell>
          <cell r="IX320">
            <v>0</v>
          </cell>
          <cell r="IY320">
            <v>1256</v>
          </cell>
          <cell r="IZ320">
            <v>1539</v>
          </cell>
          <cell r="JA320">
            <v>0</v>
          </cell>
          <cell r="JB320">
            <v>0</v>
          </cell>
          <cell r="JC320">
            <v>0.82</v>
          </cell>
          <cell r="JD320">
            <v>23.4</v>
          </cell>
          <cell r="JE320">
            <v>8.2200000000000006</v>
          </cell>
          <cell r="JF320">
            <v>7.26</v>
          </cell>
          <cell r="JG320">
            <v>7.92</v>
          </cell>
          <cell r="JH320">
            <v>8.2200000000000006</v>
          </cell>
          <cell r="JI320">
            <v>7.87</v>
          </cell>
          <cell r="JJ320">
            <v>9.36</v>
          </cell>
          <cell r="JK320">
            <v>25.45</v>
          </cell>
          <cell r="JL320">
            <v>20.56</v>
          </cell>
          <cell r="JM320">
            <v>0</v>
          </cell>
          <cell r="JN320">
            <v>11</v>
          </cell>
          <cell r="JO320">
            <v>0</v>
          </cell>
          <cell r="JP320">
            <v>6135</v>
          </cell>
          <cell r="JQ320">
            <v>1.1950000000000001</v>
          </cell>
          <cell r="JR320">
            <v>12958</v>
          </cell>
          <cell r="JS320">
            <v>244</v>
          </cell>
          <cell r="JT320">
            <v>0</v>
          </cell>
          <cell r="JU320">
            <v>0</v>
          </cell>
          <cell r="JV320">
            <v>0</v>
          </cell>
          <cell r="JW320">
            <v>238</v>
          </cell>
          <cell r="JX320">
            <v>243</v>
          </cell>
          <cell r="JY320">
            <v>6380</v>
          </cell>
          <cell r="JZ320">
            <v>1550340</v>
          </cell>
          <cell r="KA320">
            <v>0</v>
          </cell>
        </row>
        <row r="321">
          <cell r="C321">
            <v>5742</v>
          </cell>
          <cell r="D321" t="str">
            <v>EAST SAC (SAC) OLD</v>
          </cell>
          <cell r="E321">
            <v>0</v>
          </cell>
          <cell r="F321">
            <v>0</v>
          </cell>
          <cell r="G321">
            <v>0</v>
          </cell>
          <cell r="H321">
            <v>6741</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cell r="ER321">
            <v>0</v>
          </cell>
          <cell r="ES321">
            <v>0</v>
          </cell>
          <cell r="ET321">
            <v>0</v>
          </cell>
          <cell r="EU321">
            <v>0</v>
          </cell>
          <cell r="EV321">
            <v>0</v>
          </cell>
          <cell r="EW321">
            <v>0</v>
          </cell>
          <cell r="EX321">
            <v>0</v>
          </cell>
          <cell r="EY321">
            <v>0</v>
          </cell>
          <cell r="EZ321">
            <v>0</v>
          </cell>
          <cell r="FA321">
            <v>0</v>
          </cell>
          <cell r="FB321">
            <v>0</v>
          </cell>
          <cell r="FC321">
            <v>0</v>
          </cell>
          <cell r="FD321">
            <v>0</v>
          </cell>
          <cell r="FE321">
            <v>0</v>
          </cell>
          <cell r="FF321">
            <v>0</v>
          </cell>
          <cell r="FG321">
            <v>0</v>
          </cell>
          <cell r="FH321">
            <v>0</v>
          </cell>
          <cell r="FI321">
            <v>0</v>
          </cell>
          <cell r="FJ321">
            <v>0</v>
          </cell>
          <cell r="FK321">
            <v>0</v>
          </cell>
          <cell r="FL321">
            <v>0</v>
          </cell>
          <cell r="FM321">
            <v>0</v>
          </cell>
          <cell r="FN321">
            <v>0</v>
          </cell>
          <cell r="FO321">
            <v>0</v>
          </cell>
          <cell r="FP321">
            <v>0</v>
          </cell>
          <cell r="FQ321">
            <v>0</v>
          </cell>
          <cell r="FR321">
            <v>0</v>
          </cell>
          <cell r="FS321">
            <v>0</v>
          </cell>
          <cell r="FT321">
            <v>0</v>
          </cell>
          <cell r="FU321">
            <v>0</v>
          </cell>
          <cell r="FV321">
            <v>0</v>
          </cell>
          <cell r="FW321">
            <v>0</v>
          </cell>
          <cell r="FX321">
            <v>0</v>
          </cell>
          <cell r="FY321">
            <v>0</v>
          </cell>
          <cell r="FZ321">
            <v>0</v>
          </cell>
          <cell r="GA321">
            <v>0</v>
          </cell>
          <cell r="GB321">
            <v>0</v>
          </cell>
          <cell r="GC321">
            <v>0</v>
          </cell>
          <cell r="GD321">
            <v>0</v>
          </cell>
          <cell r="GE321">
            <v>0</v>
          </cell>
          <cell r="GF321">
            <v>0</v>
          </cell>
          <cell r="GG321">
            <v>0</v>
          </cell>
          <cell r="GH321">
            <v>0</v>
          </cell>
          <cell r="GI321">
            <v>0</v>
          </cell>
          <cell r="GJ321">
            <v>0</v>
          </cell>
          <cell r="GK321">
            <v>0</v>
          </cell>
          <cell r="GL321">
            <v>0</v>
          </cell>
          <cell r="GM321">
            <v>0</v>
          </cell>
          <cell r="GN321">
            <v>0</v>
          </cell>
          <cell r="GO321">
            <v>0</v>
          </cell>
          <cell r="GP321">
            <v>0</v>
          </cell>
          <cell r="GQ321">
            <v>0</v>
          </cell>
          <cell r="GR321">
            <v>0</v>
          </cell>
          <cell r="GS321">
            <v>0</v>
          </cell>
          <cell r="GT321">
            <v>0</v>
          </cell>
          <cell r="GU321">
            <v>0</v>
          </cell>
          <cell r="GV321">
            <v>0</v>
          </cell>
          <cell r="GW321">
            <v>0</v>
          </cell>
          <cell r="GX321">
            <v>0</v>
          </cell>
          <cell r="GY321">
            <v>0</v>
          </cell>
          <cell r="GZ321">
            <v>0</v>
          </cell>
          <cell r="HA321">
            <v>0</v>
          </cell>
          <cell r="HB321">
            <v>0</v>
          </cell>
          <cell r="HC321">
            <v>0</v>
          </cell>
          <cell r="HD321">
            <v>0</v>
          </cell>
          <cell r="HE321">
            <v>0</v>
          </cell>
          <cell r="HF321">
            <v>0</v>
          </cell>
          <cell r="HG321">
            <v>0</v>
          </cell>
          <cell r="HH321">
            <v>0</v>
          </cell>
          <cell r="HI321">
            <v>0</v>
          </cell>
          <cell r="HJ321">
            <v>0</v>
          </cell>
          <cell r="HK321">
            <v>0</v>
          </cell>
          <cell r="HL321">
            <v>0</v>
          </cell>
          <cell r="HM321">
            <v>0</v>
          </cell>
          <cell r="HN321">
            <v>0</v>
          </cell>
          <cell r="HO321">
            <v>0</v>
          </cell>
          <cell r="HP321">
            <v>0</v>
          </cell>
          <cell r="HQ321">
            <v>0</v>
          </cell>
          <cell r="HR321">
            <v>0</v>
          </cell>
          <cell r="HS321">
            <v>0</v>
          </cell>
          <cell r="HT321">
            <v>0</v>
          </cell>
          <cell r="HU321">
            <v>0</v>
          </cell>
          <cell r="HV321">
            <v>0</v>
          </cell>
          <cell r="HW321">
            <v>0</v>
          </cell>
          <cell r="HX321">
            <v>0</v>
          </cell>
          <cell r="HY321">
            <v>0</v>
          </cell>
          <cell r="HZ321">
            <v>0</v>
          </cell>
          <cell r="IA321">
            <v>0</v>
          </cell>
          <cell r="IB321">
            <v>0</v>
          </cell>
          <cell r="IC321">
            <v>0</v>
          </cell>
          <cell r="ID321">
            <v>0</v>
          </cell>
          <cell r="IE321">
            <v>0</v>
          </cell>
          <cell r="IF321">
            <v>0</v>
          </cell>
          <cell r="IG321">
            <v>0</v>
          </cell>
          <cell r="IH321">
            <v>0</v>
          </cell>
          <cell r="II321">
            <v>0</v>
          </cell>
          <cell r="IJ321">
            <v>0</v>
          </cell>
          <cell r="IK321">
            <v>0</v>
          </cell>
          <cell r="IL321">
            <v>0</v>
          </cell>
          <cell r="IM321">
            <v>0</v>
          </cell>
          <cell r="IN321">
            <v>0</v>
          </cell>
          <cell r="IO321">
            <v>0</v>
          </cell>
          <cell r="IP321">
            <v>0</v>
          </cell>
          <cell r="IQ321">
            <v>0</v>
          </cell>
          <cell r="IR321">
            <v>0</v>
          </cell>
          <cell r="IS321">
            <v>0</v>
          </cell>
          <cell r="IT321">
            <v>0</v>
          </cell>
          <cell r="IU321">
            <v>0</v>
          </cell>
          <cell r="IV321">
            <v>0</v>
          </cell>
          <cell r="IW321">
            <v>0</v>
          </cell>
          <cell r="IX321">
            <v>0</v>
          </cell>
          <cell r="IY321">
            <v>0</v>
          </cell>
          <cell r="IZ321">
            <v>0</v>
          </cell>
          <cell r="JA321">
            <v>0</v>
          </cell>
          <cell r="JB321">
            <v>0</v>
          </cell>
          <cell r="JC321">
            <v>0</v>
          </cell>
          <cell r="JD321">
            <v>0</v>
          </cell>
          <cell r="JE321">
            <v>0</v>
          </cell>
          <cell r="JF321">
            <v>0</v>
          </cell>
          <cell r="JG321">
            <v>0</v>
          </cell>
          <cell r="JH321">
            <v>0</v>
          </cell>
          <cell r="JI321">
            <v>0</v>
          </cell>
          <cell r="JJ321">
            <v>0</v>
          </cell>
          <cell r="JK321">
            <v>0</v>
          </cell>
          <cell r="JL321">
            <v>0</v>
          </cell>
          <cell r="JM321">
            <v>0</v>
          </cell>
          <cell r="JN321">
            <v>0</v>
          </cell>
          <cell r="JO321">
            <v>0</v>
          </cell>
          <cell r="JP321">
            <v>0</v>
          </cell>
          <cell r="JQ321">
            <v>0</v>
          </cell>
          <cell r="JR321">
            <v>0</v>
          </cell>
          <cell r="JS321">
            <v>0</v>
          </cell>
          <cell r="JT321">
            <v>0</v>
          </cell>
          <cell r="JU321">
            <v>0</v>
          </cell>
          <cell r="JV321">
            <v>0</v>
          </cell>
          <cell r="JW321">
            <v>0</v>
          </cell>
          <cell r="JX321">
            <v>0</v>
          </cell>
          <cell r="JY321">
            <v>0</v>
          </cell>
          <cell r="JZ321">
            <v>0</v>
          </cell>
          <cell r="KA321">
            <v>0</v>
          </cell>
        </row>
        <row r="322">
          <cell r="C322">
            <v>5751</v>
          </cell>
          <cell r="D322" t="str">
            <v>ST ANSGAR</v>
          </cell>
          <cell r="E322">
            <v>0</v>
          </cell>
          <cell r="F322">
            <v>0</v>
          </cell>
          <cell r="G322">
            <v>0</v>
          </cell>
          <cell r="H322">
            <v>5751</v>
          </cell>
          <cell r="I322">
            <v>2839237</v>
          </cell>
          <cell r="J322">
            <v>116976</v>
          </cell>
          <cell r="K322">
            <v>206788</v>
          </cell>
          <cell r="L322">
            <v>265000</v>
          </cell>
          <cell r="M322">
            <v>8500</v>
          </cell>
          <cell r="N322">
            <v>200000</v>
          </cell>
          <cell r="O322">
            <v>412600</v>
          </cell>
          <cell r="P322">
            <v>625200</v>
          </cell>
          <cell r="Q322">
            <v>0</v>
          </cell>
          <cell r="R322">
            <v>3067871</v>
          </cell>
          <cell r="S322">
            <v>0</v>
          </cell>
          <cell r="T322">
            <v>32000</v>
          </cell>
          <cell r="U322">
            <v>22290</v>
          </cell>
          <cell r="V322">
            <v>63000</v>
          </cell>
          <cell r="W322">
            <v>219400</v>
          </cell>
          <cell r="X322">
            <v>8078862</v>
          </cell>
          <cell r="Y322">
            <v>0</v>
          </cell>
          <cell r="Z322">
            <v>78000</v>
          </cell>
          <cell r="AA322">
            <v>0</v>
          </cell>
          <cell r="AB322">
            <v>8156862</v>
          </cell>
          <cell r="AC322">
            <v>4063918</v>
          </cell>
          <cell r="AD322">
            <v>12220780</v>
          </cell>
          <cell r="AE322">
            <v>5025000</v>
          </cell>
          <cell r="AF322">
            <v>240000</v>
          </cell>
          <cell r="AG322">
            <v>205500</v>
          </cell>
          <cell r="AH322">
            <v>260000</v>
          </cell>
          <cell r="AI322">
            <v>310000</v>
          </cell>
          <cell r="AJ322">
            <v>100100</v>
          </cell>
          <cell r="AK322">
            <v>1154500</v>
          </cell>
          <cell r="AL322">
            <v>530000</v>
          </cell>
          <cell r="AM322">
            <v>0</v>
          </cell>
          <cell r="AN322">
            <v>2800100</v>
          </cell>
          <cell r="AO322">
            <v>367000</v>
          </cell>
          <cell r="AP322">
            <v>550000</v>
          </cell>
          <cell r="AQ322">
            <v>78000</v>
          </cell>
          <cell r="AR322">
            <v>281853</v>
          </cell>
          <cell r="AS322">
            <v>909853</v>
          </cell>
          <cell r="AT322">
            <v>9101953</v>
          </cell>
          <cell r="AU322">
            <v>78000</v>
          </cell>
          <cell r="AV322">
            <v>9179953</v>
          </cell>
          <cell r="AW322">
            <v>3040827</v>
          </cell>
          <cell r="AX322">
            <v>12220780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20</v>
          </cell>
          <cell r="BV322">
            <v>2013</v>
          </cell>
          <cell r="BW322">
            <v>2017</v>
          </cell>
          <cell r="BX322">
            <v>10</v>
          </cell>
          <cell r="BY322">
            <v>0</v>
          </cell>
          <cell r="BZ322">
            <v>0</v>
          </cell>
          <cell r="CA322">
            <v>0</v>
          </cell>
          <cell r="CB322">
            <v>0</v>
          </cell>
          <cell r="CC322">
            <v>0</v>
          </cell>
          <cell r="CD322">
            <v>0</v>
          </cell>
          <cell r="CE322">
            <v>0</v>
          </cell>
          <cell r="CF322">
            <v>0</v>
          </cell>
          <cell r="CG322">
            <v>0</v>
          </cell>
          <cell r="CH322">
            <v>0</v>
          </cell>
          <cell r="CI322">
            <v>0</v>
          </cell>
          <cell r="CJ322">
            <v>2009</v>
          </cell>
          <cell r="CK322">
            <v>2018</v>
          </cell>
          <cell r="CL322">
            <v>670</v>
          </cell>
          <cell r="CM322">
            <v>0</v>
          </cell>
          <cell r="CN322">
            <v>0</v>
          </cell>
          <cell r="CO322">
            <v>0</v>
          </cell>
          <cell r="CP322">
            <v>0</v>
          </cell>
          <cell r="CQ322">
            <v>0</v>
          </cell>
          <cell r="CR322">
            <v>0</v>
          </cell>
          <cell r="CS322">
            <v>0</v>
          </cell>
          <cell r="CT322">
            <v>2700</v>
          </cell>
          <cell r="CU322">
            <v>0</v>
          </cell>
          <cell r="CV322">
            <v>6</v>
          </cell>
          <cell r="CW322">
            <v>403016</v>
          </cell>
          <cell r="CX322">
            <v>0</v>
          </cell>
          <cell r="CY322">
            <v>0</v>
          </cell>
          <cell r="CZ322">
            <v>0</v>
          </cell>
          <cell r="DA322">
            <v>0</v>
          </cell>
          <cell r="DB322">
            <v>0</v>
          </cell>
          <cell r="DC322">
            <v>0</v>
          </cell>
          <cell r="DD322">
            <v>0</v>
          </cell>
          <cell r="DE322">
            <v>252391</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2256993</v>
          </cell>
          <cell r="DU322">
            <v>113353</v>
          </cell>
          <cell r="DV322">
            <v>0</v>
          </cell>
          <cell r="DW322">
            <v>0</v>
          </cell>
          <cell r="DX322">
            <v>0</v>
          </cell>
          <cell r="DY322">
            <v>0</v>
          </cell>
          <cell r="DZ322">
            <v>0</v>
          </cell>
          <cell r="EA322">
            <v>0</v>
          </cell>
          <cell r="EB322">
            <v>2370346</v>
          </cell>
          <cell r="EC322">
            <v>200000</v>
          </cell>
          <cell r="ED322">
            <v>0</v>
          </cell>
          <cell r="EE322">
            <v>2256993</v>
          </cell>
          <cell r="EF322">
            <v>78000</v>
          </cell>
          <cell r="EG322">
            <v>174391</v>
          </cell>
          <cell r="EH322">
            <v>252391</v>
          </cell>
          <cell r="EI322">
            <v>124312</v>
          </cell>
          <cell r="EJ322">
            <v>376703</v>
          </cell>
          <cell r="EK322">
            <v>0</v>
          </cell>
          <cell r="EL322">
            <v>0</v>
          </cell>
          <cell r="EM322">
            <v>0</v>
          </cell>
          <cell r="EN322">
            <v>0</v>
          </cell>
          <cell r="EO322">
            <v>0</v>
          </cell>
          <cell r="EP322">
            <v>0</v>
          </cell>
          <cell r="EQ322">
            <v>2947049</v>
          </cell>
          <cell r="ER322">
            <v>30091</v>
          </cell>
          <cell r="ES322">
            <v>810493</v>
          </cell>
          <cell r="ET322">
            <v>69154</v>
          </cell>
          <cell r="EU322">
            <v>0</v>
          </cell>
          <cell r="EV322">
            <v>0</v>
          </cell>
          <cell r="EW322">
            <v>67000</v>
          </cell>
          <cell r="EX322">
            <v>33000</v>
          </cell>
          <cell r="EY322">
            <v>0</v>
          </cell>
          <cell r="EZ322">
            <v>0</v>
          </cell>
          <cell r="FA322">
            <v>0</v>
          </cell>
          <cell r="FB322">
            <v>0</v>
          </cell>
          <cell r="FC322">
            <v>979647</v>
          </cell>
          <cell r="FD322">
            <v>0</v>
          </cell>
          <cell r="FE322">
            <v>0</v>
          </cell>
          <cell r="FF322">
            <v>780402</v>
          </cell>
          <cell r="FG322">
            <v>30091</v>
          </cell>
          <cell r="FH322">
            <v>2282665</v>
          </cell>
          <cell r="FI322">
            <v>96845</v>
          </cell>
          <cell r="FJ322">
            <v>206788</v>
          </cell>
          <cell r="FK322">
            <v>265000</v>
          </cell>
          <cell r="FL322">
            <v>8000</v>
          </cell>
          <cell r="FM322">
            <v>0</v>
          </cell>
          <cell r="FN322">
            <v>32600</v>
          </cell>
          <cell r="FO322">
            <v>60000</v>
          </cell>
          <cell r="FP322">
            <v>0</v>
          </cell>
          <cell r="FQ322">
            <v>3067871</v>
          </cell>
          <cell r="FR322">
            <v>0</v>
          </cell>
          <cell r="FS322">
            <v>28000</v>
          </cell>
          <cell r="FT322">
            <v>15289</v>
          </cell>
          <cell r="FU322">
            <v>63000</v>
          </cell>
          <cell r="FV322">
            <v>69400</v>
          </cell>
          <cell r="FW322">
            <v>6195458</v>
          </cell>
          <cell r="FX322">
            <v>0</v>
          </cell>
          <cell r="FY322">
            <v>0</v>
          </cell>
          <cell r="FZ322">
            <v>0</v>
          </cell>
          <cell r="GA322">
            <v>6195458</v>
          </cell>
          <cell r="GB322">
            <v>2432107</v>
          </cell>
          <cell r="GC322">
            <v>8627565</v>
          </cell>
          <cell r="GD322">
            <v>748077</v>
          </cell>
          <cell r="GE322">
            <v>0</v>
          </cell>
          <cell r="GF322">
            <v>4997603</v>
          </cell>
          <cell r="GG322">
            <v>6027</v>
          </cell>
          <cell r="GH322">
            <v>3807859</v>
          </cell>
          <cell r="GI322">
            <v>38576</v>
          </cell>
          <cell r="GJ322">
            <v>32124</v>
          </cell>
          <cell r="GK322">
            <v>364031</v>
          </cell>
          <cell r="GL322">
            <v>184942</v>
          </cell>
          <cell r="GM322">
            <v>7117</v>
          </cell>
          <cell r="GN322">
            <v>31277</v>
          </cell>
          <cell r="GO322">
            <v>34967</v>
          </cell>
          <cell r="GP322">
            <v>0</v>
          </cell>
          <cell r="GQ322">
            <v>119777</v>
          </cell>
          <cell r="GR322">
            <v>0</v>
          </cell>
          <cell r="GS322">
            <v>66168</v>
          </cell>
          <cell r="GT322">
            <v>217860</v>
          </cell>
          <cell r="GU322">
            <v>0</v>
          </cell>
          <cell r="GV322">
            <v>5281631</v>
          </cell>
          <cell r="GW322">
            <v>676374</v>
          </cell>
          <cell r="GX322">
            <v>2447921</v>
          </cell>
          <cell r="GY322">
            <v>0</v>
          </cell>
          <cell r="GZ322">
            <v>0</v>
          </cell>
          <cell r="HA322">
            <v>0</v>
          </cell>
          <cell r="HB322">
            <v>320062</v>
          </cell>
          <cell r="HC322">
            <v>0</v>
          </cell>
          <cell r="HD322">
            <v>42659</v>
          </cell>
          <cell r="HE322">
            <v>87015</v>
          </cell>
          <cell r="HF322">
            <v>8813003</v>
          </cell>
          <cell r="HG322">
            <v>6356395</v>
          </cell>
          <cell r="HH322">
            <v>0</v>
          </cell>
          <cell r="HI322">
            <v>2456608</v>
          </cell>
          <cell r="HJ322">
            <v>3945759</v>
          </cell>
          <cell r="HK322">
            <v>0</v>
          </cell>
          <cell r="HL322">
            <v>27784</v>
          </cell>
          <cell r="HM322">
            <v>437113</v>
          </cell>
          <cell r="HN322">
            <v>194260</v>
          </cell>
          <cell r="HO322">
            <v>0</v>
          </cell>
          <cell r="HP322">
            <v>32350</v>
          </cell>
          <cell r="HQ322">
            <v>36157</v>
          </cell>
          <cell r="HR322">
            <v>0</v>
          </cell>
          <cell r="HS322">
            <v>82258</v>
          </cell>
          <cell r="HT322">
            <v>0</v>
          </cell>
          <cell r="HU322">
            <v>36006</v>
          </cell>
          <cell r="HV322">
            <v>0</v>
          </cell>
          <cell r="HW322">
            <v>0</v>
          </cell>
          <cell r="HX322">
            <v>5191782</v>
          </cell>
          <cell r="HY322">
            <v>0</v>
          </cell>
          <cell r="HZ322">
            <v>2456608</v>
          </cell>
          <cell r="IA322">
            <v>0</v>
          </cell>
          <cell r="IB322">
            <v>0</v>
          </cell>
          <cell r="IC322">
            <v>0</v>
          </cell>
          <cell r="ID322">
            <v>327222</v>
          </cell>
          <cell r="IE322">
            <v>0</v>
          </cell>
          <cell r="IF322">
            <v>34964</v>
          </cell>
          <cell r="IG322">
            <v>88755</v>
          </cell>
          <cell r="IH322">
            <v>0</v>
          </cell>
          <cell r="II322">
            <v>0</v>
          </cell>
          <cell r="IJ322">
            <v>0</v>
          </cell>
          <cell r="IK322">
            <v>0</v>
          </cell>
          <cell r="IL322">
            <v>5155776</v>
          </cell>
          <cell r="IM322">
            <v>0</v>
          </cell>
          <cell r="IN322">
            <v>0</v>
          </cell>
          <cell r="IO322">
            <v>1.79</v>
          </cell>
          <cell r="IP322">
            <v>0</v>
          </cell>
          <cell r="IQ322">
            <v>2.73</v>
          </cell>
          <cell r="IR322">
            <v>0</v>
          </cell>
          <cell r="IS322">
            <v>630.5</v>
          </cell>
          <cell r="IT322">
            <v>0</v>
          </cell>
          <cell r="IU322">
            <v>10</v>
          </cell>
          <cell r="IV322">
            <v>0</v>
          </cell>
          <cell r="IW322">
            <v>0</v>
          </cell>
          <cell r="IX322">
            <v>0</v>
          </cell>
          <cell r="IY322">
            <v>0</v>
          </cell>
          <cell r="IZ322">
            <v>0</v>
          </cell>
          <cell r="JA322">
            <v>0</v>
          </cell>
          <cell r="JB322">
            <v>0</v>
          </cell>
          <cell r="JC322">
            <v>0</v>
          </cell>
          <cell r="JD322">
            <v>71.11</v>
          </cell>
          <cell r="JE322">
            <v>28.77</v>
          </cell>
          <cell r="JF322">
            <v>12.1</v>
          </cell>
          <cell r="JG322">
            <v>30.24</v>
          </cell>
          <cell r="JH322">
            <v>17.809999999999999</v>
          </cell>
          <cell r="JI322">
            <v>14.52</v>
          </cell>
          <cell r="JJ322">
            <v>28.8</v>
          </cell>
          <cell r="JK322">
            <v>61.13</v>
          </cell>
          <cell r="JL322">
            <v>2.93</v>
          </cell>
          <cell r="JM322">
            <v>0</v>
          </cell>
          <cell r="JN322">
            <v>0</v>
          </cell>
          <cell r="JO322">
            <v>0</v>
          </cell>
          <cell r="JP322">
            <v>6147</v>
          </cell>
          <cell r="JQ322">
            <v>2.5910000000000002</v>
          </cell>
          <cell r="JR322">
            <v>6535</v>
          </cell>
          <cell r="JS322">
            <v>641.9</v>
          </cell>
          <cell r="JT322">
            <v>0</v>
          </cell>
          <cell r="JU322">
            <v>0</v>
          </cell>
          <cell r="JV322">
            <v>0</v>
          </cell>
          <cell r="JW322">
            <v>0</v>
          </cell>
          <cell r="JX322">
            <v>630.5</v>
          </cell>
          <cell r="JY322">
            <v>6392</v>
          </cell>
          <cell r="JZ322">
            <v>4030156</v>
          </cell>
          <cell r="KA322">
            <v>0</v>
          </cell>
        </row>
        <row r="323">
          <cell r="C323">
            <v>5805</v>
          </cell>
          <cell r="D323" t="str">
            <v>SAYDEL</v>
          </cell>
          <cell r="E323">
            <v>0</v>
          </cell>
          <cell r="F323">
            <v>0</v>
          </cell>
          <cell r="G323">
            <v>0</v>
          </cell>
          <cell r="H323">
            <v>5805</v>
          </cell>
          <cell r="I323">
            <v>8045361</v>
          </cell>
          <cell r="J323">
            <v>172322</v>
          </cell>
          <cell r="K323">
            <v>0</v>
          </cell>
          <cell r="L323">
            <v>1697965</v>
          </cell>
          <cell r="M323">
            <v>15800</v>
          </cell>
          <cell r="N323">
            <v>334750</v>
          </cell>
          <cell r="O323">
            <v>100000</v>
          </cell>
          <cell r="P323">
            <v>375125</v>
          </cell>
          <cell r="Q323">
            <v>7500</v>
          </cell>
          <cell r="R323">
            <v>5235010</v>
          </cell>
          <cell r="S323">
            <v>0</v>
          </cell>
          <cell r="T323">
            <v>1474751</v>
          </cell>
          <cell r="U323">
            <v>269594</v>
          </cell>
          <cell r="V323">
            <v>180090</v>
          </cell>
          <cell r="W323">
            <v>1281837</v>
          </cell>
          <cell r="X323">
            <v>19190105</v>
          </cell>
          <cell r="Y323">
            <v>0</v>
          </cell>
          <cell r="Z323">
            <v>590000</v>
          </cell>
          <cell r="AA323">
            <v>0</v>
          </cell>
          <cell r="AB323">
            <v>19780105</v>
          </cell>
          <cell r="AC323">
            <v>7530339</v>
          </cell>
          <cell r="AD323">
            <v>27310444</v>
          </cell>
          <cell r="AE323">
            <v>10515000</v>
          </cell>
          <cell r="AF323">
            <v>450000</v>
          </cell>
          <cell r="AG323">
            <v>550000</v>
          </cell>
          <cell r="AH323">
            <v>425000</v>
          </cell>
          <cell r="AI323">
            <v>764560</v>
          </cell>
          <cell r="AJ323">
            <v>663311</v>
          </cell>
          <cell r="AK323">
            <v>1987550</v>
          </cell>
          <cell r="AL323">
            <v>1057075</v>
          </cell>
          <cell r="AM323">
            <v>0</v>
          </cell>
          <cell r="AN323">
            <v>5897496</v>
          </cell>
          <cell r="AO323">
            <v>953750</v>
          </cell>
          <cell r="AP323">
            <v>4668500</v>
          </cell>
          <cell r="AQ323">
            <v>1102650</v>
          </cell>
          <cell r="AR323">
            <v>508974</v>
          </cell>
          <cell r="AS323">
            <v>6280124</v>
          </cell>
          <cell r="AT323">
            <v>23646370</v>
          </cell>
          <cell r="AU323">
            <v>590000</v>
          </cell>
          <cell r="AV323">
            <v>24236370</v>
          </cell>
          <cell r="AW323">
            <v>3074074</v>
          </cell>
          <cell r="AX323">
            <v>27310444</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2007</v>
          </cell>
          <cell r="BW323">
            <v>2016</v>
          </cell>
          <cell r="BX323">
            <v>10</v>
          </cell>
          <cell r="BY323">
            <v>0</v>
          </cell>
          <cell r="BZ323">
            <v>0</v>
          </cell>
          <cell r="CA323">
            <v>0</v>
          </cell>
          <cell r="CB323">
            <v>0</v>
          </cell>
          <cell r="CC323">
            <v>0</v>
          </cell>
          <cell r="CD323">
            <v>0</v>
          </cell>
          <cell r="CE323">
            <v>0</v>
          </cell>
          <cell r="CF323">
            <v>0</v>
          </cell>
          <cell r="CG323">
            <v>0</v>
          </cell>
          <cell r="CH323">
            <v>0</v>
          </cell>
          <cell r="CI323">
            <v>0</v>
          </cell>
          <cell r="CJ323">
            <v>2007</v>
          </cell>
          <cell r="CK323">
            <v>2016</v>
          </cell>
          <cell r="CL323">
            <v>1340</v>
          </cell>
          <cell r="CM323">
            <v>0</v>
          </cell>
          <cell r="CN323">
            <v>0</v>
          </cell>
          <cell r="CO323">
            <v>0</v>
          </cell>
          <cell r="CP323">
            <v>0</v>
          </cell>
          <cell r="CQ323">
            <v>0</v>
          </cell>
          <cell r="CR323">
            <v>0</v>
          </cell>
          <cell r="CS323">
            <v>0</v>
          </cell>
          <cell r="CT323">
            <v>2700</v>
          </cell>
          <cell r="CU323">
            <v>0</v>
          </cell>
          <cell r="CV323">
            <v>0</v>
          </cell>
          <cell r="CW323">
            <v>750857</v>
          </cell>
          <cell r="CX323">
            <v>0</v>
          </cell>
          <cell r="CY323">
            <v>0</v>
          </cell>
          <cell r="CZ323">
            <v>0</v>
          </cell>
          <cell r="DA323">
            <v>0</v>
          </cell>
          <cell r="DB323">
            <v>0</v>
          </cell>
          <cell r="DC323">
            <v>0</v>
          </cell>
          <cell r="DD323">
            <v>0</v>
          </cell>
          <cell r="DE323">
            <v>865974</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4965297</v>
          </cell>
          <cell r="DU323">
            <v>647689</v>
          </cell>
          <cell r="DV323">
            <v>0</v>
          </cell>
          <cell r="DW323">
            <v>0</v>
          </cell>
          <cell r="DX323">
            <v>0</v>
          </cell>
          <cell r="DY323">
            <v>380348</v>
          </cell>
          <cell r="DZ323">
            <v>6633</v>
          </cell>
          <cell r="EA323">
            <v>0</v>
          </cell>
          <cell r="EB323">
            <v>5999967</v>
          </cell>
          <cell r="EC323">
            <v>625863</v>
          </cell>
          <cell r="ED323">
            <v>0</v>
          </cell>
          <cell r="EE323">
            <v>5352278</v>
          </cell>
          <cell r="EF323">
            <v>0</v>
          </cell>
          <cell r="EG323">
            <v>865974</v>
          </cell>
          <cell r="EH323">
            <v>865974</v>
          </cell>
          <cell r="EI323">
            <v>213262</v>
          </cell>
          <cell r="EJ323">
            <v>1079236</v>
          </cell>
          <cell r="EK323">
            <v>0</v>
          </cell>
          <cell r="EL323">
            <v>0</v>
          </cell>
          <cell r="EM323">
            <v>0</v>
          </cell>
          <cell r="EN323">
            <v>0</v>
          </cell>
          <cell r="EO323">
            <v>512650</v>
          </cell>
          <cell r="EP323">
            <v>0</v>
          </cell>
          <cell r="EQ323">
            <v>8217716</v>
          </cell>
          <cell r="ER323">
            <v>100223</v>
          </cell>
          <cell r="ES323">
            <v>943083</v>
          </cell>
          <cell r="ET323">
            <v>98559</v>
          </cell>
          <cell r="EU323">
            <v>0</v>
          </cell>
          <cell r="EV323">
            <v>0</v>
          </cell>
          <cell r="EW323">
            <v>134000</v>
          </cell>
          <cell r="EX323">
            <v>33000</v>
          </cell>
          <cell r="EY323">
            <v>0</v>
          </cell>
          <cell r="EZ323">
            <v>0</v>
          </cell>
          <cell r="FA323">
            <v>79327</v>
          </cell>
          <cell r="FB323">
            <v>0</v>
          </cell>
          <cell r="FC323">
            <v>1287969</v>
          </cell>
          <cell r="FD323">
            <v>0</v>
          </cell>
          <cell r="FE323">
            <v>0</v>
          </cell>
          <cell r="FF323">
            <v>842860</v>
          </cell>
          <cell r="FG323">
            <v>100223</v>
          </cell>
          <cell r="FH323">
            <v>5872643</v>
          </cell>
          <cell r="FI323">
            <v>126154</v>
          </cell>
          <cell r="FJ323">
            <v>0</v>
          </cell>
          <cell r="FK323">
            <v>1697965</v>
          </cell>
          <cell r="FL323">
            <v>10000</v>
          </cell>
          <cell r="FM323">
            <v>0</v>
          </cell>
          <cell r="FN323">
            <v>0</v>
          </cell>
          <cell r="FO323">
            <v>50000</v>
          </cell>
          <cell r="FP323">
            <v>7500</v>
          </cell>
          <cell r="FQ323">
            <v>5235010</v>
          </cell>
          <cell r="FR323">
            <v>0</v>
          </cell>
          <cell r="FS323">
            <v>436477</v>
          </cell>
          <cell r="FT323">
            <v>196498</v>
          </cell>
          <cell r="FU323">
            <v>180090</v>
          </cell>
          <cell r="FV323">
            <v>818337</v>
          </cell>
          <cell r="FW323">
            <v>14630674</v>
          </cell>
          <cell r="FX323">
            <v>0</v>
          </cell>
          <cell r="FY323">
            <v>0</v>
          </cell>
          <cell r="FZ323">
            <v>0</v>
          </cell>
          <cell r="GA323">
            <v>14630674</v>
          </cell>
          <cell r="GB323">
            <v>3206345</v>
          </cell>
          <cell r="GC323">
            <v>17837019</v>
          </cell>
          <cell r="GD323">
            <v>3396867</v>
          </cell>
          <cell r="GE323">
            <v>0</v>
          </cell>
          <cell r="GF323">
            <v>10177663</v>
          </cell>
          <cell r="GG323">
            <v>6069</v>
          </cell>
          <cell r="GH323">
            <v>7288262</v>
          </cell>
          <cell r="GI323">
            <v>0</v>
          </cell>
          <cell r="GJ323">
            <v>89572</v>
          </cell>
          <cell r="GK323">
            <v>1160757</v>
          </cell>
          <cell r="GL323">
            <v>356115</v>
          </cell>
          <cell r="GM323">
            <v>8953</v>
          </cell>
          <cell r="GN323">
            <v>60686</v>
          </cell>
          <cell r="GO323">
            <v>66584</v>
          </cell>
          <cell r="GP323">
            <v>0</v>
          </cell>
          <cell r="GQ323">
            <v>364413</v>
          </cell>
          <cell r="GR323">
            <v>0</v>
          </cell>
          <cell r="GS323">
            <v>174919</v>
          </cell>
          <cell r="GT323">
            <v>298805</v>
          </cell>
          <cell r="GU323">
            <v>0</v>
          </cell>
          <cell r="GV323">
            <v>10651387</v>
          </cell>
          <cell r="GW323">
            <v>2551862</v>
          </cell>
          <cell r="GX323">
            <v>4391211</v>
          </cell>
          <cell r="GY323">
            <v>0</v>
          </cell>
          <cell r="GZ323">
            <v>0</v>
          </cell>
          <cell r="HA323">
            <v>0</v>
          </cell>
          <cell r="HB323">
            <v>628321</v>
          </cell>
          <cell r="HC323">
            <v>0</v>
          </cell>
          <cell r="HD323">
            <v>80916</v>
          </cell>
          <cell r="HE323">
            <v>87015</v>
          </cell>
          <cell r="HF323">
            <v>18309796</v>
          </cell>
          <cell r="HG323">
            <v>13637387</v>
          </cell>
          <cell r="HH323">
            <v>0</v>
          </cell>
          <cell r="HI323">
            <v>4672409</v>
          </cell>
          <cell r="HJ323">
            <v>7434227</v>
          </cell>
          <cell r="HK323">
            <v>0</v>
          </cell>
          <cell r="HL323">
            <v>96641</v>
          </cell>
          <cell r="HM323">
            <v>1095391</v>
          </cell>
          <cell r="HN323">
            <v>359804</v>
          </cell>
          <cell r="HO323">
            <v>5264</v>
          </cell>
          <cell r="HP323">
            <v>61950</v>
          </cell>
          <cell r="HQ323">
            <v>67977</v>
          </cell>
          <cell r="HR323">
            <v>0</v>
          </cell>
          <cell r="HS323">
            <v>364504</v>
          </cell>
          <cell r="HT323">
            <v>0</v>
          </cell>
          <cell r="HU323">
            <v>81543</v>
          </cell>
          <cell r="HV323">
            <v>0</v>
          </cell>
          <cell r="HW323">
            <v>-1335</v>
          </cell>
          <cell r="HX323">
            <v>10379140</v>
          </cell>
          <cell r="HY323">
            <v>0</v>
          </cell>
          <cell r="HZ323">
            <v>4672409</v>
          </cell>
          <cell r="IA323">
            <v>0</v>
          </cell>
          <cell r="IB323">
            <v>0</v>
          </cell>
          <cell r="IC323">
            <v>0</v>
          </cell>
          <cell r="ID323">
            <v>638675</v>
          </cell>
          <cell r="IE323">
            <v>0</v>
          </cell>
          <cell r="IF323">
            <v>66136</v>
          </cell>
          <cell r="IG323">
            <v>82634</v>
          </cell>
          <cell r="IH323">
            <v>0</v>
          </cell>
          <cell r="II323">
            <v>0</v>
          </cell>
          <cell r="IJ323">
            <v>0</v>
          </cell>
          <cell r="IK323">
            <v>0</v>
          </cell>
          <cell r="IL323">
            <v>10297597</v>
          </cell>
          <cell r="IM323">
            <v>0</v>
          </cell>
          <cell r="IN323">
            <v>0</v>
          </cell>
          <cell r="IO323">
            <v>3.12</v>
          </cell>
          <cell r="IP323">
            <v>39</v>
          </cell>
          <cell r="IQ323">
            <v>6.7750000000000004</v>
          </cell>
          <cell r="IR323">
            <v>5.72</v>
          </cell>
          <cell r="IS323">
            <v>1162.3</v>
          </cell>
          <cell r="IT323">
            <v>0</v>
          </cell>
          <cell r="IU323">
            <v>16.5</v>
          </cell>
          <cell r="IV323">
            <v>0</v>
          </cell>
          <cell r="IW323">
            <v>0</v>
          </cell>
          <cell r="IX323">
            <v>0</v>
          </cell>
          <cell r="IY323">
            <v>0</v>
          </cell>
          <cell r="IZ323">
            <v>0</v>
          </cell>
          <cell r="JA323">
            <v>0</v>
          </cell>
          <cell r="JB323">
            <v>0</v>
          </cell>
          <cell r="JC323">
            <v>0</v>
          </cell>
          <cell r="JD323">
            <v>176.99</v>
          </cell>
          <cell r="JE323">
            <v>21.92</v>
          </cell>
          <cell r="JF323">
            <v>70.83</v>
          </cell>
          <cell r="JG323">
            <v>84.24</v>
          </cell>
          <cell r="JH323">
            <v>16.440000000000001</v>
          </cell>
          <cell r="JI323">
            <v>59.94</v>
          </cell>
          <cell r="JJ323">
            <v>69.84</v>
          </cell>
          <cell r="JK323">
            <v>146.22</v>
          </cell>
          <cell r="JL323">
            <v>2.67</v>
          </cell>
          <cell r="JM323">
            <v>5.5</v>
          </cell>
          <cell r="JN323">
            <v>41</v>
          </cell>
          <cell r="JO323">
            <v>0</v>
          </cell>
          <cell r="JP323">
            <v>6189</v>
          </cell>
          <cell r="JQ323">
            <v>6.9240000000000004</v>
          </cell>
          <cell r="JR323">
            <v>88236</v>
          </cell>
          <cell r="JS323">
            <v>1201.2</v>
          </cell>
          <cell r="JT323">
            <v>1</v>
          </cell>
          <cell r="JU323">
            <v>6189</v>
          </cell>
          <cell r="JV323">
            <v>5356</v>
          </cell>
          <cell r="JW323">
            <v>0</v>
          </cell>
          <cell r="JX323">
            <v>1162.3</v>
          </cell>
          <cell r="JY323">
            <v>6434</v>
          </cell>
          <cell r="JZ323">
            <v>7478238</v>
          </cell>
          <cell r="KA323">
            <v>30331</v>
          </cell>
        </row>
        <row r="324">
          <cell r="C324">
            <v>5823</v>
          </cell>
          <cell r="D324" t="str">
            <v>SCHALLER-CRESTLAND</v>
          </cell>
          <cell r="E324">
            <v>0</v>
          </cell>
          <cell r="F324">
            <v>0</v>
          </cell>
          <cell r="G324">
            <v>0</v>
          </cell>
          <cell r="H324">
            <v>5823</v>
          </cell>
          <cell r="I324">
            <v>2611061</v>
          </cell>
          <cell r="J324">
            <v>62785</v>
          </cell>
          <cell r="K324">
            <v>197020</v>
          </cell>
          <cell r="L324">
            <v>600000</v>
          </cell>
          <cell r="M324">
            <v>21000</v>
          </cell>
          <cell r="N324">
            <v>157500</v>
          </cell>
          <cell r="O324">
            <v>32500</v>
          </cell>
          <cell r="P324">
            <v>821500</v>
          </cell>
          <cell r="Q324">
            <v>0</v>
          </cell>
          <cell r="R324">
            <v>1825792</v>
          </cell>
          <cell r="S324">
            <v>0</v>
          </cell>
          <cell r="T324">
            <v>132000</v>
          </cell>
          <cell r="U324">
            <v>8092</v>
          </cell>
          <cell r="V324">
            <v>54000</v>
          </cell>
          <cell r="W324">
            <v>330000</v>
          </cell>
          <cell r="X324">
            <v>6853250</v>
          </cell>
          <cell r="Y324">
            <v>0</v>
          </cell>
          <cell r="Z324">
            <v>0</v>
          </cell>
          <cell r="AA324">
            <v>0</v>
          </cell>
          <cell r="AB324">
            <v>6853250</v>
          </cell>
          <cell r="AC324">
            <v>1414491</v>
          </cell>
          <cell r="AD324">
            <v>8267741</v>
          </cell>
          <cell r="AE324">
            <v>4065621</v>
          </cell>
          <cell r="AF324">
            <v>100000</v>
          </cell>
          <cell r="AG324">
            <v>300000</v>
          </cell>
          <cell r="AH324">
            <v>270000</v>
          </cell>
          <cell r="AI324">
            <v>260000</v>
          </cell>
          <cell r="AJ324">
            <v>176000</v>
          </cell>
          <cell r="AK324">
            <v>625000</v>
          </cell>
          <cell r="AL324">
            <v>650000</v>
          </cell>
          <cell r="AM324">
            <v>0</v>
          </cell>
          <cell r="AN324">
            <v>2381000</v>
          </cell>
          <cell r="AO324">
            <v>393936</v>
          </cell>
          <cell r="AP324">
            <v>625000</v>
          </cell>
          <cell r="AQ324">
            <v>0</v>
          </cell>
          <cell r="AR324">
            <v>171434</v>
          </cell>
          <cell r="AS324">
            <v>796434</v>
          </cell>
          <cell r="AT324">
            <v>7636991</v>
          </cell>
          <cell r="AU324">
            <v>0</v>
          </cell>
          <cell r="AV324">
            <v>7636991</v>
          </cell>
          <cell r="AW324">
            <v>630750</v>
          </cell>
          <cell r="AX324">
            <v>8267741</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20</v>
          </cell>
          <cell r="BV324">
            <v>2015</v>
          </cell>
          <cell r="BW324">
            <v>2019</v>
          </cell>
          <cell r="BX324">
            <v>10</v>
          </cell>
          <cell r="BY324">
            <v>0</v>
          </cell>
          <cell r="BZ324">
            <v>0</v>
          </cell>
          <cell r="CA324">
            <v>0</v>
          </cell>
          <cell r="CB324">
            <v>0</v>
          </cell>
          <cell r="CC324">
            <v>0</v>
          </cell>
          <cell r="CD324">
            <v>0</v>
          </cell>
          <cell r="CE324">
            <v>0</v>
          </cell>
          <cell r="CF324">
            <v>0</v>
          </cell>
          <cell r="CG324">
            <v>0</v>
          </cell>
          <cell r="CH324">
            <v>0</v>
          </cell>
          <cell r="CI324">
            <v>0</v>
          </cell>
          <cell r="CJ324">
            <v>2009</v>
          </cell>
          <cell r="CK324">
            <v>2018</v>
          </cell>
          <cell r="CL324">
            <v>1340</v>
          </cell>
          <cell r="CM324">
            <v>0</v>
          </cell>
          <cell r="CN324">
            <v>0</v>
          </cell>
          <cell r="CO324">
            <v>0</v>
          </cell>
          <cell r="CP324">
            <v>0</v>
          </cell>
          <cell r="CQ324">
            <v>0</v>
          </cell>
          <cell r="CR324">
            <v>0</v>
          </cell>
          <cell r="CS324">
            <v>0</v>
          </cell>
          <cell r="CT324">
            <v>2700</v>
          </cell>
          <cell r="CU324">
            <v>0</v>
          </cell>
          <cell r="CV324">
            <v>4</v>
          </cell>
          <cell r="CW324">
            <v>242781</v>
          </cell>
          <cell r="CX324">
            <v>0</v>
          </cell>
          <cell r="CY324">
            <v>0</v>
          </cell>
          <cell r="CZ324">
            <v>0</v>
          </cell>
          <cell r="DA324">
            <v>0</v>
          </cell>
          <cell r="DB324">
            <v>0</v>
          </cell>
          <cell r="DC324">
            <v>0</v>
          </cell>
          <cell r="DD324">
            <v>4</v>
          </cell>
          <cell r="DE324">
            <v>274791</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1625463</v>
          </cell>
          <cell r="DU324">
            <v>110719</v>
          </cell>
          <cell r="DV324">
            <v>0</v>
          </cell>
          <cell r="DW324">
            <v>0</v>
          </cell>
          <cell r="DX324">
            <v>0</v>
          </cell>
          <cell r="DY324">
            <v>106266</v>
          </cell>
          <cell r="DZ324">
            <v>179757</v>
          </cell>
          <cell r="EA324">
            <v>0</v>
          </cell>
          <cell r="EB324">
            <v>2022205</v>
          </cell>
          <cell r="EC324">
            <v>400000</v>
          </cell>
          <cell r="ED324">
            <v>0</v>
          </cell>
          <cell r="EE324">
            <v>1911486</v>
          </cell>
          <cell r="EF324">
            <v>0</v>
          </cell>
          <cell r="EG324">
            <v>176281</v>
          </cell>
          <cell r="EH324">
            <v>176281</v>
          </cell>
          <cell r="EI324">
            <v>67672</v>
          </cell>
          <cell r="EJ324">
            <v>243953</v>
          </cell>
          <cell r="EK324">
            <v>0</v>
          </cell>
          <cell r="EL324">
            <v>0</v>
          </cell>
          <cell r="EM324">
            <v>0</v>
          </cell>
          <cell r="EN324">
            <v>0</v>
          </cell>
          <cell r="EO324">
            <v>0</v>
          </cell>
          <cell r="EP324">
            <v>0</v>
          </cell>
          <cell r="EQ324">
            <v>2666158</v>
          </cell>
          <cell r="ER324">
            <v>53991</v>
          </cell>
          <cell r="ES324">
            <v>986114</v>
          </cell>
          <cell r="ET324">
            <v>195057</v>
          </cell>
          <cell r="EU324">
            <v>0</v>
          </cell>
          <cell r="EV324">
            <v>0</v>
          </cell>
          <cell r="EW324">
            <v>85962</v>
          </cell>
          <cell r="EX324">
            <v>33000</v>
          </cell>
          <cell r="EY324">
            <v>0</v>
          </cell>
          <cell r="EZ324">
            <v>0</v>
          </cell>
          <cell r="FA324">
            <v>0</v>
          </cell>
          <cell r="FB324">
            <v>0</v>
          </cell>
          <cell r="FC324">
            <v>1300133</v>
          </cell>
          <cell r="FD324">
            <v>0</v>
          </cell>
          <cell r="FE324">
            <v>0</v>
          </cell>
          <cell r="FF324">
            <v>932123</v>
          </cell>
          <cell r="FG324">
            <v>53991</v>
          </cell>
          <cell r="FH324">
            <v>1982229</v>
          </cell>
          <cell r="FI324">
            <v>47664</v>
          </cell>
          <cell r="FJ324">
            <v>98510</v>
          </cell>
          <cell r="FK324">
            <v>600000</v>
          </cell>
          <cell r="FL324">
            <v>10000</v>
          </cell>
          <cell r="FM324">
            <v>0</v>
          </cell>
          <cell r="FN324">
            <v>0</v>
          </cell>
          <cell r="FO324">
            <v>375000</v>
          </cell>
          <cell r="FP324">
            <v>0</v>
          </cell>
          <cell r="FQ324">
            <v>1825792</v>
          </cell>
          <cell r="FR324">
            <v>0</v>
          </cell>
          <cell r="FS324">
            <v>120000</v>
          </cell>
          <cell r="FT324">
            <v>0</v>
          </cell>
          <cell r="FU324">
            <v>54000</v>
          </cell>
          <cell r="FV324">
            <v>180000</v>
          </cell>
          <cell r="FW324">
            <v>5293195</v>
          </cell>
          <cell r="FX324">
            <v>0</v>
          </cell>
          <cell r="FY324">
            <v>0</v>
          </cell>
          <cell r="FZ324">
            <v>0</v>
          </cell>
          <cell r="GA324">
            <v>5293195</v>
          </cell>
          <cell r="GB324">
            <v>273860</v>
          </cell>
          <cell r="GC324">
            <v>5567055</v>
          </cell>
          <cell r="GD324">
            <v>1437510</v>
          </cell>
          <cell r="GE324">
            <v>0</v>
          </cell>
          <cell r="GF324">
            <v>3208175</v>
          </cell>
          <cell r="GG324">
            <v>6068</v>
          </cell>
          <cell r="GH324">
            <v>2259723</v>
          </cell>
          <cell r="GI324">
            <v>19518</v>
          </cell>
          <cell r="GJ324">
            <v>189042</v>
          </cell>
          <cell r="GK324">
            <v>268448</v>
          </cell>
          <cell r="GL324">
            <v>114080</v>
          </cell>
          <cell r="GM324">
            <v>6687</v>
          </cell>
          <cell r="GN324">
            <v>19042</v>
          </cell>
          <cell r="GO324">
            <v>21414</v>
          </cell>
          <cell r="GP324">
            <v>0</v>
          </cell>
          <cell r="GQ324">
            <v>73110</v>
          </cell>
          <cell r="GR324">
            <v>0</v>
          </cell>
          <cell r="GS324">
            <v>54390</v>
          </cell>
          <cell r="GT324">
            <v>45656</v>
          </cell>
          <cell r="GU324">
            <v>0</v>
          </cell>
          <cell r="GV324">
            <v>3308221</v>
          </cell>
          <cell r="GW324">
            <v>1080652</v>
          </cell>
          <cell r="GX324">
            <v>256727</v>
          </cell>
          <cell r="GY324">
            <v>0</v>
          </cell>
          <cell r="GZ324">
            <v>0</v>
          </cell>
          <cell r="HA324">
            <v>0</v>
          </cell>
          <cell r="HB324">
            <v>195513</v>
          </cell>
          <cell r="HC324">
            <v>0</v>
          </cell>
          <cell r="HD324">
            <v>29023</v>
          </cell>
          <cell r="HE324">
            <v>45008</v>
          </cell>
          <cell r="HF324">
            <v>4886121</v>
          </cell>
          <cell r="HG324">
            <v>4980725</v>
          </cell>
          <cell r="HH324">
            <v>0</v>
          </cell>
          <cell r="HI324">
            <v>-94604</v>
          </cell>
          <cell r="HJ324">
            <v>2352678</v>
          </cell>
          <cell r="HK324">
            <v>0</v>
          </cell>
          <cell r="HL324">
            <v>197119</v>
          </cell>
          <cell r="HM324">
            <v>193870</v>
          </cell>
          <cell r="HN324">
            <v>114850</v>
          </cell>
          <cell r="HO324">
            <v>5917</v>
          </cell>
          <cell r="HP324">
            <v>19924</v>
          </cell>
          <cell r="HQ324">
            <v>22397</v>
          </cell>
          <cell r="HR324">
            <v>0</v>
          </cell>
          <cell r="HS324">
            <v>77445</v>
          </cell>
          <cell r="HT324">
            <v>94604</v>
          </cell>
          <cell r="HU324">
            <v>60610</v>
          </cell>
          <cell r="HV324">
            <v>0</v>
          </cell>
          <cell r="HW324">
            <v>0</v>
          </cell>
          <cell r="HX324">
            <v>3391520</v>
          </cell>
          <cell r="HY324">
            <v>0</v>
          </cell>
          <cell r="HZ324">
            <v>-94604</v>
          </cell>
          <cell r="IA324">
            <v>0</v>
          </cell>
          <cell r="IB324">
            <v>0</v>
          </cell>
          <cell r="IC324">
            <v>0</v>
          </cell>
          <cell r="ID324">
            <v>201484</v>
          </cell>
          <cell r="IE324">
            <v>0</v>
          </cell>
          <cell r="IF324">
            <v>23788</v>
          </cell>
          <cell r="IG324">
            <v>52029</v>
          </cell>
          <cell r="IH324">
            <v>0</v>
          </cell>
          <cell r="II324">
            <v>0</v>
          </cell>
          <cell r="IJ324">
            <v>0</v>
          </cell>
          <cell r="IK324">
            <v>0</v>
          </cell>
          <cell r="IL324">
            <v>3236306</v>
          </cell>
          <cell r="IM324">
            <v>0</v>
          </cell>
          <cell r="IN324">
            <v>0</v>
          </cell>
          <cell r="IO324">
            <v>28.03</v>
          </cell>
          <cell r="IP324">
            <v>15</v>
          </cell>
          <cell r="IQ324">
            <v>1.845</v>
          </cell>
          <cell r="IR324">
            <v>1.98</v>
          </cell>
          <cell r="IS324">
            <v>377.4</v>
          </cell>
          <cell r="IT324">
            <v>0</v>
          </cell>
          <cell r="IU324">
            <v>5.5</v>
          </cell>
          <cell r="IV324">
            <v>0</v>
          </cell>
          <cell r="IW324">
            <v>0</v>
          </cell>
          <cell r="IX324">
            <v>0</v>
          </cell>
          <cell r="IY324">
            <v>1859</v>
          </cell>
          <cell r="IZ324">
            <v>2281</v>
          </cell>
          <cell r="JA324">
            <v>0</v>
          </cell>
          <cell r="JB324">
            <v>0</v>
          </cell>
          <cell r="JC324">
            <v>1.27</v>
          </cell>
          <cell r="JD324">
            <v>31.33</v>
          </cell>
          <cell r="JE324">
            <v>10.96</v>
          </cell>
          <cell r="JF324">
            <v>10.29</v>
          </cell>
          <cell r="JG324">
            <v>10.08</v>
          </cell>
          <cell r="JH324">
            <v>10.96</v>
          </cell>
          <cell r="JI324">
            <v>13.92</v>
          </cell>
          <cell r="JJ324">
            <v>12.24</v>
          </cell>
          <cell r="JK324">
            <v>37.119999999999997</v>
          </cell>
          <cell r="JL324">
            <v>24.78</v>
          </cell>
          <cell r="JM324">
            <v>1.76</v>
          </cell>
          <cell r="JN324">
            <v>0</v>
          </cell>
          <cell r="JO324">
            <v>0</v>
          </cell>
          <cell r="JP324">
            <v>6188</v>
          </cell>
          <cell r="JQ324">
            <v>1.9359999999999999</v>
          </cell>
          <cell r="JR324">
            <v>5094</v>
          </cell>
          <cell r="JS324">
            <v>380.2</v>
          </cell>
          <cell r="JT324">
            <v>0</v>
          </cell>
          <cell r="JU324">
            <v>0</v>
          </cell>
          <cell r="JV324">
            <v>0</v>
          </cell>
          <cell r="JW324">
            <v>368</v>
          </cell>
          <cell r="JX324">
            <v>377.4</v>
          </cell>
          <cell r="JY324">
            <v>6433</v>
          </cell>
          <cell r="JZ324">
            <v>2427814</v>
          </cell>
          <cell r="KA324">
            <v>0</v>
          </cell>
        </row>
        <row r="325">
          <cell r="C325">
            <v>5832</v>
          </cell>
          <cell r="D325" t="str">
            <v>SCHLESWIG</v>
          </cell>
          <cell r="E325">
            <v>0</v>
          </cell>
          <cell r="F325">
            <v>0</v>
          </cell>
          <cell r="G325">
            <v>0</v>
          </cell>
          <cell r="H325">
            <v>5832</v>
          </cell>
          <cell r="I325">
            <v>1237334</v>
          </cell>
          <cell r="J325">
            <v>20057</v>
          </cell>
          <cell r="K325">
            <v>95000</v>
          </cell>
          <cell r="L325">
            <v>240000</v>
          </cell>
          <cell r="M325">
            <v>27000</v>
          </cell>
          <cell r="N325">
            <v>76000</v>
          </cell>
          <cell r="O325">
            <v>35000</v>
          </cell>
          <cell r="P325">
            <v>322500</v>
          </cell>
          <cell r="Q325">
            <v>0</v>
          </cell>
          <cell r="R325">
            <v>1618286</v>
          </cell>
          <cell r="S325">
            <v>0</v>
          </cell>
          <cell r="T325">
            <v>251500</v>
          </cell>
          <cell r="U325">
            <v>154880</v>
          </cell>
          <cell r="V325">
            <v>48000</v>
          </cell>
          <cell r="W325">
            <v>155000</v>
          </cell>
          <cell r="X325">
            <v>4280557</v>
          </cell>
          <cell r="Y325">
            <v>0</v>
          </cell>
          <cell r="Z325">
            <v>95516</v>
          </cell>
          <cell r="AA325">
            <v>0</v>
          </cell>
          <cell r="AB325">
            <v>4376073</v>
          </cell>
          <cell r="AC325">
            <v>1730092</v>
          </cell>
          <cell r="AD325">
            <v>6106165</v>
          </cell>
          <cell r="AE325">
            <v>3240000</v>
          </cell>
          <cell r="AF325">
            <v>45000</v>
          </cell>
          <cell r="AG325">
            <v>190000</v>
          </cell>
          <cell r="AH325">
            <v>240000</v>
          </cell>
          <cell r="AI325">
            <v>90000</v>
          </cell>
          <cell r="AJ325">
            <v>175000</v>
          </cell>
          <cell r="AK325">
            <v>530000</v>
          </cell>
          <cell r="AL325">
            <v>240000</v>
          </cell>
          <cell r="AM325">
            <v>0</v>
          </cell>
          <cell r="AN325">
            <v>1510000</v>
          </cell>
          <cell r="AO325">
            <v>330000</v>
          </cell>
          <cell r="AP325">
            <v>80000</v>
          </cell>
          <cell r="AQ325">
            <v>95516</v>
          </cell>
          <cell r="AR325">
            <v>135542</v>
          </cell>
          <cell r="AS325">
            <v>311058</v>
          </cell>
          <cell r="AT325">
            <v>5391058</v>
          </cell>
          <cell r="AU325">
            <v>95516</v>
          </cell>
          <cell r="AV325">
            <v>5486574</v>
          </cell>
          <cell r="AW325">
            <v>619591</v>
          </cell>
          <cell r="AX325">
            <v>6106165</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20</v>
          </cell>
          <cell r="BV325">
            <v>2013</v>
          </cell>
          <cell r="BW325">
            <v>2017</v>
          </cell>
          <cell r="BX325">
            <v>10</v>
          </cell>
          <cell r="BY325">
            <v>0</v>
          </cell>
          <cell r="BZ325">
            <v>0</v>
          </cell>
          <cell r="CA325">
            <v>0</v>
          </cell>
          <cell r="CB325">
            <v>0</v>
          </cell>
          <cell r="CC325">
            <v>0</v>
          </cell>
          <cell r="CD325">
            <v>0</v>
          </cell>
          <cell r="CE325">
            <v>0</v>
          </cell>
          <cell r="CF325">
            <v>0</v>
          </cell>
          <cell r="CG325">
            <v>0</v>
          </cell>
          <cell r="CH325">
            <v>0</v>
          </cell>
          <cell r="CI325">
            <v>0</v>
          </cell>
          <cell r="CJ325">
            <v>2006</v>
          </cell>
          <cell r="CK325">
            <v>2015</v>
          </cell>
          <cell r="CL325">
            <v>670</v>
          </cell>
          <cell r="CM325">
            <v>0</v>
          </cell>
          <cell r="CN325">
            <v>0</v>
          </cell>
          <cell r="CO325">
            <v>0</v>
          </cell>
          <cell r="CP325">
            <v>0</v>
          </cell>
          <cell r="CQ325">
            <v>0</v>
          </cell>
          <cell r="CR325">
            <v>0</v>
          </cell>
          <cell r="CS325">
            <v>0</v>
          </cell>
          <cell r="CT325">
            <v>0</v>
          </cell>
          <cell r="CU325">
            <v>0</v>
          </cell>
          <cell r="CV325">
            <v>1</v>
          </cell>
          <cell r="CW325">
            <v>185714</v>
          </cell>
          <cell r="CX325">
            <v>0</v>
          </cell>
          <cell r="CY325">
            <v>0</v>
          </cell>
          <cell r="CZ325">
            <v>0</v>
          </cell>
          <cell r="DA325">
            <v>0</v>
          </cell>
          <cell r="DB325">
            <v>0</v>
          </cell>
          <cell r="DC325">
            <v>0</v>
          </cell>
          <cell r="DD325">
            <v>0</v>
          </cell>
          <cell r="DE325">
            <v>85225</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1020800</v>
          </cell>
          <cell r="DU325">
            <v>140530</v>
          </cell>
          <cell r="DV325">
            <v>0</v>
          </cell>
          <cell r="DW325">
            <v>0</v>
          </cell>
          <cell r="DX325">
            <v>0</v>
          </cell>
          <cell r="DY325">
            <v>0</v>
          </cell>
          <cell r="DZ325">
            <v>10978</v>
          </cell>
          <cell r="EA325">
            <v>0</v>
          </cell>
          <cell r="EB325">
            <v>1172308</v>
          </cell>
          <cell r="EC325">
            <v>25000</v>
          </cell>
          <cell r="ED325">
            <v>0</v>
          </cell>
          <cell r="EE325">
            <v>1031778</v>
          </cell>
          <cell r="EF325">
            <v>0</v>
          </cell>
          <cell r="EG325">
            <v>85225</v>
          </cell>
          <cell r="EH325">
            <v>85225</v>
          </cell>
          <cell r="EI325">
            <v>41976</v>
          </cell>
          <cell r="EJ325">
            <v>127201</v>
          </cell>
          <cell r="EK325">
            <v>0</v>
          </cell>
          <cell r="EL325">
            <v>0</v>
          </cell>
          <cell r="EM325">
            <v>0</v>
          </cell>
          <cell r="EN325">
            <v>0</v>
          </cell>
          <cell r="EO325">
            <v>0</v>
          </cell>
          <cell r="EP325">
            <v>0</v>
          </cell>
          <cell r="EQ325">
            <v>1324509</v>
          </cell>
          <cell r="ER325">
            <v>110478</v>
          </cell>
          <cell r="ES325">
            <v>921615</v>
          </cell>
          <cell r="ET325">
            <v>19654</v>
          </cell>
          <cell r="EU325">
            <v>0</v>
          </cell>
          <cell r="EV325">
            <v>0</v>
          </cell>
          <cell r="EW325">
            <v>67000</v>
          </cell>
          <cell r="EX325">
            <v>33000</v>
          </cell>
          <cell r="EY325">
            <v>0</v>
          </cell>
          <cell r="EZ325">
            <v>0</v>
          </cell>
          <cell r="FA325">
            <v>0</v>
          </cell>
          <cell r="FB325">
            <v>0</v>
          </cell>
          <cell r="FC325">
            <v>1041269</v>
          </cell>
          <cell r="FD325">
            <v>0</v>
          </cell>
          <cell r="FE325">
            <v>0</v>
          </cell>
          <cell r="FF325">
            <v>811137</v>
          </cell>
          <cell r="FG325">
            <v>110478</v>
          </cell>
          <cell r="FH325">
            <v>1087308</v>
          </cell>
          <cell r="FI325">
            <v>16047</v>
          </cell>
          <cell r="FJ325">
            <v>95000</v>
          </cell>
          <cell r="FK325">
            <v>240000</v>
          </cell>
          <cell r="FL325">
            <v>20000</v>
          </cell>
          <cell r="FM325">
            <v>0</v>
          </cell>
          <cell r="FN325">
            <v>35000</v>
          </cell>
          <cell r="FO325">
            <v>50000</v>
          </cell>
          <cell r="FP325">
            <v>0</v>
          </cell>
          <cell r="FQ325">
            <v>1618286</v>
          </cell>
          <cell r="FR325">
            <v>0</v>
          </cell>
          <cell r="FS325">
            <v>250000</v>
          </cell>
          <cell r="FT325">
            <v>4416</v>
          </cell>
          <cell r="FU325">
            <v>48000</v>
          </cell>
          <cell r="FV325">
            <v>60000</v>
          </cell>
          <cell r="FW325">
            <v>3524057</v>
          </cell>
          <cell r="FX325">
            <v>0</v>
          </cell>
          <cell r="FY325">
            <v>0</v>
          </cell>
          <cell r="FZ325">
            <v>0</v>
          </cell>
          <cell r="GA325">
            <v>3524057</v>
          </cell>
          <cell r="GB325">
            <v>1009480</v>
          </cell>
          <cell r="GC325">
            <v>4533537</v>
          </cell>
          <cell r="GD325">
            <v>802416</v>
          </cell>
          <cell r="GE325">
            <v>0</v>
          </cell>
          <cell r="GF325">
            <v>2489133</v>
          </cell>
          <cell r="GG325">
            <v>6001</v>
          </cell>
          <cell r="GH325">
            <v>1856709</v>
          </cell>
          <cell r="GI325">
            <v>0</v>
          </cell>
          <cell r="GJ325">
            <v>73632</v>
          </cell>
          <cell r="GK325">
            <v>268965</v>
          </cell>
          <cell r="GL325">
            <v>95795</v>
          </cell>
          <cell r="GM325">
            <v>0</v>
          </cell>
          <cell r="GN325">
            <v>15410</v>
          </cell>
          <cell r="GO325">
            <v>17322</v>
          </cell>
          <cell r="GP325">
            <v>0</v>
          </cell>
          <cell r="GQ325">
            <v>0</v>
          </cell>
          <cell r="GR325">
            <v>0</v>
          </cell>
          <cell r="GS325">
            <v>37336</v>
          </cell>
          <cell r="GT325">
            <v>20353</v>
          </cell>
          <cell r="GU325">
            <v>0</v>
          </cell>
          <cell r="GV325">
            <v>2546822</v>
          </cell>
          <cell r="GW325">
            <v>406266</v>
          </cell>
          <cell r="GX325">
            <v>1882793</v>
          </cell>
          <cell r="GY325">
            <v>0</v>
          </cell>
          <cell r="GZ325">
            <v>0</v>
          </cell>
          <cell r="HA325">
            <v>0</v>
          </cell>
          <cell r="HB325">
            <v>147757</v>
          </cell>
          <cell r="HC325">
            <v>0</v>
          </cell>
          <cell r="HD325">
            <v>17059</v>
          </cell>
          <cell r="HE325">
            <v>0</v>
          </cell>
          <cell r="HF325">
            <v>4983638</v>
          </cell>
          <cell r="HG325">
            <v>3150028</v>
          </cell>
          <cell r="HH325">
            <v>0</v>
          </cell>
          <cell r="HI325">
            <v>1833610</v>
          </cell>
          <cell r="HJ325">
            <v>1838748</v>
          </cell>
          <cell r="HK325">
            <v>36528</v>
          </cell>
          <cell r="HL325">
            <v>65158</v>
          </cell>
          <cell r="HM325">
            <v>229538</v>
          </cell>
          <cell r="HN325">
            <v>93162</v>
          </cell>
          <cell r="HO325">
            <v>2633</v>
          </cell>
          <cell r="HP325">
            <v>15111</v>
          </cell>
          <cell r="HQ325">
            <v>16980</v>
          </cell>
          <cell r="HR325">
            <v>0</v>
          </cell>
          <cell r="HS325">
            <v>0</v>
          </cell>
          <cell r="HT325">
            <v>0</v>
          </cell>
          <cell r="HU325">
            <v>40046</v>
          </cell>
          <cell r="HV325">
            <v>0</v>
          </cell>
          <cell r="HW325">
            <v>0</v>
          </cell>
          <cell r="HX325">
            <v>2502293</v>
          </cell>
          <cell r="HY325">
            <v>0</v>
          </cell>
          <cell r="HZ325">
            <v>1833610</v>
          </cell>
          <cell r="IA325">
            <v>0</v>
          </cell>
          <cell r="IB325">
            <v>0</v>
          </cell>
          <cell r="IC325">
            <v>0</v>
          </cell>
          <cell r="ID325">
            <v>151729</v>
          </cell>
          <cell r="IE325">
            <v>0</v>
          </cell>
          <cell r="IF325">
            <v>13977</v>
          </cell>
          <cell r="IG325">
            <v>0</v>
          </cell>
          <cell r="IH325">
            <v>0</v>
          </cell>
          <cell r="II325">
            <v>0</v>
          </cell>
          <cell r="IJ325">
            <v>0</v>
          </cell>
          <cell r="IK325">
            <v>0</v>
          </cell>
          <cell r="IL325">
            <v>2462247</v>
          </cell>
          <cell r="IM325">
            <v>0</v>
          </cell>
          <cell r="IN325">
            <v>0</v>
          </cell>
          <cell r="IO325">
            <v>7.08</v>
          </cell>
          <cell r="IP325">
            <v>0</v>
          </cell>
          <cell r="IQ325">
            <v>1.8049999999999999</v>
          </cell>
          <cell r="IR325">
            <v>1.76</v>
          </cell>
          <cell r="IS325">
            <v>288</v>
          </cell>
          <cell r="IT325">
            <v>0</v>
          </cell>
          <cell r="IU325">
            <v>0</v>
          </cell>
          <cell r="IV325">
            <v>0</v>
          </cell>
          <cell r="IW325">
            <v>0</v>
          </cell>
          <cell r="IX325">
            <v>0</v>
          </cell>
          <cell r="IY325">
            <v>0</v>
          </cell>
          <cell r="IZ325">
            <v>0</v>
          </cell>
          <cell r="JA325">
            <v>0</v>
          </cell>
          <cell r="JB325">
            <v>0</v>
          </cell>
          <cell r="JC325">
            <v>0</v>
          </cell>
          <cell r="JD325">
            <v>37.5</v>
          </cell>
          <cell r="JE325">
            <v>19.18</v>
          </cell>
          <cell r="JF325">
            <v>9.68</v>
          </cell>
          <cell r="JG325">
            <v>8.64</v>
          </cell>
          <cell r="JH325">
            <v>30.14</v>
          </cell>
          <cell r="JI325">
            <v>10.89</v>
          </cell>
          <cell r="JJ325">
            <v>7.2</v>
          </cell>
          <cell r="JK325">
            <v>48.23</v>
          </cell>
          <cell r="JL325">
            <v>10.28</v>
          </cell>
          <cell r="JM325">
            <v>0.66</v>
          </cell>
          <cell r="JN325">
            <v>10</v>
          </cell>
          <cell r="JO325">
            <v>0</v>
          </cell>
          <cell r="JP325">
            <v>6121</v>
          </cell>
          <cell r="JQ325">
            <v>1.546</v>
          </cell>
          <cell r="JR325">
            <v>5804</v>
          </cell>
          <cell r="JS325">
            <v>300.39999999999998</v>
          </cell>
          <cell r="JT325">
            <v>0</v>
          </cell>
          <cell r="JU325">
            <v>0</v>
          </cell>
          <cell r="JV325">
            <v>0</v>
          </cell>
          <cell r="JW325">
            <v>0</v>
          </cell>
          <cell r="JX325">
            <v>288</v>
          </cell>
          <cell r="JY325">
            <v>6366</v>
          </cell>
          <cell r="JZ325">
            <v>1833408</v>
          </cell>
          <cell r="KA325">
            <v>23727</v>
          </cell>
        </row>
        <row r="326">
          <cell r="C326">
            <v>5841</v>
          </cell>
          <cell r="D326" t="str">
            <v>JEFFERSON-SCRANTON (SCRANTON) OLD</v>
          </cell>
          <cell r="E326">
            <v>0</v>
          </cell>
          <cell r="F326">
            <v>0</v>
          </cell>
          <cell r="G326">
            <v>0</v>
          </cell>
          <cell r="H326">
            <v>3195</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0</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cell r="ER326">
            <v>0</v>
          </cell>
          <cell r="ES326">
            <v>0</v>
          </cell>
          <cell r="ET326">
            <v>0</v>
          </cell>
          <cell r="EU326">
            <v>0</v>
          </cell>
          <cell r="EV326">
            <v>0</v>
          </cell>
          <cell r="EW326">
            <v>0</v>
          </cell>
          <cell r="EX326">
            <v>0</v>
          </cell>
          <cell r="EY326">
            <v>0</v>
          </cell>
          <cell r="EZ326">
            <v>0</v>
          </cell>
          <cell r="FA326">
            <v>0</v>
          </cell>
          <cell r="FB326">
            <v>0</v>
          </cell>
          <cell r="FC326">
            <v>0</v>
          </cell>
          <cell r="FD326">
            <v>0</v>
          </cell>
          <cell r="FE326">
            <v>0</v>
          </cell>
          <cell r="FF326">
            <v>0</v>
          </cell>
          <cell r="FG326">
            <v>0</v>
          </cell>
          <cell r="FH326">
            <v>0</v>
          </cell>
          <cell r="FI326">
            <v>0</v>
          </cell>
          <cell r="FJ326">
            <v>0</v>
          </cell>
          <cell r="FK326">
            <v>0</v>
          </cell>
          <cell r="FL326">
            <v>0</v>
          </cell>
          <cell r="FM326">
            <v>0</v>
          </cell>
          <cell r="FN326">
            <v>0</v>
          </cell>
          <cell r="FO326">
            <v>0</v>
          </cell>
          <cell r="FP326">
            <v>0</v>
          </cell>
          <cell r="FQ326">
            <v>0</v>
          </cell>
          <cell r="FR326">
            <v>0</v>
          </cell>
          <cell r="FS326">
            <v>0</v>
          </cell>
          <cell r="FT326">
            <v>0</v>
          </cell>
          <cell r="FU326">
            <v>0</v>
          </cell>
          <cell r="FV326">
            <v>0</v>
          </cell>
          <cell r="FW326">
            <v>0</v>
          </cell>
          <cell r="FX326">
            <v>0</v>
          </cell>
          <cell r="FY326">
            <v>0</v>
          </cell>
          <cell r="FZ326">
            <v>0</v>
          </cell>
          <cell r="GA326">
            <v>0</v>
          </cell>
          <cell r="GB326">
            <v>0</v>
          </cell>
          <cell r="GC326">
            <v>0</v>
          </cell>
          <cell r="GD326">
            <v>0</v>
          </cell>
          <cell r="GE326">
            <v>0</v>
          </cell>
          <cell r="GF326">
            <v>0</v>
          </cell>
          <cell r="GG326">
            <v>0</v>
          </cell>
          <cell r="GH326">
            <v>0</v>
          </cell>
          <cell r="GI326">
            <v>0</v>
          </cell>
          <cell r="GJ326">
            <v>0</v>
          </cell>
          <cell r="GK326">
            <v>0</v>
          </cell>
          <cell r="GL326">
            <v>0</v>
          </cell>
          <cell r="GM326">
            <v>0</v>
          </cell>
          <cell r="GN326">
            <v>0</v>
          </cell>
          <cell r="GO326">
            <v>0</v>
          </cell>
          <cell r="GP326">
            <v>0</v>
          </cell>
          <cell r="GQ326">
            <v>0</v>
          </cell>
          <cell r="GR326">
            <v>0</v>
          </cell>
          <cell r="GS326">
            <v>0</v>
          </cell>
          <cell r="GT326">
            <v>0</v>
          </cell>
          <cell r="GU326">
            <v>0</v>
          </cell>
          <cell r="GV326">
            <v>0</v>
          </cell>
          <cell r="GW326">
            <v>0</v>
          </cell>
          <cell r="GX326">
            <v>0</v>
          </cell>
          <cell r="GY326">
            <v>0</v>
          </cell>
          <cell r="GZ326">
            <v>0</v>
          </cell>
          <cell r="HA326">
            <v>0</v>
          </cell>
          <cell r="HB326">
            <v>0</v>
          </cell>
          <cell r="HC326">
            <v>0</v>
          </cell>
          <cell r="HD326">
            <v>0</v>
          </cell>
          <cell r="HE326">
            <v>0</v>
          </cell>
          <cell r="HF326">
            <v>0</v>
          </cell>
          <cell r="HG326">
            <v>0</v>
          </cell>
          <cell r="HH326">
            <v>0</v>
          </cell>
          <cell r="HI326">
            <v>0</v>
          </cell>
          <cell r="HJ326">
            <v>0</v>
          </cell>
          <cell r="HK326">
            <v>0</v>
          </cell>
          <cell r="HL326">
            <v>0</v>
          </cell>
          <cell r="HM326">
            <v>0</v>
          </cell>
          <cell r="HN326">
            <v>0</v>
          </cell>
          <cell r="HO326">
            <v>0</v>
          </cell>
          <cell r="HP326">
            <v>0</v>
          </cell>
          <cell r="HQ326">
            <v>0</v>
          </cell>
          <cell r="HR326">
            <v>0</v>
          </cell>
          <cell r="HS326">
            <v>0</v>
          </cell>
          <cell r="HT326">
            <v>0</v>
          </cell>
          <cell r="HU326">
            <v>0</v>
          </cell>
          <cell r="HV326">
            <v>0</v>
          </cell>
          <cell r="HW326">
            <v>0</v>
          </cell>
          <cell r="HX326">
            <v>0</v>
          </cell>
          <cell r="HY326">
            <v>0</v>
          </cell>
          <cell r="HZ326">
            <v>0</v>
          </cell>
          <cell r="IA326">
            <v>0</v>
          </cell>
          <cell r="IB326">
            <v>0</v>
          </cell>
          <cell r="IC326">
            <v>0</v>
          </cell>
          <cell r="ID326">
            <v>0</v>
          </cell>
          <cell r="IE326">
            <v>0</v>
          </cell>
          <cell r="IF326">
            <v>0</v>
          </cell>
          <cell r="IG326">
            <v>0</v>
          </cell>
          <cell r="IH326">
            <v>0</v>
          </cell>
          <cell r="II326">
            <v>0</v>
          </cell>
          <cell r="IJ326">
            <v>0</v>
          </cell>
          <cell r="IK326">
            <v>0</v>
          </cell>
          <cell r="IL326">
            <v>0</v>
          </cell>
          <cell r="IM326">
            <v>0</v>
          </cell>
          <cell r="IN326">
            <v>0</v>
          </cell>
          <cell r="IO326">
            <v>0</v>
          </cell>
          <cell r="IP326">
            <v>0</v>
          </cell>
          <cell r="IQ326">
            <v>0</v>
          </cell>
          <cell r="IR326">
            <v>0</v>
          </cell>
          <cell r="IS326">
            <v>0</v>
          </cell>
          <cell r="IT326">
            <v>0</v>
          </cell>
          <cell r="IU326">
            <v>0</v>
          </cell>
          <cell r="IV326">
            <v>0</v>
          </cell>
          <cell r="IW326">
            <v>0</v>
          </cell>
          <cell r="IX326">
            <v>0</v>
          </cell>
          <cell r="IY326">
            <v>0</v>
          </cell>
          <cell r="IZ326">
            <v>0</v>
          </cell>
          <cell r="JA326">
            <v>0</v>
          </cell>
          <cell r="JB326">
            <v>0</v>
          </cell>
          <cell r="JC326">
            <v>0</v>
          </cell>
          <cell r="JD326">
            <v>0</v>
          </cell>
          <cell r="JE326">
            <v>0</v>
          </cell>
          <cell r="JF326">
            <v>0</v>
          </cell>
          <cell r="JG326">
            <v>0</v>
          </cell>
          <cell r="JH326">
            <v>0</v>
          </cell>
          <cell r="JI326">
            <v>0</v>
          </cell>
          <cell r="JJ326">
            <v>0</v>
          </cell>
          <cell r="JK326">
            <v>0</v>
          </cell>
          <cell r="JL326">
            <v>0</v>
          </cell>
          <cell r="JM326">
            <v>0</v>
          </cell>
          <cell r="JN326">
            <v>0</v>
          </cell>
          <cell r="JO326">
            <v>0</v>
          </cell>
          <cell r="JP326">
            <v>0</v>
          </cell>
          <cell r="JQ326">
            <v>0</v>
          </cell>
          <cell r="JR326">
            <v>0</v>
          </cell>
          <cell r="JS326">
            <v>0</v>
          </cell>
          <cell r="JT326">
            <v>0</v>
          </cell>
          <cell r="JU326">
            <v>0</v>
          </cell>
          <cell r="JV326">
            <v>0</v>
          </cell>
          <cell r="JW326">
            <v>0</v>
          </cell>
          <cell r="JX326">
            <v>0</v>
          </cell>
          <cell r="JY326">
            <v>0</v>
          </cell>
          <cell r="JZ326">
            <v>0</v>
          </cell>
          <cell r="KA326">
            <v>0</v>
          </cell>
        </row>
        <row r="327">
          <cell r="C327">
            <v>5868</v>
          </cell>
          <cell r="D327" t="str">
            <v>NORTH UNION (SENTRAL)</v>
          </cell>
          <cell r="E327">
            <v>0</v>
          </cell>
          <cell r="F327">
            <v>0</v>
          </cell>
          <cell r="G327">
            <v>0</v>
          </cell>
          <cell r="H327">
            <v>333</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150805</v>
          </cell>
          <cell r="EP327">
            <v>0</v>
          </cell>
          <cell r="EQ327">
            <v>150805</v>
          </cell>
          <cell r="ER327">
            <v>32709</v>
          </cell>
          <cell r="ES327">
            <v>691113</v>
          </cell>
          <cell r="ET327">
            <v>49355</v>
          </cell>
          <cell r="EU327">
            <v>0</v>
          </cell>
          <cell r="EV327">
            <v>0</v>
          </cell>
          <cell r="EW327">
            <v>35324</v>
          </cell>
          <cell r="EX327">
            <v>33000</v>
          </cell>
          <cell r="EY327">
            <v>0</v>
          </cell>
          <cell r="EZ327">
            <v>0</v>
          </cell>
          <cell r="FA327">
            <v>127172</v>
          </cell>
          <cell r="FB327">
            <v>0</v>
          </cell>
          <cell r="FC327">
            <v>935964</v>
          </cell>
          <cell r="FD327">
            <v>0</v>
          </cell>
          <cell r="FE327">
            <v>0</v>
          </cell>
          <cell r="FF327">
            <v>658404</v>
          </cell>
          <cell r="FG327">
            <v>32709</v>
          </cell>
          <cell r="FH327">
            <v>0</v>
          </cell>
          <cell r="FI327">
            <v>0</v>
          </cell>
          <cell r="FJ327">
            <v>0</v>
          </cell>
          <cell r="FK327">
            <v>0</v>
          </cell>
          <cell r="FL327">
            <v>0</v>
          </cell>
          <cell r="FM327">
            <v>0</v>
          </cell>
          <cell r="FN327">
            <v>0</v>
          </cell>
          <cell r="FO327">
            <v>0</v>
          </cell>
          <cell r="FP327">
            <v>0</v>
          </cell>
          <cell r="FQ327">
            <v>0</v>
          </cell>
          <cell r="FR327">
            <v>0</v>
          </cell>
          <cell r="FS327">
            <v>0</v>
          </cell>
          <cell r="FT327">
            <v>0</v>
          </cell>
          <cell r="FU327">
            <v>0</v>
          </cell>
          <cell r="FV327">
            <v>0</v>
          </cell>
          <cell r="FW327">
            <v>0</v>
          </cell>
          <cell r="FX327">
            <v>0</v>
          </cell>
          <cell r="FY327">
            <v>0</v>
          </cell>
          <cell r="FZ327">
            <v>0</v>
          </cell>
          <cell r="GA327">
            <v>0</v>
          </cell>
          <cell r="GB327">
            <v>0</v>
          </cell>
          <cell r="GC327">
            <v>0</v>
          </cell>
          <cell r="GD327">
            <v>0</v>
          </cell>
          <cell r="GE327">
            <v>0</v>
          </cell>
          <cell r="GF327">
            <v>1417446</v>
          </cell>
          <cell r="GG327">
            <v>6124</v>
          </cell>
          <cell r="GH327">
            <v>950445</v>
          </cell>
          <cell r="GI327">
            <v>47087</v>
          </cell>
          <cell r="GJ327">
            <v>39187</v>
          </cell>
          <cell r="GK327">
            <v>131115</v>
          </cell>
          <cell r="GL327">
            <v>48358</v>
          </cell>
          <cell r="GM327">
            <v>18737</v>
          </cell>
          <cell r="GN327">
            <v>8161</v>
          </cell>
          <cell r="GO327">
            <v>9177</v>
          </cell>
          <cell r="GP327">
            <v>0</v>
          </cell>
          <cell r="GQ327">
            <v>47522</v>
          </cell>
          <cell r="GR327">
            <v>0</v>
          </cell>
          <cell r="GS327">
            <v>23532</v>
          </cell>
          <cell r="GT327">
            <v>0</v>
          </cell>
          <cell r="GU327">
            <v>0</v>
          </cell>
          <cell r="GV327">
            <v>1434985</v>
          </cell>
          <cell r="GW327">
            <v>1261670</v>
          </cell>
          <cell r="GX327">
            <v>15555</v>
          </cell>
          <cell r="GY327">
            <v>5993</v>
          </cell>
          <cell r="GZ327">
            <v>0</v>
          </cell>
          <cell r="HA327">
            <v>0</v>
          </cell>
          <cell r="HB327">
            <v>89209</v>
          </cell>
          <cell r="HC327">
            <v>0</v>
          </cell>
          <cell r="HD327">
            <v>15543</v>
          </cell>
          <cell r="HE327">
            <v>30005</v>
          </cell>
          <cell r="HF327">
            <v>2831424</v>
          </cell>
          <cell r="HG327">
            <v>2988030</v>
          </cell>
          <cell r="HH327">
            <v>0</v>
          </cell>
          <cell r="HI327">
            <v>-156606</v>
          </cell>
          <cell r="HJ327">
            <v>930980</v>
          </cell>
          <cell r="HK327">
            <v>28969</v>
          </cell>
          <cell r="HL327">
            <v>23346</v>
          </cell>
          <cell r="HM327">
            <v>101465</v>
          </cell>
          <cell r="HN327">
            <v>46146</v>
          </cell>
          <cell r="HO327">
            <v>20949</v>
          </cell>
          <cell r="HP327">
            <v>8121</v>
          </cell>
          <cell r="HQ327">
            <v>9129</v>
          </cell>
          <cell r="HR327">
            <v>0</v>
          </cell>
          <cell r="HS327">
            <v>45654</v>
          </cell>
          <cell r="HT327">
            <v>156606</v>
          </cell>
          <cell r="HU327">
            <v>30005</v>
          </cell>
          <cell r="HV327">
            <v>0</v>
          </cell>
          <cell r="HW327">
            <v>0</v>
          </cell>
          <cell r="HX327">
            <v>1517972</v>
          </cell>
          <cell r="HY327">
            <v>0</v>
          </cell>
          <cell r="HZ327">
            <v>-156606</v>
          </cell>
          <cell r="IA327">
            <v>0</v>
          </cell>
          <cell r="IB327">
            <v>0</v>
          </cell>
          <cell r="IC327">
            <v>0</v>
          </cell>
          <cell r="ID327">
            <v>86338</v>
          </cell>
          <cell r="IE327">
            <v>0</v>
          </cell>
          <cell r="IF327">
            <v>12758</v>
          </cell>
          <cell r="IG327">
            <v>79573</v>
          </cell>
          <cell r="IH327">
            <v>0</v>
          </cell>
          <cell r="II327">
            <v>0</v>
          </cell>
          <cell r="IJ327">
            <v>0</v>
          </cell>
          <cell r="IK327">
            <v>0</v>
          </cell>
          <cell r="IL327">
            <v>1331361</v>
          </cell>
          <cell r="IM327">
            <v>0</v>
          </cell>
          <cell r="IN327">
            <v>0</v>
          </cell>
          <cell r="IO327">
            <v>3.04</v>
          </cell>
          <cell r="IP327">
            <v>12</v>
          </cell>
          <cell r="IQ327">
            <v>0.69899999999999995</v>
          </cell>
          <cell r="IR327">
            <v>0</v>
          </cell>
          <cell r="IS327">
            <v>0</v>
          </cell>
          <cell r="IT327">
            <v>0</v>
          </cell>
          <cell r="IU327">
            <v>0</v>
          </cell>
          <cell r="IV327">
            <v>0</v>
          </cell>
          <cell r="IW327">
            <v>0</v>
          </cell>
          <cell r="IX327">
            <v>0</v>
          </cell>
          <cell r="IY327">
            <v>787</v>
          </cell>
          <cell r="IZ327">
            <v>967</v>
          </cell>
          <cell r="JA327">
            <v>0</v>
          </cell>
          <cell r="JB327">
            <v>0</v>
          </cell>
          <cell r="JC327">
            <v>0</v>
          </cell>
          <cell r="JD327">
            <v>16.25</v>
          </cell>
          <cell r="JE327">
            <v>0</v>
          </cell>
          <cell r="JF327">
            <v>5.45</v>
          </cell>
          <cell r="JG327">
            <v>10.8</v>
          </cell>
          <cell r="JH327">
            <v>0</v>
          </cell>
          <cell r="JI327">
            <v>0</v>
          </cell>
          <cell r="JJ327">
            <v>0</v>
          </cell>
          <cell r="JK327">
            <v>0</v>
          </cell>
          <cell r="JL327">
            <v>0</v>
          </cell>
          <cell r="JM327">
            <v>0</v>
          </cell>
          <cell r="JN327">
            <v>0</v>
          </cell>
          <cell r="JO327">
            <v>0</v>
          </cell>
          <cell r="JP327">
            <v>0</v>
          </cell>
          <cell r="JQ327">
            <v>0</v>
          </cell>
          <cell r="JR327">
            <v>0</v>
          </cell>
          <cell r="JS327">
            <v>149.1</v>
          </cell>
          <cell r="JT327">
            <v>0</v>
          </cell>
          <cell r="JU327">
            <v>0</v>
          </cell>
          <cell r="JV327">
            <v>0</v>
          </cell>
          <cell r="JW327">
            <v>0</v>
          </cell>
          <cell r="JX327">
            <v>138</v>
          </cell>
          <cell r="JY327">
            <v>0</v>
          </cell>
          <cell r="JZ327">
            <v>895482</v>
          </cell>
          <cell r="KA327">
            <v>44808</v>
          </cell>
        </row>
        <row r="328">
          <cell r="C328">
            <v>5877</v>
          </cell>
          <cell r="D328" t="str">
            <v>SERGEANT BLUFF-LUTON</v>
          </cell>
          <cell r="E328">
            <v>0</v>
          </cell>
          <cell r="F328">
            <v>0</v>
          </cell>
          <cell r="G328">
            <v>0</v>
          </cell>
          <cell r="H328">
            <v>5877</v>
          </cell>
          <cell r="I328">
            <v>4970951</v>
          </cell>
          <cell r="J328">
            <v>1576488</v>
          </cell>
          <cell r="K328">
            <v>0</v>
          </cell>
          <cell r="L328">
            <v>2162595</v>
          </cell>
          <cell r="M328">
            <v>195135</v>
          </cell>
          <cell r="N328">
            <v>468650</v>
          </cell>
          <cell r="O328">
            <v>488350</v>
          </cell>
          <cell r="P328">
            <v>2207335</v>
          </cell>
          <cell r="Q328">
            <v>0</v>
          </cell>
          <cell r="R328">
            <v>7609682</v>
          </cell>
          <cell r="S328">
            <v>0</v>
          </cell>
          <cell r="T328">
            <v>408185</v>
          </cell>
          <cell r="U328">
            <v>125044</v>
          </cell>
          <cell r="V328">
            <v>125000</v>
          </cell>
          <cell r="W328">
            <v>882025</v>
          </cell>
          <cell r="X328">
            <v>21219440</v>
          </cell>
          <cell r="Y328">
            <v>1005000</v>
          </cell>
          <cell r="Z328">
            <v>516938</v>
          </cell>
          <cell r="AA328">
            <v>20000</v>
          </cell>
          <cell r="AB328">
            <v>22761378</v>
          </cell>
          <cell r="AC328">
            <v>7926133</v>
          </cell>
          <cell r="AD328">
            <v>30687511</v>
          </cell>
          <cell r="AE328">
            <v>16178633</v>
          </cell>
          <cell r="AF328">
            <v>889359</v>
          </cell>
          <cell r="AG328">
            <v>1153745</v>
          </cell>
          <cell r="AH328">
            <v>582115</v>
          </cell>
          <cell r="AI328">
            <v>1459485</v>
          </cell>
          <cell r="AJ328">
            <v>430535</v>
          </cell>
          <cell r="AK328">
            <v>2194822</v>
          </cell>
          <cell r="AL328">
            <v>833955</v>
          </cell>
          <cell r="AM328">
            <v>0</v>
          </cell>
          <cell r="AN328">
            <v>7544016</v>
          </cell>
          <cell r="AO328">
            <v>1510200</v>
          </cell>
          <cell r="AP328">
            <v>726415</v>
          </cell>
          <cell r="AQ328">
            <v>1540982</v>
          </cell>
          <cell r="AR328">
            <v>622173</v>
          </cell>
          <cell r="AS328">
            <v>2889570</v>
          </cell>
          <cell r="AT328">
            <v>28122419</v>
          </cell>
          <cell r="AU328">
            <v>795850</v>
          </cell>
          <cell r="AV328">
            <v>28918269</v>
          </cell>
          <cell r="AW328">
            <v>1769242</v>
          </cell>
          <cell r="AX328">
            <v>30687511</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2012</v>
          </cell>
          <cell r="BW328">
            <v>2016</v>
          </cell>
          <cell r="BX328">
            <v>10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2850</v>
          </cell>
          <cell r="CU328">
            <v>0</v>
          </cell>
          <cell r="CV328">
            <v>0</v>
          </cell>
          <cell r="CW328">
            <v>863293</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4323008</v>
          </cell>
          <cell r="DU328">
            <v>682088</v>
          </cell>
          <cell r="DV328">
            <v>0</v>
          </cell>
          <cell r="DW328">
            <v>0</v>
          </cell>
          <cell r="DX328">
            <v>0</v>
          </cell>
          <cell r="DY328">
            <v>0</v>
          </cell>
          <cell r="DZ328">
            <v>0</v>
          </cell>
          <cell r="EA328">
            <v>0</v>
          </cell>
          <cell r="EB328">
            <v>5005096</v>
          </cell>
          <cell r="EC328">
            <v>498304</v>
          </cell>
          <cell r="ED328">
            <v>0</v>
          </cell>
          <cell r="EE328">
            <v>4323008</v>
          </cell>
          <cell r="EF328">
            <v>0</v>
          </cell>
          <cell r="EG328">
            <v>0</v>
          </cell>
          <cell r="EH328">
            <v>0</v>
          </cell>
          <cell r="EI328">
            <v>205646</v>
          </cell>
          <cell r="EJ328">
            <v>205646</v>
          </cell>
          <cell r="EK328">
            <v>0</v>
          </cell>
          <cell r="EL328">
            <v>0</v>
          </cell>
          <cell r="EM328">
            <v>0</v>
          </cell>
          <cell r="EN328">
            <v>0</v>
          </cell>
          <cell r="EO328">
            <v>824044</v>
          </cell>
          <cell r="EP328">
            <v>0</v>
          </cell>
          <cell r="EQ328">
            <v>6533090</v>
          </cell>
          <cell r="ER328">
            <v>109455</v>
          </cell>
          <cell r="ES328">
            <v>1000689</v>
          </cell>
          <cell r="ET328">
            <v>102731</v>
          </cell>
          <cell r="EU328">
            <v>0</v>
          </cell>
          <cell r="EV328">
            <v>0</v>
          </cell>
          <cell r="EW328">
            <v>0</v>
          </cell>
          <cell r="EX328">
            <v>33000</v>
          </cell>
          <cell r="EY328">
            <v>0</v>
          </cell>
          <cell r="EZ328">
            <v>0</v>
          </cell>
          <cell r="FA328">
            <v>132234</v>
          </cell>
          <cell r="FB328">
            <v>0</v>
          </cell>
          <cell r="FC328">
            <v>1268654</v>
          </cell>
          <cell r="FD328">
            <v>0</v>
          </cell>
          <cell r="FE328">
            <v>0</v>
          </cell>
          <cell r="FF328">
            <v>891234</v>
          </cell>
          <cell r="FG328">
            <v>109455</v>
          </cell>
          <cell r="FH328">
            <v>3775128</v>
          </cell>
          <cell r="FI328">
            <v>1244317</v>
          </cell>
          <cell r="FJ328">
            <v>0</v>
          </cell>
          <cell r="FK328">
            <v>2162595</v>
          </cell>
          <cell r="FL328">
            <v>105150</v>
          </cell>
          <cell r="FM328">
            <v>0</v>
          </cell>
          <cell r="FN328">
            <v>2500</v>
          </cell>
          <cell r="FO328">
            <v>365950</v>
          </cell>
          <cell r="FP328">
            <v>0</v>
          </cell>
          <cell r="FQ328">
            <v>7609682</v>
          </cell>
          <cell r="FR328">
            <v>0</v>
          </cell>
          <cell r="FS328">
            <v>391150</v>
          </cell>
          <cell r="FT328">
            <v>91003</v>
          </cell>
          <cell r="FU328">
            <v>125000</v>
          </cell>
          <cell r="FV328">
            <v>512150</v>
          </cell>
          <cell r="FW328">
            <v>16384625</v>
          </cell>
          <cell r="FX328">
            <v>0</v>
          </cell>
          <cell r="FY328">
            <v>0</v>
          </cell>
          <cell r="FZ328">
            <v>0</v>
          </cell>
          <cell r="GA328">
            <v>16384625</v>
          </cell>
          <cell r="GB328">
            <v>4375955</v>
          </cell>
          <cell r="GC328">
            <v>20760580</v>
          </cell>
          <cell r="GD328">
            <v>3755498</v>
          </cell>
          <cell r="GE328">
            <v>0</v>
          </cell>
          <cell r="GF328">
            <v>10965901</v>
          </cell>
          <cell r="GG328">
            <v>6001</v>
          </cell>
          <cell r="GH328">
            <v>8037139</v>
          </cell>
          <cell r="GI328">
            <v>164369</v>
          </cell>
          <cell r="GJ328">
            <v>162585</v>
          </cell>
          <cell r="GK328">
            <v>888628</v>
          </cell>
          <cell r="GL328">
            <v>402247</v>
          </cell>
          <cell r="GM328">
            <v>6216</v>
          </cell>
          <cell r="GN328">
            <v>68652</v>
          </cell>
          <cell r="GO328">
            <v>77173</v>
          </cell>
          <cell r="GP328">
            <v>0</v>
          </cell>
          <cell r="GQ328">
            <v>301393</v>
          </cell>
          <cell r="GR328">
            <v>0</v>
          </cell>
          <cell r="GS328">
            <v>107037</v>
          </cell>
          <cell r="GT328">
            <v>414290</v>
          </cell>
          <cell r="GU328">
            <v>0</v>
          </cell>
          <cell r="GV328">
            <v>11487228</v>
          </cell>
          <cell r="GW328">
            <v>2686709</v>
          </cell>
          <cell r="GX328">
            <v>2034053</v>
          </cell>
          <cell r="GY328">
            <v>0</v>
          </cell>
          <cell r="GZ328">
            <v>0</v>
          </cell>
          <cell r="HA328">
            <v>0</v>
          </cell>
          <cell r="HB328">
            <v>677855</v>
          </cell>
          <cell r="HC328">
            <v>0</v>
          </cell>
          <cell r="HD328">
            <v>69098</v>
          </cell>
          <cell r="HE328">
            <v>366407</v>
          </cell>
          <cell r="HF328">
            <v>17252252</v>
          </cell>
          <cell r="HG328">
            <v>14606694</v>
          </cell>
          <cell r="HH328">
            <v>0</v>
          </cell>
          <cell r="HI328">
            <v>2645558</v>
          </cell>
          <cell r="HJ328">
            <v>8219891</v>
          </cell>
          <cell r="HK328">
            <v>0</v>
          </cell>
          <cell r="HL328">
            <v>144596</v>
          </cell>
          <cell r="HM328">
            <v>1013821</v>
          </cell>
          <cell r="HN328">
            <v>415917</v>
          </cell>
          <cell r="HO328">
            <v>0</v>
          </cell>
          <cell r="HP328">
            <v>70266</v>
          </cell>
          <cell r="HQ328">
            <v>78957</v>
          </cell>
          <cell r="HR328">
            <v>0</v>
          </cell>
          <cell r="HS328">
            <v>322350</v>
          </cell>
          <cell r="HT328">
            <v>0</v>
          </cell>
          <cell r="HU328">
            <v>120989</v>
          </cell>
          <cell r="HV328">
            <v>0</v>
          </cell>
          <cell r="HW328">
            <v>0</v>
          </cell>
          <cell r="HX328">
            <v>11267929</v>
          </cell>
          <cell r="HY328">
            <v>0</v>
          </cell>
          <cell r="HZ328">
            <v>2645558</v>
          </cell>
          <cell r="IA328">
            <v>0</v>
          </cell>
          <cell r="IB328">
            <v>0</v>
          </cell>
          <cell r="IC328">
            <v>0</v>
          </cell>
          <cell r="ID328">
            <v>644193</v>
          </cell>
          <cell r="IE328">
            <v>0</v>
          </cell>
          <cell r="IF328">
            <v>56471</v>
          </cell>
          <cell r="IG328">
            <v>235659</v>
          </cell>
          <cell r="IH328">
            <v>0</v>
          </cell>
          <cell r="II328">
            <v>0</v>
          </cell>
          <cell r="IJ328">
            <v>0</v>
          </cell>
          <cell r="IK328">
            <v>0</v>
          </cell>
          <cell r="IL328">
            <v>11146940</v>
          </cell>
          <cell r="IM328">
            <v>0</v>
          </cell>
          <cell r="IN328">
            <v>0</v>
          </cell>
          <cell r="IO328">
            <v>14.12</v>
          </cell>
          <cell r="IP328">
            <v>52</v>
          </cell>
          <cell r="IQ328">
            <v>5.5430000000000001</v>
          </cell>
          <cell r="IR328">
            <v>3.96</v>
          </cell>
          <cell r="IS328">
            <v>1356.1</v>
          </cell>
          <cell r="IT328">
            <v>0</v>
          </cell>
          <cell r="IU328">
            <v>30.5</v>
          </cell>
          <cell r="IV328">
            <v>0</v>
          </cell>
          <cell r="IW328">
            <v>0</v>
          </cell>
          <cell r="IX328">
            <v>0</v>
          </cell>
          <cell r="IY328">
            <v>0</v>
          </cell>
          <cell r="IZ328">
            <v>0</v>
          </cell>
          <cell r="JA328">
            <v>0</v>
          </cell>
          <cell r="JB328">
            <v>0</v>
          </cell>
          <cell r="JC328">
            <v>0</v>
          </cell>
          <cell r="JD328">
            <v>165.63</v>
          </cell>
          <cell r="JE328">
            <v>52.06</v>
          </cell>
          <cell r="JF328">
            <v>35.090000000000003</v>
          </cell>
          <cell r="JG328">
            <v>78.48</v>
          </cell>
          <cell r="JH328">
            <v>68.5</v>
          </cell>
          <cell r="JI328">
            <v>29.04</v>
          </cell>
          <cell r="JJ328">
            <v>66.959999999999994</v>
          </cell>
          <cell r="JK328">
            <v>164.5</v>
          </cell>
          <cell r="JL328">
            <v>12.18</v>
          </cell>
          <cell r="JM328">
            <v>3.96</v>
          </cell>
          <cell r="JN328">
            <v>49</v>
          </cell>
          <cell r="JO328">
            <v>0</v>
          </cell>
          <cell r="JP328">
            <v>6121</v>
          </cell>
          <cell r="JQ328">
            <v>5.29</v>
          </cell>
          <cell r="JR328">
            <v>0</v>
          </cell>
          <cell r="JS328">
            <v>1342.9</v>
          </cell>
          <cell r="JT328">
            <v>-2.5</v>
          </cell>
          <cell r="JU328">
            <v>-15303</v>
          </cell>
          <cell r="JV328">
            <v>-13390</v>
          </cell>
          <cell r="JW328">
            <v>0</v>
          </cell>
          <cell r="JX328">
            <v>1356.1</v>
          </cell>
          <cell r="JY328">
            <v>6366</v>
          </cell>
          <cell r="JZ328">
            <v>8632933</v>
          </cell>
          <cell r="KA328">
            <v>0</v>
          </cell>
        </row>
        <row r="329">
          <cell r="C329">
            <v>5895</v>
          </cell>
          <cell r="D329" t="str">
            <v>SEYMOUR</v>
          </cell>
          <cell r="E329">
            <v>0</v>
          </cell>
          <cell r="F329">
            <v>0</v>
          </cell>
          <cell r="G329">
            <v>0</v>
          </cell>
          <cell r="H329">
            <v>5895</v>
          </cell>
          <cell r="I329">
            <v>897508</v>
          </cell>
          <cell r="J329">
            <v>29265</v>
          </cell>
          <cell r="K329">
            <v>73190</v>
          </cell>
          <cell r="L329">
            <v>125000</v>
          </cell>
          <cell r="M329">
            <v>16500</v>
          </cell>
          <cell r="N329">
            <v>50000</v>
          </cell>
          <cell r="O329">
            <v>85000</v>
          </cell>
          <cell r="P329">
            <v>265000</v>
          </cell>
          <cell r="Q329">
            <v>0</v>
          </cell>
          <cell r="R329">
            <v>1588093</v>
          </cell>
          <cell r="S329">
            <v>0</v>
          </cell>
          <cell r="T329">
            <v>117050</v>
          </cell>
          <cell r="U329">
            <v>171</v>
          </cell>
          <cell r="V329">
            <v>95000</v>
          </cell>
          <cell r="W329">
            <v>160000</v>
          </cell>
          <cell r="X329">
            <v>3501777</v>
          </cell>
          <cell r="Y329">
            <v>0</v>
          </cell>
          <cell r="Z329">
            <v>0</v>
          </cell>
          <cell r="AA329">
            <v>0</v>
          </cell>
          <cell r="AB329">
            <v>3501777</v>
          </cell>
          <cell r="AC329">
            <v>952995</v>
          </cell>
          <cell r="AD329">
            <v>4454772</v>
          </cell>
          <cell r="AE329">
            <v>2356000</v>
          </cell>
          <cell r="AF329">
            <v>103500</v>
          </cell>
          <cell r="AG329">
            <v>144500</v>
          </cell>
          <cell r="AH329">
            <v>143500</v>
          </cell>
          <cell r="AI329">
            <v>128500</v>
          </cell>
          <cell r="AJ329">
            <v>50000</v>
          </cell>
          <cell r="AK329">
            <v>426750</v>
          </cell>
          <cell r="AL329">
            <v>246750</v>
          </cell>
          <cell r="AM329">
            <v>0</v>
          </cell>
          <cell r="AN329">
            <v>1243500</v>
          </cell>
          <cell r="AO329">
            <v>149316</v>
          </cell>
          <cell r="AP329">
            <v>60000</v>
          </cell>
          <cell r="AQ329">
            <v>0</v>
          </cell>
          <cell r="AR329">
            <v>117772</v>
          </cell>
          <cell r="AS329">
            <v>177772</v>
          </cell>
          <cell r="AT329">
            <v>3926588</v>
          </cell>
          <cell r="AU329">
            <v>0</v>
          </cell>
          <cell r="AV329">
            <v>3926588</v>
          </cell>
          <cell r="AW329">
            <v>528184</v>
          </cell>
          <cell r="AX329">
            <v>4454772</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20</v>
          </cell>
          <cell r="BV329">
            <v>2013</v>
          </cell>
          <cell r="BW329">
            <v>2017</v>
          </cell>
          <cell r="BX329">
            <v>10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2700</v>
          </cell>
          <cell r="CU329">
            <v>0</v>
          </cell>
          <cell r="CV329">
            <v>10</v>
          </cell>
          <cell r="CW329">
            <v>167935</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768223</v>
          </cell>
          <cell r="DU329">
            <v>52635</v>
          </cell>
          <cell r="DV329">
            <v>0</v>
          </cell>
          <cell r="DW329">
            <v>0</v>
          </cell>
          <cell r="DX329">
            <v>0</v>
          </cell>
          <cell r="DY329">
            <v>0</v>
          </cell>
          <cell r="DZ329">
            <v>0</v>
          </cell>
          <cell r="EA329">
            <v>0</v>
          </cell>
          <cell r="EB329">
            <v>820858</v>
          </cell>
          <cell r="EC329">
            <v>75000</v>
          </cell>
          <cell r="ED329">
            <v>0</v>
          </cell>
          <cell r="EE329">
            <v>768223</v>
          </cell>
          <cell r="EF329">
            <v>0</v>
          </cell>
          <cell r="EG329">
            <v>0</v>
          </cell>
          <cell r="EH329">
            <v>0</v>
          </cell>
          <cell r="EI329">
            <v>28178</v>
          </cell>
          <cell r="EJ329">
            <v>28178</v>
          </cell>
          <cell r="EK329">
            <v>0</v>
          </cell>
          <cell r="EL329">
            <v>0</v>
          </cell>
          <cell r="EM329">
            <v>0</v>
          </cell>
          <cell r="EN329">
            <v>0</v>
          </cell>
          <cell r="EO329">
            <v>0</v>
          </cell>
          <cell r="EP329">
            <v>0</v>
          </cell>
          <cell r="EQ329">
            <v>924036</v>
          </cell>
          <cell r="ER329">
            <v>61642</v>
          </cell>
          <cell r="ES329">
            <v>961318</v>
          </cell>
          <cell r="ET329">
            <v>87834</v>
          </cell>
          <cell r="EU329">
            <v>0</v>
          </cell>
          <cell r="EV329">
            <v>0</v>
          </cell>
          <cell r="EW329">
            <v>0</v>
          </cell>
          <cell r="EX329">
            <v>33000</v>
          </cell>
          <cell r="EY329">
            <v>0</v>
          </cell>
          <cell r="EZ329">
            <v>0</v>
          </cell>
          <cell r="FA329">
            <v>0</v>
          </cell>
          <cell r="FB329">
            <v>0</v>
          </cell>
          <cell r="FC329">
            <v>1082152</v>
          </cell>
          <cell r="FD329">
            <v>0</v>
          </cell>
          <cell r="FE329">
            <v>0</v>
          </cell>
          <cell r="FF329">
            <v>899676</v>
          </cell>
          <cell r="FG329">
            <v>61642</v>
          </cell>
          <cell r="FH329">
            <v>797587</v>
          </cell>
          <cell r="FI329">
            <v>26008</v>
          </cell>
          <cell r="FJ329">
            <v>73190</v>
          </cell>
          <cell r="FK329">
            <v>125000</v>
          </cell>
          <cell r="FL329">
            <v>7500</v>
          </cell>
          <cell r="FM329">
            <v>0</v>
          </cell>
          <cell r="FN329">
            <v>10000</v>
          </cell>
          <cell r="FO329">
            <v>50000</v>
          </cell>
          <cell r="FP329">
            <v>0</v>
          </cell>
          <cell r="FQ329">
            <v>1588093</v>
          </cell>
          <cell r="FR329">
            <v>0</v>
          </cell>
          <cell r="FS329">
            <v>115000</v>
          </cell>
          <cell r="FT329">
            <v>0</v>
          </cell>
          <cell r="FU329">
            <v>95000</v>
          </cell>
          <cell r="FV329">
            <v>85000</v>
          </cell>
          <cell r="FW329">
            <v>2972378</v>
          </cell>
          <cell r="FX329">
            <v>0</v>
          </cell>
          <cell r="FY329">
            <v>0</v>
          </cell>
          <cell r="FZ329">
            <v>0</v>
          </cell>
          <cell r="GA329">
            <v>2972378</v>
          </cell>
          <cell r="GB329">
            <v>500642</v>
          </cell>
          <cell r="GC329">
            <v>3473020</v>
          </cell>
          <cell r="GD329">
            <v>560690</v>
          </cell>
          <cell r="GE329">
            <v>0</v>
          </cell>
          <cell r="GF329">
            <v>1918298</v>
          </cell>
          <cell r="GG329">
            <v>6001</v>
          </cell>
          <cell r="GH329">
            <v>1427638</v>
          </cell>
          <cell r="GI329">
            <v>32807</v>
          </cell>
          <cell r="GJ329">
            <v>50978</v>
          </cell>
          <cell r="GK329">
            <v>113779</v>
          </cell>
          <cell r="GL329">
            <v>67097</v>
          </cell>
          <cell r="GM329">
            <v>17329</v>
          </cell>
          <cell r="GN329">
            <v>11681</v>
          </cell>
          <cell r="GO329">
            <v>12826</v>
          </cell>
          <cell r="GP329">
            <v>0</v>
          </cell>
          <cell r="GQ329">
            <v>7135</v>
          </cell>
          <cell r="GR329">
            <v>0</v>
          </cell>
          <cell r="GS329">
            <v>88833</v>
          </cell>
          <cell r="GT329">
            <v>0</v>
          </cell>
          <cell r="GU329">
            <v>0</v>
          </cell>
          <cell r="GV329">
            <v>2004168</v>
          </cell>
          <cell r="GW329">
            <v>327674</v>
          </cell>
          <cell r="GX329">
            <v>539230</v>
          </cell>
          <cell r="GY329">
            <v>2963</v>
          </cell>
          <cell r="GZ329">
            <v>0</v>
          </cell>
          <cell r="HA329">
            <v>0</v>
          </cell>
          <cell r="HB329">
            <v>116617</v>
          </cell>
          <cell r="HC329">
            <v>0</v>
          </cell>
          <cell r="HD329">
            <v>20072</v>
          </cell>
          <cell r="HE329">
            <v>0</v>
          </cell>
          <cell r="HF329">
            <v>2987689</v>
          </cell>
          <cell r="HG329">
            <v>2443419</v>
          </cell>
          <cell r="HH329">
            <v>0</v>
          </cell>
          <cell r="HI329">
            <v>544270</v>
          </cell>
          <cell r="HJ329">
            <v>1453125</v>
          </cell>
          <cell r="HK329">
            <v>0</v>
          </cell>
          <cell r="HL329">
            <v>20016</v>
          </cell>
          <cell r="HM329">
            <v>88020</v>
          </cell>
          <cell r="HN329">
            <v>67097</v>
          </cell>
          <cell r="HO329">
            <v>17329</v>
          </cell>
          <cell r="HP329">
            <v>11864</v>
          </cell>
          <cell r="HQ329">
            <v>13028</v>
          </cell>
          <cell r="HR329">
            <v>0</v>
          </cell>
          <cell r="HS329">
            <v>5400</v>
          </cell>
          <cell r="HT329">
            <v>0</v>
          </cell>
          <cell r="HU329">
            <v>161594</v>
          </cell>
          <cell r="HV329">
            <v>0</v>
          </cell>
          <cell r="HW329">
            <v>0</v>
          </cell>
          <cell r="HX329">
            <v>2020772</v>
          </cell>
          <cell r="HY329">
            <v>0</v>
          </cell>
          <cell r="HZ329">
            <v>544270</v>
          </cell>
          <cell r="IA329">
            <v>0</v>
          </cell>
          <cell r="IB329">
            <v>0</v>
          </cell>
          <cell r="IC329">
            <v>0</v>
          </cell>
          <cell r="ID329">
            <v>116497</v>
          </cell>
          <cell r="IE329">
            <v>0</v>
          </cell>
          <cell r="IF329">
            <v>16442</v>
          </cell>
          <cell r="IG329">
            <v>0</v>
          </cell>
          <cell r="IH329">
            <v>0</v>
          </cell>
          <cell r="II329">
            <v>0</v>
          </cell>
          <cell r="IJ329">
            <v>0</v>
          </cell>
          <cell r="IK329">
            <v>0</v>
          </cell>
          <cell r="IL329">
            <v>1859178</v>
          </cell>
          <cell r="IM329">
            <v>0</v>
          </cell>
          <cell r="IN329">
            <v>0</v>
          </cell>
          <cell r="IO329">
            <v>1.79</v>
          </cell>
          <cell r="IP329">
            <v>0</v>
          </cell>
          <cell r="IQ329">
            <v>1.26</v>
          </cell>
          <cell r="IR329">
            <v>0.22</v>
          </cell>
          <cell r="IS329">
            <v>263.8</v>
          </cell>
          <cell r="IT329">
            <v>0</v>
          </cell>
          <cell r="IU329">
            <v>10</v>
          </cell>
          <cell r="IV329">
            <v>0</v>
          </cell>
          <cell r="IW329">
            <v>0</v>
          </cell>
          <cell r="IX329">
            <v>0</v>
          </cell>
          <cell r="IY329">
            <v>0</v>
          </cell>
          <cell r="IZ329">
            <v>0</v>
          </cell>
          <cell r="JA329">
            <v>0</v>
          </cell>
          <cell r="JB329">
            <v>0</v>
          </cell>
          <cell r="JC329">
            <v>0.76</v>
          </cell>
          <cell r="JD329">
            <v>14.38</v>
          </cell>
          <cell r="JE329">
            <v>5.48</v>
          </cell>
          <cell r="JF329">
            <v>2.42</v>
          </cell>
          <cell r="JG329">
            <v>6.48</v>
          </cell>
          <cell r="JH329">
            <v>5.48</v>
          </cell>
          <cell r="JI329">
            <v>4.24</v>
          </cell>
          <cell r="JJ329">
            <v>7.92</v>
          </cell>
          <cell r="JK329">
            <v>17.64</v>
          </cell>
          <cell r="JL329">
            <v>18.190000000000001</v>
          </cell>
          <cell r="JM329">
            <v>0</v>
          </cell>
          <cell r="JN329">
            <v>0</v>
          </cell>
          <cell r="JO329">
            <v>0</v>
          </cell>
          <cell r="JP329">
            <v>6121</v>
          </cell>
          <cell r="JQ329">
            <v>1.516</v>
          </cell>
          <cell r="JR329">
            <v>9187</v>
          </cell>
          <cell r="JS329">
            <v>237.4</v>
          </cell>
          <cell r="JT329">
            <v>0</v>
          </cell>
          <cell r="JU329">
            <v>0</v>
          </cell>
          <cell r="JV329">
            <v>0</v>
          </cell>
          <cell r="JW329">
            <v>211</v>
          </cell>
          <cell r="JX329">
            <v>263.8</v>
          </cell>
          <cell r="JY329">
            <v>6366</v>
          </cell>
          <cell r="JZ329">
            <v>1679351</v>
          </cell>
          <cell r="KA329">
            <v>0</v>
          </cell>
        </row>
        <row r="330">
          <cell r="C330">
            <v>5922</v>
          </cell>
          <cell r="D330" t="str">
            <v>WEST FORK</v>
          </cell>
          <cell r="E330">
            <v>0</v>
          </cell>
          <cell r="F330">
            <v>0</v>
          </cell>
          <cell r="G330">
            <v>0</v>
          </cell>
          <cell r="H330">
            <v>5922</v>
          </cell>
          <cell r="I330">
            <v>3951193</v>
          </cell>
          <cell r="J330">
            <v>83219</v>
          </cell>
          <cell r="K330">
            <v>333188</v>
          </cell>
          <cell r="L330">
            <v>260000</v>
          </cell>
          <cell r="M330">
            <v>16000</v>
          </cell>
          <cell r="N330">
            <v>200000</v>
          </cell>
          <cell r="O330">
            <v>251000</v>
          </cell>
          <cell r="P330">
            <v>637000</v>
          </cell>
          <cell r="Q330">
            <v>0</v>
          </cell>
          <cell r="R330">
            <v>3542984</v>
          </cell>
          <cell r="S330">
            <v>0</v>
          </cell>
          <cell r="T330">
            <v>21000</v>
          </cell>
          <cell r="U330">
            <v>17174</v>
          </cell>
          <cell r="V330">
            <v>70000</v>
          </cell>
          <cell r="W330">
            <v>266000</v>
          </cell>
          <cell r="X330">
            <v>9648758</v>
          </cell>
          <cell r="Y330">
            <v>0</v>
          </cell>
          <cell r="Z330">
            <v>0</v>
          </cell>
          <cell r="AA330">
            <v>0</v>
          </cell>
          <cell r="AB330">
            <v>9648758</v>
          </cell>
          <cell r="AC330">
            <v>3699792</v>
          </cell>
          <cell r="AD330">
            <v>13348550</v>
          </cell>
          <cell r="AE330">
            <v>6450000</v>
          </cell>
          <cell r="AF330">
            <v>192000</v>
          </cell>
          <cell r="AG330">
            <v>156500</v>
          </cell>
          <cell r="AH330">
            <v>395000</v>
          </cell>
          <cell r="AI330">
            <v>348000</v>
          </cell>
          <cell r="AJ330">
            <v>235000</v>
          </cell>
          <cell r="AK330">
            <v>660500</v>
          </cell>
          <cell r="AL330">
            <v>605000</v>
          </cell>
          <cell r="AM330">
            <v>0</v>
          </cell>
          <cell r="AN330">
            <v>2592000</v>
          </cell>
          <cell r="AO330">
            <v>380000</v>
          </cell>
          <cell r="AP330">
            <v>950000</v>
          </cell>
          <cell r="AQ330">
            <v>215235</v>
          </cell>
          <cell r="AR330">
            <v>338300</v>
          </cell>
          <cell r="AS330">
            <v>1503535</v>
          </cell>
          <cell r="AT330">
            <v>10925535</v>
          </cell>
          <cell r="AU330">
            <v>0</v>
          </cell>
          <cell r="AV330">
            <v>10925535</v>
          </cell>
          <cell r="AW330">
            <v>2423015</v>
          </cell>
          <cell r="AX330">
            <v>13348550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20</v>
          </cell>
          <cell r="BV330">
            <v>2012</v>
          </cell>
          <cell r="BW330">
            <v>2016</v>
          </cell>
          <cell r="BX330">
            <v>10</v>
          </cell>
          <cell r="BY330">
            <v>0</v>
          </cell>
          <cell r="BZ330">
            <v>0</v>
          </cell>
          <cell r="CA330">
            <v>0</v>
          </cell>
          <cell r="CB330">
            <v>0</v>
          </cell>
          <cell r="CC330">
            <v>0</v>
          </cell>
          <cell r="CD330">
            <v>0</v>
          </cell>
          <cell r="CE330">
            <v>0</v>
          </cell>
          <cell r="CF330">
            <v>0</v>
          </cell>
          <cell r="CG330">
            <v>0</v>
          </cell>
          <cell r="CH330">
            <v>0</v>
          </cell>
          <cell r="CI330">
            <v>0</v>
          </cell>
          <cell r="CJ330">
            <v>2010</v>
          </cell>
          <cell r="CK330">
            <v>2019</v>
          </cell>
          <cell r="CL330">
            <v>1000</v>
          </cell>
          <cell r="CM330">
            <v>0</v>
          </cell>
          <cell r="CN330">
            <v>0</v>
          </cell>
          <cell r="CO330">
            <v>0</v>
          </cell>
          <cell r="CP330">
            <v>0</v>
          </cell>
          <cell r="CQ330">
            <v>0</v>
          </cell>
          <cell r="CR330">
            <v>0</v>
          </cell>
          <cell r="CS330">
            <v>0</v>
          </cell>
          <cell r="CT330">
            <v>2700</v>
          </cell>
          <cell r="CU330">
            <v>0</v>
          </cell>
          <cell r="CV330">
            <v>7</v>
          </cell>
          <cell r="CW330">
            <v>442329</v>
          </cell>
          <cell r="CX330">
            <v>0</v>
          </cell>
          <cell r="CY330">
            <v>0</v>
          </cell>
          <cell r="CZ330">
            <v>0</v>
          </cell>
          <cell r="DA330">
            <v>0</v>
          </cell>
          <cell r="DB330">
            <v>0</v>
          </cell>
          <cell r="DC330">
            <v>0</v>
          </cell>
          <cell r="DD330">
            <v>0</v>
          </cell>
          <cell r="DE330">
            <v>340819</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2798946</v>
          </cell>
          <cell r="DU330">
            <v>26171</v>
          </cell>
          <cell r="DV330">
            <v>0</v>
          </cell>
          <cell r="DW330">
            <v>0</v>
          </cell>
          <cell r="DX330">
            <v>0</v>
          </cell>
          <cell r="DY330">
            <v>0</v>
          </cell>
          <cell r="DZ330">
            <v>0</v>
          </cell>
          <cell r="EA330">
            <v>0</v>
          </cell>
          <cell r="EB330">
            <v>2825117</v>
          </cell>
          <cell r="EC330">
            <v>340000</v>
          </cell>
          <cell r="ED330">
            <v>0</v>
          </cell>
          <cell r="EE330">
            <v>2798946</v>
          </cell>
          <cell r="EF330">
            <v>0</v>
          </cell>
          <cell r="EG330">
            <v>340819</v>
          </cell>
          <cell r="EH330">
            <v>340819</v>
          </cell>
          <cell r="EI330">
            <v>112470</v>
          </cell>
          <cell r="EJ330">
            <v>453289</v>
          </cell>
          <cell r="EK330">
            <v>0</v>
          </cell>
          <cell r="EL330">
            <v>0</v>
          </cell>
          <cell r="EM330">
            <v>0</v>
          </cell>
          <cell r="EN330">
            <v>0</v>
          </cell>
          <cell r="EO330">
            <v>411183</v>
          </cell>
          <cell r="EP330">
            <v>0</v>
          </cell>
          <cell r="EQ330">
            <v>4029589</v>
          </cell>
          <cell r="ER330">
            <v>7679</v>
          </cell>
          <cell r="ES330">
            <v>829073</v>
          </cell>
          <cell r="ET330">
            <v>99778</v>
          </cell>
          <cell r="EU330">
            <v>0</v>
          </cell>
          <cell r="EV330">
            <v>0</v>
          </cell>
          <cell r="EW330">
            <v>100000</v>
          </cell>
          <cell r="EX330">
            <v>33000</v>
          </cell>
          <cell r="EY330">
            <v>0</v>
          </cell>
          <cell r="EZ330">
            <v>0</v>
          </cell>
          <cell r="FA330">
            <v>120645</v>
          </cell>
          <cell r="FB330">
            <v>0</v>
          </cell>
          <cell r="FC330">
            <v>1182496</v>
          </cell>
          <cell r="FD330">
            <v>0</v>
          </cell>
          <cell r="FE330">
            <v>0</v>
          </cell>
          <cell r="FF330">
            <v>821394</v>
          </cell>
          <cell r="FG330">
            <v>7679</v>
          </cell>
          <cell r="FH330">
            <v>2771564</v>
          </cell>
          <cell r="FI330">
            <v>58376</v>
          </cell>
          <cell r="FJ330">
            <v>333188</v>
          </cell>
          <cell r="FK330">
            <v>260000</v>
          </cell>
          <cell r="FL330">
            <v>8000</v>
          </cell>
          <cell r="FM330">
            <v>0</v>
          </cell>
          <cell r="FN330">
            <v>1000</v>
          </cell>
          <cell r="FO330">
            <v>65000</v>
          </cell>
          <cell r="FP330">
            <v>0</v>
          </cell>
          <cell r="FQ330">
            <v>3542984</v>
          </cell>
          <cell r="FR330">
            <v>0</v>
          </cell>
          <cell r="FS330">
            <v>18000</v>
          </cell>
          <cell r="FT330">
            <v>12047</v>
          </cell>
          <cell r="FU330">
            <v>70000</v>
          </cell>
          <cell r="FV330">
            <v>92000</v>
          </cell>
          <cell r="FW330">
            <v>7232159</v>
          </cell>
          <cell r="FX330">
            <v>0</v>
          </cell>
          <cell r="FY330">
            <v>0</v>
          </cell>
          <cell r="FZ330">
            <v>0</v>
          </cell>
          <cell r="GA330">
            <v>7232159</v>
          </cell>
          <cell r="GB330">
            <v>1830239</v>
          </cell>
          <cell r="GC330">
            <v>9062398</v>
          </cell>
          <cell r="GD330">
            <v>859235</v>
          </cell>
          <cell r="GE330">
            <v>0</v>
          </cell>
          <cell r="GF330">
            <v>6376299</v>
          </cell>
          <cell r="GG330">
            <v>6057</v>
          </cell>
          <cell r="GH330">
            <v>4370731</v>
          </cell>
          <cell r="GI330">
            <v>243831</v>
          </cell>
          <cell r="GJ330">
            <v>217513</v>
          </cell>
          <cell r="GK330">
            <v>644283</v>
          </cell>
          <cell r="GL330">
            <v>221217</v>
          </cell>
          <cell r="GM330">
            <v>21305</v>
          </cell>
          <cell r="GN330">
            <v>36810</v>
          </cell>
          <cell r="GO330">
            <v>41154</v>
          </cell>
          <cell r="GP330">
            <v>0</v>
          </cell>
          <cell r="GQ330">
            <v>73645</v>
          </cell>
          <cell r="GR330">
            <v>0</v>
          </cell>
          <cell r="GS330">
            <v>21767</v>
          </cell>
          <cell r="GT330">
            <v>11368</v>
          </cell>
          <cell r="GU330">
            <v>0</v>
          </cell>
          <cell r="GV330">
            <v>6409434</v>
          </cell>
          <cell r="GW330">
            <v>523066</v>
          </cell>
          <cell r="GX330">
            <v>1644234</v>
          </cell>
          <cell r="GY330">
            <v>0</v>
          </cell>
          <cell r="GZ330">
            <v>0</v>
          </cell>
          <cell r="HA330">
            <v>0</v>
          </cell>
          <cell r="HB330">
            <v>387485</v>
          </cell>
          <cell r="HC330">
            <v>0</v>
          </cell>
          <cell r="HD330">
            <v>54063</v>
          </cell>
          <cell r="HE330">
            <v>138023</v>
          </cell>
          <cell r="HF330">
            <v>9102242</v>
          </cell>
          <cell r="HG330">
            <v>7048949</v>
          </cell>
          <cell r="HH330">
            <v>0</v>
          </cell>
          <cell r="HI330">
            <v>2053293</v>
          </cell>
          <cell r="HJ330">
            <v>4379493</v>
          </cell>
          <cell r="HK330">
            <v>34945</v>
          </cell>
          <cell r="HL330">
            <v>221347</v>
          </cell>
          <cell r="HM330">
            <v>614117</v>
          </cell>
          <cell r="HN330">
            <v>220254</v>
          </cell>
          <cell r="HO330">
            <v>22268</v>
          </cell>
          <cell r="HP330">
            <v>37238</v>
          </cell>
          <cell r="HQ330">
            <v>41620</v>
          </cell>
          <cell r="HR330">
            <v>0</v>
          </cell>
          <cell r="HS330">
            <v>125523</v>
          </cell>
          <cell r="HT330">
            <v>0</v>
          </cell>
          <cell r="HU330">
            <v>19203</v>
          </cell>
          <cell r="HV330">
            <v>0</v>
          </cell>
          <cell r="HW330">
            <v>0</v>
          </cell>
          <cell r="HX330">
            <v>6206298</v>
          </cell>
          <cell r="HY330">
            <v>0</v>
          </cell>
          <cell r="HZ330">
            <v>2053293</v>
          </cell>
          <cell r="IA330">
            <v>0</v>
          </cell>
          <cell r="IB330">
            <v>0</v>
          </cell>
          <cell r="IC330">
            <v>0</v>
          </cell>
          <cell r="ID330">
            <v>372446</v>
          </cell>
          <cell r="IE330">
            <v>0</v>
          </cell>
          <cell r="IF330">
            <v>44215</v>
          </cell>
          <cell r="IG330">
            <v>119360</v>
          </cell>
          <cell r="IH330">
            <v>0</v>
          </cell>
          <cell r="II330">
            <v>0</v>
          </cell>
          <cell r="IJ330">
            <v>0</v>
          </cell>
          <cell r="IK330">
            <v>0</v>
          </cell>
          <cell r="IL330">
            <v>6187095</v>
          </cell>
          <cell r="IM330">
            <v>0</v>
          </cell>
          <cell r="IN330">
            <v>0</v>
          </cell>
          <cell r="IO330">
            <v>5.72</v>
          </cell>
          <cell r="IP330">
            <v>30</v>
          </cell>
          <cell r="IQ330">
            <v>3.214</v>
          </cell>
          <cell r="IR330">
            <v>0</v>
          </cell>
          <cell r="IS330">
            <v>680.1</v>
          </cell>
          <cell r="IT330">
            <v>0</v>
          </cell>
          <cell r="IU330">
            <v>19.5</v>
          </cell>
          <cell r="IV330">
            <v>0</v>
          </cell>
          <cell r="IW330">
            <v>0</v>
          </cell>
          <cell r="IX330">
            <v>0</v>
          </cell>
          <cell r="IY330">
            <v>0</v>
          </cell>
          <cell r="IZ330">
            <v>0</v>
          </cell>
          <cell r="JA330">
            <v>0</v>
          </cell>
          <cell r="JB330">
            <v>0</v>
          </cell>
          <cell r="JC330">
            <v>0</v>
          </cell>
          <cell r="JD330">
            <v>99.42</v>
          </cell>
          <cell r="JE330">
            <v>32.880000000000003</v>
          </cell>
          <cell r="JF330">
            <v>21.18</v>
          </cell>
          <cell r="JG330">
            <v>45.36</v>
          </cell>
          <cell r="JH330">
            <v>35.619999999999997</v>
          </cell>
          <cell r="JI330">
            <v>21.78</v>
          </cell>
          <cell r="JJ330">
            <v>38.159999999999997</v>
          </cell>
          <cell r="JK330">
            <v>95.56</v>
          </cell>
          <cell r="JL330">
            <v>5.38</v>
          </cell>
          <cell r="JM330">
            <v>0</v>
          </cell>
          <cell r="JN330">
            <v>31</v>
          </cell>
          <cell r="JO330">
            <v>0</v>
          </cell>
          <cell r="JP330">
            <v>6177</v>
          </cell>
          <cell r="JQ330">
            <v>3.29</v>
          </cell>
          <cell r="JR330">
            <v>21327</v>
          </cell>
          <cell r="JS330">
            <v>709</v>
          </cell>
          <cell r="JT330">
            <v>1</v>
          </cell>
          <cell r="JU330">
            <v>0</v>
          </cell>
          <cell r="JV330">
            <v>5356</v>
          </cell>
          <cell r="JW330">
            <v>0</v>
          </cell>
          <cell r="JX330">
            <v>680.1</v>
          </cell>
          <cell r="JY330">
            <v>6422</v>
          </cell>
          <cell r="JZ330">
            <v>4367602</v>
          </cell>
          <cell r="KA330">
            <v>55686</v>
          </cell>
        </row>
        <row r="331">
          <cell r="C331">
            <v>5931</v>
          </cell>
          <cell r="D331" t="str">
            <v>A-H-S-T (OLD)</v>
          </cell>
          <cell r="E331">
            <v>0</v>
          </cell>
          <cell r="F331">
            <v>0</v>
          </cell>
          <cell r="G331">
            <v>0</v>
          </cell>
          <cell r="H331">
            <v>441</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cell r="ER331">
            <v>0</v>
          </cell>
          <cell r="ES331">
            <v>0</v>
          </cell>
          <cell r="ET331">
            <v>0</v>
          </cell>
          <cell r="EU331">
            <v>0</v>
          </cell>
          <cell r="EV331">
            <v>0</v>
          </cell>
          <cell r="EW331">
            <v>0</v>
          </cell>
          <cell r="EX331">
            <v>0</v>
          </cell>
          <cell r="EY331">
            <v>0</v>
          </cell>
          <cell r="EZ331">
            <v>0</v>
          </cell>
          <cell r="FA331">
            <v>0</v>
          </cell>
          <cell r="FB331">
            <v>0</v>
          </cell>
          <cell r="FC331">
            <v>0</v>
          </cell>
          <cell r="FD331">
            <v>0</v>
          </cell>
          <cell r="FE331">
            <v>0</v>
          </cell>
          <cell r="FF331">
            <v>0</v>
          </cell>
          <cell r="FG331">
            <v>0</v>
          </cell>
          <cell r="FH331">
            <v>0</v>
          </cell>
          <cell r="FI331">
            <v>0</v>
          </cell>
          <cell r="FJ331">
            <v>0</v>
          </cell>
          <cell r="FK331">
            <v>0</v>
          </cell>
          <cell r="FL331">
            <v>0</v>
          </cell>
          <cell r="FM331">
            <v>0</v>
          </cell>
          <cell r="FN331">
            <v>0</v>
          </cell>
          <cell r="FO331">
            <v>0</v>
          </cell>
          <cell r="FP331">
            <v>0</v>
          </cell>
          <cell r="FQ331">
            <v>0</v>
          </cell>
          <cell r="FR331">
            <v>0</v>
          </cell>
          <cell r="FS331">
            <v>0</v>
          </cell>
          <cell r="FT331">
            <v>0</v>
          </cell>
          <cell r="FU331">
            <v>0</v>
          </cell>
          <cell r="FV331">
            <v>0</v>
          </cell>
          <cell r="FW331">
            <v>0</v>
          </cell>
          <cell r="FX331">
            <v>0</v>
          </cell>
          <cell r="FY331">
            <v>0</v>
          </cell>
          <cell r="FZ331">
            <v>0</v>
          </cell>
          <cell r="GA331">
            <v>0</v>
          </cell>
          <cell r="GB331">
            <v>0</v>
          </cell>
          <cell r="GC331">
            <v>0</v>
          </cell>
          <cell r="GD331">
            <v>0</v>
          </cell>
          <cell r="GE331">
            <v>0</v>
          </cell>
          <cell r="GF331">
            <v>0</v>
          </cell>
          <cell r="GG331">
            <v>0</v>
          </cell>
          <cell r="GH331">
            <v>0</v>
          </cell>
          <cell r="GI331">
            <v>0</v>
          </cell>
          <cell r="GJ331">
            <v>0</v>
          </cell>
          <cell r="GK331">
            <v>0</v>
          </cell>
          <cell r="GL331">
            <v>0</v>
          </cell>
          <cell r="GM331">
            <v>0</v>
          </cell>
          <cell r="GN331">
            <v>0</v>
          </cell>
          <cell r="GO331">
            <v>0</v>
          </cell>
          <cell r="GP331">
            <v>0</v>
          </cell>
          <cell r="GQ331">
            <v>0</v>
          </cell>
          <cell r="GR331">
            <v>0</v>
          </cell>
          <cell r="GS331">
            <v>0</v>
          </cell>
          <cell r="GT331">
            <v>0</v>
          </cell>
          <cell r="GU331">
            <v>0</v>
          </cell>
          <cell r="GV331">
            <v>0</v>
          </cell>
          <cell r="GW331">
            <v>0</v>
          </cell>
          <cell r="GX331">
            <v>0</v>
          </cell>
          <cell r="GY331">
            <v>0</v>
          </cell>
          <cell r="GZ331">
            <v>0</v>
          </cell>
          <cell r="HA331">
            <v>0</v>
          </cell>
          <cell r="HB331">
            <v>0</v>
          </cell>
          <cell r="HC331">
            <v>0</v>
          </cell>
          <cell r="HD331">
            <v>0</v>
          </cell>
          <cell r="HE331">
            <v>0</v>
          </cell>
          <cell r="HF331">
            <v>0</v>
          </cell>
          <cell r="HG331">
            <v>0</v>
          </cell>
          <cell r="HH331">
            <v>0</v>
          </cell>
          <cell r="HI331">
            <v>0</v>
          </cell>
          <cell r="HJ331">
            <v>0</v>
          </cell>
          <cell r="HK331">
            <v>0</v>
          </cell>
          <cell r="HL331">
            <v>0</v>
          </cell>
          <cell r="HM331">
            <v>0</v>
          </cell>
          <cell r="HN331">
            <v>0</v>
          </cell>
          <cell r="HO331">
            <v>0</v>
          </cell>
          <cell r="HP331">
            <v>0</v>
          </cell>
          <cell r="HQ331">
            <v>0</v>
          </cell>
          <cell r="HR331">
            <v>0</v>
          </cell>
          <cell r="HS331">
            <v>0</v>
          </cell>
          <cell r="HT331">
            <v>0</v>
          </cell>
          <cell r="HU331">
            <v>0</v>
          </cell>
          <cell r="HV331">
            <v>0</v>
          </cell>
          <cell r="HW331">
            <v>0</v>
          </cell>
          <cell r="HX331">
            <v>0</v>
          </cell>
          <cell r="HY331">
            <v>0</v>
          </cell>
          <cell r="HZ331">
            <v>0</v>
          </cell>
          <cell r="IA331">
            <v>0</v>
          </cell>
          <cell r="IB331">
            <v>0</v>
          </cell>
          <cell r="IC331">
            <v>0</v>
          </cell>
          <cell r="ID331">
            <v>0</v>
          </cell>
          <cell r="IE331">
            <v>0</v>
          </cell>
          <cell r="IF331">
            <v>0</v>
          </cell>
          <cell r="IG331">
            <v>0</v>
          </cell>
          <cell r="IH331">
            <v>0</v>
          </cell>
          <cell r="II331">
            <v>0</v>
          </cell>
          <cell r="IJ331">
            <v>0</v>
          </cell>
          <cell r="IK331">
            <v>0</v>
          </cell>
          <cell r="IL331">
            <v>0</v>
          </cell>
          <cell r="IM331">
            <v>0</v>
          </cell>
          <cell r="IN331">
            <v>0</v>
          </cell>
          <cell r="IO331">
            <v>0</v>
          </cell>
          <cell r="IP331">
            <v>0</v>
          </cell>
          <cell r="IQ331">
            <v>0</v>
          </cell>
          <cell r="IR331">
            <v>0</v>
          </cell>
          <cell r="IS331">
            <v>0</v>
          </cell>
          <cell r="IT331">
            <v>0</v>
          </cell>
          <cell r="IU331">
            <v>0</v>
          </cell>
          <cell r="IV331">
            <v>0</v>
          </cell>
          <cell r="IW331">
            <v>0</v>
          </cell>
          <cell r="IX331">
            <v>0</v>
          </cell>
          <cell r="IY331">
            <v>0</v>
          </cell>
          <cell r="IZ331">
            <v>0</v>
          </cell>
          <cell r="JA331">
            <v>0</v>
          </cell>
          <cell r="JB331">
            <v>0</v>
          </cell>
          <cell r="JC331">
            <v>0</v>
          </cell>
          <cell r="JD331">
            <v>0</v>
          </cell>
          <cell r="JE331">
            <v>0</v>
          </cell>
          <cell r="JF331">
            <v>0</v>
          </cell>
          <cell r="JG331">
            <v>0</v>
          </cell>
          <cell r="JH331">
            <v>0</v>
          </cell>
          <cell r="JI331">
            <v>0</v>
          </cell>
          <cell r="JJ331">
            <v>0</v>
          </cell>
          <cell r="JK331">
            <v>0</v>
          </cell>
          <cell r="JL331">
            <v>0</v>
          </cell>
          <cell r="JM331">
            <v>0</v>
          </cell>
          <cell r="JN331">
            <v>0</v>
          </cell>
          <cell r="JO331">
            <v>0</v>
          </cell>
          <cell r="JP331">
            <v>0</v>
          </cell>
          <cell r="JQ331">
            <v>0</v>
          </cell>
          <cell r="JR331">
            <v>0</v>
          </cell>
          <cell r="JS331">
            <v>0</v>
          </cell>
          <cell r="JT331">
            <v>0</v>
          </cell>
          <cell r="JU331">
            <v>0</v>
          </cell>
          <cell r="JV331">
            <v>0</v>
          </cell>
          <cell r="JW331">
            <v>0</v>
          </cell>
          <cell r="JX331">
            <v>0</v>
          </cell>
          <cell r="JY331">
            <v>0</v>
          </cell>
          <cell r="JZ331">
            <v>0</v>
          </cell>
          <cell r="KA331">
            <v>0</v>
          </cell>
        </row>
        <row r="332">
          <cell r="C332">
            <v>5949</v>
          </cell>
          <cell r="D332" t="str">
            <v>SHELDON</v>
          </cell>
          <cell r="E332">
            <v>0</v>
          </cell>
          <cell r="F332">
            <v>0</v>
          </cell>
          <cell r="G332">
            <v>0</v>
          </cell>
          <cell r="H332">
            <v>5949</v>
          </cell>
          <cell r="I332">
            <v>4432077</v>
          </cell>
          <cell r="J332">
            <v>169234</v>
          </cell>
          <cell r="K332">
            <v>443692</v>
          </cell>
          <cell r="L332">
            <v>230000</v>
          </cell>
          <cell r="M332">
            <v>8800</v>
          </cell>
          <cell r="N332">
            <v>350000</v>
          </cell>
          <cell r="O332">
            <v>0</v>
          </cell>
          <cell r="P332">
            <v>823500</v>
          </cell>
          <cell r="Q332">
            <v>0</v>
          </cell>
          <cell r="R332">
            <v>6033063</v>
          </cell>
          <cell r="S332">
            <v>0</v>
          </cell>
          <cell r="T332">
            <v>47000</v>
          </cell>
          <cell r="U332">
            <v>33699</v>
          </cell>
          <cell r="V332">
            <v>155000</v>
          </cell>
          <cell r="W332">
            <v>381318</v>
          </cell>
          <cell r="X332">
            <v>13107383</v>
          </cell>
          <cell r="Y332">
            <v>0</v>
          </cell>
          <cell r="Z332">
            <v>1007358</v>
          </cell>
          <cell r="AA332">
            <v>0</v>
          </cell>
          <cell r="AB332">
            <v>14114741</v>
          </cell>
          <cell r="AC332">
            <v>3241308</v>
          </cell>
          <cell r="AD332">
            <v>17356049</v>
          </cell>
          <cell r="AE332">
            <v>7950000</v>
          </cell>
          <cell r="AF332">
            <v>125000</v>
          </cell>
          <cell r="AG332">
            <v>475000</v>
          </cell>
          <cell r="AH332">
            <v>400000</v>
          </cell>
          <cell r="AI332">
            <v>550000</v>
          </cell>
          <cell r="AJ332">
            <v>190000</v>
          </cell>
          <cell r="AK332">
            <v>1315000</v>
          </cell>
          <cell r="AL332">
            <v>710000</v>
          </cell>
          <cell r="AM332">
            <v>0</v>
          </cell>
          <cell r="AN332">
            <v>3765000</v>
          </cell>
          <cell r="AO332">
            <v>600000</v>
          </cell>
          <cell r="AP332">
            <v>1635372</v>
          </cell>
          <cell r="AQ332">
            <v>1007358</v>
          </cell>
          <cell r="AR332">
            <v>488049</v>
          </cell>
          <cell r="AS332">
            <v>3130779</v>
          </cell>
          <cell r="AT332">
            <v>15445779</v>
          </cell>
          <cell r="AU332">
            <v>1007358</v>
          </cell>
          <cell r="AV332">
            <v>16453137</v>
          </cell>
          <cell r="AW332">
            <v>902912</v>
          </cell>
          <cell r="AX332">
            <v>17356049</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20</v>
          </cell>
          <cell r="BV332">
            <v>2014</v>
          </cell>
          <cell r="BW332">
            <v>2018</v>
          </cell>
          <cell r="BX332">
            <v>10</v>
          </cell>
          <cell r="BY332">
            <v>0</v>
          </cell>
          <cell r="BZ332">
            <v>0</v>
          </cell>
          <cell r="CA332">
            <v>0</v>
          </cell>
          <cell r="CB332">
            <v>0</v>
          </cell>
          <cell r="CC332">
            <v>0</v>
          </cell>
          <cell r="CD332">
            <v>0</v>
          </cell>
          <cell r="CE332">
            <v>0</v>
          </cell>
          <cell r="CF332">
            <v>0</v>
          </cell>
          <cell r="CG332">
            <v>0</v>
          </cell>
          <cell r="CH332">
            <v>0</v>
          </cell>
          <cell r="CI332">
            <v>0</v>
          </cell>
          <cell r="CJ332">
            <v>2014</v>
          </cell>
          <cell r="CK332">
            <v>2026</v>
          </cell>
          <cell r="CL332">
            <v>1340</v>
          </cell>
          <cell r="CM332">
            <v>0</v>
          </cell>
          <cell r="CN332">
            <v>0</v>
          </cell>
          <cell r="CO332">
            <v>0</v>
          </cell>
          <cell r="CP332">
            <v>0</v>
          </cell>
          <cell r="CQ332">
            <v>0</v>
          </cell>
          <cell r="CR332">
            <v>0</v>
          </cell>
          <cell r="CS332">
            <v>0</v>
          </cell>
          <cell r="CT332">
            <v>2700</v>
          </cell>
          <cell r="CU332">
            <v>0</v>
          </cell>
          <cell r="CV332">
            <v>6</v>
          </cell>
          <cell r="CW332">
            <v>642902</v>
          </cell>
          <cell r="CX332">
            <v>0</v>
          </cell>
          <cell r="CY332">
            <v>0</v>
          </cell>
          <cell r="CZ332">
            <v>0</v>
          </cell>
          <cell r="DA332">
            <v>0</v>
          </cell>
          <cell r="DB332">
            <v>0</v>
          </cell>
          <cell r="DC332">
            <v>0</v>
          </cell>
          <cell r="DD332">
            <v>0</v>
          </cell>
          <cell r="DE332">
            <v>534986</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3080482</v>
          </cell>
          <cell r="DU332">
            <v>46135</v>
          </cell>
          <cell r="DV332">
            <v>0</v>
          </cell>
          <cell r="DW332">
            <v>0</v>
          </cell>
          <cell r="DX332">
            <v>0</v>
          </cell>
          <cell r="DY332">
            <v>487150</v>
          </cell>
          <cell r="DZ332">
            <v>0</v>
          </cell>
          <cell r="EA332">
            <v>0</v>
          </cell>
          <cell r="EB332">
            <v>3613767</v>
          </cell>
          <cell r="EC332">
            <v>321634</v>
          </cell>
          <cell r="ED332">
            <v>0</v>
          </cell>
          <cell r="EE332">
            <v>3567632</v>
          </cell>
          <cell r="EF332">
            <v>514953</v>
          </cell>
          <cell r="EG332">
            <v>20033</v>
          </cell>
          <cell r="EH332">
            <v>534986</v>
          </cell>
          <cell r="EI332">
            <v>132741</v>
          </cell>
          <cell r="EJ332">
            <v>667727</v>
          </cell>
          <cell r="EK332">
            <v>0</v>
          </cell>
          <cell r="EL332">
            <v>0</v>
          </cell>
          <cell r="EM332">
            <v>0</v>
          </cell>
          <cell r="EN332">
            <v>0</v>
          </cell>
          <cell r="EO332">
            <v>0</v>
          </cell>
          <cell r="EP332">
            <v>0</v>
          </cell>
          <cell r="EQ332">
            <v>4603128</v>
          </cell>
          <cell r="ER332">
            <v>11469</v>
          </cell>
          <cell r="ES332">
            <v>1132017</v>
          </cell>
          <cell r="ET332">
            <v>101021</v>
          </cell>
          <cell r="EU332">
            <v>0</v>
          </cell>
          <cell r="EV332">
            <v>0</v>
          </cell>
          <cell r="EW332">
            <v>133000</v>
          </cell>
          <cell r="EX332">
            <v>33000</v>
          </cell>
          <cell r="EY332">
            <v>0</v>
          </cell>
          <cell r="EZ332">
            <v>0</v>
          </cell>
          <cell r="FA332">
            <v>0</v>
          </cell>
          <cell r="FB332">
            <v>0</v>
          </cell>
          <cell r="FC332">
            <v>1399038</v>
          </cell>
          <cell r="FD332">
            <v>0</v>
          </cell>
          <cell r="FE332">
            <v>0</v>
          </cell>
          <cell r="FF332">
            <v>1120548</v>
          </cell>
          <cell r="FG332">
            <v>11469</v>
          </cell>
          <cell r="FH332">
            <v>3475025</v>
          </cell>
          <cell r="FI332">
            <v>136925</v>
          </cell>
          <cell r="FJ332">
            <v>443692</v>
          </cell>
          <cell r="FK332">
            <v>230000</v>
          </cell>
          <cell r="FL332">
            <v>7500</v>
          </cell>
          <cell r="FM332">
            <v>0</v>
          </cell>
          <cell r="FN332">
            <v>0</v>
          </cell>
          <cell r="FO332">
            <v>23500</v>
          </cell>
          <cell r="FP332">
            <v>0</v>
          </cell>
          <cell r="FQ332">
            <v>6033063</v>
          </cell>
          <cell r="FR332">
            <v>0</v>
          </cell>
          <cell r="FS332">
            <v>40500</v>
          </cell>
          <cell r="FT332">
            <v>23114</v>
          </cell>
          <cell r="FU332">
            <v>155000</v>
          </cell>
          <cell r="FV332">
            <v>111318</v>
          </cell>
          <cell r="FW332">
            <v>10679637</v>
          </cell>
          <cell r="FX332">
            <v>0</v>
          </cell>
          <cell r="FY332">
            <v>0</v>
          </cell>
          <cell r="FZ332">
            <v>0</v>
          </cell>
          <cell r="GA332">
            <v>10679637</v>
          </cell>
          <cell r="GB332">
            <v>1344842</v>
          </cell>
          <cell r="GC332">
            <v>12024479</v>
          </cell>
          <cell r="GD332">
            <v>1034624</v>
          </cell>
          <cell r="GE332">
            <v>0</v>
          </cell>
          <cell r="GF332">
            <v>8073391</v>
          </cell>
          <cell r="GG332">
            <v>6001</v>
          </cell>
          <cell r="GH332">
            <v>5853976</v>
          </cell>
          <cell r="GI332">
            <v>127070</v>
          </cell>
          <cell r="GJ332">
            <v>112009</v>
          </cell>
          <cell r="GK332">
            <v>733382</v>
          </cell>
          <cell r="GL332">
            <v>296865</v>
          </cell>
          <cell r="GM332">
            <v>7466</v>
          </cell>
          <cell r="GN332">
            <v>60848</v>
          </cell>
          <cell r="GO332">
            <v>68401</v>
          </cell>
          <cell r="GP332">
            <v>0</v>
          </cell>
          <cell r="GQ332">
            <v>242795</v>
          </cell>
          <cell r="GR332">
            <v>0</v>
          </cell>
          <cell r="GS332">
            <v>52689</v>
          </cell>
          <cell r="GT332">
            <v>305067</v>
          </cell>
          <cell r="GU332">
            <v>0</v>
          </cell>
          <cell r="GV332">
            <v>8431147</v>
          </cell>
          <cell r="GW332">
            <v>936185</v>
          </cell>
          <cell r="GX332">
            <v>2309052</v>
          </cell>
          <cell r="GY332">
            <v>0</v>
          </cell>
          <cell r="GZ332">
            <v>0</v>
          </cell>
          <cell r="HA332">
            <v>0</v>
          </cell>
          <cell r="HB332">
            <v>456055</v>
          </cell>
          <cell r="HC332">
            <v>0</v>
          </cell>
          <cell r="HD332">
            <v>64991</v>
          </cell>
          <cell r="HE332">
            <v>261044</v>
          </cell>
          <cell r="HF332">
            <v>12393483</v>
          </cell>
          <cell r="HG332">
            <v>9914316</v>
          </cell>
          <cell r="HH332">
            <v>0</v>
          </cell>
          <cell r="HI332">
            <v>2479167</v>
          </cell>
          <cell r="HJ332">
            <v>6012658</v>
          </cell>
          <cell r="HK332">
            <v>0</v>
          </cell>
          <cell r="HL332">
            <v>155112</v>
          </cell>
          <cell r="HM332">
            <v>822785</v>
          </cell>
          <cell r="HN332">
            <v>307891</v>
          </cell>
          <cell r="HO332">
            <v>0</v>
          </cell>
          <cell r="HP332">
            <v>61804</v>
          </cell>
          <cell r="HQ332">
            <v>69448</v>
          </cell>
          <cell r="HR332">
            <v>0</v>
          </cell>
          <cell r="HS332">
            <v>265265</v>
          </cell>
          <cell r="HT332">
            <v>0</v>
          </cell>
          <cell r="HU332">
            <v>178366</v>
          </cell>
          <cell r="HV332">
            <v>0</v>
          </cell>
          <cell r="HW332">
            <v>0</v>
          </cell>
          <cell r="HX332">
            <v>8466934</v>
          </cell>
          <cell r="HY332">
            <v>0</v>
          </cell>
          <cell r="HZ332">
            <v>2479167</v>
          </cell>
          <cell r="IA332">
            <v>0</v>
          </cell>
          <cell r="IB332">
            <v>0</v>
          </cell>
          <cell r="IC332">
            <v>0</v>
          </cell>
          <cell r="ID332">
            <v>458586</v>
          </cell>
          <cell r="IE332">
            <v>0</v>
          </cell>
          <cell r="IF332">
            <v>53257</v>
          </cell>
          <cell r="IG332">
            <v>229538</v>
          </cell>
          <cell r="IH332">
            <v>0</v>
          </cell>
          <cell r="II332">
            <v>0</v>
          </cell>
          <cell r="IJ332">
            <v>0</v>
          </cell>
          <cell r="IK332">
            <v>0</v>
          </cell>
          <cell r="IL332">
            <v>8288568</v>
          </cell>
          <cell r="IM332">
            <v>0</v>
          </cell>
          <cell r="IN332">
            <v>3</v>
          </cell>
          <cell r="IO332">
            <v>9.08</v>
          </cell>
          <cell r="IP332">
            <v>248</v>
          </cell>
          <cell r="IQ332">
            <v>4.601</v>
          </cell>
          <cell r="IR332">
            <v>11.66</v>
          </cell>
          <cell r="IS332">
            <v>1009.9</v>
          </cell>
          <cell r="IT332">
            <v>0</v>
          </cell>
          <cell r="IU332">
            <v>37</v>
          </cell>
          <cell r="IV332">
            <v>0</v>
          </cell>
          <cell r="IW332">
            <v>0</v>
          </cell>
          <cell r="IX332">
            <v>0</v>
          </cell>
          <cell r="IY332">
            <v>0</v>
          </cell>
          <cell r="IZ332">
            <v>0</v>
          </cell>
          <cell r="JA332">
            <v>0</v>
          </cell>
          <cell r="JB332">
            <v>0</v>
          </cell>
          <cell r="JC332">
            <v>0</v>
          </cell>
          <cell r="JD332">
            <v>134.41999999999999</v>
          </cell>
          <cell r="JE332">
            <v>45.21</v>
          </cell>
          <cell r="JF332">
            <v>34.49</v>
          </cell>
          <cell r="JG332">
            <v>54.72</v>
          </cell>
          <cell r="JH332">
            <v>49.32</v>
          </cell>
          <cell r="JI332">
            <v>46.6</v>
          </cell>
          <cell r="JJ332">
            <v>41.04</v>
          </cell>
          <cell r="JK332">
            <v>136.96</v>
          </cell>
          <cell r="JL332">
            <v>6.52</v>
          </cell>
          <cell r="JM332">
            <v>14.52</v>
          </cell>
          <cell r="JN332">
            <v>259</v>
          </cell>
          <cell r="JO332">
            <v>3.6</v>
          </cell>
          <cell r="JP332">
            <v>6121</v>
          </cell>
          <cell r="JQ332">
            <v>5.1310000000000002</v>
          </cell>
          <cell r="JR332">
            <v>11248</v>
          </cell>
          <cell r="JS332">
            <v>982.3</v>
          </cell>
          <cell r="JT332">
            <v>0</v>
          </cell>
          <cell r="JU332">
            <v>0</v>
          </cell>
          <cell r="JV332">
            <v>0</v>
          </cell>
          <cell r="JW332">
            <v>0</v>
          </cell>
          <cell r="JX332">
            <v>1009.9</v>
          </cell>
          <cell r="JY332">
            <v>6366</v>
          </cell>
          <cell r="JZ332">
            <v>6429023</v>
          </cell>
          <cell r="KA332">
            <v>0</v>
          </cell>
        </row>
        <row r="333">
          <cell r="C333">
            <v>5967</v>
          </cell>
          <cell r="D333" t="str">
            <v>VINTON-SHELLSBURG (OLD)</v>
          </cell>
          <cell r="E333">
            <v>0</v>
          </cell>
          <cell r="F333">
            <v>0</v>
          </cell>
          <cell r="G333">
            <v>0</v>
          </cell>
          <cell r="H333">
            <v>6660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cell r="ER333">
            <v>0</v>
          </cell>
          <cell r="ES333">
            <v>0</v>
          </cell>
          <cell r="ET333">
            <v>0</v>
          </cell>
          <cell r="EU333">
            <v>0</v>
          </cell>
          <cell r="EV333">
            <v>0</v>
          </cell>
          <cell r="EW333">
            <v>0</v>
          </cell>
          <cell r="EX333">
            <v>0</v>
          </cell>
          <cell r="EY333">
            <v>0</v>
          </cell>
          <cell r="EZ333">
            <v>0</v>
          </cell>
          <cell r="FA333">
            <v>0</v>
          </cell>
          <cell r="FB333">
            <v>0</v>
          </cell>
          <cell r="FC333">
            <v>0</v>
          </cell>
          <cell r="FD333">
            <v>0</v>
          </cell>
          <cell r="FE333">
            <v>0</v>
          </cell>
          <cell r="FF333">
            <v>0</v>
          </cell>
          <cell r="FG333">
            <v>0</v>
          </cell>
          <cell r="FH333">
            <v>0</v>
          </cell>
          <cell r="FI333">
            <v>0</v>
          </cell>
          <cell r="FJ333">
            <v>0</v>
          </cell>
          <cell r="FK333">
            <v>0</v>
          </cell>
          <cell r="FL333">
            <v>0</v>
          </cell>
          <cell r="FM333">
            <v>0</v>
          </cell>
          <cell r="FN333">
            <v>0</v>
          </cell>
          <cell r="FO333">
            <v>0</v>
          </cell>
          <cell r="FP333">
            <v>0</v>
          </cell>
          <cell r="FQ333">
            <v>0</v>
          </cell>
          <cell r="FR333">
            <v>0</v>
          </cell>
          <cell r="FS333">
            <v>0</v>
          </cell>
          <cell r="FT333">
            <v>0</v>
          </cell>
          <cell r="FU333">
            <v>0</v>
          </cell>
          <cell r="FV333">
            <v>0</v>
          </cell>
          <cell r="FW333">
            <v>0</v>
          </cell>
          <cell r="FX333">
            <v>0</v>
          </cell>
          <cell r="FY333">
            <v>0</v>
          </cell>
          <cell r="FZ333">
            <v>0</v>
          </cell>
          <cell r="GA333">
            <v>0</v>
          </cell>
          <cell r="GB333">
            <v>0</v>
          </cell>
          <cell r="GC333">
            <v>0</v>
          </cell>
          <cell r="GD333">
            <v>0</v>
          </cell>
          <cell r="GE333">
            <v>0</v>
          </cell>
          <cell r="GF333">
            <v>0</v>
          </cell>
          <cell r="GG333">
            <v>0</v>
          </cell>
          <cell r="GH333">
            <v>0</v>
          </cell>
          <cell r="GI333">
            <v>0</v>
          </cell>
          <cell r="GJ333">
            <v>0</v>
          </cell>
          <cell r="GK333">
            <v>0</v>
          </cell>
          <cell r="GL333">
            <v>0</v>
          </cell>
          <cell r="GM333">
            <v>0</v>
          </cell>
          <cell r="GN333">
            <v>0</v>
          </cell>
          <cell r="GO333">
            <v>0</v>
          </cell>
          <cell r="GP333">
            <v>0</v>
          </cell>
          <cell r="GQ333">
            <v>0</v>
          </cell>
          <cell r="GR333">
            <v>0</v>
          </cell>
          <cell r="GS333">
            <v>0</v>
          </cell>
          <cell r="GT333">
            <v>0</v>
          </cell>
          <cell r="GU333">
            <v>0</v>
          </cell>
          <cell r="GV333">
            <v>0</v>
          </cell>
          <cell r="GW333">
            <v>0</v>
          </cell>
          <cell r="GX333">
            <v>0</v>
          </cell>
          <cell r="GY333">
            <v>0</v>
          </cell>
          <cell r="GZ333">
            <v>0</v>
          </cell>
          <cell r="HA333">
            <v>0</v>
          </cell>
          <cell r="HB333">
            <v>0</v>
          </cell>
          <cell r="HC333">
            <v>0</v>
          </cell>
          <cell r="HD333">
            <v>0</v>
          </cell>
          <cell r="HE333">
            <v>0</v>
          </cell>
          <cell r="HF333">
            <v>0</v>
          </cell>
          <cell r="HG333">
            <v>0</v>
          </cell>
          <cell r="HH333">
            <v>0</v>
          </cell>
          <cell r="HI333">
            <v>0</v>
          </cell>
          <cell r="HJ333">
            <v>0</v>
          </cell>
          <cell r="HK333">
            <v>0</v>
          </cell>
          <cell r="HL333">
            <v>0</v>
          </cell>
          <cell r="HM333">
            <v>0</v>
          </cell>
          <cell r="HN333">
            <v>0</v>
          </cell>
          <cell r="HO333">
            <v>0</v>
          </cell>
          <cell r="HP333">
            <v>0</v>
          </cell>
          <cell r="HQ333">
            <v>0</v>
          </cell>
          <cell r="HR333">
            <v>0</v>
          </cell>
          <cell r="HS333">
            <v>0</v>
          </cell>
          <cell r="HT333">
            <v>0</v>
          </cell>
          <cell r="HU333">
            <v>0</v>
          </cell>
          <cell r="HV333">
            <v>0</v>
          </cell>
          <cell r="HW333">
            <v>0</v>
          </cell>
          <cell r="HX333">
            <v>0</v>
          </cell>
          <cell r="HY333">
            <v>0</v>
          </cell>
          <cell r="HZ333">
            <v>0</v>
          </cell>
          <cell r="IA333">
            <v>0</v>
          </cell>
          <cell r="IB333">
            <v>0</v>
          </cell>
          <cell r="IC333">
            <v>0</v>
          </cell>
          <cell r="ID333">
            <v>0</v>
          </cell>
          <cell r="IE333">
            <v>0</v>
          </cell>
          <cell r="IF333">
            <v>0</v>
          </cell>
          <cell r="IG333">
            <v>0</v>
          </cell>
          <cell r="IH333">
            <v>0</v>
          </cell>
          <cell r="II333">
            <v>0</v>
          </cell>
          <cell r="IJ333">
            <v>0</v>
          </cell>
          <cell r="IK333">
            <v>0</v>
          </cell>
          <cell r="IL333">
            <v>0</v>
          </cell>
          <cell r="IM333">
            <v>0</v>
          </cell>
          <cell r="IN333">
            <v>0</v>
          </cell>
          <cell r="IO333">
            <v>0</v>
          </cell>
          <cell r="IP333">
            <v>0</v>
          </cell>
          <cell r="IQ333">
            <v>0</v>
          </cell>
          <cell r="IR333">
            <v>0</v>
          </cell>
          <cell r="IS333">
            <v>0</v>
          </cell>
          <cell r="IT333">
            <v>0</v>
          </cell>
          <cell r="IU333">
            <v>0</v>
          </cell>
          <cell r="IV333">
            <v>0</v>
          </cell>
          <cell r="IW333">
            <v>0</v>
          </cell>
          <cell r="IX333">
            <v>0</v>
          </cell>
          <cell r="IY333">
            <v>0</v>
          </cell>
          <cell r="IZ333">
            <v>0</v>
          </cell>
          <cell r="JA333">
            <v>0</v>
          </cell>
          <cell r="JB333">
            <v>0</v>
          </cell>
          <cell r="JC333">
            <v>0</v>
          </cell>
          <cell r="JD333">
            <v>0</v>
          </cell>
          <cell r="JE333">
            <v>0</v>
          </cell>
          <cell r="JF333">
            <v>0</v>
          </cell>
          <cell r="JG333">
            <v>0</v>
          </cell>
          <cell r="JH333">
            <v>0</v>
          </cell>
          <cell r="JI333">
            <v>0</v>
          </cell>
          <cell r="JJ333">
            <v>0</v>
          </cell>
          <cell r="JK333">
            <v>0</v>
          </cell>
          <cell r="JL333">
            <v>0</v>
          </cell>
          <cell r="JM333">
            <v>0</v>
          </cell>
          <cell r="JN333">
            <v>0</v>
          </cell>
          <cell r="JO333">
            <v>0</v>
          </cell>
          <cell r="JP333">
            <v>0</v>
          </cell>
          <cell r="JQ333">
            <v>0</v>
          </cell>
          <cell r="JR333">
            <v>0</v>
          </cell>
          <cell r="JS333">
            <v>0</v>
          </cell>
          <cell r="JT333">
            <v>0</v>
          </cell>
          <cell r="JU333">
            <v>0</v>
          </cell>
          <cell r="JV333">
            <v>0</v>
          </cell>
          <cell r="JW333">
            <v>0</v>
          </cell>
          <cell r="JX333">
            <v>0</v>
          </cell>
          <cell r="JY333">
            <v>0</v>
          </cell>
          <cell r="JZ333">
            <v>0</v>
          </cell>
          <cell r="KA333">
            <v>0</v>
          </cell>
        </row>
        <row r="334">
          <cell r="C334">
            <v>5976</v>
          </cell>
          <cell r="D334" t="str">
            <v>SHENANDOAH</v>
          </cell>
          <cell r="E334">
            <v>0</v>
          </cell>
          <cell r="F334">
            <v>0</v>
          </cell>
          <cell r="G334">
            <v>0</v>
          </cell>
          <cell r="H334">
            <v>5976</v>
          </cell>
          <cell r="I334">
            <v>4009501</v>
          </cell>
          <cell r="J334">
            <v>131741</v>
          </cell>
          <cell r="K334">
            <v>655103</v>
          </cell>
          <cell r="L334">
            <v>510000</v>
          </cell>
          <cell r="M334">
            <v>3160</v>
          </cell>
          <cell r="N334">
            <v>186900</v>
          </cell>
          <cell r="O334">
            <v>224000</v>
          </cell>
          <cell r="P334">
            <v>1071598</v>
          </cell>
          <cell r="Q334">
            <v>0</v>
          </cell>
          <cell r="R334">
            <v>5787152</v>
          </cell>
          <cell r="S334">
            <v>0</v>
          </cell>
          <cell r="T334">
            <v>174700</v>
          </cell>
          <cell r="U334">
            <v>52815</v>
          </cell>
          <cell r="V334">
            <v>200000</v>
          </cell>
          <cell r="W334">
            <v>463500</v>
          </cell>
          <cell r="X334">
            <v>13470170</v>
          </cell>
          <cell r="Y334">
            <v>0</v>
          </cell>
          <cell r="Z334">
            <v>311000</v>
          </cell>
          <cell r="AA334">
            <v>0</v>
          </cell>
          <cell r="AB334">
            <v>13781170</v>
          </cell>
          <cell r="AC334">
            <v>3663455</v>
          </cell>
          <cell r="AD334">
            <v>17444625</v>
          </cell>
          <cell r="AE334">
            <v>8756658</v>
          </cell>
          <cell r="AF334">
            <v>715532</v>
          </cell>
          <cell r="AG334">
            <v>378600</v>
          </cell>
          <cell r="AH334">
            <v>395950</v>
          </cell>
          <cell r="AI334">
            <v>621600</v>
          </cell>
          <cell r="AJ334">
            <v>127500</v>
          </cell>
          <cell r="AK334">
            <v>1503150</v>
          </cell>
          <cell r="AL334">
            <v>546000</v>
          </cell>
          <cell r="AM334">
            <v>0</v>
          </cell>
          <cell r="AN334">
            <v>4288332</v>
          </cell>
          <cell r="AO334">
            <v>749556</v>
          </cell>
          <cell r="AP334">
            <v>822040</v>
          </cell>
          <cell r="AQ334">
            <v>1860252</v>
          </cell>
          <cell r="AR334">
            <v>431287</v>
          </cell>
          <cell r="AS334">
            <v>3113579</v>
          </cell>
          <cell r="AT334">
            <v>16908125</v>
          </cell>
          <cell r="AU334">
            <v>536500</v>
          </cell>
          <cell r="AV334">
            <v>17444625</v>
          </cell>
          <cell r="AW334">
            <v>0</v>
          </cell>
          <cell r="AX334">
            <v>17444625</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20</v>
          </cell>
          <cell r="BV334">
            <v>2015</v>
          </cell>
          <cell r="BW334">
            <v>2019</v>
          </cell>
          <cell r="BX334">
            <v>10</v>
          </cell>
          <cell r="BY334">
            <v>0</v>
          </cell>
          <cell r="BZ334">
            <v>0</v>
          </cell>
          <cell r="CA334">
            <v>0</v>
          </cell>
          <cell r="CB334">
            <v>0</v>
          </cell>
          <cell r="CC334">
            <v>0</v>
          </cell>
          <cell r="CD334">
            <v>0</v>
          </cell>
          <cell r="CE334">
            <v>0</v>
          </cell>
          <cell r="CF334">
            <v>0</v>
          </cell>
          <cell r="CG334">
            <v>0</v>
          </cell>
          <cell r="CH334">
            <v>0</v>
          </cell>
          <cell r="CI334">
            <v>0</v>
          </cell>
          <cell r="CJ334">
            <v>2009</v>
          </cell>
          <cell r="CK334">
            <v>2018</v>
          </cell>
          <cell r="CL334">
            <v>1340</v>
          </cell>
          <cell r="CM334">
            <v>0</v>
          </cell>
          <cell r="CN334">
            <v>0</v>
          </cell>
          <cell r="CO334">
            <v>0</v>
          </cell>
          <cell r="CP334">
            <v>0</v>
          </cell>
          <cell r="CQ334">
            <v>0</v>
          </cell>
          <cell r="CR334">
            <v>0</v>
          </cell>
          <cell r="CS334">
            <v>0</v>
          </cell>
          <cell r="CT334">
            <v>3450</v>
          </cell>
          <cell r="CU334">
            <v>0</v>
          </cell>
          <cell r="CV334">
            <v>8</v>
          </cell>
          <cell r="CW334">
            <v>621067</v>
          </cell>
          <cell r="CX334">
            <v>0</v>
          </cell>
          <cell r="CY334">
            <v>0</v>
          </cell>
          <cell r="CZ334">
            <v>0</v>
          </cell>
          <cell r="DA334">
            <v>0</v>
          </cell>
          <cell r="DB334">
            <v>0</v>
          </cell>
          <cell r="DC334">
            <v>0</v>
          </cell>
          <cell r="DD334">
            <v>7</v>
          </cell>
          <cell r="DE334">
            <v>354607</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2570499</v>
          </cell>
          <cell r="DU334">
            <v>88411</v>
          </cell>
          <cell r="DV334">
            <v>0</v>
          </cell>
          <cell r="DW334">
            <v>0</v>
          </cell>
          <cell r="DX334">
            <v>0</v>
          </cell>
          <cell r="DY334">
            <v>59224</v>
          </cell>
          <cell r="DZ334">
            <v>424482</v>
          </cell>
          <cell r="EA334">
            <v>0</v>
          </cell>
          <cell r="EB334">
            <v>3142616</v>
          </cell>
          <cell r="EC334">
            <v>400000</v>
          </cell>
          <cell r="ED334">
            <v>0</v>
          </cell>
          <cell r="EE334">
            <v>3054205</v>
          </cell>
          <cell r="EF334">
            <v>0</v>
          </cell>
          <cell r="EG334">
            <v>42162</v>
          </cell>
          <cell r="EH334">
            <v>42162</v>
          </cell>
          <cell r="EI334">
            <v>87329</v>
          </cell>
          <cell r="EJ334">
            <v>129491</v>
          </cell>
          <cell r="EK334">
            <v>0</v>
          </cell>
          <cell r="EL334">
            <v>0</v>
          </cell>
          <cell r="EM334">
            <v>0</v>
          </cell>
          <cell r="EN334">
            <v>0</v>
          </cell>
          <cell r="EO334">
            <v>473640</v>
          </cell>
          <cell r="EP334">
            <v>0</v>
          </cell>
          <cell r="EQ334">
            <v>4145747</v>
          </cell>
          <cell r="ER334">
            <v>33409</v>
          </cell>
          <cell r="ES334">
            <v>1212226</v>
          </cell>
          <cell r="ET334">
            <v>154386</v>
          </cell>
          <cell r="EU334">
            <v>0</v>
          </cell>
          <cell r="EV334">
            <v>0</v>
          </cell>
          <cell r="EW334">
            <v>15932</v>
          </cell>
          <cell r="EX334">
            <v>33000</v>
          </cell>
          <cell r="EY334">
            <v>0</v>
          </cell>
          <cell r="EZ334">
            <v>0</v>
          </cell>
          <cell r="FA334">
            <v>178980</v>
          </cell>
          <cell r="FB334">
            <v>0</v>
          </cell>
          <cell r="FC334">
            <v>1594524</v>
          </cell>
          <cell r="FD334">
            <v>0</v>
          </cell>
          <cell r="FE334">
            <v>0</v>
          </cell>
          <cell r="FF334">
            <v>1178817</v>
          </cell>
          <cell r="FG334">
            <v>33409</v>
          </cell>
          <cell r="FH334">
            <v>3037991</v>
          </cell>
          <cell r="FI334">
            <v>100120</v>
          </cell>
          <cell r="FJ334">
            <v>349388</v>
          </cell>
          <cell r="FK334">
            <v>510000</v>
          </cell>
          <cell r="FL334">
            <v>2500</v>
          </cell>
          <cell r="FM334">
            <v>0</v>
          </cell>
          <cell r="FN334">
            <v>4000</v>
          </cell>
          <cell r="FO334">
            <v>171000</v>
          </cell>
          <cell r="FP334">
            <v>0</v>
          </cell>
          <cell r="FQ334">
            <v>5787152</v>
          </cell>
          <cell r="FR334">
            <v>0</v>
          </cell>
          <cell r="FS334">
            <v>170000</v>
          </cell>
          <cell r="FT334">
            <v>39679</v>
          </cell>
          <cell r="FU334">
            <v>200000</v>
          </cell>
          <cell r="FV334">
            <v>133500</v>
          </cell>
          <cell r="FW334">
            <v>10505330</v>
          </cell>
          <cell r="FX334">
            <v>0</v>
          </cell>
          <cell r="FY334">
            <v>0</v>
          </cell>
          <cell r="FZ334">
            <v>0</v>
          </cell>
          <cell r="GA334">
            <v>10505330</v>
          </cell>
          <cell r="GB334">
            <v>1878411</v>
          </cell>
          <cell r="GC334">
            <v>12383741</v>
          </cell>
          <cell r="GD334">
            <v>1580067</v>
          </cell>
          <cell r="GE334">
            <v>0</v>
          </cell>
          <cell r="GF334">
            <v>8406675</v>
          </cell>
          <cell r="GG334">
            <v>6001</v>
          </cell>
          <cell r="GH334">
            <v>5941590</v>
          </cell>
          <cell r="GI334">
            <v>277723</v>
          </cell>
          <cell r="GJ334">
            <v>129100</v>
          </cell>
          <cell r="GK334">
            <v>764707</v>
          </cell>
          <cell r="GL334">
            <v>294871</v>
          </cell>
          <cell r="GM334">
            <v>7284</v>
          </cell>
          <cell r="GN334">
            <v>48717</v>
          </cell>
          <cell r="GO334">
            <v>53885</v>
          </cell>
          <cell r="GP334">
            <v>0</v>
          </cell>
          <cell r="GQ334">
            <v>216531</v>
          </cell>
          <cell r="GR334">
            <v>0</v>
          </cell>
          <cell r="GS334">
            <v>88245</v>
          </cell>
          <cell r="GT334">
            <v>17218</v>
          </cell>
          <cell r="GU334">
            <v>0</v>
          </cell>
          <cell r="GV334">
            <v>8512138</v>
          </cell>
          <cell r="GW334">
            <v>1080608</v>
          </cell>
          <cell r="GX334">
            <v>2439360</v>
          </cell>
          <cell r="GY334">
            <v>0</v>
          </cell>
          <cell r="GZ334">
            <v>0</v>
          </cell>
          <cell r="HA334">
            <v>0</v>
          </cell>
          <cell r="HB334">
            <v>439830</v>
          </cell>
          <cell r="HC334">
            <v>0</v>
          </cell>
          <cell r="HD334">
            <v>57967</v>
          </cell>
          <cell r="HE334">
            <v>0</v>
          </cell>
          <cell r="HF334">
            <v>12471936</v>
          </cell>
          <cell r="HG334">
            <v>10028393</v>
          </cell>
          <cell r="HH334">
            <v>0</v>
          </cell>
          <cell r="HI334">
            <v>2443543</v>
          </cell>
          <cell r="HJ334">
            <v>6037142</v>
          </cell>
          <cell r="HK334">
            <v>0</v>
          </cell>
          <cell r="HL334">
            <v>101443</v>
          </cell>
          <cell r="HM334">
            <v>735071</v>
          </cell>
          <cell r="HN334">
            <v>297763</v>
          </cell>
          <cell r="HO334">
            <v>4392</v>
          </cell>
          <cell r="HP334">
            <v>49539</v>
          </cell>
          <cell r="HQ334">
            <v>54791</v>
          </cell>
          <cell r="HR334">
            <v>0</v>
          </cell>
          <cell r="HS334">
            <v>179389</v>
          </cell>
          <cell r="HT334">
            <v>0</v>
          </cell>
          <cell r="HU334">
            <v>42007</v>
          </cell>
          <cell r="HV334">
            <v>0</v>
          </cell>
          <cell r="HW334">
            <v>0</v>
          </cell>
          <cell r="HX334">
            <v>8168626</v>
          </cell>
          <cell r="HY334">
            <v>0</v>
          </cell>
          <cell r="HZ334">
            <v>2443543</v>
          </cell>
          <cell r="IA334">
            <v>0</v>
          </cell>
          <cell r="IB334">
            <v>0</v>
          </cell>
          <cell r="IC334">
            <v>0</v>
          </cell>
          <cell r="ID334">
            <v>429120</v>
          </cell>
          <cell r="IE334">
            <v>0</v>
          </cell>
          <cell r="IF334">
            <v>47477</v>
          </cell>
          <cell r="IG334">
            <v>0</v>
          </cell>
          <cell r="IH334">
            <v>0</v>
          </cell>
          <cell r="II334">
            <v>0</v>
          </cell>
          <cell r="IJ334">
            <v>0</v>
          </cell>
          <cell r="IK334">
            <v>0</v>
          </cell>
          <cell r="IL334">
            <v>8126619</v>
          </cell>
          <cell r="IM334">
            <v>0</v>
          </cell>
          <cell r="IN334">
            <v>0</v>
          </cell>
          <cell r="IO334">
            <v>9.2100000000000009</v>
          </cell>
          <cell r="IP334">
            <v>3</v>
          </cell>
          <cell r="IQ334">
            <v>5.8230000000000004</v>
          </cell>
          <cell r="IR334">
            <v>1.54</v>
          </cell>
          <cell r="IS334">
            <v>975.6</v>
          </cell>
          <cell r="IT334">
            <v>0</v>
          </cell>
          <cell r="IU334">
            <v>0</v>
          </cell>
          <cell r="IV334">
            <v>0</v>
          </cell>
          <cell r="IW334">
            <v>0</v>
          </cell>
          <cell r="IX334">
            <v>0</v>
          </cell>
          <cell r="IY334">
            <v>0</v>
          </cell>
          <cell r="IZ334">
            <v>0</v>
          </cell>
          <cell r="JA334">
            <v>0</v>
          </cell>
          <cell r="JB334">
            <v>0</v>
          </cell>
          <cell r="JC334">
            <v>0</v>
          </cell>
          <cell r="JD334">
            <v>120.09</v>
          </cell>
          <cell r="JE334">
            <v>27.4</v>
          </cell>
          <cell r="JF334">
            <v>35.090000000000003</v>
          </cell>
          <cell r="JG334">
            <v>57.6</v>
          </cell>
          <cell r="JH334">
            <v>26.03</v>
          </cell>
          <cell r="JI334">
            <v>32.07</v>
          </cell>
          <cell r="JJ334">
            <v>56.88</v>
          </cell>
          <cell r="JK334">
            <v>114.98</v>
          </cell>
          <cell r="JL334">
            <v>4.4400000000000004</v>
          </cell>
          <cell r="JM334">
            <v>1.76</v>
          </cell>
          <cell r="JN334">
            <v>3</v>
          </cell>
          <cell r="JO334">
            <v>0</v>
          </cell>
          <cell r="JP334">
            <v>6121</v>
          </cell>
          <cell r="JQ334">
            <v>5.71</v>
          </cell>
          <cell r="JR334">
            <v>18375</v>
          </cell>
          <cell r="JS334">
            <v>986.3</v>
          </cell>
          <cell r="JT334">
            <v>10</v>
          </cell>
          <cell r="JU334">
            <v>61210</v>
          </cell>
          <cell r="JV334">
            <v>53560</v>
          </cell>
          <cell r="JW334">
            <v>0</v>
          </cell>
          <cell r="JX334">
            <v>975.6</v>
          </cell>
          <cell r="JY334">
            <v>6366</v>
          </cell>
          <cell r="JZ334">
            <v>6210670</v>
          </cell>
          <cell r="KA334">
            <v>0</v>
          </cell>
        </row>
        <row r="335">
          <cell r="C335">
            <v>5994</v>
          </cell>
          <cell r="D335" t="str">
            <v>SIBLEY-OCHEYEDAN</v>
          </cell>
          <cell r="E335">
            <v>0</v>
          </cell>
          <cell r="F335">
            <v>0</v>
          </cell>
          <cell r="G335">
            <v>0</v>
          </cell>
          <cell r="H335">
            <v>5994</v>
          </cell>
          <cell r="I335">
            <v>3077867</v>
          </cell>
          <cell r="J335">
            <v>36694</v>
          </cell>
          <cell r="K335">
            <v>225990</v>
          </cell>
          <cell r="L335">
            <v>290000</v>
          </cell>
          <cell r="M335">
            <v>580</v>
          </cell>
          <cell r="N335">
            <v>300000</v>
          </cell>
          <cell r="O335">
            <v>250000</v>
          </cell>
          <cell r="P335">
            <v>752000</v>
          </cell>
          <cell r="Q335">
            <v>0</v>
          </cell>
          <cell r="R335">
            <v>4148575</v>
          </cell>
          <cell r="S335">
            <v>0</v>
          </cell>
          <cell r="T335">
            <v>20000</v>
          </cell>
          <cell r="U335">
            <v>18168</v>
          </cell>
          <cell r="V335">
            <v>135000</v>
          </cell>
          <cell r="W335">
            <v>290000</v>
          </cell>
          <cell r="X335">
            <v>9544874</v>
          </cell>
          <cell r="Y335">
            <v>0</v>
          </cell>
          <cell r="Z335">
            <v>87288</v>
          </cell>
          <cell r="AA335">
            <v>0</v>
          </cell>
          <cell r="AB335">
            <v>9632162</v>
          </cell>
          <cell r="AC335">
            <v>1891956</v>
          </cell>
          <cell r="AD335">
            <v>11524118</v>
          </cell>
          <cell r="AE335">
            <v>5700000</v>
          </cell>
          <cell r="AF335">
            <v>276000</v>
          </cell>
          <cell r="AG335">
            <v>375000</v>
          </cell>
          <cell r="AH335">
            <v>230000</v>
          </cell>
          <cell r="AI335">
            <v>530000</v>
          </cell>
          <cell r="AJ335">
            <v>155000</v>
          </cell>
          <cell r="AK335">
            <v>1044000</v>
          </cell>
          <cell r="AL335">
            <v>540000</v>
          </cell>
          <cell r="AM335">
            <v>0</v>
          </cell>
          <cell r="AN335">
            <v>3150000</v>
          </cell>
          <cell r="AO335">
            <v>500000</v>
          </cell>
          <cell r="AP335">
            <v>250000</v>
          </cell>
          <cell r="AQ335">
            <v>87288</v>
          </cell>
          <cell r="AR335">
            <v>343471</v>
          </cell>
          <cell r="AS335">
            <v>680759</v>
          </cell>
          <cell r="AT335">
            <v>10030759</v>
          </cell>
          <cell r="AU335">
            <v>87288</v>
          </cell>
          <cell r="AV335">
            <v>10118047</v>
          </cell>
          <cell r="AW335">
            <v>1406071</v>
          </cell>
          <cell r="AX335">
            <v>11524118</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7</v>
          </cell>
          <cell r="BV335">
            <v>2015</v>
          </cell>
          <cell r="BW335">
            <v>2019</v>
          </cell>
          <cell r="BX335">
            <v>7</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2700</v>
          </cell>
          <cell r="CU335">
            <v>0</v>
          </cell>
          <cell r="CV335">
            <v>6</v>
          </cell>
          <cell r="CW335">
            <v>345282</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2297631</v>
          </cell>
          <cell r="DU335">
            <v>12265</v>
          </cell>
          <cell r="DV335">
            <v>0</v>
          </cell>
          <cell r="DW335">
            <v>0</v>
          </cell>
          <cell r="DX335">
            <v>0</v>
          </cell>
          <cell r="DY335">
            <v>113229</v>
          </cell>
          <cell r="DZ335">
            <v>150000</v>
          </cell>
          <cell r="EA335">
            <v>0</v>
          </cell>
          <cell r="EB335">
            <v>2573125</v>
          </cell>
          <cell r="EC335">
            <v>450000</v>
          </cell>
          <cell r="ED335">
            <v>0</v>
          </cell>
          <cell r="EE335">
            <v>2560860</v>
          </cell>
          <cell r="EF335">
            <v>0</v>
          </cell>
          <cell r="EG335">
            <v>0</v>
          </cell>
          <cell r="EH335">
            <v>0</v>
          </cell>
          <cell r="EI335">
            <v>92037</v>
          </cell>
          <cell r="EJ335">
            <v>92037</v>
          </cell>
          <cell r="EK335">
            <v>0</v>
          </cell>
          <cell r="EL335">
            <v>0</v>
          </cell>
          <cell r="EM335">
            <v>0</v>
          </cell>
          <cell r="EN335">
            <v>0</v>
          </cell>
          <cell r="EO335">
            <v>0</v>
          </cell>
          <cell r="EP335">
            <v>0</v>
          </cell>
          <cell r="EQ335">
            <v>3115162</v>
          </cell>
          <cell r="ER335">
            <v>4398</v>
          </cell>
          <cell r="ES335">
            <v>965145</v>
          </cell>
          <cell r="ET335">
            <v>168825</v>
          </cell>
          <cell r="EU335">
            <v>0</v>
          </cell>
          <cell r="EV335">
            <v>0</v>
          </cell>
          <cell r="EW335">
            <v>0</v>
          </cell>
          <cell r="EX335">
            <v>33000</v>
          </cell>
          <cell r="EY335">
            <v>0</v>
          </cell>
          <cell r="EZ335">
            <v>0</v>
          </cell>
          <cell r="FA335">
            <v>0</v>
          </cell>
          <cell r="FB335">
            <v>0</v>
          </cell>
          <cell r="FC335">
            <v>1166970</v>
          </cell>
          <cell r="FD335">
            <v>0</v>
          </cell>
          <cell r="FE335">
            <v>0</v>
          </cell>
          <cell r="FF335">
            <v>960747</v>
          </cell>
          <cell r="FG335">
            <v>4398</v>
          </cell>
          <cell r="FH335">
            <v>2542177</v>
          </cell>
          <cell r="FI335">
            <v>30347</v>
          </cell>
          <cell r="FJ335">
            <v>225990</v>
          </cell>
          <cell r="FK335">
            <v>290000</v>
          </cell>
          <cell r="FL335">
            <v>400</v>
          </cell>
          <cell r="FM335">
            <v>0</v>
          </cell>
          <cell r="FN335">
            <v>0</v>
          </cell>
          <cell r="FO335">
            <v>50000</v>
          </cell>
          <cell r="FP335">
            <v>0</v>
          </cell>
          <cell r="FQ335">
            <v>4148575</v>
          </cell>
          <cell r="FR335">
            <v>0</v>
          </cell>
          <cell r="FS335">
            <v>15000</v>
          </cell>
          <cell r="FT335">
            <v>14853</v>
          </cell>
          <cell r="FU335">
            <v>135000</v>
          </cell>
          <cell r="FV335">
            <v>115000</v>
          </cell>
          <cell r="FW335">
            <v>7567342</v>
          </cell>
          <cell r="FX335">
            <v>0</v>
          </cell>
          <cell r="FY335">
            <v>0</v>
          </cell>
          <cell r="FZ335">
            <v>0</v>
          </cell>
          <cell r="GA335">
            <v>7567342</v>
          </cell>
          <cell r="GB335">
            <v>991438</v>
          </cell>
          <cell r="GC335">
            <v>8558780</v>
          </cell>
          <cell r="GD335">
            <v>846243</v>
          </cell>
          <cell r="GE335">
            <v>0</v>
          </cell>
          <cell r="GF335">
            <v>6072445</v>
          </cell>
          <cell r="GG335">
            <v>6031</v>
          </cell>
          <cell r="GH335">
            <v>4409264</v>
          </cell>
          <cell r="GI335">
            <v>111638</v>
          </cell>
          <cell r="GJ335">
            <v>214028</v>
          </cell>
          <cell r="GK335">
            <v>411194</v>
          </cell>
          <cell r="GL335">
            <v>216157</v>
          </cell>
          <cell r="GM335">
            <v>28127</v>
          </cell>
          <cell r="GN335">
            <v>36894</v>
          </cell>
          <cell r="GO335">
            <v>41473</v>
          </cell>
          <cell r="GP335">
            <v>0</v>
          </cell>
          <cell r="GQ335">
            <v>140346</v>
          </cell>
          <cell r="GR335">
            <v>0</v>
          </cell>
          <cell r="GS335">
            <v>163319</v>
          </cell>
          <cell r="GT335">
            <v>113229</v>
          </cell>
          <cell r="GU335">
            <v>0</v>
          </cell>
          <cell r="GV335">
            <v>6348993</v>
          </cell>
          <cell r="GW335">
            <v>701585</v>
          </cell>
          <cell r="GX335">
            <v>1038789</v>
          </cell>
          <cell r="GY335">
            <v>0</v>
          </cell>
          <cell r="GZ335">
            <v>0</v>
          </cell>
          <cell r="HA335">
            <v>0</v>
          </cell>
          <cell r="HB335">
            <v>248772</v>
          </cell>
          <cell r="HC335">
            <v>0</v>
          </cell>
          <cell r="HD335">
            <v>53719</v>
          </cell>
          <cell r="HE335">
            <v>120020</v>
          </cell>
          <cell r="HF335">
            <v>8458159</v>
          </cell>
          <cell r="HG335">
            <v>7701748</v>
          </cell>
          <cell r="HH335">
            <v>0</v>
          </cell>
          <cell r="HI335">
            <v>756411</v>
          </cell>
          <cell r="HJ335">
            <v>4644620</v>
          </cell>
          <cell r="HK335">
            <v>0</v>
          </cell>
          <cell r="HL335">
            <v>190484</v>
          </cell>
          <cell r="HM335">
            <v>352268</v>
          </cell>
          <cell r="HN335">
            <v>223979</v>
          </cell>
          <cell r="HO335">
            <v>20305</v>
          </cell>
          <cell r="HP335">
            <v>38785</v>
          </cell>
          <cell r="HQ335">
            <v>43582</v>
          </cell>
          <cell r="HR335">
            <v>0</v>
          </cell>
          <cell r="HS335">
            <v>82410</v>
          </cell>
          <cell r="HT335">
            <v>0</v>
          </cell>
          <cell r="HU335">
            <v>107150</v>
          </cell>
          <cell r="HV335">
            <v>0</v>
          </cell>
          <cell r="HW335">
            <v>0</v>
          </cell>
          <cell r="HX335">
            <v>6194947</v>
          </cell>
          <cell r="HY335">
            <v>0</v>
          </cell>
          <cell r="HZ335">
            <v>756411</v>
          </cell>
          <cell r="IA335">
            <v>0</v>
          </cell>
          <cell r="IB335">
            <v>0</v>
          </cell>
          <cell r="IC335">
            <v>0</v>
          </cell>
          <cell r="ID335">
            <v>252686</v>
          </cell>
          <cell r="IE335">
            <v>0</v>
          </cell>
          <cell r="IF335">
            <v>43971</v>
          </cell>
          <cell r="IG335">
            <v>131602</v>
          </cell>
          <cell r="IH335">
            <v>0</v>
          </cell>
          <cell r="II335">
            <v>0</v>
          </cell>
          <cell r="IJ335">
            <v>0</v>
          </cell>
          <cell r="IK335">
            <v>0</v>
          </cell>
          <cell r="IL335">
            <v>6087797</v>
          </cell>
          <cell r="IM335">
            <v>0</v>
          </cell>
          <cell r="IN335">
            <v>0</v>
          </cell>
          <cell r="IO335">
            <v>18.95</v>
          </cell>
          <cell r="IP335">
            <v>15</v>
          </cell>
          <cell r="IQ335">
            <v>3.6579999999999999</v>
          </cell>
          <cell r="IR335">
            <v>8.36</v>
          </cell>
          <cell r="IS335">
            <v>771.2</v>
          </cell>
          <cell r="IT335">
            <v>0</v>
          </cell>
          <cell r="IU335">
            <v>17.5</v>
          </cell>
          <cell r="IV335">
            <v>0</v>
          </cell>
          <cell r="IW335">
            <v>0</v>
          </cell>
          <cell r="IX335">
            <v>0</v>
          </cell>
          <cell r="IY335">
            <v>0</v>
          </cell>
          <cell r="IZ335">
            <v>0</v>
          </cell>
          <cell r="JA335">
            <v>0</v>
          </cell>
          <cell r="JB335">
            <v>0</v>
          </cell>
          <cell r="JC335">
            <v>0</v>
          </cell>
          <cell r="JD335">
            <v>57.27</v>
          </cell>
          <cell r="JE335">
            <v>12.33</v>
          </cell>
          <cell r="JF335">
            <v>6.06</v>
          </cell>
          <cell r="JG335">
            <v>38.880000000000003</v>
          </cell>
          <cell r="JH335">
            <v>9.59</v>
          </cell>
          <cell r="JI335">
            <v>5.47</v>
          </cell>
          <cell r="JJ335">
            <v>41.04</v>
          </cell>
          <cell r="JK335">
            <v>56.1</v>
          </cell>
          <cell r="JL335">
            <v>3.08</v>
          </cell>
          <cell r="JM335">
            <v>9.4600000000000009</v>
          </cell>
          <cell r="JN335">
            <v>14</v>
          </cell>
          <cell r="JO335">
            <v>0</v>
          </cell>
          <cell r="JP335">
            <v>6151</v>
          </cell>
          <cell r="JQ335">
            <v>3.8580000000000001</v>
          </cell>
          <cell r="JR335">
            <v>16677</v>
          </cell>
          <cell r="JS335">
            <v>755.1</v>
          </cell>
          <cell r="JT335">
            <v>-0.7</v>
          </cell>
          <cell r="JU335">
            <v>-4306</v>
          </cell>
          <cell r="JV335">
            <v>-3749</v>
          </cell>
          <cell r="JW335">
            <v>0</v>
          </cell>
          <cell r="JX335">
            <v>771.2</v>
          </cell>
          <cell r="JY335">
            <v>6396</v>
          </cell>
          <cell r="JZ335">
            <v>4932595</v>
          </cell>
          <cell r="KA335">
            <v>0</v>
          </cell>
        </row>
        <row r="336">
          <cell r="C336">
            <v>6003</v>
          </cell>
          <cell r="D336" t="str">
            <v>SIDNEY</v>
          </cell>
          <cell r="E336">
            <v>0</v>
          </cell>
          <cell r="F336">
            <v>0</v>
          </cell>
          <cell r="G336">
            <v>0</v>
          </cell>
          <cell r="H336">
            <v>6003</v>
          </cell>
          <cell r="I336">
            <v>1967813</v>
          </cell>
          <cell r="J336">
            <v>68286</v>
          </cell>
          <cell r="K336">
            <v>160000</v>
          </cell>
          <cell r="L336">
            <v>705000</v>
          </cell>
          <cell r="M336">
            <v>5930</v>
          </cell>
          <cell r="N336">
            <v>78000</v>
          </cell>
          <cell r="O336">
            <v>15000</v>
          </cell>
          <cell r="P336">
            <v>538150</v>
          </cell>
          <cell r="Q336">
            <v>3000</v>
          </cell>
          <cell r="R336">
            <v>2170302</v>
          </cell>
          <cell r="S336">
            <v>0</v>
          </cell>
          <cell r="T336">
            <v>77100</v>
          </cell>
          <cell r="U336">
            <v>6180</v>
          </cell>
          <cell r="V336">
            <v>60000</v>
          </cell>
          <cell r="W336">
            <v>214000</v>
          </cell>
          <cell r="X336">
            <v>6068761</v>
          </cell>
          <cell r="Y336">
            <v>340000</v>
          </cell>
          <cell r="Z336">
            <v>95000</v>
          </cell>
          <cell r="AA336">
            <v>8500</v>
          </cell>
          <cell r="AB336">
            <v>6512261</v>
          </cell>
          <cell r="AC336">
            <v>739329</v>
          </cell>
          <cell r="AD336">
            <v>7251590</v>
          </cell>
          <cell r="AE336">
            <v>3615000</v>
          </cell>
          <cell r="AF336">
            <v>75000</v>
          </cell>
          <cell r="AG336">
            <v>549000</v>
          </cell>
          <cell r="AH336">
            <v>219400</v>
          </cell>
          <cell r="AI336">
            <v>235000</v>
          </cell>
          <cell r="AJ336">
            <v>91000</v>
          </cell>
          <cell r="AK336">
            <v>412000</v>
          </cell>
          <cell r="AL336">
            <v>341000</v>
          </cell>
          <cell r="AM336">
            <v>0</v>
          </cell>
          <cell r="AN336">
            <v>1922400</v>
          </cell>
          <cell r="AO336">
            <v>203000</v>
          </cell>
          <cell r="AP336">
            <v>0</v>
          </cell>
          <cell r="AQ336">
            <v>340000</v>
          </cell>
          <cell r="AR336">
            <v>156680</v>
          </cell>
          <cell r="AS336">
            <v>496680</v>
          </cell>
          <cell r="AT336">
            <v>6237080</v>
          </cell>
          <cell r="AU336">
            <v>95000</v>
          </cell>
          <cell r="AV336">
            <v>6332080</v>
          </cell>
          <cell r="AW336">
            <v>919510</v>
          </cell>
          <cell r="AX336">
            <v>7251590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20</v>
          </cell>
          <cell r="BV336">
            <v>2007</v>
          </cell>
          <cell r="BW336">
            <v>2016</v>
          </cell>
          <cell r="BX336">
            <v>10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4050</v>
          </cell>
          <cell r="CU336">
            <v>0</v>
          </cell>
          <cell r="CV336">
            <v>8</v>
          </cell>
          <cell r="CW336">
            <v>205754</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1149743</v>
          </cell>
          <cell r="DU336">
            <v>16562</v>
          </cell>
          <cell r="DV336">
            <v>0</v>
          </cell>
          <cell r="DW336">
            <v>0</v>
          </cell>
          <cell r="DX336">
            <v>0</v>
          </cell>
          <cell r="DY336">
            <v>268263</v>
          </cell>
          <cell r="DZ336">
            <v>132000</v>
          </cell>
          <cell r="EA336">
            <v>0</v>
          </cell>
          <cell r="EB336">
            <v>1566568</v>
          </cell>
          <cell r="EC336">
            <v>150000</v>
          </cell>
          <cell r="ED336">
            <v>0</v>
          </cell>
          <cell r="EE336">
            <v>1550006</v>
          </cell>
          <cell r="EF336">
            <v>0</v>
          </cell>
          <cell r="EG336">
            <v>0</v>
          </cell>
          <cell r="EH336">
            <v>0</v>
          </cell>
          <cell r="EI336">
            <v>42810</v>
          </cell>
          <cell r="EJ336">
            <v>42810</v>
          </cell>
          <cell r="EK336">
            <v>0</v>
          </cell>
          <cell r="EL336">
            <v>0</v>
          </cell>
          <cell r="EM336">
            <v>0</v>
          </cell>
          <cell r="EN336">
            <v>0</v>
          </cell>
          <cell r="EO336">
            <v>264420</v>
          </cell>
          <cell r="EP336">
            <v>0</v>
          </cell>
          <cell r="EQ336">
            <v>2023798</v>
          </cell>
          <cell r="ER336">
            <v>12767</v>
          </cell>
          <cell r="ES336">
            <v>1225129</v>
          </cell>
          <cell r="ET336">
            <v>117325</v>
          </cell>
          <cell r="EU336">
            <v>0</v>
          </cell>
          <cell r="EV336">
            <v>0</v>
          </cell>
          <cell r="EW336">
            <v>0</v>
          </cell>
          <cell r="EX336">
            <v>33000</v>
          </cell>
          <cell r="EY336">
            <v>0</v>
          </cell>
          <cell r="EZ336">
            <v>0</v>
          </cell>
          <cell r="FA336">
            <v>203826</v>
          </cell>
          <cell r="FB336">
            <v>0</v>
          </cell>
          <cell r="FC336">
            <v>1579280</v>
          </cell>
          <cell r="FD336">
            <v>0</v>
          </cell>
          <cell r="FE336">
            <v>0</v>
          </cell>
          <cell r="FF336">
            <v>1212362</v>
          </cell>
          <cell r="FG336">
            <v>12767</v>
          </cell>
          <cell r="FH336">
            <v>1525803</v>
          </cell>
          <cell r="FI336">
            <v>53066</v>
          </cell>
          <cell r="FJ336">
            <v>160000</v>
          </cell>
          <cell r="FK336">
            <v>575000</v>
          </cell>
          <cell r="FL336">
            <v>4000</v>
          </cell>
          <cell r="FM336">
            <v>0</v>
          </cell>
          <cell r="FN336">
            <v>15000</v>
          </cell>
          <cell r="FO336">
            <v>165000</v>
          </cell>
          <cell r="FP336">
            <v>3000</v>
          </cell>
          <cell r="FQ336">
            <v>2170302</v>
          </cell>
          <cell r="FR336">
            <v>0</v>
          </cell>
          <cell r="FS336">
            <v>75000</v>
          </cell>
          <cell r="FT336">
            <v>4803</v>
          </cell>
          <cell r="FU336">
            <v>60000</v>
          </cell>
          <cell r="FV336">
            <v>85000</v>
          </cell>
          <cell r="FW336">
            <v>4895974</v>
          </cell>
          <cell r="FX336">
            <v>0</v>
          </cell>
          <cell r="FY336">
            <v>0</v>
          </cell>
          <cell r="FZ336">
            <v>8500</v>
          </cell>
          <cell r="GA336">
            <v>4904474</v>
          </cell>
          <cell r="GB336">
            <v>96132</v>
          </cell>
          <cell r="GC336">
            <v>5000606</v>
          </cell>
          <cell r="GD336">
            <v>1155303</v>
          </cell>
          <cell r="GE336">
            <v>0</v>
          </cell>
          <cell r="GF336">
            <v>3093543</v>
          </cell>
          <cell r="GG336">
            <v>6013</v>
          </cell>
          <cell r="GH336">
            <v>2070276</v>
          </cell>
          <cell r="GI336">
            <v>28492</v>
          </cell>
          <cell r="GJ336">
            <v>210160</v>
          </cell>
          <cell r="GK336">
            <v>396978</v>
          </cell>
          <cell r="GL336">
            <v>108267</v>
          </cell>
          <cell r="GM336">
            <v>6025</v>
          </cell>
          <cell r="GN336">
            <v>16894</v>
          </cell>
          <cell r="GO336">
            <v>18686</v>
          </cell>
          <cell r="GP336">
            <v>0</v>
          </cell>
          <cell r="GQ336">
            <v>0</v>
          </cell>
          <cell r="GR336">
            <v>0</v>
          </cell>
          <cell r="GS336">
            <v>20295</v>
          </cell>
          <cell r="GT336">
            <v>268263</v>
          </cell>
          <cell r="GU336">
            <v>0</v>
          </cell>
          <cell r="GV336">
            <v>3382101</v>
          </cell>
          <cell r="GW336">
            <v>1089459</v>
          </cell>
          <cell r="GX336">
            <v>1104968</v>
          </cell>
          <cell r="GY336">
            <v>0</v>
          </cell>
          <cell r="GZ336">
            <v>0</v>
          </cell>
          <cell r="HA336">
            <v>0</v>
          </cell>
          <cell r="HB336">
            <v>165404</v>
          </cell>
          <cell r="HC336">
            <v>0</v>
          </cell>
          <cell r="HD336">
            <v>22257</v>
          </cell>
          <cell r="HE336">
            <v>69012</v>
          </cell>
          <cell r="HF336">
            <v>5810944</v>
          </cell>
          <cell r="HG336">
            <v>4690996</v>
          </cell>
          <cell r="HH336">
            <v>0</v>
          </cell>
          <cell r="HI336">
            <v>1119948</v>
          </cell>
          <cell r="HJ336">
            <v>2006718</v>
          </cell>
          <cell r="HK336">
            <v>84261</v>
          </cell>
          <cell r="HL336">
            <v>165505</v>
          </cell>
          <cell r="HM336">
            <v>368593</v>
          </cell>
          <cell r="HN336">
            <v>104234</v>
          </cell>
          <cell r="HO336">
            <v>10058</v>
          </cell>
          <cell r="HP336">
            <v>16379</v>
          </cell>
          <cell r="HQ336">
            <v>18116</v>
          </cell>
          <cell r="HR336">
            <v>0</v>
          </cell>
          <cell r="HS336">
            <v>59921</v>
          </cell>
          <cell r="HT336">
            <v>0</v>
          </cell>
          <cell r="HU336">
            <v>36006</v>
          </cell>
          <cell r="HV336">
            <v>0</v>
          </cell>
          <cell r="HW336">
            <v>0</v>
          </cell>
          <cell r="HX336">
            <v>3110110</v>
          </cell>
          <cell r="HY336">
            <v>0</v>
          </cell>
          <cell r="HZ336">
            <v>1119948</v>
          </cell>
          <cell r="IA336">
            <v>0</v>
          </cell>
          <cell r="IB336">
            <v>0</v>
          </cell>
          <cell r="IC336">
            <v>0</v>
          </cell>
          <cell r="ID336">
            <v>165877</v>
          </cell>
          <cell r="IE336">
            <v>0</v>
          </cell>
          <cell r="IF336">
            <v>18229</v>
          </cell>
          <cell r="IG336">
            <v>36726</v>
          </cell>
          <cell r="IH336">
            <v>0</v>
          </cell>
          <cell r="II336">
            <v>0</v>
          </cell>
          <cell r="IJ336">
            <v>0</v>
          </cell>
          <cell r="IK336">
            <v>0</v>
          </cell>
          <cell r="IL336">
            <v>3074104</v>
          </cell>
          <cell r="IM336">
            <v>0</v>
          </cell>
          <cell r="IN336">
            <v>0</v>
          </cell>
          <cell r="IO336">
            <v>25.33</v>
          </cell>
          <cell r="IP336">
            <v>0</v>
          </cell>
          <cell r="IQ336">
            <v>1.6559999999999999</v>
          </cell>
          <cell r="IR336">
            <v>0</v>
          </cell>
          <cell r="IS336">
            <v>322.60000000000002</v>
          </cell>
          <cell r="IT336">
            <v>0</v>
          </cell>
          <cell r="IU336">
            <v>12.5</v>
          </cell>
          <cell r="IV336">
            <v>0</v>
          </cell>
          <cell r="IW336">
            <v>0</v>
          </cell>
          <cell r="IX336">
            <v>0</v>
          </cell>
          <cell r="IY336">
            <v>0</v>
          </cell>
          <cell r="IZ336">
            <v>0</v>
          </cell>
          <cell r="JA336">
            <v>0</v>
          </cell>
          <cell r="JB336">
            <v>0</v>
          </cell>
          <cell r="JC336">
            <v>0</v>
          </cell>
          <cell r="JD336">
            <v>60.1</v>
          </cell>
          <cell r="JE336">
            <v>36.99</v>
          </cell>
          <cell r="JF336">
            <v>7.27</v>
          </cell>
          <cell r="JG336">
            <v>15.84</v>
          </cell>
          <cell r="JH336">
            <v>39.729999999999997</v>
          </cell>
          <cell r="JI336">
            <v>13.92</v>
          </cell>
          <cell r="JJ336">
            <v>15.12</v>
          </cell>
          <cell r="JK336">
            <v>68.77</v>
          </cell>
          <cell r="JL336">
            <v>11.85</v>
          </cell>
          <cell r="JM336">
            <v>0</v>
          </cell>
          <cell r="JN336">
            <v>6</v>
          </cell>
          <cell r="JO336">
            <v>0</v>
          </cell>
          <cell r="JP336">
            <v>6133</v>
          </cell>
          <cell r="JQ336">
            <v>1.8560000000000001</v>
          </cell>
          <cell r="JR336">
            <v>0</v>
          </cell>
          <cell r="JS336">
            <v>327.2</v>
          </cell>
          <cell r="JT336">
            <v>-2</v>
          </cell>
          <cell r="JU336">
            <v>0</v>
          </cell>
          <cell r="JV336">
            <v>-10712</v>
          </cell>
          <cell r="JW336">
            <v>0</v>
          </cell>
          <cell r="JX336">
            <v>322.60000000000002</v>
          </cell>
          <cell r="JY336">
            <v>6378</v>
          </cell>
          <cell r="JZ336">
            <v>2057543</v>
          </cell>
          <cell r="KA336">
            <v>0</v>
          </cell>
        </row>
        <row r="337">
          <cell r="C337">
            <v>6012</v>
          </cell>
          <cell r="D337" t="str">
            <v>SIGOURNEY</v>
          </cell>
          <cell r="E337">
            <v>0</v>
          </cell>
          <cell r="F337">
            <v>0</v>
          </cell>
          <cell r="G337">
            <v>0</v>
          </cell>
          <cell r="H337">
            <v>6012</v>
          </cell>
          <cell r="I337">
            <v>2239399</v>
          </cell>
          <cell r="J337">
            <v>74770</v>
          </cell>
          <cell r="K337">
            <v>27846</v>
          </cell>
          <cell r="L337">
            <v>185200</v>
          </cell>
          <cell r="M337">
            <v>5162</v>
          </cell>
          <cell r="N337">
            <v>145300</v>
          </cell>
          <cell r="O337">
            <v>204725</v>
          </cell>
          <cell r="P337">
            <v>537400</v>
          </cell>
          <cell r="Q337">
            <v>0</v>
          </cell>
          <cell r="R337">
            <v>3201371</v>
          </cell>
          <cell r="S337">
            <v>0</v>
          </cell>
          <cell r="T337">
            <v>201900</v>
          </cell>
          <cell r="U337">
            <v>16078</v>
          </cell>
          <cell r="V337">
            <v>96500</v>
          </cell>
          <cell r="W337">
            <v>259950</v>
          </cell>
          <cell r="X337">
            <v>7195601</v>
          </cell>
          <cell r="Y337">
            <v>0</v>
          </cell>
          <cell r="Z337">
            <v>503323</v>
          </cell>
          <cell r="AA337">
            <v>0</v>
          </cell>
          <cell r="AB337">
            <v>7698924</v>
          </cell>
          <cell r="AC337">
            <v>4434709</v>
          </cell>
          <cell r="AD337">
            <v>12133633</v>
          </cell>
          <cell r="AE337">
            <v>4422850</v>
          </cell>
          <cell r="AF337">
            <v>75462</v>
          </cell>
          <cell r="AG337">
            <v>260700</v>
          </cell>
          <cell r="AH337">
            <v>347150</v>
          </cell>
          <cell r="AI337">
            <v>318050</v>
          </cell>
          <cell r="AJ337">
            <v>108557</v>
          </cell>
          <cell r="AK337">
            <v>504497</v>
          </cell>
          <cell r="AL337">
            <v>340875</v>
          </cell>
          <cell r="AM337">
            <v>0</v>
          </cell>
          <cell r="AN337">
            <v>1955291</v>
          </cell>
          <cell r="AO337">
            <v>284000</v>
          </cell>
          <cell r="AP337">
            <v>150000</v>
          </cell>
          <cell r="AQ337">
            <v>278323</v>
          </cell>
          <cell r="AR337">
            <v>242448</v>
          </cell>
          <cell r="AS337">
            <v>670771</v>
          </cell>
          <cell r="AT337">
            <v>7332912</v>
          </cell>
          <cell r="AU337">
            <v>503323</v>
          </cell>
          <cell r="AV337">
            <v>7836235</v>
          </cell>
          <cell r="AW337">
            <v>4297398</v>
          </cell>
          <cell r="AX337">
            <v>12133633</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20</v>
          </cell>
          <cell r="BV337">
            <v>2015</v>
          </cell>
          <cell r="BW337">
            <v>2019</v>
          </cell>
          <cell r="BX337">
            <v>10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2700</v>
          </cell>
          <cell r="CU337">
            <v>0</v>
          </cell>
          <cell r="CV337">
            <v>1</v>
          </cell>
          <cell r="CW337">
            <v>339671</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1479181</v>
          </cell>
          <cell r="DU337">
            <v>227417</v>
          </cell>
          <cell r="DV337">
            <v>0</v>
          </cell>
          <cell r="DW337">
            <v>0</v>
          </cell>
          <cell r="DX337">
            <v>0</v>
          </cell>
          <cell r="DY337">
            <v>0</v>
          </cell>
          <cell r="DZ337">
            <v>0</v>
          </cell>
          <cell r="EA337">
            <v>0</v>
          </cell>
          <cell r="EB337">
            <v>1706598</v>
          </cell>
          <cell r="EC337">
            <v>550000</v>
          </cell>
          <cell r="ED337">
            <v>0</v>
          </cell>
          <cell r="EE337">
            <v>1479181</v>
          </cell>
          <cell r="EF337">
            <v>0</v>
          </cell>
          <cell r="EG337">
            <v>0</v>
          </cell>
          <cell r="EH337">
            <v>0</v>
          </cell>
          <cell r="EI337">
            <v>53675</v>
          </cell>
          <cell r="EJ337">
            <v>53675</v>
          </cell>
          <cell r="EK337">
            <v>0</v>
          </cell>
          <cell r="EL337">
            <v>0</v>
          </cell>
          <cell r="EM337">
            <v>0</v>
          </cell>
          <cell r="EN337">
            <v>0</v>
          </cell>
          <cell r="EO337">
            <v>0</v>
          </cell>
          <cell r="EP337">
            <v>0</v>
          </cell>
          <cell r="EQ337">
            <v>2310273</v>
          </cell>
          <cell r="ER337">
            <v>139819</v>
          </cell>
          <cell r="ES337">
            <v>1058489</v>
          </cell>
          <cell r="ET337">
            <v>341587</v>
          </cell>
          <cell r="EU337">
            <v>0</v>
          </cell>
          <cell r="EV337">
            <v>0</v>
          </cell>
          <cell r="EW337">
            <v>0</v>
          </cell>
          <cell r="EX337">
            <v>33000</v>
          </cell>
          <cell r="EY337">
            <v>0</v>
          </cell>
          <cell r="EZ337">
            <v>0</v>
          </cell>
          <cell r="FA337">
            <v>0</v>
          </cell>
          <cell r="FB337">
            <v>0</v>
          </cell>
          <cell r="FC337">
            <v>1433076</v>
          </cell>
          <cell r="FD337">
            <v>0</v>
          </cell>
          <cell r="FE337">
            <v>0</v>
          </cell>
          <cell r="FF337">
            <v>918670</v>
          </cell>
          <cell r="FG337">
            <v>139819</v>
          </cell>
          <cell r="FH337">
            <v>1655235</v>
          </cell>
          <cell r="FI337">
            <v>55259</v>
          </cell>
          <cell r="FJ337">
            <v>27846</v>
          </cell>
          <cell r="FK337">
            <v>185200</v>
          </cell>
          <cell r="FL337">
            <v>4400</v>
          </cell>
          <cell r="FM337">
            <v>0</v>
          </cell>
          <cell r="FN337">
            <v>7650</v>
          </cell>
          <cell r="FO337">
            <v>295000</v>
          </cell>
          <cell r="FP337">
            <v>0</v>
          </cell>
          <cell r="FQ337">
            <v>3201371</v>
          </cell>
          <cell r="FR337">
            <v>0</v>
          </cell>
          <cell r="FS337">
            <v>8500</v>
          </cell>
          <cell r="FT337">
            <v>11884</v>
          </cell>
          <cell r="FU337">
            <v>96500</v>
          </cell>
          <cell r="FV337">
            <v>125400</v>
          </cell>
          <cell r="FW337">
            <v>5674245</v>
          </cell>
          <cell r="FX337">
            <v>0</v>
          </cell>
          <cell r="FY337">
            <v>0</v>
          </cell>
          <cell r="FZ337">
            <v>0</v>
          </cell>
          <cell r="GA337">
            <v>5674245</v>
          </cell>
          <cell r="GB337">
            <v>3214333</v>
          </cell>
          <cell r="GC337">
            <v>8888578</v>
          </cell>
          <cell r="GD337">
            <v>762380</v>
          </cell>
          <cell r="GE337">
            <v>0</v>
          </cell>
          <cell r="GF337">
            <v>4813665</v>
          </cell>
          <cell r="GG337">
            <v>6009</v>
          </cell>
          <cell r="GH337">
            <v>3341605</v>
          </cell>
          <cell r="GI337">
            <v>80783</v>
          </cell>
          <cell r="GJ337">
            <v>308610</v>
          </cell>
          <cell r="GK337">
            <v>364866</v>
          </cell>
          <cell r="GL337">
            <v>161126</v>
          </cell>
          <cell r="GM337">
            <v>13031</v>
          </cell>
          <cell r="GN337">
            <v>27288</v>
          </cell>
          <cell r="GO337">
            <v>29963</v>
          </cell>
          <cell r="GP337">
            <v>0</v>
          </cell>
          <cell r="GQ337">
            <v>125310</v>
          </cell>
          <cell r="GR337">
            <v>0</v>
          </cell>
          <cell r="GS337">
            <v>57065</v>
          </cell>
          <cell r="GT337">
            <v>18550</v>
          </cell>
          <cell r="GU337">
            <v>0</v>
          </cell>
          <cell r="GV337">
            <v>4889280</v>
          </cell>
          <cell r="GW337">
            <v>674347</v>
          </cell>
          <cell r="GX337">
            <v>1217762</v>
          </cell>
          <cell r="GY337">
            <v>0</v>
          </cell>
          <cell r="GZ337">
            <v>0</v>
          </cell>
          <cell r="HA337">
            <v>0</v>
          </cell>
          <cell r="HB337">
            <v>252846</v>
          </cell>
          <cell r="HC337">
            <v>0</v>
          </cell>
          <cell r="HD337">
            <v>39919</v>
          </cell>
          <cell r="HE337">
            <v>114019</v>
          </cell>
          <cell r="HF337">
            <v>7148254</v>
          </cell>
          <cell r="HG337">
            <v>5586192</v>
          </cell>
          <cell r="HH337">
            <v>0</v>
          </cell>
          <cell r="HI337">
            <v>1562062</v>
          </cell>
          <cell r="HJ337">
            <v>3248370</v>
          </cell>
          <cell r="HK337">
            <v>126651</v>
          </cell>
          <cell r="HL337">
            <v>146851</v>
          </cell>
          <cell r="HM337">
            <v>326614</v>
          </cell>
          <cell r="HN337">
            <v>155441</v>
          </cell>
          <cell r="HO337">
            <v>18716</v>
          </cell>
          <cell r="HP337">
            <v>26532</v>
          </cell>
          <cell r="HQ337">
            <v>29134</v>
          </cell>
          <cell r="HR337">
            <v>0</v>
          </cell>
          <cell r="HS337">
            <v>71985</v>
          </cell>
          <cell r="HT337">
            <v>0</v>
          </cell>
          <cell r="HU337">
            <v>17774</v>
          </cell>
          <cell r="HV337">
            <v>0</v>
          </cell>
          <cell r="HW337">
            <v>-541</v>
          </cell>
          <cell r="HX337">
            <v>4529703</v>
          </cell>
          <cell r="HY337">
            <v>0</v>
          </cell>
          <cell r="HZ337">
            <v>1562062</v>
          </cell>
          <cell r="IA337">
            <v>0</v>
          </cell>
          <cell r="IB337">
            <v>0</v>
          </cell>
          <cell r="IC337">
            <v>0</v>
          </cell>
          <cell r="ID337">
            <v>253532</v>
          </cell>
          <cell r="IE337">
            <v>0</v>
          </cell>
          <cell r="IF337">
            <v>32703</v>
          </cell>
          <cell r="IG337">
            <v>58150</v>
          </cell>
          <cell r="IH337">
            <v>0</v>
          </cell>
          <cell r="II337">
            <v>0</v>
          </cell>
          <cell r="IJ337">
            <v>0</v>
          </cell>
          <cell r="IK337">
            <v>0</v>
          </cell>
          <cell r="IL337">
            <v>4511929</v>
          </cell>
          <cell r="IM337">
            <v>0</v>
          </cell>
          <cell r="IN337">
            <v>0</v>
          </cell>
          <cell r="IO337">
            <v>21.74</v>
          </cell>
          <cell r="IP337">
            <v>0</v>
          </cell>
          <cell r="IQ337">
            <v>2.2200000000000002</v>
          </cell>
          <cell r="IR337">
            <v>0</v>
          </cell>
          <cell r="IS337">
            <v>532.9</v>
          </cell>
          <cell r="IT337">
            <v>0</v>
          </cell>
          <cell r="IU337">
            <v>15</v>
          </cell>
          <cell r="IV337">
            <v>0</v>
          </cell>
          <cell r="IW337">
            <v>0</v>
          </cell>
          <cell r="IX337">
            <v>0</v>
          </cell>
          <cell r="IY337">
            <v>0</v>
          </cell>
          <cell r="IZ337">
            <v>0</v>
          </cell>
          <cell r="JA337">
            <v>0</v>
          </cell>
          <cell r="JB337">
            <v>0</v>
          </cell>
          <cell r="JC337">
            <v>1.6</v>
          </cell>
          <cell r="JD337">
            <v>53.29</v>
          </cell>
          <cell r="JE337">
            <v>24.66</v>
          </cell>
          <cell r="JF337">
            <v>8.4700000000000006</v>
          </cell>
          <cell r="JG337">
            <v>20.16</v>
          </cell>
          <cell r="JH337">
            <v>30.14</v>
          </cell>
          <cell r="JI337">
            <v>4.84</v>
          </cell>
          <cell r="JJ337">
            <v>23.04</v>
          </cell>
          <cell r="JK337">
            <v>58.02</v>
          </cell>
          <cell r="JL337">
            <v>13.84</v>
          </cell>
          <cell r="JM337">
            <v>0</v>
          </cell>
          <cell r="JN337">
            <v>0</v>
          </cell>
          <cell r="JO337">
            <v>0</v>
          </cell>
          <cell r="JP337">
            <v>6129</v>
          </cell>
          <cell r="JQ337">
            <v>2.2789999999999999</v>
          </cell>
          <cell r="JR337">
            <v>20239</v>
          </cell>
          <cell r="JS337">
            <v>530</v>
          </cell>
          <cell r="JT337">
            <v>-0.16</v>
          </cell>
          <cell r="JU337">
            <v>-981</v>
          </cell>
          <cell r="JV337">
            <v>-857</v>
          </cell>
          <cell r="JW337">
            <v>444</v>
          </cell>
          <cell r="JX337">
            <v>532.9</v>
          </cell>
          <cell r="JY337">
            <v>6374</v>
          </cell>
          <cell r="JZ337">
            <v>3396705</v>
          </cell>
          <cell r="KA337">
            <v>0</v>
          </cell>
        </row>
        <row r="338">
          <cell r="C338">
            <v>6030</v>
          </cell>
          <cell r="D338" t="str">
            <v>SIOUX CENTER</v>
          </cell>
          <cell r="E338">
            <v>0</v>
          </cell>
          <cell r="F338">
            <v>0</v>
          </cell>
          <cell r="G338">
            <v>0</v>
          </cell>
          <cell r="H338">
            <v>6030</v>
          </cell>
          <cell r="I338">
            <v>5601967</v>
          </cell>
          <cell r="J338">
            <v>46515</v>
          </cell>
          <cell r="K338">
            <v>438148</v>
          </cell>
          <cell r="L338">
            <v>434000</v>
          </cell>
          <cell r="M338">
            <v>18177</v>
          </cell>
          <cell r="N338">
            <v>300000</v>
          </cell>
          <cell r="O338">
            <v>270000</v>
          </cell>
          <cell r="P338">
            <v>1128600</v>
          </cell>
          <cell r="Q338">
            <v>0</v>
          </cell>
          <cell r="R338">
            <v>6736596</v>
          </cell>
          <cell r="S338">
            <v>0</v>
          </cell>
          <cell r="T338">
            <v>153000</v>
          </cell>
          <cell r="U338">
            <v>66655</v>
          </cell>
          <cell r="V338">
            <v>155000</v>
          </cell>
          <cell r="W338">
            <v>478000</v>
          </cell>
          <cell r="X338">
            <v>15826658</v>
          </cell>
          <cell r="Y338">
            <v>0</v>
          </cell>
          <cell r="Z338">
            <v>268810</v>
          </cell>
          <cell r="AA338">
            <v>0</v>
          </cell>
          <cell r="AB338">
            <v>16095468</v>
          </cell>
          <cell r="AC338">
            <v>4816426</v>
          </cell>
          <cell r="AD338">
            <v>20911894</v>
          </cell>
          <cell r="AE338">
            <v>9243309</v>
          </cell>
          <cell r="AF338">
            <v>310000</v>
          </cell>
          <cell r="AG338">
            <v>977000</v>
          </cell>
          <cell r="AH338">
            <v>405000</v>
          </cell>
          <cell r="AI338">
            <v>585000</v>
          </cell>
          <cell r="AJ338">
            <v>155000</v>
          </cell>
          <cell r="AK338">
            <v>1080000</v>
          </cell>
          <cell r="AL338">
            <v>723000</v>
          </cell>
          <cell r="AM338">
            <v>0</v>
          </cell>
          <cell r="AN338">
            <v>4235000</v>
          </cell>
          <cell r="AO338">
            <v>600000</v>
          </cell>
          <cell r="AP338">
            <v>2930287</v>
          </cell>
          <cell r="AQ338">
            <v>1619998</v>
          </cell>
          <cell r="AR338">
            <v>572459</v>
          </cell>
          <cell r="AS338">
            <v>5122744</v>
          </cell>
          <cell r="AT338">
            <v>19201053</v>
          </cell>
          <cell r="AU338">
            <v>268810</v>
          </cell>
          <cell r="AV338">
            <v>19469863</v>
          </cell>
          <cell r="AW338">
            <v>1442031</v>
          </cell>
          <cell r="AX338">
            <v>20911894</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20</v>
          </cell>
          <cell r="BV338">
            <v>2015</v>
          </cell>
          <cell r="BW338">
            <v>2019</v>
          </cell>
          <cell r="BX338">
            <v>10</v>
          </cell>
          <cell r="BY338">
            <v>0</v>
          </cell>
          <cell r="BZ338">
            <v>0</v>
          </cell>
          <cell r="CA338">
            <v>0</v>
          </cell>
          <cell r="CB338">
            <v>0</v>
          </cell>
          <cell r="CC338">
            <v>0</v>
          </cell>
          <cell r="CD338">
            <v>0</v>
          </cell>
          <cell r="CE338">
            <v>0</v>
          </cell>
          <cell r="CF338">
            <v>0</v>
          </cell>
          <cell r="CG338">
            <v>0</v>
          </cell>
          <cell r="CH338">
            <v>0</v>
          </cell>
          <cell r="CI338">
            <v>0</v>
          </cell>
          <cell r="CJ338">
            <v>2009</v>
          </cell>
          <cell r="CK338">
            <v>2018</v>
          </cell>
          <cell r="CL338">
            <v>1030</v>
          </cell>
          <cell r="CM338">
            <v>0</v>
          </cell>
          <cell r="CN338">
            <v>0</v>
          </cell>
          <cell r="CO338">
            <v>0</v>
          </cell>
          <cell r="CP338">
            <v>0</v>
          </cell>
          <cell r="CQ338">
            <v>0</v>
          </cell>
          <cell r="CR338">
            <v>0</v>
          </cell>
          <cell r="CS338">
            <v>0</v>
          </cell>
          <cell r="CT338">
            <v>4050</v>
          </cell>
          <cell r="CU338">
            <v>0</v>
          </cell>
          <cell r="CV338">
            <v>5</v>
          </cell>
          <cell r="CW338">
            <v>709618</v>
          </cell>
          <cell r="CX338">
            <v>0</v>
          </cell>
          <cell r="CY338">
            <v>0</v>
          </cell>
          <cell r="CZ338">
            <v>0</v>
          </cell>
          <cell r="DA338">
            <v>0</v>
          </cell>
          <cell r="DB338">
            <v>0</v>
          </cell>
          <cell r="DC338">
            <v>0</v>
          </cell>
          <cell r="DD338">
            <v>0</v>
          </cell>
          <cell r="DE338">
            <v>459661</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3407669</v>
          </cell>
          <cell r="DU338">
            <v>40578</v>
          </cell>
          <cell r="DV338">
            <v>0</v>
          </cell>
          <cell r="DW338">
            <v>0</v>
          </cell>
          <cell r="DX338">
            <v>0</v>
          </cell>
          <cell r="DY338">
            <v>51645</v>
          </cell>
          <cell r="DZ338">
            <v>0</v>
          </cell>
          <cell r="EA338">
            <v>0</v>
          </cell>
          <cell r="EB338">
            <v>3499892</v>
          </cell>
          <cell r="EC338">
            <v>190000</v>
          </cell>
          <cell r="ED338">
            <v>0</v>
          </cell>
          <cell r="EE338">
            <v>3459314</v>
          </cell>
          <cell r="EF338">
            <v>268810</v>
          </cell>
          <cell r="EG338">
            <v>190851</v>
          </cell>
          <cell r="EH338">
            <v>459661</v>
          </cell>
          <cell r="EI338">
            <v>147270</v>
          </cell>
          <cell r="EJ338">
            <v>606931</v>
          </cell>
          <cell r="EK338">
            <v>0</v>
          </cell>
          <cell r="EL338">
            <v>0</v>
          </cell>
          <cell r="EM338">
            <v>0</v>
          </cell>
          <cell r="EN338">
            <v>0</v>
          </cell>
          <cell r="EO338">
            <v>1353688</v>
          </cell>
          <cell r="EP338">
            <v>0</v>
          </cell>
          <cell r="EQ338">
            <v>5650511</v>
          </cell>
          <cell r="ER338">
            <v>9093</v>
          </cell>
          <cell r="ES338">
            <v>997943</v>
          </cell>
          <cell r="ET338">
            <v>54312</v>
          </cell>
          <cell r="EU338">
            <v>0</v>
          </cell>
          <cell r="EV338">
            <v>0</v>
          </cell>
          <cell r="EW338">
            <v>103000</v>
          </cell>
          <cell r="EX338">
            <v>33000</v>
          </cell>
          <cell r="EY338">
            <v>0</v>
          </cell>
          <cell r="EZ338">
            <v>0</v>
          </cell>
          <cell r="FA338">
            <v>303332</v>
          </cell>
          <cell r="FB338">
            <v>0</v>
          </cell>
          <cell r="FC338">
            <v>1491587</v>
          </cell>
          <cell r="FD338">
            <v>0</v>
          </cell>
          <cell r="FE338">
            <v>0</v>
          </cell>
          <cell r="FF338">
            <v>988850</v>
          </cell>
          <cell r="FG338">
            <v>9093</v>
          </cell>
          <cell r="FH338">
            <v>3466745</v>
          </cell>
          <cell r="FI338">
            <v>31118</v>
          </cell>
          <cell r="FJ338">
            <v>438148</v>
          </cell>
          <cell r="FK338">
            <v>434000</v>
          </cell>
          <cell r="FL338">
            <v>11000</v>
          </cell>
          <cell r="FM338">
            <v>0</v>
          </cell>
          <cell r="FN338">
            <v>0</v>
          </cell>
          <cell r="FO338">
            <v>147000</v>
          </cell>
          <cell r="FP338">
            <v>0</v>
          </cell>
          <cell r="FQ338">
            <v>6736596</v>
          </cell>
          <cell r="FR338">
            <v>0</v>
          </cell>
          <cell r="FS338">
            <v>147000</v>
          </cell>
          <cell r="FT338">
            <v>35472</v>
          </cell>
          <cell r="FU338">
            <v>155000</v>
          </cell>
          <cell r="FV338">
            <v>213000</v>
          </cell>
          <cell r="FW338">
            <v>11815079</v>
          </cell>
          <cell r="FX338">
            <v>0</v>
          </cell>
          <cell r="FY338">
            <v>0</v>
          </cell>
          <cell r="FZ338">
            <v>0</v>
          </cell>
          <cell r="GA338">
            <v>11815079</v>
          </cell>
          <cell r="GB338">
            <v>1750770</v>
          </cell>
          <cell r="GC338">
            <v>13565849</v>
          </cell>
          <cell r="GD338">
            <v>1580620</v>
          </cell>
          <cell r="GE338">
            <v>0</v>
          </cell>
          <cell r="GF338">
            <v>8520281</v>
          </cell>
          <cell r="GG338">
            <v>6001</v>
          </cell>
          <cell r="GH338">
            <v>6169628</v>
          </cell>
          <cell r="GI338">
            <v>0</v>
          </cell>
          <cell r="GJ338">
            <v>141090</v>
          </cell>
          <cell r="GK338">
            <v>760867</v>
          </cell>
          <cell r="GL338">
            <v>312328</v>
          </cell>
          <cell r="GM338">
            <v>0</v>
          </cell>
          <cell r="GN338">
            <v>80506</v>
          </cell>
          <cell r="GO338">
            <v>90498</v>
          </cell>
          <cell r="GP338">
            <v>0</v>
          </cell>
          <cell r="GQ338">
            <v>308481</v>
          </cell>
          <cell r="GR338">
            <v>0</v>
          </cell>
          <cell r="GS338">
            <v>244601</v>
          </cell>
          <cell r="GT338">
            <v>292490</v>
          </cell>
          <cell r="GU338">
            <v>0</v>
          </cell>
          <cell r="GV338">
            <v>9057372</v>
          </cell>
          <cell r="GW338">
            <v>1135429</v>
          </cell>
          <cell r="GX338">
            <v>1060563</v>
          </cell>
          <cell r="GY338">
            <v>0</v>
          </cell>
          <cell r="GZ338">
            <v>0</v>
          </cell>
          <cell r="HA338">
            <v>0</v>
          </cell>
          <cell r="HB338">
            <v>476295</v>
          </cell>
          <cell r="HC338">
            <v>0</v>
          </cell>
          <cell r="HD338">
            <v>59091</v>
          </cell>
          <cell r="HE338">
            <v>0</v>
          </cell>
          <cell r="HF338">
            <v>11729659</v>
          </cell>
          <cell r="HG338">
            <v>10687304</v>
          </cell>
          <cell r="HH338">
            <v>0</v>
          </cell>
          <cell r="HI338">
            <v>1042355</v>
          </cell>
          <cell r="HJ338">
            <v>6498054</v>
          </cell>
          <cell r="HK338">
            <v>0</v>
          </cell>
          <cell r="HL338">
            <v>181371</v>
          </cell>
          <cell r="HM338">
            <v>767329</v>
          </cell>
          <cell r="HN338">
            <v>327257</v>
          </cell>
          <cell r="HO338">
            <v>0</v>
          </cell>
          <cell r="HP338">
            <v>82506</v>
          </cell>
          <cell r="HQ338">
            <v>92711</v>
          </cell>
          <cell r="HR338">
            <v>0</v>
          </cell>
          <cell r="HS338">
            <v>318533</v>
          </cell>
          <cell r="HT338">
            <v>0</v>
          </cell>
          <cell r="HU338">
            <v>360037</v>
          </cell>
          <cell r="HV338">
            <v>0</v>
          </cell>
          <cell r="HW338">
            <v>0</v>
          </cell>
          <cell r="HX338">
            <v>9332895</v>
          </cell>
          <cell r="HY338">
            <v>0</v>
          </cell>
          <cell r="HZ338">
            <v>1042355</v>
          </cell>
          <cell r="IA338">
            <v>0</v>
          </cell>
          <cell r="IB338">
            <v>0</v>
          </cell>
          <cell r="IC338">
            <v>0</v>
          </cell>
          <cell r="ID338">
            <v>498465</v>
          </cell>
          <cell r="IE338">
            <v>0</v>
          </cell>
          <cell r="IF338">
            <v>48328</v>
          </cell>
          <cell r="IG338">
            <v>0</v>
          </cell>
          <cell r="IH338">
            <v>0</v>
          </cell>
          <cell r="II338">
            <v>0</v>
          </cell>
          <cell r="IJ338">
            <v>0</v>
          </cell>
          <cell r="IK338">
            <v>0</v>
          </cell>
          <cell r="IL338">
            <v>8972858</v>
          </cell>
          <cell r="IM338">
            <v>0</v>
          </cell>
          <cell r="IN338">
            <v>0</v>
          </cell>
          <cell r="IO338">
            <v>2.56</v>
          </cell>
          <cell r="IP338">
            <v>576</v>
          </cell>
          <cell r="IQ338">
            <v>4.851</v>
          </cell>
          <cell r="IR338">
            <v>22.22</v>
          </cell>
          <cell r="IS338">
            <v>1114.7</v>
          </cell>
          <cell r="IT338">
            <v>0</v>
          </cell>
          <cell r="IU338">
            <v>54.5</v>
          </cell>
          <cell r="IV338">
            <v>0</v>
          </cell>
          <cell r="IW338">
            <v>0</v>
          </cell>
          <cell r="IX338">
            <v>0</v>
          </cell>
          <cell r="IY338">
            <v>0</v>
          </cell>
          <cell r="IZ338">
            <v>0</v>
          </cell>
          <cell r="JA338">
            <v>0</v>
          </cell>
          <cell r="JB338">
            <v>0</v>
          </cell>
          <cell r="JC338">
            <v>0</v>
          </cell>
          <cell r="JD338">
            <v>125.36</v>
          </cell>
          <cell r="JE338">
            <v>36.99</v>
          </cell>
          <cell r="JF338">
            <v>46.61</v>
          </cell>
          <cell r="JG338">
            <v>41.76</v>
          </cell>
          <cell r="JH338">
            <v>38.36</v>
          </cell>
          <cell r="JI338">
            <v>55.09</v>
          </cell>
          <cell r="JJ338">
            <v>38.880000000000003</v>
          </cell>
          <cell r="JK338">
            <v>132.33000000000001</v>
          </cell>
          <cell r="JL338">
            <v>2</v>
          </cell>
          <cell r="JM338">
            <v>29.26</v>
          </cell>
          <cell r="JN338">
            <v>604</v>
          </cell>
          <cell r="JO338">
            <v>0</v>
          </cell>
          <cell r="JP338">
            <v>6121</v>
          </cell>
          <cell r="JQ338">
            <v>5.1340000000000003</v>
          </cell>
          <cell r="JR338">
            <v>15958</v>
          </cell>
          <cell r="JS338">
            <v>1061.5999999999999</v>
          </cell>
          <cell r="JT338">
            <v>-1</v>
          </cell>
          <cell r="JU338">
            <v>-6121</v>
          </cell>
          <cell r="JV338">
            <v>-5356</v>
          </cell>
          <cell r="JW338">
            <v>0</v>
          </cell>
          <cell r="JX338">
            <v>1114.7</v>
          </cell>
          <cell r="JY338">
            <v>6366</v>
          </cell>
          <cell r="JZ338">
            <v>7096180</v>
          </cell>
          <cell r="KA338">
            <v>0</v>
          </cell>
        </row>
        <row r="339">
          <cell r="C339">
            <v>6039</v>
          </cell>
          <cell r="D339" t="str">
            <v>SIOUX CITY</v>
          </cell>
          <cell r="E339">
            <v>0</v>
          </cell>
          <cell r="F339">
            <v>0</v>
          </cell>
          <cell r="G339">
            <v>0</v>
          </cell>
          <cell r="H339">
            <v>6039</v>
          </cell>
          <cell r="I339">
            <v>34600809</v>
          </cell>
          <cell r="J339">
            <v>2047137</v>
          </cell>
          <cell r="K339">
            <v>3658143</v>
          </cell>
          <cell r="L339">
            <v>2624941</v>
          </cell>
          <cell r="M339">
            <v>255103</v>
          </cell>
          <cell r="N339">
            <v>2554844</v>
          </cell>
          <cell r="O339">
            <v>1530000</v>
          </cell>
          <cell r="P339">
            <v>14203743</v>
          </cell>
          <cell r="Q339">
            <v>0</v>
          </cell>
          <cell r="R339">
            <v>104089825</v>
          </cell>
          <cell r="S339">
            <v>0</v>
          </cell>
          <cell r="T339">
            <v>5545373</v>
          </cell>
          <cell r="U339">
            <v>661491</v>
          </cell>
          <cell r="V339">
            <v>3533767</v>
          </cell>
          <cell r="W339">
            <v>9796206</v>
          </cell>
          <cell r="X339">
            <v>185101382</v>
          </cell>
          <cell r="Y339">
            <v>46465000</v>
          </cell>
          <cell r="Z339">
            <v>30176801</v>
          </cell>
          <cell r="AA339">
            <v>0</v>
          </cell>
          <cell r="AB339">
            <v>261743183</v>
          </cell>
          <cell r="AC339">
            <v>34940842</v>
          </cell>
          <cell r="AD339">
            <v>296684025</v>
          </cell>
          <cell r="AE339">
            <v>115271125</v>
          </cell>
          <cell r="AF339">
            <v>4849327</v>
          </cell>
          <cell r="AG339">
            <v>8399137</v>
          </cell>
          <cell r="AH339">
            <v>2185853</v>
          </cell>
          <cell r="AI339">
            <v>8269405</v>
          </cell>
          <cell r="AJ339">
            <v>2541898</v>
          </cell>
          <cell r="AK339">
            <v>11338169</v>
          </cell>
          <cell r="AL339">
            <v>4747429</v>
          </cell>
          <cell r="AM339">
            <v>0</v>
          </cell>
          <cell r="AN339">
            <v>42331218</v>
          </cell>
          <cell r="AO339">
            <v>8226318</v>
          </cell>
          <cell r="AP339">
            <v>20233435</v>
          </cell>
          <cell r="AQ339">
            <v>29703781</v>
          </cell>
          <cell r="AR339">
            <v>6697515</v>
          </cell>
          <cell r="AS339">
            <v>56634731</v>
          </cell>
          <cell r="AT339">
            <v>222463392</v>
          </cell>
          <cell r="AU339">
            <v>30176800</v>
          </cell>
          <cell r="AV339">
            <v>252640192</v>
          </cell>
          <cell r="AW339">
            <v>44043833</v>
          </cell>
          <cell r="AX339">
            <v>296684025</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20</v>
          </cell>
          <cell r="BV339">
            <v>2012</v>
          </cell>
          <cell r="BW339">
            <v>2016</v>
          </cell>
          <cell r="BX339">
            <v>8.5</v>
          </cell>
          <cell r="BY339">
            <v>0</v>
          </cell>
          <cell r="BZ339">
            <v>0</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2700</v>
          </cell>
          <cell r="CU339">
            <v>0</v>
          </cell>
          <cell r="CV339">
            <v>6</v>
          </cell>
          <cell r="CW339">
            <v>7647075</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25157898</v>
          </cell>
          <cell r="DU339">
            <v>320630</v>
          </cell>
          <cell r="DV339">
            <v>0</v>
          </cell>
          <cell r="DW339">
            <v>0</v>
          </cell>
          <cell r="DX339">
            <v>0</v>
          </cell>
          <cell r="DY339">
            <v>0</v>
          </cell>
          <cell r="DZ339">
            <v>8484305</v>
          </cell>
          <cell r="EA339">
            <v>0</v>
          </cell>
          <cell r="EB339">
            <v>33962833</v>
          </cell>
          <cell r="EC339">
            <v>1880175</v>
          </cell>
          <cell r="ED339">
            <v>0</v>
          </cell>
          <cell r="EE339">
            <v>33642203</v>
          </cell>
          <cell r="EF339">
            <v>0</v>
          </cell>
          <cell r="EG339">
            <v>0</v>
          </cell>
          <cell r="EH339">
            <v>0</v>
          </cell>
          <cell r="EI339">
            <v>811980</v>
          </cell>
          <cell r="EJ339">
            <v>811980</v>
          </cell>
          <cell r="EK339">
            <v>0</v>
          </cell>
          <cell r="EL339">
            <v>0</v>
          </cell>
          <cell r="EM339">
            <v>0</v>
          </cell>
          <cell r="EN339">
            <v>0</v>
          </cell>
          <cell r="EO339">
            <v>0</v>
          </cell>
          <cell r="EP339">
            <v>0</v>
          </cell>
          <cell r="EQ339">
            <v>36654988</v>
          </cell>
          <cell r="ER339">
            <v>13031</v>
          </cell>
          <cell r="ES339">
            <v>1534235</v>
          </cell>
          <cell r="ET339">
            <v>85016</v>
          </cell>
          <cell r="EU339">
            <v>0</v>
          </cell>
          <cell r="EV339">
            <v>0</v>
          </cell>
          <cell r="EW339">
            <v>0</v>
          </cell>
          <cell r="EX339">
            <v>33000</v>
          </cell>
          <cell r="EY339">
            <v>0</v>
          </cell>
          <cell r="EZ339">
            <v>0</v>
          </cell>
          <cell r="FA339">
            <v>0</v>
          </cell>
          <cell r="FB339">
            <v>0</v>
          </cell>
          <cell r="FC339">
            <v>1652251</v>
          </cell>
          <cell r="FD339">
            <v>0</v>
          </cell>
          <cell r="FE339">
            <v>0</v>
          </cell>
          <cell r="FF339">
            <v>1521204</v>
          </cell>
          <cell r="FG339">
            <v>13031</v>
          </cell>
          <cell r="FH339">
            <v>32054879</v>
          </cell>
          <cell r="FI339">
            <v>1900912</v>
          </cell>
          <cell r="FJ339">
            <v>3658143</v>
          </cell>
          <cell r="FK339">
            <v>2624941</v>
          </cell>
          <cell r="FL339">
            <v>70000</v>
          </cell>
          <cell r="FM339">
            <v>0</v>
          </cell>
          <cell r="FN339">
            <v>0</v>
          </cell>
          <cell r="FO339">
            <v>1948682</v>
          </cell>
          <cell r="FP339">
            <v>0</v>
          </cell>
          <cell r="FQ339">
            <v>104089825</v>
          </cell>
          <cell r="FR339">
            <v>0</v>
          </cell>
          <cell r="FS339">
            <v>5484435</v>
          </cell>
          <cell r="FT339">
            <v>611115</v>
          </cell>
          <cell r="FU339">
            <v>3533767</v>
          </cell>
          <cell r="FV339">
            <v>4129087</v>
          </cell>
          <cell r="FW339">
            <v>160105786</v>
          </cell>
          <cell r="FX339">
            <v>0</v>
          </cell>
          <cell r="FY339">
            <v>0</v>
          </cell>
          <cell r="FZ339">
            <v>0</v>
          </cell>
          <cell r="GA339">
            <v>160105786</v>
          </cell>
          <cell r="GB339">
            <v>19300998</v>
          </cell>
          <cell r="GC339">
            <v>179406784</v>
          </cell>
          <cell r="GD339">
            <v>22060170</v>
          </cell>
          <cell r="GE339">
            <v>0</v>
          </cell>
          <cell r="GF339">
            <v>115384964</v>
          </cell>
          <cell r="GG339">
            <v>6001</v>
          </cell>
          <cell r="GH339">
            <v>82609766</v>
          </cell>
          <cell r="GI339">
            <v>0</v>
          </cell>
          <cell r="GJ339">
            <v>2658947</v>
          </cell>
          <cell r="GK339">
            <v>12766887</v>
          </cell>
          <cell r="GL339">
            <v>4298227</v>
          </cell>
          <cell r="GM339">
            <v>0</v>
          </cell>
          <cell r="GN339">
            <v>744801</v>
          </cell>
          <cell r="GO339">
            <v>837242</v>
          </cell>
          <cell r="GP339">
            <v>0</v>
          </cell>
          <cell r="GQ339">
            <v>3098528</v>
          </cell>
          <cell r="GR339">
            <v>0</v>
          </cell>
          <cell r="GS339">
            <v>2042380</v>
          </cell>
          <cell r="GT339">
            <v>0</v>
          </cell>
          <cell r="GU339">
            <v>-50476</v>
          </cell>
          <cell r="GV339">
            <v>117427344</v>
          </cell>
          <cell r="GW339">
            <v>16820786</v>
          </cell>
          <cell r="GX339">
            <v>24407633</v>
          </cell>
          <cell r="GY339">
            <v>0</v>
          </cell>
          <cell r="GZ339">
            <v>0</v>
          </cell>
          <cell r="HA339">
            <v>0</v>
          </cell>
          <cell r="HB339">
            <v>3845154</v>
          </cell>
          <cell r="HC339">
            <v>0</v>
          </cell>
          <cell r="HD339">
            <v>830310</v>
          </cell>
          <cell r="HE339">
            <v>1974329</v>
          </cell>
          <cell r="HF339">
            <v>164475246</v>
          </cell>
          <cell r="HG339">
            <v>144457015</v>
          </cell>
          <cell r="HH339">
            <v>0</v>
          </cell>
          <cell r="HI339">
            <v>20018231</v>
          </cell>
          <cell r="HJ339">
            <v>85264918</v>
          </cell>
          <cell r="HK339">
            <v>0</v>
          </cell>
          <cell r="HL339">
            <v>2721323</v>
          </cell>
          <cell r="HM339">
            <v>13134870</v>
          </cell>
          <cell r="HN339">
            <v>4432251</v>
          </cell>
          <cell r="HO339">
            <v>0</v>
          </cell>
          <cell r="HP339">
            <v>767185</v>
          </cell>
          <cell r="HQ339">
            <v>862075</v>
          </cell>
          <cell r="HR339">
            <v>0</v>
          </cell>
          <cell r="HS339">
            <v>3134749</v>
          </cell>
          <cell r="HT339">
            <v>0</v>
          </cell>
          <cell r="HU339">
            <v>1937174</v>
          </cell>
          <cell r="HV339">
            <v>0</v>
          </cell>
          <cell r="HW339">
            <v>-10922</v>
          </cell>
          <cell r="HX339">
            <v>121112721</v>
          </cell>
          <cell r="HY339">
            <v>0</v>
          </cell>
          <cell r="HZ339">
            <v>20018231</v>
          </cell>
          <cell r="IA339">
            <v>0</v>
          </cell>
          <cell r="IB339">
            <v>0</v>
          </cell>
          <cell r="IC339">
            <v>0</v>
          </cell>
          <cell r="ID339">
            <v>3917283</v>
          </cell>
          <cell r="IE339">
            <v>0</v>
          </cell>
          <cell r="IF339">
            <v>680000</v>
          </cell>
          <cell r="IG339">
            <v>2117807</v>
          </cell>
          <cell r="IH339">
            <v>0</v>
          </cell>
          <cell r="II339">
            <v>0</v>
          </cell>
          <cell r="IJ339">
            <v>0</v>
          </cell>
          <cell r="IK339">
            <v>0</v>
          </cell>
          <cell r="IL339">
            <v>119175547</v>
          </cell>
          <cell r="IM339">
            <v>0</v>
          </cell>
          <cell r="IN339">
            <v>21.9</v>
          </cell>
          <cell r="IO339">
            <v>55.01</v>
          </cell>
          <cell r="IP339">
            <v>1323</v>
          </cell>
          <cell r="IQ339">
            <v>87.298000000000002</v>
          </cell>
          <cell r="IR339">
            <v>302.27999999999997</v>
          </cell>
          <cell r="IS339">
            <v>14132.2</v>
          </cell>
          <cell r="IT339">
            <v>0</v>
          </cell>
          <cell r="IU339">
            <v>365.5</v>
          </cell>
          <cell r="IV339">
            <v>0</v>
          </cell>
          <cell r="IW339">
            <v>0</v>
          </cell>
          <cell r="IX339">
            <v>0</v>
          </cell>
          <cell r="IY339">
            <v>0</v>
          </cell>
          <cell r="IZ339">
            <v>0</v>
          </cell>
          <cell r="JA339">
            <v>0</v>
          </cell>
          <cell r="JB339">
            <v>0</v>
          </cell>
          <cell r="JC339">
            <v>0</v>
          </cell>
          <cell r="JD339">
            <v>2145.87</v>
          </cell>
          <cell r="JE339">
            <v>687.74</v>
          </cell>
          <cell r="JF339">
            <v>681.25</v>
          </cell>
          <cell r="JG339">
            <v>776.88</v>
          </cell>
          <cell r="JH339">
            <v>791.86</v>
          </cell>
          <cell r="JI339">
            <v>650.99</v>
          </cell>
          <cell r="JJ339">
            <v>792</v>
          </cell>
          <cell r="JK339">
            <v>2234.85</v>
          </cell>
          <cell r="JL339">
            <v>79.67</v>
          </cell>
          <cell r="JM339">
            <v>362.34</v>
          </cell>
          <cell r="JN339">
            <v>1294</v>
          </cell>
          <cell r="JO339">
            <v>36.700000000000003</v>
          </cell>
          <cell r="JP339">
            <v>6121</v>
          </cell>
          <cell r="JQ339">
            <v>90.271000000000001</v>
          </cell>
          <cell r="JR339">
            <v>70575</v>
          </cell>
          <cell r="JS339">
            <v>13929.9</v>
          </cell>
          <cell r="JT339">
            <v>-2</v>
          </cell>
          <cell r="JU339">
            <v>-12242</v>
          </cell>
          <cell r="JV339">
            <v>-10712</v>
          </cell>
          <cell r="JW339">
            <v>0</v>
          </cell>
          <cell r="JX339">
            <v>14132.2</v>
          </cell>
          <cell r="JY339">
            <v>6366</v>
          </cell>
          <cell r="JZ339">
            <v>89965585</v>
          </cell>
          <cell r="KA339">
            <v>0</v>
          </cell>
        </row>
        <row r="340">
          <cell r="C340">
            <v>6048</v>
          </cell>
          <cell r="D340" t="str">
            <v>SIOUX CENTRAL</v>
          </cell>
          <cell r="E340">
            <v>0</v>
          </cell>
          <cell r="F340">
            <v>0</v>
          </cell>
          <cell r="G340">
            <v>0</v>
          </cell>
          <cell r="H340">
            <v>6048</v>
          </cell>
          <cell r="I340">
            <v>2651025</v>
          </cell>
          <cell r="J340">
            <v>54267</v>
          </cell>
          <cell r="K340">
            <v>0</v>
          </cell>
          <cell r="L340">
            <v>1350000</v>
          </cell>
          <cell r="M340">
            <v>7700</v>
          </cell>
          <cell r="N340">
            <v>170000</v>
          </cell>
          <cell r="O340">
            <v>125200</v>
          </cell>
          <cell r="P340">
            <v>422200</v>
          </cell>
          <cell r="Q340">
            <v>0</v>
          </cell>
          <cell r="R340">
            <v>2613761</v>
          </cell>
          <cell r="S340">
            <v>0</v>
          </cell>
          <cell r="T340">
            <v>53000</v>
          </cell>
          <cell r="U340">
            <v>4404</v>
          </cell>
          <cell r="V340">
            <v>115829</v>
          </cell>
          <cell r="W340">
            <v>302000</v>
          </cell>
          <cell r="X340">
            <v>7869386</v>
          </cell>
          <cell r="Y340">
            <v>0</v>
          </cell>
          <cell r="Z340">
            <v>9712</v>
          </cell>
          <cell r="AA340">
            <v>0</v>
          </cell>
          <cell r="AB340">
            <v>7879098</v>
          </cell>
          <cell r="AC340">
            <v>3008222</v>
          </cell>
          <cell r="AD340">
            <v>10887320</v>
          </cell>
          <cell r="AE340">
            <v>5069000</v>
          </cell>
          <cell r="AF340">
            <v>196000</v>
          </cell>
          <cell r="AG340">
            <v>195500</v>
          </cell>
          <cell r="AH340">
            <v>210000</v>
          </cell>
          <cell r="AI340">
            <v>359200</v>
          </cell>
          <cell r="AJ340">
            <v>210000</v>
          </cell>
          <cell r="AK340">
            <v>646000</v>
          </cell>
          <cell r="AL340">
            <v>559000</v>
          </cell>
          <cell r="AM340">
            <v>0</v>
          </cell>
          <cell r="AN340">
            <v>2375700</v>
          </cell>
          <cell r="AO340">
            <v>380000</v>
          </cell>
          <cell r="AP340">
            <v>210000</v>
          </cell>
          <cell r="AQ340">
            <v>514338</v>
          </cell>
          <cell r="AR340">
            <v>231480</v>
          </cell>
          <cell r="AS340">
            <v>955818</v>
          </cell>
          <cell r="AT340">
            <v>8780518</v>
          </cell>
          <cell r="AU340">
            <v>9712</v>
          </cell>
          <cell r="AV340">
            <v>8790230</v>
          </cell>
          <cell r="AW340">
            <v>2097090</v>
          </cell>
          <cell r="AX340">
            <v>10887320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3860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1990799</v>
          </cell>
          <cell r="DU340">
            <v>0</v>
          </cell>
          <cell r="DV340">
            <v>0</v>
          </cell>
          <cell r="DW340">
            <v>0</v>
          </cell>
          <cell r="DX340">
            <v>0</v>
          </cell>
          <cell r="DY340">
            <v>0</v>
          </cell>
          <cell r="DZ340">
            <v>0</v>
          </cell>
          <cell r="EA340">
            <v>0</v>
          </cell>
          <cell r="EB340">
            <v>1990799</v>
          </cell>
          <cell r="EC340">
            <v>100000</v>
          </cell>
          <cell r="ED340">
            <v>0</v>
          </cell>
          <cell r="EE340">
            <v>1990799</v>
          </cell>
          <cell r="EF340">
            <v>0</v>
          </cell>
          <cell r="EG340">
            <v>0</v>
          </cell>
          <cell r="EH340">
            <v>0</v>
          </cell>
          <cell r="EI340">
            <v>80042</v>
          </cell>
          <cell r="EJ340">
            <v>80042</v>
          </cell>
          <cell r="EK340">
            <v>0</v>
          </cell>
          <cell r="EL340">
            <v>0</v>
          </cell>
          <cell r="EM340">
            <v>0</v>
          </cell>
          <cell r="EN340">
            <v>0</v>
          </cell>
          <cell r="EO340">
            <v>514338</v>
          </cell>
          <cell r="EP340">
            <v>0</v>
          </cell>
          <cell r="EQ340">
            <v>2685179</v>
          </cell>
          <cell r="ER340">
            <v>0</v>
          </cell>
          <cell r="ES340">
            <v>820778</v>
          </cell>
          <cell r="ET340">
            <v>41229</v>
          </cell>
          <cell r="EU340">
            <v>0</v>
          </cell>
          <cell r="EV340">
            <v>0</v>
          </cell>
          <cell r="EW340">
            <v>0</v>
          </cell>
          <cell r="EX340">
            <v>33000</v>
          </cell>
          <cell r="EY340">
            <v>0</v>
          </cell>
          <cell r="EZ340">
            <v>0</v>
          </cell>
          <cell r="FA340">
            <v>212054</v>
          </cell>
          <cell r="FB340">
            <v>0</v>
          </cell>
          <cell r="FC340">
            <v>1107061</v>
          </cell>
          <cell r="FD340">
            <v>0</v>
          </cell>
          <cell r="FE340">
            <v>0</v>
          </cell>
          <cell r="FF340">
            <v>820778</v>
          </cell>
          <cell r="FG340">
            <v>0</v>
          </cell>
          <cell r="FH340">
            <v>1970574</v>
          </cell>
          <cell r="FI340">
            <v>40338</v>
          </cell>
          <cell r="FJ340">
            <v>0</v>
          </cell>
          <cell r="FK340">
            <v>1350000</v>
          </cell>
          <cell r="FL340">
            <v>5200</v>
          </cell>
          <cell r="FM340">
            <v>0</v>
          </cell>
          <cell r="FN340">
            <v>200</v>
          </cell>
          <cell r="FO340">
            <v>53000</v>
          </cell>
          <cell r="FP340">
            <v>0</v>
          </cell>
          <cell r="FQ340">
            <v>2613761</v>
          </cell>
          <cell r="FR340">
            <v>0</v>
          </cell>
          <cell r="FS340">
            <v>50000</v>
          </cell>
          <cell r="FT340">
            <v>0</v>
          </cell>
          <cell r="FU340">
            <v>115829</v>
          </cell>
          <cell r="FV340">
            <v>132000</v>
          </cell>
          <cell r="FW340">
            <v>6330902</v>
          </cell>
          <cell r="FX340">
            <v>0</v>
          </cell>
          <cell r="FY340">
            <v>0</v>
          </cell>
          <cell r="FZ340">
            <v>0</v>
          </cell>
          <cell r="GA340">
            <v>6330902</v>
          </cell>
          <cell r="GB340">
            <v>1707532</v>
          </cell>
          <cell r="GC340">
            <v>8038434</v>
          </cell>
          <cell r="GD340">
            <v>1706229</v>
          </cell>
          <cell r="GE340">
            <v>0</v>
          </cell>
          <cell r="GF340">
            <v>4133678</v>
          </cell>
          <cell r="GG340">
            <v>6016</v>
          </cell>
          <cell r="GH340">
            <v>2996570</v>
          </cell>
          <cell r="GI340">
            <v>73061</v>
          </cell>
          <cell r="GJ340">
            <v>65941</v>
          </cell>
          <cell r="GK340">
            <v>329196</v>
          </cell>
          <cell r="GL340">
            <v>151368</v>
          </cell>
          <cell r="GM340">
            <v>486</v>
          </cell>
          <cell r="GN340">
            <v>24829</v>
          </cell>
          <cell r="GO340">
            <v>27921</v>
          </cell>
          <cell r="GP340">
            <v>0</v>
          </cell>
          <cell r="GQ340">
            <v>85406</v>
          </cell>
          <cell r="GR340">
            <v>0</v>
          </cell>
          <cell r="GS340">
            <v>22943</v>
          </cell>
          <cell r="GT340">
            <v>260425</v>
          </cell>
          <cell r="GU340">
            <v>0</v>
          </cell>
          <cell r="GV340">
            <v>4417046</v>
          </cell>
          <cell r="GW340">
            <v>1654071</v>
          </cell>
          <cell r="GX340">
            <v>2280301</v>
          </cell>
          <cell r="GY340">
            <v>0</v>
          </cell>
          <cell r="GZ340">
            <v>0</v>
          </cell>
          <cell r="HA340">
            <v>0</v>
          </cell>
          <cell r="HB340">
            <v>0</v>
          </cell>
          <cell r="HC340">
            <v>0</v>
          </cell>
          <cell r="HD340">
            <v>35635</v>
          </cell>
          <cell r="HE340">
            <v>96016</v>
          </cell>
          <cell r="HF340">
            <v>8447434</v>
          </cell>
          <cell r="HG340">
            <v>6239161</v>
          </cell>
          <cell r="HH340">
            <v>0</v>
          </cell>
          <cell r="HI340">
            <v>2208273</v>
          </cell>
          <cell r="HJ340">
            <v>2964302</v>
          </cell>
          <cell r="HK340">
            <v>62234</v>
          </cell>
          <cell r="HL340">
            <v>70601</v>
          </cell>
          <cell r="HM340">
            <v>472595</v>
          </cell>
          <cell r="HN340">
            <v>156318</v>
          </cell>
          <cell r="HO340">
            <v>0</v>
          </cell>
          <cell r="HP340">
            <v>24564</v>
          </cell>
          <cell r="HQ340">
            <v>27613</v>
          </cell>
          <cell r="HR340">
            <v>0</v>
          </cell>
          <cell r="HS340">
            <v>145316</v>
          </cell>
          <cell r="HT340">
            <v>0</v>
          </cell>
          <cell r="HU340">
            <v>76946</v>
          </cell>
          <cell r="HV340">
            <v>0</v>
          </cell>
          <cell r="HW340">
            <v>0</v>
          </cell>
          <cell r="HX340">
            <v>4378875</v>
          </cell>
          <cell r="HY340">
            <v>0</v>
          </cell>
          <cell r="HZ340">
            <v>2208273</v>
          </cell>
          <cell r="IA340">
            <v>0</v>
          </cell>
          <cell r="IB340">
            <v>0</v>
          </cell>
          <cell r="IC340">
            <v>0</v>
          </cell>
          <cell r="ID340">
            <v>0</v>
          </cell>
          <cell r="IE340">
            <v>0</v>
          </cell>
          <cell r="IF340">
            <v>29208</v>
          </cell>
          <cell r="IG340">
            <v>110178</v>
          </cell>
          <cell r="IH340">
            <v>0</v>
          </cell>
          <cell r="II340">
            <v>0</v>
          </cell>
          <cell r="IJ340">
            <v>0</v>
          </cell>
          <cell r="IK340">
            <v>0</v>
          </cell>
          <cell r="IL340">
            <v>4301929</v>
          </cell>
          <cell r="IM340">
            <v>0</v>
          </cell>
          <cell r="IN340">
            <v>0</v>
          </cell>
          <cell r="IO340">
            <v>6.08</v>
          </cell>
          <cell r="IP340">
            <v>4</v>
          </cell>
          <cell r="IQ340">
            <v>2.3460000000000001</v>
          </cell>
          <cell r="IR340">
            <v>3.08</v>
          </cell>
          <cell r="IS340">
            <v>495.2</v>
          </cell>
          <cell r="IT340">
            <v>0</v>
          </cell>
          <cell r="IU340">
            <v>8</v>
          </cell>
          <cell r="IV340">
            <v>0</v>
          </cell>
          <cell r="IW340">
            <v>0</v>
          </cell>
          <cell r="IX340">
            <v>0</v>
          </cell>
          <cell r="IY340">
            <v>2470</v>
          </cell>
          <cell r="IZ340">
            <v>3028</v>
          </cell>
          <cell r="JA340">
            <v>0</v>
          </cell>
          <cell r="JB340">
            <v>0</v>
          </cell>
          <cell r="JC340">
            <v>1.72</v>
          </cell>
          <cell r="JD340">
            <v>77.02</v>
          </cell>
          <cell r="JE340">
            <v>31.51</v>
          </cell>
          <cell r="JF340">
            <v>18.149999999999999</v>
          </cell>
          <cell r="JG340">
            <v>27.36</v>
          </cell>
          <cell r="JH340">
            <v>27.4</v>
          </cell>
          <cell r="JI340">
            <v>16.940000000000001</v>
          </cell>
          <cell r="JJ340">
            <v>24.48</v>
          </cell>
          <cell r="JK340">
            <v>68.819999999999993</v>
          </cell>
          <cell r="JL340">
            <v>8.24</v>
          </cell>
          <cell r="JM340">
            <v>2.2000000000000002</v>
          </cell>
          <cell r="JN340">
            <v>0</v>
          </cell>
          <cell r="JO340">
            <v>0</v>
          </cell>
          <cell r="JP340">
            <v>6136</v>
          </cell>
          <cell r="JQ340">
            <v>2.4049999999999998</v>
          </cell>
          <cell r="JR340">
            <v>2393</v>
          </cell>
          <cell r="JS340">
            <v>483.1</v>
          </cell>
          <cell r="JT340">
            <v>1</v>
          </cell>
          <cell r="JU340">
            <v>0</v>
          </cell>
          <cell r="JV340">
            <v>5356</v>
          </cell>
          <cell r="JW340">
            <v>499</v>
          </cell>
          <cell r="JX340">
            <v>495.2</v>
          </cell>
          <cell r="JY340">
            <v>6381</v>
          </cell>
          <cell r="JZ340">
            <v>3159871</v>
          </cell>
          <cell r="KA340">
            <v>0</v>
          </cell>
        </row>
        <row r="341">
          <cell r="C341">
            <v>6050</v>
          </cell>
          <cell r="D341" t="str">
            <v>SIOUX CENTRAL (SIOUX VALLEY) (OLD)</v>
          </cell>
          <cell r="E341">
            <v>0</v>
          </cell>
          <cell r="F341">
            <v>0</v>
          </cell>
          <cell r="G341">
            <v>0</v>
          </cell>
          <cell r="H341">
            <v>6048</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cell r="ER341">
            <v>0</v>
          </cell>
          <cell r="ES341">
            <v>0</v>
          </cell>
          <cell r="ET341">
            <v>0</v>
          </cell>
          <cell r="EU341">
            <v>0</v>
          </cell>
          <cell r="EV341">
            <v>0</v>
          </cell>
          <cell r="EW341">
            <v>0</v>
          </cell>
          <cell r="EX341">
            <v>0</v>
          </cell>
          <cell r="EY341">
            <v>0</v>
          </cell>
          <cell r="EZ341">
            <v>0</v>
          </cell>
          <cell r="FA341">
            <v>0</v>
          </cell>
          <cell r="FB341">
            <v>0</v>
          </cell>
          <cell r="FC341">
            <v>0</v>
          </cell>
          <cell r="FD341">
            <v>0</v>
          </cell>
          <cell r="FE341">
            <v>0</v>
          </cell>
          <cell r="FF341">
            <v>0</v>
          </cell>
          <cell r="FG341">
            <v>0</v>
          </cell>
          <cell r="FH341">
            <v>0</v>
          </cell>
          <cell r="FI341">
            <v>0</v>
          </cell>
          <cell r="FJ341">
            <v>0</v>
          </cell>
          <cell r="FK341">
            <v>0</v>
          </cell>
          <cell r="FL341">
            <v>0</v>
          </cell>
          <cell r="FM341">
            <v>0</v>
          </cell>
          <cell r="FN341">
            <v>0</v>
          </cell>
          <cell r="FO341">
            <v>0</v>
          </cell>
          <cell r="FP341">
            <v>0</v>
          </cell>
          <cell r="FQ341">
            <v>0</v>
          </cell>
          <cell r="FR341">
            <v>0</v>
          </cell>
          <cell r="FS341">
            <v>0</v>
          </cell>
          <cell r="FT341">
            <v>0</v>
          </cell>
          <cell r="FU341">
            <v>0</v>
          </cell>
          <cell r="FV341">
            <v>0</v>
          </cell>
          <cell r="FW341">
            <v>0</v>
          </cell>
          <cell r="FX341">
            <v>0</v>
          </cell>
          <cell r="FY341">
            <v>0</v>
          </cell>
          <cell r="FZ341">
            <v>0</v>
          </cell>
          <cell r="GA341">
            <v>0</v>
          </cell>
          <cell r="GB341">
            <v>0</v>
          </cell>
          <cell r="GC341">
            <v>0</v>
          </cell>
          <cell r="GD341">
            <v>0</v>
          </cell>
          <cell r="GE341">
            <v>0</v>
          </cell>
          <cell r="GF341">
            <v>0</v>
          </cell>
          <cell r="GG341">
            <v>0</v>
          </cell>
          <cell r="GH341">
            <v>0</v>
          </cell>
          <cell r="GI341">
            <v>0</v>
          </cell>
          <cell r="GJ341">
            <v>0</v>
          </cell>
          <cell r="GK341">
            <v>0</v>
          </cell>
          <cell r="GL341">
            <v>0</v>
          </cell>
          <cell r="GM341">
            <v>0</v>
          </cell>
          <cell r="GN341">
            <v>0</v>
          </cell>
          <cell r="GO341">
            <v>0</v>
          </cell>
          <cell r="GP341">
            <v>0</v>
          </cell>
          <cell r="GQ341">
            <v>0</v>
          </cell>
          <cell r="GR341">
            <v>0</v>
          </cell>
          <cell r="GS341">
            <v>0</v>
          </cell>
          <cell r="GT341">
            <v>0</v>
          </cell>
          <cell r="GU341">
            <v>0</v>
          </cell>
          <cell r="GV341">
            <v>0</v>
          </cell>
          <cell r="GW341">
            <v>0</v>
          </cell>
          <cell r="GX341">
            <v>0</v>
          </cell>
          <cell r="GY341">
            <v>0</v>
          </cell>
          <cell r="GZ341">
            <v>0</v>
          </cell>
          <cell r="HA341">
            <v>0</v>
          </cell>
          <cell r="HB341">
            <v>0</v>
          </cell>
          <cell r="HC341">
            <v>0</v>
          </cell>
          <cell r="HD341">
            <v>0</v>
          </cell>
          <cell r="HE341">
            <v>0</v>
          </cell>
          <cell r="HF341">
            <v>0</v>
          </cell>
          <cell r="HG341">
            <v>0</v>
          </cell>
          <cell r="HH341">
            <v>0</v>
          </cell>
          <cell r="HI341">
            <v>0</v>
          </cell>
          <cell r="HJ341">
            <v>0</v>
          </cell>
          <cell r="HK341">
            <v>0</v>
          </cell>
          <cell r="HL341">
            <v>0</v>
          </cell>
          <cell r="HM341">
            <v>0</v>
          </cell>
          <cell r="HN341">
            <v>0</v>
          </cell>
          <cell r="HO341">
            <v>0</v>
          </cell>
          <cell r="HP341">
            <v>0</v>
          </cell>
          <cell r="HQ341">
            <v>0</v>
          </cell>
          <cell r="HR341">
            <v>0</v>
          </cell>
          <cell r="HS341">
            <v>0</v>
          </cell>
          <cell r="HT341">
            <v>0</v>
          </cell>
          <cell r="HU341">
            <v>0</v>
          </cell>
          <cell r="HV341">
            <v>0</v>
          </cell>
          <cell r="HW341">
            <v>0</v>
          </cell>
          <cell r="HX341">
            <v>0</v>
          </cell>
          <cell r="HY341">
            <v>0</v>
          </cell>
          <cell r="HZ341">
            <v>0</v>
          </cell>
          <cell r="IA341">
            <v>0</v>
          </cell>
          <cell r="IB341">
            <v>0</v>
          </cell>
          <cell r="IC341">
            <v>0</v>
          </cell>
          <cell r="ID341">
            <v>0</v>
          </cell>
          <cell r="IE341">
            <v>0</v>
          </cell>
          <cell r="IF341">
            <v>0</v>
          </cell>
          <cell r="IG341">
            <v>0</v>
          </cell>
          <cell r="IH341">
            <v>0</v>
          </cell>
          <cell r="II341">
            <v>0</v>
          </cell>
          <cell r="IJ341">
            <v>0</v>
          </cell>
          <cell r="IK341">
            <v>0</v>
          </cell>
          <cell r="IL341">
            <v>0</v>
          </cell>
          <cell r="IM341">
            <v>0</v>
          </cell>
          <cell r="IN341">
            <v>0</v>
          </cell>
          <cell r="IO341">
            <v>0</v>
          </cell>
          <cell r="IP341">
            <v>0</v>
          </cell>
          <cell r="IQ341">
            <v>0</v>
          </cell>
          <cell r="IR341">
            <v>0</v>
          </cell>
          <cell r="IS341">
            <v>0</v>
          </cell>
          <cell r="IT341">
            <v>0</v>
          </cell>
          <cell r="IU341">
            <v>0</v>
          </cell>
          <cell r="IV341">
            <v>0</v>
          </cell>
          <cell r="IW341">
            <v>0</v>
          </cell>
          <cell r="IX341">
            <v>0</v>
          </cell>
          <cell r="IY341">
            <v>0</v>
          </cell>
          <cell r="IZ341">
            <v>0</v>
          </cell>
          <cell r="JA341">
            <v>0</v>
          </cell>
          <cell r="JB341">
            <v>0</v>
          </cell>
          <cell r="JC341">
            <v>0</v>
          </cell>
          <cell r="JD341">
            <v>0</v>
          </cell>
          <cell r="JE341">
            <v>0</v>
          </cell>
          <cell r="JF341">
            <v>0</v>
          </cell>
          <cell r="JG341">
            <v>0</v>
          </cell>
          <cell r="JH341">
            <v>0</v>
          </cell>
          <cell r="JI341">
            <v>0</v>
          </cell>
          <cell r="JJ341">
            <v>0</v>
          </cell>
          <cell r="JK341">
            <v>0</v>
          </cell>
          <cell r="JL341">
            <v>0</v>
          </cell>
          <cell r="JM341">
            <v>0</v>
          </cell>
          <cell r="JN341">
            <v>0</v>
          </cell>
          <cell r="JO341">
            <v>0</v>
          </cell>
          <cell r="JP341">
            <v>0</v>
          </cell>
          <cell r="JQ341">
            <v>0</v>
          </cell>
          <cell r="JR341">
            <v>0</v>
          </cell>
          <cell r="JS341">
            <v>0</v>
          </cell>
          <cell r="JT341">
            <v>0</v>
          </cell>
          <cell r="JU341">
            <v>0</v>
          </cell>
          <cell r="JV341">
            <v>0</v>
          </cell>
          <cell r="JW341">
            <v>0</v>
          </cell>
          <cell r="JX341">
            <v>0</v>
          </cell>
          <cell r="JY341">
            <v>0</v>
          </cell>
          <cell r="JZ341">
            <v>0</v>
          </cell>
          <cell r="KA341">
            <v>0</v>
          </cell>
        </row>
        <row r="342">
          <cell r="C342">
            <v>6091</v>
          </cell>
          <cell r="D342" t="str">
            <v>SOUTH CENTRAL CALHOUN</v>
          </cell>
          <cell r="E342">
            <v>0</v>
          </cell>
          <cell r="F342">
            <v>0</v>
          </cell>
          <cell r="G342">
            <v>0</v>
          </cell>
          <cell r="H342">
            <v>6091</v>
          </cell>
          <cell r="I342">
            <v>4131331</v>
          </cell>
          <cell r="J342">
            <v>121252</v>
          </cell>
          <cell r="K342">
            <v>0</v>
          </cell>
          <cell r="L342">
            <v>255000</v>
          </cell>
          <cell r="M342">
            <v>4700</v>
          </cell>
          <cell r="N342">
            <v>285000</v>
          </cell>
          <cell r="O342">
            <v>355500</v>
          </cell>
          <cell r="P342">
            <v>851015</v>
          </cell>
          <cell r="Q342">
            <v>0</v>
          </cell>
          <cell r="R342">
            <v>5884962</v>
          </cell>
          <cell r="S342">
            <v>0</v>
          </cell>
          <cell r="T342">
            <v>24800</v>
          </cell>
          <cell r="U342">
            <v>17696</v>
          </cell>
          <cell r="V342">
            <v>10500</v>
          </cell>
          <cell r="W342">
            <v>400000</v>
          </cell>
          <cell r="X342">
            <v>12341756</v>
          </cell>
          <cell r="Y342">
            <v>0</v>
          </cell>
          <cell r="Z342">
            <v>208000</v>
          </cell>
          <cell r="AA342">
            <v>0</v>
          </cell>
          <cell r="AB342">
            <v>12549756</v>
          </cell>
          <cell r="AC342">
            <v>6674032</v>
          </cell>
          <cell r="AD342">
            <v>19223788</v>
          </cell>
          <cell r="AE342">
            <v>10945165</v>
          </cell>
          <cell r="AF342">
            <v>350000</v>
          </cell>
          <cell r="AG342">
            <v>360000</v>
          </cell>
          <cell r="AH342">
            <v>300000</v>
          </cell>
          <cell r="AI342">
            <v>500000</v>
          </cell>
          <cell r="AJ342">
            <v>496000</v>
          </cell>
          <cell r="AK342">
            <v>2615194</v>
          </cell>
          <cell r="AL342">
            <v>1306535</v>
          </cell>
          <cell r="AM342">
            <v>0</v>
          </cell>
          <cell r="AN342">
            <v>5927729</v>
          </cell>
          <cell r="AO342">
            <v>809302</v>
          </cell>
          <cell r="AP342">
            <v>500000</v>
          </cell>
          <cell r="AQ342">
            <v>416000</v>
          </cell>
          <cell r="AR342">
            <v>422542</v>
          </cell>
          <cell r="AS342">
            <v>1338542</v>
          </cell>
          <cell r="AT342">
            <v>19020738</v>
          </cell>
          <cell r="AU342">
            <v>0</v>
          </cell>
          <cell r="AV342">
            <v>19020738</v>
          </cell>
          <cell r="AW342">
            <v>203050</v>
          </cell>
          <cell r="AX342">
            <v>19223788</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20</v>
          </cell>
          <cell r="BV342">
            <v>2011</v>
          </cell>
          <cell r="BW342">
            <v>2017</v>
          </cell>
          <cell r="BX342">
            <v>10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585190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3199575</v>
          </cell>
          <cell r="DU342">
            <v>491208</v>
          </cell>
          <cell r="DV342">
            <v>0</v>
          </cell>
          <cell r="DW342">
            <v>0</v>
          </cell>
          <cell r="DX342">
            <v>0</v>
          </cell>
          <cell r="DY342">
            <v>0</v>
          </cell>
          <cell r="DZ342">
            <v>0</v>
          </cell>
          <cell r="EA342">
            <v>0</v>
          </cell>
          <cell r="EB342">
            <v>3690783</v>
          </cell>
          <cell r="EC342">
            <v>385000</v>
          </cell>
          <cell r="ED342">
            <v>0</v>
          </cell>
          <cell r="EE342">
            <v>3199575</v>
          </cell>
          <cell r="EF342">
            <v>0</v>
          </cell>
          <cell r="EG342">
            <v>0</v>
          </cell>
          <cell r="EH342">
            <v>0</v>
          </cell>
          <cell r="EI342">
            <v>140619</v>
          </cell>
          <cell r="EJ342">
            <v>140619</v>
          </cell>
          <cell r="EK342">
            <v>0</v>
          </cell>
          <cell r="EL342">
            <v>0</v>
          </cell>
          <cell r="EM342">
            <v>0</v>
          </cell>
          <cell r="EN342">
            <v>0</v>
          </cell>
          <cell r="EO342">
            <v>0</v>
          </cell>
          <cell r="EP342">
            <v>0</v>
          </cell>
          <cell r="EQ342">
            <v>4216402</v>
          </cell>
          <cell r="ER342">
            <v>866274</v>
          </cell>
          <cell r="ES342">
            <v>866274</v>
          </cell>
          <cell r="ET342">
            <v>90367</v>
          </cell>
          <cell r="EU342">
            <v>0</v>
          </cell>
          <cell r="EV342">
            <v>0</v>
          </cell>
          <cell r="EW342">
            <v>0</v>
          </cell>
          <cell r="EX342">
            <v>33000</v>
          </cell>
          <cell r="EY342">
            <v>0</v>
          </cell>
          <cell r="EZ342">
            <v>0</v>
          </cell>
          <cell r="FA342">
            <v>0</v>
          </cell>
          <cell r="FB342">
            <v>0</v>
          </cell>
          <cell r="FC342">
            <v>989641</v>
          </cell>
          <cell r="FD342">
            <v>0</v>
          </cell>
          <cell r="FE342">
            <v>750999</v>
          </cell>
          <cell r="FF342">
            <v>750999</v>
          </cell>
          <cell r="FG342">
            <v>115275</v>
          </cell>
          <cell r="FH342">
            <v>3620698</v>
          </cell>
          <cell r="FI342">
            <v>106266</v>
          </cell>
          <cell r="FJ342">
            <v>0</v>
          </cell>
          <cell r="FK342">
            <v>255000</v>
          </cell>
          <cell r="FL342">
            <v>3000</v>
          </cell>
          <cell r="FM342">
            <v>0</v>
          </cell>
          <cell r="FN342">
            <v>500</v>
          </cell>
          <cell r="FO342">
            <v>90000</v>
          </cell>
          <cell r="FP342">
            <v>0</v>
          </cell>
          <cell r="FQ342">
            <v>5884962</v>
          </cell>
          <cell r="FR342">
            <v>0</v>
          </cell>
          <cell r="FS342">
            <v>20000</v>
          </cell>
          <cell r="FT342">
            <v>15508</v>
          </cell>
          <cell r="FU342">
            <v>10500</v>
          </cell>
          <cell r="FV342">
            <v>125000</v>
          </cell>
          <cell r="FW342">
            <v>10131434</v>
          </cell>
          <cell r="FX342">
            <v>0</v>
          </cell>
          <cell r="FY342">
            <v>0</v>
          </cell>
          <cell r="FZ342">
            <v>0</v>
          </cell>
          <cell r="GA342">
            <v>10131434</v>
          </cell>
          <cell r="GB342">
            <v>4387289</v>
          </cell>
          <cell r="GC342">
            <v>14518723</v>
          </cell>
          <cell r="GD342">
            <v>519508</v>
          </cell>
          <cell r="GE342">
            <v>0</v>
          </cell>
          <cell r="GF342">
            <v>4398407</v>
          </cell>
          <cell r="GG342">
            <v>6047</v>
          </cell>
          <cell r="GH342">
            <v>3019872</v>
          </cell>
          <cell r="GI342">
            <v>7592</v>
          </cell>
          <cell r="GJ342">
            <v>314740</v>
          </cell>
          <cell r="GK342">
            <v>337120</v>
          </cell>
          <cell r="GL342">
            <v>152006</v>
          </cell>
          <cell r="GM342">
            <v>1022</v>
          </cell>
          <cell r="GN342">
            <v>25076</v>
          </cell>
          <cell r="GO342">
            <v>28199</v>
          </cell>
          <cell r="GP342">
            <v>0</v>
          </cell>
          <cell r="GQ342">
            <v>150691</v>
          </cell>
          <cell r="GR342">
            <v>0</v>
          </cell>
          <cell r="GS342">
            <v>17649</v>
          </cell>
          <cell r="GT342">
            <v>123293</v>
          </cell>
          <cell r="GU342">
            <v>43400</v>
          </cell>
          <cell r="GV342">
            <v>4539349</v>
          </cell>
          <cell r="GW342">
            <v>582618</v>
          </cell>
          <cell r="GX342">
            <v>482240</v>
          </cell>
          <cell r="GY342">
            <v>0</v>
          </cell>
          <cell r="GZ342">
            <v>0</v>
          </cell>
          <cell r="HA342">
            <v>0</v>
          </cell>
          <cell r="HB342">
            <v>247555</v>
          </cell>
          <cell r="HC342">
            <v>0</v>
          </cell>
          <cell r="HD342">
            <v>36164</v>
          </cell>
          <cell r="HE342">
            <v>60010</v>
          </cell>
          <cell r="HF342">
            <v>5911772</v>
          </cell>
          <cell r="HG342">
            <v>4946171</v>
          </cell>
          <cell r="HH342">
            <v>0</v>
          </cell>
          <cell r="HI342">
            <v>965601</v>
          </cell>
          <cell r="HJ342">
            <v>2894790</v>
          </cell>
          <cell r="HK342">
            <v>155281</v>
          </cell>
          <cell r="HL342">
            <v>336398</v>
          </cell>
          <cell r="HM342">
            <v>325679</v>
          </cell>
          <cell r="HN342">
            <v>145738</v>
          </cell>
          <cell r="HO342">
            <v>7290</v>
          </cell>
          <cell r="HP342">
            <v>24211</v>
          </cell>
          <cell r="HQ342">
            <v>24216</v>
          </cell>
          <cell r="HR342">
            <v>0</v>
          </cell>
          <cell r="HS342">
            <v>141923</v>
          </cell>
          <cell r="HT342">
            <v>84150</v>
          </cell>
          <cell r="HU342">
            <v>54009</v>
          </cell>
          <cell r="HV342">
            <v>0</v>
          </cell>
          <cell r="HW342">
            <v>0</v>
          </cell>
          <cell r="HX342">
            <v>4828032</v>
          </cell>
          <cell r="HY342">
            <v>0</v>
          </cell>
          <cell r="HZ342">
            <v>965601</v>
          </cell>
          <cell r="IA342">
            <v>0</v>
          </cell>
          <cell r="IB342">
            <v>0</v>
          </cell>
          <cell r="IC342">
            <v>309706</v>
          </cell>
          <cell r="ID342">
            <v>253339</v>
          </cell>
          <cell r="IE342">
            <v>0</v>
          </cell>
          <cell r="IF342">
            <v>29651</v>
          </cell>
          <cell r="IG342">
            <v>100997</v>
          </cell>
          <cell r="IH342">
            <v>0</v>
          </cell>
          <cell r="II342">
            <v>0</v>
          </cell>
          <cell r="IJ342">
            <v>0</v>
          </cell>
          <cell r="IK342">
            <v>0</v>
          </cell>
          <cell r="IL342">
            <v>4383167</v>
          </cell>
          <cell r="IM342">
            <v>0</v>
          </cell>
          <cell r="IN342">
            <v>0</v>
          </cell>
          <cell r="IO342">
            <v>53.59</v>
          </cell>
          <cell r="IP342">
            <v>11</v>
          </cell>
          <cell r="IQ342">
            <v>0</v>
          </cell>
          <cell r="IR342">
            <v>0</v>
          </cell>
          <cell r="IS342">
            <v>911.4</v>
          </cell>
          <cell r="IT342">
            <v>0</v>
          </cell>
          <cell r="IU342">
            <v>24</v>
          </cell>
          <cell r="IV342">
            <v>0</v>
          </cell>
          <cell r="IW342">
            <v>0</v>
          </cell>
          <cell r="IX342">
            <v>0</v>
          </cell>
          <cell r="IY342">
            <v>2478</v>
          </cell>
          <cell r="IZ342">
            <v>3039</v>
          </cell>
          <cell r="JA342">
            <v>0</v>
          </cell>
          <cell r="JB342">
            <v>0</v>
          </cell>
          <cell r="JC342">
            <v>3.1</v>
          </cell>
          <cell r="JD342">
            <v>52.81</v>
          </cell>
          <cell r="JE342">
            <v>10.96</v>
          </cell>
          <cell r="JF342">
            <v>10.89</v>
          </cell>
          <cell r="JG342">
            <v>30.96</v>
          </cell>
          <cell r="JH342">
            <v>16.440000000000001</v>
          </cell>
          <cell r="JI342">
            <v>29.06</v>
          </cell>
          <cell r="JJ342">
            <v>58.32</v>
          </cell>
          <cell r="JK342">
            <v>103.82</v>
          </cell>
          <cell r="JL342">
            <v>128.94999999999999</v>
          </cell>
          <cell r="JM342">
            <v>0</v>
          </cell>
          <cell r="JN342">
            <v>15</v>
          </cell>
          <cell r="JO342">
            <v>0</v>
          </cell>
          <cell r="JP342">
            <v>6154</v>
          </cell>
          <cell r="JQ342">
            <v>4.4279999999999999</v>
          </cell>
          <cell r="JR342">
            <v>27304</v>
          </cell>
          <cell r="JS342">
            <v>469.4</v>
          </cell>
          <cell r="JT342">
            <v>1</v>
          </cell>
          <cell r="JU342">
            <v>0</v>
          </cell>
          <cell r="JV342">
            <v>5356</v>
          </cell>
          <cell r="JW342">
            <v>898</v>
          </cell>
          <cell r="JX342">
            <v>911.4</v>
          </cell>
          <cell r="JY342">
            <v>6399</v>
          </cell>
          <cell r="JZ342">
            <v>5832049</v>
          </cell>
          <cell r="KA342">
            <v>19847</v>
          </cell>
        </row>
        <row r="343">
          <cell r="C343">
            <v>6092</v>
          </cell>
          <cell r="D343" t="str">
            <v>SOUTH CLAY</v>
          </cell>
          <cell r="E343">
            <v>0</v>
          </cell>
          <cell r="F343">
            <v>0</v>
          </cell>
          <cell r="G343">
            <v>0</v>
          </cell>
          <cell r="H343">
            <v>6092</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0</v>
          </cell>
          <cell r="GY343">
            <v>0</v>
          </cell>
          <cell r="GZ343">
            <v>0</v>
          </cell>
          <cell r="HA343">
            <v>0</v>
          </cell>
          <cell r="HB343">
            <v>0</v>
          </cell>
          <cell r="HC343">
            <v>0</v>
          </cell>
          <cell r="HD343">
            <v>0</v>
          </cell>
          <cell r="HE343">
            <v>0</v>
          </cell>
          <cell r="HF343">
            <v>0</v>
          </cell>
          <cell r="HG343">
            <v>0</v>
          </cell>
          <cell r="HH343">
            <v>0</v>
          </cell>
          <cell r="HI343">
            <v>0</v>
          </cell>
          <cell r="HJ343">
            <v>0</v>
          </cell>
          <cell r="HK343">
            <v>0</v>
          </cell>
          <cell r="HL343">
            <v>0</v>
          </cell>
          <cell r="HM343">
            <v>0</v>
          </cell>
          <cell r="HN343">
            <v>0</v>
          </cell>
          <cell r="HO343">
            <v>0</v>
          </cell>
          <cell r="HP343">
            <v>0</v>
          </cell>
          <cell r="HQ343">
            <v>0</v>
          </cell>
          <cell r="HR343">
            <v>0</v>
          </cell>
          <cell r="HS343">
            <v>0</v>
          </cell>
          <cell r="HT343">
            <v>0</v>
          </cell>
          <cell r="HU343">
            <v>0</v>
          </cell>
          <cell r="HV343">
            <v>0</v>
          </cell>
          <cell r="HW343">
            <v>0</v>
          </cell>
          <cell r="HX343">
            <v>0</v>
          </cell>
          <cell r="HY343">
            <v>0</v>
          </cell>
          <cell r="HZ343">
            <v>0</v>
          </cell>
          <cell r="IA343">
            <v>0</v>
          </cell>
          <cell r="IB343">
            <v>0</v>
          </cell>
          <cell r="IC343">
            <v>0</v>
          </cell>
          <cell r="ID343">
            <v>0</v>
          </cell>
          <cell r="IE343">
            <v>0</v>
          </cell>
          <cell r="IF343">
            <v>0</v>
          </cell>
          <cell r="IG343">
            <v>0</v>
          </cell>
          <cell r="IH343">
            <v>0</v>
          </cell>
          <cell r="II343">
            <v>0</v>
          </cell>
          <cell r="IJ343">
            <v>0</v>
          </cell>
          <cell r="IK343">
            <v>0</v>
          </cell>
          <cell r="IL343">
            <v>0</v>
          </cell>
          <cell r="IM343">
            <v>0</v>
          </cell>
          <cell r="IN343">
            <v>0</v>
          </cell>
          <cell r="IO343">
            <v>0</v>
          </cell>
          <cell r="IP343">
            <v>0</v>
          </cell>
          <cell r="IQ343">
            <v>0</v>
          </cell>
          <cell r="IR343">
            <v>0</v>
          </cell>
          <cell r="IS343">
            <v>0</v>
          </cell>
          <cell r="IT343">
            <v>0</v>
          </cell>
          <cell r="IU343">
            <v>0</v>
          </cell>
          <cell r="IV343">
            <v>0</v>
          </cell>
          <cell r="IW343">
            <v>0</v>
          </cell>
          <cell r="IX343">
            <v>0</v>
          </cell>
          <cell r="IY343">
            <v>0</v>
          </cell>
          <cell r="IZ343">
            <v>0</v>
          </cell>
          <cell r="JA343">
            <v>0</v>
          </cell>
          <cell r="JB343">
            <v>0</v>
          </cell>
          <cell r="JC343">
            <v>0</v>
          </cell>
          <cell r="JD343">
            <v>0</v>
          </cell>
          <cell r="JE343">
            <v>0</v>
          </cell>
          <cell r="JF343">
            <v>0</v>
          </cell>
          <cell r="JG343">
            <v>0</v>
          </cell>
          <cell r="JH343">
            <v>0</v>
          </cell>
          <cell r="JI343">
            <v>0</v>
          </cell>
          <cell r="JJ343">
            <v>0</v>
          </cell>
          <cell r="JK343">
            <v>0</v>
          </cell>
          <cell r="JL343">
            <v>0</v>
          </cell>
          <cell r="JM343">
            <v>0</v>
          </cell>
          <cell r="JN343">
            <v>0</v>
          </cell>
          <cell r="JO343">
            <v>0</v>
          </cell>
          <cell r="JP343">
            <v>0</v>
          </cell>
          <cell r="JQ343">
            <v>0</v>
          </cell>
          <cell r="JR343">
            <v>0</v>
          </cell>
          <cell r="JS343">
            <v>0</v>
          </cell>
          <cell r="JT343">
            <v>0</v>
          </cell>
          <cell r="JU343">
            <v>0</v>
          </cell>
          <cell r="JV343">
            <v>0</v>
          </cell>
          <cell r="JW343">
            <v>0</v>
          </cell>
          <cell r="JX343">
            <v>0</v>
          </cell>
          <cell r="JY343">
            <v>0</v>
          </cell>
          <cell r="JZ343">
            <v>0</v>
          </cell>
          <cell r="KA343">
            <v>0</v>
          </cell>
        </row>
        <row r="344">
          <cell r="C344">
            <v>6093</v>
          </cell>
          <cell r="D344" t="str">
            <v>SOLON</v>
          </cell>
          <cell r="E344">
            <v>0</v>
          </cell>
          <cell r="F344">
            <v>0</v>
          </cell>
          <cell r="G344">
            <v>0</v>
          </cell>
          <cell r="H344">
            <v>6093</v>
          </cell>
          <cell r="I344">
            <v>6086741</v>
          </cell>
          <cell r="J344">
            <v>54422</v>
          </cell>
          <cell r="K344">
            <v>605000</v>
          </cell>
          <cell r="L344">
            <v>1257650</v>
          </cell>
          <cell r="M344">
            <v>18280</v>
          </cell>
          <cell r="N344">
            <v>474500</v>
          </cell>
          <cell r="O344">
            <v>403500</v>
          </cell>
          <cell r="P344">
            <v>1839561</v>
          </cell>
          <cell r="Q344">
            <v>0</v>
          </cell>
          <cell r="R344">
            <v>6954504</v>
          </cell>
          <cell r="S344">
            <v>0</v>
          </cell>
          <cell r="T344">
            <v>42810</v>
          </cell>
          <cell r="U344">
            <v>25382</v>
          </cell>
          <cell r="V344">
            <v>27000</v>
          </cell>
          <cell r="W344">
            <v>383000</v>
          </cell>
          <cell r="X344">
            <v>18172350</v>
          </cell>
          <cell r="Y344">
            <v>0</v>
          </cell>
          <cell r="Z344">
            <v>822535</v>
          </cell>
          <cell r="AA344">
            <v>0</v>
          </cell>
          <cell r="AB344">
            <v>18994885</v>
          </cell>
          <cell r="AC344">
            <v>6496568</v>
          </cell>
          <cell r="AD344">
            <v>25491453</v>
          </cell>
          <cell r="AE344">
            <v>9764030</v>
          </cell>
          <cell r="AF344">
            <v>312750</v>
          </cell>
          <cell r="AG344">
            <v>485000</v>
          </cell>
          <cell r="AH344">
            <v>380500</v>
          </cell>
          <cell r="AI344">
            <v>899450</v>
          </cell>
          <cell r="AJ344">
            <v>283750</v>
          </cell>
          <cell r="AK344">
            <v>1619050</v>
          </cell>
          <cell r="AL344">
            <v>655000</v>
          </cell>
          <cell r="AM344">
            <v>0</v>
          </cell>
          <cell r="AN344">
            <v>4635500</v>
          </cell>
          <cell r="AO344">
            <v>1112500</v>
          </cell>
          <cell r="AP344">
            <v>965560</v>
          </cell>
          <cell r="AQ344">
            <v>2409992</v>
          </cell>
          <cell r="AR344">
            <v>539658</v>
          </cell>
          <cell r="AS344">
            <v>3915210</v>
          </cell>
          <cell r="AT344">
            <v>19427240</v>
          </cell>
          <cell r="AU344">
            <v>822535</v>
          </cell>
          <cell r="AV344">
            <v>20249775</v>
          </cell>
          <cell r="AW344">
            <v>5241678</v>
          </cell>
          <cell r="AX344">
            <v>25491453</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20</v>
          </cell>
          <cell r="BV344">
            <v>2008</v>
          </cell>
          <cell r="BW344">
            <v>2017</v>
          </cell>
          <cell r="BX344">
            <v>10</v>
          </cell>
          <cell r="BY344">
            <v>0</v>
          </cell>
          <cell r="BZ344">
            <v>0</v>
          </cell>
          <cell r="CA344">
            <v>0</v>
          </cell>
          <cell r="CB344">
            <v>0</v>
          </cell>
          <cell r="CC344">
            <v>0</v>
          </cell>
          <cell r="CD344">
            <v>0</v>
          </cell>
          <cell r="CE344">
            <v>0</v>
          </cell>
          <cell r="CF344">
            <v>0</v>
          </cell>
          <cell r="CG344">
            <v>0</v>
          </cell>
          <cell r="CH344">
            <v>0</v>
          </cell>
          <cell r="CI344">
            <v>0</v>
          </cell>
          <cell r="CJ344">
            <v>2007</v>
          </cell>
          <cell r="CK344">
            <v>2016</v>
          </cell>
          <cell r="CL344">
            <v>1340</v>
          </cell>
          <cell r="CM344">
            <v>0</v>
          </cell>
          <cell r="CN344">
            <v>0</v>
          </cell>
          <cell r="CO344">
            <v>0</v>
          </cell>
          <cell r="CP344">
            <v>0</v>
          </cell>
          <cell r="CQ344">
            <v>0</v>
          </cell>
          <cell r="CR344">
            <v>0</v>
          </cell>
          <cell r="CS344">
            <v>0</v>
          </cell>
          <cell r="CT344">
            <v>4050</v>
          </cell>
          <cell r="CU344">
            <v>0</v>
          </cell>
          <cell r="CV344">
            <v>5</v>
          </cell>
          <cell r="CW344">
            <v>801288</v>
          </cell>
          <cell r="CX344">
            <v>0</v>
          </cell>
          <cell r="CY344">
            <v>0</v>
          </cell>
          <cell r="CZ344">
            <v>0</v>
          </cell>
          <cell r="DA344">
            <v>0</v>
          </cell>
          <cell r="DB344">
            <v>0</v>
          </cell>
          <cell r="DC344">
            <v>0</v>
          </cell>
          <cell r="DD344">
            <v>0</v>
          </cell>
          <cell r="DE344">
            <v>524737</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3399616</v>
          </cell>
          <cell r="DU344">
            <v>19207</v>
          </cell>
          <cell r="DV344">
            <v>0</v>
          </cell>
          <cell r="DW344">
            <v>0</v>
          </cell>
          <cell r="DX344">
            <v>0</v>
          </cell>
          <cell r="DY344">
            <v>0</v>
          </cell>
          <cell r="DZ344">
            <v>0</v>
          </cell>
          <cell r="EA344">
            <v>0</v>
          </cell>
          <cell r="EB344">
            <v>3418823</v>
          </cell>
          <cell r="EC344">
            <v>485000</v>
          </cell>
          <cell r="ED344">
            <v>0</v>
          </cell>
          <cell r="EE344">
            <v>3399616</v>
          </cell>
          <cell r="EF344">
            <v>0</v>
          </cell>
          <cell r="EG344">
            <v>524737</v>
          </cell>
          <cell r="EH344">
            <v>524737</v>
          </cell>
          <cell r="EI344">
            <v>129226</v>
          </cell>
          <cell r="EJ344">
            <v>653963</v>
          </cell>
          <cell r="EK344">
            <v>0</v>
          </cell>
          <cell r="EL344">
            <v>0</v>
          </cell>
          <cell r="EM344">
            <v>0</v>
          </cell>
          <cell r="EN344">
            <v>0</v>
          </cell>
          <cell r="EO344">
            <v>1585957</v>
          </cell>
          <cell r="EP344">
            <v>0</v>
          </cell>
          <cell r="EQ344">
            <v>6143743</v>
          </cell>
          <cell r="ER344">
            <v>4905</v>
          </cell>
          <cell r="ES344">
            <v>931190</v>
          </cell>
          <cell r="ET344">
            <v>132147</v>
          </cell>
          <cell r="EU344">
            <v>0</v>
          </cell>
          <cell r="EV344">
            <v>0</v>
          </cell>
          <cell r="EW344">
            <v>134000</v>
          </cell>
          <cell r="EX344">
            <v>33000</v>
          </cell>
          <cell r="EY344">
            <v>0</v>
          </cell>
          <cell r="EZ344">
            <v>0</v>
          </cell>
          <cell r="FA344">
            <v>405000</v>
          </cell>
          <cell r="FB344">
            <v>0</v>
          </cell>
          <cell r="FC344">
            <v>1635337</v>
          </cell>
          <cell r="FD344">
            <v>0</v>
          </cell>
          <cell r="FE344">
            <v>0</v>
          </cell>
          <cell r="FF344">
            <v>926285</v>
          </cell>
          <cell r="FG344">
            <v>4905</v>
          </cell>
          <cell r="FH344">
            <v>3385263</v>
          </cell>
          <cell r="FI344">
            <v>30980</v>
          </cell>
          <cell r="FJ344">
            <v>605000</v>
          </cell>
          <cell r="FK344">
            <v>1257650</v>
          </cell>
          <cell r="FL344">
            <v>8500</v>
          </cell>
          <cell r="FM344">
            <v>0</v>
          </cell>
          <cell r="FN344">
            <v>3500</v>
          </cell>
          <cell r="FO344">
            <v>184500</v>
          </cell>
          <cell r="FP344">
            <v>0</v>
          </cell>
          <cell r="FQ344">
            <v>6954504</v>
          </cell>
          <cell r="FR344">
            <v>0</v>
          </cell>
          <cell r="FS344">
            <v>37500</v>
          </cell>
          <cell r="FT344">
            <v>13433</v>
          </cell>
          <cell r="FU344">
            <v>27000</v>
          </cell>
          <cell r="FV344">
            <v>245000</v>
          </cell>
          <cell r="FW344">
            <v>12752830</v>
          </cell>
          <cell r="FX344">
            <v>0</v>
          </cell>
          <cell r="FY344">
            <v>0</v>
          </cell>
          <cell r="FZ344">
            <v>0</v>
          </cell>
          <cell r="GA344">
            <v>12752830</v>
          </cell>
          <cell r="GB344">
            <v>2814572</v>
          </cell>
          <cell r="GC344">
            <v>15567402</v>
          </cell>
          <cell r="GD344">
            <v>2382083</v>
          </cell>
          <cell r="GE344">
            <v>0</v>
          </cell>
          <cell r="GF344">
            <v>9448708</v>
          </cell>
          <cell r="GG344">
            <v>6001</v>
          </cell>
          <cell r="GH344">
            <v>7515652</v>
          </cell>
          <cell r="GI344">
            <v>0</v>
          </cell>
          <cell r="GJ344">
            <v>63437</v>
          </cell>
          <cell r="GK344">
            <v>553832</v>
          </cell>
          <cell r="GL344">
            <v>353519</v>
          </cell>
          <cell r="GM344">
            <v>0</v>
          </cell>
          <cell r="GN344">
            <v>62259</v>
          </cell>
          <cell r="GO344">
            <v>68371</v>
          </cell>
          <cell r="GP344">
            <v>0</v>
          </cell>
          <cell r="GQ344">
            <v>119982</v>
          </cell>
          <cell r="GR344">
            <v>0</v>
          </cell>
          <cell r="GS344">
            <v>39007</v>
          </cell>
          <cell r="GT344">
            <v>360410</v>
          </cell>
          <cell r="GU344">
            <v>0</v>
          </cell>
          <cell r="GV344">
            <v>9848125</v>
          </cell>
          <cell r="GW344">
            <v>1625188</v>
          </cell>
          <cell r="GX344">
            <v>3621087</v>
          </cell>
          <cell r="GY344">
            <v>0</v>
          </cell>
          <cell r="GZ344">
            <v>0</v>
          </cell>
          <cell r="HA344">
            <v>0</v>
          </cell>
          <cell r="HB344">
            <v>553227</v>
          </cell>
          <cell r="HC344">
            <v>0</v>
          </cell>
          <cell r="HD344">
            <v>59937</v>
          </cell>
          <cell r="HE344">
            <v>102017</v>
          </cell>
          <cell r="HF344">
            <v>15749644</v>
          </cell>
          <cell r="HG344">
            <v>11660390</v>
          </cell>
          <cell r="HH344">
            <v>0</v>
          </cell>
          <cell r="HI344">
            <v>4089254</v>
          </cell>
          <cell r="HJ344">
            <v>7705727</v>
          </cell>
          <cell r="HK344">
            <v>0</v>
          </cell>
          <cell r="HL344">
            <v>62814</v>
          </cell>
          <cell r="HM344">
            <v>605244</v>
          </cell>
          <cell r="HN344">
            <v>364116</v>
          </cell>
          <cell r="HO344">
            <v>0</v>
          </cell>
          <cell r="HP344">
            <v>63852</v>
          </cell>
          <cell r="HQ344">
            <v>70125</v>
          </cell>
          <cell r="HR344">
            <v>0</v>
          </cell>
          <cell r="HS344">
            <v>29599</v>
          </cell>
          <cell r="HT344">
            <v>0</v>
          </cell>
          <cell r="HU344">
            <v>39607</v>
          </cell>
          <cell r="HV344">
            <v>0</v>
          </cell>
          <cell r="HW344">
            <v>4921</v>
          </cell>
          <cell r="HX344">
            <v>9689733</v>
          </cell>
          <cell r="HY344">
            <v>0</v>
          </cell>
          <cell r="HZ344">
            <v>4089254</v>
          </cell>
          <cell r="IA344">
            <v>0</v>
          </cell>
          <cell r="IB344">
            <v>0</v>
          </cell>
          <cell r="IC344">
            <v>0</v>
          </cell>
          <cell r="ID344">
            <v>569145</v>
          </cell>
          <cell r="IE344">
            <v>0</v>
          </cell>
          <cell r="IF344">
            <v>48951</v>
          </cell>
          <cell r="IG344">
            <v>156086</v>
          </cell>
          <cell r="IH344">
            <v>0</v>
          </cell>
          <cell r="II344">
            <v>0</v>
          </cell>
          <cell r="IJ344">
            <v>0</v>
          </cell>
          <cell r="IK344">
            <v>0</v>
          </cell>
          <cell r="IL344">
            <v>9650126</v>
          </cell>
          <cell r="IM344">
            <v>0</v>
          </cell>
          <cell r="IN344">
            <v>0</v>
          </cell>
          <cell r="IO344">
            <v>6.99</v>
          </cell>
          <cell r="IP344">
            <v>16</v>
          </cell>
          <cell r="IQ344">
            <v>3.2719999999999998</v>
          </cell>
          <cell r="IR344">
            <v>0</v>
          </cell>
          <cell r="IS344">
            <v>1258.7</v>
          </cell>
          <cell r="IT344">
            <v>0</v>
          </cell>
          <cell r="IU344">
            <v>29.5</v>
          </cell>
          <cell r="IV344">
            <v>0</v>
          </cell>
          <cell r="IW344">
            <v>0</v>
          </cell>
          <cell r="IX344">
            <v>0</v>
          </cell>
          <cell r="IY344">
            <v>0</v>
          </cell>
          <cell r="IZ344">
            <v>0</v>
          </cell>
          <cell r="JA344">
            <v>0</v>
          </cell>
          <cell r="JB344">
            <v>0</v>
          </cell>
          <cell r="JC344">
            <v>0</v>
          </cell>
          <cell r="JD344">
            <v>98.88</v>
          </cell>
          <cell r="JE344">
            <v>43.84</v>
          </cell>
          <cell r="JF344">
            <v>9.68</v>
          </cell>
          <cell r="JG344">
            <v>45.36</v>
          </cell>
          <cell r="JH344">
            <v>32.880000000000003</v>
          </cell>
          <cell r="JI344">
            <v>13.31</v>
          </cell>
          <cell r="JJ344">
            <v>46.8</v>
          </cell>
          <cell r="JK344">
            <v>92.99</v>
          </cell>
          <cell r="JL344">
            <v>6.21</v>
          </cell>
          <cell r="JM344">
            <v>0.66</v>
          </cell>
          <cell r="JN344">
            <v>17</v>
          </cell>
          <cell r="JO344">
            <v>0</v>
          </cell>
          <cell r="JP344">
            <v>6121</v>
          </cell>
          <cell r="JQ344">
            <v>3.2010000000000001</v>
          </cell>
          <cell r="JR344">
            <v>852</v>
          </cell>
          <cell r="JS344">
            <v>1258.9000000000001</v>
          </cell>
          <cell r="JT344">
            <v>0</v>
          </cell>
          <cell r="JU344">
            <v>0</v>
          </cell>
          <cell r="JV344">
            <v>0</v>
          </cell>
          <cell r="JW344">
            <v>0</v>
          </cell>
          <cell r="JX344">
            <v>1258.7</v>
          </cell>
          <cell r="JY344">
            <v>6366</v>
          </cell>
          <cell r="JZ344">
            <v>8012884</v>
          </cell>
          <cell r="KA344">
            <v>0</v>
          </cell>
        </row>
        <row r="345">
          <cell r="C345">
            <v>6094</v>
          </cell>
          <cell r="D345" t="str">
            <v>SOUTHEAST WARREN</v>
          </cell>
          <cell r="E345">
            <v>0</v>
          </cell>
          <cell r="F345">
            <v>0</v>
          </cell>
          <cell r="G345">
            <v>0</v>
          </cell>
          <cell r="H345">
            <v>6094</v>
          </cell>
          <cell r="I345">
            <v>2146932</v>
          </cell>
          <cell r="J345">
            <v>95232</v>
          </cell>
          <cell r="K345">
            <v>195200</v>
          </cell>
          <cell r="L345">
            <v>220000</v>
          </cell>
          <cell r="M345">
            <v>4965</v>
          </cell>
          <cell r="N345">
            <v>170000</v>
          </cell>
          <cell r="O345">
            <v>232100</v>
          </cell>
          <cell r="P345">
            <v>372210</v>
          </cell>
          <cell r="Q345">
            <v>0</v>
          </cell>
          <cell r="R345">
            <v>3651253</v>
          </cell>
          <cell r="S345">
            <v>0</v>
          </cell>
          <cell r="T345">
            <v>558040</v>
          </cell>
          <cell r="U345">
            <v>3578</v>
          </cell>
          <cell r="V345">
            <v>45000</v>
          </cell>
          <cell r="W345">
            <v>213500</v>
          </cell>
          <cell r="X345">
            <v>7908010</v>
          </cell>
          <cell r="Y345">
            <v>0</v>
          </cell>
          <cell r="Z345">
            <v>125205</v>
          </cell>
          <cell r="AA345">
            <v>2000</v>
          </cell>
          <cell r="AB345">
            <v>8035215</v>
          </cell>
          <cell r="AC345">
            <v>1754133</v>
          </cell>
          <cell r="AD345">
            <v>9789348</v>
          </cell>
          <cell r="AE345">
            <v>5410000</v>
          </cell>
          <cell r="AF345">
            <v>176000</v>
          </cell>
          <cell r="AG345">
            <v>215000</v>
          </cell>
          <cell r="AH345">
            <v>182000</v>
          </cell>
          <cell r="AI345">
            <v>335000</v>
          </cell>
          <cell r="AJ345">
            <v>104400</v>
          </cell>
          <cell r="AK345">
            <v>640850</v>
          </cell>
          <cell r="AL345">
            <v>475000</v>
          </cell>
          <cell r="AM345">
            <v>0</v>
          </cell>
          <cell r="AN345">
            <v>2128250</v>
          </cell>
          <cell r="AO345">
            <v>474000</v>
          </cell>
          <cell r="AP345">
            <v>646000</v>
          </cell>
          <cell r="AQ345">
            <v>444011</v>
          </cell>
          <cell r="AR345">
            <v>244059</v>
          </cell>
          <cell r="AS345">
            <v>1334070</v>
          </cell>
          <cell r="AT345">
            <v>9346320</v>
          </cell>
          <cell r="AU345">
            <v>125205</v>
          </cell>
          <cell r="AV345">
            <v>9471525</v>
          </cell>
          <cell r="AW345">
            <v>317823</v>
          </cell>
          <cell r="AX345">
            <v>9789348</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20</v>
          </cell>
          <cell r="BV345">
            <v>2013</v>
          </cell>
          <cell r="BW345">
            <v>2017</v>
          </cell>
          <cell r="BX345">
            <v>10</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4050</v>
          </cell>
          <cell r="CU345">
            <v>0</v>
          </cell>
          <cell r="CV345">
            <v>10</v>
          </cell>
          <cell r="CW345">
            <v>357706</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1387499</v>
          </cell>
          <cell r="DU345">
            <v>22242</v>
          </cell>
          <cell r="DV345">
            <v>0</v>
          </cell>
          <cell r="DW345">
            <v>0</v>
          </cell>
          <cell r="DX345">
            <v>0</v>
          </cell>
          <cell r="DY345">
            <v>294801</v>
          </cell>
          <cell r="DZ345">
            <v>13000</v>
          </cell>
          <cell r="EA345">
            <v>0</v>
          </cell>
          <cell r="EB345">
            <v>1717542</v>
          </cell>
          <cell r="EC345">
            <v>180000</v>
          </cell>
          <cell r="ED345">
            <v>0</v>
          </cell>
          <cell r="EE345">
            <v>1695300</v>
          </cell>
          <cell r="EF345">
            <v>0</v>
          </cell>
          <cell r="EG345">
            <v>0</v>
          </cell>
          <cell r="EH345">
            <v>0</v>
          </cell>
          <cell r="EI345">
            <v>43666</v>
          </cell>
          <cell r="EJ345">
            <v>43666</v>
          </cell>
          <cell r="EK345">
            <v>0</v>
          </cell>
          <cell r="EL345">
            <v>0</v>
          </cell>
          <cell r="EM345">
            <v>0</v>
          </cell>
          <cell r="EN345">
            <v>0</v>
          </cell>
          <cell r="EO345">
            <v>320806</v>
          </cell>
          <cell r="EP345">
            <v>0</v>
          </cell>
          <cell r="EQ345">
            <v>2262014</v>
          </cell>
          <cell r="ER345">
            <v>16809</v>
          </cell>
          <cell r="ES345">
            <v>1298013</v>
          </cell>
          <cell r="ET345">
            <v>136033</v>
          </cell>
          <cell r="EU345">
            <v>0</v>
          </cell>
          <cell r="EV345">
            <v>0</v>
          </cell>
          <cell r="EW345">
            <v>0</v>
          </cell>
          <cell r="EX345">
            <v>33000</v>
          </cell>
          <cell r="EY345">
            <v>0</v>
          </cell>
          <cell r="EZ345">
            <v>0</v>
          </cell>
          <cell r="FA345">
            <v>242445</v>
          </cell>
          <cell r="FB345">
            <v>0</v>
          </cell>
          <cell r="FC345">
            <v>1709491</v>
          </cell>
          <cell r="FD345">
            <v>0</v>
          </cell>
          <cell r="FE345">
            <v>0</v>
          </cell>
          <cell r="FF345">
            <v>1281204</v>
          </cell>
          <cell r="FG345">
            <v>16809</v>
          </cell>
          <cell r="FH345">
            <v>1625586</v>
          </cell>
          <cell r="FI345">
            <v>72106</v>
          </cell>
          <cell r="FJ345">
            <v>195200</v>
          </cell>
          <cell r="FK345">
            <v>220000</v>
          </cell>
          <cell r="FL345">
            <v>1430</v>
          </cell>
          <cell r="FM345">
            <v>0</v>
          </cell>
          <cell r="FN345">
            <v>1100</v>
          </cell>
          <cell r="FO345">
            <v>88000</v>
          </cell>
          <cell r="FP345">
            <v>0</v>
          </cell>
          <cell r="FQ345">
            <v>3651253</v>
          </cell>
          <cell r="FR345">
            <v>0</v>
          </cell>
          <cell r="FS345">
            <v>90000</v>
          </cell>
          <cell r="FT345">
            <v>2709</v>
          </cell>
          <cell r="FU345">
            <v>45000</v>
          </cell>
          <cell r="FV345">
            <v>85000</v>
          </cell>
          <cell r="FW345">
            <v>6077384</v>
          </cell>
          <cell r="FX345">
            <v>0</v>
          </cell>
          <cell r="FY345">
            <v>0</v>
          </cell>
          <cell r="FZ345">
            <v>2000</v>
          </cell>
          <cell r="GA345">
            <v>6079384</v>
          </cell>
          <cell r="GB345">
            <v>950491</v>
          </cell>
          <cell r="GC345">
            <v>7029875</v>
          </cell>
          <cell r="GD345">
            <v>730439</v>
          </cell>
          <cell r="GE345">
            <v>0</v>
          </cell>
          <cell r="GF345">
            <v>4462175</v>
          </cell>
          <cell r="GG345">
            <v>6001</v>
          </cell>
          <cell r="GH345">
            <v>3251942</v>
          </cell>
          <cell r="GI345">
            <v>16065</v>
          </cell>
          <cell r="GJ345">
            <v>19653</v>
          </cell>
          <cell r="GK345">
            <v>517046</v>
          </cell>
          <cell r="GL345">
            <v>160658</v>
          </cell>
          <cell r="GM345">
            <v>1181</v>
          </cell>
          <cell r="GN345">
            <v>26743</v>
          </cell>
          <cell r="GO345">
            <v>29342</v>
          </cell>
          <cell r="GP345">
            <v>0</v>
          </cell>
          <cell r="GQ345">
            <v>112544</v>
          </cell>
          <cell r="GR345">
            <v>0</v>
          </cell>
          <cell r="GS345">
            <v>112804</v>
          </cell>
          <cell r="GT345">
            <v>132019</v>
          </cell>
          <cell r="GU345">
            <v>0</v>
          </cell>
          <cell r="GV345">
            <v>4706998</v>
          </cell>
          <cell r="GW345">
            <v>521473</v>
          </cell>
          <cell r="GX345">
            <v>1802245</v>
          </cell>
          <cell r="GY345">
            <v>0</v>
          </cell>
          <cell r="GZ345">
            <v>0</v>
          </cell>
          <cell r="HA345">
            <v>0</v>
          </cell>
          <cell r="HB345">
            <v>228401</v>
          </cell>
          <cell r="HC345">
            <v>0</v>
          </cell>
          <cell r="HD345">
            <v>32592</v>
          </cell>
          <cell r="HE345">
            <v>102017</v>
          </cell>
          <cell r="HF345">
            <v>7361134</v>
          </cell>
          <cell r="HG345">
            <v>5659874</v>
          </cell>
          <cell r="HH345">
            <v>0</v>
          </cell>
          <cell r="HI345">
            <v>1701260</v>
          </cell>
          <cell r="HJ345">
            <v>3370223</v>
          </cell>
          <cell r="HK345">
            <v>0</v>
          </cell>
          <cell r="HL345">
            <v>93866</v>
          </cell>
          <cell r="HM345">
            <v>525365</v>
          </cell>
          <cell r="HN345">
            <v>166153</v>
          </cell>
          <cell r="HO345">
            <v>0</v>
          </cell>
          <cell r="HP345">
            <v>27728</v>
          </cell>
          <cell r="HQ345">
            <v>30425</v>
          </cell>
          <cell r="HR345">
            <v>0</v>
          </cell>
          <cell r="HS345">
            <v>165208</v>
          </cell>
          <cell r="HT345">
            <v>0</v>
          </cell>
          <cell r="HU345">
            <v>162783</v>
          </cell>
          <cell r="HV345">
            <v>0</v>
          </cell>
          <cell r="HW345">
            <v>0</v>
          </cell>
          <cell r="HX345">
            <v>4887859</v>
          </cell>
          <cell r="HY345">
            <v>0</v>
          </cell>
          <cell r="HZ345">
            <v>1701260</v>
          </cell>
          <cell r="IA345">
            <v>0</v>
          </cell>
          <cell r="IB345">
            <v>0</v>
          </cell>
          <cell r="IC345">
            <v>0</v>
          </cell>
          <cell r="ID345">
            <v>233994</v>
          </cell>
          <cell r="IE345">
            <v>0</v>
          </cell>
          <cell r="IF345">
            <v>26643</v>
          </cell>
          <cell r="IG345">
            <v>107118</v>
          </cell>
          <cell r="IH345">
            <v>0</v>
          </cell>
          <cell r="II345">
            <v>0</v>
          </cell>
          <cell r="IJ345">
            <v>0</v>
          </cell>
          <cell r="IK345">
            <v>0</v>
          </cell>
          <cell r="IL345">
            <v>4725076</v>
          </cell>
          <cell r="IM345">
            <v>0</v>
          </cell>
          <cell r="IN345">
            <v>0</v>
          </cell>
          <cell r="IO345">
            <v>13.2</v>
          </cell>
          <cell r="IP345">
            <v>4</v>
          </cell>
          <cell r="IQ345">
            <v>2.1349999999999998</v>
          </cell>
          <cell r="IR345">
            <v>0</v>
          </cell>
          <cell r="IS345">
            <v>561.9</v>
          </cell>
          <cell r="IT345">
            <v>0</v>
          </cell>
          <cell r="IU345">
            <v>13.5</v>
          </cell>
          <cell r="IV345">
            <v>0</v>
          </cell>
          <cell r="IW345">
            <v>0</v>
          </cell>
          <cell r="IX345">
            <v>0</v>
          </cell>
          <cell r="IY345">
            <v>0</v>
          </cell>
          <cell r="IZ345">
            <v>0</v>
          </cell>
          <cell r="JA345">
            <v>0</v>
          </cell>
          <cell r="JB345">
            <v>0</v>
          </cell>
          <cell r="JC345">
            <v>0</v>
          </cell>
          <cell r="JD345">
            <v>85.83</v>
          </cell>
          <cell r="JE345">
            <v>8.2200000000000006</v>
          </cell>
          <cell r="JF345">
            <v>38.729999999999997</v>
          </cell>
          <cell r="JG345">
            <v>38.880000000000003</v>
          </cell>
          <cell r="JH345">
            <v>5.48</v>
          </cell>
          <cell r="JI345">
            <v>38.729999999999997</v>
          </cell>
          <cell r="JJ345">
            <v>35.28</v>
          </cell>
          <cell r="JK345">
            <v>79.489999999999995</v>
          </cell>
          <cell r="JL345">
            <v>2.41</v>
          </cell>
          <cell r="JM345">
            <v>0.22</v>
          </cell>
          <cell r="JN345">
            <v>3</v>
          </cell>
          <cell r="JO345">
            <v>0</v>
          </cell>
          <cell r="JP345">
            <v>6121</v>
          </cell>
          <cell r="JQ345">
            <v>2.2669999999999999</v>
          </cell>
          <cell r="JR345">
            <v>17027</v>
          </cell>
          <cell r="JS345">
            <v>550.6</v>
          </cell>
          <cell r="JT345">
            <v>0</v>
          </cell>
          <cell r="JU345">
            <v>0</v>
          </cell>
          <cell r="JV345">
            <v>0</v>
          </cell>
          <cell r="JW345">
            <v>0</v>
          </cell>
          <cell r="JX345">
            <v>561.9</v>
          </cell>
          <cell r="JY345">
            <v>6366</v>
          </cell>
          <cell r="JZ345">
            <v>3577055</v>
          </cell>
          <cell r="KA345">
            <v>0</v>
          </cell>
        </row>
        <row r="346">
          <cell r="C346">
            <v>6095</v>
          </cell>
          <cell r="D346" t="str">
            <v>SOUTH HAMILTON</v>
          </cell>
          <cell r="E346">
            <v>0</v>
          </cell>
          <cell r="F346">
            <v>0</v>
          </cell>
          <cell r="G346">
            <v>0</v>
          </cell>
          <cell r="H346">
            <v>6095</v>
          </cell>
          <cell r="I346">
            <v>3167136</v>
          </cell>
          <cell r="J346">
            <v>130311</v>
          </cell>
          <cell r="K346">
            <v>310515</v>
          </cell>
          <cell r="L346">
            <v>990000</v>
          </cell>
          <cell r="M346">
            <v>9945</v>
          </cell>
          <cell r="N346">
            <v>250000</v>
          </cell>
          <cell r="O346">
            <v>250000</v>
          </cell>
          <cell r="P346">
            <v>862000</v>
          </cell>
          <cell r="Q346">
            <v>0</v>
          </cell>
          <cell r="R346">
            <v>3669991</v>
          </cell>
          <cell r="S346">
            <v>0</v>
          </cell>
          <cell r="T346">
            <v>39000</v>
          </cell>
          <cell r="U346">
            <v>6121</v>
          </cell>
          <cell r="V346">
            <v>60000</v>
          </cell>
          <cell r="W346">
            <v>275000</v>
          </cell>
          <cell r="X346">
            <v>10020019</v>
          </cell>
          <cell r="Y346">
            <v>0</v>
          </cell>
          <cell r="Z346">
            <v>0</v>
          </cell>
          <cell r="AA346">
            <v>0</v>
          </cell>
          <cell r="AB346">
            <v>10020019</v>
          </cell>
          <cell r="AC346">
            <v>1864955</v>
          </cell>
          <cell r="AD346">
            <v>11884974</v>
          </cell>
          <cell r="AE346">
            <v>6775000</v>
          </cell>
          <cell r="AF346">
            <v>175000</v>
          </cell>
          <cell r="AG346">
            <v>370000</v>
          </cell>
          <cell r="AH346">
            <v>275000</v>
          </cell>
          <cell r="AI346">
            <v>375000</v>
          </cell>
          <cell r="AJ346">
            <v>150000</v>
          </cell>
          <cell r="AK346">
            <v>665000</v>
          </cell>
          <cell r="AL346">
            <v>270000</v>
          </cell>
          <cell r="AM346">
            <v>0</v>
          </cell>
          <cell r="AN346">
            <v>2280000</v>
          </cell>
          <cell r="AO346">
            <v>513000</v>
          </cell>
          <cell r="AP346">
            <v>1057450</v>
          </cell>
          <cell r="AQ346">
            <v>400000</v>
          </cell>
          <cell r="AR346">
            <v>302089</v>
          </cell>
          <cell r="AS346">
            <v>1759539</v>
          </cell>
          <cell r="AT346">
            <v>11327539</v>
          </cell>
          <cell r="AU346">
            <v>0</v>
          </cell>
          <cell r="AV346">
            <v>11327539</v>
          </cell>
          <cell r="AW346">
            <v>557435</v>
          </cell>
          <cell r="AX346">
            <v>11884974</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20</v>
          </cell>
          <cell r="BV346">
            <v>2009</v>
          </cell>
          <cell r="BW346">
            <v>2018</v>
          </cell>
          <cell r="BX346">
            <v>10</v>
          </cell>
          <cell r="BY346">
            <v>0</v>
          </cell>
          <cell r="BZ346">
            <v>0</v>
          </cell>
          <cell r="CA346">
            <v>0</v>
          </cell>
          <cell r="CB346">
            <v>0</v>
          </cell>
          <cell r="CC346">
            <v>0</v>
          </cell>
          <cell r="CD346">
            <v>0</v>
          </cell>
          <cell r="CE346">
            <v>0</v>
          </cell>
          <cell r="CF346">
            <v>0</v>
          </cell>
          <cell r="CG346">
            <v>0</v>
          </cell>
          <cell r="CH346">
            <v>0</v>
          </cell>
          <cell r="CI346">
            <v>0</v>
          </cell>
          <cell r="CJ346">
            <v>2008</v>
          </cell>
          <cell r="CK346">
            <v>2017</v>
          </cell>
          <cell r="CL346">
            <v>1000</v>
          </cell>
          <cell r="CM346">
            <v>0</v>
          </cell>
          <cell r="CN346">
            <v>0</v>
          </cell>
          <cell r="CO346">
            <v>0</v>
          </cell>
          <cell r="CP346">
            <v>0</v>
          </cell>
          <cell r="CQ346">
            <v>0</v>
          </cell>
          <cell r="CR346">
            <v>0</v>
          </cell>
          <cell r="CS346">
            <v>0</v>
          </cell>
          <cell r="CT346">
            <v>2700</v>
          </cell>
          <cell r="CU346">
            <v>0</v>
          </cell>
          <cell r="CV346">
            <v>8</v>
          </cell>
          <cell r="CW346">
            <v>420327</v>
          </cell>
          <cell r="CX346">
            <v>0</v>
          </cell>
          <cell r="CY346">
            <v>0</v>
          </cell>
          <cell r="CZ346">
            <v>0</v>
          </cell>
          <cell r="DA346">
            <v>0</v>
          </cell>
          <cell r="DB346">
            <v>0</v>
          </cell>
          <cell r="DC346">
            <v>0</v>
          </cell>
          <cell r="DD346">
            <v>0</v>
          </cell>
          <cell r="DE346">
            <v>266451</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2139758</v>
          </cell>
          <cell r="DU346">
            <v>12489</v>
          </cell>
          <cell r="DV346">
            <v>0</v>
          </cell>
          <cell r="DW346">
            <v>0</v>
          </cell>
          <cell r="DX346">
            <v>0</v>
          </cell>
          <cell r="DY346">
            <v>0</v>
          </cell>
          <cell r="DZ346">
            <v>0</v>
          </cell>
          <cell r="EA346">
            <v>0</v>
          </cell>
          <cell r="EB346">
            <v>2152247</v>
          </cell>
          <cell r="EC346">
            <v>400000</v>
          </cell>
          <cell r="ED346">
            <v>0</v>
          </cell>
          <cell r="EE346">
            <v>2139758</v>
          </cell>
          <cell r="EF346">
            <v>0</v>
          </cell>
          <cell r="EG346">
            <v>266451</v>
          </cell>
          <cell r="EH346">
            <v>266451</v>
          </cell>
          <cell r="EI346">
            <v>87929</v>
          </cell>
          <cell r="EJ346">
            <v>354380</v>
          </cell>
          <cell r="EK346">
            <v>0</v>
          </cell>
          <cell r="EL346">
            <v>0</v>
          </cell>
          <cell r="EM346">
            <v>0</v>
          </cell>
          <cell r="EN346">
            <v>0</v>
          </cell>
          <cell r="EO346">
            <v>378383</v>
          </cell>
          <cell r="EP346">
            <v>0</v>
          </cell>
          <cell r="EQ346">
            <v>3285010</v>
          </cell>
          <cell r="ER346">
            <v>4687</v>
          </cell>
          <cell r="ES346">
            <v>864062</v>
          </cell>
          <cell r="ET346">
            <v>160649</v>
          </cell>
          <cell r="EU346">
            <v>0</v>
          </cell>
          <cell r="EV346">
            <v>0</v>
          </cell>
          <cell r="EW346">
            <v>100000</v>
          </cell>
          <cell r="EX346">
            <v>33000</v>
          </cell>
          <cell r="EY346">
            <v>0</v>
          </cell>
          <cell r="EZ346">
            <v>0</v>
          </cell>
          <cell r="FA346">
            <v>142008</v>
          </cell>
          <cell r="FB346">
            <v>0</v>
          </cell>
          <cell r="FC346">
            <v>1299719</v>
          </cell>
          <cell r="FD346">
            <v>0</v>
          </cell>
          <cell r="FE346">
            <v>0</v>
          </cell>
          <cell r="FF346">
            <v>859375</v>
          </cell>
          <cell r="FG346">
            <v>4687</v>
          </cell>
          <cell r="FH346">
            <v>2077883</v>
          </cell>
          <cell r="FI346">
            <v>86801</v>
          </cell>
          <cell r="FJ346">
            <v>310515</v>
          </cell>
          <cell r="FK346">
            <v>990000</v>
          </cell>
          <cell r="FL346">
            <v>6000</v>
          </cell>
          <cell r="FM346">
            <v>0</v>
          </cell>
          <cell r="FN346">
            <v>15000</v>
          </cell>
          <cell r="FO346">
            <v>225000</v>
          </cell>
          <cell r="FP346">
            <v>0</v>
          </cell>
          <cell r="FQ346">
            <v>3669991</v>
          </cell>
          <cell r="FR346">
            <v>0</v>
          </cell>
          <cell r="FS346">
            <v>35000</v>
          </cell>
          <cell r="FT346">
            <v>0</v>
          </cell>
          <cell r="FU346">
            <v>60000</v>
          </cell>
          <cell r="FV346">
            <v>50000</v>
          </cell>
          <cell r="FW346">
            <v>7526190</v>
          </cell>
          <cell r="FX346">
            <v>0</v>
          </cell>
          <cell r="FY346">
            <v>0</v>
          </cell>
          <cell r="FZ346">
            <v>0</v>
          </cell>
          <cell r="GA346">
            <v>7526190</v>
          </cell>
          <cell r="GB346">
            <v>1041593</v>
          </cell>
          <cell r="GC346">
            <v>8567783</v>
          </cell>
          <cell r="GD346">
            <v>1691515</v>
          </cell>
          <cell r="GE346">
            <v>0</v>
          </cell>
          <cell r="GF346">
            <v>5418096</v>
          </cell>
          <cell r="GG346">
            <v>6063</v>
          </cell>
          <cell r="GH346">
            <v>4099194</v>
          </cell>
          <cell r="GI346">
            <v>27665</v>
          </cell>
          <cell r="GJ346">
            <v>116652</v>
          </cell>
          <cell r="GK346">
            <v>421803</v>
          </cell>
          <cell r="GL346">
            <v>204172</v>
          </cell>
          <cell r="GM346">
            <v>7713</v>
          </cell>
          <cell r="GN346">
            <v>33435</v>
          </cell>
          <cell r="GO346">
            <v>37599</v>
          </cell>
          <cell r="GP346">
            <v>0</v>
          </cell>
          <cell r="GQ346">
            <v>0</v>
          </cell>
          <cell r="GR346">
            <v>0</v>
          </cell>
          <cell r="GS346">
            <v>119151</v>
          </cell>
          <cell r="GT346">
            <v>89220</v>
          </cell>
          <cell r="GU346">
            <v>0</v>
          </cell>
          <cell r="GV346">
            <v>5626467</v>
          </cell>
          <cell r="GW346">
            <v>1156500</v>
          </cell>
          <cell r="GX346">
            <v>1620263</v>
          </cell>
          <cell r="GY346">
            <v>0</v>
          </cell>
          <cell r="GZ346">
            <v>0</v>
          </cell>
          <cell r="HA346">
            <v>0</v>
          </cell>
          <cell r="HB346">
            <v>327714</v>
          </cell>
          <cell r="HC346">
            <v>0</v>
          </cell>
          <cell r="HD346">
            <v>42944</v>
          </cell>
          <cell r="HE346">
            <v>102017</v>
          </cell>
          <cell r="HF346">
            <v>8832961</v>
          </cell>
          <cell r="HG346">
            <v>7418812</v>
          </cell>
          <cell r="HH346">
            <v>0</v>
          </cell>
          <cell r="HI346">
            <v>1414149</v>
          </cell>
          <cell r="HJ346">
            <v>4095001</v>
          </cell>
          <cell r="HK346">
            <v>45185</v>
          </cell>
          <cell r="HL346">
            <v>90043</v>
          </cell>
          <cell r="HM346">
            <v>373453</v>
          </cell>
          <cell r="HN346">
            <v>201691</v>
          </cell>
          <cell r="HO346">
            <v>10194</v>
          </cell>
          <cell r="HP346">
            <v>33391</v>
          </cell>
          <cell r="HQ346">
            <v>37535</v>
          </cell>
          <cell r="HR346">
            <v>0</v>
          </cell>
          <cell r="HS346">
            <v>0</v>
          </cell>
          <cell r="HT346">
            <v>0</v>
          </cell>
          <cell r="HU346">
            <v>72012</v>
          </cell>
          <cell r="HV346">
            <v>0</v>
          </cell>
          <cell r="HW346">
            <v>0</v>
          </cell>
          <cell r="HX346">
            <v>5435404</v>
          </cell>
          <cell r="HY346">
            <v>0</v>
          </cell>
          <cell r="HZ346">
            <v>1414149</v>
          </cell>
          <cell r="IA346">
            <v>0</v>
          </cell>
          <cell r="IB346">
            <v>0</v>
          </cell>
          <cell r="IC346">
            <v>0</v>
          </cell>
          <cell r="ID346">
            <v>332499</v>
          </cell>
          <cell r="IE346">
            <v>0</v>
          </cell>
          <cell r="IF346">
            <v>35146</v>
          </cell>
          <cell r="IG346">
            <v>91815</v>
          </cell>
          <cell r="IH346">
            <v>0</v>
          </cell>
          <cell r="II346">
            <v>0</v>
          </cell>
          <cell r="IJ346">
            <v>0</v>
          </cell>
          <cell r="IK346">
            <v>0</v>
          </cell>
          <cell r="IL346">
            <v>5363392</v>
          </cell>
          <cell r="IM346">
            <v>0</v>
          </cell>
          <cell r="IN346">
            <v>0</v>
          </cell>
          <cell r="IO346">
            <v>11.52</v>
          </cell>
          <cell r="IP346">
            <v>0</v>
          </cell>
          <cell r="IQ346">
            <v>2.823</v>
          </cell>
          <cell r="IR346">
            <v>0.22</v>
          </cell>
          <cell r="IS346">
            <v>653.9</v>
          </cell>
          <cell r="IT346">
            <v>0</v>
          </cell>
          <cell r="IU346">
            <v>17</v>
          </cell>
          <cell r="IV346">
            <v>0</v>
          </cell>
          <cell r="IW346">
            <v>0</v>
          </cell>
          <cell r="IX346">
            <v>0</v>
          </cell>
          <cell r="IY346">
            <v>3329</v>
          </cell>
          <cell r="IZ346">
            <v>4083</v>
          </cell>
          <cell r="JA346">
            <v>0</v>
          </cell>
          <cell r="JB346">
            <v>0</v>
          </cell>
          <cell r="JC346">
            <v>2.2000000000000002</v>
          </cell>
          <cell r="JD346">
            <v>60.4</v>
          </cell>
          <cell r="JE346">
            <v>27.4</v>
          </cell>
          <cell r="JF346">
            <v>12.12</v>
          </cell>
          <cell r="JG346">
            <v>20.88</v>
          </cell>
          <cell r="JH346">
            <v>24.66</v>
          </cell>
          <cell r="JI346">
            <v>20.58</v>
          </cell>
          <cell r="JJ346">
            <v>20.88</v>
          </cell>
          <cell r="JK346">
            <v>66.12</v>
          </cell>
          <cell r="JL346">
            <v>9.76</v>
          </cell>
          <cell r="JM346">
            <v>0.44</v>
          </cell>
          <cell r="JN346">
            <v>0</v>
          </cell>
          <cell r="JO346">
            <v>0</v>
          </cell>
          <cell r="JP346">
            <v>6183</v>
          </cell>
          <cell r="JQ346">
            <v>2.8130000000000002</v>
          </cell>
          <cell r="JR346">
            <v>6610</v>
          </cell>
          <cell r="JS346">
            <v>662.3</v>
          </cell>
          <cell r="JT346">
            <v>-1.76</v>
          </cell>
          <cell r="JU346">
            <v>-4699</v>
          </cell>
          <cell r="JV346">
            <v>-9427</v>
          </cell>
          <cell r="JW346">
            <v>638</v>
          </cell>
          <cell r="JX346">
            <v>653.9</v>
          </cell>
          <cell r="JY346">
            <v>6428</v>
          </cell>
          <cell r="JZ346">
            <v>4203269</v>
          </cell>
          <cell r="KA346">
            <v>0</v>
          </cell>
        </row>
        <row r="347">
          <cell r="C347">
            <v>6096</v>
          </cell>
          <cell r="D347" t="str">
            <v>SOUTHEAST WEBSTER-GRAND</v>
          </cell>
          <cell r="E347">
            <v>0</v>
          </cell>
          <cell r="F347">
            <v>0</v>
          </cell>
          <cell r="G347">
            <v>0</v>
          </cell>
          <cell r="H347">
            <v>6096</v>
          </cell>
          <cell r="I347">
            <v>2911918</v>
          </cell>
          <cell r="J347">
            <v>151734</v>
          </cell>
          <cell r="K347">
            <v>139006</v>
          </cell>
          <cell r="L347">
            <v>350000</v>
          </cell>
          <cell r="M347">
            <v>3860</v>
          </cell>
          <cell r="N347">
            <v>160000</v>
          </cell>
          <cell r="O347">
            <v>102000</v>
          </cell>
          <cell r="P347">
            <v>856163</v>
          </cell>
          <cell r="Q347">
            <v>10000</v>
          </cell>
          <cell r="R347">
            <v>3196393</v>
          </cell>
          <cell r="S347">
            <v>0</v>
          </cell>
          <cell r="T347">
            <v>84000</v>
          </cell>
          <cell r="U347">
            <v>7185</v>
          </cell>
          <cell r="V347">
            <v>83000</v>
          </cell>
          <cell r="W347">
            <v>305000</v>
          </cell>
          <cell r="X347">
            <v>8360259</v>
          </cell>
          <cell r="Y347">
            <v>0</v>
          </cell>
          <cell r="Z347">
            <v>263400</v>
          </cell>
          <cell r="AA347">
            <v>0</v>
          </cell>
          <cell r="AB347">
            <v>8623659</v>
          </cell>
          <cell r="AC347">
            <v>1332115</v>
          </cell>
          <cell r="AD347">
            <v>9955774</v>
          </cell>
          <cell r="AE347">
            <v>4903000</v>
          </cell>
          <cell r="AF347">
            <v>165000</v>
          </cell>
          <cell r="AG347">
            <v>135000</v>
          </cell>
          <cell r="AH347">
            <v>279270</v>
          </cell>
          <cell r="AI347">
            <v>286600</v>
          </cell>
          <cell r="AJ347">
            <v>95000</v>
          </cell>
          <cell r="AK347">
            <v>652500</v>
          </cell>
          <cell r="AL347">
            <v>635000</v>
          </cell>
          <cell r="AM347">
            <v>0</v>
          </cell>
          <cell r="AN347">
            <v>2248370</v>
          </cell>
          <cell r="AO347">
            <v>520000</v>
          </cell>
          <cell r="AP347">
            <v>100000</v>
          </cell>
          <cell r="AQ347">
            <v>263400</v>
          </cell>
          <cell r="AR347">
            <v>254388</v>
          </cell>
          <cell r="AS347">
            <v>617788</v>
          </cell>
          <cell r="AT347">
            <v>8289158</v>
          </cell>
          <cell r="AU347">
            <v>263400</v>
          </cell>
          <cell r="AV347">
            <v>8552558</v>
          </cell>
          <cell r="AW347">
            <v>1403216</v>
          </cell>
          <cell r="AX347">
            <v>9955774</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20</v>
          </cell>
          <cell r="BV347">
            <v>2012</v>
          </cell>
          <cell r="BW347">
            <v>2016</v>
          </cell>
          <cell r="BX347">
            <v>10</v>
          </cell>
          <cell r="BY347">
            <v>0</v>
          </cell>
          <cell r="BZ347">
            <v>0</v>
          </cell>
          <cell r="CA347">
            <v>0</v>
          </cell>
          <cell r="CB347">
            <v>0</v>
          </cell>
          <cell r="CC347">
            <v>0</v>
          </cell>
          <cell r="CD347">
            <v>0</v>
          </cell>
          <cell r="CE347">
            <v>0</v>
          </cell>
          <cell r="CF347">
            <v>0</v>
          </cell>
          <cell r="CG347">
            <v>0</v>
          </cell>
          <cell r="CH347">
            <v>0</v>
          </cell>
          <cell r="CI347">
            <v>0</v>
          </cell>
          <cell r="CJ347">
            <v>2007</v>
          </cell>
          <cell r="CK347">
            <v>2016</v>
          </cell>
          <cell r="CL347">
            <v>520</v>
          </cell>
          <cell r="CM347">
            <v>0</v>
          </cell>
          <cell r="CN347">
            <v>0</v>
          </cell>
          <cell r="CO347">
            <v>0</v>
          </cell>
          <cell r="CP347">
            <v>0</v>
          </cell>
          <cell r="CQ347">
            <v>0</v>
          </cell>
          <cell r="CR347">
            <v>0</v>
          </cell>
          <cell r="CS347">
            <v>0</v>
          </cell>
          <cell r="CT347">
            <v>0</v>
          </cell>
          <cell r="CU347">
            <v>0</v>
          </cell>
          <cell r="CV347">
            <v>6</v>
          </cell>
          <cell r="CW347">
            <v>352873</v>
          </cell>
          <cell r="CX347">
            <v>0</v>
          </cell>
          <cell r="CY347">
            <v>0</v>
          </cell>
          <cell r="CZ347">
            <v>0</v>
          </cell>
          <cell r="DA347">
            <v>0</v>
          </cell>
          <cell r="DB347">
            <v>0</v>
          </cell>
          <cell r="DC347">
            <v>0</v>
          </cell>
          <cell r="DD347">
            <v>0</v>
          </cell>
          <cell r="DE347">
            <v>109994</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1888985</v>
          </cell>
          <cell r="DU347">
            <v>124378</v>
          </cell>
          <cell r="DV347">
            <v>0</v>
          </cell>
          <cell r="DW347">
            <v>0</v>
          </cell>
          <cell r="DX347">
            <v>0</v>
          </cell>
          <cell r="DY347">
            <v>237502</v>
          </cell>
          <cell r="DZ347">
            <v>360000</v>
          </cell>
          <cell r="EA347">
            <v>0</v>
          </cell>
          <cell r="EB347">
            <v>2610865</v>
          </cell>
          <cell r="EC347">
            <v>260000</v>
          </cell>
          <cell r="ED347">
            <v>0</v>
          </cell>
          <cell r="EE347">
            <v>2486487</v>
          </cell>
          <cell r="EF347">
            <v>0</v>
          </cell>
          <cell r="EG347">
            <v>109994</v>
          </cell>
          <cell r="EH347">
            <v>109994</v>
          </cell>
          <cell r="EI347">
            <v>69804</v>
          </cell>
          <cell r="EJ347">
            <v>179798</v>
          </cell>
          <cell r="EK347">
            <v>0</v>
          </cell>
          <cell r="EL347">
            <v>0</v>
          </cell>
          <cell r="EM347">
            <v>0</v>
          </cell>
          <cell r="EN347">
            <v>0</v>
          </cell>
          <cell r="EO347">
            <v>0</v>
          </cell>
          <cell r="EP347">
            <v>0</v>
          </cell>
          <cell r="EQ347">
            <v>3050663</v>
          </cell>
          <cell r="ER347">
            <v>58800</v>
          </cell>
          <cell r="ES347">
            <v>1235542</v>
          </cell>
          <cell r="ET347">
            <v>123046</v>
          </cell>
          <cell r="EU347">
            <v>0</v>
          </cell>
          <cell r="EV347">
            <v>0</v>
          </cell>
          <cell r="EW347">
            <v>52000</v>
          </cell>
          <cell r="EX347">
            <v>33000</v>
          </cell>
          <cell r="EY347">
            <v>0</v>
          </cell>
          <cell r="EZ347">
            <v>0</v>
          </cell>
          <cell r="FA347">
            <v>0</v>
          </cell>
          <cell r="FB347">
            <v>0</v>
          </cell>
          <cell r="FC347">
            <v>1443588</v>
          </cell>
          <cell r="FD347">
            <v>0</v>
          </cell>
          <cell r="FE347">
            <v>0</v>
          </cell>
          <cell r="FF347">
            <v>1176742</v>
          </cell>
          <cell r="FG347">
            <v>58800</v>
          </cell>
          <cell r="FH347">
            <v>2493895</v>
          </cell>
          <cell r="FI347">
            <v>129959</v>
          </cell>
          <cell r="FJ347">
            <v>139006</v>
          </cell>
          <cell r="FK347">
            <v>350000</v>
          </cell>
          <cell r="FL347">
            <v>500</v>
          </cell>
          <cell r="FM347">
            <v>0</v>
          </cell>
          <cell r="FN347">
            <v>0</v>
          </cell>
          <cell r="FO347">
            <v>250000</v>
          </cell>
          <cell r="FP347">
            <v>10000</v>
          </cell>
          <cell r="FQ347">
            <v>3196393</v>
          </cell>
          <cell r="FR347">
            <v>0</v>
          </cell>
          <cell r="FS347">
            <v>80000</v>
          </cell>
          <cell r="FT347">
            <v>6151</v>
          </cell>
          <cell r="FU347">
            <v>83000</v>
          </cell>
          <cell r="FV347">
            <v>100000</v>
          </cell>
          <cell r="FW347">
            <v>6838904</v>
          </cell>
          <cell r="FX347">
            <v>0</v>
          </cell>
          <cell r="FY347">
            <v>0</v>
          </cell>
          <cell r="FZ347">
            <v>0</v>
          </cell>
          <cell r="GA347">
            <v>6838904</v>
          </cell>
          <cell r="GB347">
            <v>400347</v>
          </cell>
          <cell r="GC347">
            <v>7239251</v>
          </cell>
          <cell r="GD347">
            <v>1018657</v>
          </cell>
          <cell r="GE347">
            <v>0</v>
          </cell>
          <cell r="GF347">
            <v>4633993</v>
          </cell>
          <cell r="GG347">
            <v>6130</v>
          </cell>
          <cell r="GH347">
            <v>3334107</v>
          </cell>
          <cell r="GI347">
            <v>11801</v>
          </cell>
          <cell r="GJ347">
            <v>165375</v>
          </cell>
          <cell r="GK347">
            <v>421438</v>
          </cell>
          <cell r="GL347">
            <v>167750</v>
          </cell>
          <cell r="GM347">
            <v>4293</v>
          </cell>
          <cell r="GN347">
            <v>27203</v>
          </cell>
          <cell r="GO347">
            <v>30591</v>
          </cell>
          <cell r="GP347">
            <v>0</v>
          </cell>
          <cell r="GQ347">
            <v>97998</v>
          </cell>
          <cell r="GR347">
            <v>0</v>
          </cell>
          <cell r="GS347">
            <v>114719</v>
          </cell>
          <cell r="GT347">
            <v>237502</v>
          </cell>
          <cell r="GU347">
            <v>0</v>
          </cell>
          <cell r="GV347">
            <v>4986214</v>
          </cell>
          <cell r="GW347">
            <v>981875</v>
          </cell>
          <cell r="GX347">
            <v>971138</v>
          </cell>
          <cell r="GY347">
            <v>0</v>
          </cell>
          <cell r="GZ347">
            <v>0</v>
          </cell>
          <cell r="HA347">
            <v>0</v>
          </cell>
          <cell r="HB347">
            <v>271153</v>
          </cell>
          <cell r="HC347">
            <v>0</v>
          </cell>
          <cell r="HD347">
            <v>39624</v>
          </cell>
          <cell r="HE347">
            <v>72012</v>
          </cell>
          <cell r="HF347">
            <v>7282392</v>
          </cell>
          <cell r="HG347">
            <v>6418985</v>
          </cell>
          <cell r="HH347">
            <v>0</v>
          </cell>
          <cell r="HI347">
            <v>863407</v>
          </cell>
          <cell r="HJ347">
            <v>3303750</v>
          </cell>
          <cell r="HK347">
            <v>63698</v>
          </cell>
          <cell r="HL347">
            <v>147925</v>
          </cell>
          <cell r="HM347">
            <v>433188</v>
          </cell>
          <cell r="HN347">
            <v>166865</v>
          </cell>
          <cell r="HO347">
            <v>5178</v>
          </cell>
          <cell r="HP347">
            <v>27137</v>
          </cell>
          <cell r="HQ347">
            <v>30505</v>
          </cell>
          <cell r="HR347">
            <v>0</v>
          </cell>
          <cell r="HS347">
            <v>106222</v>
          </cell>
          <cell r="HT347">
            <v>0</v>
          </cell>
          <cell r="HU347">
            <v>96076</v>
          </cell>
          <cell r="HV347">
            <v>0</v>
          </cell>
          <cell r="HW347">
            <v>4138</v>
          </cell>
          <cell r="HX347">
            <v>4764650</v>
          </cell>
          <cell r="HY347">
            <v>0</v>
          </cell>
          <cell r="HZ347">
            <v>863407</v>
          </cell>
          <cell r="IA347">
            <v>0</v>
          </cell>
          <cell r="IB347">
            <v>0</v>
          </cell>
          <cell r="IC347">
            <v>0</v>
          </cell>
          <cell r="ID347">
            <v>275626</v>
          </cell>
          <cell r="IE347">
            <v>0</v>
          </cell>
          <cell r="IF347">
            <v>32474</v>
          </cell>
          <cell r="IG347">
            <v>113239</v>
          </cell>
          <cell r="IH347">
            <v>0</v>
          </cell>
          <cell r="II347">
            <v>0</v>
          </cell>
          <cell r="IJ347">
            <v>0</v>
          </cell>
          <cell r="IK347">
            <v>0</v>
          </cell>
          <cell r="IL347">
            <v>4668574</v>
          </cell>
          <cell r="IM347">
            <v>0</v>
          </cell>
          <cell r="IN347">
            <v>0</v>
          </cell>
          <cell r="IO347">
            <v>21.05</v>
          </cell>
          <cell r="IP347">
            <v>9</v>
          </cell>
          <cell r="IQ347">
            <v>2.6179999999999999</v>
          </cell>
          <cell r="IR347">
            <v>0</v>
          </cell>
          <cell r="IS347">
            <v>543.29999999999995</v>
          </cell>
          <cell r="IT347">
            <v>0</v>
          </cell>
          <cell r="IU347">
            <v>16.5</v>
          </cell>
          <cell r="IV347">
            <v>0</v>
          </cell>
          <cell r="IW347">
            <v>0</v>
          </cell>
          <cell r="IX347">
            <v>0</v>
          </cell>
          <cell r="IY347">
            <v>2735</v>
          </cell>
          <cell r="IZ347">
            <v>3354</v>
          </cell>
          <cell r="JA347">
            <v>0</v>
          </cell>
          <cell r="JB347">
            <v>0</v>
          </cell>
          <cell r="JC347">
            <v>1.89</v>
          </cell>
          <cell r="JD347">
            <v>69.31</v>
          </cell>
          <cell r="JE347">
            <v>24.66</v>
          </cell>
          <cell r="JF347">
            <v>15.13</v>
          </cell>
          <cell r="JG347">
            <v>29.52</v>
          </cell>
          <cell r="JH347">
            <v>19.18</v>
          </cell>
          <cell r="JI347">
            <v>15.74</v>
          </cell>
          <cell r="JJ347">
            <v>39.6</v>
          </cell>
          <cell r="JK347">
            <v>74.52</v>
          </cell>
          <cell r="JL347">
            <v>13.27</v>
          </cell>
          <cell r="JM347">
            <v>0</v>
          </cell>
          <cell r="JN347">
            <v>8</v>
          </cell>
          <cell r="JO347">
            <v>0</v>
          </cell>
          <cell r="JP347">
            <v>6250</v>
          </cell>
          <cell r="JQ347">
            <v>2.9359999999999999</v>
          </cell>
          <cell r="JR347">
            <v>33252</v>
          </cell>
          <cell r="JS347">
            <v>528.6</v>
          </cell>
          <cell r="JT347">
            <v>0</v>
          </cell>
          <cell r="JU347">
            <v>0</v>
          </cell>
          <cell r="JV347">
            <v>0</v>
          </cell>
          <cell r="JW347">
            <v>548</v>
          </cell>
          <cell r="JX347">
            <v>543.29999999999995</v>
          </cell>
          <cell r="JY347">
            <v>6495</v>
          </cell>
          <cell r="JZ347">
            <v>3528734</v>
          </cell>
          <cell r="KA347">
            <v>0</v>
          </cell>
        </row>
        <row r="348">
          <cell r="C348">
            <v>6097</v>
          </cell>
          <cell r="D348" t="str">
            <v>SOUTH PAGE</v>
          </cell>
          <cell r="E348">
            <v>0</v>
          </cell>
          <cell r="F348">
            <v>0</v>
          </cell>
          <cell r="G348">
            <v>0</v>
          </cell>
          <cell r="H348">
            <v>6097</v>
          </cell>
          <cell r="I348">
            <v>1091957</v>
          </cell>
          <cell r="J348">
            <v>39313</v>
          </cell>
          <cell r="K348">
            <v>104235</v>
          </cell>
          <cell r="L348">
            <v>50000</v>
          </cell>
          <cell r="M348">
            <v>240</v>
          </cell>
          <cell r="N348">
            <v>25000</v>
          </cell>
          <cell r="O348">
            <v>75000</v>
          </cell>
          <cell r="P348">
            <v>288500</v>
          </cell>
          <cell r="Q348">
            <v>0</v>
          </cell>
          <cell r="R348">
            <v>1231674</v>
          </cell>
          <cell r="S348">
            <v>0</v>
          </cell>
          <cell r="T348">
            <v>12800</v>
          </cell>
          <cell r="U348">
            <v>1600</v>
          </cell>
          <cell r="V348">
            <v>51000</v>
          </cell>
          <cell r="W348">
            <v>61000</v>
          </cell>
          <cell r="X348">
            <v>3032319</v>
          </cell>
          <cell r="Y348">
            <v>0</v>
          </cell>
          <cell r="Z348">
            <v>41078</v>
          </cell>
          <cell r="AA348">
            <v>0</v>
          </cell>
          <cell r="AB348">
            <v>3073397</v>
          </cell>
          <cell r="AC348">
            <v>519629</v>
          </cell>
          <cell r="AD348">
            <v>3593026</v>
          </cell>
          <cell r="AE348">
            <v>2043100</v>
          </cell>
          <cell r="AF348">
            <v>70000</v>
          </cell>
          <cell r="AG348">
            <v>75000</v>
          </cell>
          <cell r="AH348">
            <v>117300</v>
          </cell>
          <cell r="AI348">
            <v>140000</v>
          </cell>
          <cell r="AJ348">
            <v>35000</v>
          </cell>
          <cell r="AK348">
            <v>246000</v>
          </cell>
          <cell r="AL348">
            <v>166000</v>
          </cell>
          <cell r="AM348">
            <v>0</v>
          </cell>
          <cell r="AN348">
            <v>849300</v>
          </cell>
          <cell r="AO348">
            <v>85000</v>
          </cell>
          <cell r="AP348">
            <v>119500</v>
          </cell>
          <cell r="AQ348">
            <v>41078</v>
          </cell>
          <cell r="AR348">
            <v>103778</v>
          </cell>
          <cell r="AS348">
            <v>264356</v>
          </cell>
          <cell r="AT348">
            <v>3241756</v>
          </cell>
          <cell r="AU348">
            <v>41078</v>
          </cell>
          <cell r="AV348">
            <v>3282834</v>
          </cell>
          <cell r="AW348">
            <v>310192</v>
          </cell>
          <cell r="AX348">
            <v>3593026</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20</v>
          </cell>
          <cell r="BV348">
            <v>2011</v>
          </cell>
          <cell r="BW348">
            <v>2015</v>
          </cell>
          <cell r="BX348">
            <v>10</v>
          </cell>
          <cell r="BY348">
            <v>0</v>
          </cell>
          <cell r="BZ348">
            <v>0</v>
          </cell>
          <cell r="CA348">
            <v>0</v>
          </cell>
          <cell r="CB348">
            <v>0</v>
          </cell>
          <cell r="CC348">
            <v>0</v>
          </cell>
          <cell r="CD348">
            <v>0</v>
          </cell>
          <cell r="CE348">
            <v>0</v>
          </cell>
          <cell r="CF348">
            <v>0</v>
          </cell>
          <cell r="CG348">
            <v>0</v>
          </cell>
          <cell r="CH348">
            <v>0</v>
          </cell>
          <cell r="CI348">
            <v>0</v>
          </cell>
          <cell r="CJ348">
            <v>0</v>
          </cell>
          <cell r="CK348">
            <v>0</v>
          </cell>
          <cell r="CL348">
            <v>0</v>
          </cell>
          <cell r="CM348">
            <v>0</v>
          </cell>
          <cell r="CN348">
            <v>0</v>
          </cell>
          <cell r="CO348">
            <v>0</v>
          </cell>
          <cell r="CP348">
            <v>0</v>
          </cell>
          <cell r="CQ348">
            <v>0</v>
          </cell>
          <cell r="CR348">
            <v>0</v>
          </cell>
          <cell r="CS348">
            <v>0</v>
          </cell>
          <cell r="CT348">
            <v>0</v>
          </cell>
          <cell r="CU348">
            <v>0</v>
          </cell>
          <cell r="CV348">
            <v>11</v>
          </cell>
          <cell r="CW348">
            <v>133289</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848824</v>
          </cell>
          <cell r="DU348">
            <v>9565</v>
          </cell>
          <cell r="DV348">
            <v>0</v>
          </cell>
          <cell r="DW348">
            <v>0</v>
          </cell>
          <cell r="DX348">
            <v>0</v>
          </cell>
          <cell r="DY348">
            <v>185000</v>
          </cell>
          <cell r="DZ348">
            <v>0</v>
          </cell>
          <cell r="EA348">
            <v>0</v>
          </cell>
          <cell r="EB348">
            <v>1043389</v>
          </cell>
          <cell r="EC348">
            <v>50000</v>
          </cell>
          <cell r="ED348">
            <v>0</v>
          </cell>
          <cell r="EE348">
            <v>1033824</v>
          </cell>
          <cell r="EF348">
            <v>0</v>
          </cell>
          <cell r="EG348">
            <v>0</v>
          </cell>
          <cell r="EH348">
            <v>0</v>
          </cell>
          <cell r="EI348">
            <v>30569</v>
          </cell>
          <cell r="EJ348">
            <v>30569</v>
          </cell>
          <cell r="EK348">
            <v>0</v>
          </cell>
          <cell r="EL348">
            <v>0</v>
          </cell>
          <cell r="EM348">
            <v>0</v>
          </cell>
          <cell r="EN348">
            <v>0</v>
          </cell>
          <cell r="EO348">
            <v>0</v>
          </cell>
          <cell r="EP348">
            <v>0</v>
          </cell>
          <cell r="EQ348">
            <v>1123958</v>
          </cell>
          <cell r="ER348">
            <v>10326</v>
          </cell>
          <cell r="ES348">
            <v>1126356</v>
          </cell>
          <cell r="ET348">
            <v>53976</v>
          </cell>
          <cell r="EU348">
            <v>0</v>
          </cell>
          <cell r="EV348">
            <v>0</v>
          </cell>
          <cell r="EW348">
            <v>0</v>
          </cell>
          <cell r="EX348">
            <v>33000</v>
          </cell>
          <cell r="EY348">
            <v>0</v>
          </cell>
          <cell r="EZ348">
            <v>0</v>
          </cell>
          <cell r="FA348">
            <v>0</v>
          </cell>
          <cell r="FB348">
            <v>0</v>
          </cell>
          <cell r="FC348">
            <v>1213332</v>
          </cell>
          <cell r="FD348">
            <v>0</v>
          </cell>
          <cell r="FE348">
            <v>0</v>
          </cell>
          <cell r="FF348">
            <v>1116030</v>
          </cell>
          <cell r="FG348">
            <v>10326</v>
          </cell>
          <cell r="FH348">
            <v>1014187</v>
          </cell>
          <cell r="FI348">
            <v>36514</v>
          </cell>
          <cell r="FJ348">
            <v>104235</v>
          </cell>
          <cell r="FK348">
            <v>50000</v>
          </cell>
          <cell r="FL348">
            <v>100</v>
          </cell>
          <cell r="FM348">
            <v>0</v>
          </cell>
          <cell r="FN348">
            <v>0</v>
          </cell>
          <cell r="FO348">
            <v>110000</v>
          </cell>
          <cell r="FP348">
            <v>0</v>
          </cell>
          <cell r="FQ348">
            <v>1231674</v>
          </cell>
          <cell r="FR348">
            <v>0</v>
          </cell>
          <cell r="FS348">
            <v>12000</v>
          </cell>
          <cell r="FT348">
            <v>1486</v>
          </cell>
          <cell r="FU348">
            <v>51000</v>
          </cell>
          <cell r="FV348">
            <v>11000</v>
          </cell>
          <cell r="FW348">
            <v>2622196</v>
          </cell>
          <cell r="FX348">
            <v>0</v>
          </cell>
          <cell r="FY348">
            <v>0</v>
          </cell>
          <cell r="FZ348">
            <v>0</v>
          </cell>
          <cell r="GA348">
            <v>2622196</v>
          </cell>
          <cell r="GB348">
            <v>215961</v>
          </cell>
          <cell r="GC348">
            <v>2838157</v>
          </cell>
          <cell r="GD348">
            <v>339821</v>
          </cell>
          <cell r="GE348">
            <v>0</v>
          </cell>
          <cell r="GF348">
            <v>1987112</v>
          </cell>
          <cell r="GG348">
            <v>6001</v>
          </cell>
          <cell r="GH348">
            <v>1309418</v>
          </cell>
          <cell r="GI348">
            <v>38654</v>
          </cell>
          <cell r="GJ348">
            <v>93346</v>
          </cell>
          <cell r="GK348">
            <v>297170</v>
          </cell>
          <cell r="GL348">
            <v>70641</v>
          </cell>
          <cell r="GM348">
            <v>8607</v>
          </cell>
          <cell r="GN348">
            <v>10853</v>
          </cell>
          <cell r="GO348">
            <v>12005</v>
          </cell>
          <cell r="GP348">
            <v>0</v>
          </cell>
          <cell r="GQ348">
            <v>0</v>
          </cell>
          <cell r="GR348">
            <v>0</v>
          </cell>
          <cell r="GS348">
            <v>76479</v>
          </cell>
          <cell r="GT348">
            <v>71323</v>
          </cell>
          <cell r="GU348">
            <v>0</v>
          </cell>
          <cell r="GV348">
            <v>2134914</v>
          </cell>
          <cell r="GW348">
            <v>336523</v>
          </cell>
          <cell r="GX348">
            <v>501607</v>
          </cell>
          <cell r="GY348">
            <v>0</v>
          </cell>
          <cell r="GZ348">
            <v>0</v>
          </cell>
          <cell r="HA348">
            <v>0</v>
          </cell>
          <cell r="HB348">
            <v>110191</v>
          </cell>
          <cell r="HC348">
            <v>0</v>
          </cell>
          <cell r="HD348">
            <v>19102</v>
          </cell>
          <cell r="HE348">
            <v>39007</v>
          </cell>
          <cell r="HF348">
            <v>3122242</v>
          </cell>
          <cell r="HG348">
            <v>2692240</v>
          </cell>
          <cell r="HH348">
            <v>0</v>
          </cell>
          <cell r="HI348">
            <v>430002</v>
          </cell>
          <cell r="HJ348">
            <v>1319688</v>
          </cell>
          <cell r="HK348">
            <v>2824</v>
          </cell>
          <cell r="HL348">
            <v>98762</v>
          </cell>
          <cell r="HM348">
            <v>288115</v>
          </cell>
          <cell r="HN348">
            <v>70692</v>
          </cell>
          <cell r="HO348">
            <v>8556</v>
          </cell>
          <cell r="HP348">
            <v>10970</v>
          </cell>
          <cell r="HQ348">
            <v>12133</v>
          </cell>
          <cell r="HR348">
            <v>0</v>
          </cell>
          <cell r="HS348">
            <v>15750</v>
          </cell>
          <cell r="HT348">
            <v>0</v>
          </cell>
          <cell r="HU348">
            <v>60010</v>
          </cell>
          <cell r="HV348">
            <v>0</v>
          </cell>
          <cell r="HW348">
            <v>2160</v>
          </cell>
          <cell r="HX348">
            <v>2040409</v>
          </cell>
          <cell r="HY348">
            <v>0</v>
          </cell>
          <cell r="HZ348">
            <v>430002</v>
          </cell>
          <cell r="IA348">
            <v>0</v>
          </cell>
          <cell r="IB348">
            <v>0</v>
          </cell>
          <cell r="IC348">
            <v>0</v>
          </cell>
          <cell r="ID348">
            <v>108552</v>
          </cell>
          <cell r="IE348">
            <v>0</v>
          </cell>
          <cell r="IF348">
            <v>15658</v>
          </cell>
          <cell r="IG348">
            <v>15303</v>
          </cell>
          <cell r="IH348">
            <v>0</v>
          </cell>
          <cell r="II348">
            <v>0</v>
          </cell>
          <cell r="IJ348">
            <v>0</v>
          </cell>
          <cell r="IK348">
            <v>0</v>
          </cell>
          <cell r="IL348">
            <v>1980399</v>
          </cell>
          <cell r="IM348">
            <v>0</v>
          </cell>
          <cell r="IN348">
            <v>0</v>
          </cell>
          <cell r="IO348">
            <v>14.71</v>
          </cell>
          <cell r="IP348">
            <v>3</v>
          </cell>
          <cell r="IQ348">
            <v>1.425</v>
          </cell>
          <cell r="IR348">
            <v>0</v>
          </cell>
          <cell r="IS348">
            <v>196.5</v>
          </cell>
          <cell r="IT348">
            <v>0</v>
          </cell>
          <cell r="IU348">
            <v>6.5</v>
          </cell>
          <cell r="IV348">
            <v>0</v>
          </cell>
          <cell r="IW348">
            <v>0</v>
          </cell>
          <cell r="IX348">
            <v>0</v>
          </cell>
          <cell r="IY348">
            <v>0</v>
          </cell>
          <cell r="IZ348">
            <v>0</v>
          </cell>
          <cell r="JA348">
            <v>0</v>
          </cell>
          <cell r="JB348">
            <v>0</v>
          </cell>
          <cell r="JC348">
            <v>0</v>
          </cell>
          <cell r="JD348">
            <v>47.07</v>
          </cell>
          <cell r="JE348">
            <v>21.92</v>
          </cell>
          <cell r="JF348">
            <v>7.87</v>
          </cell>
          <cell r="JG348">
            <v>17.28</v>
          </cell>
          <cell r="JH348">
            <v>19.18</v>
          </cell>
          <cell r="JI348">
            <v>7.87</v>
          </cell>
          <cell r="JJ348">
            <v>13.68</v>
          </cell>
          <cell r="JK348">
            <v>40.729999999999997</v>
          </cell>
          <cell r="JL348">
            <v>14.83</v>
          </cell>
          <cell r="JM348">
            <v>0</v>
          </cell>
          <cell r="JN348">
            <v>2</v>
          </cell>
          <cell r="JO348">
            <v>0</v>
          </cell>
          <cell r="JP348">
            <v>6121</v>
          </cell>
          <cell r="JQ348">
            <v>1.2150000000000001</v>
          </cell>
          <cell r="JR348">
            <v>1343</v>
          </cell>
          <cell r="JS348">
            <v>215.6</v>
          </cell>
          <cell r="JT348">
            <v>-0.35</v>
          </cell>
          <cell r="JU348">
            <v>-2142</v>
          </cell>
          <cell r="JV348">
            <v>-1875</v>
          </cell>
          <cell r="JW348">
            <v>0</v>
          </cell>
          <cell r="JX348">
            <v>196.5</v>
          </cell>
          <cell r="JY348">
            <v>6366</v>
          </cell>
          <cell r="JZ348">
            <v>1250919</v>
          </cell>
          <cell r="KA348">
            <v>81966</v>
          </cell>
        </row>
        <row r="349">
          <cell r="C349">
            <v>6098</v>
          </cell>
          <cell r="D349" t="str">
            <v>SOUTH TAMA</v>
          </cell>
          <cell r="E349">
            <v>0</v>
          </cell>
          <cell r="F349">
            <v>0</v>
          </cell>
          <cell r="G349">
            <v>0</v>
          </cell>
          <cell r="H349">
            <v>6098</v>
          </cell>
          <cell r="I349">
            <v>5136822</v>
          </cell>
          <cell r="J349">
            <v>171226</v>
          </cell>
          <cell r="K349">
            <v>528046</v>
          </cell>
          <cell r="L349">
            <v>179213</v>
          </cell>
          <cell r="M349">
            <v>18500</v>
          </cell>
          <cell r="N349">
            <v>233750</v>
          </cell>
          <cell r="O349">
            <v>251000</v>
          </cell>
          <cell r="P349">
            <v>1216652</v>
          </cell>
          <cell r="Q349">
            <v>0</v>
          </cell>
          <cell r="R349">
            <v>10209756</v>
          </cell>
          <cell r="S349">
            <v>0</v>
          </cell>
          <cell r="T349">
            <v>649835</v>
          </cell>
          <cell r="U349">
            <v>49343</v>
          </cell>
          <cell r="V349">
            <v>365870</v>
          </cell>
          <cell r="W349">
            <v>909975</v>
          </cell>
          <cell r="X349">
            <v>19919988</v>
          </cell>
          <cell r="Y349">
            <v>0</v>
          </cell>
          <cell r="Z349">
            <v>736384</v>
          </cell>
          <cell r="AA349">
            <v>1000</v>
          </cell>
          <cell r="AB349">
            <v>20657372</v>
          </cell>
          <cell r="AC349">
            <v>2488348</v>
          </cell>
          <cell r="AD349">
            <v>23145720</v>
          </cell>
          <cell r="AE349">
            <v>11160298</v>
          </cell>
          <cell r="AF349">
            <v>613677</v>
          </cell>
          <cell r="AG349">
            <v>929396</v>
          </cell>
          <cell r="AH349">
            <v>690978</v>
          </cell>
          <cell r="AI349">
            <v>977221</v>
          </cell>
          <cell r="AJ349">
            <v>412496</v>
          </cell>
          <cell r="AK349">
            <v>1460840</v>
          </cell>
          <cell r="AL349">
            <v>676192</v>
          </cell>
          <cell r="AM349">
            <v>0</v>
          </cell>
          <cell r="AN349">
            <v>5760800</v>
          </cell>
          <cell r="AO349">
            <v>760775</v>
          </cell>
          <cell r="AP349">
            <v>450000</v>
          </cell>
          <cell r="AQ349">
            <v>736384</v>
          </cell>
          <cell r="AR349">
            <v>698968</v>
          </cell>
          <cell r="AS349">
            <v>1885352</v>
          </cell>
          <cell r="AT349">
            <v>19567225</v>
          </cell>
          <cell r="AU349">
            <v>736384</v>
          </cell>
          <cell r="AV349">
            <v>20303609</v>
          </cell>
          <cell r="AW349">
            <v>2842111</v>
          </cell>
          <cell r="AX349">
            <v>23145720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20</v>
          </cell>
          <cell r="BV349">
            <v>2013</v>
          </cell>
          <cell r="BW349">
            <v>2017</v>
          </cell>
          <cell r="BX349">
            <v>10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S349">
            <v>0</v>
          </cell>
          <cell r="CT349">
            <v>0</v>
          </cell>
          <cell r="CU349">
            <v>0</v>
          </cell>
          <cell r="CV349">
            <v>9</v>
          </cell>
          <cell r="CW349">
            <v>936507</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3314733</v>
          </cell>
          <cell r="DU349">
            <v>98009</v>
          </cell>
          <cell r="DV349">
            <v>0</v>
          </cell>
          <cell r="DW349">
            <v>0</v>
          </cell>
          <cell r="DX349">
            <v>0</v>
          </cell>
          <cell r="DY349">
            <v>190590</v>
          </cell>
          <cell r="DZ349">
            <v>1340000</v>
          </cell>
          <cell r="EA349">
            <v>0</v>
          </cell>
          <cell r="EB349">
            <v>4943332</v>
          </cell>
          <cell r="EC349">
            <v>415000</v>
          </cell>
          <cell r="ED349">
            <v>0</v>
          </cell>
          <cell r="EE349">
            <v>4845323</v>
          </cell>
          <cell r="EF349">
            <v>0</v>
          </cell>
          <cell r="EG349">
            <v>0</v>
          </cell>
          <cell r="EH349">
            <v>0</v>
          </cell>
          <cell r="EI349">
            <v>0</v>
          </cell>
          <cell r="EJ349">
            <v>0</v>
          </cell>
          <cell r="EK349">
            <v>0</v>
          </cell>
          <cell r="EL349">
            <v>0</v>
          </cell>
          <cell r="EM349">
            <v>0</v>
          </cell>
          <cell r="EN349">
            <v>0</v>
          </cell>
          <cell r="EO349">
            <v>0</v>
          </cell>
          <cell r="EP349">
            <v>0</v>
          </cell>
          <cell r="EQ349">
            <v>5358332</v>
          </cell>
          <cell r="ER349">
            <v>29482</v>
          </cell>
          <cell r="ES349">
            <v>1488659</v>
          </cell>
          <cell r="ET349">
            <v>124978</v>
          </cell>
          <cell r="EU349">
            <v>0</v>
          </cell>
          <cell r="EV349">
            <v>0</v>
          </cell>
          <cell r="EW349">
            <v>0</v>
          </cell>
          <cell r="EX349">
            <v>0</v>
          </cell>
          <cell r="EY349">
            <v>0</v>
          </cell>
          <cell r="EZ349">
            <v>0</v>
          </cell>
          <cell r="FA349">
            <v>0</v>
          </cell>
          <cell r="FB349">
            <v>0</v>
          </cell>
          <cell r="FC349">
            <v>1613637</v>
          </cell>
          <cell r="FD349">
            <v>0</v>
          </cell>
          <cell r="FE349">
            <v>0</v>
          </cell>
          <cell r="FF349">
            <v>1459177</v>
          </cell>
          <cell r="FG349">
            <v>29482</v>
          </cell>
          <cell r="FH349">
            <v>4735209</v>
          </cell>
          <cell r="FI349">
            <v>157839</v>
          </cell>
          <cell r="FJ349">
            <v>528046</v>
          </cell>
          <cell r="FK349">
            <v>179213</v>
          </cell>
          <cell r="FL349">
            <v>17000</v>
          </cell>
          <cell r="FM349">
            <v>0</v>
          </cell>
          <cell r="FN349">
            <v>1000</v>
          </cell>
          <cell r="FO349">
            <v>200000</v>
          </cell>
          <cell r="FP349">
            <v>0</v>
          </cell>
          <cell r="FQ349">
            <v>10209756</v>
          </cell>
          <cell r="FR349">
            <v>0</v>
          </cell>
          <cell r="FS349">
            <v>72000</v>
          </cell>
          <cell r="FT349">
            <v>45485</v>
          </cell>
          <cell r="FU349">
            <v>365870</v>
          </cell>
          <cell r="FV349">
            <v>424975</v>
          </cell>
          <cell r="FW349">
            <v>16936393</v>
          </cell>
          <cell r="FX349">
            <v>0</v>
          </cell>
          <cell r="FY349">
            <v>0</v>
          </cell>
          <cell r="FZ349">
            <v>1000</v>
          </cell>
          <cell r="GA349">
            <v>16937393</v>
          </cell>
          <cell r="GB349">
            <v>-83780</v>
          </cell>
          <cell r="GC349">
            <v>16853613</v>
          </cell>
          <cell r="GD349">
            <v>1834589</v>
          </cell>
          <cell r="GE349">
            <v>0</v>
          </cell>
          <cell r="GF349">
            <v>12678137</v>
          </cell>
          <cell r="GG349">
            <v>6021</v>
          </cell>
          <cell r="GH349">
            <v>8762963</v>
          </cell>
          <cell r="GI349">
            <v>290380</v>
          </cell>
          <cell r="GJ349">
            <v>203179</v>
          </cell>
          <cell r="GK349">
            <v>1677390</v>
          </cell>
          <cell r="GL349">
            <v>463287</v>
          </cell>
          <cell r="GM349">
            <v>15143</v>
          </cell>
          <cell r="GN349">
            <v>71990</v>
          </cell>
          <cell r="GO349">
            <v>80485</v>
          </cell>
          <cell r="GP349">
            <v>0</v>
          </cell>
          <cell r="GQ349">
            <v>159563</v>
          </cell>
          <cell r="GR349">
            <v>0</v>
          </cell>
          <cell r="GS349">
            <v>217758</v>
          </cell>
          <cell r="GT349">
            <v>56161</v>
          </cell>
          <cell r="GU349">
            <v>-7792</v>
          </cell>
          <cell r="GV349">
            <v>12952056</v>
          </cell>
          <cell r="GW349">
            <v>1453661</v>
          </cell>
          <cell r="GX349">
            <v>2071701</v>
          </cell>
          <cell r="GY349">
            <v>0</v>
          </cell>
          <cell r="GZ349">
            <v>0</v>
          </cell>
          <cell r="HA349">
            <v>0</v>
          </cell>
          <cell r="HB349">
            <v>602047</v>
          </cell>
          <cell r="HC349">
            <v>0</v>
          </cell>
          <cell r="HD349">
            <v>92404</v>
          </cell>
          <cell r="HE349">
            <v>243041</v>
          </cell>
          <cell r="HF349">
            <v>17322506</v>
          </cell>
          <cell r="HG349">
            <v>14623886</v>
          </cell>
          <cell r="HH349">
            <v>0</v>
          </cell>
          <cell r="HI349">
            <v>2698620</v>
          </cell>
          <cell r="HJ349">
            <v>8978142</v>
          </cell>
          <cell r="HK349">
            <v>0</v>
          </cell>
          <cell r="HL349">
            <v>234291</v>
          </cell>
          <cell r="HM349">
            <v>1639647</v>
          </cell>
          <cell r="HN349">
            <v>471066</v>
          </cell>
          <cell r="HO349">
            <v>7364</v>
          </cell>
          <cell r="HP349">
            <v>73821</v>
          </cell>
          <cell r="HQ349">
            <v>82509</v>
          </cell>
          <cell r="HR349">
            <v>0</v>
          </cell>
          <cell r="HS349">
            <v>165051</v>
          </cell>
          <cell r="HT349">
            <v>0</v>
          </cell>
          <cell r="HU349">
            <v>190590</v>
          </cell>
          <cell r="HV349">
            <v>0</v>
          </cell>
          <cell r="HW349">
            <v>-10597</v>
          </cell>
          <cell r="HX349">
            <v>12809978</v>
          </cell>
          <cell r="HY349">
            <v>0</v>
          </cell>
          <cell r="HZ349">
            <v>2698620</v>
          </cell>
          <cell r="IA349">
            <v>0</v>
          </cell>
          <cell r="IB349">
            <v>0</v>
          </cell>
          <cell r="IC349">
            <v>0</v>
          </cell>
          <cell r="ID349">
            <v>601715</v>
          </cell>
          <cell r="IE349">
            <v>0</v>
          </cell>
          <cell r="IF349">
            <v>75549</v>
          </cell>
          <cell r="IG349">
            <v>284627</v>
          </cell>
          <cell r="IH349">
            <v>0</v>
          </cell>
          <cell r="II349">
            <v>0</v>
          </cell>
          <cell r="IJ349">
            <v>0</v>
          </cell>
          <cell r="IK349">
            <v>0</v>
          </cell>
          <cell r="IL349">
            <v>12619388</v>
          </cell>
          <cell r="IM349">
            <v>0</v>
          </cell>
          <cell r="IN349">
            <v>0</v>
          </cell>
          <cell r="IO349">
            <v>7.02</v>
          </cell>
          <cell r="IP349">
            <v>3</v>
          </cell>
          <cell r="IQ349">
            <v>7.8120000000000003</v>
          </cell>
          <cell r="IR349">
            <v>23.32</v>
          </cell>
          <cell r="IS349">
            <v>1466.5</v>
          </cell>
          <cell r="IT349">
            <v>0</v>
          </cell>
          <cell r="IU349">
            <v>42</v>
          </cell>
          <cell r="IV349">
            <v>0</v>
          </cell>
          <cell r="IW349">
            <v>0</v>
          </cell>
          <cell r="IX349">
            <v>0</v>
          </cell>
          <cell r="IY349">
            <v>0</v>
          </cell>
          <cell r="IZ349">
            <v>0</v>
          </cell>
          <cell r="JA349">
            <v>0</v>
          </cell>
          <cell r="JB349">
            <v>0</v>
          </cell>
          <cell r="JC349">
            <v>0</v>
          </cell>
          <cell r="JD349">
            <v>267</v>
          </cell>
          <cell r="JE349">
            <v>90.42</v>
          </cell>
          <cell r="JF349">
            <v>90.18</v>
          </cell>
          <cell r="JG349">
            <v>86.4</v>
          </cell>
          <cell r="JH349">
            <v>93.16</v>
          </cell>
          <cell r="JI349">
            <v>79.87</v>
          </cell>
          <cell r="JJ349">
            <v>94.32</v>
          </cell>
          <cell r="JK349">
            <v>267.35000000000002</v>
          </cell>
          <cell r="JL349">
            <v>8.5500000000000007</v>
          </cell>
          <cell r="JM349">
            <v>25.3</v>
          </cell>
          <cell r="JN349">
            <v>3</v>
          </cell>
          <cell r="JO349">
            <v>0</v>
          </cell>
          <cell r="JP349">
            <v>6141</v>
          </cell>
          <cell r="JQ349">
            <v>8.7460000000000004</v>
          </cell>
          <cell r="JR349">
            <v>71369</v>
          </cell>
          <cell r="JS349">
            <v>1462</v>
          </cell>
          <cell r="JT349">
            <v>-0.03</v>
          </cell>
          <cell r="JU349">
            <v>-184</v>
          </cell>
          <cell r="JV349">
            <v>-161</v>
          </cell>
          <cell r="JW349">
            <v>0</v>
          </cell>
          <cell r="JX349">
            <v>1466.5</v>
          </cell>
          <cell r="JY349">
            <v>6386</v>
          </cell>
          <cell r="JZ349">
            <v>9365069</v>
          </cell>
          <cell r="KA349">
            <v>0</v>
          </cell>
        </row>
        <row r="350">
          <cell r="C350">
            <v>6100</v>
          </cell>
          <cell r="D350" t="str">
            <v>SOUTH WINNESHIEK</v>
          </cell>
          <cell r="E350">
            <v>0</v>
          </cell>
          <cell r="F350">
            <v>0</v>
          </cell>
          <cell r="G350">
            <v>0</v>
          </cell>
          <cell r="H350">
            <v>6100</v>
          </cell>
          <cell r="I350">
            <v>2902096</v>
          </cell>
          <cell r="J350">
            <v>44042</v>
          </cell>
          <cell r="K350">
            <v>199094</v>
          </cell>
          <cell r="L350">
            <v>245000</v>
          </cell>
          <cell r="M350">
            <v>10805</v>
          </cell>
          <cell r="N350">
            <v>180000</v>
          </cell>
          <cell r="O350">
            <v>465000</v>
          </cell>
          <cell r="P350">
            <v>647735</v>
          </cell>
          <cell r="Q350">
            <v>0</v>
          </cell>
          <cell r="R350">
            <v>3329667</v>
          </cell>
          <cell r="S350">
            <v>0</v>
          </cell>
          <cell r="T350">
            <v>200800</v>
          </cell>
          <cell r="U350">
            <v>12012</v>
          </cell>
          <cell r="V350">
            <v>89000</v>
          </cell>
          <cell r="W350">
            <v>400000</v>
          </cell>
          <cell r="X350">
            <v>8725251</v>
          </cell>
          <cell r="Y350">
            <v>0</v>
          </cell>
          <cell r="Z350">
            <v>10000</v>
          </cell>
          <cell r="AA350">
            <v>0</v>
          </cell>
          <cell r="AB350">
            <v>8735251</v>
          </cell>
          <cell r="AC350">
            <v>1999538</v>
          </cell>
          <cell r="AD350">
            <v>10734789</v>
          </cell>
          <cell r="AE350">
            <v>5581652</v>
          </cell>
          <cell r="AF350">
            <v>187130</v>
          </cell>
          <cell r="AG350">
            <v>302310</v>
          </cell>
          <cell r="AH350">
            <v>173740</v>
          </cell>
          <cell r="AI350">
            <v>354341</v>
          </cell>
          <cell r="AJ350">
            <v>179241</v>
          </cell>
          <cell r="AK350">
            <v>549072</v>
          </cell>
          <cell r="AL350">
            <v>609760</v>
          </cell>
          <cell r="AM350">
            <v>0</v>
          </cell>
          <cell r="AN350">
            <v>2355594</v>
          </cell>
          <cell r="AO350">
            <v>311060</v>
          </cell>
          <cell r="AP350">
            <v>264710</v>
          </cell>
          <cell r="AQ350">
            <v>0</v>
          </cell>
          <cell r="AR350">
            <v>282815</v>
          </cell>
          <cell r="AS350">
            <v>547525</v>
          </cell>
          <cell r="AT350">
            <v>8795831</v>
          </cell>
          <cell r="AU350">
            <v>0</v>
          </cell>
          <cell r="AV350">
            <v>8795831</v>
          </cell>
          <cell r="AW350">
            <v>1938958</v>
          </cell>
          <cell r="AX350">
            <v>10734789</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20</v>
          </cell>
          <cell r="BV350">
            <v>2013</v>
          </cell>
          <cell r="BW350">
            <v>2017</v>
          </cell>
          <cell r="BX350">
            <v>10</v>
          </cell>
          <cell r="BY350">
            <v>0</v>
          </cell>
          <cell r="BZ350">
            <v>0</v>
          </cell>
          <cell r="CA350">
            <v>0</v>
          </cell>
          <cell r="CB350">
            <v>0</v>
          </cell>
          <cell r="CC350">
            <v>0</v>
          </cell>
          <cell r="CD350">
            <v>0</v>
          </cell>
          <cell r="CE350">
            <v>0</v>
          </cell>
          <cell r="CF350">
            <v>0</v>
          </cell>
          <cell r="CG350">
            <v>0</v>
          </cell>
          <cell r="CH350">
            <v>0</v>
          </cell>
          <cell r="CI350">
            <v>0</v>
          </cell>
          <cell r="CJ350">
            <v>2008</v>
          </cell>
          <cell r="CK350">
            <v>2017</v>
          </cell>
          <cell r="CL350">
            <v>670</v>
          </cell>
          <cell r="CM350">
            <v>0</v>
          </cell>
          <cell r="CN350">
            <v>0</v>
          </cell>
          <cell r="CO350">
            <v>0</v>
          </cell>
          <cell r="CP350">
            <v>0</v>
          </cell>
          <cell r="CQ350">
            <v>0</v>
          </cell>
          <cell r="CR350">
            <v>0</v>
          </cell>
          <cell r="CS350">
            <v>0</v>
          </cell>
          <cell r="CT350">
            <v>2700</v>
          </cell>
          <cell r="CU350">
            <v>0</v>
          </cell>
          <cell r="CV350">
            <v>3</v>
          </cell>
          <cell r="CW350">
            <v>359297</v>
          </cell>
          <cell r="CX350">
            <v>0</v>
          </cell>
          <cell r="CY350">
            <v>0</v>
          </cell>
          <cell r="CZ350">
            <v>0</v>
          </cell>
          <cell r="DA350">
            <v>0</v>
          </cell>
          <cell r="DB350">
            <v>0</v>
          </cell>
          <cell r="DC350">
            <v>0</v>
          </cell>
          <cell r="DD350">
            <v>3</v>
          </cell>
          <cell r="DE350">
            <v>157448</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2000323</v>
          </cell>
          <cell r="DU350">
            <v>184594</v>
          </cell>
          <cell r="DV350">
            <v>0</v>
          </cell>
          <cell r="DW350">
            <v>0</v>
          </cell>
          <cell r="DX350">
            <v>0</v>
          </cell>
          <cell r="DY350">
            <v>0</v>
          </cell>
          <cell r="DZ350">
            <v>0</v>
          </cell>
          <cell r="EA350">
            <v>0</v>
          </cell>
          <cell r="EB350">
            <v>2184917</v>
          </cell>
          <cell r="EC350">
            <v>625000</v>
          </cell>
          <cell r="ED350">
            <v>0</v>
          </cell>
          <cell r="EE350">
            <v>2000323</v>
          </cell>
          <cell r="EF350">
            <v>0</v>
          </cell>
          <cell r="EG350">
            <v>48389</v>
          </cell>
          <cell r="EH350">
            <v>48389</v>
          </cell>
          <cell r="EI350">
            <v>77549</v>
          </cell>
          <cell r="EJ350">
            <v>125938</v>
          </cell>
          <cell r="EK350">
            <v>0</v>
          </cell>
          <cell r="EL350">
            <v>0</v>
          </cell>
          <cell r="EM350">
            <v>0</v>
          </cell>
          <cell r="EN350">
            <v>0</v>
          </cell>
          <cell r="EO350">
            <v>0</v>
          </cell>
          <cell r="EP350">
            <v>0</v>
          </cell>
          <cell r="EQ350">
            <v>2935855</v>
          </cell>
          <cell r="ER350">
            <v>78552</v>
          </cell>
          <cell r="ES350">
            <v>941199</v>
          </cell>
          <cell r="ET350">
            <v>269534</v>
          </cell>
          <cell r="EU350">
            <v>0</v>
          </cell>
          <cell r="EV350">
            <v>0</v>
          </cell>
          <cell r="EW350">
            <v>20591</v>
          </cell>
          <cell r="EX350">
            <v>33000</v>
          </cell>
          <cell r="EY350">
            <v>0</v>
          </cell>
          <cell r="EZ350">
            <v>0</v>
          </cell>
          <cell r="FA350">
            <v>0</v>
          </cell>
          <cell r="FB350">
            <v>0</v>
          </cell>
          <cell r="FC350">
            <v>1264324</v>
          </cell>
          <cell r="FD350">
            <v>0</v>
          </cell>
          <cell r="FE350">
            <v>0</v>
          </cell>
          <cell r="FF350">
            <v>862647</v>
          </cell>
          <cell r="FG350">
            <v>78552</v>
          </cell>
          <cell r="FH350">
            <v>2162375</v>
          </cell>
          <cell r="FI350">
            <v>32825</v>
          </cell>
          <cell r="FJ350">
            <v>99094</v>
          </cell>
          <cell r="FK350">
            <v>245000</v>
          </cell>
          <cell r="FL350">
            <v>9595</v>
          </cell>
          <cell r="FM350">
            <v>0</v>
          </cell>
          <cell r="FN350">
            <v>35000</v>
          </cell>
          <cell r="FO350">
            <v>82000</v>
          </cell>
          <cell r="FP350">
            <v>0</v>
          </cell>
          <cell r="FQ350">
            <v>3329667</v>
          </cell>
          <cell r="FR350">
            <v>0</v>
          </cell>
          <cell r="FS350">
            <v>198000</v>
          </cell>
          <cell r="FT350">
            <v>8943</v>
          </cell>
          <cell r="FU350">
            <v>89000</v>
          </cell>
          <cell r="FV350">
            <v>260000</v>
          </cell>
          <cell r="FW350">
            <v>6551499</v>
          </cell>
          <cell r="FX350">
            <v>0</v>
          </cell>
          <cell r="FY350">
            <v>0</v>
          </cell>
          <cell r="FZ350">
            <v>0</v>
          </cell>
          <cell r="GA350">
            <v>6551499</v>
          </cell>
          <cell r="GB350">
            <v>1110340</v>
          </cell>
          <cell r="GC350">
            <v>7661839</v>
          </cell>
          <cell r="GD350">
            <v>1026632</v>
          </cell>
          <cell r="GE350">
            <v>0</v>
          </cell>
          <cell r="GF350">
            <v>5090952</v>
          </cell>
          <cell r="GG350">
            <v>6001</v>
          </cell>
          <cell r="GH350">
            <v>3604201</v>
          </cell>
          <cell r="GI350">
            <v>0</v>
          </cell>
          <cell r="GJ350">
            <v>114007</v>
          </cell>
          <cell r="GK350">
            <v>572615</v>
          </cell>
          <cell r="GL350">
            <v>193535</v>
          </cell>
          <cell r="GM350">
            <v>0</v>
          </cell>
          <cell r="GN350">
            <v>38072</v>
          </cell>
          <cell r="GO350">
            <v>42521</v>
          </cell>
          <cell r="GP350">
            <v>0</v>
          </cell>
          <cell r="GQ350">
            <v>164325</v>
          </cell>
          <cell r="GR350">
            <v>0</v>
          </cell>
          <cell r="GS350">
            <v>85002</v>
          </cell>
          <cell r="GT350">
            <v>40664</v>
          </cell>
          <cell r="GU350">
            <v>0</v>
          </cell>
          <cell r="GV350">
            <v>5216618</v>
          </cell>
          <cell r="GW350">
            <v>842738</v>
          </cell>
          <cell r="GX350">
            <v>1792561</v>
          </cell>
          <cell r="GY350">
            <v>0</v>
          </cell>
          <cell r="GZ350">
            <v>0</v>
          </cell>
          <cell r="HA350">
            <v>0</v>
          </cell>
          <cell r="HB350">
            <v>285020</v>
          </cell>
          <cell r="HC350">
            <v>0</v>
          </cell>
          <cell r="HD350">
            <v>45989</v>
          </cell>
          <cell r="HE350">
            <v>177030</v>
          </cell>
          <cell r="HF350">
            <v>8313967</v>
          </cell>
          <cell r="HG350">
            <v>6654286</v>
          </cell>
          <cell r="HH350">
            <v>0</v>
          </cell>
          <cell r="HI350">
            <v>1659681</v>
          </cell>
          <cell r="HJ350">
            <v>3509781</v>
          </cell>
          <cell r="HK350">
            <v>130462</v>
          </cell>
          <cell r="HL350">
            <v>98181</v>
          </cell>
          <cell r="HM350">
            <v>531548</v>
          </cell>
          <cell r="HN350">
            <v>187066</v>
          </cell>
          <cell r="HO350">
            <v>6469</v>
          </cell>
          <cell r="HP350">
            <v>37166</v>
          </cell>
          <cell r="HQ350">
            <v>41498</v>
          </cell>
          <cell r="HR350">
            <v>0</v>
          </cell>
          <cell r="HS350">
            <v>127125</v>
          </cell>
          <cell r="HT350">
            <v>0</v>
          </cell>
          <cell r="HU350">
            <v>37353</v>
          </cell>
          <cell r="HV350">
            <v>0</v>
          </cell>
          <cell r="HW350">
            <v>-12002</v>
          </cell>
          <cell r="HX350">
            <v>5064619</v>
          </cell>
          <cell r="HY350">
            <v>0</v>
          </cell>
          <cell r="HZ350">
            <v>1659681</v>
          </cell>
          <cell r="IA350">
            <v>0</v>
          </cell>
          <cell r="IB350">
            <v>0</v>
          </cell>
          <cell r="IC350">
            <v>0</v>
          </cell>
          <cell r="ID350">
            <v>292129</v>
          </cell>
          <cell r="IE350">
            <v>0</v>
          </cell>
          <cell r="IF350">
            <v>37693</v>
          </cell>
          <cell r="IG350">
            <v>159146</v>
          </cell>
          <cell r="IH350">
            <v>0</v>
          </cell>
          <cell r="II350">
            <v>0</v>
          </cell>
          <cell r="IJ350">
            <v>0</v>
          </cell>
          <cell r="IK350">
            <v>0</v>
          </cell>
          <cell r="IL350">
            <v>5027266</v>
          </cell>
          <cell r="IM350">
            <v>0</v>
          </cell>
          <cell r="IN350">
            <v>4.4000000000000004</v>
          </cell>
          <cell r="IO350">
            <v>12.87</v>
          </cell>
          <cell r="IP350">
            <v>169</v>
          </cell>
          <cell r="IQ350">
            <v>2.29</v>
          </cell>
          <cell r="IR350">
            <v>0.88</v>
          </cell>
          <cell r="IS350">
            <v>564.4</v>
          </cell>
          <cell r="IT350">
            <v>0</v>
          </cell>
          <cell r="IU350">
            <v>26</v>
          </cell>
          <cell r="IV350">
            <v>0</v>
          </cell>
          <cell r="IW350">
            <v>0</v>
          </cell>
          <cell r="IX350">
            <v>0</v>
          </cell>
          <cell r="IY350">
            <v>0</v>
          </cell>
          <cell r="IZ350">
            <v>0</v>
          </cell>
          <cell r="JA350">
            <v>0</v>
          </cell>
          <cell r="JB350">
            <v>0</v>
          </cell>
          <cell r="JC350">
            <v>0</v>
          </cell>
          <cell r="JD350">
            <v>86.84</v>
          </cell>
          <cell r="JE350">
            <v>31.51</v>
          </cell>
          <cell r="JF350">
            <v>15.73</v>
          </cell>
          <cell r="JG350">
            <v>39.6</v>
          </cell>
          <cell r="JH350">
            <v>30.14</v>
          </cell>
          <cell r="JI350">
            <v>16.940000000000001</v>
          </cell>
          <cell r="JJ350">
            <v>43.92</v>
          </cell>
          <cell r="JK350">
            <v>91</v>
          </cell>
          <cell r="JL350">
            <v>16.41</v>
          </cell>
          <cell r="JM350">
            <v>0.66</v>
          </cell>
          <cell r="JN350">
            <v>174</v>
          </cell>
          <cell r="JO350">
            <v>6.4</v>
          </cell>
          <cell r="JP350">
            <v>6121</v>
          </cell>
          <cell r="JQ350">
            <v>2.1779999999999999</v>
          </cell>
          <cell r="JR350">
            <v>14823</v>
          </cell>
          <cell r="JS350">
            <v>573.4</v>
          </cell>
          <cell r="JT350">
            <v>0</v>
          </cell>
          <cell r="JU350">
            <v>0</v>
          </cell>
          <cell r="JV350">
            <v>0</v>
          </cell>
          <cell r="JW350">
            <v>0</v>
          </cell>
          <cell r="JX350">
            <v>564.4</v>
          </cell>
          <cell r="JY350">
            <v>6366</v>
          </cell>
          <cell r="JZ350">
            <v>3592970</v>
          </cell>
          <cell r="KA350">
            <v>0</v>
          </cell>
        </row>
        <row r="351">
          <cell r="C351">
            <v>6101</v>
          </cell>
          <cell r="D351" t="str">
            <v>SOUTHEAST POLK</v>
          </cell>
          <cell r="E351">
            <v>0</v>
          </cell>
          <cell r="F351">
            <v>0</v>
          </cell>
          <cell r="G351">
            <v>0</v>
          </cell>
          <cell r="H351">
            <v>6101</v>
          </cell>
          <cell r="I351">
            <v>28394748</v>
          </cell>
          <cell r="J351">
            <v>2035921</v>
          </cell>
          <cell r="K351">
            <v>1761655</v>
          </cell>
          <cell r="L351">
            <v>2921000</v>
          </cell>
          <cell r="M351">
            <v>13200</v>
          </cell>
          <cell r="N351">
            <v>2300000</v>
          </cell>
          <cell r="O351">
            <v>1131000</v>
          </cell>
          <cell r="P351">
            <v>7023347</v>
          </cell>
          <cell r="Q351">
            <v>0</v>
          </cell>
          <cell r="R351">
            <v>42349472</v>
          </cell>
          <cell r="S351">
            <v>0</v>
          </cell>
          <cell r="T351">
            <v>2437740</v>
          </cell>
          <cell r="U351">
            <v>328647</v>
          </cell>
          <cell r="V351">
            <v>422098</v>
          </cell>
          <cell r="W351">
            <v>3527017</v>
          </cell>
          <cell r="X351">
            <v>94645845</v>
          </cell>
          <cell r="Y351">
            <v>0</v>
          </cell>
          <cell r="Z351">
            <v>4603493</v>
          </cell>
          <cell r="AA351">
            <v>0</v>
          </cell>
          <cell r="AB351">
            <v>99249338</v>
          </cell>
          <cell r="AC351">
            <v>16243381</v>
          </cell>
          <cell r="AD351">
            <v>115492719</v>
          </cell>
          <cell r="AE351">
            <v>45157500</v>
          </cell>
          <cell r="AF351">
            <v>2888000</v>
          </cell>
          <cell r="AG351">
            <v>3751000</v>
          </cell>
          <cell r="AH351">
            <v>1340000</v>
          </cell>
          <cell r="AI351">
            <v>4162000</v>
          </cell>
          <cell r="AJ351">
            <v>3654500</v>
          </cell>
          <cell r="AK351">
            <v>6814500</v>
          </cell>
          <cell r="AL351">
            <v>3371000</v>
          </cell>
          <cell r="AM351">
            <v>0</v>
          </cell>
          <cell r="AN351">
            <v>25981000</v>
          </cell>
          <cell r="AO351">
            <v>3928800</v>
          </cell>
          <cell r="AP351">
            <v>1453217</v>
          </cell>
          <cell r="AQ351">
            <v>11309098</v>
          </cell>
          <cell r="AR351">
            <v>2857416</v>
          </cell>
          <cell r="AS351">
            <v>15619731</v>
          </cell>
          <cell r="AT351">
            <v>90687031</v>
          </cell>
          <cell r="AU351">
            <v>4599993</v>
          </cell>
          <cell r="AV351">
            <v>95287024</v>
          </cell>
          <cell r="AW351">
            <v>20205695</v>
          </cell>
          <cell r="AX351">
            <v>115492719</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20</v>
          </cell>
          <cell r="BV351">
            <v>2009</v>
          </cell>
          <cell r="BW351">
            <v>2018</v>
          </cell>
          <cell r="BX351">
            <v>10</v>
          </cell>
          <cell r="BY351">
            <v>0</v>
          </cell>
          <cell r="BZ351">
            <v>0</v>
          </cell>
          <cell r="CA351">
            <v>0</v>
          </cell>
          <cell r="CB351">
            <v>0</v>
          </cell>
          <cell r="CC351">
            <v>0</v>
          </cell>
          <cell r="CD351">
            <v>0</v>
          </cell>
          <cell r="CE351">
            <v>0</v>
          </cell>
          <cell r="CF351">
            <v>0</v>
          </cell>
          <cell r="CG351">
            <v>0</v>
          </cell>
          <cell r="CH351">
            <v>0</v>
          </cell>
          <cell r="CI351">
            <v>0</v>
          </cell>
          <cell r="CJ351">
            <v>2011</v>
          </cell>
          <cell r="CK351">
            <v>2020</v>
          </cell>
          <cell r="CL351">
            <v>670</v>
          </cell>
          <cell r="CM351">
            <v>0</v>
          </cell>
          <cell r="CN351">
            <v>0</v>
          </cell>
          <cell r="CO351">
            <v>0</v>
          </cell>
          <cell r="CP351">
            <v>0</v>
          </cell>
          <cell r="CQ351">
            <v>0</v>
          </cell>
          <cell r="CR351">
            <v>0</v>
          </cell>
          <cell r="CS351">
            <v>0</v>
          </cell>
          <cell r="CT351">
            <v>4050</v>
          </cell>
          <cell r="CU351">
            <v>0</v>
          </cell>
          <cell r="CV351">
            <v>5</v>
          </cell>
          <cell r="CW351">
            <v>4212319</v>
          </cell>
          <cell r="CX351">
            <v>0</v>
          </cell>
          <cell r="CY351">
            <v>0</v>
          </cell>
          <cell r="CZ351">
            <v>0</v>
          </cell>
          <cell r="DA351">
            <v>0</v>
          </cell>
          <cell r="DB351">
            <v>0</v>
          </cell>
          <cell r="DC351">
            <v>0</v>
          </cell>
          <cell r="DD351">
            <v>0</v>
          </cell>
          <cell r="DE351">
            <v>1124256</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14099120</v>
          </cell>
          <cell r="DU351">
            <v>855459</v>
          </cell>
          <cell r="DV351">
            <v>0</v>
          </cell>
          <cell r="DW351">
            <v>0</v>
          </cell>
          <cell r="DX351">
            <v>0</v>
          </cell>
          <cell r="DY351">
            <v>2667834</v>
          </cell>
          <cell r="DZ351">
            <v>2774987</v>
          </cell>
          <cell r="EA351">
            <v>0</v>
          </cell>
          <cell r="EB351">
            <v>20397400</v>
          </cell>
          <cell r="EC351">
            <v>1638500</v>
          </cell>
          <cell r="ED351">
            <v>0</v>
          </cell>
          <cell r="EE351">
            <v>19541941</v>
          </cell>
          <cell r="EF351">
            <v>727967</v>
          </cell>
          <cell r="EG351">
            <v>396289</v>
          </cell>
          <cell r="EH351">
            <v>1124256</v>
          </cell>
          <cell r="EI351">
            <v>553738</v>
          </cell>
          <cell r="EJ351">
            <v>1677994</v>
          </cell>
          <cell r="EK351">
            <v>0</v>
          </cell>
          <cell r="EL351">
            <v>0</v>
          </cell>
          <cell r="EM351">
            <v>0</v>
          </cell>
          <cell r="EN351">
            <v>0</v>
          </cell>
          <cell r="EO351">
            <v>6716405</v>
          </cell>
          <cell r="EP351">
            <v>0</v>
          </cell>
          <cell r="EQ351">
            <v>30430299</v>
          </cell>
          <cell r="ER351">
            <v>50981</v>
          </cell>
          <cell r="ES351">
            <v>1540696</v>
          </cell>
          <cell r="ET351">
            <v>124906</v>
          </cell>
          <cell r="EU351">
            <v>0</v>
          </cell>
          <cell r="EV351">
            <v>0</v>
          </cell>
          <cell r="EW351">
            <v>67000</v>
          </cell>
          <cell r="EX351">
            <v>33000</v>
          </cell>
          <cell r="EY351">
            <v>0</v>
          </cell>
          <cell r="EZ351">
            <v>0</v>
          </cell>
          <cell r="FA351">
            <v>400264</v>
          </cell>
          <cell r="FB351">
            <v>0</v>
          </cell>
          <cell r="FC351">
            <v>2165866</v>
          </cell>
          <cell r="FD351">
            <v>0</v>
          </cell>
          <cell r="FE351">
            <v>0</v>
          </cell>
          <cell r="FF351">
            <v>1489715</v>
          </cell>
          <cell r="FG351">
            <v>50981</v>
          </cell>
          <cell r="FH351">
            <v>18947488</v>
          </cell>
          <cell r="FI351">
            <v>1443282</v>
          </cell>
          <cell r="FJ351">
            <v>1761655</v>
          </cell>
          <cell r="FK351">
            <v>2921000</v>
          </cell>
          <cell r="FL351">
            <v>8000</v>
          </cell>
          <cell r="FM351">
            <v>0</v>
          </cell>
          <cell r="FN351">
            <v>20000</v>
          </cell>
          <cell r="FO351">
            <v>763000</v>
          </cell>
          <cell r="FP351">
            <v>0</v>
          </cell>
          <cell r="FQ351">
            <v>42349472</v>
          </cell>
          <cell r="FR351">
            <v>0</v>
          </cell>
          <cell r="FS351">
            <v>2407340</v>
          </cell>
          <cell r="FT351">
            <v>187798</v>
          </cell>
          <cell r="FU351">
            <v>422098</v>
          </cell>
          <cell r="FV351">
            <v>1927017</v>
          </cell>
          <cell r="FW351">
            <v>73158150</v>
          </cell>
          <cell r="FX351">
            <v>0</v>
          </cell>
          <cell r="FY351">
            <v>0</v>
          </cell>
          <cell r="FZ351">
            <v>0</v>
          </cell>
          <cell r="GA351">
            <v>73158150</v>
          </cell>
          <cell r="GB351">
            <v>4792363</v>
          </cell>
          <cell r="GC351">
            <v>77950513</v>
          </cell>
          <cell r="GD351">
            <v>10417908</v>
          </cell>
          <cell r="GE351">
            <v>0</v>
          </cell>
          <cell r="GF351">
            <v>49448346</v>
          </cell>
          <cell r="GG351">
            <v>6001</v>
          </cell>
          <cell r="GH351">
            <v>37290214</v>
          </cell>
          <cell r="GI351">
            <v>0</v>
          </cell>
          <cell r="GJ351">
            <v>645282</v>
          </cell>
          <cell r="GK351">
            <v>4226324</v>
          </cell>
          <cell r="GL351">
            <v>1769693</v>
          </cell>
          <cell r="GM351">
            <v>0</v>
          </cell>
          <cell r="GN351">
            <v>316166</v>
          </cell>
          <cell r="GO351">
            <v>346892</v>
          </cell>
          <cell r="GP351">
            <v>0</v>
          </cell>
          <cell r="GQ351">
            <v>1263961</v>
          </cell>
          <cell r="GR351">
            <v>0</v>
          </cell>
          <cell r="GS351">
            <v>1185678</v>
          </cell>
          <cell r="GT351">
            <v>1289884</v>
          </cell>
          <cell r="GU351">
            <v>-12354</v>
          </cell>
          <cell r="GV351">
            <v>51923908</v>
          </cell>
          <cell r="GW351">
            <v>6111496</v>
          </cell>
          <cell r="GX351">
            <v>2548818</v>
          </cell>
          <cell r="GY351">
            <v>0</v>
          </cell>
          <cell r="GZ351">
            <v>0</v>
          </cell>
          <cell r="HA351">
            <v>0</v>
          </cell>
          <cell r="HB351">
            <v>2373522</v>
          </cell>
          <cell r="HC351">
            <v>0</v>
          </cell>
          <cell r="HD351">
            <v>243238</v>
          </cell>
          <cell r="HE351">
            <v>684173</v>
          </cell>
          <cell r="HF351">
            <v>63641917</v>
          </cell>
          <cell r="HG351">
            <v>61763776</v>
          </cell>
          <cell r="HH351">
            <v>0</v>
          </cell>
          <cell r="HI351">
            <v>1878141</v>
          </cell>
          <cell r="HJ351">
            <v>39172564</v>
          </cell>
          <cell r="HK351">
            <v>0</v>
          </cell>
          <cell r="HL351">
            <v>586196</v>
          </cell>
          <cell r="HM351">
            <v>4037962</v>
          </cell>
          <cell r="HN351">
            <v>1842995</v>
          </cell>
          <cell r="HO351">
            <v>0</v>
          </cell>
          <cell r="HP351">
            <v>331734</v>
          </cell>
          <cell r="HQ351">
            <v>364005</v>
          </cell>
          <cell r="HR351">
            <v>0</v>
          </cell>
          <cell r="HS351">
            <v>1251254</v>
          </cell>
          <cell r="HT351">
            <v>0</v>
          </cell>
          <cell r="HU351">
            <v>1377959</v>
          </cell>
          <cell r="HV351">
            <v>0</v>
          </cell>
          <cell r="HW351">
            <v>-66191</v>
          </cell>
          <cell r="HX351">
            <v>52744884</v>
          </cell>
          <cell r="HY351">
            <v>0</v>
          </cell>
          <cell r="HZ351">
            <v>1878141</v>
          </cell>
          <cell r="IA351">
            <v>0</v>
          </cell>
          <cell r="IB351">
            <v>0</v>
          </cell>
          <cell r="IC351">
            <v>0</v>
          </cell>
          <cell r="ID351">
            <v>2483149</v>
          </cell>
          <cell r="IE351">
            <v>0</v>
          </cell>
          <cell r="IF351">
            <v>198481</v>
          </cell>
          <cell r="IG351">
            <v>765185</v>
          </cell>
          <cell r="IH351">
            <v>0</v>
          </cell>
          <cell r="II351">
            <v>0</v>
          </cell>
          <cell r="IJ351">
            <v>0</v>
          </cell>
          <cell r="IK351">
            <v>0</v>
          </cell>
          <cell r="IL351">
            <v>51366925</v>
          </cell>
          <cell r="IM351">
            <v>0</v>
          </cell>
          <cell r="IN351">
            <v>0</v>
          </cell>
          <cell r="IO351">
            <v>56.34</v>
          </cell>
          <cell r="IP351">
            <v>240</v>
          </cell>
          <cell r="IQ351">
            <v>25.347999999999999</v>
          </cell>
          <cell r="IR351">
            <v>14.08</v>
          </cell>
          <cell r="IS351">
            <v>6616.9</v>
          </cell>
          <cell r="IT351">
            <v>0</v>
          </cell>
          <cell r="IU351">
            <v>117.5</v>
          </cell>
          <cell r="IV351">
            <v>0</v>
          </cell>
          <cell r="IW351">
            <v>0</v>
          </cell>
          <cell r="IX351">
            <v>0</v>
          </cell>
          <cell r="IY351">
            <v>0</v>
          </cell>
          <cell r="IZ351">
            <v>0</v>
          </cell>
          <cell r="JA351">
            <v>0</v>
          </cell>
          <cell r="JB351">
            <v>0</v>
          </cell>
          <cell r="JC351">
            <v>0</v>
          </cell>
          <cell r="JD351">
            <v>659.69</v>
          </cell>
          <cell r="JE351">
            <v>157.55000000000001</v>
          </cell>
          <cell r="JF351">
            <v>211.26</v>
          </cell>
          <cell r="JG351">
            <v>290.88</v>
          </cell>
          <cell r="JH351">
            <v>171.25</v>
          </cell>
          <cell r="JI351">
            <v>220.99</v>
          </cell>
          <cell r="JJ351">
            <v>287.27999999999997</v>
          </cell>
          <cell r="JK351">
            <v>679.52</v>
          </cell>
          <cell r="JL351">
            <v>65.78</v>
          </cell>
          <cell r="JM351">
            <v>11</v>
          </cell>
          <cell r="JN351">
            <v>225</v>
          </cell>
          <cell r="JO351">
            <v>0</v>
          </cell>
          <cell r="JP351">
            <v>6121</v>
          </cell>
          <cell r="JQ351">
            <v>26.437999999999999</v>
          </cell>
          <cell r="JR351">
            <v>0</v>
          </cell>
          <cell r="JS351">
            <v>6399.7</v>
          </cell>
          <cell r="JT351">
            <v>-3</v>
          </cell>
          <cell r="JU351">
            <v>-18363</v>
          </cell>
          <cell r="JV351">
            <v>-16068</v>
          </cell>
          <cell r="JW351">
            <v>0</v>
          </cell>
          <cell r="JX351">
            <v>6616.9</v>
          </cell>
          <cell r="JY351">
            <v>6366</v>
          </cell>
          <cell r="JZ351">
            <v>42123185</v>
          </cell>
          <cell r="KA351">
            <v>0</v>
          </cell>
        </row>
        <row r="352">
          <cell r="C352">
            <v>6102</v>
          </cell>
          <cell r="D352" t="str">
            <v>SPENCER</v>
          </cell>
          <cell r="E352">
            <v>0</v>
          </cell>
          <cell r="F352">
            <v>0</v>
          </cell>
          <cell r="G352">
            <v>0</v>
          </cell>
          <cell r="H352">
            <v>6102</v>
          </cell>
          <cell r="I352">
            <v>8317879</v>
          </cell>
          <cell r="J352">
            <v>120753</v>
          </cell>
          <cell r="K352">
            <v>467386</v>
          </cell>
          <cell r="L352">
            <v>920000</v>
          </cell>
          <cell r="M352">
            <v>38500</v>
          </cell>
          <cell r="N352">
            <v>600000</v>
          </cell>
          <cell r="O352">
            <v>110000</v>
          </cell>
          <cell r="P352">
            <v>2405500</v>
          </cell>
          <cell r="Q352">
            <v>450000</v>
          </cell>
          <cell r="R352">
            <v>12182337</v>
          </cell>
          <cell r="S352">
            <v>0</v>
          </cell>
          <cell r="T352">
            <v>208400</v>
          </cell>
          <cell r="U352">
            <v>32516</v>
          </cell>
          <cell r="V352">
            <v>280000</v>
          </cell>
          <cell r="W352">
            <v>1135000</v>
          </cell>
          <cell r="X352">
            <v>27268271</v>
          </cell>
          <cell r="Y352">
            <v>0</v>
          </cell>
          <cell r="Z352">
            <v>906468</v>
          </cell>
          <cell r="AA352">
            <v>0</v>
          </cell>
          <cell r="AB352">
            <v>28174739</v>
          </cell>
          <cell r="AC352">
            <v>7397181</v>
          </cell>
          <cell r="AD352">
            <v>35571920</v>
          </cell>
          <cell r="AE352">
            <v>17500000</v>
          </cell>
          <cell r="AF352">
            <v>175000</v>
          </cell>
          <cell r="AG352">
            <v>305000</v>
          </cell>
          <cell r="AH352">
            <v>512000</v>
          </cell>
          <cell r="AI352">
            <v>1265000</v>
          </cell>
          <cell r="AJ352">
            <v>960000</v>
          </cell>
          <cell r="AK352">
            <v>2175000</v>
          </cell>
          <cell r="AL352">
            <v>774000</v>
          </cell>
          <cell r="AM352">
            <v>0</v>
          </cell>
          <cell r="AN352">
            <v>6166000</v>
          </cell>
          <cell r="AO352">
            <v>1200000</v>
          </cell>
          <cell r="AP352">
            <v>1450000</v>
          </cell>
          <cell r="AQ352">
            <v>979838</v>
          </cell>
          <cell r="AR352">
            <v>942483</v>
          </cell>
          <cell r="AS352">
            <v>3372321</v>
          </cell>
          <cell r="AT352">
            <v>28238321</v>
          </cell>
          <cell r="AU352">
            <v>1029010</v>
          </cell>
          <cell r="AV352">
            <v>29267331</v>
          </cell>
          <cell r="AW352">
            <v>6304589</v>
          </cell>
          <cell r="AX352">
            <v>35571920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5</v>
          </cell>
          <cell r="BV352">
            <v>2008</v>
          </cell>
          <cell r="BW352">
            <v>2019</v>
          </cell>
          <cell r="BX352">
            <v>7</v>
          </cell>
          <cell r="BY352">
            <v>0</v>
          </cell>
          <cell r="BZ352">
            <v>0</v>
          </cell>
          <cell r="CA352">
            <v>0</v>
          </cell>
          <cell r="CB352">
            <v>0</v>
          </cell>
          <cell r="CC352">
            <v>0</v>
          </cell>
          <cell r="CD352">
            <v>0</v>
          </cell>
          <cell r="CE352">
            <v>0</v>
          </cell>
          <cell r="CF352">
            <v>0</v>
          </cell>
          <cell r="CG352">
            <v>0</v>
          </cell>
          <cell r="CH352">
            <v>0</v>
          </cell>
          <cell r="CI352">
            <v>0</v>
          </cell>
          <cell r="CJ352">
            <v>2013</v>
          </cell>
          <cell r="CK352">
            <v>2022</v>
          </cell>
          <cell r="CL352">
            <v>670</v>
          </cell>
          <cell r="CM352">
            <v>0</v>
          </cell>
          <cell r="CN352">
            <v>0</v>
          </cell>
          <cell r="CO352">
            <v>0</v>
          </cell>
          <cell r="CP352">
            <v>0</v>
          </cell>
          <cell r="CQ352">
            <v>0</v>
          </cell>
          <cell r="CR352">
            <v>0</v>
          </cell>
          <cell r="CS352">
            <v>0</v>
          </cell>
          <cell r="CT352">
            <v>2700</v>
          </cell>
          <cell r="CU352">
            <v>0</v>
          </cell>
          <cell r="CV352">
            <v>4</v>
          </cell>
          <cell r="CW352">
            <v>861517</v>
          </cell>
          <cell r="CX352">
            <v>0</v>
          </cell>
          <cell r="CY352">
            <v>0</v>
          </cell>
          <cell r="CZ352">
            <v>0</v>
          </cell>
          <cell r="DA352">
            <v>0</v>
          </cell>
          <cell r="DB352">
            <v>0</v>
          </cell>
          <cell r="DC352">
            <v>0</v>
          </cell>
          <cell r="DD352">
            <v>0</v>
          </cell>
          <cell r="DE352">
            <v>402530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5743474</v>
          </cell>
          <cell r="DU352">
            <v>129878</v>
          </cell>
          <cell r="DV352">
            <v>0</v>
          </cell>
          <cell r="DW352">
            <v>0</v>
          </cell>
          <cell r="DX352">
            <v>0</v>
          </cell>
          <cell r="DY352">
            <v>404872</v>
          </cell>
          <cell r="DZ352">
            <v>250704</v>
          </cell>
          <cell r="EA352">
            <v>0</v>
          </cell>
          <cell r="EB352">
            <v>6528928</v>
          </cell>
          <cell r="EC352">
            <v>700000</v>
          </cell>
          <cell r="ED352">
            <v>0</v>
          </cell>
          <cell r="EE352">
            <v>6399050</v>
          </cell>
          <cell r="EF352">
            <v>0</v>
          </cell>
          <cell r="EG352">
            <v>402530</v>
          </cell>
          <cell r="EH352">
            <v>402530</v>
          </cell>
          <cell r="EI352">
            <v>198261</v>
          </cell>
          <cell r="EJ352">
            <v>600791</v>
          </cell>
          <cell r="EK352">
            <v>0</v>
          </cell>
          <cell r="EL352">
            <v>0</v>
          </cell>
          <cell r="EM352">
            <v>0</v>
          </cell>
          <cell r="EN352">
            <v>0</v>
          </cell>
          <cell r="EO352">
            <v>579675</v>
          </cell>
          <cell r="EP352">
            <v>0</v>
          </cell>
          <cell r="EQ352">
            <v>8409394</v>
          </cell>
          <cell r="ER352">
            <v>21618</v>
          </cell>
          <cell r="ES352">
            <v>1128398</v>
          </cell>
          <cell r="ET352">
            <v>121072</v>
          </cell>
          <cell r="EU352">
            <v>0</v>
          </cell>
          <cell r="EV352">
            <v>0</v>
          </cell>
          <cell r="EW352">
            <v>67000</v>
          </cell>
          <cell r="EX352">
            <v>33000</v>
          </cell>
          <cell r="EY352">
            <v>0</v>
          </cell>
          <cell r="EZ352">
            <v>0</v>
          </cell>
          <cell r="FA352">
            <v>96485</v>
          </cell>
          <cell r="FB352">
            <v>0</v>
          </cell>
          <cell r="FC352">
            <v>1445955</v>
          </cell>
          <cell r="FD352">
            <v>0</v>
          </cell>
          <cell r="FE352">
            <v>0</v>
          </cell>
          <cell r="FF352">
            <v>1106780</v>
          </cell>
          <cell r="FG352">
            <v>21618</v>
          </cell>
          <cell r="FH352">
            <v>6463842</v>
          </cell>
          <cell r="FI352">
            <v>94324</v>
          </cell>
          <cell r="FJ352">
            <v>467386</v>
          </cell>
          <cell r="FK352">
            <v>920000</v>
          </cell>
          <cell r="FL352">
            <v>30000</v>
          </cell>
          <cell r="FM352">
            <v>0</v>
          </cell>
          <cell r="FN352">
            <v>20000</v>
          </cell>
          <cell r="FO352">
            <v>350000</v>
          </cell>
          <cell r="FP352">
            <v>0</v>
          </cell>
          <cell r="FQ352">
            <v>12182337</v>
          </cell>
          <cell r="FR352">
            <v>0</v>
          </cell>
          <cell r="FS352">
            <v>200000</v>
          </cell>
          <cell r="FT352">
            <v>0</v>
          </cell>
          <cell r="FU352">
            <v>280000</v>
          </cell>
          <cell r="FV352">
            <v>575000</v>
          </cell>
          <cell r="FW352">
            <v>21582889</v>
          </cell>
          <cell r="FX352">
            <v>0</v>
          </cell>
          <cell r="FY352">
            <v>0</v>
          </cell>
          <cell r="FZ352">
            <v>0</v>
          </cell>
          <cell r="GA352">
            <v>21582889</v>
          </cell>
          <cell r="GB352">
            <v>3272081</v>
          </cell>
          <cell r="GC352">
            <v>24854970</v>
          </cell>
          <cell r="GD352">
            <v>2842386</v>
          </cell>
          <cell r="GE352">
            <v>0</v>
          </cell>
          <cell r="GF352">
            <v>16087722</v>
          </cell>
          <cell r="GG352">
            <v>6001</v>
          </cell>
          <cell r="GH352">
            <v>11457709</v>
          </cell>
          <cell r="GI352">
            <v>0</v>
          </cell>
          <cell r="GJ352">
            <v>304299</v>
          </cell>
          <cell r="GK352">
            <v>1742150</v>
          </cell>
          <cell r="GL352">
            <v>602275</v>
          </cell>
          <cell r="GM352">
            <v>0</v>
          </cell>
          <cell r="GN352">
            <v>102976</v>
          </cell>
          <cell r="GO352">
            <v>115801</v>
          </cell>
          <cell r="GP352">
            <v>0</v>
          </cell>
          <cell r="GQ352">
            <v>558607</v>
          </cell>
          <cell r="GR352">
            <v>0</v>
          </cell>
          <cell r="GS352">
            <v>104417</v>
          </cell>
          <cell r="GT352">
            <v>314066</v>
          </cell>
          <cell r="GU352">
            <v>0</v>
          </cell>
          <cell r="GV352">
            <v>16506205</v>
          </cell>
          <cell r="GW352">
            <v>2322286</v>
          </cell>
          <cell r="GX352">
            <v>7075423</v>
          </cell>
          <cell r="GY352">
            <v>0</v>
          </cell>
          <cell r="GZ352">
            <v>0</v>
          </cell>
          <cell r="HA352">
            <v>0</v>
          </cell>
          <cell r="HB352">
            <v>607545</v>
          </cell>
          <cell r="HC352">
            <v>0</v>
          </cell>
          <cell r="HD352">
            <v>123470</v>
          </cell>
          <cell r="HE352">
            <v>294049</v>
          </cell>
          <cell r="HF352">
            <v>26805508</v>
          </cell>
          <cell r="HG352">
            <v>19765615</v>
          </cell>
          <cell r="HH352">
            <v>0</v>
          </cell>
          <cell r="HI352">
            <v>7039893</v>
          </cell>
          <cell r="HJ352">
            <v>11793331</v>
          </cell>
          <cell r="HK352">
            <v>0</v>
          </cell>
          <cell r="HL352">
            <v>300143</v>
          </cell>
          <cell r="HM352">
            <v>1732794</v>
          </cell>
          <cell r="HN352">
            <v>616708</v>
          </cell>
          <cell r="HO352">
            <v>0</v>
          </cell>
          <cell r="HP352">
            <v>105520</v>
          </cell>
          <cell r="HQ352">
            <v>118616</v>
          </cell>
          <cell r="HR352">
            <v>0</v>
          </cell>
          <cell r="HS352">
            <v>578106</v>
          </cell>
          <cell r="HT352">
            <v>0</v>
          </cell>
          <cell r="HU352">
            <v>90807</v>
          </cell>
          <cell r="HV352">
            <v>0</v>
          </cell>
          <cell r="HW352">
            <v>0</v>
          </cell>
          <cell r="HX352">
            <v>16597743</v>
          </cell>
          <cell r="HY352">
            <v>0</v>
          </cell>
          <cell r="HZ352">
            <v>7039893</v>
          </cell>
          <cell r="IA352">
            <v>0</v>
          </cell>
          <cell r="IB352">
            <v>0</v>
          </cell>
          <cell r="IC352">
            <v>0</v>
          </cell>
          <cell r="ID352">
            <v>621379</v>
          </cell>
          <cell r="IE352">
            <v>0</v>
          </cell>
          <cell r="IF352">
            <v>101066</v>
          </cell>
          <cell r="IG352">
            <v>296989</v>
          </cell>
          <cell r="IH352">
            <v>0</v>
          </cell>
          <cell r="II352">
            <v>0</v>
          </cell>
          <cell r="IJ352">
            <v>0</v>
          </cell>
          <cell r="IK352">
            <v>0</v>
          </cell>
          <cell r="IL352">
            <v>16506936</v>
          </cell>
          <cell r="IM352">
            <v>0</v>
          </cell>
          <cell r="IN352">
            <v>1</v>
          </cell>
          <cell r="IO352">
            <v>36.93</v>
          </cell>
          <cell r="IP352">
            <v>166</v>
          </cell>
          <cell r="IQ352">
            <v>10.345000000000001</v>
          </cell>
          <cell r="IR352">
            <v>1.76</v>
          </cell>
          <cell r="IS352">
            <v>1933.3</v>
          </cell>
          <cell r="IT352">
            <v>0</v>
          </cell>
          <cell r="IU352">
            <v>60.5</v>
          </cell>
          <cell r="IV352">
            <v>0</v>
          </cell>
          <cell r="IW352">
            <v>0</v>
          </cell>
          <cell r="IX352">
            <v>0</v>
          </cell>
          <cell r="IY352">
            <v>9821</v>
          </cell>
          <cell r="IZ352">
            <v>12045</v>
          </cell>
          <cell r="JA352">
            <v>0</v>
          </cell>
          <cell r="JB352">
            <v>0</v>
          </cell>
          <cell r="JC352">
            <v>6.85</v>
          </cell>
          <cell r="JD352">
            <v>283.08999999999997</v>
          </cell>
          <cell r="JE352">
            <v>50.69</v>
          </cell>
          <cell r="JF352">
            <v>95.6</v>
          </cell>
          <cell r="JG352">
            <v>136.80000000000001</v>
          </cell>
          <cell r="JH352">
            <v>83.57</v>
          </cell>
          <cell r="JI352">
            <v>87.73</v>
          </cell>
          <cell r="JJ352">
            <v>140.4</v>
          </cell>
          <cell r="JK352">
            <v>311.7</v>
          </cell>
          <cell r="JL352">
            <v>29.05</v>
          </cell>
          <cell r="JM352">
            <v>3.52</v>
          </cell>
          <cell r="JN352">
            <v>176</v>
          </cell>
          <cell r="JO352">
            <v>0.7</v>
          </cell>
          <cell r="JP352">
            <v>6121</v>
          </cell>
          <cell r="JQ352">
            <v>10.093</v>
          </cell>
          <cell r="JR352">
            <v>29168</v>
          </cell>
          <cell r="JS352">
            <v>1926.7</v>
          </cell>
          <cell r="JT352">
            <v>0.1</v>
          </cell>
          <cell r="JU352">
            <v>612</v>
          </cell>
          <cell r="JV352">
            <v>536</v>
          </cell>
          <cell r="JW352">
            <v>1985</v>
          </cell>
          <cell r="JX352">
            <v>1933.3</v>
          </cell>
          <cell r="JY352">
            <v>6366</v>
          </cell>
          <cell r="JZ352">
            <v>12307388</v>
          </cell>
          <cell r="KA352">
            <v>0</v>
          </cell>
        </row>
        <row r="353">
          <cell r="C353">
            <v>6120</v>
          </cell>
          <cell r="D353" t="str">
            <v>SPIRIT LAKE</v>
          </cell>
          <cell r="E353">
            <v>0</v>
          </cell>
          <cell r="F353">
            <v>0</v>
          </cell>
          <cell r="G353">
            <v>0</v>
          </cell>
          <cell r="H353">
            <v>6120</v>
          </cell>
          <cell r="I353">
            <v>7495545</v>
          </cell>
          <cell r="J353">
            <v>139454</v>
          </cell>
          <cell r="K353">
            <v>646525</v>
          </cell>
          <cell r="L353">
            <v>803800</v>
          </cell>
          <cell r="M353">
            <v>20025</v>
          </cell>
          <cell r="N353">
            <v>360000</v>
          </cell>
          <cell r="O353">
            <v>127700</v>
          </cell>
          <cell r="P353">
            <v>302300</v>
          </cell>
          <cell r="Q353">
            <v>0</v>
          </cell>
          <cell r="R353">
            <v>3619757</v>
          </cell>
          <cell r="S353">
            <v>0</v>
          </cell>
          <cell r="T353">
            <v>1054725</v>
          </cell>
          <cell r="U353">
            <v>53143</v>
          </cell>
          <cell r="V353">
            <v>115235</v>
          </cell>
          <cell r="W353">
            <v>320005</v>
          </cell>
          <cell r="X353">
            <v>15058214</v>
          </cell>
          <cell r="Y353">
            <v>0</v>
          </cell>
          <cell r="Z353">
            <v>924453</v>
          </cell>
          <cell r="AA353">
            <v>0</v>
          </cell>
          <cell r="AB353">
            <v>15982667</v>
          </cell>
          <cell r="AC353">
            <v>4493084</v>
          </cell>
          <cell r="AD353">
            <v>20475751</v>
          </cell>
          <cell r="AE353">
            <v>8975000</v>
          </cell>
          <cell r="AF353">
            <v>350000</v>
          </cell>
          <cell r="AG353">
            <v>800000</v>
          </cell>
          <cell r="AH353">
            <v>403000</v>
          </cell>
          <cell r="AI353">
            <v>675000</v>
          </cell>
          <cell r="AJ353">
            <v>360000</v>
          </cell>
          <cell r="AK353">
            <v>1871850</v>
          </cell>
          <cell r="AL353">
            <v>538150</v>
          </cell>
          <cell r="AM353">
            <v>0</v>
          </cell>
          <cell r="AN353">
            <v>4998000</v>
          </cell>
          <cell r="AO353">
            <v>589942</v>
          </cell>
          <cell r="AP353">
            <v>0</v>
          </cell>
          <cell r="AQ353">
            <v>927125</v>
          </cell>
          <cell r="AR353">
            <v>530133</v>
          </cell>
          <cell r="AS353">
            <v>1457258</v>
          </cell>
          <cell r="AT353">
            <v>16020200</v>
          </cell>
          <cell r="AU353">
            <v>924453</v>
          </cell>
          <cell r="AV353">
            <v>16944653</v>
          </cell>
          <cell r="AW353">
            <v>3531098</v>
          </cell>
          <cell r="AX353">
            <v>20475751</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20</v>
          </cell>
          <cell r="BV353">
            <v>2015</v>
          </cell>
          <cell r="BW353">
            <v>2019</v>
          </cell>
          <cell r="BX353">
            <v>10</v>
          </cell>
          <cell r="BY353">
            <v>0</v>
          </cell>
          <cell r="BZ353">
            <v>0</v>
          </cell>
          <cell r="CA353">
            <v>0</v>
          </cell>
          <cell r="CB353">
            <v>0</v>
          </cell>
          <cell r="CC353">
            <v>0</v>
          </cell>
          <cell r="CD353">
            <v>0</v>
          </cell>
          <cell r="CE353">
            <v>0</v>
          </cell>
          <cell r="CF353">
            <v>0</v>
          </cell>
          <cell r="CG353">
            <v>0</v>
          </cell>
          <cell r="CH353">
            <v>0</v>
          </cell>
          <cell r="CI353">
            <v>0</v>
          </cell>
          <cell r="CJ353">
            <v>0</v>
          </cell>
          <cell r="CK353">
            <v>0</v>
          </cell>
          <cell r="CL353">
            <v>0</v>
          </cell>
          <cell r="CM353">
            <v>0</v>
          </cell>
          <cell r="CN353">
            <v>0</v>
          </cell>
          <cell r="CO353">
            <v>0</v>
          </cell>
          <cell r="CP353">
            <v>0</v>
          </cell>
          <cell r="CQ353">
            <v>0</v>
          </cell>
          <cell r="CR353">
            <v>0</v>
          </cell>
          <cell r="CS353">
            <v>0</v>
          </cell>
          <cell r="CT353">
            <v>2700</v>
          </cell>
          <cell r="CU353">
            <v>0</v>
          </cell>
          <cell r="CV353">
            <v>6</v>
          </cell>
          <cell r="CW353">
            <v>737247</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6568918</v>
          </cell>
          <cell r="DU353">
            <v>22011</v>
          </cell>
          <cell r="DV353">
            <v>0</v>
          </cell>
          <cell r="DW353">
            <v>0</v>
          </cell>
          <cell r="DX353">
            <v>0</v>
          </cell>
          <cell r="DY353">
            <v>0</v>
          </cell>
          <cell r="DZ353">
            <v>0</v>
          </cell>
          <cell r="EA353">
            <v>0</v>
          </cell>
          <cell r="EB353">
            <v>6590929</v>
          </cell>
          <cell r="EC353">
            <v>670000</v>
          </cell>
          <cell r="ED353">
            <v>0</v>
          </cell>
          <cell r="EE353">
            <v>6568918</v>
          </cell>
          <cell r="EF353">
            <v>0</v>
          </cell>
          <cell r="EG353">
            <v>0</v>
          </cell>
          <cell r="EH353">
            <v>0</v>
          </cell>
          <cell r="EI353">
            <v>350189</v>
          </cell>
          <cell r="EJ353">
            <v>350189</v>
          </cell>
          <cell r="EK353">
            <v>0</v>
          </cell>
          <cell r="EL353">
            <v>0</v>
          </cell>
          <cell r="EM353">
            <v>0</v>
          </cell>
          <cell r="EN353">
            <v>0</v>
          </cell>
          <cell r="EO353">
            <v>0</v>
          </cell>
          <cell r="EP353">
            <v>0</v>
          </cell>
          <cell r="EQ353">
            <v>7611118</v>
          </cell>
          <cell r="ER353">
            <v>2074</v>
          </cell>
          <cell r="ES353">
            <v>705975</v>
          </cell>
          <cell r="ET353">
            <v>71795</v>
          </cell>
          <cell r="EU353">
            <v>0</v>
          </cell>
          <cell r="EV353">
            <v>0</v>
          </cell>
          <cell r="EW353">
            <v>0</v>
          </cell>
          <cell r="EX353">
            <v>33000</v>
          </cell>
          <cell r="EY353">
            <v>0</v>
          </cell>
          <cell r="EZ353">
            <v>0</v>
          </cell>
          <cell r="FA353">
            <v>0</v>
          </cell>
          <cell r="FB353">
            <v>0</v>
          </cell>
          <cell r="FC353">
            <v>810770</v>
          </cell>
          <cell r="FD353">
            <v>0</v>
          </cell>
          <cell r="FE353">
            <v>0</v>
          </cell>
          <cell r="FF353">
            <v>703901</v>
          </cell>
          <cell r="FG353">
            <v>2074</v>
          </cell>
          <cell r="FH353">
            <v>6493321</v>
          </cell>
          <cell r="FI353">
            <v>121489</v>
          </cell>
          <cell r="FJ353">
            <v>646525</v>
          </cell>
          <cell r="FK353">
            <v>803800</v>
          </cell>
          <cell r="FL353">
            <v>18000</v>
          </cell>
          <cell r="FM353">
            <v>0</v>
          </cell>
          <cell r="FN353">
            <v>2700</v>
          </cell>
          <cell r="FO353">
            <v>224100</v>
          </cell>
          <cell r="FP353">
            <v>0</v>
          </cell>
          <cell r="FQ353">
            <v>3619757</v>
          </cell>
          <cell r="FR353">
            <v>0</v>
          </cell>
          <cell r="FS353">
            <v>25525</v>
          </cell>
          <cell r="FT353">
            <v>45188</v>
          </cell>
          <cell r="FU353">
            <v>115235</v>
          </cell>
          <cell r="FV353">
            <v>127005</v>
          </cell>
          <cell r="FW353">
            <v>12242645</v>
          </cell>
          <cell r="FX353">
            <v>0</v>
          </cell>
          <cell r="FY353">
            <v>0</v>
          </cell>
          <cell r="FZ353">
            <v>0</v>
          </cell>
          <cell r="GA353">
            <v>12242645</v>
          </cell>
          <cell r="GB353">
            <v>2596535</v>
          </cell>
          <cell r="GC353">
            <v>14839180</v>
          </cell>
          <cell r="GD353">
            <v>2008078</v>
          </cell>
          <cell r="GE353">
            <v>0</v>
          </cell>
          <cell r="GF353">
            <v>9639362</v>
          </cell>
          <cell r="GG353">
            <v>6001</v>
          </cell>
          <cell r="GH353">
            <v>7190398</v>
          </cell>
          <cell r="GI353">
            <v>0</v>
          </cell>
          <cell r="GJ353">
            <v>276046</v>
          </cell>
          <cell r="GK353">
            <v>727441</v>
          </cell>
          <cell r="GL353">
            <v>361270</v>
          </cell>
          <cell r="GM353">
            <v>0</v>
          </cell>
          <cell r="GN353">
            <v>59303</v>
          </cell>
          <cell r="GO353">
            <v>66688</v>
          </cell>
          <cell r="GP353">
            <v>0</v>
          </cell>
          <cell r="GQ353">
            <v>208887</v>
          </cell>
          <cell r="GR353">
            <v>0</v>
          </cell>
          <cell r="GS353">
            <v>58830</v>
          </cell>
          <cell r="GT353">
            <v>337987</v>
          </cell>
          <cell r="GU353">
            <v>0</v>
          </cell>
          <cell r="GV353">
            <v>10036179</v>
          </cell>
          <cell r="GW353">
            <v>1535640</v>
          </cell>
          <cell r="GX353">
            <v>1528466</v>
          </cell>
          <cell r="GY353">
            <v>0</v>
          </cell>
          <cell r="GZ353">
            <v>0</v>
          </cell>
          <cell r="HA353">
            <v>0</v>
          </cell>
          <cell r="HB353">
            <v>649509</v>
          </cell>
          <cell r="HC353">
            <v>0</v>
          </cell>
          <cell r="HD353">
            <v>68445</v>
          </cell>
          <cell r="HE353">
            <v>96016</v>
          </cell>
          <cell r="HF353">
            <v>13845810</v>
          </cell>
          <cell r="HG353">
            <v>12360034</v>
          </cell>
          <cell r="HH353">
            <v>0</v>
          </cell>
          <cell r="HI353">
            <v>1485776</v>
          </cell>
          <cell r="HJ353">
            <v>7143819</v>
          </cell>
          <cell r="HK353">
            <v>118483</v>
          </cell>
          <cell r="HL353">
            <v>235340</v>
          </cell>
          <cell r="HM353">
            <v>670372</v>
          </cell>
          <cell r="HN353">
            <v>356279</v>
          </cell>
          <cell r="HO353">
            <v>4991</v>
          </cell>
          <cell r="HP353">
            <v>58964</v>
          </cell>
          <cell r="HQ353">
            <v>66282</v>
          </cell>
          <cell r="HR353">
            <v>0</v>
          </cell>
          <cell r="HS353">
            <v>249353</v>
          </cell>
          <cell r="HT353">
            <v>0</v>
          </cell>
          <cell r="HU353">
            <v>84014</v>
          </cell>
          <cell r="HV353">
            <v>0</v>
          </cell>
          <cell r="HW353">
            <v>0</v>
          </cell>
          <cell r="HX353">
            <v>9748304</v>
          </cell>
          <cell r="HY353">
            <v>0</v>
          </cell>
          <cell r="HZ353">
            <v>1485776</v>
          </cell>
          <cell r="IA353">
            <v>0</v>
          </cell>
          <cell r="IB353">
            <v>0</v>
          </cell>
          <cell r="IC353">
            <v>0</v>
          </cell>
          <cell r="ID353">
            <v>657747</v>
          </cell>
          <cell r="IE353">
            <v>0</v>
          </cell>
          <cell r="IF353">
            <v>56032</v>
          </cell>
          <cell r="IG353">
            <v>159146</v>
          </cell>
          <cell r="IH353">
            <v>0</v>
          </cell>
          <cell r="II353">
            <v>0</v>
          </cell>
          <cell r="IJ353">
            <v>0</v>
          </cell>
          <cell r="IK353">
            <v>0</v>
          </cell>
          <cell r="IL353">
            <v>9664290</v>
          </cell>
          <cell r="IM353">
            <v>0</v>
          </cell>
          <cell r="IN353">
            <v>0</v>
          </cell>
          <cell r="IO353">
            <v>31.69</v>
          </cell>
          <cell r="IP353">
            <v>2</v>
          </cell>
          <cell r="IQ353">
            <v>4.5579999999999998</v>
          </cell>
          <cell r="IR353">
            <v>2.2000000000000002</v>
          </cell>
          <cell r="IS353">
            <v>1158.0999999999999</v>
          </cell>
          <cell r="IT353">
            <v>0</v>
          </cell>
          <cell r="IU353">
            <v>26.5</v>
          </cell>
          <cell r="IV353">
            <v>0</v>
          </cell>
          <cell r="IW353">
            <v>0</v>
          </cell>
          <cell r="IX353">
            <v>0</v>
          </cell>
          <cell r="IY353">
            <v>5891</v>
          </cell>
          <cell r="IZ353">
            <v>7226</v>
          </cell>
          <cell r="JA353">
            <v>0</v>
          </cell>
          <cell r="JB353">
            <v>0</v>
          </cell>
          <cell r="JC353">
            <v>3.88</v>
          </cell>
          <cell r="JD353">
            <v>109.52</v>
          </cell>
          <cell r="JE353">
            <v>17.809999999999999</v>
          </cell>
          <cell r="JF353">
            <v>32.67</v>
          </cell>
          <cell r="JG353">
            <v>59.04</v>
          </cell>
          <cell r="JH353">
            <v>13.7</v>
          </cell>
          <cell r="JI353">
            <v>31.46</v>
          </cell>
          <cell r="JJ353">
            <v>66.959999999999994</v>
          </cell>
          <cell r="JK353">
            <v>112.12</v>
          </cell>
          <cell r="JL353">
            <v>13.38</v>
          </cell>
          <cell r="JM353">
            <v>3.52</v>
          </cell>
          <cell r="JN353">
            <v>4</v>
          </cell>
          <cell r="JO353">
            <v>0</v>
          </cell>
          <cell r="JP353">
            <v>6121</v>
          </cell>
          <cell r="JQ353">
            <v>4.5709999999999997</v>
          </cell>
          <cell r="JR353">
            <v>0</v>
          </cell>
          <cell r="JS353">
            <v>1167.0999999999999</v>
          </cell>
          <cell r="JT353">
            <v>0</v>
          </cell>
          <cell r="JU353">
            <v>0</v>
          </cell>
          <cell r="JV353">
            <v>0</v>
          </cell>
          <cell r="JW353">
            <v>1125</v>
          </cell>
          <cell r="JX353">
            <v>1158.0999999999999</v>
          </cell>
          <cell r="JY353">
            <v>6366</v>
          </cell>
          <cell r="JZ353">
            <v>7372465</v>
          </cell>
          <cell r="KA353">
            <v>0</v>
          </cell>
        </row>
        <row r="354">
          <cell r="C354">
            <v>6138</v>
          </cell>
          <cell r="D354" t="str">
            <v>SPRINGVILLE</v>
          </cell>
          <cell r="E354">
            <v>0</v>
          </cell>
          <cell r="F354">
            <v>0</v>
          </cell>
          <cell r="G354">
            <v>0</v>
          </cell>
          <cell r="H354">
            <v>6138</v>
          </cell>
          <cell r="I354">
            <v>1508013</v>
          </cell>
          <cell r="J354">
            <v>23474</v>
          </cell>
          <cell r="K354">
            <v>77975</v>
          </cell>
          <cell r="L354">
            <v>350000</v>
          </cell>
          <cell r="M354">
            <v>4875</v>
          </cell>
          <cell r="N354">
            <v>110000</v>
          </cell>
          <cell r="O354">
            <v>131000</v>
          </cell>
          <cell r="P354">
            <v>357500</v>
          </cell>
          <cell r="Q354">
            <v>0</v>
          </cell>
          <cell r="R354">
            <v>2147026</v>
          </cell>
          <cell r="S354">
            <v>0</v>
          </cell>
          <cell r="T354">
            <v>11500</v>
          </cell>
          <cell r="U354">
            <v>4933</v>
          </cell>
          <cell r="V354">
            <v>29000</v>
          </cell>
          <cell r="W354">
            <v>105000</v>
          </cell>
          <cell r="X354">
            <v>4860296</v>
          </cell>
          <cell r="Y354">
            <v>0</v>
          </cell>
          <cell r="Z354">
            <v>268058</v>
          </cell>
          <cell r="AA354">
            <v>0</v>
          </cell>
          <cell r="AB354">
            <v>5128354</v>
          </cell>
          <cell r="AC354">
            <v>1101364</v>
          </cell>
          <cell r="AD354">
            <v>6229718</v>
          </cell>
          <cell r="AE354">
            <v>3383830</v>
          </cell>
          <cell r="AF354">
            <v>142480</v>
          </cell>
          <cell r="AG354">
            <v>123600</v>
          </cell>
          <cell r="AH354">
            <v>209600</v>
          </cell>
          <cell r="AI354">
            <v>281840</v>
          </cell>
          <cell r="AJ354">
            <v>113360</v>
          </cell>
          <cell r="AK354">
            <v>547760</v>
          </cell>
          <cell r="AL354">
            <v>264760</v>
          </cell>
          <cell r="AM354">
            <v>0</v>
          </cell>
          <cell r="AN354">
            <v>1683400</v>
          </cell>
          <cell r="AO354">
            <v>168800</v>
          </cell>
          <cell r="AP354">
            <v>226000</v>
          </cell>
          <cell r="AQ354">
            <v>268058</v>
          </cell>
          <cell r="AR354">
            <v>175492</v>
          </cell>
          <cell r="AS354">
            <v>669550</v>
          </cell>
          <cell r="AT354">
            <v>5905580</v>
          </cell>
          <cell r="AU354">
            <v>268058</v>
          </cell>
          <cell r="AV354">
            <v>6173638</v>
          </cell>
          <cell r="AW354">
            <v>56080</v>
          </cell>
          <cell r="AX354">
            <v>6229718</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20</v>
          </cell>
          <cell r="BV354">
            <v>2011</v>
          </cell>
          <cell r="BW354">
            <v>2015</v>
          </cell>
          <cell r="BX354">
            <v>10</v>
          </cell>
          <cell r="BY354">
            <v>0</v>
          </cell>
          <cell r="BZ354">
            <v>0</v>
          </cell>
          <cell r="CA354">
            <v>0</v>
          </cell>
          <cell r="CB354">
            <v>0</v>
          </cell>
          <cell r="CC354">
            <v>0</v>
          </cell>
          <cell r="CD354">
            <v>0</v>
          </cell>
          <cell r="CE354">
            <v>0</v>
          </cell>
          <cell r="CF354">
            <v>0</v>
          </cell>
          <cell r="CG354">
            <v>0</v>
          </cell>
          <cell r="CH354">
            <v>0</v>
          </cell>
          <cell r="CI354">
            <v>0</v>
          </cell>
          <cell r="CJ354">
            <v>2015</v>
          </cell>
          <cell r="CK354">
            <v>2024</v>
          </cell>
          <cell r="CL354">
            <v>1340</v>
          </cell>
          <cell r="CM354">
            <v>0</v>
          </cell>
          <cell r="CN354">
            <v>0</v>
          </cell>
          <cell r="CO354">
            <v>0</v>
          </cell>
          <cell r="CP354">
            <v>0</v>
          </cell>
          <cell r="CQ354">
            <v>0</v>
          </cell>
          <cell r="CR354">
            <v>0</v>
          </cell>
          <cell r="CS354">
            <v>0</v>
          </cell>
          <cell r="CT354">
            <v>2700</v>
          </cell>
          <cell r="CU354">
            <v>0</v>
          </cell>
          <cell r="CV354">
            <v>3</v>
          </cell>
          <cell r="CW354">
            <v>239083</v>
          </cell>
          <cell r="CX354">
            <v>0</v>
          </cell>
          <cell r="CY354">
            <v>0</v>
          </cell>
          <cell r="CZ354">
            <v>0</v>
          </cell>
          <cell r="DA354">
            <v>0</v>
          </cell>
          <cell r="DB354">
            <v>0</v>
          </cell>
          <cell r="DC354">
            <v>0</v>
          </cell>
          <cell r="DD354">
            <v>0</v>
          </cell>
          <cell r="DE354">
            <v>164606</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1073876</v>
          </cell>
          <cell r="DU354">
            <v>106597</v>
          </cell>
          <cell r="DV354">
            <v>0</v>
          </cell>
          <cell r="DW354">
            <v>0</v>
          </cell>
          <cell r="DX354">
            <v>0</v>
          </cell>
          <cell r="DY354">
            <v>96364</v>
          </cell>
          <cell r="DZ354">
            <v>0</v>
          </cell>
          <cell r="EA354">
            <v>0</v>
          </cell>
          <cell r="EB354">
            <v>1276837</v>
          </cell>
          <cell r="EC354">
            <v>44000</v>
          </cell>
          <cell r="ED354">
            <v>0</v>
          </cell>
          <cell r="EE354">
            <v>1170240</v>
          </cell>
          <cell r="EF354">
            <v>0</v>
          </cell>
          <cell r="EG354">
            <v>164606</v>
          </cell>
          <cell r="EH354">
            <v>164606</v>
          </cell>
          <cell r="EI354">
            <v>40537</v>
          </cell>
          <cell r="EJ354">
            <v>205143</v>
          </cell>
          <cell r="EK354">
            <v>0</v>
          </cell>
          <cell r="EL354">
            <v>0</v>
          </cell>
          <cell r="EM354">
            <v>0</v>
          </cell>
          <cell r="EN354">
            <v>0</v>
          </cell>
          <cell r="EO354">
            <v>0</v>
          </cell>
          <cell r="EP354">
            <v>0</v>
          </cell>
          <cell r="EQ354">
            <v>1525980</v>
          </cell>
          <cell r="ER354">
            <v>86777</v>
          </cell>
          <cell r="ES354">
            <v>1039429</v>
          </cell>
          <cell r="ET354">
            <v>35819</v>
          </cell>
          <cell r="EU354">
            <v>0</v>
          </cell>
          <cell r="EV354">
            <v>0</v>
          </cell>
          <cell r="EW354">
            <v>134000</v>
          </cell>
          <cell r="EX354">
            <v>33000</v>
          </cell>
          <cell r="EY354">
            <v>0</v>
          </cell>
          <cell r="EZ354">
            <v>0</v>
          </cell>
          <cell r="FA354">
            <v>0</v>
          </cell>
          <cell r="FB354">
            <v>0</v>
          </cell>
          <cell r="FC354">
            <v>1242248</v>
          </cell>
          <cell r="FD354">
            <v>0</v>
          </cell>
          <cell r="FE354">
            <v>0</v>
          </cell>
          <cell r="FF354">
            <v>952652</v>
          </cell>
          <cell r="FG354">
            <v>86777</v>
          </cell>
          <cell r="FH354">
            <v>1262688</v>
          </cell>
          <cell r="FI354">
            <v>19656</v>
          </cell>
          <cell r="FJ354">
            <v>77975</v>
          </cell>
          <cell r="FK354">
            <v>350000</v>
          </cell>
          <cell r="FL354">
            <v>4000</v>
          </cell>
          <cell r="FM354">
            <v>0</v>
          </cell>
          <cell r="FN354">
            <v>6000</v>
          </cell>
          <cell r="FO354">
            <v>50000</v>
          </cell>
          <cell r="FP354">
            <v>0</v>
          </cell>
          <cell r="FQ354">
            <v>2147026</v>
          </cell>
          <cell r="FR354">
            <v>0</v>
          </cell>
          <cell r="FS354">
            <v>10000</v>
          </cell>
          <cell r="FT354">
            <v>4130</v>
          </cell>
          <cell r="FU354">
            <v>29000</v>
          </cell>
          <cell r="FV354">
            <v>55000</v>
          </cell>
          <cell r="FW354">
            <v>4015475</v>
          </cell>
          <cell r="FX354">
            <v>0</v>
          </cell>
          <cell r="FY354">
            <v>0</v>
          </cell>
          <cell r="FZ354">
            <v>0</v>
          </cell>
          <cell r="GA354">
            <v>4015475</v>
          </cell>
          <cell r="GB354">
            <v>237824</v>
          </cell>
          <cell r="GC354">
            <v>4253299</v>
          </cell>
          <cell r="GD354">
            <v>586105</v>
          </cell>
          <cell r="GE354">
            <v>0</v>
          </cell>
          <cell r="GF354">
            <v>3154074</v>
          </cell>
          <cell r="GG354">
            <v>6043</v>
          </cell>
          <cell r="GH354">
            <v>2338641</v>
          </cell>
          <cell r="GI354">
            <v>78398</v>
          </cell>
          <cell r="GJ354">
            <v>65536</v>
          </cell>
          <cell r="GK354">
            <v>236160</v>
          </cell>
          <cell r="GL354">
            <v>112016</v>
          </cell>
          <cell r="GM354">
            <v>16969</v>
          </cell>
          <cell r="GN354">
            <v>19296</v>
          </cell>
          <cell r="GO354">
            <v>21191</v>
          </cell>
          <cell r="GP354">
            <v>0</v>
          </cell>
          <cell r="GQ354">
            <v>17164</v>
          </cell>
          <cell r="GR354">
            <v>0</v>
          </cell>
          <cell r="GS354">
            <v>55300</v>
          </cell>
          <cell r="GT354">
            <v>64868</v>
          </cell>
          <cell r="GU354">
            <v>0</v>
          </cell>
          <cell r="GV354">
            <v>3274242</v>
          </cell>
          <cell r="GW354">
            <v>650395</v>
          </cell>
          <cell r="GX354">
            <v>1887916</v>
          </cell>
          <cell r="GY354">
            <v>0</v>
          </cell>
          <cell r="GZ354">
            <v>0</v>
          </cell>
          <cell r="HA354">
            <v>0</v>
          </cell>
          <cell r="HB354">
            <v>179562</v>
          </cell>
          <cell r="HC354">
            <v>0</v>
          </cell>
          <cell r="HD354">
            <v>26699</v>
          </cell>
          <cell r="HE354">
            <v>66011</v>
          </cell>
          <cell r="HF354">
            <v>6058126</v>
          </cell>
          <cell r="HG354">
            <v>4384543</v>
          </cell>
          <cell r="HH354">
            <v>0</v>
          </cell>
          <cell r="HI354">
            <v>1673583</v>
          </cell>
          <cell r="HJ354">
            <v>2323451</v>
          </cell>
          <cell r="HK354">
            <v>38576</v>
          </cell>
          <cell r="HL354">
            <v>66030</v>
          </cell>
          <cell r="HM354">
            <v>257244</v>
          </cell>
          <cell r="HN354">
            <v>112294</v>
          </cell>
          <cell r="HO354">
            <v>16691</v>
          </cell>
          <cell r="HP354">
            <v>19231</v>
          </cell>
          <cell r="HQ354">
            <v>21120</v>
          </cell>
          <cell r="HR354">
            <v>0</v>
          </cell>
          <cell r="HS354">
            <v>16560</v>
          </cell>
          <cell r="HT354">
            <v>0</v>
          </cell>
          <cell r="HU354">
            <v>117020</v>
          </cell>
          <cell r="HV354">
            <v>0</v>
          </cell>
          <cell r="HW354">
            <v>0</v>
          </cell>
          <cell r="HX354">
            <v>3235276</v>
          </cell>
          <cell r="HY354">
            <v>0</v>
          </cell>
          <cell r="HZ354">
            <v>1673583</v>
          </cell>
          <cell r="IA354">
            <v>0</v>
          </cell>
          <cell r="IB354">
            <v>0</v>
          </cell>
          <cell r="IC354">
            <v>0</v>
          </cell>
          <cell r="ID354">
            <v>177884</v>
          </cell>
          <cell r="IE354">
            <v>0</v>
          </cell>
          <cell r="IF354">
            <v>21853</v>
          </cell>
          <cell r="IG354">
            <v>52029</v>
          </cell>
          <cell r="IH354">
            <v>0</v>
          </cell>
          <cell r="II354">
            <v>0</v>
          </cell>
          <cell r="IJ354">
            <v>0</v>
          </cell>
          <cell r="IK354">
            <v>0</v>
          </cell>
          <cell r="IL354">
            <v>3118256</v>
          </cell>
          <cell r="IM354">
            <v>0</v>
          </cell>
          <cell r="IN354">
            <v>0</v>
          </cell>
          <cell r="IO354">
            <v>9.34</v>
          </cell>
          <cell r="IP354">
            <v>7</v>
          </cell>
          <cell r="IQ354">
            <v>1.3740000000000001</v>
          </cell>
          <cell r="IR354">
            <v>0</v>
          </cell>
          <cell r="IS354">
            <v>373.1</v>
          </cell>
          <cell r="IT354">
            <v>0</v>
          </cell>
          <cell r="IU354">
            <v>10</v>
          </cell>
          <cell r="IV354">
            <v>0</v>
          </cell>
          <cell r="IW354">
            <v>0</v>
          </cell>
          <cell r="IX354">
            <v>0</v>
          </cell>
          <cell r="IY354">
            <v>0</v>
          </cell>
          <cell r="IZ354">
            <v>0</v>
          </cell>
          <cell r="JA354">
            <v>0</v>
          </cell>
          <cell r="JB354">
            <v>0</v>
          </cell>
          <cell r="JC354">
            <v>0</v>
          </cell>
          <cell r="JD354">
            <v>41.74</v>
          </cell>
          <cell r="JE354">
            <v>12.33</v>
          </cell>
          <cell r="JF354">
            <v>15.73</v>
          </cell>
          <cell r="JG354">
            <v>13.68</v>
          </cell>
          <cell r="JH354">
            <v>16.440000000000001</v>
          </cell>
          <cell r="JI354">
            <v>9.68</v>
          </cell>
          <cell r="JJ354">
            <v>17.28</v>
          </cell>
          <cell r="JK354">
            <v>43.4</v>
          </cell>
          <cell r="JL354">
            <v>4.71</v>
          </cell>
          <cell r="JM354">
            <v>0.44</v>
          </cell>
          <cell r="JN354">
            <v>9</v>
          </cell>
          <cell r="JO354">
            <v>0</v>
          </cell>
          <cell r="JP354">
            <v>6163</v>
          </cell>
          <cell r="JQ354">
            <v>1.3140000000000001</v>
          </cell>
          <cell r="JR354">
            <v>12396</v>
          </cell>
          <cell r="JS354">
            <v>377</v>
          </cell>
          <cell r="JT354">
            <v>0.66</v>
          </cell>
          <cell r="JU354">
            <v>-2095</v>
          </cell>
          <cell r="JV354">
            <v>3535</v>
          </cell>
          <cell r="JW354">
            <v>0</v>
          </cell>
          <cell r="JX354">
            <v>373.1</v>
          </cell>
          <cell r="JY354">
            <v>6408</v>
          </cell>
          <cell r="JZ354">
            <v>2390825</v>
          </cell>
          <cell r="KA354">
            <v>0</v>
          </cell>
        </row>
        <row r="355">
          <cell r="C355">
            <v>6165</v>
          </cell>
          <cell r="D355" t="str">
            <v>STANTON</v>
          </cell>
          <cell r="E355">
            <v>0</v>
          </cell>
          <cell r="F355">
            <v>0</v>
          </cell>
          <cell r="G355">
            <v>0</v>
          </cell>
          <cell r="H355">
            <v>6165</v>
          </cell>
          <cell r="I355">
            <v>980207</v>
          </cell>
          <cell r="J355">
            <v>19839</v>
          </cell>
          <cell r="K355">
            <v>84791</v>
          </cell>
          <cell r="L355">
            <v>400000</v>
          </cell>
          <cell r="M355">
            <v>710</v>
          </cell>
          <cell r="N355">
            <v>55000</v>
          </cell>
          <cell r="O355">
            <v>78500</v>
          </cell>
          <cell r="P355">
            <v>165140</v>
          </cell>
          <cell r="Q355">
            <v>0</v>
          </cell>
          <cell r="R355">
            <v>1176623</v>
          </cell>
          <cell r="S355">
            <v>0</v>
          </cell>
          <cell r="T355">
            <v>11100</v>
          </cell>
          <cell r="U355">
            <v>2503</v>
          </cell>
          <cell r="V355">
            <v>15000</v>
          </cell>
          <cell r="W355">
            <v>84400</v>
          </cell>
          <cell r="X355">
            <v>3073813</v>
          </cell>
          <cell r="Y355">
            <v>0</v>
          </cell>
          <cell r="Z355">
            <v>0</v>
          </cell>
          <cell r="AA355">
            <v>0</v>
          </cell>
          <cell r="AB355">
            <v>3073813</v>
          </cell>
          <cell r="AC355">
            <v>755292</v>
          </cell>
          <cell r="AD355">
            <v>3829105</v>
          </cell>
          <cell r="AE355">
            <v>2040000</v>
          </cell>
          <cell r="AF355">
            <v>90500</v>
          </cell>
          <cell r="AG355">
            <v>78500</v>
          </cell>
          <cell r="AH355">
            <v>128000</v>
          </cell>
          <cell r="AI355">
            <v>181500</v>
          </cell>
          <cell r="AJ355">
            <v>91000</v>
          </cell>
          <cell r="AK355">
            <v>273300</v>
          </cell>
          <cell r="AL355">
            <v>209000</v>
          </cell>
          <cell r="AM355">
            <v>0</v>
          </cell>
          <cell r="AN355">
            <v>1051800</v>
          </cell>
          <cell r="AO355">
            <v>141580</v>
          </cell>
          <cell r="AP355">
            <v>50000</v>
          </cell>
          <cell r="AQ355">
            <v>0</v>
          </cell>
          <cell r="AR355">
            <v>84108</v>
          </cell>
          <cell r="AS355">
            <v>134108</v>
          </cell>
          <cell r="AT355">
            <v>3367488</v>
          </cell>
          <cell r="AU355">
            <v>0</v>
          </cell>
          <cell r="AV355">
            <v>3367488</v>
          </cell>
          <cell r="AW355">
            <v>461617</v>
          </cell>
          <cell r="AX355">
            <v>3829105</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20</v>
          </cell>
          <cell r="BV355">
            <v>2012</v>
          </cell>
          <cell r="BW355">
            <v>2016</v>
          </cell>
          <cell r="BX355">
            <v>10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2700</v>
          </cell>
          <cell r="CU355">
            <v>0</v>
          </cell>
          <cell r="CV355">
            <v>8</v>
          </cell>
          <cell r="CW355">
            <v>114588</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578097</v>
          </cell>
          <cell r="DU355">
            <v>7189</v>
          </cell>
          <cell r="DV355">
            <v>0</v>
          </cell>
          <cell r="DW355">
            <v>0</v>
          </cell>
          <cell r="DX355">
            <v>0</v>
          </cell>
          <cell r="DY355">
            <v>70990</v>
          </cell>
          <cell r="DZ355">
            <v>171411</v>
          </cell>
          <cell r="EA355">
            <v>0</v>
          </cell>
          <cell r="EB355">
            <v>827687</v>
          </cell>
          <cell r="EC355">
            <v>150000</v>
          </cell>
          <cell r="ED355">
            <v>0</v>
          </cell>
          <cell r="EE355">
            <v>820498</v>
          </cell>
          <cell r="EF355">
            <v>0</v>
          </cell>
          <cell r="EG355">
            <v>0</v>
          </cell>
          <cell r="EH355">
            <v>0</v>
          </cell>
          <cell r="EI355">
            <v>22598</v>
          </cell>
          <cell r="EJ355">
            <v>22598</v>
          </cell>
          <cell r="EK355">
            <v>0</v>
          </cell>
          <cell r="EL355">
            <v>0</v>
          </cell>
          <cell r="EM355">
            <v>0</v>
          </cell>
          <cell r="EN355">
            <v>0</v>
          </cell>
          <cell r="EO355">
            <v>0</v>
          </cell>
          <cell r="EP355">
            <v>0</v>
          </cell>
          <cell r="EQ355">
            <v>1000285</v>
          </cell>
          <cell r="ER355">
            <v>10498</v>
          </cell>
          <cell r="ES355">
            <v>1208678</v>
          </cell>
          <cell r="ET355">
            <v>219046</v>
          </cell>
          <cell r="EU355">
            <v>0</v>
          </cell>
          <cell r="EV355">
            <v>0</v>
          </cell>
          <cell r="EW355">
            <v>0</v>
          </cell>
          <cell r="EX355">
            <v>33000</v>
          </cell>
          <cell r="EY355">
            <v>0</v>
          </cell>
          <cell r="EZ355">
            <v>0</v>
          </cell>
          <cell r="FA355">
            <v>0</v>
          </cell>
          <cell r="FB355">
            <v>0</v>
          </cell>
          <cell r="FC355">
            <v>1460724</v>
          </cell>
          <cell r="FD355">
            <v>0</v>
          </cell>
          <cell r="FE355">
            <v>0</v>
          </cell>
          <cell r="FF355">
            <v>1198180</v>
          </cell>
          <cell r="FG355">
            <v>10498</v>
          </cell>
          <cell r="FH355">
            <v>811033</v>
          </cell>
          <cell r="FI355">
            <v>16415</v>
          </cell>
          <cell r="FJ355">
            <v>84791</v>
          </cell>
          <cell r="FK355">
            <v>400000</v>
          </cell>
          <cell r="FL355">
            <v>400</v>
          </cell>
          <cell r="FM355">
            <v>0</v>
          </cell>
          <cell r="FN355">
            <v>0</v>
          </cell>
          <cell r="FO355">
            <v>20000</v>
          </cell>
          <cell r="FP355">
            <v>0</v>
          </cell>
          <cell r="FQ355">
            <v>1176623</v>
          </cell>
          <cell r="FR355">
            <v>0</v>
          </cell>
          <cell r="FS355">
            <v>10000</v>
          </cell>
          <cell r="FT355">
            <v>2071</v>
          </cell>
          <cell r="FU355">
            <v>15000</v>
          </cell>
          <cell r="FV355">
            <v>39200</v>
          </cell>
          <cell r="FW355">
            <v>2575533</v>
          </cell>
          <cell r="FX355">
            <v>0</v>
          </cell>
          <cell r="FY355">
            <v>0</v>
          </cell>
          <cell r="FZ355">
            <v>0</v>
          </cell>
          <cell r="GA355">
            <v>2575533</v>
          </cell>
          <cell r="GB355">
            <v>309818</v>
          </cell>
          <cell r="GC355">
            <v>2885351</v>
          </cell>
          <cell r="GD355">
            <v>571462</v>
          </cell>
          <cell r="GE355">
            <v>0</v>
          </cell>
          <cell r="GF355">
            <v>1576302</v>
          </cell>
          <cell r="GG355">
            <v>6001</v>
          </cell>
          <cell r="GH355">
            <v>1080180</v>
          </cell>
          <cell r="GI355">
            <v>96302</v>
          </cell>
          <cell r="GJ355">
            <v>42937</v>
          </cell>
          <cell r="GK355">
            <v>139583</v>
          </cell>
          <cell r="GL355">
            <v>53632</v>
          </cell>
          <cell r="GM355">
            <v>8315</v>
          </cell>
          <cell r="GN355">
            <v>8840</v>
          </cell>
          <cell r="GO355">
            <v>9778</v>
          </cell>
          <cell r="GP355">
            <v>0</v>
          </cell>
          <cell r="GQ355">
            <v>0</v>
          </cell>
          <cell r="GR355">
            <v>0</v>
          </cell>
          <cell r="GS355">
            <v>29651</v>
          </cell>
          <cell r="GT355">
            <v>22982</v>
          </cell>
          <cell r="GU355">
            <v>0</v>
          </cell>
          <cell r="GV355">
            <v>1628935</v>
          </cell>
          <cell r="GW355">
            <v>564241</v>
          </cell>
          <cell r="GX355">
            <v>616532</v>
          </cell>
          <cell r="GY355">
            <v>0</v>
          </cell>
          <cell r="GZ355">
            <v>0</v>
          </cell>
          <cell r="HA355">
            <v>0</v>
          </cell>
          <cell r="HB355">
            <v>93413</v>
          </cell>
          <cell r="HC355">
            <v>0</v>
          </cell>
          <cell r="HD355">
            <v>14719</v>
          </cell>
          <cell r="HE355">
            <v>66011</v>
          </cell>
          <cell r="HF355">
            <v>2969132</v>
          </cell>
          <cell r="HG355">
            <v>2499822</v>
          </cell>
          <cell r="HH355">
            <v>0</v>
          </cell>
          <cell r="HI355">
            <v>469310</v>
          </cell>
          <cell r="HJ355">
            <v>1114022</v>
          </cell>
          <cell r="HK355">
            <v>0</v>
          </cell>
          <cell r="HL355">
            <v>40956</v>
          </cell>
          <cell r="HM355">
            <v>149597</v>
          </cell>
          <cell r="HN355">
            <v>55559</v>
          </cell>
          <cell r="HO355">
            <v>6388</v>
          </cell>
          <cell r="HP355">
            <v>9116</v>
          </cell>
          <cell r="HQ355">
            <v>10083</v>
          </cell>
          <cell r="HR355">
            <v>0</v>
          </cell>
          <cell r="HS355">
            <v>0</v>
          </cell>
          <cell r="HT355">
            <v>0</v>
          </cell>
          <cell r="HU355">
            <v>48008</v>
          </cell>
          <cell r="HV355">
            <v>0</v>
          </cell>
          <cell r="HW355">
            <v>0</v>
          </cell>
          <cell r="HX355">
            <v>1565687</v>
          </cell>
          <cell r="HY355">
            <v>0</v>
          </cell>
          <cell r="HZ355">
            <v>469310</v>
          </cell>
          <cell r="IA355">
            <v>0</v>
          </cell>
          <cell r="IB355">
            <v>0</v>
          </cell>
          <cell r="IC355">
            <v>0</v>
          </cell>
          <cell r="ID355">
            <v>88531</v>
          </cell>
          <cell r="IE355">
            <v>0</v>
          </cell>
          <cell r="IF355">
            <v>12066</v>
          </cell>
          <cell r="IG355">
            <v>36726</v>
          </cell>
          <cell r="IH355">
            <v>0</v>
          </cell>
          <cell r="II355">
            <v>0</v>
          </cell>
          <cell r="IJ355">
            <v>0</v>
          </cell>
          <cell r="IK355">
            <v>0</v>
          </cell>
          <cell r="IL355">
            <v>1517679</v>
          </cell>
          <cell r="IM355">
            <v>0</v>
          </cell>
          <cell r="IN355">
            <v>0</v>
          </cell>
          <cell r="IO355">
            <v>5.98</v>
          </cell>
          <cell r="IP355">
            <v>0</v>
          </cell>
          <cell r="IQ355">
            <v>0.71099999999999997</v>
          </cell>
          <cell r="IR355">
            <v>0</v>
          </cell>
          <cell r="IS355">
            <v>180</v>
          </cell>
          <cell r="IT355">
            <v>0</v>
          </cell>
          <cell r="IU355">
            <v>7</v>
          </cell>
          <cell r="IV355">
            <v>0</v>
          </cell>
          <cell r="IW355">
            <v>0</v>
          </cell>
          <cell r="IX355">
            <v>0</v>
          </cell>
          <cell r="IY355">
            <v>0</v>
          </cell>
          <cell r="IZ355">
            <v>0</v>
          </cell>
          <cell r="JA355">
            <v>0</v>
          </cell>
          <cell r="JB355">
            <v>0</v>
          </cell>
          <cell r="JC355">
            <v>0</v>
          </cell>
          <cell r="JD355">
            <v>24.44</v>
          </cell>
          <cell r="JE355">
            <v>10.96</v>
          </cell>
          <cell r="JF355">
            <v>4.84</v>
          </cell>
          <cell r="JG355">
            <v>8.64</v>
          </cell>
          <cell r="JH355">
            <v>10.96</v>
          </cell>
          <cell r="JI355">
            <v>4.84</v>
          </cell>
          <cell r="JJ355">
            <v>9.36</v>
          </cell>
          <cell r="JK355">
            <v>25.16</v>
          </cell>
          <cell r="JL355">
            <v>27.72</v>
          </cell>
          <cell r="JM355">
            <v>0</v>
          </cell>
          <cell r="JN355">
            <v>0</v>
          </cell>
          <cell r="JO355">
            <v>0</v>
          </cell>
          <cell r="JP355">
            <v>6121</v>
          </cell>
          <cell r="JQ355">
            <v>0.69099999999999995</v>
          </cell>
          <cell r="JR355">
            <v>2803</v>
          </cell>
          <cell r="JS355">
            <v>182</v>
          </cell>
          <cell r="JT355">
            <v>0</v>
          </cell>
          <cell r="JU355">
            <v>0</v>
          </cell>
          <cell r="JV355">
            <v>0</v>
          </cell>
          <cell r="JW355">
            <v>0</v>
          </cell>
          <cell r="JX355">
            <v>180</v>
          </cell>
          <cell r="JY355">
            <v>6366</v>
          </cell>
          <cell r="JZ355">
            <v>1145880</v>
          </cell>
          <cell r="KA355">
            <v>0</v>
          </cell>
        </row>
        <row r="356">
          <cell r="C356">
            <v>6175</v>
          </cell>
          <cell r="D356" t="str">
            <v>STARMONT</v>
          </cell>
          <cell r="E356">
            <v>0</v>
          </cell>
          <cell r="F356">
            <v>0</v>
          </cell>
          <cell r="G356">
            <v>0</v>
          </cell>
          <cell r="H356">
            <v>6175</v>
          </cell>
          <cell r="I356">
            <v>3339518</v>
          </cell>
          <cell r="J356">
            <v>72131</v>
          </cell>
          <cell r="K356">
            <v>0</v>
          </cell>
          <cell r="L356">
            <v>500000</v>
          </cell>
          <cell r="M356">
            <v>15350</v>
          </cell>
          <cell r="N356">
            <v>250000</v>
          </cell>
          <cell r="O356">
            <v>239000</v>
          </cell>
          <cell r="P356">
            <v>797000</v>
          </cell>
          <cell r="Q356">
            <v>5000</v>
          </cell>
          <cell r="R356">
            <v>3698219</v>
          </cell>
          <cell r="S356">
            <v>0</v>
          </cell>
          <cell r="T356">
            <v>103800</v>
          </cell>
          <cell r="U356">
            <v>12423</v>
          </cell>
          <cell r="V356">
            <v>122000</v>
          </cell>
          <cell r="W356">
            <v>475000</v>
          </cell>
          <cell r="X356">
            <v>9629441</v>
          </cell>
          <cell r="Y356">
            <v>0</v>
          </cell>
          <cell r="Z356">
            <v>0</v>
          </cell>
          <cell r="AA356">
            <v>0</v>
          </cell>
          <cell r="AB356">
            <v>9629441</v>
          </cell>
          <cell r="AC356">
            <v>2300062</v>
          </cell>
          <cell r="AD356">
            <v>11929503</v>
          </cell>
          <cell r="AE356">
            <v>5390000</v>
          </cell>
          <cell r="AF356">
            <v>172000</v>
          </cell>
          <cell r="AG356">
            <v>198000</v>
          </cell>
          <cell r="AH356">
            <v>240000</v>
          </cell>
          <cell r="AI356">
            <v>335000</v>
          </cell>
          <cell r="AJ356">
            <v>160000</v>
          </cell>
          <cell r="AK356">
            <v>623750</v>
          </cell>
          <cell r="AL356">
            <v>515000</v>
          </cell>
          <cell r="AM356">
            <v>0</v>
          </cell>
          <cell r="AN356">
            <v>2243750</v>
          </cell>
          <cell r="AO356">
            <v>475000</v>
          </cell>
          <cell r="AP356">
            <v>480000</v>
          </cell>
          <cell r="AQ356">
            <v>0</v>
          </cell>
          <cell r="AR356">
            <v>293981</v>
          </cell>
          <cell r="AS356">
            <v>773981</v>
          </cell>
          <cell r="AT356">
            <v>8882731</v>
          </cell>
          <cell r="AU356">
            <v>0</v>
          </cell>
          <cell r="AV356">
            <v>8882731</v>
          </cell>
          <cell r="AW356">
            <v>3046772</v>
          </cell>
          <cell r="AX356">
            <v>11929503</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2012</v>
          </cell>
          <cell r="BW356">
            <v>2016</v>
          </cell>
          <cell r="BX356">
            <v>10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4050</v>
          </cell>
          <cell r="CU356">
            <v>0</v>
          </cell>
          <cell r="CV356">
            <v>0</v>
          </cell>
          <cell r="CW356">
            <v>393582</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1837404</v>
          </cell>
          <cell r="DU356">
            <v>307545</v>
          </cell>
          <cell r="DV356">
            <v>0</v>
          </cell>
          <cell r="DW356">
            <v>0</v>
          </cell>
          <cell r="DX356">
            <v>0</v>
          </cell>
          <cell r="DY356">
            <v>66843</v>
          </cell>
          <cell r="DZ356">
            <v>800000</v>
          </cell>
          <cell r="EA356">
            <v>0</v>
          </cell>
          <cell r="EB356">
            <v>3011792</v>
          </cell>
          <cell r="EC356">
            <v>325000</v>
          </cell>
          <cell r="ED356">
            <v>0</v>
          </cell>
          <cell r="EE356">
            <v>2704247</v>
          </cell>
          <cell r="EF356">
            <v>0</v>
          </cell>
          <cell r="EG356">
            <v>0</v>
          </cell>
          <cell r="EH356">
            <v>0</v>
          </cell>
          <cell r="EI356">
            <v>70183</v>
          </cell>
          <cell r="EJ356">
            <v>70183</v>
          </cell>
          <cell r="EK356">
            <v>0</v>
          </cell>
          <cell r="EL356">
            <v>0</v>
          </cell>
          <cell r="EM356">
            <v>0</v>
          </cell>
          <cell r="EN356">
            <v>0</v>
          </cell>
          <cell r="EO356">
            <v>0</v>
          </cell>
          <cell r="EP356">
            <v>0</v>
          </cell>
          <cell r="EQ356">
            <v>3406975</v>
          </cell>
          <cell r="ER356">
            <v>144607</v>
          </cell>
          <cell r="ES356">
            <v>1420860</v>
          </cell>
          <cell r="ET356">
            <v>153382</v>
          </cell>
          <cell r="EU356">
            <v>0</v>
          </cell>
          <cell r="EV356">
            <v>0</v>
          </cell>
          <cell r="EW356">
            <v>0</v>
          </cell>
          <cell r="EX356">
            <v>33000</v>
          </cell>
          <cell r="EY356">
            <v>0</v>
          </cell>
          <cell r="EZ356">
            <v>0</v>
          </cell>
          <cell r="FA356">
            <v>0</v>
          </cell>
          <cell r="FB356">
            <v>0</v>
          </cell>
          <cell r="FC356">
            <v>1607242</v>
          </cell>
          <cell r="FD356">
            <v>0</v>
          </cell>
          <cell r="FE356">
            <v>0</v>
          </cell>
          <cell r="FF356">
            <v>1276253</v>
          </cell>
          <cell r="FG356">
            <v>144607</v>
          </cell>
          <cell r="FH356">
            <v>2952688</v>
          </cell>
          <cell r="FI356">
            <v>63778</v>
          </cell>
          <cell r="FJ356">
            <v>0</v>
          </cell>
          <cell r="FK356">
            <v>500000</v>
          </cell>
          <cell r="FL356">
            <v>8000</v>
          </cell>
          <cell r="FM356">
            <v>0</v>
          </cell>
          <cell r="FN356">
            <v>9000</v>
          </cell>
          <cell r="FO356">
            <v>80000</v>
          </cell>
          <cell r="FP356">
            <v>5000</v>
          </cell>
          <cell r="FQ356">
            <v>3698219</v>
          </cell>
          <cell r="FR356">
            <v>0</v>
          </cell>
          <cell r="FS356">
            <v>100000</v>
          </cell>
          <cell r="FT356">
            <v>10980</v>
          </cell>
          <cell r="FU356">
            <v>122000</v>
          </cell>
          <cell r="FV356">
            <v>250000</v>
          </cell>
          <cell r="FW356">
            <v>7799665</v>
          </cell>
          <cell r="FX356">
            <v>0</v>
          </cell>
          <cell r="FY356">
            <v>0</v>
          </cell>
          <cell r="FZ356">
            <v>0</v>
          </cell>
          <cell r="GA356">
            <v>7799665</v>
          </cell>
          <cell r="GB356">
            <v>832758</v>
          </cell>
          <cell r="GC356">
            <v>8632423</v>
          </cell>
          <cell r="GD356">
            <v>1084980</v>
          </cell>
          <cell r="GE356">
            <v>0</v>
          </cell>
          <cell r="GF356">
            <v>5314803</v>
          </cell>
          <cell r="GG356">
            <v>6015</v>
          </cell>
          <cell r="GH356">
            <v>3785841</v>
          </cell>
          <cell r="GI356">
            <v>75414</v>
          </cell>
          <cell r="GJ356">
            <v>34412</v>
          </cell>
          <cell r="GK356">
            <v>597049</v>
          </cell>
          <cell r="GL356">
            <v>202611</v>
          </cell>
          <cell r="GM356">
            <v>14622</v>
          </cell>
          <cell r="GN356">
            <v>31109</v>
          </cell>
          <cell r="GO356">
            <v>34745</v>
          </cell>
          <cell r="GP356">
            <v>0</v>
          </cell>
          <cell r="GQ356">
            <v>117350</v>
          </cell>
          <cell r="GR356">
            <v>0</v>
          </cell>
          <cell r="GS356">
            <v>109575</v>
          </cell>
          <cell r="GT356">
            <v>49982</v>
          </cell>
          <cell r="GU356">
            <v>0</v>
          </cell>
          <cell r="GV356">
            <v>5474360</v>
          </cell>
          <cell r="GW356">
            <v>1209977</v>
          </cell>
          <cell r="GX356">
            <v>159334</v>
          </cell>
          <cell r="GY356">
            <v>0</v>
          </cell>
          <cell r="GZ356">
            <v>0</v>
          </cell>
          <cell r="HA356">
            <v>0</v>
          </cell>
          <cell r="HB356">
            <v>298514</v>
          </cell>
          <cell r="HC356">
            <v>0</v>
          </cell>
          <cell r="HD356">
            <v>50934</v>
          </cell>
          <cell r="HE356">
            <v>90015</v>
          </cell>
          <cell r="HF356">
            <v>7232200</v>
          </cell>
          <cell r="HG356">
            <v>7286656</v>
          </cell>
          <cell r="HH356">
            <v>0</v>
          </cell>
          <cell r="HI356">
            <v>-54456</v>
          </cell>
          <cell r="HJ356">
            <v>3895725</v>
          </cell>
          <cell r="HK356">
            <v>0</v>
          </cell>
          <cell r="HL356">
            <v>36436</v>
          </cell>
          <cell r="HM356">
            <v>566629</v>
          </cell>
          <cell r="HN356">
            <v>206083</v>
          </cell>
          <cell r="HO356">
            <v>11150</v>
          </cell>
          <cell r="HP356">
            <v>31979</v>
          </cell>
          <cell r="HQ356">
            <v>35706</v>
          </cell>
          <cell r="HR356">
            <v>0</v>
          </cell>
          <cell r="HS356">
            <v>111545</v>
          </cell>
          <cell r="HT356">
            <v>54456</v>
          </cell>
          <cell r="HU356">
            <v>49208</v>
          </cell>
          <cell r="HV356">
            <v>0</v>
          </cell>
          <cell r="HW356">
            <v>-662</v>
          </cell>
          <cell r="HX356">
            <v>5435773</v>
          </cell>
          <cell r="HY356">
            <v>0</v>
          </cell>
          <cell r="HZ356">
            <v>-54456</v>
          </cell>
          <cell r="IA356">
            <v>0</v>
          </cell>
          <cell r="IB356">
            <v>0</v>
          </cell>
          <cell r="IC356">
            <v>0</v>
          </cell>
          <cell r="ID356">
            <v>300672</v>
          </cell>
          <cell r="IE356">
            <v>0</v>
          </cell>
          <cell r="IF356">
            <v>41746</v>
          </cell>
          <cell r="IG356">
            <v>119360</v>
          </cell>
          <cell r="IH356">
            <v>0</v>
          </cell>
          <cell r="II356">
            <v>0</v>
          </cell>
          <cell r="IJ356">
            <v>0</v>
          </cell>
          <cell r="IK356">
            <v>0</v>
          </cell>
          <cell r="IL356">
            <v>5332109</v>
          </cell>
          <cell r="IM356">
            <v>0</v>
          </cell>
          <cell r="IN356">
            <v>0</v>
          </cell>
          <cell r="IO356">
            <v>2.04</v>
          </cell>
          <cell r="IP356">
            <v>0</v>
          </cell>
          <cell r="IQ356">
            <v>3.2389999999999999</v>
          </cell>
          <cell r="IR356">
            <v>0.66</v>
          </cell>
          <cell r="IS356">
            <v>616.9</v>
          </cell>
          <cell r="IT356">
            <v>0</v>
          </cell>
          <cell r="IU356">
            <v>17</v>
          </cell>
          <cell r="IV356">
            <v>0</v>
          </cell>
          <cell r="IW356">
            <v>0</v>
          </cell>
          <cell r="IX356">
            <v>0</v>
          </cell>
          <cell r="IY356">
            <v>0</v>
          </cell>
          <cell r="IZ356">
            <v>0</v>
          </cell>
          <cell r="JA356">
            <v>0</v>
          </cell>
          <cell r="JB356">
            <v>0</v>
          </cell>
          <cell r="JC356">
            <v>0</v>
          </cell>
          <cell r="JD356">
            <v>92.36</v>
          </cell>
          <cell r="JE356">
            <v>35.619999999999997</v>
          </cell>
          <cell r="JF356">
            <v>12.1</v>
          </cell>
          <cell r="JG356">
            <v>44.64</v>
          </cell>
          <cell r="JH356">
            <v>35.619999999999997</v>
          </cell>
          <cell r="JI356">
            <v>15.73</v>
          </cell>
          <cell r="JJ356">
            <v>36.72</v>
          </cell>
          <cell r="JK356">
            <v>88.07</v>
          </cell>
          <cell r="JL356">
            <v>7.05</v>
          </cell>
          <cell r="JM356">
            <v>0.66</v>
          </cell>
          <cell r="JN356">
            <v>0</v>
          </cell>
          <cell r="JO356">
            <v>0</v>
          </cell>
          <cell r="JP356">
            <v>6135</v>
          </cell>
          <cell r="JQ356">
            <v>3.2160000000000002</v>
          </cell>
          <cell r="JR356">
            <v>55599</v>
          </cell>
          <cell r="JS356">
            <v>635</v>
          </cell>
          <cell r="JT356">
            <v>0</v>
          </cell>
          <cell r="JU356">
            <v>0</v>
          </cell>
          <cell r="JV356">
            <v>0</v>
          </cell>
          <cell r="JW356">
            <v>0</v>
          </cell>
          <cell r="JX356">
            <v>616.9</v>
          </cell>
          <cell r="JY356">
            <v>6380</v>
          </cell>
          <cell r="JZ356">
            <v>3935822</v>
          </cell>
          <cell r="KA356">
            <v>0</v>
          </cell>
        </row>
        <row r="357">
          <cell r="C357">
            <v>6219</v>
          </cell>
          <cell r="D357" t="str">
            <v>STORM LAKE</v>
          </cell>
          <cell r="E357">
            <v>0</v>
          </cell>
          <cell r="F357">
            <v>0</v>
          </cell>
          <cell r="G357">
            <v>0</v>
          </cell>
          <cell r="H357">
            <v>6219</v>
          </cell>
          <cell r="I357">
            <v>6575419</v>
          </cell>
          <cell r="J357">
            <v>236198</v>
          </cell>
          <cell r="K357">
            <v>265039</v>
          </cell>
          <cell r="L357">
            <v>1500000</v>
          </cell>
          <cell r="M357">
            <v>25380</v>
          </cell>
          <cell r="N357">
            <v>407000</v>
          </cell>
          <cell r="O357">
            <v>270000</v>
          </cell>
          <cell r="P357">
            <v>569000</v>
          </cell>
          <cell r="Q357">
            <v>0</v>
          </cell>
          <cell r="R357">
            <v>15946150</v>
          </cell>
          <cell r="S357">
            <v>0</v>
          </cell>
          <cell r="T357">
            <v>2165300</v>
          </cell>
          <cell r="U357">
            <v>116737</v>
          </cell>
          <cell r="V357">
            <v>1100000</v>
          </cell>
          <cell r="W357">
            <v>1725000</v>
          </cell>
          <cell r="X357">
            <v>30901223</v>
          </cell>
          <cell r="Y357">
            <v>0</v>
          </cell>
          <cell r="Z357">
            <v>1768919</v>
          </cell>
          <cell r="AA357">
            <v>0</v>
          </cell>
          <cell r="AB357">
            <v>32670142</v>
          </cell>
          <cell r="AC357">
            <v>24504801</v>
          </cell>
          <cell r="AD357">
            <v>57174943</v>
          </cell>
          <cell r="AE357">
            <v>19143500</v>
          </cell>
          <cell r="AF357">
            <v>830625</v>
          </cell>
          <cell r="AG357">
            <v>944050</v>
          </cell>
          <cell r="AH357">
            <v>761000</v>
          </cell>
          <cell r="AI357">
            <v>1566250</v>
          </cell>
          <cell r="AJ357">
            <v>327100</v>
          </cell>
          <cell r="AK357">
            <v>2209750</v>
          </cell>
          <cell r="AL357">
            <v>727500</v>
          </cell>
          <cell r="AM357">
            <v>0</v>
          </cell>
          <cell r="AN357">
            <v>7366275</v>
          </cell>
          <cell r="AO357">
            <v>1928475</v>
          </cell>
          <cell r="AP357">
            <v>14000000</v>
          </cell>
          <cell r="AQ357">
            <v>2310580</v>
          </cell>
          <cell r="AR357">
            <v>1065410</v>
          </cell>
          <cell r="AS357">
            <v>17375990</v>
          </cell>
          <cell r="AT357">
            <v>45814240</v>
          </cell>
          <cell r="AU357">
            <v>1768919</v>
          </cell>
          <cell r="AV357">
            <v>47583159</v>
          </cell>
          <cell r="AW357">
            <v>9591784</v>
          </cell>
          <cell r="AX357">
            <v>57174943</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20</v>
          </cell>
          <cell r="BV357">
            <v>2015</v>
          </cell>
          <cell r="BW357">
            <v>2017</v>
          </cell>
          <cell r="BX357">
            <v>10</v>
          </cell>
          <cell r="BY357">
            <v>0</v>
          </cell>
          <cell r="BZ357">
            <v>0</v>
          </cell>
          <cell r="CA357">
            <v>0</v>
          </cell>
          <cell r="CB357">
            <v>0</v>
          </cell>
          <cell r="CC357">
            <v>0</v>
          </cell>
          <cell r="CD357">
            <v>0</v>
          </cell>
          <cell r="CE357">
            <v>0</v>
          </cell>
          <cell r="CF357">
            <v>0</v>
          </cell>
          <cell r="CG357">
            <v>0</v>
          </cell>
          <cell r="CH357">
            <v>0</v>
          </cell>
          <cell r="CI357">
            <v>0</v>
          </cell>
          <cell r="CJ357">
            <v>2014</v>
          </cell>
          <cell r="CK357">
            <v>2016</v>
          </cell>
          <cell r="CL357">
            <v>1340</v>
          </cell>
          <cell r="CM357">
            <v>0</v>
          </cell>
          <cell r="CN357">
            <v>0</v>
          </cell>
          <cell r="CO357">
            <v>0</v>
          </cell>
          <cell r="CP357">
            <v>0</v>
          </cell>
          <cell r="CQ357">
            <v>0</v>
          </cell>
          <cell r="CR357">
            <v>0</v>
          </cell>
          <cell r="CS357">
            <v>0</v>
          </cell>
          <cell r="CT357">
            <v>2700</v>
          </cell>
          <cell r="CU357">
            <v>0</v>
          </cell>
          <cell r="CV357">
            <v>3</v>
          </cell>
          <cell r="CW357">
            <v>1436679</v>
          </cell>
          <cell r="CX357">
            <v>0</v>
          </cell>
          <cell r="CY357">
            <v>0</v>
          </cell>
          <cell r="CZ357">
            <v>0</v>
          </cell>
          <cell r="DA357">
            <v>0</v>
          </cell>
          <cell r="DB357">
            <v>0</v>
          </cell>
          <cell r="DC357">
            <v>0</v>
          </cell>
          <cell r="DD357">
            <v>0</v>
          </cell>
          <cell r="DE357">
            <v>602545</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4241732</v>
          </cell>
          <cell r="DU357">
            <v>575199</v>
          </cell>
          <cell r="DV357">
            <v>0</v>
          </cell>
          <cell r="DW357">
            <v>0</v>
          </cell>
          <cell r="DX357">
            <v>0</v>
          </cell>
          <cell r="DY357">
            <v>0</v>
          </cell>
          <cell r="DZ357">
            <v>0</v>
          </cell>
          <cell r="EA357">
            <v>0</v>
          </cell>
          <cell r="EB357">
            <v>4816931</v>
          </cell>
          <cell r="EC357">
            <v>686285</v>
          </cell>
          <cell r="ED357">
            <v>0</v>
          </cell>
          <cell r="EE357">
            <v>4241732</v>
          </cell>
          <cell r="EF357">
            <v>598646</v>
          </cell>
          <cell r="EG357">
            <v>3899</v>
          </cell>
          <cell r="EH357">
            <v>602545</v>
          </cell>
          <cell r="EI357">
            <v>148388</v>
          </cell>
          <cell r="EJ357">
            <v>750933</v>
          </cell>
          <cell r="EK357">
            <v>0</v>
          </cell>
          <cell r="EL357">
            <v>0</v>
          </cell>
          <cell r="EM357">
            <v>0</v>
          </cell>
          <cell r="EN357">
            <v>0</v>
          </cell>
          <cell r="EO357">
            <v>558019</v>
          </cell>
          <cell r="EP357">
            <v>0</v>
          </cell>
          <cell r="EQ357">
            <v>6812168</v>
          </cell>
          <cell r="ER357">
            <v>127918</v>
          </cell>
          <cell r="ES357">
            <v>1121123</v>
          </cell>
          <cell r="ET357">
            <v>160694</v>
          </cell>
          <cell r="EU357">
            <v>0</v>
          </cell>
          <cell r="EV357">
            <v>0</v>
          </cell>
          <cell r="EW357">
            <v>134000</v>
          </cell>
          <cell r="EX357">
            <v>33000</v>
          </cell>
          <cell r="EY357">
            <v>0</v>
          </cell>
          <cell r="EZ357">
            <v>0</v>
          </cell>
          <cell r="FA357">
            <v>124098</v>
          </cell>
          <cell r="FB357">
            <v>0</v>
          </cell>
          <cell r="FC357">
            <v>1572915</v>
          </cell>
          <cell r="FD357">
            <v>0</v>
          </cell>
          <cell r="FE357">
            <v>0</v>
          </cell>
          <cell r="FF357">
            <v>993205</v>
          </cell>
          <cell r="FG357">
            <v>127918</v>
          </cell>
          <cell r="FH357">
            <v>4586550</v>
          </cell>
          <cell r="FI357">
            <v>166115</v>
          </cell>
          <cell r="FJ357">
            <v>265039</v>
          </cell>
          <cell r="FK357">
            <v>1500000</v>
          </cell>
          <cell r="FL357">
            <v>10000</v>
          </cell>
          <cell r="FM357">
            <v>0</v>
          </cell>
          <cell r="FN357">
            <v>20000</v>
          </cell>
          <cell r="FO357">
            <v>150000</v>
          </cell>
          <cell r="FP357">
            <v>0</v>
          </cell>
          <cell r="FQ357">
            <v>15946150</v>
          </cell>
          <cell r="FR357">
            <v>0</v>
          </cell>
          <cell r="FS357">
            <v>150000</v>
          </cell>
          <cell r="FT357">
            <v>80251</v>
          </cell>
          <cell r="FU357">
            <v>1100000</v>
          </cell>
          <cell r="FV357">
            <v>525000</v>
          </cell>
          <cell r="FW357">
            <v>24499105</v>
          </cell>
          <cell r="FX357">
            <v>0</v>
          </cell>
          <cell r="FY357">
            <v>0</v>
          </cell>
          <cell r="FZ357">
            <v>0</v>
          </cell>
          <cell r="GA357">
            <v>24499105</v>
          </cell>
          <cell r="GB357">
            <v>6426047</v>
          </cell>
          <cell r="GC357">
            <v>30925152</v>
          </cell>
          <cell r="GD357">
            <v>3800290</v>
          </cell>
          <cell r="GE357">
            <v>0</v>
          </cell>
          <cell r="GF357">
            <v>18524337</v>
          </cell>
          <cell r="GG357">
            <v>6001</v>
          </cell>
          <cell r="GH357">
            <v>13091782</v>
          </cell>
          <cell r="GI357">
            <v>0</v>
          </cell>
          <cell r="GJ357">
            <v>1309916</v>
          </cell>
          <cell r="GK357">
            <v>1191739</v>
          </cell>
          <cell r="GL357">
            <v>651720</v>
          </cell>
          <cell r="GM357">
            <v>0</v>
          </cell>
          <cell r="GN357">
            <v>118951</v>
          </cell>
          <cell r="GO357">
            <v>133766</v>
          </cell>
          <cell r="GP357">
            <v>0</v>
          </cell>
          <cell r="GQ357">
            <v>654507</v>
          </cell>
          <cell r="GR357">
            <v>0</v>
          </cell>
          <cell r="GS357">
            <v>400905</v>
          </cell>
          <cell r="GT357">
            <v>446817</v>
          </cell>
          <cell r="GU357">
            <v>-1294</v>
          </cell>
          <cell r="GV357">
            <v>19372059</v>
          </cell>
          <cell r="GW357">
            <v>3570436</v>
          </cell>
          <cell r="GX357">
            <v>7868463</v>
          </cell>
          <cell r="GY357">
            <v>0</v>
          </cell>
          <cell r="GZ357">
            <v>0</v>
          </cell>
          <cell r="HA357">
            <v>0</v>
          </cell>
          <cell r="HB357">
            <v>320277</v>
          </cell>
          <cell r="HC357">
            <v>0</v>
          </cell>
          <cell r="HD357">
            <v>108959</v>
          </cell>
          <cell r="HE357">
            <v>252042</v>
          </cell>
          <cell r="HF357">
            <v>31383277</v>
          </cell>
          <cell r="HG357">
            <v>21839118</v>
          </cell>
          <cell r="HH357">
            <v>0</v>
          </cell>
          <cell r="HI357">
            <v>9544159</v>
          </cell>
          <cell r="HJ357">
            <v>13275225</v>
          </cell>
          <cell r="HK357">
            <v>0</v>
          </cell>
          <cell r="HL357">
            <v>1476752</v>
          </cell>
          <cell r="HM357">
            <v>1198308</v>
          </cell>
          <cell r="HN357">
            <v>659904</v>
          </cell>
          <cell r="HO357">
            <v>0</v>
          </cell>
          <cell r="HP357">
            <v>121056</v>
          </cell>
          <cell r="HQ357">
            <v>136080</v>
          </cell>
          <cell r="HR357">
            <v>0</v>
          </cell>
          <cell r="HS357">
            <v>624189</v>
          </cell>
          <cell r="HT357">
            <v>0</v>
          </cell>
          <cell r="HU357">
            <v>708322</v>
          </cell>
          <cell r="HV357">
            <v>0</v>
          </cell>
          <cell r="HW357">
            <v>-3961</v>
          </cell>
          <cell r="HX357">
            <v>19607154</v>
          </cell>
          <cell r="HY357">
            <v>0</v>
          </cell>
          <cell r="HZ357">
            <v>9544159</v>
          </cell>
          <cell r="IA357">
            <v>0</v>
          </cell>
          <cell r="IB357">
            <v>0</v>
          </cell>
          <cell r="IC357">
            <v>0</v>
          </cell>
          <cell r="ID357">
            <v>325774</v>
          </cell>
          <cell r="IE357">
            <v>0</v>
          </cell>
          <cell r="IF357">
            <v>89007</v>
          </cell>
          <cell r="IG357">
            <v>269324</v>
          </cell>
          <cell r="IH357">
            <v>0</v>
          </cell>
          <cell r="II357">
            <v>0</v>
          </cell>
          <cell r="IJ357">
            <v>0</v>
          </cell>
          <cell r="IK357">
            <v>0</v>
          </cell>
          <cell r="IL357">
            <v>18898832</v>
          </cell>
          <cell r="IM357">
            <v>0</v>
          </cell>
          <cell r="IN357">
            <v>6.6</v>
          </cell>
          <cell r="IO357">
            <v>58.01</v>
          </cell>
          <cell r="IP357">
            <v>238</v>
          </cell>
          <cell r="IQ357">
            <v>15.61</v>
          </cell>
          <cell r="IR357">
            <v>167.64</v>
          </cell>
          <cell r="IS357">
            <v>2256.8000000000002</v>
          </cell>
          <cell r="IT357">
            <v>0</v>
          </cell>
          <cell r="IU357">
            <v>49</v>
          </cell>
          <cell r="IV357">
            <v>0</v>
          </cell>
          <cell r="IW357">
            <v>0</v>
          </cell>
          <cell r="IX357">
            <v>0</v>
          </cell>
          <cell r="IY357">
            <v>10627</v>
          </cell>
          <cell r="IZ357">
            <v>13033</v>
          </cell>
          <cell r="JA357">
            <v>0</v>
          </cell>
          <cell r="JB357">
            <v>0</v>
          </cell>
          <cell r="JC357">
            <v>7.55</v>
          </cell>
          <cell r="JD357">
            <v>195.77</v>
          </cell>
          <cell r="JE357">
            <v>24.66</v>
          </cell>
          <cell r="JF357">
            <v>84.71</v>
          </cell>
          <cell r="JG357">
            <v>86.4</v>
          </cell>
          <cell r="JH357">
            <v>38.36</v>
          </cell>
          <cell r="JI357">
            <v>79.260000000000005</v>
          </cell>
          <cell r="JJ357">
            <v>100.08</v>
          </cell>
          <cell r="JK357">
            <v>217.7</v>
          </cell>
          <cell r="JL357">
            <v>23.86</v>
          </cell>
          <cell r="JM357">
            <v>190.52</v>
          </cell>
          <cell r="JN357">
            <v>237</v>
          </cell>
          <cell r="JO357">
            <v>3.9</v>
          </cell>
          <cell r="JP357">
            <v>6121</v>
          </cell>
          <cell r="JQ357">
            <v>16.164000000000001</v>
          </cell>
          <cell r="JR357">
            <v>9866</v>
          </cell>
          <cell r="JS357">
            <v>2168.8000000000002</v>
          </cell>
          <cell r="JT357">
            <v>-0.37</v>
          </cell>
          <cell r="JU357">
            <v>-2265</v>
          </cell>
          <cell r="JV357">
            <v>-1982</v>
          </cell>
          <cell r="JW357">
            <v>2188</v>
          </cell>
          <cell r="JX357">
            <v>2256.8000000000002</v>
          </cell>
          <cell r="JY357">
            <v>6366</v>
          </cell>
          <cell r="JZ357">
            <v>14366789</v>
          </cell>
          <cell r="KA357">
            <v>0</v>
          </cell>
        </row>
        <row r="358">
          <cell r="C358">
            <v>6246</v>
          </cell>
          <cell r="D358" t="str">
            <v>STRATFORD</v>
          </cell>
          <cell r="E358">
            <v>0</v>
          </cell>
          <cell r="F358">
            <v>0</v>
          </cell>
          <cell r="G358">
            <v>0</v>
          </cell>
          <cell r="H358">
            <v>6246</v>
          </cell>
          <cell r="I358">
            <v>1031792</v>
          </cell>
          <cell r="J358">
            <v>11961</v>
          </cell>
          <cell r="K358">
            <v>78000</v>
          </cell>
          <cell r="L358">
            <v>143000</v>
          </cell>
          <cell r="M358">
            <v>11000</v>
          </cell>
          <cell r="N358">
            <v>48000</v>
          </cell>
          <cell r="O358">
            <v>6000</v>
          </cell>
          <cell r="P358">
            <v>273150</v>
          </cell>
          <cell r="Q358">
            <v>0</v>
          </cell>
          <cell r="R358">
            <v>928696</v>
          </cell>
          <cell r="S358">
            <v>0</v>
          </cell>
          <cell r="T358">
            <v>500</v>
          </cell>
          <cell r="U358">
            <v>0</v>
          </cell>
          <cell r="V358">
            <v>33000</v>
          </cell>
          <cell r="W358">
            <v>70000</v>
          </cell>
          <cell r="X358">
            <v>2635099</v>
          </cell>
          <cell r="Y358">
            <v>0</v>
          </cell>
          <cell r="Z358">
            <v>0</v>
          </cell>
          <cell r="AA358">
            <v>0</v>
          </cell>
          <cell r="AB358">
            <v>2635099</v>
          </cell>
          <cell r="AC358">
            <v>1573454</v>
          </cell>
          <cell r="AD358">
            <v>4208553</v>
          </cell>
          <cell r="AE358">
            <v>2006000</v>
          </cell>
          <cell r="AF358">
            <v>18000</v>
          </cell>
          <cell r="AG358">
            <v>75000</v>
          </cell>
          <cell r="AH358">
            <v>111000</v>
          </cell>
          <cell r="AI358">
            <v>80000</v>
          </cell>
          <cell r="AJ358">
            <v>70250</v>
          </cell>
          <cell r="AK358">
            <v>235000</v>
          </cell>
          <cell r="AL358">
            <v>249000</v>
          </cell>
          <cell r="AM358">
            <v>0</v>
          </cell>
          <cell r="AN358">
            <v>838250</v>
          </cell>
          <cell r="AO358">
            <v>270000</v>
          </cell>
          <cell r="AP358">
            <v>250000</v>
          </cell>
          <cell r="AQ358">
            <v>117338</v>
          </cell>
          <cell r="AR358">
            <v>85431</v>
          </cell>
          <cell r="AS358">
            <v>452769</v>
          </cell>
          <cell r="AT358">
            <v>3567019</v>
          </cell>
          <cell r="AU358">
            <v>0</v>
          </cell>
          <cell r="AV358">
            <v>3567019</v>
          </cell>
          <cell r="AW358">
            <v>641534</v>
          </cell>
          <cell r="AX358">
            <v>4208553</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20</v>
          </cell>
          <cell r="BV358">
            <v>2013</v>
          </cell>
          <cell r="BW358">
            <v>2017</v>
          </cell>
          <cell r="BX358">
            <v>10</v>
          </cell>
          <cell r="BY358">
            <v>0</v>
          </cell>
          <cell r="BZ358">
            <v>0</v>
          </cell>
          <cell r="CA358">
            <v>0</v>
          </cell>
          <cell r="CB358">
            <v>0</v>
          </cell>
          <cell r="CC358">
            <v>0</v>
          </cell>
          <cell r="CD358">
            <v>0</v>
          </cell>
          <cell r="CE358">
            <v>0</v>
          </cell>
          <cell r="CF358">
            <v>0</v>
          </cell>
          <cell r="CG358">
            <v>0</v>
          </cell>
          <cell r="CH358">
            <v>0</v>
          </cell>
          <cell r="CI358">
            <v>0</v>
          </cell>
          <cell r="CJ358">
            <v>2012</v>
          </cell>
          <cell r="CK358">
            <v>2021</v>
          </cell>
          <cell r="CL358">
            <v>670</v>
          </cell>
          <cell r="CM358">
            <v>0</v>
          </cell>
          <cell r="CN358">
            <v>0</v>
          </cell>
          <cell r="CO358">
            <v>0</v>
          </cell>
          <cell r="CP358">
            <v>0</v>
          </cell>
          <cell r="CQ358">
            <v>0</v>
          </cell>
          <cell r="CR358">
            <v>0</v>
          </cell>
          <cell r="CS358">
            <v>0</v>
          </cell>
          <cell r="CT358">
            <v>2700</v>
          </cell>
          <cell r="CU358">
            <v>0</v>
          </cell>
          <cell r="CV358">
            <v>9</v>
          </cell>
          <cell r="CW358">
            <v>106095</v>
          </cell>
          <cell r="CX358">
            <v>0</v>
          </cell>
          <cell r="CY358">
            <v>0</v>
          </cell>
          <cell r="CZ358">
            <v>0</v>
          </cell>
          <cell r="DA358">
            <v>0</v>
          </cell>
          <cell r="DB358">
            <v>0</v>
          </cell>
          <cell r="DC358">
            <v>0</v>
          </cell>
          <cell r="DD358">
            <v>0</v>
          </cell>
          <cell r="DE358">
            <v>48685</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607444</v>
          </cell>
          <cell r="DU358">
            <v>2648</v>
          </cell>
          <cell r="DV358">
            <v>0</v>
          </cell>
          <cell r="DW358">
            <v>0</v>
          </cell>
          <cell r="DX358">
            <v>0</v>
          </cell>
          <cell r="DY358">
            <v>0</v>
          </cell>
          <cell r="DZ358">
            <v>0</v>
          </cell>
          <cell r="EA358">
            <v>0</v>
          </cell>
          <cell r="EB358">
            <v>610092</v>
          </cell>
          <cell r="EC358">
            <v>230000</v>
          </cell>
          <cell r="ED358">
            <v>0</v>
          </cell>
          <cell r="EE358">
            <v>607444</v>
          </cell>
          <cell r="EF358">
            <v>0</v>
          </cell>
          <cell r="EG358">
            <v>47905</v>
          </cell>
          <cell r="EH358">
            <v>47905</v>
          </cell>
          <cell r="EI358">
            <v>23595</v>
          </cell>
          <cell r="EJ358">
            <v>71500</v>
          </cell>
          <cell r="EK358">
            <v>0</v>
          </cell>
          <cell r="EL358">
            <v>0</v>
          </cell>
          <cell r="EM358">
            <v>0</v>
          </cell>
          <cell r="EN358">
            <v>0</v>
          </cell>
          <cell r="EO358">
            <v>117338</v>
          </cell>
          <cell r="EP358">
            <v>0</v>
          </cell>
          <cell r="EQ358">
            <v>1028930</v>
          </cell>
          <cell r="ER358">
            <v>3703</v>
          </cell>
          <cell r="ES358">
            <v>853275</v>
          </cell>
          <cell r="ET358">
            <v>321678</v>
          </cell>
          <cell r="EU358">
            <v>0</v>
          </cell>
          <cell r="EV358">
            <v>0</v>
          </cell>
          <cell r="EW358">
            <v>67000</v>
          </cell>
          <cell r="EX358">
            <v>33000</v>
          </cell>
          <cell r="EY358">
            <v>0</v>
          </cell>
          <cell r="EZ358">
            <v>0</v>
          </cell>
          <cell r="FA358">
            <v>164109</v>
          </cell>
          <cell r="FB358">
            <v>0</v>
          </cell>
          <cell r="FC358">
            <v>1439062</v>
          </cell>
          <cell r="FD358">
            <v>0</v>
          </cell>
          <cell r="FE358">
            <v>0</v>
          </cell>
          <cell r="FF358">
            <v>849572</v>
          </cell>
          <cell r="FG358">
            <v>3703</v>
          </cell>
          <cell r="FH358">
            <v>616603</v>
          </cell>
          <cell r="FI358">
            <v>7148</v>
          </cell>
          <cell r="FJ358">
            <v>78000</v>
          </cell>
          <cell r="FK358">
            <v>143000</v>
          </cell>
          <cell r="FL358">
            <v>10000</v>
          </cell>
          <cell r="FM358">
            <v>0</v>
          </cell>
          <cell r="FN358">
            <v>0</v>
          </cell>
          <cell r="FO358">
            <v>9000</v>
          </cell>
          <cell r="FP358">
            <v>0</v>
          </cell>
          <cell r="FQ358">
            <v>928696</v>
          </cell>
          <cell r="FR358">
            <v>0</v>
          </cell>
          <cell r="FS358">
            <v>0</v>
          </cell>
          <cell r="FT358">
            <v>0</v>
          </cell>
          <cell r="FU358">
            <v>33000</v>
          </cell>
          <cell r="FV358">
            <v>42000</v>
          </cell>
          <cell r="FW358">
            <v>1867447</v>
          </cell>
          <cell r="FX358">
            <v>0</v>
          </cell>
          <cell r="FY358">
            <v>0</v>
          </cell>
          <cell r="FZ358">
            <v>0</v>
          </cell>
          <cell r="GA358">
            <v>1867447</v>
          </cell>
          <cell r="GB358">
            <v>847343</v>
          </cell>
          <cell r="GC358">
            <v>2714790</v>
          </cell>
          <cell r="GD358">
            <v>315000</v>
          </cell>
          <cell r="GE358">
            <v>0</v>
          </cell>
          <cell r="GF358">
            <v>1503364</v>
          </cell>
          <cell r="GG358">
            <v>6176</v>
          </cell>
          <cell r="GH358">
            <v>1015952</v>
          </cell>
          <cell r="GI358">
            <v>72543</v>
          </cell>
          <cell r="GJ358">
            <v>58258</v>
          </cell>
          <cell r="GK358">
            <v>144889</v>
          </cell>
          <cell r="GL358">
            <v>51465</v>
          </cell>
          <cell r="GM358">
            <v>12046</v>
          </cell>
          <cell r="GN358">
            <v>8161</v>
          </cell>
          <cell r="GO358">
            <v>9177</v>
          </cell>
          <cell r="GP358">
            <v>0</v>
          </cell>
          <cell r="GQ358">
            <v>31578</v>
          </cell>
          <cell r="GR358">
            <v>0</v>
          </cell>
          <cell r="GS358">
            <v>34121</v>
          </cell>
          <cell r="GT358">
            <v>0</v>
          </cell>
          <cell r="GU358">
            <v>0</v>
          </cell>
          <cell r="GV358">
            <v>1523753</v>
          </cell>
          <cell r="GW358">
            <v>225414</v>
          </cell>
          <cell r="GX358">
            <v>2015767</v>
          </cell>
          <cell r="GY358">
            <v>13732</v>
          </cell>
          <cell r="GZ358">
            <v>0</v>
          </cell>
          <cell r="HA358">
            <v>0</v>
          </cell>
          <cell r="HB358">
            <v>90280</v>
          </cell>
          <cell r="HC358">
            <v>0</v>
          </cell>
          <cell r="HD358">
            <v>12233</v>
          </cell>
          <cell r="HE358">
            <v>33006</v>
          </cell>
          <cell r="HF358">
            <v>3888220</v>
          </cell>
          <cell r="HG358">
            <v>1741782</v>
          </cell>
          <cell r="HH358">
            <v>0</v>
          </cell>
          <cell r="HI358">
            <v>2146438</v>
          </cell>
          <cell r="HJ358">
            <v>1009249</v>
          </cell>
          <cell r="HK358">
            <v>16863</v>
          </cell>
          <cell r="HL358">
            <v>61166</v>
          </cell>
          <cell r="HM358">
            <v>118868</v>
          </cell>
          <cell r="HN358">
            <v>50006</v>
          </cell>
          <cell r="HO358">
            <v>13505</v>
          </cell>
          <cell r="HP358">
            <v>8070</v>
          </cell>
          <cell r="HQ358">
            <v>9072</v>
          </cell>
          <cell r="HR358">
            <v>0</v>
          </cell>
          <cell r="HS358">
            <v>37525</v>
          </cell>
          <cell r="HT358">
            <v>0</v>
          </cell>
          <cell r="HU358">
            <v>0</v>
          </cell>
          <cell r="HV358">
            <v>0</v>
          </cell>
          <cell r="HW358">
            <v>0</v>
          </cell>
          <cell r="HX358">
            <v>1419627</v>
          </cell>
          <cell r="HY358">
            <v>0</v>
          </cell>
          <cell r="HZ358">
            <v>2146438</v>
          </cell>
          <cell r="IA358">
            <v>0</v>
          </cell>
          <cell r="IB358">
            <v>0</v>
          </cell>
          <cell r="IC358">
            <v>0</v>
          </cell>
          <cell r="ID358">
            <v>85875</v>
          </cell>
          <cell r="IE358">
            <v>0</v>
          </cell>
          <cell r="IF358">
            <v>10017</v>
          </cell>
          <cell r="IG358">
            <v>39787</v>
          </cell>
          <cell r="IH358">
            <v>0</v>
          </cell>
          <cell r="II358">
            <v>0</v>
          </cell>
          <cell r="IJ358">
            <v>0</v>
          </cell>
          <cell r="IK358">
            <v>0</v>
          </cell>
          <cell r="IL358">
            <v>1419627</v>
          </cell>
          <cell r="IM358">
            <v>0</v>
          </cell>
          <cell r="IN358">
            <v>0</v>
          </cell>
          <cell r="IO358">
            <v>9.0500000000000007</v>
          </cell>
          <cell r="IP358">
            <v>0</v>
          </cell>
          <cell r="IQ358">
            <v>0.66500000000000004</v>
          </cell>
          <cell r="IR358">
            <v>0</v>
          </cell>
          <cell r="IS358">
            <v>162.19999999999999</v>
          </cell>
          <cell r="IT358">
            <v>0</v>
          </cell>
          <cell r="IU358">
            <v>5.5</v>
          </cell>
          <cell r="IV358">
            <v>0</v>
          </cell>
          <cell r="IW358">
            <v>0</v>
          </cell>
          <cell r="IX358">
            <v>0</v>
          </cell>
          <cell r="IY358">
            <v>840</v>
          </cell>
          <cell r="IZ358">
            <v>1030</v>
          </cell>
          <cell r="JA358">
            <v>0</v>
          </cell>
          <cell r="JB358">
            <v>0</v>
          </cell>
          <cell r="JC358">
            <v>0.55000000000000004</v>
          </cell>
          <cell r="JD358">
            <v>18.88</v>
          </cell>
          <cell r="JE358">
            <v>10.96</v>
          </cell>
          <cell r="JF358">
            <v>0</v>
          </cell>
          <cell r="JG358">
            <v>7.92</v>
          </cell>
          <cell r="JH358">
            <v>8.2200000000000006</v>
          </cell>
          <cell r="JI358">
            <v>3.03</v>
          </cell>
          <cell r="JJ358">
            <v>5.76</v>
          </cell>
          <cell r="JK358">
            <v>17.010000000000002</v>
          </cell>
          <cell r="JL358">
            <v>11.63</v>
          </cell>
          <cell r="JM358">
            <v>0</v>
          </cell>
          <cell r="JN358">
            <v>0</v>
          </cell>
          <cell r="JO358">
            <v>0</v>
          </cell>
          <cell r="JP358">
            <v>6296</v>
          </cell>
          <cell r="JQ358">
            <v>0.64200000000000002</v>
          </cell>
          <cell r="JR358">
            <v>34424</v>
          </cell>
          <cell r="JS358">
            <v>160.30000000000001</v>
          </cell>
          <cell r="JT358">
            <v>0</v>
          </cell>
          <cell r="JU358">
            <v>0</v>
          </cell>
          <cell r="JV358">
            <v>0</v>
          </cell>
          <cell r="JW358">
            <v>159</v>
          </cell>
          <cell r="JX358">
            <v>162.19999999999999</v>
          </cell>
          <cell r="JY358">
            <v>6541</v>
          </cell>
          <cell r="JZ358">
            <v>1060950</v>
          </cell>
          <cell r="KA358">
            <v>0</v>
          </cell>
        </row>
        <row r="359">
          <cell r="C359">
            <v>6264</v>
          </cell>
          <cell r="D359" t="str">
            <v>WEST CENTRAL VALLEY</v>
          </cell>
          <cell r="E359">
            <v>0</v>
          </cell>
          <cell r="F359">
            <v>0</v>
          </cell>
          <cell r="G359">
            <v>0</v>
          </cell>
          <cell r="H359">
            <v>6264</v>
          </cell>
          <cell r="I359">
            <v>5186976</v>
          </cell>
          <cell r="J359">
            <v>414264</v>
          </cell>
          <cell r="K359">
            <v>203446</v>
          </cell>
          <cell r="L359">
            <v>130000</v>
          </cell>
          <cell r="M359">
            <v>1835</v>
          </cell>
          <cell r="N359">
            <v>175000</v>
          </cell>
          <cell r="O359">
            <v>55000</v>
          </cell>
          <cell r="P359">
            <v>965000</v>
          </cell>
          <cell r="Q359">
            <v>0</v>
          </cell>
          <cell r="R359">
            <v>4984753</v>
          </cell>
          <cell r="S359">
            <v>0</v>
          </cell>
          <cell r="T359">
            <v>5000</v>
          </cell>
          <cell r="U359">
            <v>25168</v>
          </cell>
          <cell r="V359">
            <v>130000</v>
          </cell>
          <cell r="W359">
            <v>380000</v>
          </cell>
          <cell r="X359">
            <v>12656442</v>
          </cell>
          <cell r="Y359">
            <v>0</v>
          </cell>
          <cell r="Z359">
            <v>501525</v>
          </cell>
          <cell r="AA359">
            <v>0</v>
          </cell>
          <cell r="AB359">
            <v>13157967</v>
          </cell>
          <cell r="AC359">
            <v>4302658</v>
          </cell>
          <cell r="AD359">
            <v>17460625</v>
          </cell>
          <cell r="AE359">
            <v>6575000</v>
          </cell>
          <cell r="AF359">
            <v>200000</v>
          </cell>
          <cell r="AG359">
            <v>250000</v>
          </cell>
          <cell r="AH359">
            <v>250000</v>
          </cell>
          <cell r="AI359">
            <v>550000</v>
          </cell>
          <cell r="AJ359">
            <v>150500</v>
          </cell>
          <cell r="AK359">
            <v>1305000</v>
          </cell>
          <cell r="AL359">
            <v>825000</v>
          </cell>
          <cell r="AM359">
            <v>0</v>
          </cell>
          <cell r="AN359">
            <v>3530500</v>
          </cell>
          <cell r="AO359">
            <v>470000</v>
          </cell>
          <cell r="AP359">
            <v>850000</v>
          </cell>
          <cell r="AQ359">
            <v>2221666</v>
          </cell>
          <cell r="AR359">
            <v>400631</v>
          </cell>
          <cell r="AS359">
            <v>3472297</v>
          </cell>
          <cell r="AT359">
            <v>14047797</v>
          </cell>
          <cell r="AU359">
            <v>501525</v>
          </cell>
          <cell r="AV359">
            <v>14549322</v>
          </cell>
          <cell r="AW359">
            <v>2911303</v>
          </cell>
          <cell r="AX359">
            <v>17460625</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20</v>
          </cell>
          <cell r="BV359">
            <v>2012</v>
          </cell>
          <cell r="BW359">
            <v>2016</v>
          </cell>
          <cell r="BX359">
            <v>10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0</v>
          </cell>
          <cell r="CM359">
            <v>0</v>
          </cell>
          <cell r="CN359">
            <v>0</v>
          </cell>
          <cell r="CO359">
            <v>0</v>
          </cell>
          <cell r="CP359">
            <v>0</v>
          </cell>
          <cell r="CQ359">
            <v>0</v>
          </cell>
          <cell r="CR359">
            <v>0</v>
          </cell>
          <cell r="CS359">
            <v>0</v>
          </cell>
          <cell r="CT359">
            <v>4050</v>
          </cell>
          <cell r="CU359">
            <v>0</v>
          </cell>
          <cell r="CV359">
            <v>5</v>
          </cell>
          <cell r="CW359">
            <v>599398</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3156903</v>
          </cell>
          <cell r="DU359">
            <v>258732</v>
          </cell>
          <cell r="DV359">
            <v>0</v>
          </cell>
          <cell r="DW359">
            <v>0</v>
          </cell>
          <cell r="DX359">
            <v>0</v>
          </cell>
          <cell r="DY359">
            <v>0</v>
          </cell>
          <cell r="DZ359">
            <v>0</v>
          </cell>
          <cell r="EA359">
            <v>0</v>
          </cell>
          <cell r="EB359">
            <v>3415635</v>
          </cell>
          <cell r="EC359">
            <v>325000</v>
          </cell>
          <cell r="ED359">
            <v>0</v>
          </cell>
          <cell r="EE359">
            <v>3156903</v>
          </cell>
          <cell r="EF359">
            <v>0</v>
          </cell>
          <cell r="EG359">
            <v>0</v>
          </cell>
          <cell r="EH359">
            <v>0</v>
          </cell>
          <cell r="EI359">
            <v>140241</v>
          </cell>
          <cell r="EJ359">
            <v>140241</v>
          </cell>
          <cell r="EK359">
            <v>0</v>
          </cell>
          <cell r="EL359">
            <v>0</v>
          </cell>
          <cell r="EM359">
            <v>0</v>
          </cell>
          <cell r="EN359">
            <v>0</v>
          </cell>
          <cell r="EO359">
            <v>1721141</v>
          </cell>
          <cell r="EP359">
            <v>0</v>
          </cell>
          <cell r="EQ359">
            <v>5602017</v>
          </cell>
          <cell r="ER359">
            <v>60882</v>
          </cell>
          <cell r="ES359">
            <v>893399</v>
          </cell>
          <cell r="ET359">
            <v>85707</v>
          </cell>
          <cell r="EU359">
            <v>0</v>
          </cell>
          <cell r="EV359">
            <v>0</v>
          </cell>
          <cell r="EW359">
            <v>0</v>
          </cell>
          <cell r="EX359">
            <v>33000</v>
          </cell>
          <cell r="EY359">
            <v>0</v>
          </cell>
          <cell r="EZ359">
            <v>0</v>
          </cell>
          <cell r="FA359">
            <v>404999</v>
          </cell>
          <cell r="FB359">
            <v>0</v>
          </cell>
          <cell r="FC359">
            <v>1417105</v>
          </cell>
          <cell r="FD359">
            <v>0</v>
          </cell>
          <cell r="FE359">
            <v>0</v>
          </cell>
          <cell r="FF359">
            <v>832517</v>
          </cell>
          <cell r="FG359">
            <v>60882</v>
          </cell>
          <cell r="FH359">
            <v>3153706</v>
          </cell>
          <cell r="FI359">
            <v>261152</v>
          </cell>
          <cell r="FJ359">
            <v>203446</v>
          </cell>
          <cell r="FK359">
            <v>130000</v>
          </cell>
          <cell r="FL359">
            <v>1000</v>
          </cell>
          <cell r="FM359">
            <v>0</v>
          </cell>
          <cell r="FN359">
            <v>5000</v>
          </cell>
          <cell r="FO359">
            <v>50000</v>
          </cell>
          <cell r="FP359">
            <v>0</v>
          </cell>
          <cell r="FQ359">
            <v>4984753</v>
          </cell>
          <cell r="FR359">
            <v>0</v>
          </cell>
          <cell r="FS359">
            <v>0</v>
          </cell>
          <cell r="FT359">
            <v>13089</v>
          </cell>
          <cell r="FU359">
            <v>130000</v>
          </cell>
          <cell r="FV359">
            <v>80000</v>
          </cell>
          <cell r="FW359">
            <v>9012146</v>
          </cell>
          <cell r="FX359">
            <v>0</v>
          </cell>
          <cell r="FY359">
            <v>0</v>
          </cell>
          <cell r="FZ359">
            <v>0</v>
          </cell>
          <cell r="GA359">
            <v>9012146</v>
          </cell>
          <cell r="GB359">
            <v>1722006</v>
          </cell>
          <cell r="GC359">
            <v>10734152</v>
          </cell>
          <cell r="GD359">
            <v>612535</v>
          </cell>
          <cell r="GE359">
            <v>0</v>
          </cell>
          <cell r="GF359">
            <v>7634924</v>
          </cell>
          <cell r="GG359">
            <v>6067</v>
          </cell>
          <cell r="GH359">
            <v>5775177</v>
          </cell>
          <cell r="GI359">
            <v>0</v>
          </cell>
          <cell r="GJ359">
            <v>57206</v>
          </cell>
          <cell r="GK359">
            <v>794898</v>
          </cell>
          <cell r="GL359">
            <v>277011</v>
          </cell>
          <cell r="GM359">
            <v>2532</v>
          </cell>
          <cell r="GN359">
            <v>46825</v>
          </cell>
          <cell r="GO359">
            <v>51375</v>
          </cell>
          <cell r="GP359">
            <v>0</v>
          </cell>
          <cell r="GQ359">
            <v>49678</v>
          </cell>
          <cell r="GR359">
            <v>0</v>
          </cell>
          <cell r="GS359">
            <v>88833</v>
          </cell>
          <cell r="GT359">
            <v>0</v>
          </cell>
          <cell r="GU359">
            <v>0</v>
          </cell>
          <cell r="GV359">
            <v>7685091</v>
          </cell>
          <cell r="GW359">
            <v>606435</v>
          </cell>
          <cell r="GX359">
            <v>3375520</v>
          </cell>
          <cell r="GY359">
            <v>38666</v>
          </cell>
          <cell r="GZ359">
            <v>0</v>
          </cell>
          <cell r="HA359">
            <v>0</v>
          </cell>
          <cell r="HB359">
            <v>472467</v>
          </cell>
          <cell r="HC359">
            <v>0</v>
          </cell>
          <cell r="HD359">
            <v>53708</v>
          </cell>
          <cell r="HE359">
            <v>150025</v>
          </cell>
          <cell r="HF359">
            <v>12289538</v>
          </cell>
          <cell r="HG359">
            <v>9127008</v>
          </cell>
          <cell r="HH359">
            <v>0</v>
          </cell>
          <cell r="HI359">
            <v>3162530</v>
          </cell>
          <cell r="HJ359">
            <v>5761953</v>
          </cell>
          <cell r="HK359">
            <v>70976</v>
          </cell>
          <cell r="HL359">
            <v>66634</v>
          </cell>
          <cell r="HM359">
            <v>739780</v>
          </cell>
          <cell r="HN359">
            <v>274351</v>
          </cell>
          <cell r="HO359">
            <v>5192</v>
          </cell>
          <cell r="HP359">
            <v>46663</v>
          </cell>
          <cell r="HQ359">
            <v>51202</v>
          </cell>
          <cell r="HR359">
            <v>0</v>
          </cell>
          <cell r="HS359">
            <v>110656</v>
          </cell>
          <cell r="HT359">
            <v>0</v>
          </cell>
          <cell r="HU359">
            <v>144135</v>
          </cell>
          <cell r="HV359">
            <v>0</v>
          </cell>
          <cell r="HW359">
            <v>-6067</v>
          </cell>
          <cell r="HX359">
            <v>7855504</v>
          </cell>
          <cell r="HY359">
            <v>0</v>
          </cell>
          <cell r="HZ359">
            <v>3162530</v>
          </cell>
          <cell r="IA359">
            <v>0</v>
          </cell>
          <cell r="IB359">
            <v>0</v>
          </cell>
          <cell r="IC359">
            <v>0</v>
          </cell>
          <cell r="ID359">
            <v>476375</v>
          </cell>
          <cell r="IE359">
            <v>0</v>
          </cell>
          <cell r="IF359">
            <v>43965</v>
          </cell>
          <cell r="IG359">
            <v>165267</v>
          </cell>
          <cell r="IH359">
            <v>0</v>
          </cell>
          <cell r="II359">
            <v>0</v>
          </cell>
          <cell r="IJ359">
            <v>0</v>
          </cell>
          <cell r="IK359">
            <v>0</v>
          </cell>
          <cell r="IL359">
            <v>7711369</v>
          </cell>
          <cell r="IM359">
            <v>0</v>
          </cell>
          <cell r="IN359">
            <v>0</v>
          </cell>
          <cell r="IO359">
            <v>6.37</v>
          </cell>
          <cell r="IP359">
            <v>3</v>
          </cell>
          <cell r="IQ359">
            <v>4.4000000000000004</v>
          </cell>
          <cell r="IR359">
            <v>0</v>
          </cell>
          <cell r="IS359">
            <v>931.9</v>
          </cell>
          <cell r="IT359">
            <v>0</v>
          </cell>
          <cell r="IU359">
            <v>27</v>
          </cell>
          <cell r="IV359">
            <v>0</v>
          </cell>
          <cell r="IW359">
            <v>0</v>
          </cell>
          <cell r="IX359">
            <v>0</v>
          </cell>
          <cell r="IY359">
            <v>0</v>
          </cell>
          <cell r="IZ359">
            <v>0</v>
          </cell>
          <cell r="JA359">
            <v>0</v>
          </cell>
          <cell r="JB359">
            <v>0</v>
          </cell>
          <cell r="JC359">
            <v>0</v>
          </cell>
          <cell r="JD359">
            <v>119.57</v>
          </cell>
          <cell r="JE359">
            <v>23.29</v>
          </cell>
          <cell r="JF359">
            <v>46.6</v>
          </cell>
          <cell r="JG359">
            <v>49.68</v>
          </cell>
          <cell r="JH359">
            <v>19.18</v>
          </cell>
          <cell r="JI359">
            <v>49.64</v>
          </cell>
          <cell r="JJ359">
            <v>51.12</v>
          </cell>
          <cell r="JK359">
            <v>119.94</v>
          </cell>
          <cell r="JL359">
            <v>5.9</v>
          </cell>
          <cell r="JM359">
            <v>0</v>
          </cell>
          <cell r="JN359">
            <v>1</v>
          </cell>
          <cell r="JO359">
            <v>0</v>
          </cell>
          <cell r="JP359">
            <v>6187</v>
          </cell>
          <cell r="JQ359">
            <v>4.532</v>
          </cell>
          <cell r="JR359">
            <v>24845</v>
          </cell>
          <cell r="JS359">
            <v>931.3</v>
          </cell>
          <cell r="JT359">
            <v>0</v>
          </cell>
          <cell r="JU359">
            <v>0</v>
          </cell>
          <cell r="JV359">
            <v>0</v>
          </cell>
          <cell r="JW359">
            <v>0</v>
          </cell>
          <cell r="JX359">
            <v>931.9</v>
          </cell>
          <cell r="JY359">
            <v>6432</v>
          </cell>
          <cell r="JZ359">
            <v>5993981</v>
          </cell>
          <cell r="KA359">
            <v>0</v>
          </cell>
        </row>
        <row r="360">
          <cell r="C360">
            <v>6273</v>
          </cell>
          <cell r="D360" t="str">
            <v>SUMNER-FREDERICKSBURG</v>
          </cell>
          <cell r="E360">
            <v>0</v>
          </cell>
          <cell r="F360">
            <v>0</v>
          </cell>
          <cell r="G360">
            <v>0</v>
          </cell>
          <cell r="H360">
            <v>6273</v>
          </cell>
          <cell r="I360">
            <v>3434386</v>
          </cell>
          <cell r="J360">
            <v>48792</v>
          </cell>
          <cell r="K360">
            <v>379147</v>
          </cell>
          <cell r="L360">
            <v>710000</v>
          </cell>
          <cell r="M360">
            <v>35800</v>
          </cell>
          <cell r="N360">
            <v>300000</v>
          </cell>
          <cell r="O360">
            <v>350000</v>
          </cell>
          <cell r="P360">
            <v>315400</v>
          </cell>
          <cell r="Q360">
            <v>0</v>
          </cell>
          <cell r="R360">
            <v>5551183</v>
          </cell>
          <cell r="S360">
            <v>0</v>
          </cell>
          <cell r="T360">
            <v>1267500</v>
          </cell>
          <cell r="U360">
            <v>17702</v>
          </cell>
          <cell r="V360">
            <v>70000</v>
          </cell>
          <cell r="W360">
            <v>315000</v>
          </cell>
          <cell r="X360">
            <v>12794910</v>
          </cell>
          <cell r="Y360">
            <v>0</v>
          </cell>
          <cell r="Z360">
            <v>647871</v>
          </cell>
          <cell r="AA360">
            <v>0</v>
          </cell>
          <cell r="AB360">
            <v>13442781</v>
          </cell>
          <cell r="AC360">
            <v>5177612</v>
          </cell>
          <cell r="AD360">
            <v>18620393</v>
          </cell>
          <cell r="AE360">
            <v>9455000</v>
          </cell>
          <cell r="AF360">
            <v>334000</v>
          </cell>
          <cell r="AG360">
            <v>245600</v>
          </cell>
          <cell r="AH360">
            <v>456000</v>
          </cell>
          <cell r="AI360">
            <v>586000</v>
          </cell>
          <cell r="AJ360">
            <v>295000</v>
          </cell>
          <cell r="AK360">
            <v>1351000</v>
          </cell>
          <cell r="AL360">
            <v>800000</v>
          </cell>
          <cell r="AM360">
            <v>0</v>
          </cell>
          <cell r="AN360">
            <v>4067600</v>
          </cell>
          <cell r="AO360">
            <v>600000</v>
          </cell>
          <cell r="AP360">
            <v>450000</v>
          </cell>
          <cell r="AQ360">
            <v>813741</v>
          </cell>
          <cell r="AR360">
            <v>388156</v>
          </cell>
          <cell r="AS360">
            <v>1651897</v>
          </cell>
          <cell r="AT360">
            <v>15774497</v>
          </cell>
          <cell r="AU360">
            <v>647871</v>
          </cell>
          <cell r="AV360">
            <v>16422368</v>
          </cell>
          <cell r="AW360">
            <v>2198025</v>
          </cell>
          <cell r="AX360">
            <v>18620393</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20</v>
          </cell>
          <cell r="BV360">
            <v>2015</v>
          </cell>
          <cell r="BW360">
            <v>2017</v>
          </cell>
          <cell r="BX360">
            <v>10</v>
          </cell>
          <cell r="BY360">
            <v>0</v>
          </cell>
          <cell r="BZ360">
            <v>0</v>
          </cell>
          <cell r="CA360">
            <v>0</v>
          </cell>
          <cell r="CB360">
            <v>0</v>
          </cell>
          <cell r="CC360">
            <v>0</v>
          </cell>
          <cell r="CD360">
            <v>0</v>
          </cell>
          <cell r="CE360">
            <v>0</v>
          </cell>
          <cell r="CF360">
            <v>0</v>
          </cell>
          <cell r="CG360">
            <v>0</v>
          </cell>
          <cell r="CH360">
            <v>0</v>
          </cell>
          <cell r="CI360">
            <v>0</v>
          </cell>
          <cell r="CJ360">
            <v>2011</v>
          </cell>
          <cell r="CK360">
            <v>2020</v>
          </cell>
          <cell r="CL360">
            <v>1340</v>
          </cell>
          <cell r="CM360">
            <v>0</v>
          </cell>
          <cell r="CN360">
            <v>0</v>
          </cell>
          <cell r="CO360">
            <v>0</v>
          </cell>
          <cell r="CP360">
            <v>0</v>
          </cell>
          <cell r="CQ360">
            <v>0</v>
          </cell>
          <cell r="CR360">
            <v>0</v>
          </cell>
          <cell r="CS360">
            <v>0</v>
          </cell>
          <cell r="CT360">
            <v>2700</v>
          </cell>
          <cell r="CU360">
            <v>0</v>
          </cell>
          <cell r="CV360">
            <v>7</v>
          </cell>
          <cell r="CW360">
            <v>546394</v>
          </cell>
          <cell r="CX360">
            <v>0</v>
          </cell>
          <cell r="CY360">
            <v>0</v>
          </cell>
          <cell r="CZ360">
            <v>0</v>
          </cell>
          <cell r="DA360">
            <v>0</v>
          </cell>
          <cell r="DB360">
            <v>0</v>
          </cell>
          <cell r="DC360">
            <v>0</v>
          </cell>
          <cell r="DD360">
            <v>0</v>
          </cell>
          <cell r="DE360">
            <v>231583</v>
          </cell>
          <cell r="DF360">
            <v>0</v>
          </cell>
          <cell r="DG360">
            <v>0</v>
          </cell>
          <cell r="DH360">
            <v>0</v>
          </cell>
          <cell r="DI360">
            <v>0</v>
          </cell>
          <cell r="DJ360">
            <v>0</v>
          </cell>
          <cell r="DK360">
            <v>0</v>
          </cell>
          <cell r="DL360">
            <v>0</v>
          </cell>
          <cell r="DM360">
            <v>0</v>
          </cell>
          <cell r="DN360">
            <v>0</v>
          </cell>
          <cell r="DO360">
            <v>0</v>
          </cell>
          <cell r="DP360">
            <v>0</v>
          </cell>
          <cell r="DQ360">
            <v>0</v>
          </cell>
          <cell r="DR360">
            <v>0</v>
          </cell>
          <cell r="DS360">
            <v>0</v>
          </cell>
          <cell r="DT360">
            <v>2296621</v>
          </cell>
          <cell r="DU360">
            <v>50865</v>
          </cell>
          <cell r="DV360">
            <v>0</v>
          </cell>
          <cell r="DW360">
            <v>0</v>
          </cell>
          <cell r="DX360">
            <v>0</v>
          </cell>
          <cell r="DY360">
            <v>215655</v>
          </cell>
          <cell r="DZ360">
            <v>150000</v>
          </cell>
          <cell r="EA360">
            <v>0</v>
          </cell>
          <cell r="EB360">
            <v>2713141</v>
          </cell>
          <cell r="EC360">
            <v>250000</v>
          </cell>
          <cell r="ED360">
            <v>0</v>
          </cell>
          <cell r="EE360">
            <v>2662276</v>
          </cell>
          <cell r="EF360">
            <v>231582</v>
          </cell>
          <cell r="EG360">
            <v>1</v>
          </cell>
          <cell r="EH360">
            <v>231583</v>
          </cell>
          <cell r="EI360">
            <v>100761</v>
          </cell>
          <cell r="EJ360">
            <v>332344</v>
          </cell>
          <cell r="EK360">
            <v>0</v>
          </cell>
          <cell r="EL360">
            <v>0</v>
          </cell>
          <cell r="EM360">
            <v>0</v>
          </cell>
          <cell r="EN360">
            <v>0</v>
          </cell>
          <cell r="EO360">
            <v>165870</v>
          </cell>
          <cell r="EP360">
            <v>0</v>
          </cell>
          <cell r="EQ360">
            <v>3461355</v>
          </cell>
          <cell r="ER360">
            <v>896612</v>
          </cell>
          <cell r="ES360">
            <v>896612</v>
          </cell>
          <cell r="ET360">
            <v>82632</v>
          </cell>
          <cell r="EU360">
            <v>0</v>
          </cell>
          <cell r="EV360">
            <v>0</v>
          </cell>
          <cell r="EW360">
            <v>75845</v>
          </cell>
          <cell r="EX360">
            <v>33000</v>
          </cell>
          <cell r="EY360">
            <v>0</v>
          </cell>
          <cell r="EZ360">
            <v>0</v>
          </cell>
          <cell r="FA360">
            <v>54324</v>
          </cell>
          <cell r="FB360">
            <v>0</v>
          </cell>
          <cell r="FC360">
            <v>1142413</v>
          </cell>
          <cell r="FD360">
            <v>0</v>
          </cell>
          <cell r="FE360">
            <v>879953</v>
          </cell>
          <cell r="FF360">
            <v>879953</v>
          </cell>
          <cell r="FG360">
            <v>16659</v>
          </cell>
          <cell r="FH360">
            <v>2696601</v>
          </cell>
          <cell r="FI360">
            <v>38363</v>
          </cell>
          <cell r="FJ360">
            <v>379147</v>
          </cell>
          <cell r="FK360">
            <v>710000</v>
          </cell>
          <cell r="FL360">
            <v>20000</v>
          </cell>
          <cell r="FM360">
            <v>0</v>
          </cell>
          <cell r="FN360">
            <v>0</v>
          </cell>
          <cell r="FO360">
            <v>315000</v>
          </cell>
          <cell r="FP360">
            <v>0</v>
          </cell>
          <cell r="FQ360">
            <v>5551183</v>
          </cell>
          <cell r="FR360">
            <v>0</v>
          </cell>
          <cell r="FS360">
            <v>580000</v>
          </cell>
          <cell r="FT360">
            <v>13839</v>
          </cell>
          <cell r="FU360">
            <v>70000</v>
          </cell>
          <cell r="FV360">
            <v>160000</v>
          </cell>
          <cell r="FW360">
            <v>10534133</v>
          </cell>
          <cell r="FX360">
            <v>0</v>
          </cell>
          <cell r="FY360">
            <v>0</v>
          </cell>
          <cell r="FZ360">
            <v>0</v>
          </cell>
          <cell r="GA360">
            <v>10534133</v>
          </cell>
          <cell r="GB360">
            <v>1650517</v>
          </cell>
          <cell r="GC360">
            <v>12184650</v>
          </cell>
          <cell r="GD360">
            <v>2247986</v>
          </cell>
          <cell r="GE360">
            <v>0</v>
          </cell>
          <cell r="GF360">
            <v>4453881</v>
          </cell>
          <cell r="GG360">
            <v>6001</v>
          </cell>
          <cell r="GH360">
            <v>3398366</v>
          </cell>
          <cell r="GI360">
            <v>12244</v>
          </cell>
          <cell r="GJ360">
            <v>55821</v>
          </cell>
          <cell r="GK360">
            <v>419830</v>
          </cell>
          <cell r="GL360">
            <v>169996</v>
          </cell>
          <cell r="GM360">
            <v>0</v>
          </cell>
          <cell r="GN360">
            <v>28065</v>
          </cell>
          <cell r="GO360">
            <v>31376</v>
          </cell>
          <cell r="GP360">
            <v>0</v>
          </cell>
          <cell r="GQ360">
            <v>0</v>
          </cell>
          <cell r="GR360">
            <v>0</v>
          </cell>
          <cell r="GS360">
            <v>53796</v>
          </cell>
          <cell r="GT360">
            <v>31290</v>
          </cell>
          <cell r="GU360">
            <v>0</v>
          </cell>
          <cell r="GV360">
            <v>4538967</v>
          </cell>
          <cell r="GW360">
            <v>1274165</v>
          </cell>
          <cell r="GX360">
            <v>975658</v>
          </cell>
          <cell r="GY360">
            <v>0</v>
          </cell>
          <cell r="GZ360">
            <v>0</v>
          </cell>
          <cell r="HA360">
            <v>0</v>
          </cell>
          <cell r="HB360">
            <v>266437</v>
          </cell>
          <cell r="HC360">
            <v>0</v>
          </cell>
          <cell r="HD360">
            <v>37852</v>
          </cell>
          <cell r="HE360">
            <v>108018</v>
          </cell>
          <cell r="HF360">
            <v>7163245</v>
          </cell>
          <cell r="HG360">
            <v>6393381</v>
          </cell>
          <cell r="HH360">
            <v>0</v>
          </cell>
          <cell r="HI360">
            <v>769864</v>
          </cell>
          <cell r="HJ360">
            <v>3510394</v>
          </cell>
          <cell r="HK360">
            <v>0</v>
          </cell>
          <cell r="HL360">
            <v>19618</v>
          </cell>
          <cell r="HM360">
            <v>434897</v>
          </cell>
          <cell r="HN360">
            <v>175608</v>
          </cell>
          <cell r="HO360">
            <v>0</v>
          </cell>
          <cell r="HP360">
            <v>28924</v>
          </cell>
          <cell r="HQ360">
            <v>32328</v>
          </cell>
          <cell r="HR360">
            <v>0</v>
          </cell>
          <cell r="HS360">
            <v>75200</v>
          </cell>
          <cell r="HT360">
            <v>0</v>
          </cell>
          <cell r="HU360">
            <v>96712</v>
          </cell>
          <cell r="HV360">
            <v>0</v>
          </cell>
          <cell r="HW360">
            <v>0</v>
          </cell>
          <cell r="HX360">
            <v>4731093</v>
          </cell>
          <cell r="HY360">
            <v>0</v>
          </cell>
          <cell r="HZ360">
            <v>769864</v>
          </cell>
          <cell r="IA360">
            <v>0</v>
          </cell>
          <cell r="IB360">
            <v>0</v>
          </cell>
          <cell r="IC360">
            <v>0</v>
          </cell>
          <cell r="ID360">
            <v>273810</v>
          </cell>
          <cell r="IE360">
            <v>0</v>
          </cell>
          <cell r="IF360">
            <v>31008</v>
          </cell>
          <cell r="IG360">
            <v>107118</v>
          </cell>
          <cell r="IH360">
            <v>0</v>
          </cell>
          <cell r="II360">
            <v>0</v>
          </cell>
          <cell r="IJ360">
            <v>0</v>
          </cell>
          <cell r="IK360">
            <v>0</v>
          </cell>
          <cell r="IL360">
            <v>4634381</v>
          </cell>
          <cell r="IM360">
            <v>0</v>
          </cell>
          <cell r="IN360">
            <v>0</v>
          </cell>
          <cell r="IO360">
            <v>0.99</v>
          </cell>
          <cell r="IP360">
            <v>0</v>
          </cell>
          <cell r="IQ360">
            <v>2.2149999999999999</v>
          </cell>
          <cell r="IR360">
            <v>0</v>
          </cell>
          <cell r="IS360">
            <v>858.3</v>
          </cell>
          <cell r="IT360">
            <v>0</v>
          </cell>
          <cell r="IU360">
            <v>22</v>
          </cell>
          <cell r="IV360">
            <v>0</v>
          </cell>
          <cell r="IW360">
            <v>0</v>
          </cell>
          <cell r="IX360">
            <v>0</v>
          </cell>
          <cell r="IY360">
            <v>0</v>
          </cell>
          <cell r="IZ360">
            <v>0</v>
          </cell>
          <cell r="JA360">
            <v>0</v>
          </cell>
          <cell r="JB360">
            <v>0</v>
          </cell>
          <cell r="JC360">
            <v>0</v>
          </cell>
          <cell r="JD360">
            <v>71.05</v>
          </cell>
          <cell r="JE360">
            <v>16.440000000000001</v>
          </cell>
          <cell r="JF360">
            <v>15.73</v>
          </cell>
          <cell r="JG360">
            <v>38.880000000000003</v>
          </cell>
          <cell r="JH360">
            <v>21.92</v>
          </cell>
          <cell r="JI360">
            <v>20.57</v>
          </cell>
          <cell r="JJ360">
            <v>54</v>
          </cell>
          <cell r="JK360">
            <v>96.49</v>
          </cell>
          <cell r="JL360">
            <v>60.66</v>
          </cell>
          <cell r="JM360">
            <v>0.88</v>
          </cell>
          <cell r="JN360">
            <v>4</v>
          </cell>
          <cell r="JO360">
            <v>0</v>
          </cell>
          <cell r="JP360">
            <v>6121</v>
          </cell>
          <cell r="JQ360">
            <v>3.504</v>
          </cell>
          <cell r="JR360">
            <v>20616</v>
          </cell>
          <cell r="JS360">
            <v>573.5</v>
          </cell>
          <cell r="JT360">
            <v>0</v>
          </cell>
          <cell r="JU360">
            <v>0</v>
          </cell>
          <cell r="JV360">
            <v>0</v>
          </cell>
          <cell r="JW360">
            <v>0</v>
          </cell>
          <cell r="JX360">
            <v>858.3</v>
          </cell>
          <cell r="JY360">
            <v>6366</v>
          </cell>
          <cell r="JZ360">
            <v>5463938</v>
          </cell>
          <cell r="KA360">
            <v>0</v>
          </cell>
        </row>
        <row r="361">
          <cell r="C361">
            <v>6291</v>
          </cell>
          <cell r="D361" t="str">
            <v>SOUTH O'BRIEN (SUTHERLAND) (OLD)</v>
          </cell>
          <cell r="E361">
            <v>0</v>
          </cell>
          <cell r="F361">
            <v>0</v>
          </cell>
          <cell r="G361">
            <v>0</v>
          </cell>
          <cell r="H361">
            <v>5157</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0</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cell r="ER361">
            <v>0</v>
          </cell>
          <cell r="ES361">
            <v>0</v>
          </cell>
          <cell r="ET361">
            <v>0</v>
          </cell>
          <cell r="EU361">
            <v>0</v>
          </cell>
          <cell r="EV361">
            <v>0</v>
          </cell>
          <cell r="EW361">
            <v>0</v>
          </cell>
          <cell r="EX361">
            <v>0</v>
          </cell>
          <cell r="EY361">
            <v>0</v>
          </cell>
          <cell r="EZ361">
            <v>0</v>
          </cell>
          <cell r="FA361">
            <v>0</v>
          </cell>
          <cell r="FB361">
            <v>0</v>
          </cell>
          <cell r="FC361">
            <v>0</v>
          </cell>
          <cell r="FD361">
            <v>0</v>
          </cell>
          <cell r="FE361">
            <v>0</v>
          </cell>
          <cell r="FF361">
            <v>0</v>
          </cell>
          <cell r="FG361">
            <v>0</v>
          </cell>
          <cell r="FH361">
            <v>0</v>
          </cell>
          <cell r="FI361">
            <v>0</v>
          </cell>
          <cell r="FJ361">
            <v>0</v>
          </cell>
          <cell r="FK361">
            <v>0</v>
          </cell>
          <cell r="FL361">
            <v>0</v>
          </cell>
          <cell r="FM361">
            <v>0</v>
          </cell>
          <cell r="FN361">
            <v>0</v>
          </cell>
          <cell r="FO361">
            <v>0</v>
          </cell>
          <cell r="FP361">
            <v>0</v>
          </cell>
          <cell r="FQ361">
            <v>0</v>
          </cell>
          <cell r="FR361">
            <v>0</v>
          </cell>
          <cell r="FS361">
            <v>0</v>
          </cell>
          <cell r="FT361">
            <v>0</v>
          </cell>
          <cell r="FU361">
            <v>0</v>
          </cell>
          <cell r="FV361">
            <v>0</v>
          </cell>
          <cell r="FW361">
            <v>0</v>
          </cell>
          <cell r="FX361">
            <v>0</v>
          </cell>
          <cell r="FY361">
            <v>0</v>
          </cell>
          <cell r="FZ361">
            <v>0</v>
          </cell>
          <cell r="GA361">
            <v>0</v>
          </cell>
          <cell r="GB361">
            <v>0</v>
          </cell>
          <cell r="GC361">
            <v>0</v>
          </cell>
          <cell r="GD361">
            <v>0</v>
          </cell>
          <cell r="GE361">
            <v>0</v>
          </cell>
          <cell r="GF361">
            <v>0</v>
          </cell>
          <cell r="GG361">
            <v>0</v>
          </cell>
          <cell r="GH361">
            <v>0</v>
          </cell>
          <cell r="GI361">
            <v>0</v>
          </cell>
          <cell r="GJ361">
            <v>0</v>
          </cell>
          <cell r="GK361">
            <v>0</v>
          </cell>
          <cell r="GL361">
            <v>0</v>
          </cell>
          <cell r="GM361">
            <v>0</v>
          </cell>
          <cell r="GN361">
            <v>0</v>
          </cell>
          <cell r="GO361">
            <v>0</v>
          </cell>
          <cell r="GP361">
            <v>0</v>
          </cell>
          <cell r="GQ361">
            <v>0</v>
          </cell>
          <cell r="GR361">
            <v>0</v>
          </cell>
          <cell r="GS361">
            <v>0</v>
          </cell>
          <cell r="GT361">
            <v>0</v>
          </cell>
          <cell r="GU361">
            <v>0</v>
          </cell>
          <cell r="GV361">
            <v>0</v>
          </cell>
          <cell r="GW361">
            <v>0</v>
          </cell>
          <cell r="GX361">
            <v>0</v>
          </cell>
          <cell r="GY361">
            <v>0</v>
          </cell>
          <cell r="GZ361">
            <v>0</v>
          </cell>
          <cell r="HA361">
            <v>0</v>
          </cell>
          <cell r="HB361">
            <v>0</v>
          </cell>
          <cell r="HC361">
            <v>0</v>
          </cell>
          <cell r="HD361">
            <v>0</v>
          </cell>
          <cell r="HE361">
            <v>0</v>
          </cell>
          <cell r="HF361">
            <v>0</v>
          </cell>
          <cell r="HG361">
            <v>0</v>
          </cell>
          <cell r="HH361">
            <v>0</v>
          </cell>
          <cell r="HI361">
            <v>0</v>
          </cell>
          <cell r="HJ361">
            <v>0</v>
          </cell>
          <cell r="HK361">
            <v>0</v>
          </cell>
          <cell r="HL361">
            <v>0</v>
          </cell>
          <cell r="HM361">
            <v>0</v>
          </cell>
          <cell r="HN361">
            <v>0</v>
          </cell>
          <cell r="HO361">
            <v>0</v>
          </cell>
          <cell r="HP361">
            <v>0</v>
          </cell>
          <cell r="HQ361">
            <v>0</v>
          </cell>
          <cell r="HR361">
            <v>0</v>
          </cell>
          <cell r="HS361">
            <v>0</v>
          </cell>
          <cell r="HT361">
            <v>0</v>
          </cell>
          <cell r="HU361">
            <v>0</v>
          </cell>
          <cell r="HV361">
            <v>0</v>
          </cell>
          <cell r="HW361">
            <v>0</v>
          </cell>
          <cell r="HX361">
            <v>0</v>
          </cell>
          <cell r="HY361">
            <v>0</v>
          </cell>
          <cell r="HZ361">
            <v>0</v>
          </cell>
          <cell r="IA361">
            <v>0</v>
          </cell>
          <cell r="IB361">
            <v>0</v>
          </cell>
          <cell r="IC361">
            <v>0</v>
          </cell>
          <cell r="ID361">
            <v>0</v>
          </cell>
          <cell r="IE361">
            <v>0</v>
          </cell>
          <cell r="IF361">
            <v>0</v>
          </cell>
          <cell r="IG361">
            <v>0</v>
          </cell>
          <cell r="IH361">
            <v>0</v>
          </cell>
          <cell r="II361">
            <v>0</v>
          </cell>
          <cell r="IJ361">
            <v>0</v>
          </cell>
          <cell r="IK361">
            <v>0</v>
          </cell>
          <cell r="IL361">
            <v>0</v>
          </cell>
          <cell r="IM361">
            <v>0</v>
          </cell>
          <cell r="IN361">
            <v>0</v>
          </cell>
          <cell r="IO361">
            <v>0</v>
          </cell>
          <cell r="IP361">
            <v>0</v>
          </cell>
          <cell r="IQ361">
            <v>0</v>
          </cell>
          <cell r="IR361">
            <v>0</v>
          </cell>
          <cell r="IS361">
            <v>0</v>
          </cell>
          <cell r="IT361">
            <v>0</v>
          </cell>
          <cell r="IU361">
            <v>0</v>
          </cell>
          <cell r="IV361">
            <v>0</v>
          </cell>
          <cell r="IW361">
            <v>0</v>
          </cell>
          <cell r="IX361">
            <v>0</v>
          </cell>
          <cell r="IY361">
            <v>0</v>
          </cell>
          <cell r="IZ361">
            <v>0</v>
          </cell>
          <cell r="JA361">
            <v>0</v>
          </cell>
          <cell r="JB361">
            <v>0</v>
          </cell>
          <cell r="JC361">
            <v>0</v>
          </cell>
          <cell r="JD361">
            <v>0</v>
          </cell>
          <cell r="JE361">
            <v>0</v>
          </cell>
          <cell r="JF361">
            <v>0</v>
          </cell>
          <cell r="JG361">
            <v>0</v>
          </cell>
          <cell r="JH361">
            <v>0</v>
          </cell>
          <cell r="JI361">
            <v>0</v>
          </cell>
          <cell r="JJ361">
            <v>0</v>
          </cell>
          <cell r="JK361">
            <v>0</v>
          </cell>
          <cell r="JL361">
            <v>0</v>
          </cell>
          <cell r="JM361">
            <v>0</v>
          </cell>
          <cell r="JN361">
            <v>0</v>
          </cell>
          <cell r="JO361">
            <v>0</v>
          </cell>
          <cell r="JP361">
            <v>0</v>
          </cell>
          <cell r="JQ361">
            <v>0</v>
          </cell>
          <cell r="JR361">
            <v>0</v>
          </cell>
          <cell r="JS361">
            <v>0</v>
          </cell>
          <cell r="JT361">
            <v>0</v>
          </cell>
          <cell r="JU361">
            <v>0</v>
          </cell>
          <cell r="JV361">
            <v>0</v>
          </cell>
          <cell r="JW361">
            <v>0</v>
          </cell>
          <cell r="JX361">
            <v>0</v>
          </cell>
          <cell r="JY361">
            <v>0</v>
          </cell>
          <cell r="JZ361">
            <v>0</v>
          </cell>
          <cell r="KA361">
            <v>0</v>
          </cell>
        </row>
        <row r="362">
          <cell r="C362">
            <v>6345</v>
          </cell>
          <cell r="D362" t="str">
            <v>TERRIL-OLD DO NOT USE</v>
          </cell>
          <cell r="E362">
            <v>0</v>
          </cell>
          <cell r="F362">
            <v>0</v>
          </cell>
          <cell r="G362">
            <v>0</v>
          </cell>
          <cell r="H362">
            <v>6345</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0</v>
          </cell>
          <cell r="EM362">
            <v>0</v>
          </cell>
          <cell r="EN362">
            <v>0</v>
          </cell>
          <cell r="EO362">
            <v>0</v>
          </cell>
          <cell r="EP362">
            <v>0</v>
          </cell>
          <cell r="EQ362">
            <v>0</v>
          </cell>
          <cell r="ER362">
            <v>0</v>
          </cell>
          <cell r="ES362">
            <v>0</v>
          </cell>
          <cell r="ET362">
            <v>0</v>
          </cell>
          <cell r="EU362">
            <v>0</v>
          </cell>
          <cell r="EV362">
            <v>0</v>
          </cell>
          <cell r="EW362">
            <v>0</v>
          </cell>
          <cell r="EX362">
            <v>0</v>
          </cell>
          <cell r="EY362">
            <v>0</v>
          </cell>
          <cell r="EZ362">
            <v>0</v>
          </cell>
          <cell r="FA362">
            <v>0</v>
          </cell>
          <cell r="FB362">
            <v>0</v>
          </cell>
          <cell r="FC362">
            <v>0</v>
          </cell>
          <cell r="FD362">
            <v>0</v>
          </cell>
          <cell r="FE362">
            <v>0</v>
          </cell>
          <cell r="FF362">
            <v>0</v>
          </cell>
          <cell r="FG362">
            <v>0</v>
          </cell>
          <cell r="FH362">
            <v>0</v>
          </cell>
          <cell r="FI362">
            <v>0</v>
          </cell>
          <cell r="FJ362">
            <v>0</v>
          </cell>
          <cell r="FK362">
            <v>0</v>
          </cell>
          <cell r="FL362">
            <v>0</v>
          </cell>
          <cell r="FM362">
            <v>0</v>
          </cell>
          <cell r="FN362">
            <v>0</v>
          </cell>
          <cell r="FO362">
            <v>0</v>
          </cell>
          <cell r="FP362">
            <v>0</v>
          </cell>
          <cell r="FQ362">
            <v>0</v>
          </cell>
          <cell r="FR362">
            <v>0</v>
          </cell>
          <cell r="FS362">
            <v>0</v>
          </cell>
          <cell r="FT362">
            <v>0</v>
          </cell>
          <cell r="FU362">
            <v>0</v>
          </cell>
          <cell r="FV362">
            <v>0</v>
          </cell>
          <cell r="FW362">
            <v>0</v>
          </cell>
          <cell r="FX362">
            <v>0</v>
          </cell>
          <cell r="FY362">
            <v>0</v>
          </cell>
          <cell r="FZ362">
            <v>0</v>
          </cell>
          <cell r="GA362">
            <v>0</v>
          </cell>
          <cell r="GB362">
            <v>0</v>
          </cell>
          <cell r="GC362">
            <v>0</v>
          </cell>
          <cell r="GD362">
            <v>0</v>
          </cell>
          <cell r="GE362">
            <v>0</v>
          </cell>
          <cell r="GF362">
            <v>0</v>
          </cell>
          <cell r="GG362">
            <v>0</v>
          </cell>
          <cell r="GH362">
            <v>0</v>
          </cell>
          <cell r="GI362">
            <v>0</v>
          </cell>
          <cell r="GJ362">
            <v>0</v>
          </cell>
          <cell r="GK362">
            <v>0</v>
          </cell>
          <cell r="GL362">
            <v>0</v>
          </cell>
          <cell r="GM362">
            <v>0</v>
          </cell>
          <cell r="GN362">
            <v>0</v>
          </cell>
          <cell r="GO362">
            <v>0</v>
          </cell>
          <cell r="GP362">
            <v>0</v>
          </cell>
          <cell r="GQ362">
            <v>0</v>
          </cell>
          <cell r="GR362">
            <v>0</v>
          </cell>
          <cell r="GS362">
            <v>0</v>
          </cell>
          <cell r="GT362">
            <v>0</v>
          </cell>
          <cell r="GU362">
            <v>0</v>
          </cell>
          <cell r="GV362">
            <v>0</v>
          </cell>
          <cell r="GW362">
            <v>0</v>
          </cell>
          <cell r="GX362">
            <v>0</v>
          </cell>
          <cell r="GY362">
            <v>0</v>
          </cell>
          <cell r="GZ362">
            <v>0</v>
          </cell>
          <cell r="HA362">
            <v>0</v>
          </cell>
          <cell r="HB362">
            <v>0</v>
          </cell>
          <cell r="HC362">
            <v>0</v>
          </cell>
          <cell r="HD362">
            <v>0</v>
          </cell>
          <cell r="HE362">
            <v>0</v>
          </cell>
          <cell r="HF362">
            <v>0</v>
          </cell>
          <cell r="HG362">
            <v>0</v>
          </cell>
          <cell r="HH362">
            <v>0</v>
          </cell>
          <cell r="HI362">
            <v>0</v>
          </cell>
          <cell r="HJ362">
            <v>0</v>
          </cell>
          <cell r="HK362">
            <v>0</v>
          </cell>
          <cell r="HL362">
            <v>0</v>
          </cell>
          <cell r="HM362">
            <v>0</v>
          </cell>
          <cell r="HN362">
            <v>0</v>
          </cell>
          <cell r="HO362">
            <v>0</v>
          </cell>
          <cell r="HP362">
            <v>0</v>
          </cell>
          <cell r="HQ362">
            <v>0</v>
          </cell>
          <cell r="HR362">
            <v>0</v>
          </cell>
          <cell r="HS362">
            <v>0</v>
          </cell>
          <cell r="HT362">
            <v>0</v>
          </cell>
          <cell r="HU362">
            <v>0</v>
          </cell>
          <cell r="HV362">
            <v>0</v>
          </cell>
          <cell r="HW362">
            <v>0</v>
          </cell>
          <cell r="HX362">
            <v>0</v>
          </cell>
          <cell r="HY362">
            <v>0</v>
          </cell>
          <cell r="HZ362">
            <v>0</v>
          </cell>
          <cell r="IA362">
            <v>0</v>
          </cell>
          <cell r="IB362">
            <v>0</v>
          </cell>
          <cell r="IC362">
            <v>0</v>
          </cell>
          <cell r="ID362">
            <v>0</v>
          </cell>
          <cell r="IE362">
            <v>0</v>
          </cell>
          <cell r="IF362">
            <v>0</v>
          </cell>
          <cell r="IG362">
            <v>0</v>
          </cell>
          <cell r="IH362">
            <v>0</v>
          </cell>
          <cell r="II362">
            <v>0</v>
          </cell>
          <cell r="IJ362">
            <v>0</v>
          </cell>
          <cell r="IK362">
            <v>0</v>
          </cell>
          <cell r="IL362">
            <v>0</v>
          </cell>
          <cell r="IM362">
            <v>0</v>
          </cell>
          <cell r="IN362">
            <v>0</v>
          </cell>
          <cell r="IO362">
            <v>0</v>
          </cell>
          <cell r="IP362">
            <v>0</v>
          </cell>
          <cell r="IQ362">
            <v>0</v>
          </cell>
          <cell r="IR362">
            <v>0</v>
          </cell>
          <cell r="IS362">
            <v>0</v>
          </cell>
          <cell r="IT362">
            <v>0</v>
          </cell>
          <cell r="IU362">
            <v>0</v>
          </cell>
          <cell r="IV362">
            <v>0</v>
          </cell>
          <cell r="IW362">
            <v>0</v>
          </cell>
          <cell r="IX362">
            <v>0</v>
          </cell>
          <cell r="IY362">
            <v>0</v>
          </cell>
          <cell r="IZ362">
            <v>0</v>
          </cell>
          <cell r="JA362">
            <v>0</v>
          </cell>
          <cell r="JB362">
            <v>0</v>
          </cell>
          <cell r="JC362">
            <v>0</v>
          </cell>
          <cell r="JD362">
            <v>0</v>
          </cell>
          <cell r="JE362">
            <v>0</v>
          </cell>
          <cell r="JF362">
            <v>0</v>
          </cell>
          <cell r="JG362">
            <v>0</v>
          </cell>
          <cell r="JH362">
            <v>0</v>
          </cell>
          <cell r="JI362">
            <v>0</v>
          </cell>
          <cell r="JJ362">
            <v>0</v>
          </cell>
          <cell r="JK362">
            <v>0</v>
          </cell>
          <cell r="JL362">
            <v>0</v>
          </cell>
          <cell r="JM362">
            <v>0</v>
          </cell>
          <cell r="JN362">
            <v>0</v>
          </cell>
          <cell r="JO362">
            <v>0</v>
          </cell>
          <cell r="JP362">
            <v>0</v>
          </cell>
          <cell r="JQ362">
            <v>0</v>
          </cell>
          <cell r="JR362">
            <v>0</v>
          </cell>
          <cell r="JS362">
            <v>0</v>
          </cell>
          <cell r="JT362">
            <v>0</v>
          </cell>
          <cell r="JU362">
            <v>0</v>
          </cell>
          <cell r="JV362">
            <v>0</v>
          </cell>
          <cell r="JW362">
            <v>0</v>
          </cell>
          <cell r="JX362">
            <v>0</v>
          </cell>
          <cell r="JY362">
            <v>0</v>
          </cell>
          <cell r="JZ362">
            <v>0</v>
          </cell>
          <cell r="KA362">
            <v>0</v>
          </cell>
        </row>
        <row r="363">
          <cell r="C363">
            <v>6408</v>
          </cell>
          <cell r="D363" t="str">
            <v>TIPTON</v>
          </cell>
          <cell r="E363">
            <v>0</v>
          </cell>
          <cell r="F363">
            <v>0</v>
          </cell>
          <cell r="G363">
            <v>0</v>
          </cell>
          <cell r="H363">
            <v>6408</v>
          </cell>
          <cell r="I363">
            <v>3492519</v>
          </cell>
          <cell r="J363">
            <v>59746</v>
          </cell>
          <cell r="K363">
            <v>442348</v>
          </cell>
          <cell r="L363">
            <v>450000</v>
          </cell>
          <cell r="M363">
            <v>2225</v>
          </cell>
          <cell r="N363">
            <v>305000</v>
          </cell>
          <cell r="O363">
            <v>297200</v>
          </cell>
          <cell r="P363">
            <v>169220</v>
          </cell>
          <cell r="Q363">
            <v>32000</v>
          </cell>
          <cell r="R363">
            <v>5251713</v>
          </cell>
          <cell r="S363">
            <v>0</v>
          </cell>
          <cell r="T363">
            <v>693300</v>
          </cell>
          <cell r="U363">
            <v>26723</v>
          </cell>
          <cell r="V363">
            <v>79000</v>
          </cell>
          <cell r="W363">
            <v>457570</v>
          </cell>
          <cell r="X363">
            <v>11758564</v>
          </cell>
          <cell r="Y363">
            <v>0</v>
          </cell>
          <cell r="Z363">
            <v>498000</v>
          </cell>
          <cell r="AA363">
            <v>0</v>
          </cell>
          <cell r="AB363">
            <v>12256564</v>
          </cell>
          <cell r="AC363">
            <v>3171099</v>
          </cell>
          <cell r="AD363">
            <v>15427663</v>
          </cell>
          <cell r="AE363">
            <v>6553302</v>
          </cell>
          <cell r="AF363">
            <v>171565</v>
          </cell>
          <cell r="AG363">
            <v>570052</v>
          </cell>
          <cell r="AH363">
            <v>326491</v>
          </cell>
          <cell r="AI363">
            <v>513348</v>
          </cell>
          <cell r="AJ363">
            <v>205132</v>
          </cell>
          <cell r="AK363">
            <v>818035</v>
          </cell>
          <cell r="AL363">
            <v>500462</v>
          </cell>
          <cell r="AM363">
            <v>0</v>
          </cell>
          <cell r="AN363">
            <v>3105085</v>
          </cell>
          <cell r="AO363">
            <v>569000</v>
          </cell>
          <cell r="AP363">
            <v>450000</v>
          </cell>
          <cell r="AQ363">
            <v>957723</v>
          </cell>
          <cell r="AR363">
            <v>394176</v>
          </cell>
          <cell r="AS363">
            <v>1801899</v>
          </cell>
          <cell r="AT363">
            <v>12029286</v>
          </cell>
          <cell r="AU363">
            <v>498000</v>
          </cell>
          <cell r="AV363">
            <v>12527286</v>
          </cell>
          <cell r="AW363">
            <v>2900377</v>
          </cell>
          <cell r="AX363">
            <v>15427663</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20</v>
          </cell>
          <cell r="BV363">
            <v>2011</v>
          </cell>
          <cell r="BW363">
            <v>2020</v>
          </cell>
          <cell r="BX363">
            <v>7</v>
          </cell>
          <cell r="BY363">
            <v>0</v>
          </cell>
          <cell r="BZ363">
            <v>0</v>
          </cell>
          <cell r="CA363">
            <v>0</v>
          </cell>
          <cell r="CB363">
            <v>0</v>
          </cell>
          <cell r="CC363">
            <v>0</v>
          </cell>
          <cell r="CD363">
            <v>0</v>
          </cell>
          <cell r="CE363">
            <v>0</v>
          </cell>
          <cell r="CF363">
            <v>0</v>
          </cell>
          <cell r="CG363">
            <v>0</v>
          </cell>
          <cell r="CH363">
            <v>0</v>
          </cell>
          <cell r="CI363">
            <v>0</v>
          </cell>
          <cell r="CJ363">
            <v>2009</v>
          </cell>
          <cell r="CK363">
            <v>2018</v>
          </cell>
          <cell r="CL363">
            <v>1340</v>
          </cell>
          <cell r="CM363">
            <v>0</v>
          </cell>
          <cell r="CN363">
            <v>0</v>
          </cell>
          <cell r="CO363">
            <v>0</v>
          </cell>
          <cell r="CP363">
            <v>0</v>
          </cell>
          <cell r="CQ363">
            <v>0</v>
          </cell>
          <cell r="CR363">
            <v>0</v>
          </cell>
          <cell r="CS363">
            <v>0</v>
          </cell>
          <cell r="CT363">
            <v>2700</v>
          </cell>
          <cell r="CU363">
            <v>0</v>
          </cell>
          <cell r="CV363">
            <v>5</v>
          </cell>
          <cell r="CW363">
            <v>398387</v>
          </cell>
          <cell r="CX363">
            <v>0</v>
          </cell>
          <cell r="CY363">
            <v>0</v>
          </cell>
          <cell r="CZ363">
            <v>0</v>
          </cell>
          <cell r="DA363">
            <v>0</v>
          </cell>
          <cell r="DB363">
            <v>0</v>
          </cell>
          <cell r="DC363">
            <v>0</v>
          </cell>
          <cell r="DD363">
            <v>5</v>
          </cell>
          <cell r="DE363">
            <v>356362</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2369751</v>
          </cell>
          <cell r="DU363">
            <v>41951</v>
          </cell>
          <cell r="DV363">
            <v>0</v>
          </cell>
          <cell r="DW363">
            <v>0</v>
          </cell>
          <cell r="DX363">
            <v>0</v>
          </cell>
          <cell r="DY363">
            <v>0</v>
          </cell>
          <cell r="DZ363">
            <v>270000</v>
          </cell>
          <cell r="EA363">
            <v>0</v>
          </cell>
          <cell r="EB363">
            <v>2681702</v>
          </cell>
          <cell r="EC363">
            <v>200000</v>
          </cell>
          <cell r="ED363">
            <v>0</v>
          </cell>
          <cell r="EE363">
            <v>2639751</v>
          </cell>
          <cell r="EF363">
            <v>0</v>
          </cell>
          <cell r="EG363">
            <v>103307</v>
          </cell>
          <cell r="EH363">
            <v>103307</v>
          </cell>
          <cell r="EI363">
            <v>87761</v>
          </cell>
          <cell r="EJ363">
            <v>191068</v>
          </cell>
          <cell r="EK363">
            <v>0</v>
          </cell>
          <cell r="EL363">
            <v>0</v>
          </cell>
          <cell r="EM363">
            <v>0</v>
          </cell>
          <cell r="EN363">
            <v>0</v>
          </cell>
          <cell r="EO363">
            <v>480448</v>
          </cell>
          <cell r="EP363">
            <v>0</v>
          </cell>
          <cell r="EQ363">
            <v>3553218</v>
          </cell>
          <cell r="ER363">
            <v>15775</v>
          </cell>
          <cell r="ES363">
            <v>1044630</v>
          </cell>
          <cell r="ET363">
            <v>77951</v>
          </cell>
          <cell r="EU363">
            <v>0</v>
          </cell>
          <cell r="EV363">
            <v>0</v>
          </cell>
          <cell r="EW363">
            <v>38846</v>
          </cell>
          <cell r="EX363">
            <v>33000</v>
          </cell>
          <cell r="EY363">
            <v>0</v>
          </cell>
          <cell r="EZ363">
            <v>0</v>
          </cell>
          <cell r="FA363">
            <v>180659</v>
          </cell>
          <cell r="FB363">
            <v>0</v>
          </cell>
          <cell r="FC363">
            <v>1375086</v>
          </cell>
          <cell r="FD363">
            <v>0</v>
          </cell>
          <cell r="FE363">
            <v>0</v>
          </cell>
          <cell r="FF363">
            <v>1028855</v>
          </cell>
          <cell r="FG363">
            <v>15775</v>
          </cell>
          <cell r="FH363">
            <v>2635365</v>
          </cell>
          <cell r="FI363">
            <v>45384</v>
          </cell>
          <cell r="FJ363">
            <v>221174</v>
          </cell>
          <cell r="FK363">
            <v>450000</v>
          </cell>
          <cell r="FL363">
            <v>300</v>
          </cell>
          <cell r="FM363">
            <v>0</v>
          </cell>
          <cell r="FN363">
            <v>2200</v>
          </cell>
          <cell r="FO363">
            <v>104050</v>
          </cell>
          <cell r="FP363">
            <v>32000</v>
          </cell>
          <cell r="FQ363">
            <v>5251713</v>
          </cell>
          <cell r="FR363">
            <v>0</v>
          </cell>
          <cell r="FS363">
            <v>7500</v>
          </cell>
          <cell r="FT363">
            <v>20155</v>
          </cell>
          <cell r="FU363">
            <v>79000</v>
          </cell>
          <cell r="FV363">
            <v>222570</v>
          </cell>
          <cell r="FW363">
            <v>9071411</v>
          </cell>
          <cell r="FX363">
            <v>0</v>
          </cell>
          <cell r="FY363">
            <v>0</v>
          </cell>
          <cell r="FZ363">
            <v>0</v>
          </cell>
          <cell r="GA363">
            <v>9071411</v>
          </cell>
          <cell r="GB363">
            <v>1338270</v>
          </cell>
          <cell r="GC363">
            <v>10409681</v>
          </cell>
          <cell r="GD363">
            <v>1138949</v>
          </cell>
          <cell r="GE363">
            <v>0</v>
          </cell>
          <cell r="GF363">
            <v>6707298</v>
          </cell>
          <cell r="GG363">
            <v>6052</v>
          </cell>
          <cell r="GH363">
            <v>5063103</v>
          </cell>
          <cell r="GI363">
            <v>70</v>
          </cell>
          <cell r="GJ363">
            <v>75372</v>
          </cell>
          <cell r="GK363">
            <v>708508</v>
          </cell>
          <cell r="GL363">
            <v>250720</v>
          </cell>
          <cell r="GM363">
            <v>0</v>
          </cell>
          <cell r="GN363">
            <v>41195</v>
          </cell>
          <cell r="GO363">
            <v>45239</v>
          </cell>
          <cell r="GP363">
            <v>0</v>
          </cell>
          <cell r="GQ363">
            <v>26089</v>
          </cell>
          <cell r="GR363">
            <v>0</v>
          </cell>
          <cell r="GS363">
            <v>58099</v>
          </cell>
          <cell r="GT363">
            <v>0</v>
          </cell>
          <cell r="GU363">
            <v>0</v>
          </cell>
          <cell r="GV363">
            <v>6765397</v>
          </cell>
          <cell r="GW363">
            <v>1123528</v>
          </cell>
          <cell r="GX363">
            <v>2631635</v>
          </cell>
          <cell r="GY363">
            <v>0</v>
          </cell>
          <cell r="GZ363">
            <v>0</v>
          </cell>
          <cell r="HA363">
            <v>0</v>
          </cell>
          <cell r="HB363">
            <v>265391</v>
          </cell>
          <cell r="HC363">
            <v>0</v>
          </cell>
          <cell r="HD363">
            <v>47022</v>
          </cell>
          <cell r="HE363">
            <v>87015</v>
          </cell>
          <cell r="HF363">
            <v>10872966</v>
          </cell>
          <cell r="HG363">
            <v>8330438</v>
          </cell>
          <cell r="HH363">
            <v>0</v>
          </cell>
          <cell r="HI363">
            <v>2542528</v>
          </cell>
          <cell r="HJ363">
            <v>5222746</v>
          </cell>
          <cell r="HK363">
            <v>0</v>
          </cell>
          <cell r="HL363">
            <v>97487</v>
          </cell>
          <cell r="HM363">
            <v>701016</v>
          </cell>
          <cell r="HN363">
            <v>257384</v>
          </cell>
          <cell r="HO363">
            <v>0</v>
          </cell>
          <cell r="HP363">
            <v>42468</v>
          </cell>
          <cell r="HQ363">
            <v>46640</v>
          </cell>
          <cell r="HR363">
            <v>0</v>
          </cell>
          <cell r="HS363">
            <v>22500</v>
          </cell>
          <cell r="HT363">
            <v>0</v>
          </cell>
          <cell r="HU363">
            <v>251200</v>
          </cell>
          <cell r="HV363">
            <v>0</v>
          </cell>
          <cell r="HW363">
            <v>0</v>
          </cell>
          <cell r="HX363">
            <v>7164453</v>
          </cell>
          <cell r="HY363">
            <v>0</v>
          </cell>
          <cell r="HZ363">
            <v>2542528</v>
          </cell>
          <cell r="IA363">
            <v>0</v>
          </cell>
          <cell r="IB363">
            <v>0</v>
          </cell>
          <cell r="IC363">
            <v>0</v>
          </cell>
          <cell r="ID363">
            <v>273170</v>
          </cell>
          <cell r="IE363">
            <v>0</v>
          </cell>
          <cell r="IF363">
            <v>38524</v>
          </cell>
          <cell r="IG363">
            <v>85694</v>
          </cell>
          <cell r="IH363">
            <v>0</v>
          </cell>
          <cell r="II363">
            <v>0</v>
          </cell>
          <cell r="IJ363">
            <v>0</v>
          </cell>
          <cell r="IK363">
            <v>0</v>
          </cell>
          <cell r="IL363">
            <v>6913253</v>
          </cell>
          <cell r="IM363">
            <v>0</v>
          </cell>
          <cell r="IN363">
            <v>0</v>
          </cell>
          <cell r="IO363">
            <v>11.77</v>
          </cell>
          <cell r="IP363">
            <v>2</v>
          </cell>
          <cell r="IQ363">
            <v>3.3650000000000002</v>
          </cell>
          <cell r="IR363">
            <v>0.66</v>
          </cell>
          <cell r="IS363">
            <v>886.9</v>
          </cell>
          <cell r="IT363">
            <v>0</v>
          </cell>
          <cell r="IU363">
            <v>15</v>
          </cell>
          <cell r="IV363">
            <v>0</v>
          </cell>
          <cell r="IW363">
            <v>0</v>
          </cell>
          <cell r="IX363">
            <v>0</v>
          </cell>
          <cell r="IY363">
            <v>0</v>
          </cell>
          <cell r="IZ363">
            <v>0</v>
          </cell>
          <cell r="JA363">
            <v>0</v>
          </cell>
          <cell r="JB363">
            <v>0</v>
          </cell>
          <cell r="JC363">
            <v>0</v>
          </cell>
          <cell r="JD363">
            <v>113.58</v>
          </cell>
          <cell r="JE363">
            <v>27.4</v>
          </cell>
          <cell r="JF363">
            <v>31.46</v>
          </cell>
          <cell r="JG363">
            <v>54.72</v>
          </cell>
          <cell r="JH363">
            <v>38.36</v>
          </cell>
          <cell r="JI363">
            <v>24.81</v>
          </cell>
          <cell r="JJ363">
            <v>56.88</v>
          </cell>
          <cell r="JK363">
            <v>120.05</v>
          </cell>
          <cell r="JL363">
            <v>10.87</v>
          </cell>
          <cell r="JM363">
            <v>0.22</v>
          </cell>
          <cell r="JN363">
            <v>2</v>
          </cell>
          <cell r="JO363">
            <v>0</v>
          </cell>
          <cell r="JP363">
            <v>6172</v>
          </cell>
          <cell r="JQ363">
            <v>3.516</v>
          </cell>
          <cell r="JR363">
            <v>0</v>
          </cell>
          <cell r="JS363">
            <v>846.2</v>
          </cell>
          <cell r="JT363">
            <v>-1</v>
          </cell>
          <cell r="JU363">
            <v>-6172</v>
          </cell>
          <cell r="JV363">
            <v>-5356</v>
          </cell>
          <cell r="JW363">
            <v>0</v>
          </cell>
          <cell r="JX363">
            <v>886.9</v>
          </cell>
          <cell r="JY363">
            <v>6417</v>
          </cell>
          <cell r="JZ363">
            <v>5691237</v>
          </cell>
          <cell r="KA363">
            <v>0</v>
          </cell>
        </row>
        <row r="364">
          <cell r="C364">
            <v>6417</v>
          </cell>
          <cell r="D364" t="str">
            <v>ALGONA (TITONKA)</v>
          </cell>
          <cell r="E364">
            <v>0</v>
          </cell>
          <cell r="F364">
            <v>0</v>
          </cell>
          <cell r="G364">
            <v>0</v>
          </cell>
          <cell r="H364">
            <v>126</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154726</v>
          </cell>
          <cell r="EP364">
            <v>0</v>
          </cell>
          <cell r="EQ364">
            <v>154726</v>
          </cell>
          <cell r="ER364">
            <v>10300</v>
          </cell>
          <cell r="ES364">
            <v>829221</v>
          </cell>
          <cell r="ET364">
            <v>70425</v>
          </cell>
          <cell r="EU364">
            <v>0</v>
          </cell>
          <cell r="EV364">
            <v>0</v>
          </cell>
          <cell r="EW364">
            <v>67000</v>
          </cell>
          <cell r="EX364">
            <v>33000</v>
          </cell>
          <cell r="EY364">
            <v>0</v>
          </cell>
          <cell r="EZ364">
            <v>0</v>
          </cell>
          <cell r="FA364">
            <v>178119</v>
          </cell>
          <cell r="FB364">
            <v>0</v>
          </cell>
          <cell r="FC364">
            <v>1177765</v>
          </cell>
          <cell r="FD364">
            <v>0</v>
          </cell>
          <cell r="FE364">
            <v>0</v>
          </cell>
          <cell r="FF364">
            <v>818921</v>
          </cell>
          <cell r="FG364">
            <v>10300</v>
          </cell>
          <cell r="FH364">
            <v>0</v>
          </cell>
          <cell r="FI364">
            <v>0</v>
          </cell>
          <cell r="FJ364">
            <v>0</v>
          </cell>
          <cell r="FK364">
            <v>0</v>
          </cell>
          <cell r="FL364">
            <v>0</v>
          </cell>
          <cell r="FM364">
            <v>0</v>
          </cell>
          <cell r="FN364">
            <v>0</v>
          </cell>
          <cell r="FO364">
            <v>0</v>
          </cell>
          <cell r="FP364">
            <v>0</v>
          </cell>
          <cell r="FQ364">
            <v>0</v>
          </cell>
          <cell r="FR364">
            <v>0</v>
          </cell>
          <cell r="FS364">
            <v>0</v>
          </cell>
          <cell r="FT364">
            <v>0</v>
          </cell>
          <cell r="FU364">
            <v>0</v>
          </cell>
          <cell r="FV364">
            <v>0</v>
          </cell>
          <cell r="FW364">
            <v>0</v>
          </cell>
          <cell r="FX364">
            <v>0</v>
          </cell>
          <cell r="FY364">
            <v>0</v>
          </cell>
          <cell r="FZ364">
            <v>0</v>
          </cell>
          <cell r="GA364">
            <v>0</v>
          </cell>
          <cell r="GB364">
            <v>0</v>
          </cell>
          <cell r="GC364">
            <v>0</v>
          </cell>
          <cell r="GD364">
            <v>0</v>
          </cell>
          <cell r="GE364">
            <v>0</v>
          </cell>
          <cell r="GF364">
            <v>1225408</v>
          </cell>
          <cell r="GG364">
            <v>6001</v>
          </cell>
          <cell r="GH364">
            <v>906151</v>
          </cell>
          <cell r="GI364">
            <v>15359</v>
          </cell>
          <cell r="GJ364">
            <v>38598</v>
          </cell>
          <cell r="GK364">
            <v>90075</v>
          </cell>
          <cell r="GL364">
            <v>45455</v>
          </cell>
          <cell r="GM364">
            <v>11246</v>
          </cell>
          <cell r="GN364">
            <v>7567</v>
          </cell>
          <cell r="GO364">
            <v>8510</v>
          </cell>
          <cell r="GP364">
            <v>0</v>
          </cell>
          <cell r="GQ364">
            <v>0</v>
          </cell>
          <cell r="GR364">
            <v>0</v>
          </cell>
          <cell r="GS364">
            <v>29415</v>
          </cell>
          <cell r="GT364">
            <v>58187</v>
          </cell>
          <cell r="GU364">
            <v>0</v>
          </cell>
          <cell r="GV364">
            <v>1313010</v>
          </cell>
          <cell r="GW364">
            <v>50132</v>
          </cell>
          <cell r="GX364">
            <v>428425</v>
          </cell>
          <cell r="GY364">
            <v>0</v>
          </cell>
          <cell r="GZ364">
            <v>0</v>
          </cell>
          <cell r="HA364">
            <v>0</v>
          </cell>
          <cell r="HB364">
            <v>79222</v>
          </cell>
          <cell r="HC364">
            <v>0</v>
          </cell>
          <cell r="HD364">
            <v>12662</v>
          </cell>
          <cell r="HE364">
            <v>24004</v>
          </cell>
          <cell r="HF364">
            <v>1894793</v>
          </cell>
          <cell r="HG364">
            <v>1545257</v>
          </cell>
          <cell r="HH364">
            <v>0</v>
          </cell>
          <cell r="HI364">
            <v>349536</v>
          </cell>
          <cell r="HJ364">
            <v>887545</v>
          </cell>
          <cell r="HK364">
            <v>27668</v>
          </cell>
          <cell r="HL364">
            <v>22329</v>
          </cell>
          <cell r="HM364">
            <v>96283</v>
          </cell>
          <cell r="HN364">
            <v>44857</v>
          </cell>
          <cell r="HO364">
            <v>11844</v>
          </cell>
          <cell r="HP364">
            <v>7415</v>
          </cell>
          <cell r="HQ364">
            <v>8335</v>
          </cell>
          <cell r="HR364">
            <v>0</v>
          </cell>
          <cell r="HS364">
            <v>0</v>
          </cell>
          <cell r="HT364">
            <v>0</v>
          </cell>
          <cell r="HU364">
            <v>42007</v>
          </cell>
          <cell r="HV364">
            <v>0</v>
          </cell>
          <cell r="HW364">
            <v>0</v>
          </cell>
          <cell r="HX364">
            <v>1252873</v>
          </cell>
          <cell r="HY364">
            <v>0</v>
          </cell>
          <cell r="HZ364">
            <v>349536</v>
          </cell>
          <cell r="IA364">
            <v>0</v>
          </cell>
          <cell r="IB364">
            <v>0</v>
          </cell>
          <cell r="IC364">
            <v>0</v>
          </cell>
          <cell r="ID364">
            <v>79257</v>
          </cell>
          <cell r="IE364">
            <v>0</v>
          </cell>
          <cell r="IF364">
            <v>10352</v>
          </cell>
          <cell r="IG364">
            <v>18363</v>
          </cell>
          <cell r="IH364">
            <v>0</v>
          </cell>
          <cell r="II364">
            <v>0</v>
          </cell>
          <cell r="IJ364">
            <v>0</v>
          </cell>
          <cell r="IK364">
            <v>0</v>
          </cell>
          <cell r="IL364">
            <v>1210866</v>
          </cell>
          <cell r="IM364">
            <v>0</v>
          </cell>
          <cell r="IN364">
            <v>0</v>
          </cell>
          <cell r="IO364">
            <v>2.92</v>
          </cell>
          <cell r="IP364">
            <v>2</v>
          </cell>
          <cell r="IQ364">
            <v>0.72799999999999998</v>
          </cell>
          <cell r="IR364">
            <v>0</v>
          </cell>
          <cell r="IS364">
            <v>0</v>
          </cell>
          <cell r="IT364">
            <v>0</v>
          </cell>
          <cell r="IU364">
            <v>0</v>
          </cell>
          <cell r="IV364">
            <v>0</v>
          </cell>
          <cell r="IW364">
            <v>0</v>
          </cell>
          <cell r="IX364">
            <v>0</v>
          </cell>
          <cell r="IY364">
            <v>742</v>
          </cell>
          <cell r="IZ364">
            <v>909</v>
          </cell>
          <cell r="JA364">
            <v>0</v>
          </cell>
          <cell r="JB364">
            <v>0</v>
          </cell>
          <cell r="JC364">
            <v>0</v>
          </cell>
          <cell r="JD364">
            <v>15.73</v>
          </cell>
          <cell r="JE364">
            <v>2.74</v>
          </cell>
          <cell r="JF364">
            <v>3.63</v>
          </cell>
          <cell r="JG364">
            <v>9.36</v>
          </cell>
          <cell r="JH364">
            <v>0</v>
          </cell>
          <cell r="JI364">
            <v>0</v>
          </cell>
          <cell r="JJ364">
            <v>0</v>
          </cell>
          <cell r="JK364">
            <v>0</v>
          </cell>
          <cell r="JL364">
            <v>0</v>
          </cell>
          <cell r="JM364">
            <v>0</v>
          </cell>
          <cell r="JN364">
            <v>0</v>
          </cell>
          <cell r="JO364">
            <v>0</v>
          </cell>
          <cell r="JP364">
            <v>0</v>
          </cell>
          <cell r="JQ364">
            <v>0</v>
          </cell>
          <cell r="JR364">
            <v>0</v>
          </cell>
          <cell r="JS364">
            <v>145</v>
          </cell>
          <cell r="JT364">
            <v>0</v>
          </cell>
          <cell r="JU364">
            <v>0</v>
          </cell>
          <cell r="JV364">
            <v>0</v>
          </cell>
          <cell r="JW364">
            <v>0</v>
          </cell>
          <cell r="JX364">
            <v>0</v>
          </cell>
          <cell r="JY364">
            <v>0</v>
          </cell>
          <cell r="JZ364">
            <v>903972</v>
          </cell>
          <cell r="KA364">
            <v>0</v>
          </cell>
        </row>
        <row r="365">
          <cell r="C365">
            <v>6453</v>
          </cell>
          <cell r="D365" t="str">
            <v>TREYNOR</v>
          </cell>
          <cell r="E365">
            <v>0</v>
          </cell>
          <cell r="F365">
            <v>0</v>
          </cell>
          <cell r="G365">
            <v>0</v>
          </cell>
          <cell r="H365">
            <v>6453</v>
          </cell>
          <cell r="I365">
            <v>2914315</v>
          </cell>
          <cell r="J365">
            <v>149628</v>
          </cell>
          <cell r="K365">
            <v>145840</v>
          </cell>
          <cell r="L365">
            <v>1600000</v>
          </cell>
          <cell r="M365">
            <v>700</v>
          </cell>
          <cell r="N365">
            <v>340000</v>
          </cell>
          <cell r="O365">
            <v>275500</v>
          </cell>
          <cell r="P365">
            <v>624510</v>
          </cell>
          <cell r="Q365">
            <v>0</v>
          </cell>
          <cell r="R365">
            <v>2876607</v>
          </cell>
          <cell r="S365">
            <v>0</v>
          </cell>
          <cell r="T365">
            <v>26250</v>
          </cell>
          <cell r="U365">
            <v>5048</v>
          </cell>
          <cell r="V365">
            <v>19000</v>
          </cell>
          <cell r="W365">
            <v>139000</v>
          </cell>
          <cell r="X365">
            <v>9116398</v>
          </cell>
          <cell r="Y365">
            <v>0</v>
          </cell>
          <cell r="Z365">
            <v>185148</v>
          </cell>
          <cell r="AA365">
            <v>0</v>
          </cell>
          <cell r="AB365">
            <v>9301546</v>
          </cell>
          <cell r="AC365">
            <v>3012252</v>
          </cell>
          <cell r="AD365">
            <v>12313798</v>
          </cell>
          <cell r="AE365">
            <v>4700000</v>
          </cell>
          <cell r="AF365">
            <v>300000</v>
          </cell>
          <cell r="AG365">
            <v>285000</v>
          </cell>
          <cell r="AH365">
            <v>275000</v>
          </cell>
          <cell r="AI365">
            <v>370000</v>
          </cell>
          <cell r="AJ365">
            <v>70000</v>
          </cell>
          <cell r="AK365">
            <v>1145000</v>
          </cell>
          <cell r="AL365">
            <v>615000</v>
          </cell>
          <cell r="AM365">
            <v>0</v>
          </cell>
          <cell r="AN365">
            <v>3060000</v>
          </cell>
          <cell r="AO365">
            <v>552000</v>
          </cell>
          <cell r="AP365">
            <v>0</v>
          </cell>
          <cell r="AQ365">
            <v>991681</v>
          </cell>
          <cell r="AR365">
            <v>252651</v>
          </cell>
          <cell r="AS365">
            <v>1244332</v>
          </cell>
          <cell r="AT365">
            <v>9556332</v>
          </cell>
          <cell r="AU365">
            <v>185148</v>
          </cell>
          <cell r="AV365">
            <v>9741480</v>
          </cell>
          <cell r="AW365">
            <v>2572318</v>
          </cell>
          <cell r="AX365">
            <v>12313798</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20</v>
          </cell>
          <cell r="BV365">
            <v>2014</v>
          </cell>
          <cell r="BW365">
            <v>2018</v>
          </cell>
          <cell r="BX365">
            <v>10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4050</v>
          </cell>
          <cell r="CU365">
            <v>0</v>
          </cell>
          <cell r="CV365">
            <v>4</v>
          </cell>
          <cell r="CW365">
            <v>369355</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1759278</v>
          </cell>
          <cell r="DU365">
            <v>127601</v>
          </cell>
          <cell r="DV365">
            <v>0</v>
          </cell>
          <cell r="DW365">
            <v>0</v>
          </cell>
          <cell r="DX365">
            <v>0</v>
          </cell>
          <cell r="DY365">
            <v>0</v>
          </cell>
          <cell r="DZ365">
            <v>0</v>
          </cell>
          <cell r="EA365">
            <v>0</v>
          </cell>
          <cell r="EB365">
            <v>1886879</v>
          </cell>
          <cell r="EC365">
            <v>300000</v>
          </cell>
          <cell r="ED365">
            <v>0</v>
          </cell>
          <cell r="EE365">
            <v>1759278</v>
          </cell>
          <cell r="EF365">
            <v>0</v>
          </cell>
          <cell r="EG365">
            <v>0</v>
          </cell>
          <cell r="EH365">
            <v>0</v>
          </cell>
          <cell r="EI365">
            <v>71356</v>
          </cell>
          <cell r="EJ365">
            <v>71356</v>
          </cell>
          <cell r="EK365">
            <v>0</v>
          </cell>
          <cell r="EL365">
            <v>0</v>
          </cell>
          <cell r="EM365">
            <v>0</v>
          </cell>
          <cell r="EN365">
            <v>0</v>
          </cell>
          <cell r="EO365">
            <v>806533</v>
          </cell>
          <cell r="EP365">
            <v>0</v>
          </cell>
          <cell r="EQ365">
            <v>3064768</v>
          </cell>
          <cell r="ER365">
            <v>59011</v>
          </cell>
          <cell r="ES365">
            <v>872620</v>
          </cell>
          <cell r="ET365">
            <v>138740</v>
          </cell>
          <cell r="EU365">
            <v>0</v>
          </cell>
          <cell r="EV365">
            <v>0</v>
          </cell>
          <cell r="EW365">
            <v>0</v>
          </cell>
          <cell r="EX365">
            <v>33000</v>
          </cell>
          <cell r="EY365">
            <v>0</v>
          </cell>
          <cell r="EZ365">
            <v>0</v>
          </cell>
          <cell r="FA365">
            <v>372995</v>
          </cell>
          <cell r="FB365">
            <v>0</v>
          </cell>
          <cell r="FC365">
            <v>1417355</v>
          </cell>
          <cell r="FD365">
            <v>0</v>
          </cell>
          <cell r="FE365">
            <v>0</v>
          </cell>
          <cell r="FF365">
            <v>813609</v>
          </cell>
          <cell r="FG365">
            <v>59011</v>
          </cell>
          <cell r="FH365">
            <v>1793949</v>
          </cell>
          <cell r="FI365">
            <v>92105</v>
          </cell>
          <cell r="FJ365">
            <v>145840</v>
          </cell>
          <cell r="FK365">
            <v>1600000</v>
          </cell>
          <cell r="FL365">
            <v>310</v>
          </cell>
          <cell r="FM365">
            <v>0</v>
          </cell>
          <cell r="FN365">
            <v>500</v>
          </cell>
          <cell r="FO365">
            <v>93000</v>
          </cell>
          <cell r="FP365">
            <v>0</v>
          </cell>
          <cell r="FQ365">
            <v>2876607</v>
          </cell>
          <cell r="FR365">
            <v>0</v>
          </cell>
          <cell r="FS365">
            <v>21000</v>
          </cell>
          <cell r="FT365">
            <v>3107</v>
          </cell>
          <cell r="FU365">
            <v>19000</v>
          </cell>
          <cell r="FV365">
            <v>29000</v>
          </cell>
          <cell r="FW365">
            <v>6674418</v>
          </cell>
          <cell r="FX365">
            <v>0</v>
          </cell>
          <cell r="FY365">
            <v>0</v>
          </cell>
          <cell r="FZ365">
            <v>0</v>
          </cell>
          <cell r="GA365">
            <v>6674418</v>
          </cell>
          <cell r="GB365">
            <v>2007030</v>
          </cell>
          <cell r="GC365">
            <v>8681448</v>
          </cell>
          <cell r="GD365">
            <v>1911757</v>
          </cell>
          <cell r="GE365">
            <v>0</v>
          </cell>
          <cell r="GF365">
            <v>4534115</v>
          </cell>
          <cell r="GG365">
            <v>6001</v>
          </cell>
          <cell r="GH365">
            <v>3589798</v>
          </cell>
          <cell r="GI365">
            <v>0</v>
          </cell>
          <cell r="GJ365">
            <v>30353</v>
          </cell>
          <cell r="GK365">
            <v>257803</v>
          </cell>
          <cell r="GL365">
            <v>169176</v>
          </cell>
          <cell r="GM365">
            <v>0</v>
          </cell>
          <cell r="GN365">
            <v>31578</v>
          </cell>
          <cell r="GO365">
            <v>34928</v>
          </cell>
          <cell r="GP365">
            <v>0</v>
          </cell>
          <cell r="GQ365">
            <v>48756</v>
          </cell>
          <cell r="GR365">
            <v>0</v>
          </cell>
          <cell r="GS365">
            <v>64125</v>
          </cell>
          <cell r="GT365">
            <v>0</v>
          </cell>
          <cell r="GU365">
            <v>0</v>
          </cell>
          <cell r="GV365">
            <v>4598240</v>
          </cell>
          <cell r="GW365">
            <v>1619595</v>
          </cell>
          <cell r="GX365">
            <v>1390769</v>
          </cell>
          <cell r="GY365">
            <v>0</v>
          </cell>
          <cell r="GZ365">
            <v>0</v>
          </cell>
          <cell r="HA365">
            <v>0</v>
          </cell>
          <cell r="HB365">
            <v>281512</v>
          </cell>
          <cell r="HC365">
            <v>0</v>
          </cell>
          <cell r="HD365">
            <v>27720</v>
          </cell>
          <cell r="HE365">
            <v>0</v>
          </cell>
          <cell r="HF365">
            <v>7890116</v>
          </cell>
          <cell r="HG365">
            <v>6404817</v>
          </cell>
          <cell r="HH365">
            <v>0</v>
          </cell>
          <cell r="HI365">
            <v>1485299</v>
          </cell>
          <cell r="HJ365">
            <v>3648116</v>
          </cell>
          <cell r="HK365">
            <v>0</v>
          </cell>
          <cell r="HL365">
            <v>50370</v>
          </cell>
          <cell r="HM365">
            <v>226477</v>
          </cell>
          <cell r="HN365">
            <v>170359</v>
          </cell>
          <cell r="HO365">
            <v>0</v>
          </cell>
          <cell r="HP365">
            <v>32058</v>
          </cell>
          <cell r="HQ365">
            <v>35456</v>
          </cell>
          <cell r="HR365">
            <v>0</v>
          </cell>
          <cell r="HS365">
            <v>49538</v>
          </cell>
          <cell r="HT365">
            <v>0</v>
          </cell>
          <cell r="HU365">
            <v>60610</v>
          </cell>
          <cell r="HV365">
            <v>0</v>
          </cell>
          <cell r="HW365">
            <v>0</v>
          </cell>
          <cell r="HX365">
            <v>4656157</v>
          </cell>
          <cell r="HY365">
            <v>0</v>
          </cell>
          <cell r="HZ365">
            <v>1485299</v>
          </cell>
          <cell r="IA365">
            <v>0</v>
          </cell>
          <cell r="IB365">
            <v>0</v>
          </cell>
          <cell r="IC365">
            <v>0</v>
          </cell>
          <cell r="ID365">
            <v>286888</v>
          </cell>
          <cell r="IE365">
            <v>0</v>
          </cell>
          <cell r="IF365">
            <v>22629</v>
          </cell>
          <cell r="IG365">
            <v>0</v>
          </cell>
          <cell r="IH365">
            <v>0</v>
          </cell>
          <cell r="II365">
            <v>0</v>
          </cell>
          <cell r="IJ365">
            <v>0</v>
          </cell>
          <cell r="IK365">
            <v>0</v>
          </cell>
          <cell r="IL365">
            <v>4595547</v>
          </cell>
          <cell r="IM365">
            <v>0</v>
          </cell>
          <cell r="IN365">
            <v>0</v>
          </cell>
          <cell r="IO365">
            <v>6.68</v>
          </cell>
          <cell r="IP365">
            <v>44</v>
          </cell>
          <cell r="IQ365">
            <v>1.5489999999999999</v>
          </cell>
          <cell r="IR365">
            <v>0</v>
          </cell>
          <cell r="IS365">
            <v>580.20000000000005</v>
          </cell>
          <cell r="IT365">
            <v>0</v>
          </cell>
          <cell r="IU365">
            <v>0</v>
          </cell>
          <cell r="IV365">
            <v>0</v>
          </cell>
          <cell r="IW365">
            <v>0</v>
          </cell>
          <cell r="IX365">
            <v>0</v>
          </cell>
          <cell r="IY365">
            <v>0</v>
          </cell>
          <cell r="IZ365">
            <v>0</v>
          </cell>
          <cell r="JA365">
            <v>0</v>
          </cell>
          <cell r="JB365">
            <v>0</v>
          </cell>
          <cell r="JC365">
            <v>0</v>
          </cell>
          <cell r="JD365">
            <v>37</v>
          </cell>
          <cell r="JE365">
            <v>8.2200000000000006</v>
          </cell>
          <cell r="JF365">
            <v>11.5</v>
          </cell>
          <cell r="JG365">
            <v>17.28</v>
          </cell>
          <cell r="JH365">
            <v>8.2200000000000006</v>
          </cell>
          <cell r="JI365">
            <v>12.1</v>
          </cell>
          <cell r="JJ365">
            <v>15.84</v>
          </cell>
          <cell r="JK365">
            <v>36.159999999999997</v>
          </cell>
          <cell r="JL365">
            <v>6.11</v>
          </cell>
          <cell r="JM365">
            <v>0</v>
          </cell>
          <cell r="JN365">
            <v>39</v>
          </cell>
          <cell r="JO365">
            <v>0</v>
          </cell>
          <cell r="JP365">
            <v>6121</v>
          </cell>
          <cell r="JQ365">
            <v>1.454</v>
          </cell>
          <cell r="JR365">
            <v>2939</v>
          </cell>
          <cell r="JS365">
            <v>596</v>
          </cell>
          <cell r="JT365">
            <v>0</v>
          </cell>
          <cell r="JU365">
            <v>0</v>
          </cell>
          <cell r="JV365">
            <v>0</v>
          </cell>
          <cell r="JW365">
            <v>0</v>
          </cell>
          <cell r="JX365">
            <v>580.20000000000005</v>
          </cell>
          <cell r="JY365">
            <v>6366</v>
          </cell>
          <cell r="JZ365">
            <v>3693553</v>
          </cell>
          <cell r="KA365">
            <v>0</v>
          </cell>
        </row>
        <row r="366">
          <cell r="C366">
            <v>6460</v>
          </cell>
          <cell r="D366" t="str">
            <v>TRI-CENTER</v>
          </cell>
          <cell r="E366">
            <v>0</v>
          </cell>
          <cell r="F366">
            <v>0</v>
          </cell>
          <cell r="G366">
            <v>0</v>
          </cell>
          <cell r="H366">
            <v>6460</v>
          </cell>
          <cell r="I366">
            <v>3168249</v>
          </cell>
          <cell r="J366">
            <v>70455</v>
          </cell>
          <cell r="K366">
            <v>260000</v>
          </cell>
          <cell r="L366">
            <v>660000</v>
          </cell>
          <cell r="M366">
            <v>50400</v>
          </cell>
          <cell r="N366">
            <v>355000</v>
          </cell>
          <cell r="O366">
            <v>187500</v>
          </cell>
          <cell r="P366">
            <v>925500</v>
          </cell>
          <cell r="Q366">
            <v>0</v>
          </cell>
          <cell r="R366">
            <v>3826809</v>
          </cell>
          <cell r="S366">
            <v>0</v>
          </cell>
          <cell r="T366">
            <v>95000</v>
          </cell>
          <cell r="U366">
            <v>7130</v>
          </cell>
          <cell r="V366">
            <v>46000</v>
          </cell>
          <cell r="W366">
            <v>335000</v>
          </cell>
          <cell r="X366">
            <v>9987043</v>
          </cell>
          <cell r="Y366">
            <v>0</v>
          </cell>
          <cell r="Z366">
            <v>490000</v>
          </cell>
          <cell r="AA366">
            <v>2500</v>
          </cell>
          <cell r="AB366">
            <v>10479543</v>
          </cell>
          <cell r="AC366">
            <v>689700</v>
          </cell>
          <cell r="AD366">
            <v>11169243</v>
          </cell>
          <cell r="AE366">
            <v>4980000</v>
          </cell>
          <cell r="AF366">
            <v>475000</v>
          </cell>
          <cell r="AG366">
            <v>390000</v>
          </cell>
          <cell r="AH366">
            <v>410000</v>
          </cell>
          <cell r="AI366">
            <v>485000</v>
          </cell>
          <cell r="AJ366">
            <v>165000</v>
          </cell>
          <cell r="AK366">
            <v>945000</v>
          </cell>
          <cell r="AL366">
            <v>830000</v>
          </cell>
          <cell r="AM366">
            <v>0</v>
          </cell>
          <cell r="AN366">
            <v>3700000</v>
          </cell>
          <cell r="AO366">
            <v>588500</v>
          </cell>
          <cell r="AP366">
            <v>0</v>
          </cell>
          <cell r="AQ366">
            <v>707000</v>
          </cell>
          <cell r="AR366">
            <v>300806</v>
          </cell>
          <cell r="AS366">
            <v>1007806</v>
          </cell>
          <cell r="AT366">
            <v>10276306</v>
          </cell>
          <cell r="AU366">
            <v>490000</v>
          </cell>
          <cell r="AV366">
            <v>10766306</v>
          </cell>
          <cell r="AW366">
            <v>402937</v>
          </cell>
          <cell r="AX366">
            <v>11169243</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20</v>
          </cell>
          <cell r="BV366">
            <v>2012</v>
          </cell>
          <cell r="BW366">
            <v>2016</v>
          </cell>
          <cell r="BX366">
            <v>10</v>
          </cell>
          <cell r="BY366">
            <v>0</v>
          </cell>
          <cell r="BZ366">
            <v>0</v>
          </cell>
          <cell r="CA366">
            <v>0</v>
          </cell>
          <cell r="CB366">
            <v>0</v>
          </cell>
          <cell r="CC366">
            <v>0</v>
          </cell>
          <cell r="CD366">
            <v>0</v>
          </cell>
          <cell r="CE366">
            <v>0</v>
          </cell>
          <cell r="CF366">
            <v>0</v>
          </cell>
          <cell r="CG366">
            <v>0</v>
          </cell>
          <cell r="CH366">
            <v>0</v>
          </cell>
          <cell r="CI366">
            <v>0</v>
          </cell>
          <cell r="CJ366">
            <v>2015</v>
          </cell>
          <cell r="CK366">
            <v>2024</v>
          </cell>
          <cell r="CL366">
            <v>670</v>
          </cell>
          <cell r="CM366">
            <v>0</v>
          </cell>
          <cell r="CN366">
            <v>0</v>
          </cell>
          <cell r="CO366">
            <v>0</v>
          </cell>
          <cell r="CP366">
            <v>0</v>
          </cell>
          <cell r="CQ366">
            <v>0</v>
          </cell>
          <cell r="CR366">
            <v>0</v>
          </cell>
          <cell r="CS366">
            <v>0</v>
          </cell>
          <cell r="CT366">
            <v>1240</v>
          </cell>
          <cell r="CU366">
            <v>0</v>
          </cell>
          <cell r="CV366">
            <v>8</v>
          </cell>
          <cell r="CW366">
            <v>437623</v>
          </cell>
          <cell r="CX366">
            <v>0</v>
          </cell>
          <cell r="CY366">
            <v>0</v>
          </cell>
          <cell r="CZ366">
            <v>0</v>
          </cell>
          <cell r="DA366">
            <v>0</v>
          </cell>
          <cell r="DB366">
            <v>0</v>
          </cell>
          <cell r="DC366">
            <v>0</v>
          </cell>
          <cell r="DD366">
            <v>0</v>
          </cell>
          <cell r="DE366">
            <v>152349</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2085878</v>
          </cell>
          <cell r="DU366">
            <v>37187</v>
          </cell>
          <cell r="DV366">
            <v>0</v>
          </cell>
          <cell r="DW366">
            <v>0</v>
          </cell>
          <cell r="DX366">
            <v>0</v>
          </cell>
          <cell r="DY366">
            <v>72893</v>
          </cell>
          <cell r="DZ366">
            <v>400000</v>
          </cell>
          <cell r="EA366">
            <v>0</v>
          </cell>
          <cell r="EB366">
            <v>2595958</v>
          </cell>
          <cell r="EC366">
            <v>200000</v>
          </cell>
          <cell r="ED366">
            <v>0</v>
          </cell>
          <cell r="EE366">
            <v>2558771</v>
          </cell>
          <cell r="EF366">
            <v>0</v>
          </cell>
          <cell r="EG366">
            <v>152349</v>
          </cell>
          <cell r="EH366">
            <v>152349</v>
          </cell>
          <cell r="EI366">
            <v>75038</v>
          </cell>
          <cell r="EJ366">
            <v>227387</v>
          </cell>
          <cell r="EK366">
            <v>0</v>
          </cell>
          <cell r="EL366">
            <v>0</v>
          </cell>
          <cell r="EM366">
            <v>0</v>
          </cell>
          <cell r="EN366">
            <v>0</v>
          </cell>
          <cell r="EO366">
            <v>216485</v>
          </cell>
          <cell r="EP366">
            <v>0</v>
          </cell>
          <cell r="EQ366">
            <v>3239830</v>
          </cell>
          <cell r="ER366">
            <v>16354</v>
          </cell>
          <cell r="ES366">
            <v>1157743</v>
          </cell>
          <cell r="ET366">
            <v>89214</v>
          </cell>
          <cell r="EU366">
            <v>0</v>
          </cell>
          <cell r="EV366">
            <v>0</v>
          </cell>
          <cell r="EW366">
            <v>67000</v>
          </cell>
          <cell r="EX366">
            <v>33000</v>
          </cell>
          <cell r="EY366">
            <v>0</v>
          </cell>
          <cell r="EZ366">
            <v>0</v>
          </cell>
          <cell r="FA366">
            <v>95206</v>
          </cell>
          <cell r="FB366">
            <v>0</v>
          </cell>
          <cell r="FC366">
            <v>1442163</v>
          </cell>
          <cell r="FD366">
            <v>0</v>
          </cell>
          <cell r="FE366">
            <v>0</v>
          </cell>
          <cell r="FF366">
            <v>1141389</v>
          </cell>
          <cell r="FG366">
            <v>16354</v>
          </cell>
          <cell r="FH366">
            <v>2538276</v>
          </cell>
          <cell r="FI366">
            <v>56556</v>
          </cell>
          <cell r="FJ366">
            <v>260000</v>
          </cell>
          <cell r="FK366">
            <v>660000</v>
          </cell>
          <cell r="FL366">
            <v>45000</v>
          </cell>
          <cell r="FM366">
            <v>0</v>
          </cell>
          <cell r="FN366">
            <v>7500</v>
          </cell>
          <cell r="FO366">
            <v>175000</v>
          </cell>
          <cell r="FP366">
            <v>0</v>
          </cell>
          <cell r="FQ366">
            <v>3826809</v>
          </cell>
          <cell r="FR366">
            <v>0</v>
          </cell>
          <cell r="FS366">
            <v>90000</v>
          </cell>
          <cell r="FT366">
            <v>5724</v>
          </cell>
          <cell r="FU366">
            <v>46000</v>
          </cell>
          <cell r="FV366">
            <v>165000</v>
          </cell>
          <cell r="FW366">
            <v>7875865</v>
          </cell>
          <cell r="FX366">
            <v>0</v>
          </cell>
          <cell r="FY366">
            <v>0</v>
          </cell>
          <cell r="FZ366">
            <v>2500</v>
          </cell>
          <cell r="GA366">
            <v>7878365</v>
          </cell>
          <cell r="GB366">
            <v>52</v>
          </cell>
          <cell r="GC366">
            <v>7878417</v>
          </cell>
          <cell r="GD366">
            <v>1456724</v>
          </cell>
          <cell r="GE366">
            <v>0</v>
          </cell>
          <cell r="GF366">
            <v>5530403</v>
          </cell>
          <cell r="GG366">
            <v>6033</v>
          </cell>
          <cell r="GH366">
            <v>4085548</v>
          </cell>
          <cell r="GI366">
            <v>8538</v>
          </cell>
          <cell r="GJ366">
            <v>18105</v>
          </cell>
          <cell r="GK366">
            <v>529215</v>
          </cell>
          <cell r="GL366">
            <v>201832</v>
          </cell>
          <cell r="GM366">
            <v>456</v>
          </cell>
          <cell r="GN366">
            <v>33886</v>
          </cell>
          <cell r="GO366">
            <v>37481</v>
          </cell>
          <cell r="GP366">
            <v>0</v>
          </cell>
          <cell r="GQ366">
            <v>202467</v>
          </cell>
          <cell r="GR366">
            <v>0</v>
          </cell>
          <cell r="GS366">
            <v>53097</v>
          </cell>
          <cell r="GT366">
            <v>93856</v>
          </cell>
          <cell r="GU366">
            <v>0</v>
          </cell>
          <cell r="GV366">
            <v>5677356</v>
          </cell>
          <cell r="GW366">
            <v>995811</v>
          </cell>
          <cell r="GX366">
            <v>358998</v>
          </cell>
          <cell r="GY366">
            <v>0</v>
          </cell>
          <cell r="GZ366">
            <v>0</v>
          </cell>
          <cell r="HA366">
            <v>0</v>
          </cell>
          <cell r="HB366">
            <v>310414</v>
          </cell>
          <cell r="HC366">
            <v>0</v>
          </cell>
          <cell r="HD366">
            <v>40707</v>
          </cell>
          <cell r="HE366">
            <v>123021</v>
          </cell>
          <cell r="HF366">
            <v>7465600</v>
          </cell>
          <cell r="HG366">
            <v>7844576</v>
          </cell>
          <cell r="HH366">
            <v>0</v>
          </cell>
          <cell r="HI366">
            <v>-378976</v>
          </cell>
          <cell r="HJ366">
            <v>4172965</v>
          </cell>
          <cell r="HK366">
            <v>0</v>
          </cell>
          <cell r="HL366">
            <v>22489</v>
          </cell>
          <cell r="HM366">
            <v>515621</v>
          </cell>
          <cell r="HN366">
            <v>205077</v>
          </cell>
          <cell r="HO366">
            <v>0</v>
          </cell>
          <cell r="HP366">
            <v>34612</v>
          </cell>
          <cell r="HQ366">
            <v>38281</v>
          </cell>
          <cell r="HR366">
            <v>0</v>
          </cell>
          <cell r="HS366">
            <v>194951</v>
          </cell>
          <cell r="HT366">
            <v>378975</v>
          </cell>
          <cell r="HU366">
            <v>72893</v>
          </cell>
          <cell r="HV366">
            <v>0</v>
          </cell>
          <cell r="HW366">
            <v>0</v>
          </cell>
          <cell r="HX366">
            <v>6065839</v>
          </cell>
          <cell r="HY366">
            <v>0</v>
          </cell>
          <cell r="HZ366">
            <v>-378976</v>
          </cell>
          <cell r="IA366">
            <v>0</v>
          </cell>
          <cell r="IB366">
            <v>0</v>
          </cell>
          <cell r="IC366">
            <v>0</v>
          </cell>
          <cell r="ID366">
            <v>317521</v>
          </cell>
          <cell r="IE366">
            <v>0</v>
          </cell>
          <cell r="IF366">
            <v>33287</v>
          </cell>
          <cell r="IG366">
            <v>140783</v>
          </cell>
          <cell r="IH366">
            <v>0</v>
          </cell>
          <cell r="II366">
            <v>0</v>
          </cell>
          <cell r="IJ366">
            <v>0</v>
          </cell>
          <cell r="IK366">
            <v>0</v>
          </cell>
          <cell r="IL366">
            <v>5613971</v>
          </cell>
          <cell r="IM366">
            <v>0</v>
          </cell>
          <cell r="IN366">
            <v>0</v>
          </cell>
          <cell r="IO366">
            <v>0.82</v>
          </cell>
          <cell r="IP366">
            <v>13</v>
          </cell>
          <cell r="IQ366">
            <v>2.835</v>
          </cell>
          <cell r="IR366">
            <v>0</v>
          </cell>
          <cell r="IS366">
            <v>684</v>
          </cell>
          <cell r="IT366">
            <v>0</v>
          </cell>
          <cell r="IU366">
            <v>18.5</v>
          </cell>
          <cell r="IV366">
            <v>0</v>
          </cell>
          <cell r="IW366">
            <v>0</v>
          </cell>
          <cell r="IX366">
            <v>0</v>
          </cell>
          <cell r="IY366">
            <v>0</v>
          </cell>
          <cell r="IZ366">
            <v>0</v>
          </cell>
          <cell r="JA366">
            <v>0</v>
          </cell>
          <cell r="JB366">
            <v>0</v>
          </cell>
          <cell r="JC366">
            <v>0</v>
          </cell>
          <cell r="JD366">
            <v>83.8</v>
          </cell>
          <cell r="JE366">
            <v>27.4</v>
          </cell>
          <cell r="JF366">
            <v>13.92</v>
          </cell>
          <cell r="JG366">
            <v>42.48</v>
          </cell>
          <cell r="JH366">
            <v>15.07</v>
          </cell>
          <cell r="JI366">
            <v>19.37</v>
          </cell>
          <cell r="JJ366">
            <v>38.159999999999997</v>
          </cell>
          <cell r="JK366">
            <v>72.599999999999994</v>
          </cell>
          <cell r="JL366">
            <v>0.7</v>
          </cell>
          <cell r="JM366">
            <v>0</v>
          </cell>
          <cell r="JN366">
            <v>9</v>
          </cell>
          <cell r="JO366">
            <v>0</v>
          </cell>
          <cell r="JP366">
            <v>6153</v>
          </cell>
          <cell r="JQ366">
            <v>3.09</v>
          </cell>
          <cell r="JR366">
            <v>11539</v>
          </cell>
          <cell r="JS366">
            <v>678.2</v>
          </cell>
          <cell r="JT366">
            <v>0</v>
          </cell>
          <cell r="JU366">
            <v>0</v>
          </cell>
          <cell r="JV366">
            <v>0</v>
          </cell>
          <cell r="JW366">
            <v>0</v>
          </cell>
          <cell r="JX366">
            <v>684</v>
          </cell>
          <cell r="JY366">
            <v>6398</v>
          </cell>
          <cell r="JZ366">
            <v>4376232</v>
          </cell>
          <cell r="KA366">
            <v>0</v>
          </cell>
        </row>
        <row r="367">
          <cell r="C367">
            <v>6462</v>
          </cell>
          <cell r="D367" t="str">
            <v>TRI-COUNTY</v>
          </cell>
          <cell r="E367">
            <v>0</v>
          </cell>
          <cell r="F367">
            <v>0</v>
          </cell>
          <cell r="G367">
            <v>0</v>
          </cell>
          <cell r="H367">
            <v>6462</v>
          </cell>
          <cell r="I367">
            <v>1441335</v>
          </cell>
          <cell r="J367">
            <v>60089</v>
          </cell>
          <cell r="K367">
            <v>125738</v>
          </cell>
          <cell r="L367">
            <v>71000</v>
          </cell>
          <cell r="M367">
            <v>2005</v>
          </cell>
          <cell r="N367">
            <v>50000</v>
          </cell>
          <cell r="O367">
            <v>125000</v>
          </cell>
          <cell r="P367">
            <v>230500</v>
          </cell>
          <cell r="Q367">
            <v>0</v>
          </cell>
          <cell r="R367">
            <v>1553913</v>
          </cell>
          <cell r="S367">
            <v>0</v>
          </cell>
          <cell r="T367">
            <v>140200</v>
          </cell>
          <cell r="U367">
            <v>3498</v>
          </cell>
          <cell r="V367">
            <v>52500</v>
          </cell>
          <cell r="W367">
            <v>121500</v>
          </cell>
          <cell r="X367">
            <v>3977278</v>
          </cell>
          <cell r="Y367">
            <v>0</v>
          </cell>
          <cell r="Z367">
            <v>66261</v>
          </cell>
          <cell r="AA367">
            <v>0</v>
          </cell>
          <cell r="AB367">
            <v>4043539</v>
          </cell>
          <cell r="AC367">
            <v>1426562</v>
          </cell>
          <cell r="AD367">
            <v>5470101</v>
          </cell>
          <cell r="AE367">
            <v>2308300</v>
          </cell>
          <cell r="AF367">
            <v>7000</v>
          </cell>
          <cell r="AG367">
            <v>25500</v>
          </cell>
          <cell r="AH367">
            <v>92000</v>
          </cell>
          <cell r="AI367">
            <v>284000</v>
          </cell>
          <cell r="AJ367">
            <v>86000</v>
          </cell>
          <cell r="AK367">
            <v>480750</v>
          </cell>
          <cell r="AL367">
            <v>335000</v>
          </cell>
          <cell r="AM367">
            <v>0</v>
          </cell>
          <cell r="AN367">
            <v>1310250</v>
          </cell>
          <cell r="AO367">
            <v>95000</v>
          </cell>
          <cell r="AP367">
            <v>100000</v>
          </cell>
          <cell r="AQ367">
            <v>335660</v>
          </cell>
          <cell r="AR367">
            <v>127789</v>
          </cell>
          <cell r="AS367">
            <v>563449</v>
          </cell>
          <cell r="AT367">
            <v>4276999</v>
          </cell>
          <cell r="AU367">
            <v>66261</v>
          </cell>
          <cell r="AV367">
            <v>4343260</v>
          </cell>
          <cell r="AW367">
            <v>1126841</v>
          </cell>
          <cell r="AX367">
            <v>5470101</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20</v>
          </cell>
          <cell r="BV367">
            <v>2007</v>
          </cell>
          <cell r="BW367">
            <v>2016</v>
          </cell>
          <cell r="BX367">
            <v>10</v>
          </cell>
          <cell r="BY367">
            <v>0</v>
          </cell>
          <cell r="BZ367">
            <v>0</v>
          </cell>
          <cell r="CA367">
            <v>0</v>
          </cell>
          <cell r="CB367">
            <v>0</v>
          </cell>
          <cell r="CC367">
            <v>0</v>
          </cell>
          <cell r="CD367">
            <v>0</v>
          </cell>
          <cell r="CE367">
            <v>0</v>
          </cell>
          <cell r="CF367">
            <v>0</v>
          </cell>
          <cell r="CG367">
            <v>0</v>
          </cell>
          <cell r="CH367">
            <v>0</v>
          </cell>
          <cell r="CI367">
            <v>0</v>
          </cell>
          <cell r="CJ367">
            <v>2013</v>
          </cell>
          <cell r="CK367">
            <v>2022</v>
          </cell>
          <cell r="CL367">
            <v>670</v>
          </cell>
          <cell r="CM367">
            <v>0</v>
          </cell>
          <cell r="CN367">
            <v>0</v>
          </cell>
          <cell r="CO367">
            <v>0</v>
          </cell>
          <cell r="CP367">
            <v>0</v>
          </cell>
          <cell r="CQ367">
            <v>0</v>
          </cell>
          <cell r="CR367">
            <v>0</v>
          </cell>
          <cell r="CS367">
            <v>0</v>
          </cell>
          <cell r="CT367">
            <v>2700</v>
          </cell>
          <cell r="CU367">
            <v>0</v>
          </cell>
          <cell r="CV367">
            <v>8</v>
          </cell>
          <cell r="CW367">
            <v>167538</v>
          </cell>
          <cell r="CX367">
            <v>0</v>
          </cell>
          <cell r="CY367">
            <v>0</v>
          </cell>
          <cell r="CZ367">
            <v>0</v>
          </cell>
          <cell r="DA367">
            <v>0</v>
          </cell>
          <cell r="DB367">
            <v>0</v>
          </cell>
          <cell r="DC367">
            <v>0</v>
          </cell>
          <cell r="DD367">
            <v>4</v>
          </cell>
          <cell r="DE367">
            <v>69050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924150</v>
          </cell>
          <cell r="DU367">
            <v>29823</v>
          </cell>
          <cell r="DV367">
            <v>0</v>
          </cell>
          <cell r="DW367">
            <v>0</v>
          </cell>
          <cell r="DX367">
            <v>0</v>
          </cell>
          <cell r="DY367">
            <v>0</v>
          </cell>
          <cell r="DZ367">
            <v>0</v>
          </cell>
          <cell r="EA367">
            <v>0</v>
          </cell>
          <cell r="EB367">
            <v>953973</v>
          </cell>
          <cell r="EC367">
            <v>190000</v>
          </cell>
          <cell r="ED367">
            <v>0</v>
          </cell>
          <cell r="EE367">
            <v>924150</v>
          </cell>
          <cell r="EF367">
            <v>16059</v>
          </cell>
          <cell r="EG367">
            <v>0</v>
          </cell>
          <cell r="EH367">
            <v>16059</v>
          </cell>
          <cell r="EI367">
            <v>34010</v>
          </cell>
          <cell r="EJ367">
            <v>50069</v>
          </cell>
          <cell r="EK367">
            <v>0</v>
          </cell>
          <cell r="EL367">
            <v>0</v>
          </cell>
          <cell r="EM367">
            <v>0</v>
          </cell>
          <cell r="EN367">
            <v>0</v>
          </cell>
          <cell r="EO367">
            <v>274185</v>
          </cell>
          <cell r="EP367">
            <v>0</v>
          </cell>
          <cell r="EQ367">
            <v>1468227</v>
          </cell>
          <cell r="ER367">
            <v>28938</v>
          </cell>
          <cell r="ES367">
            <v>925651</v>
          </cell>
          <cell r="ET367">
            <v>184359</v>
          </cell>
          <cell r="EU367">
            <v>0</v>
          </cell>
          <cell r="EV367">
            <v>0</v>
          </cell>
          <cell r="EW367">
            <v>15582</v>
          </cell>
          <cell r="EX367">
            <v>33000</v>
          </cell>
          <cell r="EY367">
            <v>0</v>
          </cell>
          <cell r="EZ367">
            <v>0</v>
          </cell>
          <cell r="FA367">
            <v>266045</v>
          </cell>
          <cell r="FB367">
            <v>0</v>
          </cell>
          <cell r="FC367">
            <v>1424637</v>
          </cell>
          <cell r="FD367">
            <v>0</v>
          </cell>
          <cell r="FE367">
            <v>0</v>
          </cell>
          <cell r="FF367">
            <v>896713</v>
          </cell>
          <cell r="FG367">
            <v>28938</v>
          </cell>
          <cell r="FH367">
            <v>937027</v>
          </cell>
          <cell r="FI367">
            <v>39065</v>
          </cell>
          <cell r="FJ367">
            <v>83825</v>
          </cell>
          <cell r="FK367">
            <v>71000</v>
          </cell>
          <cell r="FL367">
            <v>600</v>
          </cell>
          <cell r="FM367">
            <v>0</v>
          </cell>
          <cell r="FN367">
            <v>0</v>
          </cell>
          <cell r="FO367">
            <v>26500</v>
          </cell>
          <cell r="FP367">
            <v>0</v>
          </cell>
          <cell r="FQ367">
            <v>1553913</v>
          </cell>
          <cell r="FR367">
            <v>0</v>
          </cell>
          <cell r="FS367">
            <v>139000</v>
          </cell>
          <cell r="FT367">
            <v>2274</v>
          </cell>
          <cell r="FU367">
            <v>52500</v>
          </cell>
          <cell r="FV367">
            <v>54500</v>
          </cell>
          <cell r="FW367">
            <v>2960204</v>
          </cell>
          <cell r="FX367">
            <v>0</v>
          </cell>
          <cell r="FY367">
            <v>0</v>
          </cell>
          <cell r="FZ367">
            <v>0</v>
          </cell>
          <cell r="GA367">
            <v>2960204</v>
          </cell>
          <cell r="GB367">
            <v>339057</v>
          </cell>
          <cell r="GC367">
            <v>3299261</v>
          </cell>
          <cell r="GD367">
            <v>430199</v>
          </cell>
          <cell r="GE367">
            <v>0</v>
          </cell>
          <cell r="GF367">
            <v>2459787</v>
          </cell>
          <cell r="GG367">
            <v>6001</v>
          </cell>
          <cell r="GH367">
            <v>1608268</v>
          </cell>
          <cell r="GI367">
            <v>94661</v>
          </cell>
          <cell r="GJ367">
            <v>141984</v>
          </cell>
          <cell r="GK367">
            <v>217896</v>
          </cell>
          <cell r="GL367">
            <v>79492</v>
          </cell>
          <cell r="GM367">
            <v>14565</v>
          </cell>
          <cell r="GN367">
            <v>13203</v>
          </cell>
          <cell r="GO367">
            <v>14496</v>
          </cell>
          <cell r="GP367">
            <v>0</v>
          </cell>
          <cell r="GQ367">
            <v>80413</v>
          </cell>
          <cell r="GR367">
            <v>0</v>
          </cell>
          <cell r="GS367">
            <v>35652</v>
          </cell>
          <cell r="GT367">
            <v>0</v>
          </cell>
          <cell r="GU367">
            <v>0</v>
          </cell>
          <cell r="GV367">
            <v>2491235</v>
          </cell>
          <cell r="GW367">
            <v>262127</v>
          </cell>
          <cell r="GX367">
            <v>1922283</v>
          </cell>
          <cell r="GY367">
            <v>4204</v>
          </cell>
          <cell r="GZ367">
            <v>0</v>
          </cell>
          <cell r="HA367">
            <v>0</v>
          </cell>
          <cell r="HB367">
            <v>136609</v>
          </cell>
          <cell r="HC367">
            <v>0</v>
          </cell>
          <cell r="HD367">
            <v>21091</v>
          </cell>
          <cell r="HE367">
            <v>51009</v>
          </cell>
          <cell r="HF367">
            <v>4863263</v>
          </cell>
          <cell r="HG367">
            <v>3240931</v>
          </cell>
          <cell r="HH367">
            <v>0</v>
          </cell>
          <cell r="HI367">
            <v>1622332</v>
          </cell>
          <cell r="HJ367">
            <v>1658791</v>
          </cell>
          <cell r="HK367">
            <v>0</v>
          </cell>
          <cell r="HL367">
            <v>80044</v>
          </cell>
          <cell r="HM367">
            <v>192261</v>
          </cell>
          <cell r="HN367">
            <v>80589</v>
          </cell>
          <cell r="HO367">
            <v>13468</v>
          </cell>
          <cell r="HP367">
            <v>13666</v>
          </cell>
          <cell r="HQ367">
            <v>15007</v>
          </cell>
          <cell r="HR367">
            <v>0</v>
          </cell>
          <cell r="HS367">
            <v>60985</v>
          </cell>
          <cell r="HT367">
            <v>0</v>
          </cell>
          <cell r="HU367">
            <v>42007</v>
          </cell>
          <cell r="HV367">
            <v>0</v>
          </cell>
          <cell r="HW367">
            <v>0</v>
          </cell>
          <cell r="HX367">
            <v>2350844</v>
          </cell>
          <cell r="HY367">
            <v>0</v>
          </cell>
          <cell r="HZ367">
            <v>1622332</v>
          </cell>
          <cell r="IA367">
            <v>0</v>
          </cell>
          <cell r="IB367">
            <v>0</v>
          </cell>
          <cell r="IC367">
            <v>0</v>
          </cell>
          <cell r="ID367">
            <v>133035</v>
          </cell>
          <cell r="IE367">
            <v>0</v>
          </cell>
          <cell r="IF367">
            <v>17232</v>
          </cell>
          <cell r="IG367">
            <v>45908</v>
          </cell>
          <cell r="IH367">
            <v>0</v>
          </cell>
          <cell r="II367">
            <v>0</v>
          </cell>
          <cell r="IJ367">
            <v>0</v>
          </cell>
          <cell r="IK367">
            <v>0</v>
          </cell>
          <cell r="IL367">
            <v>2308837</v>
          </cell>
          <cell r="IM367">
            <v>0</v>
          </cell>
          <cell r="IN367">
            <v>0</v>
          </cell>
          <cell r="IO367">
            <v>11.7</v>
          </cell>
          <cell r="IP367">
            <v>2</v>
          </cell>
          <cell r="IQ367">
            <v>1.377</v>
          </cell>
          <cell r="IR367">
            <v>0</v>
          </cell>
          <cell r="IS367">
            <v>260</v>
          </cell>
          <cell r="IT367">
            <v>0</v>
          </cell>
          <cell r="IU367">
            <v>7</v>
          </cell>
          <cell r="IV367">
            <v>0</v>
          </cell>
          <cell r="IW367">
            <v>0</v>
          </cell>
          <cell r="IX367">
            <v>0</v>
          </cell>
          <cell r="IY367">
            <v>0</v>
          </cell>
          <cell r="IZ367">
            <v>0</v>
          </cell>
          <cell r="JA367">
            <v>0</v>
          </cell>
          <cell r="JB367">
            <v>0</v>
          </cell>
          <cell r="JC367">
            <v>0.82</v>
          </cell>
          <cell r="JD367">
            <v>31.41</v>
          </cell>
          <cell r="JE367">
            <v>10.96</v>
          </cell>
          <cell r="JF367">
            <v>6.05</v>
          </cell>
          <cell r="JG367">
            <v>14.4</v>
          </cell>
          <cell r="JH367">
            <v>16.440000000000001</v>
          </cell>
          <cell r="JI367">
            <v>13.31</v>
          </cell>
          <cell r="JJ367">
            <v>11.52</v>
          </cell>
          <cell r="JK367">
            <v>41.27</v>
          </cell>
          <cell r="JL367">
            <v>15.56</v>
          </cell>
          <cell r="JM367">
            <v>0</v>
          </cell>
          <cell r="JN367">
            <v>2</v>
          </cell>
          <cell r="JO367">
            <v>0</v>
          </cell>
          <cell r="JP367">
            <v>6121</v>
          </cell>
          <cell r="JQ367">
            <v>1.5589999999999999</v>
          </cell>
          <cell r="JR367">
            <v>5666</v>
          </cell>
          <cell r="JS367">
            <v>271</v>
          </cell>
          <cell r="JT367">
            <v>0</v>
          </cell>
          <cell r="JU367">
            <v>0</v>
          </cell>
          <cell r="JV367">
            <v>0</v>
          </cell>
          <cell r="JW367">
            <v>227</v>
          </cell>
          <cell r="JX367">
            <v>260</v>
          </cell>
          <cell r="JY367">
            <v>6366</v>
          </cell>
          <cell r="JZ367">
            <v>1655160</v>
          </cell>
          <cell r="KA367">
            <v>20219</v>
          </cell>
        </row>
        <row r="368">
          <cell r="C368">
            <v>6471</v>
          </cell>
          <cell r="D368" t="str">
            <v>TRIPOLI</v>
          </cell>
          <cell r="E368">
            <v>0</v>
          </cell>
          <cell r="F368">
            <v>0</v>
          </cell>
          <cell r="G368">
            <v>0</v>
          </cell>
          <cell r="H368">
            <v>6471</v>
          </cell>
          <cell r="I368">
            <v>1703168</v>
          </cell>
          <cell r="J368">
            <v>39036</v>
          </cell>
          <cell r="K368">
            <v>189957</v>
          </cell>
          <cell r="L368">
            <v>90000</v>
          </cell>
          <cell r="M368">
            <v>31200</v>
          </cell>
          <cell r="N368">
            <v>127000</v>
          </cell>
          <cell r="O368">
            <v>180315</v>
          </cell>
          <cell r="P368">
            <v>422872</v>
          </cell>
          <cell r="Q368">
            <v>0</v>
          </cell>
          <cell r="R368">
            <v>2591531</v>
          </cell>
          <cell r="S368">
            <v>0</v>
          </cell>
          <cell r="T368">
            <v>103000</v>
          </cell>
          <cell r="U368">
            <v>5407</v>
          </cell>
          <cell r="V368">
            <v>45000</v>
          </cell>
          <cell r="W368">
            <v>257000</v>
          </cell>
          <cell r="X368">
            <v>5785486</v>
          </cell>
          <cell r="Y368">
            <v>0</v>
          </cell>
          <cell r="Z368">
            <v>301107</v>
          </cell>
          <cell r="AA368">
            <v>0</v>
          </cell>
          <cell r="AB368">
            <v>6086593</v>
          </cell>
          <cell r="AC368">
            <v>1231298</v>
          </cell>
          <cell r="AD368">
            <v>7317891</v>
          </cell>
          <cell r="AE368">
            <v>3560735</v>
          </cell>
          <cell r="AF368">
            <v>74000</v>
          </cell>
          <cell r="AG368">
            <v>110000</v>
          </cell>
          <cell r="AH368">
            <v>168000</v>
          </cell>
          <cell r="AI368">
            <v>310000</v>
          </cell>
          <cell r="AJ368">
            <v>75000</v>
          </cell>
          <cell r="AK368">
            <v>488000</v>
          </cell>
          <cell r="AL368">
            <v>156000</v>
          </cell>
          <cell r="AM368">
            <v>0</v>
          </cell>
          <cell r="AN368">
            <v>1381000</v>
          </cell>
          <cell r="AO368">
            <v>290000</v>
          </cell>
          <cell r="AP368">
            <v>550000</v>
          </cell>
          <cell r="AQ368">
            <v>301107</v>
          </cell>
          <cell r="AR368">
            <v>203362</v>
          </cell>
          <cell r="AS368">
            <v>1054469</v>
          </cell>
          <cell r="AT368">
            <v>6286204</v>
          </cell>
          <cell r="AU368">
            <v>300607</v>
          </cell>
          <cell r="AV368">
            <v>6586811</v>
          </cell>
          <cell r="AW368">
            <v>731080</v>
          </cell>
          <cell r="AX368">
            <v>7317891</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20</v>
          </cell>
          <cell r="BV368">
            <v>2011</v>
          </cell>
          <cell r="BW368">
            <v>2020</v>
          </cell>
          <cell r="BX368">
            <v>10</v>
          </cell>
          <cell r="BY368">
            <v>0</v>
          </cell>
          <cell r="BZ368">
            <v>0</v>
          </cell>
          <cell r="CA368">
            <v>0</v>
          </cell>
          <cell r="CB368">
            <v>0</v>
          </cell>
          <cell r="CC368">
            <v>0</v>
          </cell>
          <cell r="CD368">
            <v>0</v>
          </cell>
          <cell r="CE368">
            <v>0</v>
          </cell>
          <cell r="CF368">
            <v>0</v>
          </cell>
          <cell r="CG368">
            <v>0</v>
          </cell>
          <cell r="CH368">
            <v>0</v>
          </cell>
          <cell r="CI368">
            <v>0</v>
          </cell>
          <cell r="CJ368">
            <v>2009</v>
          </cell>
          <cell r="CK368">
            <v>2018</v>
          </cell>
          <cell r="CL368">
            <v>1340</v>
          </cell>
          <cell r="CM368">
            <v>0</v>
          </cell>
          <cell r="CN368">
            <v>0</v>
          </cell>
          <cell r="CO368">
            <v>0</v>
          </cell>
          <cell r="CP368">
            <v>0</v>
          </cell>
          <cell r="CQ368">
            <v>0</v>
          </cell>
          <cell r="CR368">
            <v>0</v>
          </cell>
          <cell r="CS368">
            <v>0</v>
          </cell>
          <cell r="CT368">
            <v>2700</v>
          </cell>
          <cell r="CU368">
            <v>0</v>
          </cell>
          <cell r="CV368">
            <v>8</v>
          </cell>
          <cell r="CW368">
            <v>278618</v>
          </cell>
          <cell r="CX368">
            <v>0</v>
          </cell>
          <cell r="CY368">
            <v>0</v>
          </cell>
          <cell r="CZ368">
            <v>0</v>
          </cell>
          <cell r="DA368">
            <v>0</v>
          </cell>
          <cell r="DB368">
            <v>0</v>
          </cell>
          <cell r="DC368">
            <v>0</v>
          </cell>
          <cell r="DD368">
            <v>0</v>
          </cell>
          <cell r="DE368">
            <v>173768</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1200560</v>
          </cell>
          <cell r="DU368">
            <v>22041</v>
          </cell>
          <cell r="DV368">
            <v>0</v>
          </cell>
          <cell r="DW368">
            <v>0</v>
          </cell>
          <cell r="DX368">
            <v>0</v>
          </cell>
          <cell r="DY368">
            <v>0</v>
          </cell>
          <cell r="DZ368">
            <v>203892</v>
          </cell>
          <cell r="EA368">
            <v>0</v>
          </cell>
          <cell r="EB368">
            <v>1426493</v>
          </cell>
          <cell r="EC368">
            <v>100000</v>
          </cell>
          <cell r="ED368">
            <v>0</v>
          </cell>
          <cell r="EE368">
            <v>1404452</v>
          </cell>
          <cell r="EF368">
            <v>97952</v>
          </cell>
          <cell r="EG368">
            <v>75816</v>
          </cell>
          <cell r="EH368">
            <v>173768</v>
          </cell>
          <cell r="EI368">
            <v>42794</v>
          </cell>
          <cell r="EJ368">
            <v>216562</v>
          </cell>
          <cell r="EK368">
            <v>0</v>
          </cell>
          <cell r="EL368">
            <v>0</v>
          </cell>
          <cell r="EM368">
            <v>0</v>
          </cell>
          <cell r="EN368">
            <v>0</v>
          </cell>
          <cell r="EO368">
            <v>0</v>
          </cell>
          <cell r="EP368">
            <v>0</v>
          </cell>
          <cell r="EQ368">
            <v>1743055</v>
          </cell>
          <cell r="ER368">
            <v>16997</v>
          </cell>
          <cell r="ES368">
            <v>1110145</v>
          </cell>
          <cell r="ET368">
            <v>77834</v>
          </cell>
          <cell r="EU368">
            <v>0</v>
          </cell>
          <cell r="EV368">
            <v>0</v>
          </cell>
          <cell r="EW368">
            <v>134000</v>
          </cell>
          <cell r="EX368">
            <v>33000</v>
          </cell>
          <cell r="EY368">
            <v>0</v>
          </cell>
          <cell r="EZ368">
            <v>0</v>
          </cell>
          <cell r="FA368">
            <v>0</v>
          </cell>
          <cell r="FB368">
            <v>0</v>
          </cell>
          <cell r="FC368">
            <v>1354979</v>
          </cell>
          <cell r="FD368">
            <v>0</v>
          </cell>
          <cell r="FE368">
            <v>0</v>
          </cell>
          <cell r="FF368">
            <v>1093148</v>
          </cell>
          <cell r="FG368">
            <v>16997</v>
          </cell>
          <cell r="FH368">
            <v>1393663</v>
          </cell>
          <cell r="FI368">
            <v>31979</v>
          </cell>
          <cell r="FJ368">
            <v>189957</v>
          </cell>
          <cell r="FK368">
            <v>90000</v>
          </cell>
          <cell r="FL368">
            <v>25000</v>
          </cell>
          <cell r="FM368">
            <v>0</v>
          </cell>
          <cell r="FN368">
            <v>315</v>
          </cell>
          <cell r="FO368">
            <v>34122</v>
          </cell>
          <cell r="FP368">
            <v>0</v>
          </cell>
          <cell r="FQ368">
            <v>2591531</v>
          </cell>
          <cell r="FR368">
            <v>0</v>
          </cell>
          <cell r="FS368">
            <v>100000</v>
          </cell>
          <cell r="FT368">
            <v>4411</v>
          </cell>
          <cell r="FU368">
            <v>45000</v>
          </cell>
          <cell r="FV368">
            <v>175000</v>
          </cell>
          <cell r="FW368">
            <v>4680978</v>
          </cell>
          <cell r="FX368">
            <v>0</v>
          </cell>
          <cell r="FY368">
            <v>0</v>
          </cell>
          <cell r="FZ368">
            <v>0</v>
          </cell>
          <cell r="GA368">
            <v>4680978</v>
          </cell>
          <cell r="GB368">
            <v>598996</v>
          </cell>
          <cell r="GC368">
            <v>5279974</v>
          </cell>
          <cell r="GD368">
            <v>663805</v>
          </cell>
          <cell r="GE368">
            <v>0</v>
          </cell>
          <cell r="GF368">
            <v>3767404</v>
          </cell>
          <cell r="GG368">
            <v>6040</v>
          </cell>
          <cell r="GH368">
            <v>2778400</v>
          </cell>
          <cell r="GI368">
            <v>38755</v>
          </cell>
          <cell r="GJ368">
            <v>13656</v>
          </cell>
          <cell r="GK368">
            <v>410962</v>
          </cell>
          <cell r="GL368">
            <v>141082</v>
          </cell>
          <cell r="GM368">
            <v>1556</v>
          </cell>
          <cell r="GN368">
            <v>22827</v>
          </cell>
          <cell r="GO368">
            <v>25521</v>
          </cell>
          <cell r="GP368">
            <v>0</v>
          </cell>
          <cell r="GQ368">
            <v>24475</v>
          </cell>
          <cell r="GR368">
            <v>0</v>
          </cell>
          <cell r="GS368">
            <v>47064</v>
          </cell>
          <cell r="GT368">
            <v>0</v>
          </cell>
          <cell r="GU368">
            <v>0</v>
          </cell>
          <cell r="GV368">
            <v>3739912</v>
          </cell>
          <cell r="GW368">
            <v>606672</v>
          </cell>
          <cell r="GX368">
            <v>1839071</v>
          </cell>
          <cell r="GY368">
            <v>74556</v>
          </cell>
          <cell r="GZ368">
            <v>0</v>
          </cell>
          <cell r="HA368">
            <v>0</v>
          </cell>
          <cell r="HB368">
            <v>203427</v>
          </cell>
          <cell r="HC368">
            <v>0</v>
          </cell>
          <cell r="HD368">
            <v>27729</v>
          </cell>
          <cell r="HE368">
            <v>57010</v>
          </cell>
          <cell r="HF368">
            <v>6446092</v>
          </cell>
          <cell r="HG368">
            <v>4839401</v>
          </cell>
          <cell r="HH368">
            <v>0</v>
          </cell>
          <cell r="HI368">
            <v>1606691</v>
          </cell>
          <cell r="HJ368">
            <v>2735040</v>
          </cell>
          <cell r="HK368">
            <v>71144</v>
          </cell>
          <cell r="HL368">
            <v>22034</v>
          </cell>
          <cell r="HM368">
            <v>315762</v>
          </cell>
          <cell r="HN368">
            <v>134934</v>
          </cell>
          <cell r="HO368">
            <v>7704</v>
          </cell>
          <cell r="HP368">
            <v>22676</v>
          </cell>
          <cell r="HQ368">
            <v>25344</v>
          </cell>
          <cell r="HR368">
            <v>0</v>
          </cell>
          <cell r="HS368">
            <v>0</v>
          </cell>
          <cell r="HT368">
            <v>0</v>
          </cell>
          <cell r="HU368">
            <v>36006</v>
          </cell>
          <cell r="HV368">
            <v>0</v>
          </cell>
          <cell r="HW368">
            <v>0</v>
          </cell>
          <cell r="HX368">
            <v>3684524</v>
          </cell>
          <cell r="HY368">
            <v>0</v>
          </cell>
          <cell r="HZ368">
            <v>1606691</v>
          </cell>
          <cell r="IA368">
            <v>0</v>
          </cell>
          <cell r="IB368">
            <v>0</v>
          </cell>
          <cell r="IC368">
            <v>0</v>
          </cell>
          <cell r="ID368">
            <v>205553</v>
          </cell>
          <cell r="IE368">
            <v>0</v>
          </cell>
          <cell r="IF368">
            <v>22675</v>
          </cell>
          <cell r="IG368">
            <v>30605</v>
          </cell>
          <cell r="IH368">
            <v>0</v>
          </cell>
          <cell r="II368">
            <v>0</v>
          </cell>
          <cell r="IJ368">
            <v>0</v>
          </cell>
          <cell r="IK368">
            <v>0</v>
          </cell>
          <cell r="IL368">
            <v>3648518</v>
          </cell>
          <cell r="IM368">
            <v>0</v>
          </cell>
          <cell r="IN368">
            <v>0</v>
          </cell>
          <cell r="IO368">
            <v>1.5</v>
          </cell>
          <cell r="IP368">
            <v>6</v>
          </cell>
          <cell r="IQ368">
            <v>1.637</v>
          </cell>
          <cell r="IR368">
            <v>0.44</v>
          </cell>
          <cell r="IS368">
            <v>435</v>
          </cell>
          <cell r="IT368">
            <v>0</v>
          </cell>
          <cell r="IU368">
            <v>8.5</v>
          </cell>
          <cell r="IV368">
            <v>0</v>
          </cell>
          <cell r="IW368">
            <v>0</v>
          </cell>
          <cell r="IX368">
            <v>0</v>
          </cell>
          <cell r="IY368">
            <v>0</v>
          </cell>
          <cell r="IZ368">
            <v>0</v>
          </cell>
          <cell r="JA368">
            <v>0</v>
          </cell>
          <cell r="JB368">
            <v>0</v>
          </cell>
          <cell r="JC368">
            <v>0</v>
          </cell>
          <cell r="JD368">
            <v>51.26</v>
          </cell>
          <cell r="JE368">
            <v>13.7</v>
          </cell>
          <cell r="JF368">
            <v>14.52</v>
          </cell>
          <cell r="JG368">
            <v>23.04</v>
          </cell>
          <cell r="JH368">
            <v>13.7</v>
          </cell>
          <cell r="JI368">
            <v>14.52</v>
          </cell>
          <cell r="JJ368">
            <v>24.48</v>
          </cell>
          <cell r="JK368">
            <v>52.7</v>
          </cell>
          <cell r="JL368">
            <v>2.17</v>
          </cell>
          <cell r="JM368">
            <v>0.66</v>
          </cell>
          <cell r="JN368">
            <v>3</v>
          </cell>
          <cell r="JO368">
            <v>0</v>
          </cell>
          <cell r="JP368">
            <v>6160</v>
          </cell>
          <cell r="JQ368">
            <v>1.786</v>
          </cell>
          <cell r="JR368">
            <v>24864</v>
          </cell>
          <cell r="JS368">
            <v>444</v>
          </cell>
          <cell r="JT368">
            <v>0</v>
          </cell>
          <cell r="JU368">
            <v>0</v>
          </cell>
          <cell r="JV368">
            <v>0</v>
          </cell>
          <cell r="JW368">
            <v>0</v>
          </cell>
          <cell r="JX368">
            <v>435</v>
          </cell>
          <cell r="JY368">
            <v>6405</v>
          </cell>
          <cell r="JZ368">
            <v>2786175</v>
          </cell>
          <cell r="KA368">
            <v>0</v>
          </cell>
        </row>
        <row r="369">
          <cell r="C369">
            <v>6509</v>
          </cell>
          <cell r="D369" t="str">
            <v>TURKEY VALLEY</v>
          </cell>
          <cell r="E369">
            <v>0</v>
          </cell>
          <cell r="F369">
            <v>0</v>
          </cell>
          <cell r="G369">
            <v>0</v>
          </cell>
          <cell r="H369">
            <v>6509</v>
          </cell>
          <cell r="I369">
            <v>2331870</v>
          </cell>
          <cell r="J369">
            <v>29206</v>
          </cell>
          <cell r="K369">
            <v>0</v>
          </cell>
          <cell r="L369">
            <v>250713</v>
          </cell>
          <cell r="M369">
            <v>11236</v>
          </cell>
          <cell r="N369">
            <v>141582</v>
          </cell>
          <cell r="O369">
            <v>264077</v>
          </cell>
          <cell r="P369">
            <v>642203</v>
          </cell>
          <cell r="Q369">
            <v>0</v>
          </cell>
          <cell r="R369">
            <v>1875421</v>
          </cell>
          <cell r="S369">
            <v>0</v>
          </cell>
          <cell r="T369">
            <v>55810</v>
          </cell>
          <cell r="U369">
            <v>11245</v>
          </cell>
          <cell r="V369">
            <v>42000</v>
          </cell>
          <cell r="W369">
            <v>281673</v>
          </cell>
          <cell r="X369">
            <v>5937036</v>
          </cell>
          <cell r="Y369">
            <v>0</v>
          </cell>
          <cell r="Z369">
            <v>0</v>
          </cell>
          <cell r="AA369">
            <v>0</v>
          </cell>
          <cell r="AB369">
            <v>5937036</v>
          </cell>
          <cell r="AC369">
            <v>2675570</v>
          </cell>
          <cell r="AD369">
            <v>8612606</v>
          </cell>
          <cell r="AE369">
            <v>3423000</v>
          </cell>
          <cell r="AF369">
            <v>231000</v>
          </cell>
          <cell r="AG369">
            <v>140000</v>
          </cell>
          <cell r="AH369">
            <v>264000</v>
          </cell>
          <cell r="AI369">
            <v>194000</v>
          </cell>
          <cell r="AJ369">
            <v>118000</v>
          </cell>
          <cell r="AK369">
            <v>390000</v>
          </cell>
          <cell r="AL369">
            <v>287404</v>
          </cell>
          <cell r="AM369">
            <v>0</v>
          </cell>
          <cell r="AN369">
            <v>1624404</v>
          </cell>
          <cell r="AO369">
            <v>250000</v>
          </cell>
          <cell r="AP369">
            <v>350000</v>
          </cell>
          <cell r="AQ369">
            <v>0</v>
          </cell>
          <cell r="AR369">
            <v>194959</v>
          </cell>
          <cell r="AS369">
            <v>544959</v>
          </cell>
          <cell r="AT369">
            <v>5842363</v>
          </cell>
          <cell r="AU369">
            <v>0</v>
          </cell>
          <cell r="AV369">
            <v>5842363</v>
          </cell>
          <cell r="AW369">
            <v>2770243</v>
          </cell>
          <cell r="AX369">
            <v>8612606</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20</v>
          </cell>
          <cell r="BV369">
            <v>2007</v>
          </cell>
          <cell r="BW369">
            <v>2016</v>
          </cell>
          <cell r="BX369">
            <v>10</v>
          </cell>
          <cell r="BY369">
            <v>0</v>
          </cell>
          <cell r="BZ369">
            <v>0</v>
          </cell>
          <cell r="CA369">
            <v>0</v>
          </cell>
          <cell r="CB369">
            <v>0</v>
          </cell>
          <cell r="CC369">
            <v>0</v>
          </cell>
          <cell r="CD369">
            <v>0</v>
          </cell>
          <cell r="CE369">
            <v>0</v>
          </cell>
          <cell r="CF369">
            <v>0</v>
          </cell>
          <cell r="CG369">
            <v>0</v>
          </cell>
          <cell r="CH369">
            <v>0</v>
          </cell>
          <cell r="CI369">
            <v>0</v>
          </cell>
          <cell r="CJ369">
            <v>2014</v>
          </cell>
          <cell r="CK369">
            <v>2018</v>
          </cell>
          <cell r="CL369">
            <v>670</v>
          </cell>
          <cell r="CM369">
            <v>0</v>
          </cell>
          <cell r="CN369">
            <v>0</v>
          </cell>
          <cell r="CO369">
            <v>0</v>
          </cell>
          <cell r="CP369">
            <v>0</v>
          </cell>
          <cell r="CQ369">
            <v>0</v>
          </cell>
          <cell r="CR369">
            <v>0</v>
          </cell>
          <cell r="CS369">
            <v>0</v>
          </cell>
          <cell r="CT369">
            <v>0</v>
          </cell>
          <cell r="CU369">
            <v>0</v>
          </cell>
          <cell r="CV369">
            <v>0</v>
          </cell>
          <cell r="CW369">
            <v>242159</v>
          </cell>
          <cell r="CX369">
            <v>0</v>
          </cell>
          <cell r="CY369">
            <v>0</v>
          </cell>
          <cell r="CZ369">
            <v>0</v>
          </cell>
          <cell r="DA369">
            <v>0</v>
          </cell>
          <cell r="DB369">
            <v>0</v>
          </cell>
          <cell r="DC369">
            <v>0</v>
          </cell>
          <cell r="DD369">
            <v>0</v>
          </cell>
          <cell r="DE369">
            <v>123490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1568145</v>
          </cell>
          <cell r="DU369">
            <v>207070</v>
          </cell>
          <cell r="DV369">
            <v>0</v>
          </cell>
          <cell r="DW369">
            <v>0</v>
          </cell>
          <cell r="DX369">
            <v>0</v>
          </cell>
          <cell r="DY369">
            <v>0</v>
          </cell>
          <cell r="DZ369">
            <v>0</v>
          </cell>
          <cell r="EA369">
            <v>0</v>
          </cell>
          <cell r="EB369">
            <v>1775215</v>
          </cell>
          <cell r="EC369">
            <v>400000</v>
          </cell>
          <cell r="ED369">
            <v>0</v>
          </cell>
          <cell r="EE369">
            <v>1568145</v>
          </cell>
          <cell r="EF369">
            <v>0</v>
          </cell>
          <cell r="EG369">
            <v>123490</v>
          </cell>
          <cell r="EH369">
            <v>123490</v>
          </cell>
          <cell r="EI369">
            <v>60823</v>
          </cell>
          <cell r="EJ369">
            <v>184313</v>
          </cell>
          <cell r="EK369">
            <v>0</v>
          </cell>
          <cell r="EL369">
            <v>0</v>
          </cell>
          <cell r="EM369">
            <v>0</v>
          </cell>
          <cell r="EN369">
            <v>0</v>
          </cell>
          <cell r="EO369">
            <v>0</v>
          </cell>
          <cell r="EP369">
            <v>0</v>
          </cell>
          <cell r="EQ369">
            <v>2359528</v>
          </cell>
          <cell r="ER369">
            <v>112347</v>
          </cell>
          <cell r="ES369">
            <v>964452</v>
          </cell>
          <cell r="ET369">
            <v>217354</v>
          </cell>
          <cell r="EU369">
            <v>0</v>
          </cell>
          <cell r="EV369">
            <v>0</v>
          </cell>
          <cell r="EW369">
            <v>67000</v>
          </cell>
          <cell r="EX369">
            <v>33000</v>
          </cell>
          <cell r="EY369">
            <v>0</v>
          </cell>
          <cell r="EZ369">
            <v>0</v>
          </cell>
          <cell r="FA369">
            <v>0</v>
          </cell>
          <cell r="FB369">
            <v>0</v>
          </cell>
          <cell r="FC369">
            <v>1281806</v>
          </cell>
          <cell r="FD369">
            <v>0</v>
          </cell>
          <cell r="FE369">
            <v>0</v>
          </cell>
          <cell r="FF369">
            <v>852105</v>
          </cell>
          <cell r="FG369">
            <v>112347</v>
          </cell>
          <cell r="FH369">
            <v>1754783</v>
          </cell>
          <cell r="FI369">
            <v>21980</v>
          </cell>
          <cell r="FJ369">
            <v>0</v>
          </cell>
          <cell r="FK369">
            <v>250000</v>
          </cell>
          <cell r="FL369">
            <v>7600</v>
          </cell>
          <cell r="FM369">
            <v>0</v>
          </cell>
          <cell r="FN369">
            <v>7500</v>
          </cell>
          <cell r="FO369">
            <v>200000</v>
          </cell>
          <cell r="FP369">
            <v>0</v>
          </cell>
          <cell r="FQ369">
            <v>1875421</v>
          </cell>
          <cell r="FR369">
            <v>0</v>
          </cell>
          <cell r="FS369">
            <v>25000</v>
          </cell>
          <cell r="FT369">
            <v>8456</v>
          </cell>
          <cell r="FU369">
            <v>42000</v>
          </cell>
          <cell r="FV369">
            <v>200000</v>
          </cell>
          <cell r="FW369">
            <v>4392740</v>
          </cell>
          <cell r="FX369">
            <v>0</v>
          </cell>
          <cell r="FY369">
            <v>0</v>
          </cell>
          <cell r="FZ369">
            <v>0</v>
          </cell>
          <cell r="GA369">
            <v>4392740</v>
          </cell>
          <cell r="GB369">
            <v>1015523</v>
          </cell>
          <cell r="GC369">
            <v>5408263</v>
          </cell>
          <cell r="GD369">
            <v>740556</v>
          </cell>
          <cell r="GE369">
            <v>0</v>
          </cell>
          <cell r="GF369">
            <v>3443589</v>
          </cell>
          <cell r="GG369">
            <v>6168</v>
          </cell>
          <cell r="GH369">
            <v>2394418</v>
          </cell>
          <cell r="GI369">
            <v>117609</v>
          </cell>
          <cell r="GJ369">
            <v>70075</v>
          </cell>
          <cell r="GK369">
            <v>328138</v>
          </cell>
          <cell r="GL369">
            <v>122736</v>
          </cell>
          <cell r="GM369">
            <v>24018</v>
          </cell>
          <cell r="GN369">
            <v>21480</v>
          </cell>
          <cell r="GO369">
            <v>23990</v>
          </cell>
          <cell r="GP369">
            <v>0</v>
          </cell>
          <cell r="GQ369">
            <v>91999</v>
          </cell>
          <cell r="GR369">
            <v>0</v>
          </cell>
          <cell r="GS369">
            <v>76479</v>
          </cell>
          <cell r="GT369">
            <v>0</v>
          </cell>
          <cell r="GU369">
            <v>0</v>
          </cell>
          <cell r="GV369">
            <v>3520068</v>
          </cell>
          <cell r="GW369">
            <v>769116</v>
          </cell>
          <cell r="GX369">
            <v>1091484</v>
          </cell>
          <cell r="GY369">
            <v>0</v>
          </cell>
          <cell r="GZ369">
            <v>0</v>
          </cell>
          <cell r="HA369">
            <v>0</v>
          </cell>
          <cell r="HB369">
            <v>210156</v>
          </cell>
          <cell r="HC369">
            <v>0</v>
          </cell>
          <cell r="HD369">
            <v>36092</v>
          </cell>
          <cell r="HE369">
            <v>72012</v>
          </cell>
          <cell r="HF369">
            <v>5662836</v>
          </cell>
          <cell r="HG369">
            <v>4801499</v>
          </cell>
          <cell r="HH369">
            <v>0</v>
          </cell>
          <cell r="HI369">
            <v>861337</v>
          </cell>
          <cell r="HJ369">
            <v>2397614</v>
          </cell>
          <cell r="HK369">
            <v>20748</v>
          </cell>
          <cell r="HL369">
            <v>64880</v>
          </cell>
          <cell r="HM369">
            <v>291763</v>
          </cell>
          <cell r="HN369">
            <v>121180</v>
          </cell>
          <cell r="HO369">
            <v>25574</v>
          </cell>
          <cell r="HP369">
            <v>21353</v>
          </cell>
          <cell r="HQ369">
            <v>23842</v>
          </cell>
          <cell r="HR369">
            <v>0</v>
          </cell>
          <cell r="HS369">
            <v>96900</v>
          </cell>
          <cell r="HT369">
            <v>0</v>
          </cell>
          <cell r="HU369">
            <v>78013</v>
          </cell>
          <cell r="HV369">
            <v>0</v>
          </cell>
          <cell r="HW369">
            <v>0</v>
          </cell>
          <cell r="HX369">
            <v>3386971</v>
          </cell>
          <cell r="HY369">
            <v>0</v>
          </cell>
          <cell r="HZ369">
            <v>861337</v>
          </cell>
          <cell r="IA369">
            <v>0</v>
          </cell>
          <cell r="IB369">
            <v>0</v>
          </cell>
          <cell r="IC369">
            <v>0</v>
          </cell>
          <cell r="ID369">
            <v>203312</v>
          </cell>
          <cell r="IE369">
            <v>0</v>
          </cell>
          <cell r="IF369">
            <v>29583</v>
          </cell>
          <cell r="IG369">
            <v>76513</v>
          </cell>
          <cell r="IH369">
            <v>0</v>
          </cell>
          <cell r="II369">
            <v>0</v>
          </cell>
          <cell r="IJ369">
            <v>0</v>
          </cell>
          <cell r="IK369">
            <v>0</v>
          </cell>
          <cell r="IL369">
            <v>3308958</v>
          </cell>
          <cell r="IM369">
            <v>0</v>
          </cell>
          <cell r="IN369">
            <v>0.3</v>
          </cell>
          <cell r="IO369">
            <v>7.95</v>
          </cell>
          <cell r="IP369">
            <v>43</v>
          </cell>
          <cell r="IQ369">
            <v>1.488</v>
          </cell>
          <cell r="IR369">
            <v>0.88</v>
          </cell>
          <cell r="IS369">
            <v>355.2</v>
          </cell>
          <cell r="IT369">
            <v>0</v>
          </cell>
          <cell r="IU369">
            <v>14.5</v>
          </cell>
          <cell r="IV369">
            <v>0</v>
          </cell>
          <cell r="IW369">
            <v>0</v>
          </cell>
          <cell r="IX369">
            <v>0</v>
          </cell>
          <cell r="IY369">
            <v>0</v>
          </cell>
          <cell r="IZ369">
            <v>0</v>
          </cell>
          <cell r="JA369">
            <v>0</v>
          </cell>
          <cell r="JB369">
            <v>0</v>
          </cell>
          <cell r="JC369">
            <v>0</v>
          </cell>
          <cell r="JD369">
            <v>46.4</v>
          </cell>
          <cell r="JE369">
            <v>9.59</v>
          </cell>
          <cell r="JF369">
            <v>10.89</v>
          </cell>
          <cell r="JG369">
            <v>25.92</v>
          </cell>
          <cell r="JH369">
            <v>8.2200000000000006</v>
          </cell>
          <cell r="JI369">
            <v>16.34</v>
          </cell>
          <cell r="JJ369">
            <v>21.6</v>
          </cell>
          <cell r="JK369">
            <v>46.16</v>
          </cell>
          <cell r="JL369">
            <v>11.01</v>
          </cell>
          <cell r="JM369">
            <v>1.54</v>
          </cell>
          <cell r="JN369">
            <v>52</v>
          </cell>
          <cell r="JO369">
            <v>0.1</v>
          </cell>
          <cell r="JP369">
            <v>6288</v>
          </cell>
          <cell r="JQ369">
            <v>1.3720000000000001</v>
          </cell>
          <cell r="JR369">
            <v>89291</v>
          </cell>
          <cell r="JS369">
            <v>381.3</v>
          </cell>
          <cell r="JT369">
            <v>0</v>
          </cell>
          <cell r="JU369">
            <v>0</v>
          </cell>
          <cell r="JV369">
            <v>0</v>
          </cell>
          <cell r="JW369">
            <v>0</v>
          </cell>
          <cell r="JX369">
            <v>355.2</v>
          </cell>
          <cell r="JY369">
            <v>6533</v>
          </cell>
          <cell r="JZ369">
            <v>2320522</v>
          </cell>
          <cell r="KA369">
            <v>101068</v>
          </cell>
        </row>
        <row r="370">
          <cell r="C370">
            <v>6512</v>
          </cell>
          <cell r="D370" t="str">
            <v>TWIN CEDARS</v>
          </cell>
          <cell r="E370">
            <v>0</v>
          </cell>
          <cell r="F370">
            <v>0</v>
          </cell>
          <cell r="G370">
            <v>0</v>
          </cell>
          <cell r="H370">
            <v>6512</v>
          </cell>
          <cell r="I370">
            <v>1486090</v>
          </cell>
          <cell r="J370">
            <v>95506</v>
          </cell>
          <cell r="K370">
            <v>54871</v>
          </cell>
          <cell r="L370">
            <v>384000</v>
          </cell>
          <cell r="M370">
            <v>1495</v>
          </cell>
          <cell r="N370">
            <v>99000</v>
          </cell>
          <cell r="O370">
            <v>132000</v>
          </cell>
          <cell r="P370">
            <v>425454</v>
          </cell>
          <cell r="Q370">
            <v>0</v>
          </cell>
          <cell r="R370">
            <v>2254574</v>
          </cell>
          <cell r="S370">
            <v>0</v>
          </cell>
          <cell r="T370">
            <v>66900</v>
          </cell>
          <cell r="U370">
            <v>4484</v>
          </cell>
          <cell r="V370">
            <v>91000</v>
          </cell>
          <cell r="W370">
            <v>229000</v>
          </cell>
          <cell r="X370">
            <v>5324374</v>
          </cell>
          <cell r="Y370">
            <v>0</v>
          </cell>
          <cell r="Z370">
            <v>72000</v>
          </cell>
          <cell r="AA370">
            <v>0</v>
          </cell>
          <cell r="AB370">
            <v>5396374</v>
          </cell>
          <cell r="AC370">
            <v>438418</v>
          </cell>
          <cell r="AD370">
            <v>5834792</v>
          </cell>
          <cell r="AE370">
            <v>3529769</v>
          </cell>
          <cell r="AF370">
            <v>86200</v>
          </cell>
          <cell r="AG370">
            <v>144000</v>
          </cell>
          <cell r="AH370">
            <v>137000</v>
          </cell>
          <cell r="AI370">
            <v>221000</v>
          </cell>
          <cell r="AJ370">
            <v>87000</v>
          </cell>
          <cell r="AK370">
            <v>673400</v>
          </cell>
          <cell r="AL370">
            <v>395000</v>
          </cell>
          <cell r="AM370">
            <v>0</v>
          </cell>
          <cell r="AN370">
            <v>1743600</v>
          </cell>
          <cell r="AO370">
            <v>240357</v>
          </cell>
          <cell r="AP370">
            <v>136992</v>
          </cell>
          <cell r="AQ370">
            <v>0</v>
          </cell>
          <cell r="AR370">
            <v>165020</v>
          </cell>
          <cell r="AS370">
            <v>302012</v>
          </cell>
          <cell r="AT370">
            <v>5815738</v>
          </cell>
          <cell r="AU370">
            <v>0</v>
          </cell>
          <cell r="AV370">
            <v>5815738</v>
          </cell>
          <cell r="AW370">
            <v>19054</v>
          </cell>
          <cell r="AX370">
            <v>5834792</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20</v>
          </cell>
          <cell r="BV370">
            <v>2015</v>
          </cell>
          <cell r="BW370">
            <v>2019</v>
          </cell>
          <cell r="BX370">
            <v>10</v>
          </cell>
          <cell r="BY370">
            <v>0</v>
          </cell>
          <cell r="BZ370">
            <v>0</v>
          </cell>
          <cell r="CA370">
            <v>0</v>
          </cell>
          <cell r="CB370">
            <v>0</v>
          </cell>
          <cell r="CC370">
            <v>0</v>
          </cell>
          <cell r="CD370">
            <v>0</v>
          </cell>
          <cell r="CE370">
            <v>0</v>
          </cell>
          <cell r="CF370">
            <v>0</v>
          </cell>
          <cell r="CG370">
            <v>0</v>
          </cell>
          <cell r="CH370">
            <v>0</v>
          </cell>
          <cell r="CI370">
            <v>0</v>
          </cell>
          <cell r="CJ370">
            <v>0</v>
          </cell>
          <cell r="CK370">
            <v>0</v>
          </cell>
          <cell r="CL370">
            <v>0</v>
          </cell>
          <cell r="CM370">
            <v>0</v>
          </cell>
          <cell r="CN370">
            <v>0</v>
          </cell>
          <cell r="CO370">
            <v>0</v>
          </cell>
          <cell r="CP370">
            <v>0</v>
          </cell>
          <cell r="CQ370">
            <v>0</v>
          </cell>
          <cell r="CR370">
            <v>0</v>
          </cell>
          <cell r="CS370">
            <v>0</v>
          </cell>
          <cell r="CT370">
            <v>2700</v>
          </cell>
          <cell r="CU370">
            <v>0</v>
          </cell>
          <cell r="CV370">
            <v>11</v>
          </cell>
          <cell r="CW370">
            <v>240408</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1046366</v>
          </cell>
          <cell r="DU370">
            <v>11716</v>
          </cell>
          <cell r="DV370">
            <v>0</v>
          </cell>
          <cell r="DW370">
            <v>0</v>
          </cell>
          <cell r="DX370">
            <v>0</v>
          </cell>
          <cell r="DY370">
            <v>103847</v>
          </cell>
          <cell r="DZ370">
            <v>265000</v>
          </cell>
          <cell r="EA370">
            <v>0</v>
          </cell>
          <cell r="EB370">
            <v>1426929</v>
          </cell>
          <cell r="EC370">
            <v>150000</v>
          </cell>
          <cell r="ED370">
            <v>0</v>
          </cell>
          <cell r="EE370">
            <v>1415213</v>
          </cell>
          <cell r="EF370">
            <v>0</v>
          </cell>
          <cell r="EG370">
            <v>0</v>
          </cell>
          <cell r="EH370">
            <v>0</v>
          </cell>
          <cell r="EI370">
            <v>0</v>
          </cell>
          <cell r="EJ370">
            <v>0</v>
          </cell>
          <cell r="EK370">
            <v>0</v>
          </cell>
          <cell r="EL370">
            <v>0</v>
          </cell>
          <cell r="EM370">
            <v>0</v>
          </cell>
          <cell r="EN370">
            <v>0</v>
          </cell>
          <cell r="EO370">
            <v>0</v>
          </cell>
          <cell r="EP370">
            <v>0</v>
          </cell>
          <cell r="EQ370">
            <v>1576929</v>
          </cell>
          <cell r="ER370">
            <v>11099</v>
          </cell>
          <cell r="ES370">
            <v>1351768</v>
          </cell>
          <cell r="ET370">
            <v>142099</v>
          </cell>
          <cell r="EU370">
            <v>0</v>
          </cell>
          <cell r="EV370">
            <v>0</v>
          </cell>
          <cell r="EW370">
            <v>0</v>
          </cell>
          <cell r="EX370">
            <v>0</v>
          </cell>
          <cell r="EY370">
            <v>0</v>
          </cell>
          <cell r="EZ370">
            <v>0</v>
          </cell>
          <cell r="FA370">
            <v>0</v>
          </cell>
          <cell r="FB370">
            <v>0</v>
          </cell>
          <cell r="FC370">
            <v>1493867</v>
          </cell>
          <cell r="FD370">
            <v>0</v>
          </cell>
          <cell r="FE370">
            <v>0</v>
          </cell>
          <cell r="FF370">
            <v>1340669</v>
          </cell>
          <cell r="FG370">
            <v>11099</v>
          </cell>
          <cell r="FH370">
            <v>1345148</v>
          </cell>
          <cell r="FI370">
            <v>86448</v>
          </cell>
          <cell r="FJ370">
            <v>54871</v>
          </cell>
          <cell r="FK370">
            <v>384000</v>
          </cell>
          <cell r="FL370">
            <v>1050</v>
          </cell>
          <cell r="FM370">
            <v>0</v>
          </cell>
          <cell r="FN370">
            <v>0</v>
          </cell>
          <cell r="FO370">
            <v>58554</v>
          </cell>
          <cell r="FP370">
            <v>0</v>
          </cell>
          <cell r="FQ370">
            <v>2254574</v>
          </cell>
          <cell r="FR370">
            <v>0</v>
          </cell>
          <cell r="FS370">
            <v>65000</v>
          </cell>
          <cell r="FT370">
            <v>4059</v>
          </cell>
          <cell r="FU370">
            <v>91000</v>
          </cell>
          <cell r="FV370">
            <v>106000</v>
          </cell>
          <cell r="FW370">
            <v>4450704</v>
          </cell>
          <cell r="FX370">
            <v>0</v>
          </cell>
          <cell r="FY370">
            <v>72000</v>
          </cell>
          <cell r="FZ370">
            <v>0</v>
          </cell>
          <cell r="GA370">
            <v>4522704</v>
          </cell>
          <cell r="GB370">
            <v>172331</v>
          </cell>
          <cell r="GC370">
            <v>4695035</v>
          </cell>
          <cell r="GD370">
            <v>836534</v>
          </cell>
          <cell r="GE370">
            <v>0</v>
          </cell>
          <cell r="GF370">
            <v>3297475</v>
          </cell>
          <cell r="GG370">
            <v>6051</v>
          </cell>
          <cell r="GH370">
            <v>2374412</v>
          </cell>
          <cell r="GI370">
            <v>72256</v>
          </cell>
          <cell r="GJ370">
            <v>31338</v>
          </cell>
          <cell r="GK370">
            <v>311445</v>
          </cell>
          <cell r="GL370">
            <v>113542</v>
          </cell>
          <cell r="GM370">
            <v>4757</v>
          </cell>
          <cell r="GN370">
            <v>19739</v>
          </cell>
          <cell r="GO370">
            <v>21657</v>
          </cell>
          <cell r="GP370">
            <v>0</v>
          </cell>
          <cell r="GQ370">
            <v>86000</v>
          </cell>
          <cell r="GR370">
            <v>0</v>
          </cell>
          <cell r="GS370">
            <v>64713</v>
          </cell>
          <cell r="GT370">
            <v>49239</v>
          </cell>
          <cell r="GU370">
            <v>-4094</v>
          </cell>
          <cell r="GV370">
            <v>3411427</v>
          </cell>
          <cell r="GW370">
            <v>659468</v>
          </cell>
          <cell r="GX370">
            <v>1921593</v>
          </cell>
          <cell r="GY370">
            <v>0</v>
          </cell>
          <cell r="GZ370">
            <v>0</v>
          </cell>
          <cell r="HA370">
            <v>0</v>
          </cell>
          <cell r="HB370">
            <v>86967</v>
          </cell>
          <cell r="HC370">
            <v>0</v>
          </cell>
          <cell r="HD370">
            <v>25599</v>
          </cell>
          <cell r="HE370">
            <v>81014</v>
          </cell>
          <cell r="HF370">
            <v>6160469</v>
          </cell>
          <cell r="HG370">
            <v>4544776</v>
          </cell>
          <cell r="HH370">
            <v>0</v>
          </cell>
          <cell r="HI370">
            <v>1615693</v>
          </cell>
          <cell r="HJ370">
            <v>2319062</v>
          </cell>
          <cell r="HK370">
            <v>79094</v>
          </cell>
          <cell r="HL370">
            <v>31966</v>
          </cell>
          <cell r="HM370">
            <v>301392</v>
          </cell>
          <cell r="HN370">
            <v>110861</v>
          </cell>
          <cell r="HO370">
            <v>7438</v>
          </cell>
          <cell r="HP370">
            <v>19434</v>
          </cell>
          <cell r="HQ370">
            <v>21325</v>
          </cell>
          <cell r="HR370">
            <v>0</v>
          </cell>
          <cell r="HS370">
            <v>97781</v>
          </cell>
          <cell r="HT370">
            <v>0</v>
          </cell>
          <cell r="HU370">
            <v>54609</v>
          </cell>
          <cell r="HV370">
            <v>0</v>
          </cell>
          <cell r="HW370">
            <v>0</v>
          </cell>
          <cell r="HX370">
            <v>3307719</v>
          </cell>
          <cell r="HY370">
            <v>0</v>
          </cell>
          <cell r="HZ370">
            <v>1615693</v>
          </cell>
          <cell r="IA370">
            <v>0</v>
          </cell>
          <cell r="IB370">
            <v>0</v>
          </cell>
          <cell r="IC370">
            <v>0</v>
          </cell>
          <cell r="ID370">
            <v>87485</v>
          </cell>
          <cell r="IE370">
            <v>0</v>
          </cell>
          <cell r="IF370">
            <v>20920</v>
          </cell>
          <cell r="IG370">
            <v>48968</v>
          </cell>
          <cell r="IH370">
            <v>0</v>
          </cell>
          <cell r="II370">
            <v>0</v>
          </cell>
          <cell r="IJ370">
            <v>0</v>
          </cell>
          <cell r="IK370">
            <v>0</v>
          </cell>
          <cell r="IL370">
            <v>3253110</v>
          </cell>
          <cell r="IM370">
            <v>0</v>
          </cell>
          <cell r="IN370">
            <v>0</v>
          </cell>
          <cell r="IO370">
            <v>3.03</v>
          </cell>
          <cell r="IP370">
            <v>13</v>
          </cell>
          <cell r="IQ370">
            <v>2.15</v>
          </cell>
          <cell r="IR370">
            <v>0</v>
          </cell>
          <cell r="IS370">
            <v>374.7</v>
          </cell>
          <cell r="IT370">
            <v>0</v>
          </cell>
          <cell r="IU370">
            <v>8.5</v>
          </cell>
          <cell r="IV370">
            <v>0</v>
          </cell>
          <cell r="IW370">
            <v>0</v>
          </cell>
          <cell r="IX370">
            <v>0</v>
          </cell>
          <cell r="IY370">
            <v>0</v>
          </cell>
          <cell r="IZ370">
            <v>0</v>
          </cell>
          <cell r="JA370">
            <v>0</v>
          </cell>
          <cell r="JB370">
            <v>0</v>
          </cell>
          <cell r="JC370">
            <v>0</v>
          </cell>
          <cell r="JD370">
            <v>48.84</v>
          </cell>
          <cell r="JE370">
            <v>5.48</v>
          </cell>
          <cell r="JF370">
            <v>18.16</v>
          </cell>
          <cell r="JG370">
            <v>25.2</v>
          </cell>
          <cell r="JH370">
            <v>5.48</v>
          </cell>
          <cell r="JI370">
            <v>19.36</v>
          </cell>
          <cell r="JJ370">
            <v>20.88</v>
          </cell>
          <cell r="JK370">
            <v>45.72</v>
          </cell>
          <cell r="JL370">
            <v>1.69</v>
          </cell>
          <cell r="JM370">
            <v>0</v>
          </cell>
          <cell r="JN370">
            <v>15</v>
          </cell>
          <cell r="JO370">
            <v>0</v>
          </cell>
          <cell r="JP370">
            <v>6171</v>
          </cell>
          <cell r="JQ370">
            <v>2.0529999999999999</v>
          </cell>
          <cell r="JR370">
            <v>15974</v>
          </cell>
          <cell r="JS370">
            <v>375.8</v>
          </cell>
          <cell r="JT370">
            <v>1</v>
          </cell>
          <cell r="JU370">
            <v>0</v>
          </cell>
          <cell r="JV370">
            <v>5356</v>
          </cell>
          <cell r="JW370">
            <v>0</v>
          </cell>
          <cell r="JX370">
            <v>374.7</v>
          </cell>
          <cell r="JY370">
            <v>6416</v>
          </cell>
          <cell r="JZ370">
            <v>2404075</v>
          </cell>
          <cell r="KA370">
            <v>0</v>
          </cell>
        </row>
        <row r="371">
          <cell r="C371">
            <v>6516</v>
          </cell>
          <cell r="D371" t="str">
            <v>TWIN RIVERS</v>
          </cell>
          <cell r="E371">
            <v>0</v>
          </cell>
          <cell r="F371">
            <v>0</v>
          </cell>
          <cell r="G371">
            <v>0</v>
          </cell>
          <cell r="H371">
            <v>6516</v>
          </cell>
          <cell r="I371">
            <v>1171571</v>
          </cell>
          <cell r="J371">
            <v>28530</v>
          </cell>
          <cell r="K371">
            <v>168492</v>
          </cell>
          <cell r="L371">
            <v>2500</v>
          </cell>
          <cell r="M371">
            <v>7375</v>
          </cell>
          <cell r="N371">
            <v>5500</v>
          </cell>
          <cell r="O371">
            <v>200</v>
          </cell>
          <cell r="P371">
            <v>133800</v>
          </cell>
          <cell r="Q371">
            <v>0</v>
          </cell>
          <cell r="R371">
            <v>850383</v>
          </cell>
          <cell r="S371">
            <v>0</v>
          </cell>
          <cell r="T371">
            <v>3350</v>
          </cell>
          <cell r="U371">
            <v>6536</v>
          </cell>
          <cell r="V371">
            <v>32000</v>
          </cell>
          <cell r="W371">
            <v>56000</v>
          </cell>
          <cell r="X371">
            <v>2466237</v>
          </cell>
          <cell r="Y371">
            <v>0</v>
          </cell>
          <cell r="Z371">
            <v>0</v>
          </cell>
          <cell r="AA371">
            <v>0</v>
          </cell>
          <cell r="AB371">
            <v>2466237</v>
          </cell>
          <cell r="AC371">
            <v>2132980</v>
          </cell>
          <cell r="AD371">
            <v>4599217</v>
          </cell>
          <cell r="AE371">
            <v>1506300</v>
          </cell>
          <cell r="AF371">
            <v>10000</v>
          </cell>
          <cell r="AG371">
            <v>69000</v>
          </cell>
          <cell r="AH371">
            <v>75000</v>
          </cell>
          <cell r="AI371">
            <v>152000</v>
          </cell>
          <cell r="AJ371">
            <v>48000</v>
          </cell>
          <cell r="AK371">
            <v>222000</v>
          </cell>
          <cell r="AL371">
            <v>99000</v>
          </cell>
          <cell r="AM371">
            <v>0</v>
          </cell>
          <cell r="AN371">
            <v>675000</v>
          </cell>
          <cell r="AO371">
            <v>49000</v>
          </cell>
          <cell r="AP371">
            <v>120000</v>
          </cell>
          <cell r="AQ371">
            <v>0</v>
          </cell>
          <cell r="AR371">
            <v>84370</v>
          </cell>
          <cell r="AS371">
            <v>204370</v>
          </cell>
          <cell r="AT371">
            <v>2434670</v>
          </cell>
          <cell r="AU371">
            <v>0</v>
          </cell>
          <cell r="AV371">
            <v>2434670</v>
          </cell>
          <cell r="AW371">
            <v>2164547</v>
          </cell>
          <cell r="AX371">
            <v>4599217</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20</v>
          </cell>
          <cell r="BV371">
            <v>2012</v>
          </cell>
          <cell r="BW371">
            <v>2016</v>
          </cell>
          <cell r="BX371">
            <v>10</v>
          </cell>
          <cell r="BY371">
            <v>0</v>
          </cell>
          <cell r="BZ371">
            <v>1992</v>
          </cell>
          <cell r="CA371">
            <v>25</v>
          </cell>
          <cell r="CB371">
            <v>0</v>
          </cell>
          <cell r="CC371">
            <v>0</v>
          </cell>
          <cell r="CD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S371">
            <v>0</v>
          </cell>
          <cell r="CT371">
            <v>0</v>
          </cell>
          <cell r="CU371">
            <v>0</v>
          </cell>
          <cell r="CV371">
            <v>5</v>
          </cell>
          <cell r="CW371">
            <v>114468</v>
          </cell>
          <cell r="CX371">
            <v>5</v>
          </cell>
          <cell r="CY371">
            <v>286169</v>
          </cell>
          <cell r="CZ371">
            <v>0</v>
          </cell>
          <cell r="DA371">
            <v>0</v>
          </cell>
          <cell r="DB371">
            <v>0</v>
          </cell>
          <cell r="DC371">
            <v>0</v>
          </cell>
          <cell r="DD371">
            <v>0</v>
          </cell>
          <cell r="DE371">
            <v>0</v>
          </cell>
          <cell r="DF371">
            <v>0</v>
          </cell>
          <cell r="DG371">
            <v>0</v>
          </cell>
          <cell r="DH371">
            <v>0</v>
          </cell>
          <cell r="DI371">
            <v>0</v>
          </cell>
          <cell r="DJ371">
            <v>0</v>
          </cell>
          <cell r="DK371">
            <v>0</v>
          </cell>
          <cell r="DL371">
            <v>0</v>
          </cell>
          <cell r="DM371">
            <v>0</v>
          </cell>
          <cell r="DN371">
            <v>0</v>
          </cell>
          <cell r="DO371">
            <v>0</v>
          </cell>
          <cell r="DP371">
            <v>0</v>
          </cell>
          <cell r="DQ371">
            <v>0</v>
          </cell>
          <cell r="DR371">
            <v>0</v>
          </cell>
          <cell r="DS371">
            <v>0</v>
          </cell>
          <cell r="DT371">
            <v>817581</v>
          </cell>
          <cell r="DU371">
            <v>50854</v>
          </cell>
          <cell r="DV371">
            <v>235982</v>
          </cell>
          <cell r="DW371">
            <v>0</v>
          </cell>
          <cell r="DX371">
            <v>0</v>
          </cell>
          <cell r="DY371">
            <v>0</v>
          </cell>
          <cell r="DZ371">
            <v>0</v>
          </cell>
          <cell r="EA371">
            <v>0</v>
          </cell>
          <cell r="EB371">
            <v>1104417</v>
          </cell>
          <cell r="EC371">
            <v>65000</v>
          </cell>
          <cell r="ED371">
            <v>0</v>
          </cell>
          <cell r="EE371">
            <v>1053563</v>
          </cell>
          <cell r="EF371">
            <v>0</v>
          </cell>
          <cell r="EG371">
            <v>0</v>
          </cell>
          <cell r="EH371">
            <v>0</v>
          </cell>
          <cell r="EI371">
            <v>36949</v>
          </cell>
          <cell r="EJ371">
            <v>36949</v>
          </cell>
          <cell r="EK371">
            <v>0</v>
          </cell>
          <cell r="EL371">
            <v>0</v>
          </cell>
          <cell r="EM371">
            <v>0</v>
          </cell>
          <cell r="EN371">
            <v>0</v>
          </cell>
          <cell r="EO371">
            <v>0</v>
          </cell>
          <cell r="EP371">
            <v>0</v>
          </cell>
          <cell r="EQ371">
            <v>1206366</v>
          </cell>
          <cell r="ER371">
            <v>45419</v>
          </cell>
          <cell r="ES371">
            <v>986377</v>
          </cell>
          <cell r="ET371">
            <v>58053</v>
          </cell>
          <cell r="EU371">
            <v>0</v>
          </cell>
          <cell r="EV371">
            <v>0</v>
          </cell>
          <cell r="EW371">
            <v>0</v>
          </cell>
          <cell r="EX371">
            <v>33000</v>
          </cell>
          <cell r="EY371">
            <v>0</v>
          </cell>
          <cell r="EZ371">
            <v>0</v>
          </cell>
          <cell r="FA371">
            <v>0</v>
          </cell>
          <cell r="FB371">
            <v>0</v>
          </cell>
          <cell r="FC371">
            <v>1077430</v>
          </cell>
          <cell r="FD371">
            <v>0</v>
          </cell>
          <cell r="FE371">
            <v>0</v>
          </cell>
          <cell r="FF371">
            <v>940958</v>
          </cell>
          <cell r="FG371">
            <v>45419</v>
          </cell>
          <cell r="FH371">
            <v>1072045</v>
          </cell>
          <cell r="FI371">
            <v>26107</v>
          </cell>
          <cell r="FJ371">
            <v>168492</v>
          </cell>
          <cell r="FK371">
            <v>2500</v>
          </cell>
          <cell r="FL371">
            <v>6000</v>
          </cell>
          <cell r="FM371">
            <v>0</v>
          </cell>
          <cell r="FN371">
            <v>0</v>
          </cell>
          <cell r="FO371">
            <v>2500</v>
          </cell>
          <cell r="FP371">
            <v>0</v>
          </cell>
          <cell r="FQ371">
            <v>850383</v>
          </cell>
          <cell r="FR371">
            <v>0</v>
          </cell>
          <cell r="FS371">
            <v>3000</v>
          </cell>
          <cell r="FT371">
            <v>5981</v>
          </cell>
          <cell r="FU371">
            <v>32000</v>
          </cell>
          <cell r="FV371">
            <v>28000</v>
          </cell>
          <cell r="FW371">
            <v>2197008</v>
          </cell>
          <cell r="FX371">
            <v>0</v>
          </cell>
          <cell r="FY371">
            <v>0</v>
          </cell>
          <cell r="FZ371">
            <v>0</v>
          </cell>
          <cell r="GA371">
            <v>2197008</v>
          </cell>
          <cell r="GB371">
            <v>1260987</v>
          </cell>
          <cell r="GC371">
            <v>3457995</v>
          </cell>
          <cell r="GD371">
            <v>248473</v>
          </cell>
          <cell r="GE371">
            <v>0</v>
          </cell>
          <cell r="GF371">
            <v>1517887</v>
          </cell>
          <cell r="GG371">
            <v>6176</v>
          </cell>
          <cell r="GH371">
            <v>1043744</v>
          </cell>
          <cell r="GI371">
            <v>88193</v>
          </cell>
          <cell r="GJ371">
            <v>71185</v>
          </cell>
          <cell r="GK371">
            <v>115553</v>
          </cell>
          <cell r="GL371">
            <v>51397</v>
          </cell>
          <cell r="GM371">
            <v>6378</v>
          </cell>
          <cell r="GN371">
            <v>9249</v>
          </cell>
          <cell r="GO371">
            <v>10401</v>
          </cell>
          <cell r="GP371">
            <v>0</v>
          </cell>
          <cell r="GQ371">
            <v>0</v>
          </cell>
          <cell r="GR371">
            <v>0</v>
          </cell>
          <cell r="GS371">
            <v>70596</v>
          </cell>
          <cell r="GT371">
            <v>69771</v>
          </cell>
          <cell r="GU371">
            <v>0</v>
          </cell>
          <cell r="GV371">
            <v>1658254</v>
          </cell>
          <cell r="GW371">
            <v>128533</v>
          </cell>
          <cell r="GX371">
            <v>999251</v>
          </cell>
          <cell r="GY371">
            <v>0</v>
          </cell>
          <cell r="GZ371">
            <v>0</v>
          </cell>
          <cell r="HA371">
            <v>0</v>
          </cell>
          <cell r="HB371">
            <v>100222</v>
          </cell>
          <cell r="HC371">
            <v>282984</v>
          </cell>
          <cell r="HD371">
            <v>14102</v>
          </cell>
          <cell r="HE371">
            <v>27005</v>
          </cell>
          <cell r="HF371">
            <v>3196249</v>
          </cell>
          <cell r="HG371">
            <v>1877149</v>
          </cell>
          <cell r="HH371">
            <v>0</v>
          </cell>
          <cell r="HI371">
            <v>1319100</v>
          </cell>
          <cell r="HJ371">
            <v>1064024</v>
          </cell>
          <cell r="HK371">
            <v>0</v>
          </cell>
          <cell r="HL371">
            <v>60970</v>
          </cell>
          <cell r="HM371">
            <v>97525</v>
          </cell>
          <cell r="HN371">
            <v>51487</v>
          </cell>
          <cell r="HO371">
            <v>6288</v>
          </cell>
          <cell r="HP371">
            <v>10038</v>
          </cell>
          <cell r="HQ371">
            <v>11283</v>
          </cell>
          <cell r="HR371">
            <v>0</v>
          </cell>
          <cell r="HS371">
            <v>0</v>
          </cell>
          <cell r="HT371">
            <v>0</v>
          </cell>
          <cell r="HU371">
            <v>85784</v>
          </cell>
          <cell r="HV371">
            <v>0</v>
          </cell>
          <cell r="HW371">
            <v>0</v>
          </cell>
          <cell r="HX371">
            <v>1504493</v>
          </cell>
          <cell r="HY371">
            <v>0</v>
          </cell>
          <cell r="HZ371">
            <v>1319100</v>
          </cell>
          <cell r="IA371">
            <v>0</v>
          </cell>
          <cell r="IB371">
            <v>0</v>
          </cell>
          <cell r="IC371">
            <v>0</v>
          </cell>
          <cell r="ID371">
            <v>94400</v>
          </cell>
          <cell r="IE371">
            <v>266006</v>
          </cell>
          <cell r="IF371">
            <v>11565</v>
          </cell>
          <cell r="IG371">
            <v>15303</v>
          </cell>
          <cell r="IH371">
            <v>0</v>
          </cell>
          <cell r="II371">
            <v>0</v>
          </cell>
          <cell r="IJ371">
            <v>0</v>
          </cell>
          <cell r="IK371">
            <v>0</v>
          </cell>
          <cell r="IL371">
            <v>1418709</v>
          </cell>
          <cell r="IM371">
            <v>0</v>
          </cell>
          <cell r="IN371">
            <v>0</v>
          </cell>
          <cell r="IO371">
            <v>8.44</v>
          </cell>
          <cell r="IP371">
            <v>30</v>
          </cell>
          <cell r="IQ371">
            <v>1.244</v>
          </cell>
          <cell r="IR371">
            <v>0</v>
          </cell>
          <cell r="IS371">
            <v>175</v>
          </cell>
          <cell r="IT371">
            <v>0</v>
          </cell>
          <cell r="IU371">
            <v>6</v>
          </cell>
          <cell r="IV371">
            <v>0</v>
          </cell>
          <cell r="IW371">
            <v>0</v>
          </cell>
          <cell r="IX371">
            <v>0</v>
          </cell>
          <cell r="IY371">
            <v>837</v>
          </cell>
          <cell r="IZ371">
            <v>1027</v>
          </cell>
          <cell r="JA371">
            <v>0</v>
          </cell>
          <cell r="JB371">
            <v>0</v>
          </cell>
          <cell r="JC371">
            <v>0.61</v>
          </cell>
          <cell r="JD371">
            <v>15.49</v>
          </cell>
          <cell r="JE371">
            <v>5.48</v>
          </cell>
          <cell r="JF371">
            <v>4.25</v>
          </cell>
          <cell r="JG371">
            <v>5.76</v>
          </cell>
          <cell r="JH371">
            <v>8.2200000000000006</v>
          </cell>
          <cell r="JI371">
            <v>7.26</v>
          </cell>
          <cell r="JJ371">
            <v>8.64</v>
          </cell>
          <cell r="JK371">
            <v>24.12</v>
          </cell>
          <cell r="JL371">
            <v>22.42</v>
          </cell>
          <cell r="JM371">
            <v>0.22</v>
          </cell>
          <cell r="JN371">
            <v>27</v>
          </cell>
          <cell r="JO371">
            <v>0</v>
          </cell>
          <cell r="JP371">
            <v>6296</v>
          </cell>
          <cell r="JQ371">
            <v>1.3080000000000001</v>
          </cell>
          <cell r="JR371">
            <v>28815</v>
          </cell>
          <cell r="JS371">
            <v>169</v>
          </cell>
          <cell r="JT371">
            <v>0</v>
          </cell>
          <cell r="JU371">
            <v>0</v>
          </cell>
          <cell r="JV371">
            <v>0</v>
          </cell>
          <cell r="JW371">
            <v>177</v>
          </cell>
          <cell r="JX371">
            <v>175</v>
          </cell>
          <cell r="JY371">
            <v>6541</v>
          </cell>
          <cell r="JZ371">
            <v>1144675</v>
          </cell>
          <cell r="KA371">
            <v>0</v>
          </cell>
        </row>
        <row r="372">
          <cell r="C372">
            <v>6534</v>
          </cell>
          <cell r="D372" t="str">
            <v>UNDERWOOD</v>
          </cell>
          <cell r="E372">
            <v>0</v>
          </cell>
          <cell r="F372">
            <v>0</v>
          </cell>
          <cell r="G372">
            <v>0</v>
          </cell>
          <cell r="H372">
            <v>6534</v>
          </cell>
          <cell r="I372">
            <v>3441364</v>
          </cell>
          <cell r="J372">
            <v>149602</v>
          </cell>
          <cell r="K372">
            <v>0</v>
          </cell>
          <cell r="L372">
            <v>650000</v>
          </cell>
          <cell r="M372">
            <v>5650</v>
          </cell>
          <cell r="N372">
            <v>245000</v>
          </cell>
          <cell r="O372">
            <v>270000</v>
          </cell>
          <cell r="P372">
            <v>849100</v>
          </cell>
          <cell r="Q372">
            <v>0</v>
          </cell>
          <cell r="R372">
            <v>3633376</v>
          </cell>
          <cell r="S372">
            <v>0</v>
          </cell>
          <cell r="T372">
            <v>53500</v>
          </cell>
          <cell r="U372">
            <v>8913</v>
          </cell>
          <cell r="V372">
            <v>32000</v>
          </cell>
          <cell r="W372">
            <v>165000</v>
          </cell>
          <cell r="X372">
            <v>9503505</v>
          </cell>
          <cell r="Y372">
            <v>0</v>
          </cell>
          <cell r="Z372">
            <v>451160</v>
          </cell>
          <cell r="AA372">
            <v>0</v>
          </cell>
          <cell r="AB372">
            <v>9954665</v>
          </cell>
          <cell r="AC372">
            <v>2146158</v>
          </cell>
          <cell r="AD372">
            <v>12100823</v>
          </cell>
          <cell r="AE372">
            <v>5420000</v>
          </cell>
          <cell r="AF372">
            <v>180000</v>
          </cell>
          <cell r="AG372">
            <v>375000</v>
          </cell>
          <cell r="AH372">
            <v>228000</v>
          </cell>
          <cell r="AI372">
            <v>530000</v>
          </cell>
          <cell r="AJ372">
            <v>210000</v>
          </cell>
          <cell r="AK372">
            <v>900000</v>
          </cell>
          <cell r="AL372">
            <v>480000</v>
          </cell>
          <cell r="AM372">
            <v>0</v>
          </cell>
          <cell r="AN372">
            <v>2903000</v>
          </cell>
          <cell r="AO372">
            <v>455000</v>
          </cell>
          <cell r="AP372">
            <v>644023</v>
          </cell>
          <cell r="AQ372">
            <v>871879</v>
          </cell>
          <cell r="AR372">
            <v>307573</v>
          </cell>
          <cell r="AS372">
            <v>1823475</v>
          </cell>
          <cell r="AT372">
            <v>10601475</v>
          </cell>
          <cell r="AU372">
            <v>451160</v>
          </cell>
          <cell r="AV372">
            <v>11052635</v>
          </cell>
          <cell r="AW372">
            <v>1048188</v>
          </cell>
          <cell r="AX372">
            <v>12100823</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2012</v>
          </cell>
          <cell r="BW372">
            <v>2016</v>
          </cell>
          <cell r="BX372">
            <v>10</v>
          </cell>
          <cell r="BY372">
            <v>0</v>
          </cell>
          <cell r="BZ372">
            <v>0</v>
          </cell>
          <cell r="CA372">
            <v>0</v>
          </cell>
          <cell r="CB372">
            <v>0</v>
          </cell>
          <cell r="CC372">
            <v>0</v>
          </cell>
          <cell r="CD372">
            <v>0</v>
          </cell>
          <cell r="CE372">
            <v>0</v>
          </cell>
          <cell r="CF372">
            <v>0</v>
          </cell>
          <cell r="CG372">
            <v>0</v>
          </cell>
          <cell r="CH372">
            <v>0</v>
          </cell>
          <cell r="CI372">
            <v>0</v>
          </cell>
          <cell r="CJ372">
            <v>0</v>
          </cell>
          <cell r="CK372">
            <v>0</v>
          </cell>
          <cell r="CL372">
            <v>0</v>
          </cell>
          <cell r="CM372">
            <v>0</v>
          </cell>
          <cell r="CN372">
            <v>0</v>
          </cell>
          <cell r="CO372">
            <v>0</v>
          </cell>
          <cell r="CP372">
            <v>0</v>
          </cell>
          <cell r="CQ372">
            <v>0</v>
          </cell>
          <cell r="CR372">
            <v>0</v>
          </cell>
          <cell r="CS372">
            <v>0</v>
          </cell>
          <cell r="CT372">
            <v>3376</v>
          </cell>
          <cell r="CU372">
            <v>0</v>
          </cell>
          <cell r="CV372">
            <v>0</v>
          </cell>
          <cell r="CW372">
            <v>445985</v>
          </cell>
          <cell r="CX372">
            <v>0</v>
          </cell>
          <cell r="CY372">
            <v>0</v>
          </cell>
          <cell r="CZ372">
            <v>0</v>
          </cell>
          <cell r="DA372">
            <v>0</v>
          </cell>
          <cell r="DB372">
            <v>0</v>
          </cell>
          <cell r="DC372">
            <v>0</v>
          </cell>
          <cell r="DD372">
            <v>0</v>
          </cell>
          <cell r="DE372">
            <v>0</v>
          </cell>
          <cell r="DF372">
            <v>0</v>
          </cell>
          <cell r="DG372">
            <v>0</v>
          </cell>
          <cell r="DH372">
            <v>0</v>
          </cell>
          <cell r="DI372">
            <v>0</v>
          </cell>
          <cell r="DJ372">
            <v>0</v>
          </cell>
          <cell r="DK372">
            <v>0</v>
          </cell>
          <cell r="DL372">
            <v>0</v>
          </cell>
          <cell r="DM372">
            <v>0</v>
          </cell>
          <cell r="DN372">
            <v>0</v>
          </cell>
          <cell r="DO372">
            <v>0</v>
          </cell>
          <cell r="DP372">
            <v>0</v>
          </cell>
          <cell r="DQ372">
            <v>0</v>
          </cell>
          <cell r="DR372">
            <v>0</v>
          </cell>
          <cell r="DS372">
            <v>0</v>
          </cell>
          <cell r="DT372">
            <v>2150697</v>
          </cell>
          <cell r="DU372">
            <v>349697</v>
          </cell>
          <cell r="DV372">
            <v>0</v>
          </cell>
          <cell r="DW372">
            <v>0</v>
          </cell>
          <cell r="DX372">
            <v>0</v>
          </cell>
          <cell r="DY372">
            <v>0</v>
          </cell>
          <cell r="DZ372">
            <v>400000</v>
          </cell>
          <cell r="EA372">
            <v>0</v>
          </cell>
          <cell r="EB372">
            <v>2900394</v>
          </cell>
          <cell r="EC372">
            <v>190000</v>
          </cell>
          <cell r="ED372">
            <v>0</v>
          </cell>
          <cell r="EE372">
            <v>2550697</v>
          </cell>
          <cell r="EF372">
            <v>0</v>
          </cell>
          <cell r="EG372">
            <v>0</v>
          </cell>
          <cell r="EH372">
            <v>0</v>
          </cell>
          <cell r="EI372">
            <v>80936</v>
          </cell>
          <cell r="EJ372">
            <v>80936</v>
          </cell>
          <cell r="EK372">
            <v>0</v>
          </cell>
          <cell r="EL372">
            <v>0</v>
          </cell>
          <cell r="EM372">
            <v>0</v>
          </cell>
          <cell r="EN372">
            <v>0</v>
          </cell>
          <cell r="EO372">
            <v>420719</v>
          </cell>
          <cell r="EP372">
            <v>0</v>
          </cell>
          <cell r="EQ372">
            <v>3592049</v>
          </cell>
          <cell r="ER372">
            <v>142581</v>
          </cell>
          <cell r="ES372">
            <v>1199918</v>
          </cell>
          <cell r="ET372">
            <v>78760</v>
          </cell>
          <cell r="EU372">
            <v>0</v>
          </cell>
          <cell r="EV372">
            <v>0</v>
          </cell>
          <cell r="EW372">
            <v>0</v>
          </cell>
          <cell r="EX372">
            <v>33000</v>
          </cell>
          <cell r="EY372">
            <v>0</v>
          </cell>
          <cell r="EZ372">
            <v>0</v>
          </cell>
          <cell r="FA372">
            <v>171539</v>
          </cell>
          <cell r="FB372">
            <v>0</v>
          </cell>
          <cell r="FC372">
            <v>1483217</v>
          </cell>
          <cell r="FD372">
            <v>0</v>
          </cell>
          <cell r="FE372">
            <v>0</v>
          </cell>
          <cell r="FF372">
            <v>1057337</v>
          </cell>
          <cell r="FG372">
            <v>142581</v>
          </cell>
          <cell r="FH372">
            <v>2778291</v>
          </cell>
          <cell r="FI372">
            <v>121020</v>
          </cell>
          <cell r="FJ372">
            <v>0</v>
          </cell>
          <cell r="FK372">
            <v>650000</v>
          </cell>
          <cell r="FL372">
            <v>5000</v>
          </cell>
          <cell r="FM372">
            <v>0</v>
          </cell>
          <cell r="FN372">
            <v>10000</v>
          </cell>
          <cell r="FO372">
            <v>140000</v>
          </cell>
          <cell r="FP372">
            <v>0</v>
          </cell>
          <cell r="FQ372">
            <v>3633376</v>
          </cell>
          <cell r="FR372">
            <v>0</v>
          </cell>
          <cell r="FS372">
            <v>50000</v>
          </cell>
          <cell r="FT372">
            <v>7060</v>
          </cell>
          <cell r="FU372">
            <v>32000</v>
          </cell>
          <cell r="FV372">
            <v>50000</v>
          </cell>
          <cell r="FW372">
            <v>7476747</v>
          </cell>
          <cell r="FX372">
            <v>0</v>
          </cell>
          <cell r="FY372">
            <v>0</v>
          </cell>
          <cell r="FZ372">
            <v>0</v>
          </cell>
          <cell r="GA372">
            <v>7476747</v>
          </cell>
          <cell r="GB372">
            <v>600548</v>
          </cell>
          <cell r="GC372">
            <v>8077295</v>
          </cell>
          <cell r="GD372">
            <v>944060</v>
          </cell>
          <cell r="GE372">
            <v>0</v>
          </cell>
          <cell r="GF372">
            <v>5716451</v>
          </cell>
          <cell r="GG372">
            <v>6001</v>
          </cell>
          <cell r="GH372">
            <v>4410735</v>
          </cell>
          <cell r="GI372">
            <v>0</v>
          </cell>
          <cell r="GJ372">
            <v>56835</v>
          </cell>
          <cell r="GK372">
            <v>429792</v>
          </cell>
          <cell r="GL372">
            <v>212835</v>
          </cell>
          <cell r="GM372">
            <v>1412</v>
          </cell>
          <cell r="GN372">
            <v>37716</v>
          </cell>
          <cell r="GO372">
            <v>41718</v>
          </cell>
          <cell r="GP372">
            <v>0</v>
          </cell>
          <cell r="GQ372">
            <v>101845</v>
          </cell>
          <cell r="GR372">
            <v>0</v>
          </cell>
          <cell r="GS372">
            <v>88245</v>
          </cell>
          <cell r="GT372">
            <v>0</v>
          </cell>
          <cell r="GU372">
            <v>0</v>
          </cell>
          <cell r="GV372">
            <v>5804696</v>
          </cell>
          <cell r="GW372">
            <v>948173</v>
          </cell>
          <cell r="GX372">
            <v>1589305</v>
          </cell>
          <cell r="GY372">
            <v>0</v>
          </cell>
          <cell r="GZ372">
            <v>0</v>
          </cell>
          <cell r="HA372">
            <v>0</v>
          </cell>
          <cell r="HB372">
            <v>336407</v>
          </cell>
          <cell r="HC372">
            <v>0</v>
          </cell>
          <cell r="HD372">
            <v>37642</v>
          </cell>
          <cell r="HE372">
            <v>87015</v>
          </cell>
          <cell r="HF372">
            <v>8765596</v>
          </cell>
          <cell r="HG372">
            <v>7715727</v>
          </cell>
          <cell r="HH372">
            <v>0</v>
          </cell>
          <cell r="HI372">
            <v>1049869</v>
          </cell>
          <cell r="HJ372">
            <v>4415689</v>
          </cell>
          <cell r="HK372">
            <v>39153</v>
          </cell>
          <cell r="HL372">
            <v>41519</v>
          </cell>
          <cell r="HM372">
            <v>381767</v>
          </cell>
          <cell r="HN372">
            <v>210936</v>
          </cell>
          <cell r="HO372">
            <v>3311</v>
          </cell>
          <cell r="HP372">
            <v>37868</v>
          </cell>
          <cell r="HQ372">
            <v>41882</v>
          </cell>
          <cell r="HR372">
            <v>0</v>
          </cell>
          <cell r="HS372">
            <v>110161</v>
          </cell>
          <cell r="HT372">
            <v>0</v>
          </cell>
          <cell r="HU372">
            <v>72012</v>
          </cell>
          <cell r="HV372">
            <v>0</v>
          </cell>
          <cell r="HW372">
            <v>0</v>
          </cell>
          <cell r="HX372">
            <v>5785843</v>
          </cell>
          <cell r="HY372">
            <v>0</v>
          </cell>
          <cell r="HZ372">
            <v>1049869</v>
          </cell>
          <cell r="IA372">
            <v>0</v>
          </cell>
          <cell r="IB372">
            <v>0</v>
          </cell>
          <cell r="IC372">
            <v>0</v>
          </cell>
          <cell r="ID372">
            <v>343513</v>
          </cell>
          <cell r="IE372">
            <v>0</v>
          </cell>
          <cell r="IF372">
            <v>30799</v>
          </cell>
          <cell r="IG372">
            <v>70392</v>
          </cell>
          <cell r="IH372">
            <v>0</v>
          </cell>
          <cell r="II372">
            <v>0</v>
          </cell>
          <cell r="IJ372">
            <v>0</v>
          </cell>
          <cell r="IK372">
            <v>0</v>
          </cell>
          <cell r="IL372">
            <v>5713831</v>
          </cell>
          <cell r="IM372">
            <v>0</v>
          </cell>
          <cell r="IN372">
            <v>0</v>
          </cell>
          <cell r="IO372">
            <v>4.3600000000000003</v>
          </cell>
          <cell r="IP372">
            <v>35</v>
          </cell>
          <cell r="IQ372">
            <v>2.423</v>
          </cell>
          <cell r="IR372">
            <v>0</v>
          </cell>
          <cell r="IS372">
            <v>693.9</v>
          </cell>
          <cell r="IT372">
            <v>0</v>
          </cell>
          <cell r="IU372">
            <v>12.5</v>
          </cell>
          <cell r="IV372">
            <v>0</v>
          </cell>
          <cell r="IW372">
            <v>0</v>
          </cell>
          <cell r="IX372">
            <v>0</v>
          </cell>
          <cell r="IY372">
            <v>0</v>
          </cell>
          <cell r="IZ372">
            <v>0</v>
          </cell>
          <cell r="JA372">
            <v>0</v>
          </cell>
          <cell r="JB372">
            <v>0</v>
          </cell>
          <cell r="JC372">
            <v>0</v>
          </cell>
          <cell r="JD372">
            <v>62.37</v>
          </cell>
          <cell r="JE372">
            <v>30.14</v>
          </cell>
          <cell r="JF372">
            <v>8.4700000000000006</v>
          </cell>
          <cell r="JG372">
            <v>23.76</v>
          </cell>
          <cell r="JH372">
            <v>27.4</v>
          </cell>
          <cell r="JI372">
            <v>6.05</v>
          </cell>
          <cell r="JJ372">
            <v>20.16</v>
          </cell>
          <cell r="JK372">
            <v>53.61</v>
          </cell>
          <cell r="JL372">
            <v>4.37</v>
          </cell>
          <cell r="JM372">
            <v>0</v>
          </cell>
          <cell r="JN372">
            <v>32</v>
          </cell>
          <cell r="JO372">
            <v>0</v>
          </cell>
          <cell r="JP372">
            <v>6121</v>
          </cell>
          <cell r="JQ372">
            <v>2.113</v>
          </cell>
          <cell r="JR372">
            <v>7337</v>
          </cell>
          <cell r="JS372">
            <v>721.4</v>
          </cell>
          <cell r="JT372">
            <v>0</v>
          </cell>
          <cell r="JU372">
            <v>0</v>
          </cell>
          <cell r="JV372">
            <v>0</v>
          </cell>
          <cell r="JW372">
            <v>0</v>
          </cell>
          <cell r="JX372">
            <v>693.9</v>
          </cell>
          <cell r="JY372">
            <v>6366</v>
          </cell>
          <cell r="JZ372">
            <v>4417367</v>
          </cell>
          <cell r="KA372">
            <v>42479</v>
          </cell>
        </row>
        <row r="373">
          <cell r="C373">
            <v>6561</v>
          </cell>
          <cell r="D373" t="str">
            <v>UNITED</v>
          </cell>
          <cell r="E373">
            <v>0</v>
          </cell>
          <cell r="F373">
            <v>0</v>
          </cell>
          <cell r="G373">
            <v>0</v>
          </cell>
          <cell r="H373">
            <v>6561</v>
          </cell>
          <cell r="I373">
            <v>2256529</v>
          </cell>
          <cell r="J373">
            <v>97997</v>
          </cell>
          <cell r="K373">
            <v>162942</v>
          </cell>
          <cell r="L373">
            <v>642500</v>
          </cell>
          <cell r="M373">
            <v>417</v>
          </cell>
          <cell r="N373">
            <v>75000</v>
          </cell>
          <cell r="O373">
            <v>3300</v>
          </cell>
          <cell r="P373">
            <v>451000</v>
          </cell>
          <cell r="Q373">
            <v>0</v>
          </cell>
          <cell r="R373">
            <v>1249985</v>
          </cell>
          <cell r="S373">
            <v>0</v>
          </cell>
          <cell r="T373">
            <v>9000</v>
          </cell>
          <cell r="U373">
            <v>8537</v>
          </cell>
          <cell r="V373">
            <v>25000</v>
          </cell>
          <cell r="W373">
            <v>110000</v>
          </cell>
          <cell r="X373">
            <v>5092207</v>
          </cell>
          <cell r="Y373">
            <v>0</v>
          </cell>
          <cell r="Z373">
            <v>0</v>
          </cell>
          <cell r="AA373">
            <v>0</v>
          </cell>
          <cell r="AB373">
            <v>5092207</v>
          </cell>
          <cell r="AC373">
            <v>2652497</v>
          </cell>
          <cell r="AD373">
            <v>7744704</v>
          </cell>
          <cell r="AE373">
            <v>3246300</v>
          </cell>
          <cell r="AF373">
            <v>105000</v>
          </cell>
          <cell r="AG373">
            <v>101000</v>
          </cell>
          <cell r="AH373">
            <v>367500</v>
          </cell>
          <cell r="AI373">
            <v>74500</v>
          </cell>
          <cell r="AJ373">
            <v>105000</v>
          </cell>
          <cell r="AK373">
            <v>450000</v>
          </cell>
          <cell r="AL373">
            <v>397500</v>
          </cell>
          <cell r="AM373">
            <v>0</v>
          </cell>
          <cell r="AN373">
            <v>1600500</v>
          </cell>
          <cell r="AO373">
            <v>218000</v>
          </cell>
          <cell r="AP373">
            <v>0</v>
          </cell>
          <cell r="AQ373">
            <v>0</v>
          </cell>
          <cell r="AR373">
            <v>141608</v>
          </cell>
          <cell r="AS373">
            <v>141608</v>
          </cell>
          <cell r="AT373">
            <v>5206408</v>
          </cell>
          <cell r="AU373">
            <v>0</v>
          </cell>
          <cell r="AV373">
            <v>5206408</v>
          </cell>
          <cell r="AW373">
            <v>2538296</v>
          </cell>
          <cell r="AX373">
            <v>7744704</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20</v>
          </cell>
          <cell r="BV373">
            <v>2012</v>
          </cell>
          <cell r="BW373">
            <v>2021</v>
          </cell>
          <cell r="BX373">
            <v>10</v>
          </cell>
          <cell r="BY373">
            <v>0</v>
          </cell>
          <cell r="BZ373">
            <v>0</v>
          </cell>
          <cell r="CA373">
            <v>0</v>
          </cell>
          <cell r="CB373">
            <v>0</v>
          </cell>
          <cell r="CC373">
            <v>0</v>
          </cell>
          <cell r="CD373">
            <v>0</v>
          </cell>
          <cell r="CE373">
            <v>0</v>
          </cell>
          <cell r="CF373">
            <v>0</v>
          </cell>
          <cell r="CG373">
            <v>0</v>
          </cell>
          <cell r="CH373">
            <v>0</v>
          </cell>
          <cell r="CI373">
            <v>0</v>
          </cell>
          <cell r="CJ373">
            <v>2009</v>
          </cell>
          <cell r="CK373">
            <v>2018</v>
          </cell>
          <cell r="CL373">
            <v>1340</v>
          </cell>
          <cell r="CM373">
            <v>0</v>
          </cell>
          <cell r="CN373">
            <v>0</v>
          </cell>
          <cell r="CO373">
            <v>0</v>
          </cell>
          <cell r="CP373">
            <v>0</v>
          </cell>
          <cell r="CQ373">
            <v>0</v>
          </cell>
          <cell r="CR373">
            <v>0</v>
          </cell>
          <cell r="CS373">
            <v>0</v>
          </cell>
          <cell r="CT373">
            <v>0</v>
          </cell>
          <cell r="CU373">
            <v>0</v>
          </cell>
          <cell r="CV373">
            <v>7</v>
          </cell>
          <cell r="CW373">
            <v>216189</v>
          </cell>
          <cell r="CX373">
            <v>0</v>
          </cell>
          <cell r="CY373">
            <v>0</v>
          </cell>
          <cell r="CZ373">
            <v>0</v>
          </cell>
          <cell r="DA373">
            <v>0</v>
          </cell>
          <cell r="DB373">
            <v>0</v>
          </cell>
          <cell r="DC373">
            <v>0</v>
          </cell>
          <cell r="DD373">
            <v>0</v>
          </cell>
          <cell r="DE373">
            <v>325389</v>
          </cell>
          <cell r="DF373">
            <v>0</v>
          </cell>
          <cell r="DG373">
            <v>0</v>
          </cell>
          <cell r="DH373">
            <v>0</v>
          </cell>
          <cell r="DI373">
            <v>0</v>
          </cell>
          <cell r="DJ373">
            <v>0</v>
          </cell>
          <cell r="DK373">
            <v>0</v>
          </cell>
          <cell r="DL373">
            <v>0</v>
          </cell>
          <cell r="DM373">
            <v>0</v>
          </cell>
          <cell r="DN373">
            <v>0</v>
          </cell>
          <cell r="DO373">
            <v>0</v>
          </cell>
          <cell r="DP373">
            <v>0</v>
          </cell>
          <cell r="DQ373">
            <v>0</v>
          </cell>
          <cell r="DR373">
            <v>0</v>
          </cell>
          <cell r="DS373">
            <v>0</v>
          </cell>
          <cell r="DT373">
            <v>1624775</v>
          </cell>
          <cell r="DU373">
            <v>29207</v>
          </cell>
          <cell r="DV373">
            <v>0</v>
          </cell>
          <cell r="DW373">
            <v>0</v>
          </cell>
          <cell r="DX373">
            <v>0</v>
          </cell>
          <cell r="DY373">
            <v>0</v>
          </cell>
          <cell r="DZ373">
            <v>145037</v>
          </cell>
          <cell r="EA373">
            <v>0</v>
          </cell>
          <cell r="EB373">
            <v>1799019</v>
          </cell>
          <cell r="EC373">
            <v>150000</v>
          </cell>
          <cell r="ED373">
            <v>0</v>
          </cell>
          <cell r="EE373">
            <v>1769812</v>
          </cell>
          <cell r="EF373">
            <v>0</v>
          </cell>
          <cell r="EG373">
            <v>325389</v>
          </cell>
          <cell r="EH373">
            <v>325389</v>
          </cell>
          <cell r="EI373">
            <v>80133</v>
          </cell>
          <cell r="EJ373">
            <v>405522</v>
          </cell>
          <cell r="EK373">
            <v>0</v>
          </cell>
          <cell r="EL373">
            <v>0</v>
          </cell>
          <cell r="EM373">
            <v>0</v>
          </cell>
          <cell r="EN373">
            <v>0</v>
          </cell>
          <cell r="EO373">
            <v>0</v>
          </cell>
          <cell r="EP373">
            <v>0</v>
          </cell>
          <cell r="EQ373">
            <v>2354541</v>
          </cell>
          <cell r="ER373">
            <v>12028</v>
          </cell>
          <cell r="ES373">
            <v>784255</v>
          </cell>
          <cell r="ET373">
            <v>65450</v>
          </cell>
          <cell r="EU373">
            <v>0</v>
          </cell>
          <cell r="EV373">
            <v>0</v>
          </cell>
          <cell r="EW373">
            <v>134000</v>
          </cell>
          <cell r="EX373">
            <v>33000</v>
          </cell>
          <cell r="EY373">
            <v>0</v>
          </cell>
          <cell r="EZ373">
            <v>0</v>
          </cell>
          <cell r="FA373">
            <v>0</v>
          </cell>
          <cell r="FB373">
            <v>0</v>
          </cell>
          <cell r="FC373">
            <v>1016705</v>
          </cell>
          <cell r="FD373">
            <v>0</v>
          </cell>
          <cell r="FE373">
            <v>0</v>
          </cell>
          <cell r="FF373">
            <v>772227</v>
          </cell>
          <cell r="FG373">
            <v>12028</v>
          </cell>
          <cell r="FH373">
            <v>1723412</v>
          </cell>
          <cell r="FI373">
            <v>75592</v>
          </cell>
          <cell r="FJ373">
            <v>162942</v>
          </cell>
          <cell r="FK373">
            <v>642500</v>
          </cell>
          <cell r="FL373">
            <v>10</v>
          </cell>
          <cell r="FM373">
            <v>0</v>
          </cell>
          <cell r="FN373">
            <v>3000</v>
          </cell>
          <cell r="FO373">
            <v>30000</v>
          </cell>
          <cell r="FP373">
            <v>0</v>
          </cell>
          <cell r="FQ373">
            <v>1249985</v>
          </cell>
          <cell r="FR373">
            <v>0</v>
          </cell>
          <cell r="FS373">
            <v>7500</v>
          </cell>
          <cell r="FT373">
            <v>0</v>
          </cell>
          <cell r="FU373">
            <v>25000</v>
          </cell>
          <cell r="FV373">
            <v>45000</v>
          </cell>
          <cell r="FW373">
            <v>3964941</v>
          </cell>
          <cell r="FX373">
            <v>0</v>
          </cell>
          <cell r="FY373">
            <v>0</v>
          </cell>
          <cell r="FZ373">
            <v>0</v>
          </cell>
          <cell r="GA373">
            <v>3964941</v>
          </cell>
          <cell r="GB373">
            <v>1100857</v>
          </cell>
          <cell r="GC373">
            <v>5065798</v>
          </cell>
          <cell r="GD373">
            <v>915952</v>
          </cell>
          <cell r="GE373">
            <v>0</v>
          </cell>
          <cell r="GF373">
            <v>2590653</v>
          </cell>
          <cell r="GG373">
            <v>6001</v>
          </cell>
          <cell r="GH373">
            <v>1847708</v>
          </cell>
          <cell r="GI373">
            <v>230744</v>
          </cell>
          <cell r="GJ373">
            <v>28163</v>
          </cell>
          <cell r="GK373">
            <v>183091</v>
          </cell>
          <cell r="GL373">
            <v>86565</v>
          </cell>
          <cell r="GM373">
            <v>14357</v>
          </cell>
          <cell r="GN373">
            <v>15233</v>
          </cell>
          <cell r="GO373">
            <v>16713</v>
          </cell>
          <cell r="GP373">
            <v>0</v>
          </cell>
          <cell r="GQ373">
            <v>0</v>
          </cell>
          <cell r="GR373">
            <v>0</v>
          </cell>
          <cell r="GS373">
            <v>117859</v>
          </cell>
          <cell r="GT373">
            <v>24247</v>
          </cell>
          <cell r="GU373">
            <v>0</v>
          </cell>
          <cell r="GV373">
            <v>2732759</v>
          </cell>
          <cell r="GW373">
            <v>714142</v>
          </cell>
          <cell r="GX373">
            <v>697420</v>
          </cell>
          <cell r="GY373">
            <v>0</v>
          </cell>
          <cell r="GZ373">
            <v>0</v>
          </cell>
          <cell r="HA373">
            <v>0</v>
          </cell>
          <cell r="HB373">
            <v>186416</v>
          </cell>
          <cell r="HC373">
            <v>0</v>
          </cell>
          <cell r="HD373">
            <v>24061</v>
          </cell>
          <cell r="HE373">
            <v>123021</v>
          </cell>
          <cell r="HF373">
            <v>4453758</v>
          </cell>
          <cell r="HG373">
            <v>3901226</v>
          </cell>
          <cell r="HH373">
            <v>0</v>
          </cell>
          <cell r="HI373">
            <v>552532</v>
          </cell>
          <cell r="HJ373">
            <v>2002179</v>
          </cell>
          <cell r="HK373">
            <v>0</v>
          </cell>
          <cell r="HL373">
            <v>29442</v>
          </cell>
          <cell r="HM373">
            <v>175856</v>
          </cell>
          <cell r="HN373">
            <v>92897</v>
          </cell>
          <cell r="HO373">
            <v>8025</v>
          </cell>
          <cell r="HP373">
            <v>16587</v>
          </cell>
          <cell r="HQ373">
            <v>18200</v>
          </cell>
          <cell r="HR373">
            <v>0</v>
          </cell>
          <cell r="HS373">
            <v>17250</v>
          </cell>
          <cell r="HT373">
            <v>0</v>
          </cell>
          <cell r="HU373">
            <v>192332</v>
          </cell>
          <cell r="HV373">
            <v>0</v>
          </cell>
          <cell r="HW373">
            <v>0</v>
          </cell>
          <cell r="HX373">
            <v>2721281</v>
          </cell>
          <cell r="HY373">
            <v>0</v>
          </cell>
          <cell r="HZ373">
            <v>552532</v>
          </cell>
          <cell r="IA373">
            <v>0</v>
          </cell>
          <cell r="IB373">
            <v>0</v>
          </cell>
          <cell r="IC373">
            <v>0</v>
          </cell>
          <cell r="ID373">
            <v>178795</v>
          </cell>
          <cell r="IE373">
            <v>0</v>
          </cell>
          <cell r="IF373">
            <v>19730</v>
          </cell>
          <cell r="IG373">
            <v>122420</v>
          </cell>
          <cell r="IH373">
            <v>0</v>
          </cell>
          <cell r="II373">
            <v>0</v>
          </cell>
          <cell r="IJ373">
            <v>0</v>
          </cell>
          <cell r="IK373">
            <v>0</v>
          </cell>
          <cell r="IL373">
            <v>2528949</v>
          </cell>
          <cell r="IM373">
            <v>0</v>
          </cell>
          <cell r="IN373">
            <v>0</v>
          </cell>
          <cell r="IO373">
            <v>1.39</v>
          </cell>
          <cell r="IP373">
            <v>5</v>
          </cell>
          <cell r="IQ373">
            <v>1.22</v>
          </cell>
          <cell r="IR373">
            <v>2.2000000000000002</v>
          </cell>
          <cell r="IS373">
            <v>339.6</v>
          </cell>
          <cell r="IT373">
            <v>0</v>
          </cell>
          <cell r="IU373">
            <v>17</v>
          </cell>
          <cell r="IV373">
            <v>0</v>
          </cell>
          <cell r="IW373">
            <v>0</v>
          </cell>
          <cell r="IX373">
            <v>0</v>
          </cell>
          <cell r="IY373">
            <v>0</v>
          </cell>
          <cell r="IZ373">
            <v>0</v>
          </cell>
          <cell r="JA373">
            <v>0</v>
          </cell>
          <cell r="JB373">
            <v>0</v>
          </cell>
          <cell r="JC373">
            <v>0</v>
          </cell>
          <cell r="JD373">
            <v>28.73</v>
          </cell>
          <cell r="JE373">
            <v>5.48</v>
          </cell>
          <cell r="JF373">
            <v>10.29</v>
          </cell>
          <cell r="JG373">
            <v>12.96</v>
          </cell>
          <cell r="JH373">
            <v>2.74</v>
          </cell>
          <cell r="JI373">
            <v>10.29</v>
          </cell>
          <cell r="JJ373">
            <v>18.72</v>
          </cell>
          <cell r="JK373">
            <v>31.75</v>
          </cell>
          <cell r="JL373">
            <v>2.12</v>
          </cell>
          <cell r="JM373">
            <v>2.2000000000000002</v>
          </cell>
          <cell r="JN373">
            <v>5</v>
          </cell>
          <cell r="JO373">
            <v>0</v>
          </cell>
          <cell r="JP373">
            <v>6121</v>
          </cell>
          <cell r="JQ373">
            <v>1.4319999999999999</v>
          </cell>
          <cell r="JR373">
            <v>0</v>
          </cell>
          <cell r="JS373">
            <v>327.10000000000002</v>
          </cell>
          <cell r="JT373">
            <v>0</v>
          </cell>
          <cell r="JU373">
            <v>0</v>
          </cell>
          <cell r="JV373">
            <v>0</v>
          </cell>
          <cell r="JW373">
            <v>0</v>
          </cell>
          <cell r="JX373">
            <v>339.6</v>
          </cell>
          <cell r="JY373">
            <v>6366</v>
          </cell>
          <cell r="JZ373">
            <v>2161894</v>
          </cell>
          <cell r="KA373">
            <v>0</v>
          </cell>
        </row>
        <row r="374">
          <cell r="C374">
            <v>6570</v>
          </cell>
          <cell r="D374" t="str">
            <v>CNTR PT-URB (URB) OLD DO NOT USE</v>
          </cell>
          <cell r="E374">
            <v>0</v>
          </cell>
          <cell r="F374">
            <v>0</v>
          </cell>
          <cell r="G374">
            <v>0</v>
          </cell>
          <cell r="H374">
            <v>1062</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0</v>
          </cell>
          <cell r="CL374">
            <v>0</v>
          </cell>
          <cell r="CM374">
            <v>0</v>
          </cell>
          <cell r="CN374">
            <v>0</v>
          </cell>
          <cell r="CO374">
            <v>0</v>
          </cell>
          <cell r="CP374">
            <v>0</v>
          </cell>
          <cell r="CQ374">
            <v>0</v>
          </cell>
          <cell r="CR374">
            <v>0</v>
          </cell>
          <cell r="CS374">
            <v>0</v>
          </cell>
          <cell r="CT374">
            <v>0</v>
          </cell>
          <cell r="CU374">
            <v>0</v>
          </cell>
          <cell r="CV374">
            <v>0</v>
          </cell>
          <cell r="CW374">
            <v>0</v>
          </cell>
          <cell r="CX374">
            <v>0</v>
          </cell>
          <cell r="CY374">
            <v>0</v>
          </cell>
          <cell r="CZ374">
            <v>0</v>
          </cell>
          <cell r="DA374">
            <v>0</v>
          </cell>
          <cell r="DB374">
            <v>0</v>
          </cell>
          <cell r="DC374">
            <v>0</v>
          </cell>
          <cell r="DD374">
            <v>0</v>
          </cell>
          <cell r="DE374">
            <v>0</v>
          </cell>
          <cell r="DF374">
            <v>0</v>
          </cell>
          <cell r="DG374">
            <v>0</v>
          </cell>
          <cell r="DH374">
            <v>0</v>
          </cell>
          <cell r="DI374">
            <v>0</v>
          </cell>
          <cell r="DJ374">
            <v>0</v>
          </cell>
          <cell r="DK374">
            <v>0</v>
          </cell>
          <cell r="DL374">
            <v>0</v>
          </cell>
          <cell r="DM374">
            <v>0</v>
          </cell>
          <cell r="DN374">
            <v>0</v>
          </cell>
          <cell r="DO374">
            <v>0</v>
          </cell>
          <cell r="DP374">
            <v>0</v>
          </cell>
          <cell r="DQ374">
            <v>0</v>
          </cell>
          <cell r="DR374">
            <v>0</v>
          </cell>
          <cell r="DS374">
            <v>0</v>
          </cell>
          <cell r="DT374">
            <v>0</v>
          </cell>
          <cell r="DU374">
            <v>0</v>
          </cell>
          <cell r="DV374">
            <v>0</v>
          </cell>
          <cell r="DW374">
            <v>0</v>
          </cell>
          <cell r="DX374">
            <v>0</v>
          </cell>
          <cell r="DY374">
            <v>0</v>
          </cell>
          <cell r="DZ374">
            <v>0</v>
          </cell>
          <cell r="EA374">
            <v>0</v>
          </cell>
          <cell r="EB374">
            <v>0</v>
          </cell>
          <cell r="EC374">
            <v>0</v>
          </cell>
          <cell r="ED374">
            <v>0</v>
          </cell>
          <cell r="EE374">
            <v>0</v>
          </cell>
          <cell r="EF374">
            <v>0</v>
          </cell>
          <cell r="EG374">
            <v>0</v>
          </cell>
          <cell r="EH374">
            <v>0</v>
          </cell>
          <cell r="EI374">
            <v>0</v>
          </cell>
          <cell r="EJ374">
            <v>0</v>
          </cell>
          <cell r="EK374">
            <v>0</v>
          </cell>
          <cell r="EL374">
            <v>0</v>
          </cell>
          <cell r="EM374">
            <v>0</v>
          </cell>
          <cell r="EN374">
            <v>0</v>
          </cell>
          <cell r="EO374">
            <v>0</v>
          </cell>
          <cell r="EP374">
            <v>0</v>
          </cell>
          <cell r="EQ374">
            <v>0</v>
          </cell>
          <cell r="ER374">
            <v>0</v>
          </cell>
          <cell r="ES374">
            <v>0</v>
          </cell>
          <cell r="ET374">
            <v>0</v>
          </cell>
          <cell r="EU374">
            <v>0</v>
          </cell>
          <cell r="EV374">
            <v>0</v>
          </cell>
          <cell r="EW374">
            <v>0</v>
          </cell>
          <cell r="EX374">
            <v>0</v>
          </cell>
          <cell r="EY374">
            <v>0</v>
          </cell>
          <cell r="EZ374">
            <v>0</v>
          </cell>
          <cell r="FA374">
            <v>0</v>
          </cell>
          <cell r="FB374">
            <v>0</v>
          </cell>
          <cell r="FC374">
            <v>0</v>
          </cell>
          <cell r="FD374">
            <v>0</v>
          </cell>
          <cell r="FE374">
            <v>0</v>
          </cell>
          <cell r="FF374">
            <v>0</v>
          </cell>
          <cell r="FG374">
            <v>0</v>
          </cell>
          <cell r="FH374">
            <v>0</v>
          </cell>
          <cell r="FI374">
            <v>0</v>
          </cell>
          <cell r="FJ374">
            <v>0</v>
          </cell>
          <cell r="FK374">
            <v>0</v>
          </cell>
          <cell r="FL374">
            <v>0</v>
          </cell>
          <cell r="FM374">
            <v>0</v>
          </cell>
          <cell r="FN374">
            <v>0</v>
          </cell>
          <cell r="FO374">
            <v>0</v>
          </cell>
          <cell r="FP374">
            <v>0</v>
          </cell>
          <cell r="FQ374">
            <v>0</v>
          </cell>
          <cell r="FR374">
            <v>0</v>
          </cell>
          <cell r="FS374">
            <v>0</v>
          </cell>
          <cell r="FT374">
            <v>0</v>
          </cell>
          <cell r="FU374">
            <v>0</v>
          </cell>
          <cell r="FV374">
            <v>0</v>
          </cell>
          <cell r="FW374">
            <v>0</v>
          </cell>
          <cell r="FX374">
            <v>0</v>
          </cell>
          <cell r="FY374">
            <v>0</v>
          </cell>
          <cell r="FZ374">
            <v>0</v>
          </cell>
          <cell r="GA374">
            <v>0</v>
          </cell>
          <cell r="GB374">
            <v>0</v>
          </cell>
          <cell r="GC374">
            <v>0</v>
          </cell>
          <cell r="GD374">
            <v>0</v>
          </cell>
          <cell r="GE374">
            <v>0</v>
          </cell>
          <cell r="GF374">
            <v>0</v>
          </cell>
          <cell r="GG374">
            <v>0</v>
          </cell>
          <cell r="GH374">
            <v>0</v>
          </cell>
          <cell r="GI374">
            <v>0</v>
          </cell>
          <cell r="GJ374">
            <v>0</v>
          </cell>
          <cell r="GK374">
            <v>0</v>
          </cell>
          <cell r="GL374">
            <v>0</v>
          </cell>
          <cell r="GM374">
            <v>0</v>
          </cell>
          <cell r="GN374">
            <v>0</v>
          </cell>
          <cell r="GO374">
            <v>0</v>
          </cell>
          <cell r="GP374">
            <v>0</v>
          </cell>
          <cell r="GQ374">
            <v>0</v>
          </cell>
          <cell r="GR374">
            <v>0</v>
          </cell>
          <cell r="GS374">
            <v>0</v>
          </cell>
          <cell r="GT374">
            <v>0</v>
          </cell>
          <cell r="GU374">
            <v>0</v>
          </cell>
          <cell r="GV374">
            <v>0</v>
          </cell>
          <cell r="GW374">
            <v>0</v>
          </cell>
          <cell r="GX374">
            <v>0</v>
          </cell>
          <cell r="GY374">
            <v>0</v>
          </cell>
          <cell r="GZ374">
            <v>0</v>
          </cell>
          <cell r="HA374">
            <v>0</v>
          </cell>
          <cell r="HB374">
            <v>0</v>
          </cell>
          <cell r="HC374">
            <v>0</v>
          </cell>
          <cell r="HD374">
            <v>0</v>
          </cell>
          <cell r="HE374">
            <v>0</v>
          </cell>
          <cell r="HF374">
            <v>0</v>
          </cell>
          <cell r="HG374">
            <v>0</v>
          </cell>
          <cell r="HH374">
            <v>0</v>
          </cell>
          <cell r="HI374">
            <v>0</v>
          </cell>
          <cell r="HJ374">
            <v>0</v>
          </cell>
          <cell r="HK374">
            <v>0</v>
          </cell>
          <cell r="HL374">
            <v>0</v>
          </cell>
          <cell r="HM374">
            <v>0</v>
          </cell>
          <cell r="HN374">
            <v>0</v>
          </cell>
          <cell r="HO374">
            <v>0</v>
          </cell>
          <cell r="HP374">
            <v>0</v>
          </cell>
          <cell r="HQ374">
            <v>0</v>
          </cell>
          <cell r="HR374">
            <v>0</v>
          </cell>
          <cell r="HS374">
            <v>0</v>
          </cell>
          <cell r="HT374">
            <v>0</v>
          </cell>
          <cell r="HU374">
            <v>0</v>
          </cell>
          <cell r="HV374">
            <v>0</v>
          </cell>
          <cell r="HW374">
            <v>0</v>
          </cell>
          <cell r="HX374">
            <v>0</v>
          </cell>
          <cell r="HY374">
            <v>0</v>
          </cell>
          <cell r="HZ374">
            <v>0</v>
          </cell>
          <cell r="IA374">
            <v>0</v>
          </cell>
          <cell r="IB374">
            <v>0</v>
          </cell>
          <cell r="IC374">
            <v>0</v>
          </cell>
          <cell r="ID374">
            <v>0</v>
          </cell>
          <cell r="IE374">
            <v>0</v>
          </cell>
          <cell r="IF374">
            <v>0</v>
          </cell>
          <cell r="IG374">
            <v>0</v>
          </cell>
          <cell r="IH374">
            <v>0</v>
          </cell>
          <cell r="II374">
            <v>0</v>
          </cell>
          <cell r="IJ374">
            <v>0</v>
          </cell>
          <cell r="IK374">
            <v>0</v>
          </cell>
          <cell r="IL374">
            <v>0</v>
          </cell>
          <cell r="IM374">
            <v>0</v>
          </cell>
          <cell r="IN374">
            <v>0</v>
          </cell>
          <cell r="IO374">
            <v>0</v>
          </cell>
          <cell r="IP374">
            <v>0</v>
          </cell>
          <cell r="IQ374">
            <v>0</v>
          </cell>
          <cell r="IR374">
            <v>0</v>
          </cell>
          <cell r="IS374">
            <v>0</v>
          </cell>
          <cell r="IT374">
            <v>0</v>
          </cell>
          <cell r="IU374">
            <v>0</v>
          </cell>
          <cell r="IV374">
            <v>0</v>
          </cell>
          <cell r="IW374">
            <v>0</v>
          </cell>
          <cell r="IX374">
            <v>0</v>
          </cell>
          <cell r="IY374">
            <v>0</v>
          </cell>
          <cell r="IZ374">
            <v>0</v>
          </cell>
          <cell r="JA374">
            <v>0</v>
          </cell>
          <cell r="JB374">
            <v>0</v>
          </cell>
          <cell r="JC374">
            <v>0</v>
          </cell>
          <cell r="JD374">
            <v>0</v>
          </cell>
          <cell r="JE374">
            <v>0</v>
          </cell>
          <cell r="JF374">
            <v>0</v>
          </cell>
          <cell r="JG374">
            <v>0</v>
          </cell>
          <cell r="JH374">
            <v>0</v>
          </cell>
          <cell r="JI374">
            <v>0</v>
          </cell>
          <cell r="JJ374">
            <v>0</v>
          </cell>
          <cell r="JK374">
            <v>0</v>
          </cell>
          <cell r="JL374">
            <v>0</v>
          </cell>
          <cell r="JM374">
            <v>0</v>
          </cell>
          <cell r="JN374">
            <v>0</v>
          </cell>
          <cell r="JO374">
            <v>0</v>
          </cell>
          <cell r="JP374">
            <v>0</v>
          </cell>
          <cell r="JQ374">
            <v>0</v>
          </cell>
          <cell r="JR374">
            <v>0</v>
          </cell>
          <cell r="JS374">
            <v>0</v>
          </cell>
          <cell r="JT374">
            <v>0</v>
          </cell>
          <cell r="JU374">
            <v>0</v>
          </cell>
          <cell r="JV374">
            <v>0</v>
          </cell>
          <cell r="JW374">
            <v>0</v>
          </cell>
          <cell r="JX374">
            <v>0</v>
          </cell>
          <cell r="JY374">
            <v>0</v>
          </cell>
          <cell r="JZ374">
            <v>0</v>
          </cell>
          <cell r="KA374">
            <v>0</v>
          </cell>
        </row>
        <row r="375">
          <cell r="C375">
            <v>6579</v>
          </cell>
          <cell r="D375" t="str">
            <v>URBANDALE</v>
          </cell>
          <cell r="E375">
            <v>0</v>
          </cell>
          <cell r="F375">
            <v>0</v>
          </cell>
          <cell r="G375">
            <v>0</v>
          </cell>
          <cell r="H375">
            <v>6579</v>
          </cell>
          <cell r="I375">
            <v>18652485</v>
          </cell>
          <cell r="J375">
            <v>965781</v>
          </cell>
          <cell r="K375">
            <v>0</v>
          </cell>
          <cell r="L375">
            <v>5850000</v>
          </cell>
          <cell r="M375">
            <v>20450</v>
          </cell>
          <cell r="N375">
            <v>1650000</v>
          </cell>
          <cell r="O375">
            <v>1170000</v>
          </cell>
          <cell r="P375">
            <v>2820000</v>
          </cell>
          <cell r="Q375">
            <v>5000</v>
          </cell>
          <cell r="R375">
            <v>19025353</v>
          </cell>
          <cell r="S375">
            <v>0</v>
          </cell>
          <cell r="T375">
            <v>3642400</v>
          </cell>
          <cell r="U375">
            <v>302087</v>
          </cell>
          <cell r="V375">
            <v>265000</v>
          </cell>
          <cell r="W375">
            <v>1425000</v>
          </cell>
          <cell r="X375">
            <v>55793556</v>
          </cell>
          <cell r="Y375">
            <v>6000000</v>
          </cell>
          <cell r="Z375">
            <v>2140000</v>
          </cell>
          <cell r="AA375">
            <v>0</v>
          </cell>
          <cell r="AB375">
            <v>63933556</v>
          </cell>
          <cell r="AC375">
            <v>25394147</v>
          </cell>
          <cell r="AD375">
            <v>89327703</v>
          </cell>
          <cell r="AE375">
            <v>28635832</v>
          </cell>
          <cell r="AF375">
            <v>2070988</v>
          </cell>
          <cell r="AG375">
            <v>2313209</v>
          </cell>
          <cell r="AH375">
            <v>606716</v>
          </cell>
          <cell r="AI375">
            <v>2842509</v>
          </cell>
          <cell r="AJ375">
            <v>1610875</v>
          </cell>
          <cell r="AK375">
            <v>4550896</v>
          </cell>
          <cell r="AL375">
            <v>1536146</v>
          </cell>
          <cell r="AM375">
            <v>0</v>
          </cell>
          <cell r="AN375">
            <v>15531339</v>
          </cell>
          <cell r="AO375">
            <v>4450000</v>
          </cell>
          <cell r="AP375">
            <v>2050000</v>
          </cell>
          <cell r="AQ375">
            <v>20515000</v>
          </cell>
          <cell r="AR375">
            <v>1551862</v>
          </cell>
          <cell r="AS375">
            <v>24116862</v>
          </cell>
          <cell r="AT375">
            <v>72734033</v>
          </cell>
          <cell r="AU375">
            <v>2140000</v>
          </cell>
          <cell r="AV375">
            <v>74874033</v>
          </cell>
          <cell r="AW375">
            <v>14453670</v>
          </cell>
          <cell r="AX375">
            <v>89327703</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2012</v>
          </cell>
          <cell r="BW375">
            <v>2016</v>
          </cell>
          <cell r="BX375">
            <v>10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0</v>
          </cell>
          <cell r="CM375">
            <v>0</v>
          </cell>
          <cell r="CN375">
            <v>0</v>
          </cell>
          <cell r="CO375">
            <v>0</v>
          </cell>
          <cell r="CP375">
            <v>0</v>
          </cell>
          <cell r="CQ375">
            <v>0</v>
          </cell>
          <cell r="CR375">
            <v>0</v>
          </cell>
          <cell r="CS375">
            <v>135</v>
          </cell>
          <cell r="CT375">
            <v>4050</v>
          </cell>
          <cell r="CU375">
            <v>0</v>
          </cell>
          <cell r="CV375">
            <v>0</v>
          </cell>
          <cell r="CW375">
            <v>2148907</v>
          </cell>
          <cell r="CX375">
            <v>0</v>
          </cell>
          <cell r="CY375">
            <v>0</v>
          </cell>
          <cell r="CZ375">
            <v>0</v>
          </cell>
          <cell r="DA375">
            <v>0</v>
          </cell>
          <cell r="DB375">
            <v>0</v>
          </cell>
          <cell r="DC375">
            <v>0</v>
          </cell>
          <cell r="DD375">
            <v>0</v>
          </cell>
          <cell r="DE375">
            <v>0</v>
          </cell>
          <cell r="DF375">
            <v>0</v>
          </cell>
          <cell r="DG375">
            <v>0</v>
          </cell>
          <cell r="DH375">
            <v>0</v>
          </cell>
          <cell r="DI375">
            <v>0</v>
          </cell>
          <cell r="DJ375">
            <v>0</v>
          </cell>
          <cell r="DK375">
            <v>0</v>
          </cell>
          <cell r="DL375">
            <v>0</v>
          </cell>
          <cell r="DM375">
            <v>0</v>
          </cell>
          <cell r="DN375">
            <v>0</v>
          </cell>
          <cell r="DO375">
            <v>0</v>
          </cell>
          <cell r="DP375">
            <v>0</v>
          </cell>
          <cell r="DQ375">
            <v>0</v>
          </cell>
          <cell r="DR375">
            <v>0</v>
          </cell>
          <cell r="DS375">
            <v>0</v>
          </cell>
          <cell r="DT375">
            <v>9945496</v>
          </cell>
          <cell r="DU375">
            <v>1647352</v>
          </cell>
          <cell r="DV375">
            <v>0</v>
          </cell>
          <cell r="DW375">
            <v>0</v>
          </cell>
          <cell r="DX375">
            <v>0</v>
          </cell>
          <cell r="DY375">
            <v>1206809</v>
          </cell>
          <cell r="DZ375">
            <v>675000</v>
          </cell>
          <cell r="EA375">
            <v>0</v>
          </cell>
          <cell r="EB375">
            <v>13474657</v>
          </cell>
          <cell r="EC375">
            <v>810000</v>
          </cell>
          <cell r="ED375">
            <v>0</v>
          </cell>
          <cell r="EE375">
            <v>11827305</v>
          </cell>
          <cell r="EF375">
            <v>0</v>
          </cell>
          <cell r="EG375">
            <v>0</v>
          </cell>
          <cell r="EH375">
            <v>0</v>
          </cell>
          <cell r="EI375">
            <v>386104</v>
          </cell>
          <cell r="EJ375">
            <v>386104</v>
          </cell>
          <cell r="EK375">
            <v>0</v>
          </cell>
          <cell r="EL375">
            <v>0</v>
          </cell>
          <cell r="EM375">
            <v>0</v>
          </cell>
          <cell r="EN375">
            <v>146578</v>
          </cell>
          <cell r="EO375">
            <v>4730174</v>
          </cell>
          <cell r="EP375">
            <v>0</v>
          </cell>
          <cell r="EQ375">
            <v>19547513</v>
          </cell>
          <cell r="ER375">
            <v>140798</v>
          </cell>
          <cell r="ES375">
            <v>1230109</v>
          </cell>
          <cell r="ET375">
            <v>74602</v>
          </cell>
          <cell r="EU375">
            <v>0</v>
          </cell>
          <cell r="EV375">
            <v>0</v>
          </cell>
          <cell r="EW375">
            <v>0</v>
          </cell>
          <cell r="EX375">
            <v>33000</v>
          </cell>
          <cell r="EY375">
            <v>0</v>
          </cell>
          <cell r="EZ375">
            <v>13500</v>
          </cell>
          <cell r="FA375">
            <v>404284</v>
          </cell>
          <cell r="FB375">
            <v>0</v>
          </cell>
          <cell r="FC375">
            <v>1755495</v>
          </cell>
          <cell r="FD375">
            <v>0</v>
          </cell>
          <cell r="FE375">
            <v>0</v>
          </cell>
          <cell r="FF375">
            <v>1089311</v>
          </cell>
          <cell r="FG375">
            <v>140798</v>
          </cell>
          <cell r="FH375">
            <v>12867592</v>
          </cell>
          <cell r="FI375">
            <v>677818</v>
          </cell>
          <cell r="FJ375">
            <v>0</v>
          </cell>
          <cell r="FK375">
            <v>5850000</v>
          </cell>
          <cell r="FL375">
            <v>5000</v>
          </cell>
          <cell r="FM375">
            <v>0</v>
          </cell>
          <cell r="FN375">
            <v>20000</v>
          </cell>
          <cell r="FO375">
            <v>575000</v>
          </cell>
          <cell r="FP375">
            <v>5000</v>
          </cell>
          <cell r="FQ375">
            <v>19025353</v>
          </cell>
          <cell r="FR375">
            <v>0</v>
          </cell>
          <cell r="FS375">
            <v>275000</v>
          </cell>
          <cell r="FT375">
            <v>202079</v>
          </cell>
          <cell r="FU375">
            <v>265000</v>
          </cell>
          <cell r="FV375">
            <v>775000</v>
          </cell>
          <cell r="FW375">
            <v>40542842</v>
          </cell>
          <cell r="FX375">
            <v>0</v>
          </cell>
          <cell r="FY375">
            <v>0</v>
          </cell>
          <cell r="FZ375">
            <v>0</v>
          </cell>
          <cell r="GA375">
            <v>40542842</v>
          </cell>
          <cell r="GB375">
            <v>3642607</v>
          </cell>
          <cell r="GC375">
            <v>44185449</v>
          </cell>
          <cell r="GD375">
            <v>7972079</v>
          </cell>
          <cell r="GE375">
            <v>0</v>
          </cell>
          <cell r="GF375">
            <v>26456692</v>
          </cell>
          <cell r="GG375">
            <v>6001</v>
          </cell>
          <cell r="GH375">
            <v>19874712</v>
          </cell>
          <cell r="GI375">
            <v>88648</v>
          </cell>
          <cell r="GJ375">
            <v>589916</v>
          </cell>
          <cell r="GK375">
            <v>1858870</v>
          </cell>
          <cell r="GL375">
            <v>926421</v>
          </cell>
          <cell r="GM375">
            <v>0</v>
          </cell>
          <cell r="GN375">
            <v>183283</v>
          </cell>
          <cell r="GO375">
            <v>201095</v>
          </cell>
          <cell r="GP375">
            <v>0</v>
          </cell>
          <cell r="GQ375">
            <v>691961</v>
          </cell>
          <cell r="GR375">
            <v>558589</v>
          </cell>
          <cell r="GS375">
            <v>570935</v>
          </cell>
          <cell r="GT375">
            <v>831935</v>
          </cell>
          <cell r="GU375">
            <v>-13060</v>
          </cell>
          <cell r="GV375">
            <v>28418151</v>
          </cell>
          <cell r="GW375">
            <v>7346069</v>
          </cell>
          <cell r="GX375">
            <v>5055018</v>
          </cell>
          <cell r="GY375">
            <v>0</v>
          </cell>
          <cell r="GZ375">
            <v>0</v>
          </cell>
          <cell r="HA375">
            <v>0</v>
          </cell>
          <cell r="HB375">
            <v>1543367</v>
          </cell>
          <cell r="HC375">
            <v>0</v>
          </cell>
          <cell r="HD375">
            <v>169027</v>
          </cell>
          <cell r="HE375">
            <v>429072</v>
          </cell>
          <cell r="HF375">
            <v>42791677</v>
          </cell>
          <cell r="HG375">
            <v>37200854</v>
          </cell>
          <cell r="HH375">
            <v>0</v>
          </cell>
          <cell r="HI375">
            <v>5590823</v>
          </cell>
          <cell r="HJ375">
            <v>20730603</v>
          </cell>
          <cell r="HK375">
            <v>0</v>
          </cell>
          <cell r="HL375">
            <v>613973</v>
          </cell>
          <cell r="HM375">
            <v>1931298</v>
          </cell>
          <cell r="HN375">
            <v>966565</v>
          </cell>
          <cell r="HO375">
            <v>0</v>
          </cell>
          <cell r="HP375">
            <v>191347</v>
          </cell>
          <cell r="HQ375">
            <v>209961</v>
          </cell>
          <cell r="HR375">
            <v>0</v>
          </cell>
          <cell r="HS375">
            <v>826024</v>
          </cell>
          <cell r="HT375">
            <v>0</v>
          </cell>
          <cell r="HU375">
            <v>374875</v>
          </cell>
          <cell r="HV375">
            <v>0</v>
          </cell>
          <cell r="HW375">
            <v>6601</v>
          </cell>
          <cell r="HX375">
            <v>28032544</v>
          </cell>
          <cell r="HY375">
            <v>0</v>
          </cell>
          <cell r="HZ375">
            <v>5590823</v>
          </cell>
          <cell r="IA375">
            <v>0</v>
          </cell>
          <cell r="IB375">
            <v>0</v>
          </cell>
          <cell r="IC375">
            <v>0</v>
          </cell>
          <cell r="ID375">
            <v>1592939</v>
          </cell>
          <cell r="IE375">
            <v>0</v>
          </cell>
          <cell r="IF375">
            <v>138380</v>
          </cell>
          <cell r="IG375">
            <v>489680</v>
          </cell>
          <cell r="IH375">
            <v>0</v>
          </cell>
          <cell r="II375">
            <v>0</v>
          </cell>
          <cell r="IJ375">
            <v>0</v>
          </cell>
          <cell r="IK375">
            <v>0</v>
          </cell>
          <cell r="IL375">
            <v>27657669</v>
          </cell>
          <cell r="IM375">
            <v>0</v>
          </cell>
          <cell r="IN375">
            <v>3.3</v>
          </cell>
          <cell r="IO375">
            <v>41.96</v>
          </cell>
          <cell r="IP375">
            <v>446</v>
          </cell>
          <cell r="IQ375">
            <v>12.805999999999999</v>
          </cell>
          <cell r="IR375">
            <v>45.54</v>
          </cell>
          <cell r="IS375">
            <v>3375.6</v>
          </cell>
          <cell r="IT375">
            <v>0</v>
          </cell>
          <cell r="IU375">
            <v>72</v>
          </cell>
          <cell r="IV375">
            <v>0</v>
          </cell>
          <cell r="IW375">
            <v>0</v>
          </cell>
          <cell r="IX375">
            <v>0</v>
          </cell>
          <cell r="IY375">
            <v>0</v>
          </cell>
          <cell r="IZ375">
            <v>0</v>
          </cell>
          <cell r="JA375">
            <v>-1</v>
          </cell>
          <cell r="JB375">
            <v>-6121</v>
          </cell>
          <cell r="JC375">
            <v>0</v>
          </cell>
          <cell r="JD375">
            <v>315.52</v>
          </cell>
          <cell r="JE375">
            <v>49.32</v>
          </cell>
          <cell r="JF375">
            <v>111.4</v>
          </cell>
          <cell r="JG375">
            <v>154.80000000000001</v>
          </cell>
          <cell r="JH375">
            <v>60.28</v>
          </cell>
          <cell r="JI375">
            <v>109.56</v>
          </cell>
          <cell r="JJ375">
            <v>152.63999999999999</v>
          </cell>
          <cell r="JK375">
            <v>322.48</v>
          </cell>
          <cell r="JL375">
            <v>32.729999999999997</v>
          </cell>
          <cell r="JM375">
            <v>49.28</v>
          </cell>
          <cell r="JN375">
            <v>476</v>
          </cell>
          <cell r="JO375">
            <v>2.5</v>
          </cell>
          <cell r="JP375">
            <v>6121</v>
          </cell>
          <cell r="JQ375">
            <v>12.521000000000001</v>
          </cell>
          <cell r="JR375">
            <v>37884</v>
          </cell>
          <cell r="JS375">
            <v>3386.8</v>
          </cell>
          <cell r="JT375">
            <v>-1</v>
          </cell>
          <cell r="JU375">
            <v>-6121</v>
          </cell>
          <cell r="JV375">
            <v>-5356</v>
          </cell>
          <cell r="JW375">
            <v>0</v>
          </cell>
          <cell r="JX375">
            <v>3375.6</v>
          </cell>
          <cell r="JY375">
            <v>6366</v>
          </cell>
          <cell r="JZ375">
            <v>21489070</v>
          </cell>
          <cell r="KA375">
            <v>0</v>
          </cell>
        </row>
        <row r="376">
          <cell r="C376">
            <v>6591</v>
          </cell>
          <cell r="D376" t="str">
            <v>VALLEY</v>
          </cell>
          <cell r="E376">
            <v>0</v>
          </cell>
          <cell r="F376">
            <v>0</v>
          </cell>
          <cell r="G376">
            <v>0</v>
          </cell>
          <cell r="H376">
            <v>6591</v>
          </cell>
          <cell r="I376">
            <v>1724131</v>
          </cell>
          <cell r="J376">
            <v>51418</v>
          </cell>
          <cell r="K376">
            <v>106000</v>
          </cell>
          <cell r="L376">
            <v>747800</v>
          </cell>
          <cell r="M376">
            <v>14700</v>
          </cell>
          <cell r="N376">
            <v>140550</v>
          </cell>
          <cell r="O376">
            <v>25000</v>
          </cell>
          <cell r="P376">
            <v>560730</v>
          </cell>
          <cell r="Q376">
            <v>0</v>
          </cell>
          <cell r="R376">
            <v>2569350</v>
          </cell>
          <cell r="S376">
            <v>0</v>
          </cell>
          <cell r="T376">
            <v>4450</v>
          </cell>
          <cell r="U376">
            <v>6446</v>
          </cell>
          <cell r="V376">
            <v>45000</v>
          </cell>
          <cell r="W376">
            <v>172150</v>
          </cell>
          <cell r="X376">
            <v>6167725</v>
          </cell>
          <cell r="Y376">
            <v>0</v>
          </cell>
          <cell r="Z376">
            <v>40000</v>
          </cell>
          <cell r="AA376">
            <v>0</v>
          </cell>
          <cell r="AB376">
            <v>6207725</v>
          </cell>
          <cell r="AC376">
            <v>1947202</v>
          </cell>
          <cell r="AD376">
            <v>8154927</v>
          </cell>
          <cell r="AE376">
            <v>4300977</v>
          </cell>
          <cell r="AF376">
            <v>141000</v>
          </cell>
          <cell r="AG376">
            <v>290000</v>
          </cell>
          <cell r="AH376">
            <v>203162</v>
          </cell>
          <cell r="AI376">
            <v>218000</v>
          </cell>
          <cell r="AJ376">
            <v>112015</v>
          </cell>
          <cell r="AK376">
            <v>703899</v>
          </cell>
          <cell r="AL376">
            <v>256500</v>
          </cell>
          <cell r="AM376">
            <v>0</v>
          </cell>
          <cell r="AN376">
            <v>1924576</v>
          </cell>
          <cell r="AO376">
            <v>235285</v>
          </cell>
          <cell r="AP376">
            <v>0</v>
          </cell>
          <cell r="AQ376">
            <v>40000</v>
          </cell>
          <cell r="AR376">
            <v>200286</v>
          </cell>
          <cell r="AS376">
            <v>240286</v>
          </cell>
          <cell r="AT376">
            <v>6701124</v>
          </cell>
          <cell r="AU376">
            <v>40000</v>
          </cell>
          <cell r="AV376">
            <v>6741124</v>
          </cell>
          <cell r="AW376">
            <v>1413803</v>
          </cell>
          <cell r="AX376">
            <v>8154927</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20</v>
          </cell>
          <cell r="BV376">
            <v>2007</v>
          </cell>
          <cell r="BW376">
            <v>2016</v>
          </cell>
          <cell r="BX376">
            <v>10</v>
          </cell>
          <cell r="BY376">
            <v>0</v>
          </cell>
          <cell r="BZ376">
            <v>0</v>
          </cell>
          <cell r="CA376">
            <v>0</v>
          </cell>
          <cell r="CB376">
            <v>0</v>
          </cell>
          <cell r="CC376">
            <v>0</v>
          </cell>
          <cell r="CD376">
            <v>0</v>
          </cell>
          <cell r="CE376">
            <v>0</v>
          </cell>
          <cell r="CF376">
            <v>0</v>
          </cell>
          <cell r="CG376">
            <v>0</v>
          </cell>
          <cell r="CH376">
            <v>0</v>
          </cell>
          <cell r="CI376">
            <v>0</v>
          </cell>
          <cell r="CJ376">
            <v>2014</v>
          </cell>
          <cell r="CK376">
            <v>2023</v>
          </cell>
          <cell r="CL376">
            <v>1000</v>
          </cell>
          <cell r="CM376">
            <v>0</v>
          </cell>
          <cell r="CN376">
            <v>0</v>
          </cell>
          <cell r="CO376">
            <v>0</v>
          </cell>
          <cell r="CP376">
            <v>0</v>
          </cell>
          <cell r="CQ376">
            <v>0</v>
          </cell>
          <cell r="CR376">
            <v>0</v>
          </cell>
          <cell r="CS376">
            <v>0</v>
          </cell>
          <cell r="CT376">
            <v>2700</v>
          </cell>
          <cell r="CU376">
            <v>0</v>
          </cell>
          <cell r="CV376">
            <v>5</v>
          </cell>
          <cell r="CW376">
            <v>255664</v>
          </cell>
          <cell r="CX376">
            <v>0</v>
          </cell>
          <cell r="CY376">
            <v>0</v>
          </cell>
          <cell r="CZ376">
            <v>0</v>
          </cell>
          <cell r="DA376">
            <v>0</v>
          </cell>
          <cell r="DB376">
            <v>0</v>
          </cell>
          <cell r="DC376">
            <v>0</v>
          </cell>
          <cell r="DD376">
            <v>3</v>
          </cell>
          <cell r="DE376">
            <v>122121</v>
          </cell>
          <cell r="DF376">
            <v>0</v>
          </cell>
          <cell r="DG376">
            <v>0</v>
          </cell>
          <cell r="DH376">
            <v>0</v>
          </cell>
          <cell r="DI376">
            <v>0</v>
          </cell>
          <cell r="DJ376">
            <v>0</v>
          </cell>
          <cell r="DK376">
            <v>0</v>
          </cell>
          <cell r="DL376">
            <v>0</v>
          </cell>
          <cell r="DM376">
            <v>0</v>
          </cell>
          <cell r="DN376">
            <v>0</v>
          </cell>
          <cell r="DO376">
            <v>0</v>
          </cell>
          <cell r="DP376">
            <v>0</v>
          </cell>
          <cell r="DQ376">
            <v>0</v>
          </cell>
          <cell r="DR376">
            <v>0</v>
          </cell>
          <cell r="DS376">
            <v>0</v>
          </cell>
          <cell r="DT376">
            <v>1187697</v>
          </cell>
          <cell r="DU376">
            <v>76955</v>
          </cell>
          <cell r="DV376">
            <v>0</v>
          </cell>
          <cell r="DW376">
            <v>0</v>
          </cell>
          <cell r="DX376">
            <v>0</v>
          </cell>
          <cell r="DY376">
            <v>18003</v>
          </cell>
          <cell r="DZ376">
            <v>150000</v>
          </cell>
          <cell r="EA376">
            <v>0</v>
          </cell>
          <cell r="EB376">
            <v>1432655</v>
          </cell>
          <cell r="EC376">
            <v>230000</v>
          </cell>
          <cell r="ED376">
            <v>0</v>
          </cell>
          <cell r="EE376">
            <v>1355700</v>
          </cell>
          <cell r="EF376">
            <v>0</v>
          </cell>
          <cell r="EG376">
            <v>53015</v>
          </cell>
          <cell r="EH376">
            <v>53015</v>
          </cell>
          <cell r="EI376">
            <v>40300</v>
          </cell>
          <cell r="EJ376">
            <v>93315</v>
          </cell>
          <cell r="EK376">
            <v>0</v>
          </cell>
          <cell r="EL376">
            <v>0</v>
          </cell>
          <cell r="EM376">
            <v>0</v>
          </cell>
          <cell r="EN376">
            <v>0</v>
          </cell>
          <cell r="EO376">
            <v>0</v>
          </cell>
          <cell r="EP376">
            <v>0</v>
          </cell>
          <cell r="EQ376">
            <v>1755970</v>
          </cell>
          <cell r="ER376">
            <v>63015</v>
          </cell>
          <cell r="ES376">
            <v>1201877</v>
          </cell>
          <cell r="ET376">
            <v>193213</v>
          </cell>
          <cell r="EU376">
            <v>0</v>
          </cell>
          <cell r="EV376">
            <v>0</v>
          </cell>
          <cell r="EW376">
            <v>43412</v>
          </cell>
          <cell r="EX376">
            <v>33000</v>
          </cell>
          <cell r="EY376">
            <v>0</v>
          </cell>
          <cell r="EZ376">
            <v>0</v>
          </cell>
          <cell r="FA376">
            <v>0</v>
          </cell>
          <cell r="FB376">
            <v>0</v>
          </cell>
          <cell r="FC376">
            <v>1471502</v>
          </cell>
          <cell r="FD376">
            <v>0</v>
          </cell>
          <cell r="FE376">
            <v>0</v>
          </cell>
          <cell r="FF376">
            <v>1138862</v>
          </cell>
          <cell r="FG376">
            <v>63015</v>
          </cell>
          <cell r="FH376">
            <v>1410132</v>
          </cell>
          <cell r="FI376">
            <v>42102</v>
          </cell>
          <cell r="FJ376">
            <v>90000</v>
          </cell>
          <cell r="FK376">
            <v>747800</v>
          </cell>
          <cell r="FL376">
            <v>1400</v>
          </cell>
          <cell r="FM376">
            <v>0</v>
          </cell>
          <cell r="FN376">
            <v>0</v>
          </cell>
          <cell r="FO376">
            <v>254500</v>
          </cell>
          <cell r="FP376">
            <v>0</v>
          </cell>
          <cell r="FQ376">
            <v>2569350</v>
          </cell>
          <cell r="FR376">
            <v>0</v>
          </cell>
          <cell r="FS376">
            <v>3000</v>
          </cell>
          <cell r="FT376">
            <v>5278</v>
          </cell>
          <cell r="FU376">
            <v>45000</v>
          </cell>
          <cell r="FV376">
            <v>81600</v>
          </cell>
          <cell r="FW376">
            <v>5250162</v>
          </cell>
          <cell r="FX376">
            <v>0</v>
          </cell>
          <cell r="FY376">
            <v>0</v>
          </cell>
          <cell r="FZ376">
            <v>0</v>
          </cell>
          <cell r="GA376">
            <v>5250162</v>
          </cell>
          <cell r="GB376">
            <v>802865</v>
          </cell>
          <cell r="GC376">
            <v>6053027</v>
          </cell>
          <cell r="GD376">
            <v>1228578</v>
          </cell>
          <cell r="GE376">
            <v>0</v>
          </cell>
          <cell r="GF376">
            <v>3588203</v>
          </cell>
          <cell r="GG376">
            <v>6024</v>
          </cell>
          <cell r="GH376">
            <v>2684294</v>
          </cell>
          <cell r="GI376">
            <v>11607</v>
          </cell>
          <cell r="GJ376">
            <v>17970</v>
          </cell>
          <cell r="GK376">
            <v>331320</v>
          </cell>
          <cell r="GL376">
            <v>139197</v>
          </cell>
          <cell r="GM376">
            <v>12820</v>
          </cell>
          <cell r="GN376">
            <v>22023</v>
          </cell>
          <cell r="GO376">
            <v>24597</v>
          </cell>
          <cell r="GP376">
            <v>0</v>
          </cell>
          <cell r="GQ376">
            <v>88536</v>
          </cell>
          <cell r="GR376">
            <v>0</v>
          </cell>
          <cell r="GS376">
            <v>11766</v>
          </cell>
          <cell r="GT376">
            <v>22895</v>
          </cell>
          <cell r="GU376">
            <v>-14174</v>
          </cell>
          <cell r="GV376">
            <v>3622864</v>
          </cell>
          <cell r="GW376">
            <v>559554</v>
          </cell>
          <cell r="GX376">
            <v>540396</v>
          </cell>
          <cell r="GY376">
            <v>0</v>
          </cell>
          <cell r="GZ376">
            <v>0</v>
          </cell>
          <cell r="HA376">
            <v>0</v>
          </cell>
          <cell r="HB376">
            <v>190789</v>
          </cell>
          <cell r="HC376">
            <v>0</v>
          </cell>
          <cell r="HD376">
            <v>34257</v>
          </cell>
          <cell r="HE376">
            <v>75013</v>
          </cell>
          <cell r="HF376">
            <v>4988616</v>
          </cell>
          <cell r="HG376">
            <v>4458168</v>
          </cell>
          <cell r="HH376">
            <v>0</v>
          </cell>
          <cell r="HI376">
            <v>530448</v>
          </cell>
          <cell r="HJ376">
            <v>2531328</v>
          </cell>
          <cell r="HK376">
            <v>179809</v>
          </cell>
          <cell r="HL376">
            <v>89672</v>
          </cell>
          <cell r="HM376">
            <v>283054</v>
          </cell>
          <cell r="HN376">
            <v>129785</v>
          </cell>
          <cell r="HO376">
            <v>22232</v>
          </cell>
          <cell r="HP376">
            <v>20748</v>
          </cell>
          <cell r="HQ376">
            <v>23167</v>
          </cell>
          <cell r="HR376">
            <v>0</v>
          </cell>
          <cell r="HS376">
            <v>0</v>
          </cell>
          <cell r="HT376">
            <v>0</v>
          </cell>
          <cell r="HU376">
            <v>18003</v>
          </cell>
          <cell r="HV376">
            <v>0</v>
          </cell>
          <cell r="HW376">
            <v>1193</v>
          </cell>
          <cell r="HX376">
            <v>3575172</v>
          </cell>
          <cell r="HY376">
            <v>0</v>
          </cell>
          <cell r="HZ376">
            <v>530448</v>
          </cell>
          <cell r="IA376">
            <v>0</v>
          </cell>
          <cell r="IB376">
            <v>0</v>
          </cell>
          <cell r="IC376">
            <v>0</v>
          </cell>
          <cell r="ID376">
            <v>198347</v>
          </cell>
          <cell r="IE376">
            <v>0</v>
          </cell>
          <cell r="IF376">
            <v>28089</v>
          </cell>
          <cell r="IG376">
            <v>85694</v>
          </cell>
          <cell r="IH376">
            <v>0</v>
          </cell>
          <cell r="II376">
            <v>0</v>
          </cell>
          <cell r="IJ376">
            <v>0</v>
          </cell>
          <cell r="IK376">
            <v>0</v>
          </cell>
          <cell r="IL376">
            <v>3557169</v>
          </cell>
          <cell r="IM376">
            <v>0</v>
          </cell>
          <cell r="IN376">
            <v>0</v>
          </cell>
          <cell r="IO376">
            <v>12.36</v>
          </cell>
          <cell r="IP376">
            <v>0</v>
          </cell>
          <cell r="IQ376">
            <v>1.7949999999999999</v>
          </cell>
          <cell r="IR376">
            <v>0.44</v>
          </cell>
          <cell r="IS376">
            <v>394.1</v>
          </cell>
          <cell r="IT376">
            <v>0</v>
          </cell>
          <cell r="IU376">
            <v>11.5</v>
          </cell>
          <cell r="IV376">
            <v>0</v>
          </cell>
          <cell r="IW376">
            <v>0</v>
          </cell>
          <cell r="IX376">
            <v>0</v>
          </cell>
          <cell r="IY376">
            <v>0</v>
          </cell>
          <cell r="IZ376">
            <v>0</v>
          </cell>
          <cell r="JA376">
            <v>0</v>
          </cell>
          <cell r="JB376">
            <v>0</v>
          </cell>
          <cell r="JC376">
            <v>0</v>
          </cell>
          <cell r="JD376">
            <v>46.07</v>
          </cell>
          <cell r="JE376">
            <v>10.96</v>
          </cell>
          <cell r="JF376">
            <v>8.4700000000000006</v>
          </cell>
          <cell r="JG376">
            <v>26.64</v>
          </cell>
          <cell r="JH376">
            <v>13.7</v>
          </cell>
          <cell r="JI376">
            <v>8.4700000000000006</v>
          </cell>
          <cell r="JJ376">
            <v>27.36</v>
          </cell>
          <cell r="JK376">
            <v>49.53</v>
          </cell>
          <cell r="JL376">
            <v>14.92</v>
          </cell>
          <cell r="JM376">
            <v>0.44</v>
          </cell>
          <cell r="JN376">
            <v>0</v>
          </cell>
          <cell r="JO376">
            <v>0</v>
          </cell>
          <cell r="JP376">
            <v>6144</v>
          </cell>
          <cell r="JQ376">
            <v>1.7490000000000001</v>
          </cell>
          <cell r="JR376">
            <v>32407</v>
          </cell>
          <cell r="JS376">
            <v>412</v>
          </cell>
          <cell r="JT376">
            <v>0</v>
          </cell>
          <cell r="JU376">
            <v>0</v>
          </cell>
          <cell r="JV376">
            <v>0</v>
          </cell>
          <cell r="JW376">
            <v>0</v>
          </cell>
          <cell r="JX376">
            <v>394.1</v>
          </cell>
          <cell r="JY376">
            <v>6389</v>
          </cell>
          <cell r="JZ376">
            <v>2517905</v>
          </cell>
          <cell r="KA376">
            <v>38736</v>
          </cell>
        </row>
        <row r="377">
          <cell r="C377">
            <v>6592</v>
          </cell>
          <cell r="D377" t="str">
            <v>VAN BUREN (VAN BUREN)</v>
          </cell>
          <cell r="E377">
            <v>0</v>
          </cell>
          <cell r="F377">
            <v>0</v>
          </cell>
          <cell r="G377">
            <v>0</v>
          </cell>
          <cell r="H377">
            <v>6592</v>
          </cell>
          <cell r="I377">
            <v>2453393</v>
          </cell>
          <cell r="J377">
            <v>47616</v>
          </cell>
          <cell r="K377">
            <v>287000</v>
          </cell>
          <cell r="L377">
            <v>275000</v>
          </cell>
          <cell r="M377">
            <v>27800</v>
          </cell>
          <cell r="N377">
            <v>154000</v>
          </cell>
          <cell r="O377">
            <v>180000</v>
          </cell>
          <cell r="P377">
            <v>483000</v>
          </cell>
          <cell r="Q377">
            <v>0</v>
          </cell>
          <cell r="R377">
            <v>3683199</v>
          </cell>
          <cell r="S377">
            <v>0</v>
          </cell>
          <cell r="T377">
            <v>13000</v>
          </cell>
          <cell r="U377">
            <v>11982</v>
          </cell>
          <cell r="V377">
            <v>180000</v>
          </cell>
          <cell r="W377">
            <v>645000</v>
          </cell>
          <cell r="X377">
            <v>8440990</v>
          </cell>
          <cell r="Y377">
            <v>3500000</v>
          </cell>
          <cell r="Z377">
            <v>354227</v>
          </cell>
          <cell r="AA377">
            <v>0</v>
          </cell>
          <cell r="AB377">
            <v>12295217</v>
          </cell>
          <cell r="AC377">
            <v>3432575</v>
          </cell>
          <cell r="AD377">
            <v>15727792</v>
          </cell>
          <cell r="AE377">
            <v>5400000</v>
          </cell>
          <cell r="AF377">
            <v>130000</v>
          </cell>
          <cell r="AG377">
            <v>185000</v>
          </cell>
          <cell r="AH377">
            <v>324000</v>
          </cell>
          <cell r="AI377">
            <v>375000</v>
          </cell>
          <cell r="AJ377">
            <v>260000</v>
          </cell>
          <cell r="AK377">
            <v>595000</v>
          </cell>
          <cell r="AL377">
            <v>667000</v>
          </cell>
          <cell r="AM377">
            <v>0</v>
          </cell>
          <cell r="AN377">
            <v>2536000</v>
          </cell>
          <cell r="AO377">
            <v>321000</v>
          </cell>
          <cell r="AP377">
            <v>400000</v>
          </cell>
          <cell r="AQ377">
            <v>762056</v>
          </cell>
          <cell r="AR377">
            <v>298465</v>
          </cell>
          <cell r="AS377">
            <v>1460521</v>
          </cell>
          <cell r="AT377">
            <v>9717521</v>
          </cell>
          <cell r="AU377">
            <v>354227</v>
          </cell>
          <cell r="AV377">
            <v>10071748</v>
          </cell>
          <cell r="AW377">
            <v>5656044</v>
          </cell>
          <cell r="AX377">
            <v>15727792</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20</v>
          </cell>
          <cell r="BV377">
            <v>2008</v>
          </cell>
          <cell r="BW377">
            <v>2017</v>
          </cell>
          <cell r="BX377">
            <v>10</v>
          </cell>
          <cell r="BY377">
            <v>0</v>
          </cell>
          <cell r="BZ377">
            <v>0</v>
          </cell>
          <cell r="CA377">
            <v>0</v>
          </cell>
          <cell r="CB377">
            <v>0</v>
          </cell>
          <cell r="CC377">
            <v>0</v>
          </cell>
          <cell r="CD377">
            <v>0</v>
          </cell>
          <cell r="CE377">
            <v>0</v>
          </cell>
          <cell r="CF377">
            <v>0</v>
          </cell>
          <cell r="CG377">
            <v>0</v>
          </cell>
          <cell r="CH377">
            <v>0</v>
          </cell>
          <cell r="CI377">
            <v>0</v>
          </cell>
          <cell r="CJ377">
            <v>1997</v>
          </cell>
          <cell r="CK377">
            <v>2016</v>
          </cell>
          <cell r="CL377">
            <v>670</v>
          </cell>
          <cell r="CM377">
            <v>0</v>
          </cell>
          <cell r="CN377">
            <v>0</v>
          </cell>
          <cell r="CO377">
            <v>0</v>
          </cell>
          <cell r="CP377">
            <v>0</v>
          </cell>
          <cell r="CQ377">
            <v>0</v>
          </cell>
          <cell r="CR377">
            <v>0</v>
          </cell>
          <cell r="CS377">
            <v>0</v>
          </cell>
          <cell r="CT377">
            <v>2700</v>
          </cell>
          <cell r="CU377">
            <v>0</v>
          </cell>
          <cell r="CV377">
            <v>9</v>
          </cell>
          <cell r="CW377">
            <v>402267</v>
          </cell>
          <cell r="CX377">
            <v>0</v>
          </cell>
          <cell r="CY377">
            <v>0</v>
          </cell>
          <cell r="CZ377">
            <v>0</v>
          </cell>
          <cell r="DA377">
            <v>0</v>
          </cell>
          <cell r="DB377">
            <v>0</v>
          </cell>
          <cell r="DC377">
            <v>0</v>
          </cell>
          <cell r="DD377">
            <v>0</v>
          </cell>
          <cell r="DE377">
            <v>137467</v>
          </cell>
          <cell r="DF377">
            <v>0</v>
          </cell>
          <cell r="DG377">
            <v>0</v>
          </cell>
          <cell r="DH377">
            <v>0</v>
          </cell>
          <cell r="DI377">
            <v>0</v>
          </cell>
          <cell r="DJ377">
            <v>0</v>
          </cell>
          <cell r="DK377">
            <v>0</v>
          </cell>
          <cell r="DL377">
            <v>0</v>
          </cell>
          <cell r="DM377">
            <v>0</v>
          </cell>
          <cell r="DN377">
            <v>0</v>
          </cell>
          <cell r="DO377">
            <v>0</v>
          </cell>
          <cell r="DP377">
            <v>0</v>
          </cell>
          <cell r="DQ377">
            <v>0</v>
          </cell>
          <cell r="DR377">
            <v>0</v>
          </cell>
          <cell r="DS377">
            <v>0</v>
          </cell>
          <cell r="DT377">
            <v>1868890</v>
          </cell>
          <cell r="DU377">
            <v>2510</v>
          </cell>
          <cell r="DV377">
            <v>0</v>
          </cell>
          <cell r="DW377">
            <v>0</v>
          </cell>
          <cell r="DX377">
            <v>0</v>
          </cell>
          <cell r="DY377">
            <v>120020</v>
          </cell>
          <cell r="DZ377">
            <v>51382</v>
          </cell>
          <cell r="EA377">
            <v>0</v>
          </cell>
          <cell r="EB377">
            <v>2042802</v>
          </cell>
          <cell r="EC377">
            <v>250000</v>
          </cell>
          <cell r="ED377">
            <v>0</v>
          </cell>
          <cell r="EE377">
            <v>2040292</v>
          </cell>
          <cell r="EF377">
            <v>29214</v>
          </cell>
          <cell r="EG377">
            <v>108253</v>
          </cell>
          <cell r="EH377">
            <v>137467</v>
          </cell>
          <cell r="EI377">
            <v>67708</v>
          </cell>
          <cell r="EJ377">
            <v>205175</v>
          </cell>
          <cell r="EK377">
            <v>0</v>
          </cell>
          <cell r="EL377">
            <v>0</v>
          </cell>
          <cell r="EM377">
            <v>0</v>
          </cell>
          <cell r="EN377">
            <v>0</v>
          </cell>
          <cell r="EO377">
            <v>0</v>
          </cell>
          <cell r="EP377">
            <v>0</v>
          </cell>
          <cell r="EQ377">
            <v>2497977</v>
          </cell>
          <cell r="ER377">
            <v>998038</v>
          </cell>
          <cell r="ES377">
            <v>998038</v>
          </cell>
          <cell r="ET377">
            <v>122141</v>
          </cell>
          <cell r="EU377">
            <v>0</v>
          </cell>
          <cell r="EV377">
            <v>0</v>
          </cell>
          <cell r="EW377">
            <v>67000</v>
          </cell>
          <cell r="EX377">
            <v>33000</v>
          </cell>
          <cell r="EY377">
            <v>0</v>
          </cell>
          <cell r="EZ377">
            <v>0</v>
          </cell>
          <cell r="FA377">
            <v>0</v>
          </cell>
          <cell r="FB377">
            <v>0</v>
          </cell>
          <cell r="FC377">
            <v>1220179</v>
          </cell>
          <cell r="FD377">
            <v>0</v>
          </cell>
          <cell r="FE377">
            <v>996815</v>
          </cell>
          <cell r="FF377">
            <v>996815</v>
          </cell>
          <cell r="FG377">
            <v>1223</v>
          </cell>
          <cell r="FH377">
            <v>2006877</v>
          </cell>
          <cell r="FI377">
            <v>38957</v>
          </cell>
          <cell r="FJ377">
            <v>287000</v>
          </cell>
          <cell r="FK377">
            <v>275000</v>
          </cell>
          <cell r="FL377">
            <v>6000</v>
          </cell>
          <cell r="FM377">
            <v>0</v>
          </cell>
          <cell r="FN377">
            <v>0</v>
          </cell>
          <cell r="FO377">
            <v>100000</v>
          </cell>
          <cell r="FP377">
            <v>0</v>
          </cell>
          <cell r="FQ377">
            <v>3683199</v>
          </cell>
          <cell r="FR377">
            <v>0</v>
          </cell>
          <cell r="FS377">
            <v>10000</v>
          </cell>
          <cell r="FT377">
            <v>9803</v>
          </cell>
          <cell r="FU377">
            <v>180000</v>
          </cell>
          <cell r="FV377">
            <v>460000</v>
          </cell>
          <cell r="FW377">
            <v>7056836</v>
          </cell>
          <cell r="FX377">
            <v>0</v>
          </cell>
          <cell r="FY377">
            <v>0</v>
          </cell>
          <cell r="FZ377">
            <v>0</v>
          </cell>
          <cell r="GA377">
            <v>7056836</v>
          </cell>
          <cell r="GB377">
            <v>1557505</v>
          </cell>
          <cell r="GC377">
            <v>8614341</v>
          </cell>
          <cell r="GD377">
            <v>1327803</v>
          </cell>
          <cell r="GE377">
            <v>0</v>
          </cell>
          <cell r="GF377">
            <v>5702220</v>
          </cell>
          <cell r="GG377">
            <v>6002</v>
          </cell>
          <cell r="GH377">
            <v>3951717</v>
          </cell>
          <cell r="GI377">
            <v>283150</v>
          </cell>
          <cell r="GJ377">
            <v>50729</v>
          </cell>
          <cell r="GK377">
            <v>563648</v>
          </cell>
          <cell r="GL377">
            <v>196518</v>
          </cell>
          <cell r="GM377">
            <v>20241</v>
          </cell>
          <cell r="GN377">
            <v>32295</v>
          </cell>
          <cell r="GO377">
            <v>35460</v>
          </cell>
          <cell r="GP377">
            <v>0</v>
          </cell>
          <cell r="GQ377">
            <v>148189</v>
          </cell>
          <cell r="GR377">
            <v>0</v>
          </cell>
          <cell r="GS377">
            <v>174137</v>
          </cell>
          <cell r="GT377">
            <v>920</v>
          </cell>
          <cell r="GU377">
            <v>0</v>
          </cell>
          <cell r="GV377">
            <v>5877277</v>
          </cell>
          <cell r="GW377">
            <v>1017675</v>
          </cell>
          <cell r="GX377">
            <v>1457139</v>
          </cell>
          <cell r="GY377">
            <v>0</v>
          </cell>
          <cell r="GZ377">
            <v>0</v>
          </cell>
          <cell r="HA377">
            <v>0</v>
          </cell>
          <cell r="HB377">
            <v>323078</v>
          </cell>
          <cell r="HC377">
            <v>0</v>
          </cell>
          <cell r="HD377">
            <v>46874</v>
          </cell>
          <cell r="HE377">
            <v>90015</v>
          </cell>
          <cell r="HF377">
            <v>8765184</v>
          </cell>
          <cell r="HG377">
            <v>7295574</v>
          </cell>
          <cell r="HH377">
            <v>0</v>
          </cell>
          <cell r="HI377">
            <v>1469610</v>
          </cell>
          <cell r="HJ377">
            <v>3847065</v>
          </cell>
          <cell r="HK377">
            <v>144169</v>
          </cell>
          <cell r="HL377">
            <v>33965</v>
          </cell>
          <cell r="HM377">
            <v>553061</v>
          </cell>
          <cell r="HN377">
            <v>191537</v>
          </cell>
          <cell r="HO377">
            <v>25222</v>
          </cell>
          <cell r="HP377">
            <v>31438</v>
          </cell>
          <cell r="HQ377">
            <v>34521</v>
          </cell>
          <cell r="HR377">
            <v>0</v>
          </cell>
          <cell r="HS377">
            <v>98677</v>
          </cell>
          <cell r="HT377">
            <v>0</v>
          </cell>
          <cell r="HU377">
            <v>140835</v>
          </cell>
          <cell r="HV377">
            <v>0</v>
          </cell>
          <cell r="HW377">
            <v>0</v>
          </cell>
          <cell r="HX377">
            <v>5502259</v>
          </cell>
          <cell r="HY377">
            <v>0</v>
          </cell>
          <cell r="HZ377">
            <v>1469610</v>
          </cell>
          <cell r="IA377">
            <v>0</v>
          </cell>
          <cell r="IB377">
            <v>0</v>
          </cell>
          <cell r="IC377">
            <v>0</v>
          </cell>
          <cell r="ID377">
            <v>310558</v>
          </cell>
          <cell r="IE377">
            <v>0</v>
          </cell>
          <cell r="IF377">
            <v>38342</v>
          </cell>
          <cell r="IG377">
            <v>113239</v>
          </cell>
          <cell r="IH377">
            <v>0</v>
          </cell>
          <cell r="II377">
            <v>0</v>
          </cell>
          <cell r="IJ377">
            <v>0</v>
          </cell>
          <cell r="IK377">
            <v>0</v>
          </cell>
          <cell r="IL377">
            <v>5361424</v>
          </cell>
          <cell r="IM377">
            <v>0</v>
          </cell>
          <cell r="IN377">
            <v>0</v>
          </cell>
          <cell r="IO377">
            <v>2.21</v>
          </cell>
          <cell r="IP377">
            <v>0</v>
          </cell>
          <cell r="IQ377">
            <v>3.3380000000000001</v>
          </cell>
          <cell r="IR377">
            <v>0</v>
          </cell>
          <cell r="IS377">
            <v>631.79999999999995</v>
          </cell>
          <cell r="IT377">
            <v>0</v>
          </cell>
          <cell r="IU377">
            <v>14</v>
          </cell>
          <cell r="IV377">
            <v>0</v>
          </cell>
          <cell r="IW377">
            <v>0</v>
          </cell>
          <cell r="IX377">
            <v>0</v>
          </cell>
          <cell r="IY377">
            <v>0</v>
          </cell>
          <cell r="IZ377">
            <v>0</v>
          </cell>
          <cell r="JA377">
            <v>0</v>
          </cell>
          <cell r="JB377">
            <v>0</v>
          </cell>
          <cell r="JC377">
            <v>1.92</v>
          </cell>
          <cell r="JD377">
            <v>90.34</v>
          </cell>
          <cell r="JE377">
            <v>30.14</v>
          </cell>
          <cell r="JF377">
            <v>24.2</v>
          </cell>
          <cell r="JG377">
            <v>36</v>
          </cell>
          <cell r="JH377">
            <v>32.880000000000003</v>
          </cell>
          <cell r="JI377">
            <v>18.149999999999999</v>
          </cell>
          <cell r="JJ377">
            <v>28.08</v>
          </cell>
          <cell r="JK377">
            <v>79.11</v>
          </cell>
          <cell r="JL377">
            <v>11.32</v>
          </cell>
          <cell r="JM377">
            <v>0</v>
          </cell>
          <cell r="JN377">
            <v>0</v>
          </cell>
          <cell r="JO377">
            <v>0</v>
          </cell>
          <cell r="JP377">
            <v>6122</v>
          </cell>
          <cell r="JQ377">
            <v>3.4830000000000001</v>
          </cell>
          <cell r="JR377">
            <v>9013</v>
          </cell>
          <cell r="JS377">
            <v>628.4</v>
          </cell>
          <cell r="JT377">
            <v>0</v>
          </cell>
          <cell r="JU377">
            <v>0</v>
          </cell>
          <cell r="JV377">
            <v>0</v>
          </cell>
          <cell r="JW377">
            <v>532</v>
          </cell>
          <cell r="JX377">
            <v>631.79999999999995</v>
          </cell>
          <cell r="JY377">
            <v>6367</v>
          </cell>
          <cell r="JZ377">
            <v>4022671</v>
          </cell>
          <cell r="KA377">
            <v>0</v>
          </cell>
        </row>
        <row r="378">
          <cell r="C378">
            <v>6615</v>
          </cell>
          <cell r="D378" t="str">
            <v>VAN METER</v>
          </cell>
          <cell r="E378">
            <v>0</v>
          </cell>
          <cell r="F378">
            <v>0</v>
          </cell>
          <cell r="G378">
            <v>0</v>
          </cell>
          <cell r="H378">
            <v>6615</v>
          </cell>
          <cell r="I378">
            <v>2773954</v>
          </cell>
          <cell r="J378">
            <v>272576</v>
          </cell>
          <cell r="K378">
            <v>230000</v>
          </cell>
          <cell r="L378">
            <v>800000</v>
          </cell>
          <cell r="M378">
            <v>20500</v>
          </cell>
          <cell r="N378">
            <v>230000</v>
          </cell>
          <cell r="O378">
            <v>227500</v>
          </cell>
          <cell r="P378">
            <v>590000</v>
          </cell>
          <cell r="Q378">
            <v>0</v>
          </cell>
          <cell r="R378">
            <v>3117121</v>
          </cell>
          <cell r="S378">
            <v>0</v>
          </cell>
          <cell r="T378">
            <v>6000</v>
          </cell>
          <cell r="U378">
            <v>8851</v>
          </cell>
          <cell r="V378">
            <v>0</v>
          </cell>
          <cell r="W378">
            <v>80000</v>
          </cell>
          <cell r="X378">
            <v>8356502</v>
          </cell>
          <cell r="Y378">
            <v>214651</v>
          </cell>
          <cell r="Z378">
            <v>0</v>
          </cell>
          <cell r="AA378">
            <v>0</v>
          </cell>
          <cell r="AB378">
            <v>8571153</v>
          </cell>
          <cell r="AC378">
            <v>9432322</v>
          </cell>
          <cell r="AD378">
            <v>18003475</v>
          </cell>
          <cell r="AE378">
            <v>5730000</v>
          </cell>
          <cell r="AF378">
            <v>245000</v>
          </cell>
          <cell r="AG378">
            <v>305000</v>
          </cell>
          <cell r="AH378">
            <v>320000</v>
          </cell>
          <cell r="AI378">
            <v>315000</v>
          </cell>
          <cell r="AJ378">
            <v>201000</v>
          </cell>
          <cell r="AK378">
            <v>698000</v>
          </cell>
          <cell r="AL378">
            <v>420000</v>
          </cell>
          <cell r="AM378">
            <v>0</v>
          </cell>
          <cell r="AN378">
            <v>2504000</v>
          </cell>
          <cell r="AO378">
            <v>393463</v>
          </cell>
          <cell r="AP378">
            <v>6000000</v>
          </cell>
          <cell r="AQ378">
            <v>800000</v>
          </cell>
          <cell r="AR378">
            <v>243964</v>
          </cell>
          <cell r="AS378">
            <v>7043964</v>
          </cell>
          <cell r="AT378">
            <v>15671427</v>
          </cell>
          <cell r="AU378">
            <v>250000</v>
          </cell>
          <cell r="AV378">
            <v>15921427</v>
          </cell>
          <cell r="AW378">
            <v>2082048</v>
          </cell>
          <cell r="AX378">
            <v>18003475</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20</v>
          </cell>
          <cell r="BV378">
            <v>2012</v>
          </cell>
          <cell r="BW378">
            <v>2016</v>
          </cell>
          <cell r="BX378">
            <v>10</v>
          </cell>
          <cell r="BY378">
            <v>0</v>
          </cell>
          <cell r="BZ378">
            <v>0</v>
          </cell>
          <cell r="CA378">
            <v>0</v>
          </cell>
          <cell r="CB378">
            <v>0</v>
          </cell>
          <cell r="CC378">
            <v>0</v>
          </cell>
          <cell r="CD378">
            <v>0</v>
          </cell>
          <cell r="CE378">
            <v>0</v>
          </cell>
          <cell r="CF378">
            <v>0</v>
          </cell>
          <cell r="CG378">
            <v>0</v>
          </cell>
          <cell r="CH378">
            <v>0</v>
          </cell>
          <cell r="CI378">
            <v>0</v>
          </cell>
          <cell r="CJ378">
            <v>2009</v>
          </cell>
          <cell r="CK378">
            <v>2018</v>
          </cell>
          <cell r="CL378">
            <v>1340</v>
          </cell>
          <cell r="CM378">
            <v>0</v>
          </cell>
          <cell r="CN378">
            <v>0</v>
          </cell>
          <cell r="CO378">
            <v>0</v>
          </cell>
          <cell r="CP378">
            <v>0</v>
          </cell>
          <cell r="CQ378">
            <v>0</v>
          </cell>
          <cell r="CR378">
            <v>0</v>
          </cell>
          <cell r="CS378">
            <v>0</v>
          </cell>
          <cell r="CT378">
            <v>4050</v>
          </cell>
          <cell r="CU378">
            <v>0</v>
          </cell>
          <cell r="CV378">
            <v>4</v>
          </cell>
          <cell r="CW378">
            <v>367955</v>
          </cell>
          <cell r="CX378">
            <v>0</v>
          </cell>
          <cell r="CY378">
            <v>0</v>
          </cell>
          <cell r="CZ378">
            <v>0</v>
          </cell>
          <cell r="DA378">
            <v>0</v>
          </cell>
          <cell r="DB378">
            <v>0</v>
          </cell>
          <cell r="DC378">
            <v>0</v>
          </cell>
          <cell r="DD378">
            <v>0</v>
          </cell>
          <cell r="DE378">
            <v>263806</v>
          </cell>
          <cell r="DF378">
            <v>0</v>
          </cell>
          <cell r="DG378">
            <v>0</v>
          </cell>
          <cell r="DH378">
            <v>0</v>
          </cell>
          <cell r="DI378">
            <v>0</v>
          </cell>
          <cell r="DJ378">
            <v>0</v>
          </cell>
          <cell r="DK378">
            <v>0</v>
          </cell>
          <cell r="DL378">
            <v>0</v>
          </cell>
          <cell r="DM378">
            <v>0</v>
          </cell>
          <cell r="DN378">
            <v>0</v>
          </cell>
          <cell r="DO378">
            <v>0</v>
          </cell>
          <cell r="DP378">
            <v>0</v>
          </cell>
          <cell r="DQ378">
            <v>0</v>
          </cell>
          <cell r="DR378">
            <v>0</v>
          </cell>
          <cell r="DS378">
            <v>0</v>
          </cell>
          <cell r="DT378">
            <v>1606582</v>
          </cell>
          <cell r="DU378">
            <v>53305</v>
          </cell>
          <cell r="DV378">
            <v>0</v>
          </cell>
          <cell r="DW378">
            <v>0</v>
          </cell>
          <cell r="DX378">
            <v>0</v>
          </cell>
          <cell r="DY378">
            <v>0</v>
          </cell>
          <cell r="DZ378">
            <v>0</v>
          </cell>
          <cell r="EA378">
            <v>0</v>
          </cell>
          <cell r="EB378">
            <v>1659887</v>
          </cell>
          <cell r="EC378">
            <v>252825</v>
          </cell>
          <cell r="ED378">
            <v>0</v>
          </cell>
          <cell r="EE378">
            <v>1606582</v>
          </cell>
          <cell r="EF378">
            <v>142228</v>
          </cell>
          <cell r="EG378">
            <v>121578</v>
          </cell>
          <cell r="EH378">
            <v>263806</v>
          </cell>
          <cell r="EI378">
            <v>64967</v>
          </cell>
          <cell r="EJ378">
            <v>328773</v>
          </cell>
          <cell r="EK378">
            <v>0</v>
          </cell>
          <cell r="EL378">
            <v>0</v>
          </cell>
          <cell r="EM378">
            <v>0</v>
          </cell>
          <cell r="EN378">
            <v>0</v>
          </cell>
          <cell r="EO378">
            <v>797233</v>
          </cell>
          <cell r="EP378">
            <v>0</v>
          </cell>
          <cell r="EQ378">
            <v>3038718</v>
          </cell>
          <cell r="ER378">
            <v>27076</v>
          </cell>
          <cell r="ES378">
            <v>888289</v>
          </cell>
          <cell r="ET378">
            <v>135528</v>
          </cell>
          <cell r="EU378">
            <v>0</v>
          </cell>
          <cell r="EV378">
            <v>0</v>
          </cell>
          <cell r="EW378">
            <v>134000</v>
          </cell>
          <cell r="EX378">
            <v>33000</v>
          </cell>
          <cell r="EY378">
            <v>0</v>
          </cell>
          <cell r="EZ378">
            <v>0</v>
          </cell>
          <cell r="FA378">
            <v>404954</v>
          </cell>
          <cell r="FB378">
            <v>0</v>
          </cell>
          <cell r="FC378">
            <v>1595771</v>
          </cell>
          <cell r="FD378">
            <v>0</v>
          </cell>
          <cell r="FE378">
            <v>0</v>
          </cell>
          <cell r="FF378">
            <v>861213</v>
          </cell>
          <cell r="FG378">
            <v>27076</v>
          </cell>
          <cell r="FH378">
            <v>1515649</v>
          </cell>
          <cell r="FI378">
            <v>152050</v>
          </cell>
          <cell r="FJ378">
            <v>230000</v>
          </cell>
          <cell r="FK378">
            <v>800000</v>
          </cell>
          <cell r="FL378">
            <v>2000</v>
          </cell>
          <cell r="FM378">
            <v>0</v>
          </cell>
          <cell r="FN378">
            <v>7500</v>
          </cell>
          <cell r="FO378">
            <v>90000</v>
          </cell>
          <cell r="FP378">
            <v>0</v>
          </cell>
          <cell r="FQ378">
            <v>3117121</v>
          </cell>
          <cell r="FR378">
            <v>0</v>
          </cell>
          <cell r="FS378">
            <v>0</v>
          </cell>
          <cell r="FT378">
            <v>4813</v>
          </cell>
          <cell r="FU378">
            <v>0</v>
          </cell>
          <cell r="FV378">
            <v>0</v>
          </cell>
          <cell r="FW378">
            <v>5919133</v>
          </cell>
          <cell r="FX378">
            <v>0</v>
          </cell>
          <cell r="FY378">
            <v>0</v>
          </cell>
          <cell r="FZ378">
            <v>0</v>
          </cell>
          <cell r="GA378">
            <v>5919133</v>
          </cell>
          <cell r="GB378">
            <v>1938924</v>
          </cell>
          <cell r="GC378">
            <v>7858057</v>
          </cell>
          <cell r="GD378">
            <v>1134313</v>
          </cell>
          <cell r="GE378">
            <v>0</v>
          </cell>
          <cell r="GF378">
            <v>4490543</v>
          </cell>
          <cell r="GG378">
            <v>6001</v>
          </cell>
          <cell r="GH378">
            <v>3512385</v>
          </cell>
          <cell r="GI378">
            <v>0</v>
          </cell>
          <cell r="GJ378">
            <v>92631</v>
          </cell>
          <cell r="GK378">
            <v>253542</v>
          </cell>
          <cell r="GL378">
            <v>160527</v>
          </cell>
          <cell r="GM378">
            <v>1207</v>
          </cell>
          <cell r="GN378">
            <v>30025</v>
          </cell>
          <cell r="GO378">
            <v>32943</v>
          </cell>
          <cell r="GP378">
            <v>0</v>
          </cell>
          <cell r="GQ378">
            <v>41250</v>
          </cell>
          <cell r="GR378">
            <v>0</v>
          </cell>
          <cell r="GS378">
            <v>29982</v>
          </cell>
          <cell r="GT378">
            <v>136840</v>
          </cell>
          <cell r="GU378">
            <v>0</v>
          </cell>
          <cell r="GV378">
            <v>4657365</v>
          </cell>
          <cell r="GW378">
            <v>916638</v>
          </cell>
          <cell r="GX378">
            <v>1493752</v>
          </cell>
          <cell r="GY378">
            <v>0</v>
          </cell>
          <cell r="GZ378">
            <v>0</v>
          </cell>
          <cell r="HA378">
            <v>0</v>
          </cell>
          <cell r="HB378">
            <v>268557</v>
          </cell>
          <cell r="HC378">
            <v>0</v>
          </cell>
          <cell r="HD378">
            <v>27215</v>
          </cell>
          <cell r="HE378">
            <v>0</v>
          </cell>
          <cell r="HF378">
            <v>7336312</v>
          </cell>
          <cell r="HG378">
            <v>5554215</v>
          </cell>
          <cell r="HH378">
            <v>0</v>
          </cell>
          <cell r="HI378">
            <v>1782097</v>
          </cell>
          <cell r="HJ378">
            <v>3612002</v>
          </cell>
          <cell r="HK378">
            <v>0</v>
          </cell>
          <cell r="HL378">
            <v>90187</v>
          </cell>
          <cell r="HM378">
            <v>256225</v>
          </cell>
          <cell r="HN378">
            <v>164986</v>
          </cell>
          <cell r="HO378">
            <v>0</v>
          </cell>
          <cell r="HP378">
            <v>30526</v>
          </cell>
          <cell r="HQ378">
            <v>33495</v>
          </cell>
          <cell r="HR378">
            <v>0</v>
          </cell>
          <cell r="HS378">
            <v>44100</v>
          </cell>
          <cell r="HT378">
            <v>0</v>
          </cell>
          <cell r="HU378">
            <v>42007</v>
          </cell>
          <cell r="HV378">
            <v>0</v>
          </cell>
          <cell r="HW378">
            <v>1560</v>
          </cell>
          <cell r="HX378">
            <v>4657243</v>
          </cell>
          <cell r="HY378">
            <v>0</v>
          </cell>
          <cell r="HZ378">
            <v>1782097</v>
          </cell>
          <cell r="IA378">
            <v>0</v>
          </cell>
          <cell r="IB378">
            <v>0</v>
          </cell>
          <cell r="IC378">
            <v>0</v>
          </cell>
          <cell r="ID378">
            <v>276462</v>
          </cell>
          <cell r="IE378">
            <v>0</v>
          </cell>
          <cell r="IF378">
            <v>22227</v>
          </cell>
          <cell r="IG378">
            <v>0</v>
          </cell>
          <cell r="IH378">
            <v>0</v>
          </cell>
          <cell r="II378">
            <v>0</v>
          </cell>
          <cell r="IJ378">
            <v>0</v>
          </cell>
          <cell r="IK378">
            <v>0</v>
          </cell>
          <cell r="IL378">
            <v>4615236</v>
          </cell>
          <cell r="IM378">
            <v>0</v>
          </cell>
          <cell r="IN378">
            <v>0</v>
          </cell>
          <cell r="IO378">
            <v>12.91</v>
          </cell>
          <cell r="IP378">
            <v>21</v>
          </cell>
          <cell r="IQ378">
            <v>1.8240000000000001</v>
          </cell>
          <cell r="IR378">
            <v>0</v>
          </cell>
          <cell r="IS378">
            <v>578</v>
          </cell>
          <cell r="IT378">
            <v>0</v>
          </cell>
          <cell r="IU378">
            <v>0</v>
          </cell>
          <cell r="IV378">
            <v>0</v>
          </cell>
          <cell r="IW378">
            <v>0</v>
          </cell>
          <cell r="IX378">
            <v>0</v>
          </cell>
          <cell r="IY378">
            <v>0</v>
          </cell>
          <cell r="IZ378">
            <v>0</v>
          </cell>
          <cell r="JA378">
            <v>0</v>
          </cell>
          <cell r="JB378">
            <v>0</v>
          </cell>
          <cell r="JC378">
            <v>0</v>
          </cell>
          <cell r="JD378">
            <v>41.86</v>
          </cell>
          <cell r="JE378">
            <v>5.48</v>
          </cell>
          <cell r="JF378">
            <v>16.940000000000001</v>
          </cell>
          <cell r="JG378">
            <v>19.440000000000001</v>
          </cell>
          <cell r="JH378">
            <v>5.48</v>
          </cell>
          <cell r="JI378">
            <v>16.95</v>
          </cell>
          <cell r="JJ378">
            <v>20.16</v>
          </cell>
          <cell r="JK378">
            <v>42.59</v>
          </cell>
          <cell r="JL378">
            <v>4.3</v>
          </cell>
          <cell r="JM378">
            <v>0</v>
          </cell>
          <cell r="JN378">
            <v>29</v>
          </cell>
          <cell r="JO378">
            <v>0</v>
          </cell>
          <cell r="JP378">
            <v>6121</v>
          </cell>
          <cell r="JQ378">
            <v>1.885</v>
          </cell>
          <cell r="JR378">
            <v>0</v>
          </cell>
          <cell r="JS378">
            <v>590.1</v>
          </cell>
          <cell r="JT378">
            <v>0</v>
          </cell>
          <cell r="JU378">
            <v>0</v>
          </cell>
          <cell r="JV378">
            <v>0</v>
          </cell>
          <cell r="JW378">
            <v>0</v>
          </cell>
          <cell r="JX378">
            <v>578</v>
          </cell>
          <cell r="JY378">
            <v>6366</v>
          </cell>
          <cell r="JZ378">
            <v>3679548</v>
          </cell>
          <cell r="KA378">
            <v>0</v>
          </cell>
        </row>
        <row r="379">
          <cell r="C379">
            <v>6633</v>
          </cell>
          <cell r="D379" t="str">
            <v>VENTURA</v>
          </cell>
          <cell r="E379">
            <v>0</v>
          </cell>
          <cell r="F379">
            <v>0</v>
          </cell>
          <cell r="G379">
            <v>0</v>
          </cell>
          <cell r="H379">
            <v>6633</v>
          </cell>
          <cell r="I379">
            <v>2208963</v>
          </cell>
          <cell r="J379">
            <v>43904</v>
          </cell>
          <cell r="K379">
            <v>202669</v>
          </cell>
          <cell r="L379">
            <v>1025000</v>
          </cell>
          <cell r="M379">
            <v>22000</v>
          </cell>
          <cell r="N379">
            <v>112000</v>
          </cell>
          <cell r="O379">
            <v>230000</v>
          </cell>
          <cell r="P379">
            <v>615000</v>
          </cell>
          <cell r="Q379">
            <v>0</v>
          </cell>
          <cell r="R379">
            <v>279391</v>
          </cell>
          <cell r="S379">
            <v>0</v>
          </cell>
          <cell r="T379">
            <v>30320</v>
          </cell>
          <cell r="U379">
            <v>8587</v>
          </cell>
          <cell r="V379">
            <v>24800</v>
          </cell>
          <cell r="W379">
            <v>102000</v>
          </cell>
          <cell r="X379">
            <v>4904634</v>
          </cell>
          <cell r="Y379">
            <v>0</v>
          </cell>
          <cell r="Z379">
            <v>120970</v>
          </cell>
          <cell r="AA379">
            <v>0</v>
          </cell>
          <cell r="AB379">
            <v>5025604</v>
          </cell>
          <cell r="AC379">
            <v>1821921</v>
          </cell>
          <cell r="AD379">
            <v>6847525</v>
          </cell>
          <cell r="AE379">
            <v>3220000</v>
          </cell>
          <cell r="AF379">
            <v>79013</v>
          </cell>
          <cell r="AG379">
            <v>129087</v>
          </cell>
          <cell r="AH379">
            <v>119500</v>
          </cell>
          <cell r="AI379">
            <v>250000</v>
          </cell>
          <cell r="AJ379">
            <v>94500</v>
          </cell>
          <cell r="AK379">
            <v>334000</v>
          </cell>
          <cell r="AL379">
            <v>335700</v>
          </cell>
          <cell r="AM379">
            <v>0</v>
          </cell>
          <cell r="AN379">
            <v>1341800</v>
          </cell>
          <cell r="AO379">
            <v>180000</v>
          </cell>
          <cell r="AP379">
            <v>100000</v>
          </cell>
          <cell r="AQ379">
            <v>120970</v>
          </cell>
          <cell r="AR379">
            <v>108647</v>
          </cell>
          <cell r="AS379">
            <v>329617</v>
          </cell>
          <cell r="AT379">
            <v>5071417</v>
          </cell>
          <cell r="AU379">
            <v>120970</v>
          </cell>
          <cell r="AV379">
            <v>5192387</v>
          </cell>
          <cell r="AW379">
            <v>1655138</v>
          </cell>
          <cell r="AX379">
            <v>6847525</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20</v>
          </cell>
          <cell r="BV379">
            <v>2015</v>
          </cell>
          <cell r="BW379">
            <v>2019</v>
          </cell>
          <cell r="BX379">
            <v>10</v>
          </cell>
          <cell r="BY379">
            <v>0</v>
          </cell>
          <cell r="BZ379">
            <v>1995</v>
          </cell>
          <cell r="CA379">
            <v>5</v>
          </cell>
          <cell r="CB379">
            <v>0</v>
          </cell>
          <cell r="CC379">
            <v>0</v>
          </cell>
          <cell r="CD379">
            <v>0</v>
          </cell>
          <cell r="CE379">
            <v>0</v>
          </cell>
          <cell r="CF379">
            <v>0</v>
          </cell>
          <cell r="CG379">
            <v>0</v>
          </cell>
          <cell r="CH379">
            <v>0</v>
          </cell>
          <cell r="CI379">
            <v>0</v>
          </cell>
          <cell r="CJ379">
            <v>2008</v>
          </cell>
          <cell r="CK379">
            <v>2017</v>
          </cell>
          <cell r="CL379">
            <v>670</v>
          </cell>
          <cell r="CM379">
            <v>0</v>
          </cell>
          <cell r="CN379">
            <v>0</v>
          </cell>
          <cell r="CO379">
            <v>0</v>
          </cell>
          <cell r="CP379">
            <v>0</v>
          </cell>
          <cell r="CQ379">
            <v>0</v>
          </cell>
          <cell r="CR379">
            <v>0</v>
          </cell>
          <cell r="CS379">
            <v>0</v>
          </cell>
          <cell r="CT379">
            <v>2700</v>
          </cell>
          <cell r="CU379">
            <v>0</v>
          </cell>
          <cell r="CV379">
            <v>1</v>
          </cell>
          <cell r="CW379">
            <v>143736</v>
          </cell>
          <cell r="CX379">
            <v>0</v>
          </cell>
          <cell r="CY379">
            <v>71868</v>
          </cell>
          <cell r="CZ379">
            <v>0</v>
          </cell>
          <cell r="DA379">
            <v>0</v>
          </cell>
          <cell r="DB379">
            <v>0</v>
          </cell>
          <cell r="DC379">
            <v>0</v>
          </cell>
          <cell r="DD379">
            <v>0</v>
          </cell>
          <cell r="DE379">
            <v>170272</v>
          </cell>
          <cell r="DF379">
            <v>0</v>
          </cell>
          <cell r="DG379">
            <v>0</v>
          </cell>
          <cell r="DH379">
            <v>0</v>
          </cell>
          <cell r="DI379">
            <v>0</v>
          </cell>
          <cell r="DJ379">
            <v>0</v>
          </cell>
          <cell r="DK379">
            <v>0</v>
          </cell>
          <cell r="DL379">
            <v>0</v>
          </cell>
          <cell r="DM379">
            <v>0</v>
          </cell>
          <cell r="DN379">
            <v>0</v>
          </cell>
          <cell r="DO379">
            <v>0</v>
          </cell>
          <cell r="DP379">
            <v>0</v>
          </cell>
          <cell r="DQ379">
            <v>0</v>
          </cell>
          <cell r="DR379">
            <v>0</v>
          </cell>
          <cell r="DS379">
            <v>0</v>
          </cell>
          <cell r="DT379">
            <v>1713325</v>
          </cell>
          <cell r="DU379">
            <v>116908</v>
          </cell>
          <cell r="DV379">
            <v>71868</v>
          </cell>
          <cell r="DW379">
            <v>0</v>
          </cell>
          <cell r="DX379">
            <v>0</v>
          </cell>
          <cell r="DY379">
            <v>0</v>
          </cell>
          <cell r="DZ379">
            <v>0</v>
          </cell>
          <cell r="EA379">
            <v>0</v>
          </cell>
          <cell r="EB379">
            <v>1902101</v>
          </cell>
          <cell r="EC379">
            <v>100000</v>
          </cell>
          <cell r="ED379">
            <v>0</v>
          </cell>
          <cell r="EE379">
            <v>1785193</v>
          </cell>
          <cell r="EF379">
            <v>0</v>
          </cell>
          <cell r="EG379">
            <v>170272</v>
          </cell>
          <cell r="EH379">
            <v>170272</v>
          </cell>
          <cell r="EI379">
            <v>83865</v>
          </cell>
          <cell r="EJ379">
            <v>254137</v>
          </cell>
          <cell r="EK379">
            <v>0</v>
          </cell>
          <cell r="EL379">
            <v>0</v>
          </cell>
          <cell r="EM379">
            <v>0</v>
          </cell>
          <cell r="EN379">
            <v>0</v>
          </cell>
          <cell r="EO379">
            <v>0</v>
          </cell>
          <cell r="EP379">
            <v>0</v>
          </cell>
          <cell r="EQ379">
            <v>2256238</v>
          </cell>
          <cell r="ER379">
            <v>46002</v>
          </cell>
          <cell r="ES379">
            <v>748934</v>
          </cell>
          <cell r="ET379">
            <v>39376</v>
          </cell>
          <cell r="EU379">
            <v>0</v>
          </cell>
          <cell r="EV379">
            <v>0</v>
          </cell>
          <cell r="EW379">
            <v>67000</v>
          </cell>
          <cell r="EX379">
            <v>33000</v>
          </cell>
          <cell r="EY379">
            <v>0</v>
          </cell>
          <cell r="EZ379">
            <v>0</v>
          </cell>
          <cell r="FA379">
            <v>0</v>
          </cell>
          <cell r="FB379">
            <v>0</v>
          </cell>
          <cell r="FC379">
            <v>888310</v>
          </cell>
          <cell r="FD379">
            <v>0</v>
          </cell>
          <cell r="FE379">
            <v>0</v>
          </cell>
          <cell r="FF379">
            <v>702932</v>
          </cell>
          <cell r="FG379">
            <v>46002</v>
          </cell>
          <cell r="FH379">
            <v>1861724</v>
          </cell>
          <cell r="FI379">
            <v>37006</v>
          </cell>
          <cell r="FJ379">
            <v>125873</v>
          </cell>
          <cell r="FK379">
            <v>1025000</v>
          </cell>
          <cell r="FL379">
            <v>10000</v>
          </cell>
          <cell r="FM379">
            <v>0</v>
          </cell>
          <cell r="FN379">
            <v>10000</v>
          </cell>
          <cell r="FO379">
            <v>265000</v>
          </cell>
          <cell r="FP379">
            <v>0</v>
          </cell>
          <cell r="FQ379">
            <v>279391</v>
          </cell>
          <cell r="FR379">
            <v>0</v>
          </cell>
          <cell r="FS379">
            <v>27320</v>
          </cell>
          <cell r="FT379">
            <v>7231</v>
          </cell>
          <cell r="FU379">
            <v>24800</v>
          </cell>
          <cell r="FV379">
            <v>30000</v>
          </cell>
          <cell r="FW379">
            <v>3703345</v>
          </cell>
          <cell r="FX379">
            <v>0</v>
          </cell>
          <cell r="FY379">
            <v>0</v>
          </cell>
          <cell r="FZ379">
            <v>0</v>
          </cell>
          <cell r="GA379">
            <v>3703345</v>
          </cell>
          <cell r="GB379">
            <v>908440</v>
          </cell>
          <cell r="GC379">
            <v>4611785</v>
          </cell>
          <cell r="GD379">
            <v>1525224</v>
          </cell>
          <cell r="GE379">
            <v>0</v>
          </cell>
          <cell r="GF379">
            <v>2132457</v>
          </cell>
          <cell r="GG379">
            <v>6130</v>
          </cell>
          <cell r="GH379">
            <v>1590122</v>
          </cell>
          <cell r="GI379">
            <v>46314</v>
          </cell>
          <cell r="GJ379">
            <v>77673</v>
          </cell>
          <cell r="GK379">
            <v>129159</v>
          </cell>
          <cell r="GL379">
            <v>74936</v>
          </cell>
          <cell r="GM379">
            <v>4723</v>
          </cell>
          <cell r="GN379">
            <v>12847</v>
          </cell>
          <cell r="GO379">
            <v>14362</v>
          </cell>
          <cell r="GP379">
            <v>0</v>
          </cell>
          <cell r="GQ379">
            <v>0</v>
          </cell>
          <cell r="GR379">
            <v>0</v>
          </cell>
          <cell r="GS379">
            <v>64713</v>
          </cell>
          <cell r="GT379">
            <v>0</v>
          </cell>
          <cell r="GU379">
            <v>0</v>
          </cell>
          <cell r="GV379">
            <v>2190659</v>
          </cell>
          <cell r="GW379">
            <v>1341265</v>
          </cell>
          <cell r="GX379">
            <v>459219</v>
          </cell>
          <cell r="GY379">
            <v>6511</v>
          </cell>
          <cell r="GZ379">
            <v>0</v>
          </cell>
          <cell r="HA379">
            <v>0</v>
          </cell>
          <cell r="HB379">
            <v>150847</v>
          </cell>
          <cell r="HC379">
            <v>81822</v>
          </cell>
          <cell r="HD379">
            <v>15670</v>
          </cell>
          <cell r="HE379">
            <v>0</v>
          </cell>
          <cell r="HF379">
            <v>4223812</v>
          </cell>
          <cell r="HG379">
            <v>3744003</v>
          </cell>
          <cell r="HH379">
            <v>0</v>
          </cell>
          <cell r="HI379">
            <v>479809</v>
          </cell>
          <cell r="HJ379">
            <v>1423125</v>
          </cell>
          <cell r="HK379">
            <v>182898</v>
          </cell>
          <cell r="HL379">
            <v>100950</v>
          </cell>
          <cell r="HM379">
            <v>92938</v>
          </cell>
          <cell r="HN379">
            <v>66088</v>
          </cell>
          <cell r="HO379">
            <v>13571</v>
          </cell>
          <cell r="HP379">
            <v>11539</v>
          </cell>
          <cell r="HQ379">
            <v>12897</v>
          </cell>
          <cell r="HR379">
            <v>0</v>
          </cell>
          <cell r="HS379">
            <v>0</v>
          </cell>
          <cell r="HT379">
            <v>0</v>
          </cell>
          <cell r="HU379">
            <v>72612</v>
          </cell>
          <cell r="HV379">
            <v>0</v>
          </cell>
          <cell r="HW379">
            <v>0</v>
          </cell>
          <cell r="HX379">
            <v>2157757</v>
          </cell>
          <cell r="HY379">
            <v>0</v>
          </cell>
          <cell r="HZ379">
            <v>479809</v>
          </cell>
          <cell r="IA379">
            <v>0</v>
          </cell>
          <cell r="IB379">
            <v>0</v>
          </cell>
          <cell r="IC379">
            <v>0</v>
          </cell>
          <cell r="ID379">
            <v>149617</v>
          </cell>
          <cell r="IE379">
            <v>80301</v>
          </cell>
          <cell r="IF379">
            <v>12837</v>
          </cell>
          <cell r="IG379">
            <v>0</v>
          </cell>
          <cell r="IH379">
            <v>0</v>
          </cell>
          <cell r="II379">
            <v>0</v>
          </cell>
          <cell r="IJ379">
            <v>0</v>
          </cell>
          <cell r="IK379">
            <v>0</v>
          </cell>
          <cell r="IL379">
            <v>2085145</v>
          </cell>
          <cell r="IM379">
            <v>0</v>
          </cell>
          <cell r="IN379">
            <v>0</v>
          </cell>
          <cell r="IO379">
            <v>15.23</v>
          </cell>
          <cell r="IP379">
            <v>1</v>
          </cell>
          <cell r="IQ379">
            <v>0.92200000000000004</v>
          </cell>
          <cell r="IR379">
            <v>0</v>
          </cell>
          <cell r="IS379">
            <v>213.5</v>
          </cell>
          <cell r="IT379">
            <v>0</v>
          </cell>
          <cell r="IU379">
            <v>0</v>
          </cell>
          <cell r="IV379">
            <v>0</v>
          </cell>
          <cell r="IW379">
            <v>0</v>
          </cell>
          <cell r="IX379">
            <v>0</v>
          </cell>
          <cell r="IY379">
            <v>0</v>
          </cell>
          <cell r="IZ379">
            <v>0</v>
          </cell>
          <cell r="JA379">
            <v>0</v>
          </cell>
          <cell r="JB379">
            <v>0</v>
          </cell>
          <cell r="JC379">
            <v>0</v>
          </cell>
          <cell r="JD379">
            <v>14.87</v>
          </cell>
          <cell r="JE379">
            <v>5.48</v>
          </cell>
          <cell r="JF379">
            <v>3.63</v>
          </cell>
          <cell r="JG379">
            <v>5.76</v>
          </cell>
          <cell r="JH379">
            <v>8.2200000000000006</v>
          </cell>
          <cell r="JI379">
            <v>6.05</v>
          </cell>
          <cell r="JJ379">
            <v>5.04</v>
          </cell>
          <cell r="JK379">
            <v>19.309999999999999</v>
          </cell>
          <cell r="JL379">
            <v>25.01</v>
          </cell>
          <cell r="JM379">
            <v>0</v>
          </cell>
          <cell r="JN379">
            <v>1</v>
          </cell>
          <cell r="JO379">
            <v>0</v>
          </cell>
          <cell r="JP379">
            <v>6250</v>
          </cell>
          <cell r="JQ379">
            <v>0.77900000000000003</v>
          </cell>
          <cell r="JR379">
            <v>4512</v>
          </cell>
          <cell r="JS379">
            <v>227.7</v>
          </cell>
          <cell r="JT379">
            <v>0</v>
          </cell>
          <cell r="JU379">
            <v>0</v>
          </cell>
          <cell r="JV379">
            <v>0</v>
          </cell>
          <cell r="JW379">
            <v>0</v>
          </cell>
          <cell r="JX379">
            <v>213.5</v>
          </cell>
          <cell r="JY379">
            <v>6495</v>
          </cell>
          <cell r="JZ379">
            <v>1386683</v>
          </cell>
          <cell r="KA379">
            <v>50673</v>
          </cell>
        </row>
        <row r="380">
          <cell r="C380">
            <v>6651</v>
          </cell>
          <cell r="D380" t="str">
            <v>VILLISCA</v>
          </cell>
          <cell r="E380">
            <v>0</v>
          </cell>
          <cell r="F380">
            <v>0</v>
          </cell>
          <cell r="G380">
            <v>0</v>
          </cell>
          <cell r="H380">
            <v>6651</v>
          </cell>
          <cell r="I380">
            <v>1965679</v>
          </cell>
          <cell r="J380">
            <v>69865</v>
          </cell>
          <cell r="K380">
            <v>55000</v>
          </cell>
          <cell r="L380">
            <v>60000</v>
          </cell>
          <cell r="M380">
            <v>9710</v>
          </cell>
          <cell r="N380">
            <v>78000</v>
          </cell>
          <cell r="O380">
            <v>200200</v>
          </cell>
          <cell r="P380">
            <v>906700</v>
          </cell>
          <cell r="Q380">
            <v>1000</v>
          </cell>
          <cell r="R380">
            <v>1861948</v>
          </cell>
          <cell r="S380">
            <v>0</v>
          </cell>
          <cell r="T380">
            <v>35100</v>
          </cell>
          <cell r="U380">
            <v>5492</v>
          </cell>
          <cell r="V380">
            <v>80000</v>
          </cell>
          <cell r="W380">
            <v>181000</v>
          </cell>
          <cell r="X380">
            <v>5509694</v>
          </cell>
          <cell r="Y380">
            <v>0</v>
          </cell>
          <cell r="Z380">
            <v>0</v>
          </cell>
          <cell r="AA380">
            <v>0</v>
          </cell>
          <cell r="AB380">
            <v>5509694</v>
          </cell>
          <cell r="AC380">
            <v>1316127</v>
          </cell>
          <cell r="AD380">
            <v>6825821</v>
          </cell>
          <cell r="AE380">
            <v>3470986</v>
          </cell>
          <cell r="AF380">
            <v>111000</v>
          </cell>
          <cell r="AG380">
            <v>83500</v>
          </cell>
          <cell r="AH380">
            <v>147000</v>
          </cell>
          <cell r="AI380">
            <v>241000</v>
          </cell>
          <cell r="AJ380">
            <v>124000</v>
          </cell>
          <cell r="AK380">
            <v>470000</v>
          </cell>
          <cell r="AL380">
            <v>385000</v>
          </cell>
          <cell r="AM380">
            <v>0</v>
          </cell>
          <cell r="AN380">
            <v>1561500</v>
          </cell>
          <cell r="AO380">
            <v>221175</v>
          </cell>
          <cell r="AP380">
            <v>274011</v>
          </cell>
          <cell r="AQ380">
            <v>436280</v>
          </cell>
          <cell r="AR380">
            <v>153701</v>
          </cell>
          <cell r="AS380">
            <v>863992</v>
          </cell>
          <cell r="AT380">
            <v>6117653</v>
          </cell>
          <cell r="AU380">
            <v>122201</v>
          </cell>
          <cell r="AV380">
            <v>6239854</v>
          </cell>
          <cell r="AW380">
            <v>585967</v>
          </cell>
          <cell r="AX380">
            <v>6825821</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2013</v>
          </cell>
          <cell r="BW380">
            <v>2017</v>
          </cell>
          <cell r="BX380">
            <v>10</v>
          </cell>
          <cell r="BY380">
            <v>0</v>
          </cell>
          <cell r="BZ380">
            <v>0</v>
          </cell>
          <cell r="CA380">
            <v>0</v>
          </cell>
          <cell r="CB380">
            <v>0</v>
          </cell>
          <cell r="CC380">
            <v>0</v>
          </cell>
          <cell r="CD380">
            <v>0</v>
          </cell>
          <cell r="CE380">
            <v>0</v>
          </cell>
          <cell r="CF380">
            <v>0</v>
          </cell>
          <cell r="CG380">
            <v>0</v>
          </cell>
          <cell r="CH380">
            <v>0</v>
          </cell>
          <cell r="CI380">
            <v>0</v>
          </cell>
          <cell r="CJ380">
            <v>2001</v>
          </cell>
          <cell r="CK380">
            <v>2020</v>
          </cell>
          <cell r="CL380">
            <v>670</v>
          </cell>
          <cell r="CM380">
            <v>0</v>
          </cell>
          <cell r="CN380">
            <v>0</v>
          </cell>
          <cell r="CO380">
            <v>0</v>
          </cell>
          <cell r="CP380">
            <v>0</v>
          </cell>
          <cell r="CQ380">
            <v>0</v>
          </cell>
          <cell r="CR380">
            <v>0</v>
          </cell>
          <cell r="CS380">
            <v>0</v>
          </cell>
          <cell r="CT380">
            <v>3500</v>
          </cell>
          <cell r="CU380">
            <v>0</v>
          </cell>
          <cell r="CV380">
            <v>0</v>
          </cell>
          <cell r="CW380">
            <v>209441</v>
          </cell>
          <cell r="CX380">
            <v>0</v>
          </cell>
          <cell r="CY380">
            <v>0</v>
          </cell>
          <cell r="CZ380">
            <v>0</v>
          </cell>
          <cell r="DA380">
            <v>0</v>
          </cell>
          <cell r="DB380">
            <v>0</v>
          </cell>
          <cell r="DC380">
            <v>0</v>
          </cell>
          <cell r="DD380">
            <v>1</v>
          </cell>
          <cell r="DE380">
            <v>83697</v>
          </cell>
          <cell r="DF380">
            <v>0</v>
          </cell>
          <cell r="DG380">
            <v>0</v>
          </cell>
          <cell r="DH380">
            <v>0</v>
          </cell>
          <cell r="DI380">
            <v>0</v>
          </cell>
          <cell r="DJ380">
            <v>0</v>
          </cell>
          <cell r="DK380">
            <v>0</v>
          </cell>
          <cell r="DL380">
            <v>0</v>
          </cell>
          <cell r="DM380">
            <v>0</v>
          </cell>
          <cell r="DN380">
            <v>0</v>
          </cell>
          <cell r="DO380">
            <v>0</v>
          </cell>
          <cell r="DP380">
            <v>0</v>
          </cell>
          <cell r="DQ380">
            <v>0</v>
          </cell>
          <cell r="DR380">
            <v>0</v>
          </cell>
          <cell r="DS380">
            <v>0</v>
          </cell>
          <cell r="DT380">
            <v>1108451</v>
          </cell>
          <cell r="DU380">
            <v>168035</v>
          </cell>
          <cell r="DV380">
            <v>0</v>
          </cell>
          <cell r="DW380">
            <v>0</v>
          </cell>
          <cell r="DX380">
            <v>0</v>
          </cell>
          <cell r="DY380">
            <v>0</v>
          </cell>
          <cell r="DZ380">
            <v>33362</v>
          </cell>
          <cell r="EA380">
            <v>0</v>
          </cell>
          <cell r="EB380">
            <v>1309848</v>
          </cell>
          <cell r="EC380">
            <v>190000</v>
          </cell>
          <cell r="ED380">
            <v>0</v>
          </cell>
          <cell r="EE380">
            <v>1141813</v>
          </cell>
          <cell r="EF380">
            <v>0</v>
          </cell>
          <cell r="EG380">
            <v>66652</v>
          </cell>
          <cell r="EH380">
            <v>66652</v>
          </cell>
          <cell r="EI380">
            <v>41224</v>
          </cell>
          <cell r="EJ380">
            <v>107876</v>
          </cell>
          <cell r="EK380">
            <v>0</v>
          </cell>
          <cell r="EL380">
            <v>0</v>
          </cell>
          <cell r="EM380">
            <v>0</v>
          </cell>
          <cell r="EN380">
            <v>0</v>
          </cell>
          <cell r="EO380">
            <v>436280</v>
          </cell>
          <cell r="EP380">
            <v>0</v>
          </cell>
          <cell r="EQ380">
            <v>2044004</v>
          </cell>
          <cell r="ER380">
            <v>134512</v>
          </cell>
          <cell r="ES380">
            <v>1048536</v>
          </cell>
          <cell r="ET380">
            <v>152096</v>
          </cell>
          <cell r="EU380">
            <v>0</v>
          </cell>
          <cell r="EV380">
            <v>0</v>
          </cell>
          <cell r="EW380">
            <v>53355</v>
          </cell>
          <cell r="EX380">
            <v>33000</v>
          </cell>
          <cell r="EY380">
            <v>0</v>
          </cell>
          <cell r="EZ380">
            <v>0</v>
          </cell>
          <cell r="FA380">
            <v>349243</v>
          </cell>
          <cell r="FB380">
            <v>0</v>
          </cell>
          <cell r="FC380">
            <v>1636230</v>
          </cell>
          <cell r="FD380">
            <v>0</v>
          </cell>
          <cell r="FE380">
            <v>0</v>
          </cell>
          <cell r="FF380">
            <v>914024</v>
          </cell>
          <cell r="FG380">
            <v>134512</v>
          </cell>
          <cell r="FH380">
            <v>1256721</v>
          </cell>
          <cell r="FI380">
            <v>44667</v>
          </cell>
          <cell r="FJ380">
            <v>0</v>
          </cell>
          <cell r="FK380">
            <v>60000</v>
          </cell>
          <cell r="FL380">
            <v>4000</v>
          </cell>
          <cell r="FM380">
            <v>0</v>
          </cell>
          <cell r="FN380">
            <v>200</v>
          </cell>
          <cell r="FO380">
            <v>600000</v>
          </cell>
          <cell r="FP380">
            <v>0</v>
          </cell>
          <cell r="FQ380">
            <v>1861948</v>
          </cell>
          <cell r="FR380">
            <v>0</v>
          </cell>
          <cell r="FS380">
            <v>30000</v>
          </cell>
          <cell r="FT380">
            <v>3511</v>
          </cell>
          <cell r="FU380">
            <v>80000</v>
          </cell>
          <cell r="FV380">
            <v>55000</v>
          </cell>
          <cell r="FW380">
            <v>3996047</v>
          </cell>
          <cell r="FX380">
            <v>0</v>
          </cell>
          <cell r="FY380">
            <v>0</v>
          </cell>
          <cell r="FZ380">
            <v>0</v>
          </cell>
          <cell r="GA380">
            <v>3996047</v>
          </cell>
          <cell r="GB380">
            <v>446140</v>
          </cell>
          <cell r="GC380">
            <v>4442187</v>
          </cell>
          <cell r="GD380">
            <v>832711</v>
          </cell>
          <cell r="GE380">
            <v>0</v>
          </cell>
          <cell r="GF380">
            <v>3046524</v>
          </cell>
          <cell r="GG380">
            <v>6001</v>
          </cell>
          <cell r="GH380">
            <v>2172962</v>
          </cell>
          <cell r="GI380">
            <v>0</v>
          </cell>
          <cell r="GJ380">
            <v>104681</v>
          </cell>
          <cell r="GK380">
            <v>324114</v>
          </cell>
          <cell r="GL380">
            <v>109795</v>
          </cell>
          <cell r="GM380">
            <v>3041</v>
          </cell>
          <cell r="GN380">
            <v>17876</v>
          </cell>
          <cell r="GO380">
            <v>19772</v>
          </cell>
          <cell r="GP380">
            <v>0</v>
          </cell>
          <cell r="GQ380">
            <v>70654</v>
          </cell>
          <cell r="GR380">
            <v>0</v>
          </cell>
          <cell r="GS380">
            <v>52359</v>
          </cell>
          <cell r="GT380">
            <v>0</v>
          </cell>
          <cell r="GU380">
            <v>0</v>
          </cell>
          <cell r="GV380">
            <v>3098624</v>
          </cell>
          <cell r="GW380">
            <v>445873</v>
          </cell>
          <cell r="GX380">
            <v>383004</v>
          </cell>
          <cell r="GY380">
            <v>259</v>
          </cell>
          <cell r="GZ380">
            <v>0</v>
          </cell>
          <cell r="HA380">
            <v>0</v>
          </cell>
          <cell r="HB380">
            <v>168274</v>
          </cell>
          <cell r="HC380">
            <v>0</v>
          </cell>
          <cell r="HD380">
            <v>25199</v>
          </cell>
          <cell r="HE380">
            <v>54009</v>
          </cell>
          <cell r="HF380">
            <v>4149784</v>
          </cell>
          <cell r="HG380">
            <v>3788314</v>
          </cell>
          <cell r="HH380">
            <v>0</v>
          </cell>
          <cell r="HI380">
            <v>361470</v>
          </cell>
          <cell r="HJ380">
            <v>2044414</v>
          </cell>
          <cell r="HK380">
            <v>150278</v>
          </cell>
          <cell r="HL380">
            <v>55634</v>
          </cell>
          <cell r="HM380">
            <v>276547</v>
          </cell>
          <cell r="HN380">
            <v>102049</v>
          </cell>
          <cell r="HO380">
            <v>10787</v>
          </cell>
          <cell r="HP380">
            <v>16830</v>
          </cell>
          <cell r="HQ380">
            <v>18614</v>
          </cell>
          <cell r="HR380">
            <v>0</v>
          </cell>
          <cell r="HS380">
            <v>74160</v>
          </cell>
          <cell r="HT380">
            <v>0</v>
          </cell>
          <cell r="HU380">
            <v>84014</v>
          </cell>
          <cell r="HV380">
            <v>0</v>
          </cell>
          <cell r="HW380">
            <v>-48908</v>
          </cell>
          <cell r="HX380">
            <v>3012604</v>
          </cell>
          <cell r="HY380">
            <v>0</v>
          </cell>
          <cell r="HZ380">
            <v>361470</v>
          </cell>
          <cell r="IA380">
            <v>0</v>
          </cell>
          <cell r="IB380">
            <v>0</v>
          </cell>
          <cell r="IC380">
            <v>0</v>
          </cell>
          <cell r="ID380">
            <v>174127</v>
          </cell>
          <cell r="IE380">
            <v>0</v>
          </cell>
          <cell r="IF380">
            <v>20643</v>
          </cell>
          <cell r="IG380">
            <v>48968</v>
          </cell>
          <cell r="IH380">
            <v>0</v>
          </cell>
          <cell r="II380">
            <v>0</v>
          </cell>
          <cell r="IJ380">
            <v>0</v>
          </cell>
          <cell r="IK380">
            <v>0</v>
          </cell>
          <cell r="IL380">
            <v>2928590</v>
          </cell>
          <cell r="IM380">
            <v>0</v>
          </cell>
          <cell r="IN380">
            <v>0</v>
          </cell>
          <cell r="IO380">
            <v>7.24</v>
          </cell>
          <cell r="IP380">
            <v>2</v>
          </cell>
          <cell r="IQ380">
            <v>1.849</v>
          </cell>
          <cell r="IR380">
            <v>0</v>
          </cell>
          <cell r="IS380">
            <v>329</v>
          </cell>
          <cell r="IT380">
            <v>0</v>
          </cell>
          <cell r="IU380">
            <v>9.5</v>
          </cell>
          <cell r="IV380">
            <v>0</v>
          </cell>
          <cell r="IW380">
            <v>0</v>
          </cell>
          <cell r="IX380">
            <v>0</v>
          </cell>
          <cell r="IY380">
            <v>0</v>
          </cell>
          <cell r="IZ380">
            <v>0</v>
          </cell>
          <cell r="JA380">
            <v>0</v>
          </cell>
          <cell r="JB380">
            <v>0</v>
          </cell>
          <cell r="JC380">
            <v>0</v>
          </cell>
          <cell r="JD380">
            <v>45.18</v>
          </cell>
          <cell r="JE380">
            <v>10.96</v>
          </cell>
          <cell r="JF380">
            <v>16.940000000000001</v>
          </cell>
          <cell r="JG380">
            <v>17.28</v>
          </cell>
          <cell r="JH380">
            <v>2.74</v>
          </cell>
          <cell r="JI380">
            <v>16.940000000000001</v>
          </cell>
          <cell r="JJ380">
            <v>20.88</v>
          </cell>
          <cell r="JK380">
            <v>40.56</v>
          </cell>
          <cell r="JL380">
            <v>9.85</v>
          </cell>
          <cell r="JM380">
            <v>0.44</v>
          </cell>
          <cell r="JN380">
            <v>0</v>
          </cell>
          <cell r="JO380">
            <v>0</v>
          </cell>
          <cell r="JP380">
            <v>6121</v>
          </cell>
          <cell r="JQ380">
            <v>1.823</v>
          </cell>
          <cell r="JR380">
            <v>2954</v>
          </cell>
          <cell r="JS380">
            <v>334</v>
          </cell>
          <cell r="JT380">
            <v>-2</v>
          </cell>
          <cell r="JU380">
            <v>0</v>
          </cell>
          <cell r="JV380">
            <v>-10397</v>
          </cell>
          <cell r="JW380">
            <v>0</v>
          </cell>
          <cell r="JX380">
            <v>329</v>
          </cell>
          <cell r="JY380">
            <v>6366</v>
          </cell>
          <cell r="JZ380">
            <v>2094414</v>
          </cell>
          <cell r="KA380">
            <v>0</v>
          </cell>
        </row>
        <row r="381">
          <cell r="C381">
            <v>6660</v>
          </cell>
          <cell r="D381" t="str">
            <v>VINTON-SHELLSBURG</v>
          </cell>
          <cell r="E381">
            <v>0</v>
          </cell>
          <cell r="F381">
            <v>0</v>
          </cell>
          <cell r="G381">
            <v>0</v>
          </cell>
          <cell r="H381">
            <v>6660</v>
          </cell>
          <cell r="I381">
            <v>6951144</v>
          </cell>
          <cell r="J381">
            <v>193098</v>
          </cell>
          <cell r="K381">
            <v>681167</v>
          </cell>
          <cell r="L381">
            <v>250000</v>
          </cell>
          <cell r="M381">
            <v>350</v>
          </cell>
          <cell r="N381">
            <v>380000</v>
          </cell>
          <cell r="O381">
            <v>572500</v>
          </cell>
          <cell r="P381">
            <v>1487380</v>
          </cell>
          <cell r="Q381">
            <v>0</v>
          </cell>
          <cell r="R381">
            <v>9450238</v>
          </cell>
          <cell r="S381">
            <v>0</v>
          </cell>
          <cell r="T381">
            <v>38150</v>
          </cell>
          <cell r="U381">
            <v>45664</v>
          </cell>
          <cell r="V381">
            <v>232467</v>
          </cell>
          <cell r="W381">
            <v>770000</v>
          </cell>
          <cell r="X381">
            <v>21052158</v>
          </cell>
          <cell r="Y381">
            <v>0</v>
          </cell>
          <cell r="Z381">
            <v>123129</v>
          </cell>
          <cell r="AA381">
            <v>0</v>
          </cell>
          <cell r="AB381">
            <v>21175287</v>
          </cell>
          <cell r="AC381">
            <v>13127278</v>
          </cell>
          <cell r="AD381">
            <v>34302565</v>
          </cell>
          <cell r="AE381">
            <v>12636032</v>
          </cell>
          <cell r="AF381">
            <v>692687</v>
          </cell>
          <cell r="AG381">
            <v>894015</v>
          </cell>
          <cell r="AH381">
            <v>323049</v>
          </cell>
          <cell r="AI381">
            <v>900358</v>
          </cell>
          <cell r="AJ381">
            <v>255672</v>
          </cell>
          <cell r="AK381">
            <v>1328373</v>
          </cell>
          <cell r="AL381">
            <v>794687</v>
          </cell>
          <cell r="AM381">
            <v>0</v>
          </cell>
          <cell r="AN381">
            <v>5188841</v>
          </cell>
          <cell r="AO381">
            <v>878000</v>
          </cell>
          <cell r="AP381">
            <v>660000</v>
          </cell>
          <cell r="AQ381">
            <v>6993129</v>
          </cell>
          <cell r="AR381">
            <v>735127</v>
          </cell>
          <cell r="AS381">
            <v>8388256</v>
          </cell>
          <cell r="AT381">
            <v>27091129</v>
          </cell>
          <cell r="AU381">
            <v>123129</v>
          </cell>
          <cell r="AV381">
            <v>27214258</v>
          </cell>
          <cell r="AW381">
            <v>7088307</v>
          </cell>
          <cell r="AX381">
            <v>34302565</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20</v>
          </cell>
          <cell r="BV381">
            <v>2011</v>
          </cell>
          <cell r="BW381">
            <v>2015</v>
          </cell>
          <cell r="BX381">
            <v>10</v>
          </cell>
          <cell r="BY381">
            <v>0</v>
          </cell>
          <cell r="BZ381">
            <v>0</v>
          </cell>
          <cell r="CA381">
            <v>0</v>
          </cell>
          <cell r="CB381">
            <v>0</v>
          </cell>
          <cell r="CC381">
            <v>0</v>
          </cell>
          <cell r="CD381">
            <v>0</v>
          </cell>
          <cell r="CE381">
            <v>0</v>
          </cell>
          <cell r="CF381">
            <v>0</v>
          </cell>
          <cell r="CG381">
            <v>0</v>
          </cell>
          <cell r="CH381">
            <v>0</v>
          </cell>
          <cell r="CI381">
            <v>0</v>
          </cell>
          <cell r="CJ381">
            <v>2011</v>
          </cell>
          <cell r="CK381">
            <v>2020</v>
          </cell>
          <cell r="CL381">
            <v>1340</v>
          </cell>
          <cell r="CM381">
            <v>0</v>
          </cell>
          <cell r="CN381">
            <v>0</v>
          </cell>
          <cell r="CO381">
            <v>0</v>
          </cell>
          <cell r="CP381">
            <v>0</v>
          </cell>
          <cell r="CQ381">
            <v>0</v>
          </cell>
          <cell r="CR381">
            <v>0</v>
          </cell>
          <cell r="CS381">
            <v>0</v>
          </cell>
          <cell r="CT381">
            <v>4050</v>
          </cell>
          <cell r="CU381">
            <v>0</v>
          </cell>
          <cell r="CV381">
            <v>2</v>
          </cell>
          <cell r="CW381">
            <v>1019014</v>
          </cell>
          <cell r="CX381">
            <v>0</v>
          </cell>
          <cell r="CY381">
            <v>0</v>
          </cell>
          <cell r="CZ381">
            <v>0</v>
          </cell>
          <cell r="DA381">
            <v>0</v>
          </cell>
          <cell r="DB381">
            <v>0</v>
          </cell>
          <cell r="DC381">
            <v>0</v>
          </cell>
          <cell r="DD381">
            <v>5</v>
          </cell>
          <cell r="DE381">
            <v>628214</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4532713</v>
          </cell>
          <cell r="DU381">
            <v>561999</v>
          </cell>
          <cell r="DV381">
            <v>0</v>
          </cell>
          <cell r="DW381">
            <v>0</v>
          </cell>
          <cell r="DX381">
            <v>0</v>
          </cell>
          <cell r="DY381">
            <v>91815</v>
          </cell>
          <cell r="DZ381">
            <v>298185</v>
          </cell>
          <cell r="EA381">
            <v>0</v>
          </cell>
          <cell r="EB381">
            <v>5484712</v>
          </cell>
          <cell r="EC381">
            <v>425000</v>
          </cell>
          <cell r="ED381">
            <v>0</v>
          </cell>
          <cell r="EE381">
            <v>4922713</v>
          </cell>
          <cell r="EF381">
            <v>0</v>
          </cell>
          <cell r="EG381">
            <v>141666</v>
          </cell>
          <cell r="EH381">
            <v>141666</v>
          </cell>
          <cell r="EI381">
            <v>154709</v>
          </cell>
          <cell r="EJ381">
            <v>296375</v>
          </cell>
          <cell r="EK381">
            <v>0</v>
          </cell>
          <cell r="EL381">
            <v>0</v>
          </cell>
          <cell r="EM381">
            <v>0</v>
          </cell>
          <cell r="EN381">
            <v>0</v>
          </cell>
          <cell r="EO381">
            <v>925000</v>
          </cell>
          <cell r="EP381">
            <v>0</v>
          </cell>
          <cell r="EQ381">
            <v>7131087</v>
          </cell>
          <cell r="ER381">
            <v>119876</v>
          </cell>
          <cell r="ES381">
            <v>1185488</v>
          </cell>
          <cell r="ET381">
            <v>91999</v>
          </cell>
          <cell r="EU381">
            <v>0</v>
          </cell>
          <cell r="EV381">
            <v>0</v>
          </cell>
          <cell r="EW381">
            <v>30218</v>
          </cell>
          <cell r="EX381">
            <v>33000</v>
          </cell>
          <cell r="EY381">
            <v>0</v>
          </cell>
          <cell r="EZ381">
            <v>0</v>
          </cell>
          <cell r="FA381">
            <v>197305</v>
          </cell>
          <cell r="FB381">
            <v>0</v>
          </cell>
          <cell r="FC381">
            <v>1538010</v>
          </cell>
          <cell r="FD381">
            <v>0</v>
          </cell>
          <cell r="FE381">
            <v>0</v>
          </cell>
          <cell r="FF381">
            <v>1065612</v>
          </cell>
          <cell r="FG381">
            <v>119876</v>
          </cell>
          <cell r="FH381">
            <v>5348947</v>
          </cell>
          <cell r="FI381">
            <v>148920</v>
          </cell>
          <cell r="FJ381">
            <v>194619</v>
          </cell>
          <cell r="FK381">
            <v>250000</v>
          </cell>
          <cell r="FL381">
            <v>100</v>
          </cell>
          <cell r="FM381">
            <v>0</v>
          </cell>
          <cell r="FN381">
            <v>2500</v>
          </cell>
          <cell r="FO381">
            <v>100000</v>
          </cell>
          <cell r="FP381">
            <v>0</v>
          </cell>
          <cell r="FQ381">
            <v>9450238</v>
          </cell>
          <cell r="FR381">
            <v>0</v>
          </cell>
          <cell r="FS381">
            <v>30000</v>
          </cell>
          <cell r="FT381">
            <v>35073</v>
          </cell>
          <cell r="FU381">
            <v>232467</v>
          </cell>
          <cell r="FV381">
            <v>400000</v>
          </cell>
          <cell r="FW381">
            <v>16192864</v>
          </cell>
          <cell r="FX381">
            <v>0</v>
          </cell>
          <cell r="FY381">
            <v>0</v>
          </cell>
          <cell r="FZ381">
            <v>0</v>
          </cell>
          <cell r="GA381">
            <v>16192864</v>
          </cell>
          <cell r="GB381">
            <v>2541181</v>
          </cell>
          <cell r="GC381">
            <v>18734045</v>
          </cell>
          <cell r="GD381">
            <v>1244759</v>
          </cell>
          <cell r="GE381">
            <v>0</v>
          </cell>
          <cell r="GF381">
            <v>13880343</v>
          </cell>
          <cell r="GG381">
            <v>6001</v>
          </cell>
          <cell r="GH381">
            <v>10124287</v>
          </cell>
          <cell r="GI381">
            <v>163397</v>
          </cell>
          <cell r="GJ381">
            <v>161667</v>
          </cell>
          <cell r="GK381">
            <v>1356706</v>
          </cell>
          <cell r="GL381">
            <v>502975</v>
          </cell>
          <cell r="GM381">
            <v>33933</v>
          </cell>
          <cell r="GN381">
            <v>83912</v>
          </cell>
          <cell r="GO381">
            <v>92149</v>
          </cell>
          <cell r="GP381">
            <v>0</v>
          </cell>
          <cell r="GQ381">
            <v>300000</v>
          </cell>
          <cell r="GR381">
            <v>0</v>
          </cell>
          <cell r="GS381">
            <v>153546</v>
          </cell>
          <cell r="GT381">
            <v>238876</v>
          </cell>
          <cell r="GU381">
            <v>0</v>
          </cell>
          <cell r="GV381">
            <v>14272765</v>
          </cell>
          <cell r="GW381">
            <v>1445058</v>
          </cell>
          <cell r="GX381">
            <v>3657933</v>
          </cell>
          <cell r="GY381">
            <v>0</v>
          </cell>
          <cell r="GZ381">
            <v>0</v>
          </cell>
          <cell r="HA381">
            <v>0</v>
          </cell>
          <cell r="HB381">
            <v>739067</v>
          </cell>
          <cell r="HC381">
            <v>0</v>
          </cell>
          <cell r="HD381">
            <v>108018</v>
          </cell>
          <cell r="HE381">
            <v>171029</v>
          </cell>
          <cell r="HF381">
            <v>20285852</v>
          </cell>
          <cell r="HG381">
            <v>16122061</v>
          </cell>
          <cell r="HH381">
            <v>0</v>
          </cell>
          <cell r="HI381">
            <v>4163791</v>
          </cell>
          <cell r="HJ381">
            <v>10089244</v>
          </cell>
          <cell r="HK381">
            <v>136286</v>
          </cell>
          <cell r="HL381">
            <v>112755</v>
          </cell>
          <cell r="HM381">
            <v>1436354</v>
          </cell>
          <cell r="HN381">
            <v>504953</v>
          </cell>
          <cell r="HO381">
            <v>31955</v>
          </cell>
          <cell r="HP381">
            <v>83884</v>
          </cell>
          <cell r="HQ381">
            <v>92125</v>
          </cell>
          <cell r="HR381">
            <v>0</v>
          </cell>
          <cell r="HS381">
            <v>296743</v>
          </cell>
          <cell r="HT381">
            <v>0</v>
          </cell>
          <cell r="HU381">
            <v>91815</v>
          </cell>
          <cell r="HV381">
            <v>0</v>
          </cell>
          <cell r="HW381">
            <v>0</v>
          </cell>
          <cell r="HX381">
            <v>13948697</v>
          </cell>
          <cell r="HY381">
            <v>0</v>
          </cell>
          <cell r="HZ381">
            <v>4163791</v>
          </cell>
          <cell r="IA381">
            <v>0</v>
          </cell>
          <cell r="IB381">
            <v>0</v>
          </cell>
          <cell r="IC381">
            <v>0</v>
          </cell>
          <cell r="ID381">
            <v>739919</v>
          </cell>
          <cell r="IE381">
            <v>0</v>
          </cell>
          <cell r="IF381">
            <v>88383</v>
          </cell>
          <cell r="IG381">
            <v>189751</v>
          </cell>
          <cell r="IH381">
            <v>0</v>
          </cell>
          <cell r="II381">
            <v>0</v>
          </cell>
          <cell r="IJ381">
            <v>0</v>
          </cell>
          <cell r="IK381">
            <v>0</v>
          </cell>
          <cell r="IL381">
            <v>13856882</v>
          </cell>
          <cell r="IM381">
            <v>0</v>
          </cell>
          <cell r="IN381">
            <v>0</v>
          </cell>
          <cell r="IO381">
            <v>10.75</v>
          </cell>
          <cell r="IP381">
            <v>27</v>
          </cell>
          <cell r="IQ381">
            <v>7.4509999999999996</v>
          </cell>
          <cell r="IR381">
            <v>0.22</v>
          </cell>
          <cell r="IS381">
            <v>1584.4</v>
          </cell>
          <cell r="IT381">
            <v>0</v>
          </cell>
          <cell r="IU381">
            <v>34.5</v>
          </cell>
          <cell r="IV381">
            <v>0</v>
          </cell>
          <cell r="IW381">
            <v>0</v>
          </cell>
          <cell r="IX381">
            <v>0</v>
          </cell>
          <cell r="IY381">
            <v>0</v>
          </cell>
          <cell r="IZ381">
            <v>0</v>
          </cell>
          <cell r="JA381">
            <v>0</v>
          </cell>
          <cell r="JB381">
            <v>0</v>
          </cell>
          <cell r="JC381">
            <v>0</v>
          </cell>
          <cell r="JD381">
            <v>234.66</v>
          </cell>
          <cell r="JE381">
            <v>75.349999999999994</v>
          </cell>
          <cell r="JF381">
            <v>52.03</v>
          </cell>
          <cell r="JG381">
            <v>107.28</v>
          </cell>
          <cell r="JH381">
            <v>64.39</v>
          </cell>
          <cell r="JI381">
            <v>53.24</v>
          </cell>
          <cell r="JJ381">
            <v>101.52</v>
          </cell>
          <cell r="JK381">
            <v>219.15</v>
          </cell>
          <cell r="JL381">
            <v>6.02</v>
          </cell>
          <cell r="JM381">
            <v>0.44</v>
          </cell>
          <cell r="JN381">
            <v>21</v>
          </cell>
          <cell r="JO381">
            <v>0</v>
          </cell>
          <cell r="JP381">
            <v>6121</v>
          </cell>
          <cell r="JQ381">
            <v>6.9889999999999999</v>
          </cell>
          <cell r="JR381">
            <v>14699</v>
          </cell>
          <cell r="JS381">
            <v>1648.3</v>
          </cell>
          <cell r="JT381">
            <v>2.76</v>
          </cell>
          <cell r="JU381">
            <v>-1450</v>
          </cell>
          <cell r="JV381">
            <v>15010</v>
          </cell>
          <cell r="JW381">
            <v>0</v>
          </cell>
          <cell r="JX381">
            <v>1584.4</v>
          </cell>
          <cell r="JY381">
            <v>6366</v>
          </cell>
          <cell r="JZ381">
            <v>10086290</v>
          </cell>
          <cell r="KA381">
            <v>103846</v>
          </cell>
        </row>
        <row r="382">
          <cell r="C382">
            <v>6700</v>
          </cell>
          <cell r="D382" t="str">
            <v>WACO</v>
          </cell>
          <cell r="E382">
            <v>0</v>
          </cell>
          <cell r="F382">
            <v>0</v>
          </cell>
          <cell r="G382">
            <v>0</v>
          </cell>
          <cell r="H382">
            <v>6700</v>
          </cell>
          <cell r="I382">
            <v>2324943</v>
          </cell>
          <cell r="J382">
            <v>76466</v>
          </cell>
          <cell r="K382">
            <v>0</v>
          </cell>
          <cell r="L382">
            <v>500000</v>
          </cell>
          <cell r="M382">
            <v>4300</v>
          </cell>
          <cell r="N382">
            <v>125000</v>
          </cell>
          <cell r="O382">
            <v>135000</v>
          </cell>
          <cell r="P382">
            <v>405550</v>
          </cell>
          <cell r="Q382">
            <v>0</v>
          </cell>
          <cell r="R382">
            <v>3143474</v>
          </cell>
          <cell r="S382">
            <v>0</v>
          </cell>
          <cell r="T382">
            <v>0</v>
          </cell>
          <cell r="U382">
            <v>13348</v>
          </cell>
          <cell r="V382">
            <v>65000</v>
          </cell>
          <cell r="W382">
            <v>275000</v>
          </cell>
          <cell r="X382">
            <v>7068081</v>
          </cell>
          <cell r="Y382">
            <v>0</v>
          </cell>
          <cell r="Z382">
            <v>125000</v>
          </cell>
          <cell r="AA382">
            <v>0</v>
          </cell>
          <cell r="AB382">
            <v>7193081</v>
          </cell>
          <cell r="AC382">
            <v>3073528</v>
          </cell>
          <cell r="AD382">
            <v>10266609</v>
          </cell>
          <cell r="AE382">
            <v>4975000</v>
          </cell>
          <cell r="AF382">
            <v>175000</v>
          </cell>
          <cell r="AG382">
            <v>175000</v>
          </cell>
          <cell r="AH382">
            <v>250000</v>
          </cell>
          <cell r="AI382">
            <v>275000</v>
          </cell>
          <cell r="AJ382">
            <v>355000</v>
          </cell>
          <cell r="AK382">
            <v>400000</v>
          </cell>
          <cell r="AL382">
            <v>390000</v>
          </cell>
          <cell r="AM382">
            <v>0</v>
          </cell>
          <cell r="AN382">
            <v>2020000</v>
          </cell>
          <cell r="AO382">
            <v>300000</v>
          </cell>
          <cell r="AP382">
            <v>0</v>
          </cell>
          <cell r="AQ382">
            <v>464315</v>
          </cell>
          <cell r="AR382">
            <v>221962</v>
          </cell>
          <cell r="AS382">
            <v>686277</v>
          </cell>
          <cell r="AT382">
            <v>7981277</v>
          </cell>
          <cell r="AU382">
            <v>125000</v>
          </cell>
          <cell r="AV382">
            <v>8106277</v>
          </cell>
          <cell r="AW382">
            <v>2160332</v>
          </cell>
          <cell r="AX382">
            <v>10266609</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2011</v>
          </cell>
          <cell r="BW382">
            <v>2015</v>
          </cell>
          <cell r="BX382">
            <v>10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v>0</v>
          </cell>
          <cell r="CT382">
            <v>4050</v>
          </cell>
          <cell r="CU382">
            <v>0</v>
          </cell>
          <cell r="CV382">
            <v>0</v>
          </cell>
          <cell r="CW382">
            <v>314111</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1345076</v>
          </cell>
          <cell r="DU382">
            <v>231845</v>
          </cell>
          <cell r="DV382">
            <v>0</v>
          </cell>
          <cell r="DW382">
            <v>0</v>
          </cell>
          <cell r="DX382">
            <v>0</v>
          </cell>
          <cell r="DY382">
            <v>0</v>
          </cell>
          <cell r="DZ382">
            <v>0</v>
          </cell>
          <cell r="EA382">
            <v>0</v>
          </cell>
          <cell r="EB382">
            <v>1576921</v>
          </cell>
          <cell r="EC382">
            <v>200000</v>
          </cell>
          <cell r="ED382">
            <v>0</v>
          </cell>
          <cell r="EE382">
            <v>1345076</v>
          </cell>
          <cell r="EF382">
            <v>0</v>
          </cell>
          <cell r="EG382">
            <v>0</v>
          </cell>
          <cell r="EH382">
            <v>0</v>
          </cell>
          <cell r="EI382">
            <v>46648</v>
          </cell>
          <cell r="EJ382">
            <v>46648</v>
          </cell>
          <cell r="EK382">
            <v>0</v>
          </cell>
          <cell r="EL382">
            <v>0</v>
          </cell>
          <cell r="EM382">
            <v>0</v>
          </cell>
          <cell r="EN382">
            <v>0</v>
          </cell>
          <cell r="EO382">
            <v>570315</v>
          </cell>
          <cell r="EP382">
            <v>0</v>
          </cell>
          <cell r="EQ382">
            <v>2393884</v>
          </cell>
          <cell r="ER382">
            <v>164012</v>
          </cell>
          <cell r="ES382">
            <v>1138768</v>
          </cell>
          <cell r="ET382">
            <v>144937</v>
          </cell>
          <cell r="EU382">
            <v>0</v>
          </cell>
          <cell r="EV382">
            <v>0</v>
          </cell>
          <cell r="EW382">
            <v>0</v>
          </cell>
          <cell r="EX382">
            <v>33000</v>
          </cell>
          <cell r="EY382">
            <v>0</v>
          </cell>
          <cell r="EZ382">
            <v>0</v>
          </cell>
          <cell r="FA382">
            <v>403453</v>
          </cell>
          <cell r="FB382">
            <v>0</v>
          </cell>
          <cell r="FC382">
            <v>1720158</v>
          </cell>
          <cell r="FD382">
            <v>0</v>
          </cell>
          <cell r="FE382">
            <v>0</v>
          </cell>
          <cell r="FF382">
            <v>974756</v>
          </cell>
          <cell r="FG382">
            <v>164012</v>
          </cell>
          <cell r="FH382">
            <v>1533741</v>
          </cell>
          <cell r="FI382">
            <v>50705</v>
          </cell>
          <cell r="FJ382">
            <v>0</v>
          </cell>
          <cell r="FK382">
            <v>500000</v>
          </cell>
          <cell r="FL382">
            <v>2500</v>
          </cell>
          <cell r="FM382">
            <v>0</v>
          </cell>
          <cell r="FN382">
            <v>5000</v>
          </cell>
          <cell r="FO382">
            <v>80000</v>
          </cell>
          <cell r="FP382">
            <v>0</v>
          </cell>
          <cell r="FQ382">
            <v>3143474</v>
          </cell>
          <cell r="FR382">
            <v>0</v>
          </cell>
          <cell r="FS382">
            <v>0</v>
          </cell>
          <cell r="FT382">
            <v>8851</v>
          </cell>
          <cell r="FU382">
            <v>65000</v>
          </cell>
          <cell r="FV382">
            <v>150000</v>
          </cell>
          <cell r="FW382">
            <v>5539271</v>
          </cell>
          <cell r="FX382">
            <v>0</v>
          </cell>
          <cell r="FY382">
            <v>0</v>
          </cell>
          <cell r="FZ382">
            <v>0</v>
          </cell>
          <cell r="GA382">
            <v>5539271</v>
          </cell>
          <cell r="GB382">
            <v>1413129</v>
          </cell>
          <cell r="GC382">
            <v>6952400</v>
          </cell>
          <cell r="GD382">
            <v>811351</v>
          </cell>
          <cell r="GE382">
            <v>0</v>
          </cell>
          <cell r="GF382">
            <v>4411064</v>
          </cell>
          <cell r="GG382">
            <v>6125</v>
          </cell>
          <cell r="GH382">
            <v>3152538</v>
          </cell>
          <cell r="GI382">
            <v>7798</v>
          </cell>
          <cell r="GJ382">
            <v>245435</v>
          </cell>
          <cell r="GK382">
            <v>447370</v>
          </cell>
          <cell r="GL382">
            <v>153529</v>
          </cell>
          <cell r="GM382">
            <v>4288</v>
          </cell>
          <cell r="GN382">
            <v>25423</v>
          </cell>
          <cell r="GO382">
            <v>27915</v>
          </cell>
          <cell r="GP382">
            <v>0</v>
          </cell>
          <cell r="GQ382">
            <v>0</v>
          </cell>
          <cell r="GR382">
            <v>0</v>
          </cell>
          <cell r="GS382">
            <v>66478</v>
          </cell>
          <cell r="GT382">
            <v>0</v>
          </cell>
          <cell r="GU382">
            <v>-6007</v>
          </cell>
          <cell r="GV382">
            <v>4477542</v>
          </cell>
          <cell r="GW382">
            <v>749706</v>
          </cell>
          <cell r="GX382">
            <v>211981</v>
          </cell>
          <cell r="GY382">
            <v>0</v>
          </cell>
          <cell r="GZ382">
            <v>0</v>
          </cell>
          <cell r="HA382">
            <v>0</v>
          </cell>
          <cell r="HB382">
            <v>229061</v>
          </cell>
          <cell r="HC382">
            <v>0</v>
          </cell>
          <cell r="HD382">
            <v>32400</v>
          </cell>
          <cell r="HE382">
            <v>93016</v>
          </cell>
          <cell r="HF382">
            <v>5761306</v>
          </cell>
          <cell r="HG382">
            <v>5498910</v>
          </cell>
          <cell r="HH382">
            <v>0</v>
          </cell>
          <cell r="HI382">
            <v>262396</v>
          </cell>
          <cell r="HJ382">
            <v>3110010</v>
          </cell>
          <cell r="HK382">
            <v>74053</v>
          </cell>
          <cell r="HL382">
            <v>213841</v>
          </cell>
          <cell r="HM382">
            <v>479429</v>
          </cell>
          <cell r="HN382">
            <v>153170</v>
          </cell>
          <cell r="HO382">
            <v>4647</v>
          </cell>
          <cell r="HP382">
            <v>25130</v>
          </cell>
          <cell r="HQ382">
            <v>27595</v>
          </cell>
          <cell r="HR382">
            <v>0</v>
          </cell>
          <cell r="HS382">
            <v>0</v>
          </cell>
          <cell r="HT382">
            <v>0</v>
          </cell>
          <cell r="HU382">
            <v>133222</v>
          </cell>
          <cell r="HV382">
            <v>0</v>
          </cell>
          <cell r="HW382">
            <v>0</v>
          </cell>
          <cell r="HX382">
            <v>4579715</v>
          </cell>
          <cell r="HY382">
            <v>0</v>
          </cell>
          <cell r="HZ382">
            <v>262396</v>
          </cell>
          <cell r="IA382">
            <v>0</v>
          </cell>
          <cell r="IB382">
            <v>0</v>
          </cell>
          <cell r="IC382">
            <v>0</v>
          </cell>
          <cell r="ID382">
            <v>234570</v>
          </cell>
          <cell r="IE382">
            <v>0</v>
          </cell>
          <cell r="IF382">
            <v>26545</v>
          </cell>
          <cell r="IG382">
            <v>88755</v>
          </cell>
          <cell r="IH382">
            <v>0</v>
          </cell>
          <cell r="II382">
            <v>0</v>
          </cell>
          <cell r="IJ382">
            <v>0</v>
          </cell>
          <cell r="IK382">
            <v>0</v>
          </cell>
          <cell r="IL382">
            <v>4446493</v>
          </cell>
          <cell r="IM382">
            <v>0</v>
          </cell>
          <cell r="IN382">
            <v>0</v>
          </cell>
          <cell r="IO382">
            <v>31.29</v>
          </cell>
          <cell r="IP382">
            <v>4</v>
          </cell>
          <cell r="IQ382">
            <v>2.2919999999999998</v>
          </cell>
          <cell r="IR382">
            <v>0.66</v>
          </cell>
          <cell r="IS382">
            <v>481.5</v>
          </cell>
          <cell r="IT382">
            <v>0</v>
          </cell>
          <cell r="IU382">
            <v>16.5</v>
          </cell>
          <cell r="IV382">
            <v>0</v>
          </cell>
          <cell r="IW382">
            <v>0</v>
          </cell>
          <cell r="IX382">
            <v>0</v>
          </cell>
          <cell r="IY382">
            <v>0</v>
          </cell>
          <cell r="IZ382">
            <v>0</v>
          </cell>
          <cell r="JA382">
            <v>0</v>
          </cell>
          <cell r="JB382">
            <v>0</v>
          </cell>
          <cell r="JC382">
            <v>1.51</v>
          </cell>
          <cell r="JD382">
            <v>76.77</v>
          </cell>
          <cell r="JE382">
            <v>41.1</v>
          </cell>
          <cell r="JF382">
            <v>16.95</v>
          </cell>
          <cell r="JG382">
            <v>18.72</v>
          </cell>
          <cell r="JH382">
            <v>35.619999999999997</v>
          </cell>
          <cell r="JI382">
            <v>21.78</v>
          </cell>
          <cell r="JJ382">
            <v>21.6</v>
          </cell>
          <cell r="JK382">
            <v>79</v>
          </cell>
          <cell r="JL382">
            <v>13.59</v>
          </cell>
          <cell r="JM382">
            <v>0</v>
          </cell>
          <cell r="JN382">
            <v>4</v>
          </cell>
          <cell r="JO382">
            <v>0</v>
          </cell>
          <cell r="JP382">
            <v>6245</v>
          </cell>
          <cell r="JQ382">
            <v>2.0950000000000002</v>
          </cell>
          <cell r="JR382">
            <v>3291</v>
          </cell>
          <cell r="JS382">
            <v>498</v>
          </cell>
          <cell r="JT382">
            <v>0</v>
          </cell>
          <cell r="JU382">
            <v>0</v>
          </cell>
          <cell r="JV382">
            <v>0</v>
          </cell>
          <cell r="JW382">
            <v>419</v>
          </cell>
          <cell r="JX382">
            <v>481.5</v>
          </cell>
          <cell r="JY382">
            <v>6490</v>
          </cell>
          <cell r="JZ382">
            <v>3124935</v>
          </cell>
          <cell r="KA382">
            <v>16175</v>
          </cell>
        </row>
        <row r="383">
          <cell r="C383">
            <v>6741</v>
          </cell>
          <cell r="D383" t="str">
            <v>EAST SAC COUNTY</v>
          </cell>
          <cell r="E383">
            <v>0</v>
          </cell>
          <cell r="F383">
            <v>0</v>
          </cell>
          <cell r="G383">
            <v>0</v>
          </cell>
          <cell r="H383">
            <v>6741</v>
          </cell>
          <cell r="I383">
            <v>4228268</v>
          </cell>
          <cell r="J383">
            <v>78778</v>
          </cell>
          <cell r="K383">
            <v>0</v>
          </cell>
          <cell r="L383">
            <v>400000</v>
          </cell>
          <cell r="M383">
            <v>4250</v>
          </cell>
          <cell r="N383">
            <v>250000</v>
          </cell>
          <cell r="O383">
            <v>275000</v>
          </cell>
          <cell r="P383">
            <v>908000</v>
          </cell>
          <cell r="Q383">
            <v>5000</v>
          </cell>
          <cell r="R383">
            <v>5065307</v>
          </cell>
          <cell r="S383">
            <v>0</v>
          </cell>
          <cell r="T383">
            <v>55000</v>
          </cell>
          <cell r="U383">
            <v>20089</v>
          </cell>
          <cell r="V383">
            <v>120000</v>
          </cell>
          <cell r="W383">
            <v>410000</v>
          </cell>
          <cell r="X383">
            <v>11819692</v>
          </cell>
          <cell r="Y383">
            <v>0</v>
          </cell>
          <cell r="Z383">
            <v>0</v>
          </cell>
          <cell r="AA383">
            <v>0</v>
          </cell>
          <cell r="AB383">
            <v>11819692</v>
          </cell>
          <cell r="AC383">
            <v>2288105</v>
          </cell>
          <cell r="AD383">
            <v>14107797</v>
          </cell>
          <cell r="AE383">
            <v>7320000</v>
          </cell>
          <cell r="AF383">
            <v>160000</v>
          </cell>
          <cell r="AG383">
            <v>305000</v>
          </cell>
          <cell r="AH383">
            <v>525000</v>
          </cell>
          <cell r="AI383">
            <v>525000</v>
          </cell>
          <cell r="AJ383">
            <v>175000</v>
          </cell>
          <cell r="AK383">
            <v>1430000</v>
          </cell>
          <cell r="AL383">
            <v>805000</v>
          </cell>
          <cell r="AM383">
            <v>0</v>
          </cell>
          <cell r="AN383">
            <v>3925000</v>
          </cell>
          <cell r="AO383">
            <v>535000</v>
          </cell>
          <cell r="AP383">
            <v>575000</v>
          </cell>
          <cell r="AQ383">
            <v>0</v>
          </cell>
          <cell r="AR383">
            <v>424296</v>
          </cell>
          <cell r="AS383">
            <v>999296</v>
          </cell>
          <cell r="AT383">
            <v>12779296</v>
          </cell>
          <cell r="AU383">
            <v>0</v>
          </cell>
          <cell r="AV383">
            <v>12779296</v>
          </cell>
          <cell r="AW383">
            <v>1328501</v>
          </cell>
          <cell r="AX383">
            <v>14107797</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20</v>
          </cell>
          <cell r="BV383">
            <v>2013</v>
          </cell>
          <cell r="BW383">
            <v>2022</v>
          </cell>
          <cell r="BX383">
            <v>10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1</v>
          </cell>
          <cell r="CW383">
            <v>590185</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3152031</v>
          </cell>
          <cell r="DU383">
            <v>416357</v>
          </cell>
          <cell r="DV383">
            <v>0</v>
          </cell>
          <cell r="DW383">
            <v>0</v>
          </cell>
          <cell r="DX383">
            <v>0</v>
          </cell>
          <cell r="DY383">
            <v>118076</v>
          </cell>
          <cell r="DZ383">
            <v>200000</v>
          </cell>
          <cell r="EA383">
            <v>0</v>
          </cell>
          <cell r="EB383">
            <v>3886464</v>
          </cell>
          <cell r="EC383">
            <v>300000</v>
          </cell>
          <cell r="ED383">
            <v>0</v>
          </cell>
          <cell r="EE383">
            <v>3470107</v>
          </cell>
          <cell r="EF383">
            <v>0</v>
          </cell>
          <cell r="EG383">
            <v>0</v>
          </cell>
          <cell r="EH383">
            <v>0</v>
          </cell>
          <cell r="EI383">
            <v>119858</v>
          </cell>
          <cell r="EJ383">
            <v>119858</v>
          </cell>
          <cell r="EK383">
            <v>0</v>
          </cell>
          <cell r="EL383">
            <v>0</v>
          </cell>
          <cell r="EM383">
            <v>0</v>
          </cell>
          <cell r="EN383">
            <v>0</v>
          </cell>
          <cell r="EO383">
            <v>0</v>
          </cell>
          <cell r="EP383">
            <v>0</v>
          </cell>
          <cell r="EQ383">
            <v>4306322</v>
          </cell>
          <cell r="ER383">
            <v>114633</v>
          </cell>
          <cell r="ES383">
            <v>1091076</v>
          </cell>
          <cell r="ET383">
            <v>84416</v>
          </cell>
          <cell r="EU383">
            <v>0</v>
          </cell>
          <cell r="EV383">
            <v>0</v>
          </cell>
          <cell r="EW383">
            <v>0</v>
          </cell>
          <cell r="EX383">
            <v>33000</v>
          </cell>
          <cell r="EY383">
            <v>0</v>
          </cell>
          <cell r="EZ383">
            <v>0</v>
          </cell>
          <cell r="FA383">
            <v>0</v>
          </cell>
          <cell r="FB383">
            <v>0</v>
          </cell>
          <cell r="FC383">
            <v>1208492</v>
          </cell>
          <cell r="FD383">
            <v>0</v>
          </cell>
          <cell r="FE383">
            <v>0</v>
          </cell>
          <cell r="FF383">
            <v>976443</v>
          </cell>
          <cell r="FG383">
            <v>114633</v>
          </cell>
          <cell r="FH383">
            <v>3816062</v>
          </cell>
          <cell r="FI383">
            <v>71126</v>
          </cell>
          <cell r="FJ383">
            <v>0</v>
          </cell>
          <cell r="FK383">
            <v>400000</v>
          </cell>
          <cell r="FL383">
            <v>500</v>
          </cell>
          <cell r="FM383">
            <v>0</v>
          </cell>
          <cell r="FN383">
            <v>5000</v>
          </cell>
          <cell r="FO383">
            <v>200000</v>
          </cell>
          <cell r="FP383">
            <v>5000</v>
          </cell>
          <cell r="FQ383">
            <v>5065307</v>
          </cell>
          <cell r="FR383">
            <v>0</v>
          </cell>
          <cell r="FS383">
            <v>50000</v>
          </cell>
          <cell r="FT383">
            <v>18064</v>
          </cell>
          <cell r="FU383">
            <v>120000</v>
          </cell>
          <cell r="FV383">
            <v>160000</v>
          </cell>
          <cell r="FW383">
            <v>9911059</v>
          </cell>
          <cell r="FX383">
            <v>0</v>
          </cell>
          <cell r="FY383">
            <v>0</v>
          </cell>
          <cell r="FZ383">
            <v>0</v>
          </cell>
          <cell r="GA383">
            <v>9911059</v>
          </cell>
          <cell r="GB383">
            <v>594916</v>
          </cell>
          <cell r="GC383">
            <v>10505975</v>
          </cell>
          <cell r="GD383">
            <v>958564</v>
          </cell>
          <cell r="GE383">
            <v>0</v>
          </cell>
          <cell r="GF383">
            <v>7381974</v>
          </cell>
          <cell r="GG383">
            <v>6014</v>
          </cell>
          <cell r="GH383">
            <v>5505216</v>
          </cell>
          <cell r="GI383">
            <v>0</v>
          </cell>
          <cell r="GJ383">
            <v>230042</v>
          </cell>
          <cell r="GK383">
            <v>419296</v>
          </cell>
          <cell r="GL383">
            <v>269736</v>
          </cell>
          <cell r="GM383">
            <v>7227</v>
          </cell>
          <cell r="GN383">
            <v>47927</v>
          </cell>
          <cell r="GO383">
            <v>53896</v>
          </cell>
          <cell r="GP383">
            <v>0</v>
          </cell>
          <cell r="GQ383">
            <v>253938</v>
          </cell>
          <cell r="GR383">
            <v>0</v>
          </cell>
          <cell r="GS383">
            <v>64844</v>
          </cell>
          <cell r="GT383">
            <v>64097</v>
          </cell>
          <cell r="GU383">
            <v>0</v>
          </cell>
          <cell r="GV383">
            <v>7510915</v>
          </cell>
          <cell r="GW383">
            <v>1337198</v>
          </cell>
          <cell r="GX383">
            <v>2527124</v>
          </cell>
          <cell r="GY383">
            <v>0</v>
          </cell>
          <cell r="GZ383">
            <v>0</v>
          </cell>
          <cell r="HA383">
            <v>0</v>
          </cell>
          <cell r="HB383">
            <v>348502</v>
          </cell>
          <cell r="HC383">
            <v>0</v>
          </cell>
          <cell r="HD383">
            <v>63244</v>
          </cell>
          <cell r="HE383">
            <v>171029</v>
          </cell>
          <cell r="HF383">
            <v>11894768</v>
          </cell>
          <cell r="HG383">
            <v>9803521</v>
          </cell>
          <cell r="HH383">
            <v>0</v>
          </cell>
          <cell r="HI383">
            <v>2091247</v>
          </cell>
          <cell r="HJ383">
            <v>5621198</v>
          </cell>
          <cell r="HK383">
            <v>0</v>
          </cell>
          <cell r="HL383">
            <v>265381</v>
          </cell>
          <cell r="HM383">
            <v>451156</v>
          </cell>
          <cell r="HN383">
            <v>276275</v>
          </cell>
          <cell r="HO383">
            <v>688</v>
          </cell>
          <cell r="HP383">
            <v>49179</v>
          </cell>
          <cell r="HQ383">
            <v>55283</v>
          </cell>
          <cell r="HR383">
            <v>0</v>
          </cell>
          <cell r="HS383">
            <v>270050</v>
          </cell>
          <cell r="HT383">
            <v>0</v>
          </cell>
          <cell r="HU383">
            <v>53979</v>
          </cell>
          <cell r="HV383">
            <v>0</v>
          </cell>
          <cell r="HW383">
            <v>6014</v>
          </cell>
          <cell r="HX383">
            <v>7667499</v>
          </cell>
          <cell r="HY383">
            <v>0</v>
          </cell>
          <cell r="HZ383">
            <v>2091247</v>
          </cell>
          <cell r="IA383">
            <v>0</v>
          </cell>
          <cell r="IB383">
            <v>0</v>
          </cell>
          <cell r="IC383">
            <v>0</v>
          </cell>
          <cell r="ID383">
            <v>446211</v>
          </cell>
          <cell r="IE383">
            <v>0</v>
          </cell>
          <cell r="IF383">
            <v>51797</v>
          </cell>
          <cell r="IG383">
            <v>220356</v>
          </cell>
          <cell r="IH383">
            <v>0</v>
          </cell>
          <cell r="II383">
            <v>0</v>
          </cell>
          <cell r="IJ383">
            <v>0</v>
          </cell>
          <cell r="IK383">
            <v>0</v>
          </cell>
          <cell r="IL383">
            <v>7613520</v>
          </cell>
          <cell r="IM383">
            <v>0</v>
          </cell>
          <cell r="IN383">
            <v>0</v>
          </cell>
          <cell r="IO383">
            <v>11.59</v>
          </cell>
          <cell r="IP383">
            <v>59</v>
          </cell>
          <cell r="IQ383">
            <v>4.4939999999999998</v>
          </cell>
          <cell r="IR383">
            <v>0.88</v>
          </cell>
          <cell r="IS383">
            <v>925.2</v>
          </cell>
          <cell r="IT383">
            <v>0</v>
          </cell>
          <cell r="IU383">
            <v>27.5</v>
          </cell>
          <cell r="IV383">
            <v>0</v>
          </cell>
          <cell r="IW383">
            <v>0</v>
          </cell>
          <cell r="IX383">
            <v>0</v>
          </cell>
          <cell r="IY383">
            <v>4398</v>
          </cell>
          <cell r="IZ383">
            <v>5394</v>
          </cell>
          <cell r="JA383">
            <v>0</v>
          </cell>
          <cell r="JB383">
            <v>0</v>
          </cell>
          <cell r="JC383">
            <v>3.07</v>
          </cell>
          <cell r="JD383">
            <v>73.55</v>
          </cell>
          <cell r="JE383">
            <v>8.2200000000000006</v>
          </cell>
          <cell r="JF383">
            <v>35.090000000000003</v>
          </cell>
          <cell r="JG383">
            <v>30.24</v>
          </cell>
          <cell r="JH383">
            <v>16.440000000000001</v>
          </cell>
          <cell r="JI383">
            <v>32.08</v>
          </cell>
          <cell r="JJ383">
            <v>31.68</v>
          </cell>
          <cell r="JK383">
            <v>80.2</v>
          </cell>
          <cell r="JL383">
            <v>9.9600000000000009</v>
          </cell>
          <cell r="JM383">
            <v>1.32</v>
          </cell>
          <cell r="JN383">
            <v>60</v>
          </cell>
          <cell r="JO383">
            <v>0</v>
          </cell>
          <cell r="JP383">
            <v>6134</v>
          </cell>
          <cell r="JQ383">
            <v>4.7160000000000002</v>
          </cell>
          <cell r="JR383">
            <v>30787</v>
          </cell>
          <cell r="JS383">
            <v>916.4</v>
          </cell>
          <cell r="JT383">
            <v>-1</v>
          </cell>
          <cell r="JU383">
            <v>-6134</v>
          </cell>
          <cell r="JV383">
            <v>-5356</v>
          </cell>
          <cell r="JW383">
            <v>890</v>
          </cell>
          <cell r="JX383">
            <v>925.2</v>
          </cell>
          <cell r="JY383">
            <v>6379</v>
          </cell>
          <cell r="JZ383">
            <v>5901851</v>
          </cell>
          <cell r="KA383">
            <v>0</v>
          </cell>
        </row>
        <row r="384">
          <cell r="C384">
            <v>6750</v>
          </cell>
          <cell r="D384" t="str">
            <v>WALNUT</v>
          </cell>
          <cell r="E384">
            <v>0</v>
          </cell>
          <cell r="F384">
            <v>0</v>
          </cell>
          <cell r="G384">
            <v>0</v>
          </cell>
          <cell r="H384">
            <v>6750</v>
          </cell>
          <cell r="I384">
            <v>1793727</v>
          </cell>
          <cell r="J384">
            <v>103476</v>
          </cell>
          <cell r="K384">
            <v>16915</v>
          </cell>
          <cell r="L384">
            <v>1168</v>
          </cell>
          <cell r="M384">
            <v>751</v>
          </cell>
          <cell r="N384">
            <v>36969</v>
          </cell>
          <cell r="O384">
            <v>22535</v>
          </cell>
          <cell r="P384">
            <v>334121</v>
          </cell>
          <cell r="Q384">
            <v>3772</v>
          </cell>
          <cell r="R384">
            <v>414363</v>
          </cell>
          <cell r="S384">
            <v>0</v>
          </cell>
          <cell r="T384">
            <v>5080</v>
          </cell>
          <cell r="U384">
            <v>38042</v>
          </cell>
          <cell r="V384">
            <v>27605</v>
          </cell>
          <cell r="W384">
            <v>112122</v>
          </cell>
          <cell r="X384">
            <v>2910646</v>
          </cell>
          <cell r="Y384">
            <v>0</v>
          </cell>
          <cell r="Z384">
            <v>0</v>
          </cell>
          <cell r="AA384">
            <v>0</v>
          </cell>
          <cell r="AB384">
            <v>2910646</v>
          </cell>
          <cell r="AC384">
            <v>1089383</v>
          </cell>
          <cell r="AD384">
            <v>4000029</v>
          </cell>
          <cell r="AE384">
            <v>1771697</v>
          </cell>
          <cell r="AF384">
            <v>12460</v>
          </cell>
          <cell r="AG384">
            <v>244059</v>
          </cell>
          <cell r="AH384">
            <v>114079</v>
          </cell>
          <cell r="AI384">
            <v>99231</v>
          </cell>
          <cell r="AJ384">
            <v>65929</v>
          </cell>
          <cell r="AK384">
            <v>392985</v>
          </cell>
          <cell r="AL384">
            <v>73427</v>
          </cell>
          <cell r="AM384">
            <v>0</v>
          </cell>
          <cell r="AN384">
            <v>1002170</v>
          </cell>
          <cell r="AO384">
            <v>103178</v>
          </cell>
          <cell r="AP384">
            <v>57955</v>
          </cell>
          <cell r="AQ384">
            <v>0</v>
          </cell>
          <cell r="AR384">
            <v>83897</v>
          </cell>
          <cell r="AS384">
            <v>141852</v>
          </cell>
          <cell r="AT384">
            <v>3018897</v>
          </cell>
          <cell r="AU384">
            <v>0</v>
          </cell>
          <cell r="AV384">
            <v>3018897</v>
          </cell>
          <cell r="AW384">
            <v>981132</v>
          </cell>
          <cell r="AX384">
            <v>4000029</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20</v>
          </cell>
          <cell r="BV384">
            <v>2013</v>
          </cell>
          <cell r="BW384">
            <v>2017</v>
          </cell>
          <cell r="BX384">
            <v>10</v>
          </cell>
          <cell r="BY384">
            <v>0</v>
          </cell>
          <cell r="BZ384">
            <v>0</v>
          </cell>
          <cell r="CA384">
            <v>0</v>
          </cell>
          <cell r="CB384">
            <v>0</v>
          </cell>
          <cell r="CC384">
            <v>0</v>
          </cell>
          <cell r="CD384">
            <v>0</v>
          </cell>
          <cell r="CE384">
            <v>0</v>
          </cell>
          <cell r="CF384">
            <v>0</v>
          </cell>
          <cell r="CG384">
            <v>0</v>
          </cell>
          <cell r="CH384">
            <v>0</v>
          </cell>
          <cell r="CI384">
            <v>0</v>
          </cell>
          <cell r="CJ384">
            <v>2012</v>
          </cell>
          <cell r="CK384">
            <v>2021</v>
          </cell>
          <cell r="CL384">
            <v>1340</v>
          </cell>
          <cell r="CM384">
            <v>0</v>
          </cell>
          <cell r="CN384">
            <v>0</v>
          </cell>
          <cell r="CO384">
            <v>0</v>
          </cell>
          <cell r="CP384">
            <v>0</v>
          </cell>
          <cell r="CQ384">
            <v>0</v>
          </cell>
          <cell r="CR384">
            <v>0</v>
          </cell>
          <cell r="CS384">
            <v>0</v>
          </cell>
          <cell r="CT384">
            <v>2700</v>
          </cell>
          <cell r="CU384">
            <v>0</v>
          </cell>
          <cell r="CV384">
            <v>10</v>
          </cell>
          <cell r="CW384">
            <v>117586</v>
          </cell>
          <cell r="CX384">
            <v>0</v>
          </cell>
          <cell r="CY384">
            <v>0</v>
          </cell>
          <cell r="CZ384">
            <v>0</v>
          </cell>
          <cell r="DA384">
            <v>0</v>
          </cell>
          <cell r="DB384">
            <v>0</v>
          </cell>
          <cell r="DC384">
            <v>0</v>
          </cell>
          <cell r="DD384">
            <v>0</v>
          </cell>
          <cell r="DE384">
            <v>218695</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1185551</v>
          </cell>
          <cell r="DU384">
            <v>7449</v>
          </cell>
          <cell r="DV384">
            <v>0</v>
          </cell>
          <cell r="DW384">
            <v>0</v>
          </cell>
          <cell r="DX384">
            <v>0</v>
          </cell>
          <cell r="DY384">
            <v>165166</v>
          </cell>
          <cell r="DZ384">
            <v>190002</v>
          </cell>
          <cell r="EA384">
            <v>0</v>
          </cell>
          <cell r="EB384">
            <v>1548168</v>
          </cell>
          <cell r="EC384">
            <v>75000</v>
          </cell>
          <cell r="ED384">
            <v>0</v>
          </cell>
          <cell r="EE384">
            <v>1540719</v>
          </cell>
          <cell r="EF384">
            <v>0</v>
          </cell>
          <cell r="EG384">
            <v>218695</v>
          </cell>
          <cell r="EH384">
            <v>218695</v>
          </cell>
          <cell r="EI384">
            <v>53858</v>
          </cell>
          <cell r="EJ384">
            <v>272553</v>
          </cell>
          <cell r="EK384">
            <v>0</v>
          </cell>
          <cell r="EL384">
            <v>0</v>
          </cell>
          <cell r="EM384">
            <v>0</v>
          </cell>
          <cell r="EN384">
            <v>0</v>
          </cell>
          <cell r="EO384">
            <v>0</v>
          </cell>
          <cell r="EP384">
            <v>0</v>
          </cell>
          <cell r="EQ384">
            <v>1895721</v>
          </cell>
          <cell r="ER384">
            <v>4564</v>
          </cell>
          <cell r="ES384">
            <v>967324</v>
          </cell>
          <cell r="ET384">
            <v>46866</v>
          </cell>
          <cell r="EU384">
            <v>0</v>
          </cell>
          <cell r="EV384">
            <v>0</v>
          </cell>
          <cell r="EW384">
            <v>134000</v>
          </cell>
          <cell r="EX384">
            <v>33000</v>
          </cell>
          <cell r="EY384">
            <v>0</v>
          </cell>
          <cell r="EZ384">
            <v>0</v>
          </cell>
          <cell r="FA384">
            <v>0</v>
          </cell>
          <cell r="FB384">
            <v>0</v>
          </cell>
          <cell r="FC384">
            <v>1181190</v>
          </cell>
          <cell r="FD384">
            <v>0</v>
          </cell>
          <cell r="FE384">
            <v>0</v>
          </cell>
          <cell r="FF384">
            <v>962760</v>
          </cell>
          <cell r="FG384">
            <v>4564</v>
          </cell>
          <cell r="FH384">
            <v>1464894</v>
          </cell>
          <cell r="FI384">
            <v>84756</v>
          </cell>
          <cell r="FJ384">
            <v>16915</v>
          </cell>
          <cell r="FK384">
            <v>1168</v>
          </cell>
          <cell r="FL384">
            <v>0</v>
          </cell>
          <cell r="FM384">
            <v>0</v>
          </cell>
          <cell r="FN384">
            <v>0</v>
          </cell>
          <cell r="FO384">
            <v>160402</v>
          </cell>
          <cell r="FP384">
            <v>3772</v>
          </cell>
          <cell r="FQ384">
            <v>414363</v>
          </cell>
          <cell r="FR384">
            <v>0</v>
          </cell>
          <cell r="FS384">
            <v>4237</v>
          </cell>
          <cell r="FT384">
            <v>31035</v>
          </cell>
          <cell r="FU384">
            <v>27605</v>
          </cell>
          <cell r="FV384">
            <v>61240</v>
          </cell>
          <cell r="FW384">
            <v>2270387</v>
          </cell>
          <cell r="FX384">
            <v>0</v>
          </cell>
          <cell r="FY384">
            <v>0</v>
          </cell>
          <cell r="FZ384">
            <v>0</v>
          </cell>
          <cell r="GA384">
            <v>2270387</v>
          </cell>
          <cell r="GB384">
            <v>3571</v>
          </cell>
          <cell r="GC384">
            <v>2273958</v>
          </cell>
          <cell r="GD384">
            <v>306374</v>
          </cell>
          <cell r="GE384">
            <v>0</v>
          </cell>
          <cell r="GF384">
            <v>1712915</v>
          </cell>
          <cell r="GG384">
            <v>6001</v>
          </cell>
          <cell r="GH384">
            <v>1206201</v>
          </cell>
          <cell r="GI384">
            <v>49902</v>
          </cell>
          <cell r="GJ384">
            <v>109110</v>
          </cell>
          <cell r="GK384">
            <v>109278</v>
          </cell>
          <cell r="GL384">
            <v>57841</v>
          </cell>
          <cell r="GM384">
            <v>5684</v>
          </cell>
          <cell r="GN384">
            <v>9871</v>
          </cell>
          <cell r="GO384">
            <v>10918</v>
          </cell>
          <cell r="GP384">
            <v>0</v>
          </cell>
          <cell r="GQ384">
            <v>27939</v>
          </cell>
          <cell r="GR384">
            <v>0</v>
          </cell>
          <cell r="GS384">
            <v>29415</v>
          </cell>
          <cell r="GT384">
            <v>61067</v>
          </cell>
          <cell r="GU384">
            <v>0</v>
          </cell>
          <cell r="GV384">
            <v>1803397</v>
          </cell>
          <cell r="GW384">
            <v>205733</v>
          </cell>
          <cell r="GX384">
            <v>719265</v>
          </cell>
          <cell r="GY384">
            <v>0</v>
          </cell>
          <cell r="GZ384">
            <v>0</v>
          </cell>
          <cell r="HA384">
            <v>0</v>
          </cell>
          <cell r="HB384">
            <v>111378</v>
          </cell>
          <cell r="HC384">
            <v>0</v>
          </cell>
          <cell r="HD384">
            <v>14181</v>
          </cell>
          <cell r="HE384">
            <v>24004</v>
          </cell>
          <cell r="HF384">
            <v>2863777</v>
          </cell>
          <cell r="HG384">
            <v>2408539</v>
          </cell>
          <cell r="HH384">
            <v>0</v>
          </cell>
          <cell r="HI384">
            <v>455238</v>
          </cell>
          <cell r="HJ384">
            <v>1164214</v>
          </cell>
          <cell r="HK384">
            <v>54049</v>
          </cell>
          <cell r="HL384">
            <v>52696</v>
          </cell>
          <cell r="HM384">
            <v>130806</v>
          </cell>
          <cell r="HN384">
            <v>56940</v>
          </cell>
          <cell r="HO384">
            <v>6585</v>
          </cell>
          <cell r="HP384">
            <v>9517</v>
          </cell>
          <cell r="HQ384">
            <v>10526</v>
          </cell>
          <cell r="HR384">
            <v>0</v>
          </cell>
          <cell r="HS384">
            <v>0</v>
          </cell>
          <cell r="HT384">
            <v>62090</v>
          </cell>
          <cell r="HU384">
            <v>42007</v>
          </cell>
          <cell r="HV384">
            <v>0</v>
          </cell>
          <cell r="HW384">
            <v>0</v>
          </cell>
          <cell r="HX384">
            <v>1714118</v>
          </cell>
          <cell r="HY384">
            <v>0</v>
          </cell>
          <cell r="HZ384">
            <v>455238</v>
          </cell>
          <cell r="IA384">
            <v>0</v>
          </cell>
          <cell r="IB384">
            <v>0</v>
          </cell>
          <cell r="IC384">
            <v>0</v>
          </cell>
          <cell r="ID384">
            <v>109936</v>
          </cell>
          <cell r="IE384">
            <v>0</v>
          </cell>
          <cell r="IF384">
            <v>11603</v>
          </cell>
          <cell r="IG384">
            <v>27545</v>
          </cell>
          <cell r="IH384">
            <v>0</v>
          </cell>
          <cell r="II384">
            <v>0</v>
          </cell>
          <cell r="IJ384">
            <v>0</v>
          </cell>
          <cell r="IK384">
            <v>0</v>
          </cell>
          <cell r="IL384">
            <v>1610021</v>
          </cell>
          <cell r="IM384">
            <v>0</v>
          </cell>
          <cell r="IN384">
            <v>0</v>
          </cell>
          <cell r="IO384">
            <v>7.56</v>
          </cell>
          <cell r="IP384">
            <v>0</v>
          </cell>
          <cell r="IQ384">
            <v>1.0489999999999999</v>
          </cell>
          <cell r="IR384">
            <v>0</v>
          </cell>
          <cell r="IS384">
            <v>162.19999999999999</v>
          </cell>
          <cell r="IT384">
            <v>0</v>
          </cell>
          <cell r="IU384">
            <v>5.5</v>
          </cell>
          <cell r="IV384">
            <v>0</v>
          </cell>
          <cell r="IW384">
            <v>0</v>
          </cell>
          <cell r="IX384">
            <v>0</v>
          </cell>
          <cell r="IY384">
            <v>0</v>
          </cell>
          <cell r="IZ384">
            <v>0</v>
          </cell>
          <cell r="JA384">
            <v>0</v>
          </cell>
          <cell r="JB384">
            <v>0</v>
          </cell>
          <cell r="JC384">
            <v>0</v>
          </cell>
          <cell r="JD384">
            <v>21.37</v>
          </cell>
          <cell r="JE384">
            <v>9.59</v>
          </cell>
          <cell r="JF384">
            <v>2.42</v>
          </cell>
          <cell r="JG384">
            <v>9.36</v>
          </cell>
          <cell r="JH384">
            <v>10.96</v>
          </cell>
          <cell r="JI384">
            <v>1.21</v>
          </cell>
          <cell r="JJ384">
            <v>5.76</v>
          </cell>
          <cell r="JK384">
            <v>17.93</v>
          </cell>
          <cell r="JL384">
            <v>11.52</v>
          </cell>
          <cell r="JM384">
            <v>0</v>
          </cell>
          <cell r="JN384">
            <v>0</v>
          </cell>
          <cell r="JO384">
            <v>0</v>
          </cell>
          <cell r="JP384">
            <v>6121</v>
          </cell>
          <cell r="JQ384">
            <v>0.79800000000000004</v>
          </cell>
          <cell r="JR384">
            <v>1372</v>
          </cell>
          <cell r="JS384">
            <v>190.2</v>
          </cell>
          <cell r="JT384">
            <v>0</v>
          </cell>
          <cell r="JU384">
            <v>0</v>
          </cell>
          <cell r="JV384">
            <v>0</v>
          </cell>
          <cell r="JW384">
            <v>0</v>
          </cell>
          <cell r="JX384">
            <v>162.19999999999999</v>
          </cell>
          <cell r="JY384">
            <v>6366</v>
          </cell>
          <cell r="JZ384">
            <v>1032565</v>
          </cell>
          <cell r="KA384">
            <v>143291</v>
          </cell>
        </row>
        <row r="385">
          <cell r="C385">
            <v>6759</v>
          </cell>
          <cell r="D385" t="str">
            <v>WAPELLO</v>
          </cell>
          <cell r="E385">
            <v>0</v>
          </cell>
          <cell r="F385">
            <v>0</v>
          </cell>
          <cell r="G385">
            <v>0</v>
          </cell>
          <cell r="H385">
            <v>6759</v>
          </cell>
          <cell r="I385">
            <v>2677803</v>
          </cell>
          <cell r="J385">
            <v>118739</v>
          </cell>
          <cell r="K385">
            <v>195000</v>
          </cell>
          <cell r="L385">
            <v>200000</v>
          </cell>
          <cell r="M385">
            <v>11750</v>
          </cell>
          <cell r="N385">
            <v>120000</v>
          </cell>
          <cell r="O385">
            <v>100000</v>
          </cell>
          <cell r="P385">
            <v>668000</v>
          </cell>
          <cell r="Q385">
            <v>0</v>
          </cell>
          <cell r="R385">
            <v>4443363</v>
          </cell>
          <cell r="S385">
            <v>0</v>
          </cell>
          <cell r="T385">
            <v>43000</v>
          </cell>
          <cell r="U385">
            <v>1859</v>
          </cell>
          <cell r="V385">
            <v>100000</v>
          </cell>
          <cell r="W385">
            <v>395000</v>
          </cell>
          <cell r="X385">
            <v>9074514</v>
          </cell>
          <cell r="Y385">
            <v>0</v>
          </cell>
          <cell r="Z385">
            <v>454180</v>
          </cell>
          <cell r="AA385">
            <v>0</v>
          </cell>
          <cell r="AB385">
            <v>9528694</v>
          </cell>
          <cell r="AC385">
            <v>2183783</v>
          </cell>
          <cell r="AD385">
            <v>11712477</v>
          </cell>
          <cell r="AE385">
            <v>6876829</v>
          </cell>
          <cell r="AF385">
            <v>160000</v>
          </cell>
          <cell r="AG385">
            <v>99000</v>
          </cell>
          <cell r="AH385">
            <v>267500</v>
          </cell>
          <cell r="AI385">
            <v>333500</v>
          </cell>
          <cell r="AJ385">
            <v>151000</v>
          </cell>
          <cell r="AK385">
            <v>680000</v>
          </cell>
          <cell r="AL385">
            <v>489377</v>
          </cell>
          <cell r="AM385">
            <v>0</v>
          </cell>
          <cell r="AN385">
            <v>2180377</v>
          </cell>
          <cell r="AO385">
            <v>410000</v>
          </cell>
          <cell r="AP385">
            <v>390664</v>
          </cell>
          <cell r="AQ385">
            <v>454180</v>
          </cell>
          <cell r="AR385">
            <v>322062</v>
          </cell>
          <cell r="AS385">
            <v>1166906</v>
          </cell>
          <cell r="AT385">
            <v>10634112</v>
          </cell>
          <cell r="AU385">
            <v>388676</v>
          </cell>
          <cell r="AV385">
            <v>11022788</v>
          </cell>
          <cell r="AW385">
            <v>689689</v>
          </cell>
          <cell r="AX385">
            <v>11712477</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20</v>
          </cell>
          <cell r="BV385">
            <v>2013</v>
          </cell>
          <cell r="BW385">
            <v>2017</v>
          </cell>
          <cell r="BX385">
            <v>10</v>
          </cell>
          <cell r="BY385">
            <v>0</v>
          </cell>
          <cell r="BZ385">
            <v>0</v>
          </cell>
          <cell r="CA385">
            <v>0</v>
          </cell>
          <cell r="CB385">
            <v>0</v>
          </cell>
          <cell r="CC385">
            <v>0</v>
          </cell>
          <cell r="CD385">
            <v>0</v>
          </cell>
          <cell r="CE385">
            <v>0</v>
          </cell>
          <cell r="CF385">
            <v>0</v>
          </cell>
          <cell r="CG385">
            <v>0</v>
          </cell>
          <cell r="CH385">
            <v>0</v>
          </cell>
          <cell r="CI385">
            <v>0</v>
          </cell>
          <cell r="CJ385">
            <v>2014</v>
          </cell>
          <cell r="CK385">
            <v>2023</v>
          </cell>
          <cell r="CL385">
            <v>670</v>
          </cell>
          <cell r="CM385">
            <v>0</v>
          </cell>
          <cell r="CN385">
            <v>0</v>
          </cell>
          <cell r="CO385">
            <v>0</v>
          </cell>
          <cell r="CP385">
            <v>0</v>
          </cell>
          <cell r="CQ385">
            <v>0</v>
          </cell>
          <cell r="CR385">
            <v>0</v>
          </cell>
          <cell r="CS385">
            <v>0</v>
          </cell>
          <cell r="CT385">
            <v>2700</v>
          </cell>
          <cell r="CU385">
            <v>0</v>
          </cell>
          <cell r="CV385">
            <v>7</v>
          </cell>
          <cell r="CW385">
            <v>450763</v>
          </cell>
          <cell r="CX385">
            <v>0</v>
          </cell>
          <cell r="CY385">
            <v>0</v>
          </cell>
          <cell r="CZ385">
            <v>0</v>
          </cell>
          <cell r="DA385">
            <v>0</v>
          </cell>
          <cell r="DB385">
            <v>0</v>
          </cell>
          <cell r="DC385">
            <v>0</v>
          </cell>
          <cell r="DD385">
            <v>0</v>
          </cell>
          <cell r="DE385">
            <v>127013</v>
          </cell>
          <cell r="DF385">
            <v>0</v>
          </cell>
          <cell r="DG385">
            <v>0</v>
          </cell>
          <cell r="DH385">
            <v>0</v>
          </cell>
          <cell r="DI385">
            <v>0</v>
          </cell>
          <cell r="DJ385">
            <v>0</v>
          </cell>
          <cell r="DK385">
            <v>0</v>
          </cell>
          <cell r="DL385">
            <v>0</v>
          </cell>
          <cell r="DM385">
            <v>0</v>
          </cell>
          <cell r="DN385">
            <v>0</v>
          </cell>
          <cell r="DO385">
            <v>0</v>
          </cell>
          <cell r="DP385">
            <v>0</v>
          </cell>
          <cell r="DQ385">
            <v>0</v>
          </cell>
          <cell r="DR385">
            <v>0</v>
          </cell>
          <cell r="DS385">
            <v>0</v>
          </cell>
          <cell r="DT385">
            <v>1901516</v>
          </cell>
          <cell r="DU385">
            <v>94079</v>
          </cell>
          <cell r="DV385">
            <v>0</v>
          </cell>
          <cell r="DW385">
            <v>0</v>
          </cell>
          <cell r="DX385">
            <v>0</v>
          </cell>
          <cell r="DY385">
            <v>149902</v>
          </cell>
          <cell r="DZ385">
            <v>310000</v>
          </cell>
          <cell r="EA385">
            <v>0</v>
          </cell>
          <cell r="EB385">
            <v>2455497</v>
          </cell>
          <cell r="EC385">
            <v>240000</v>
          </cell>
          <cell r="ED385">
            <v>0</v>
          </cell>
          <cell r="EE385">
            <v>2361418</v>
          </cell>
          <cell r="EF385">
            <v>38271</v>
          </cell>
          <cell r="EG385">
            <v>88742</v>
          </cell>
          <cell r="EH385">
            <v>127013</v>
          </cell>
          <cell r="EI385">
            <v>0</v>
          </cell>
          <cell r="EJ385">
            <v>127013</v>
          </cell>
          <cell r="EK385">
            <v>0</v>
          </cell>
          <cell r="EL385">
            <v>0</v>
          </cell>
          <cell r="EM385">
            <v>0</v>
          </cell>
          <cell r="EN385">
            <v>0</v>
          </cell>
          <cell r="EO385">
            <v>0</v>
          </cell>
          <cell r="EP385">
            <v>0</v>
          </cell>
          <cell r="EQ385">
            <v>2822510</v>
          </cell>
          <cell r="ER385">
            <v>49627</v>
          </cell>
          <cell r="ES385">
            <v>1361658</v>
          </cell>
          <cell r="ET385">
            <v>133347</v>
          </cell>
          <cell r="EU385">
            <v>0</v>
          </cell>
          <cell r="EV385">
            <v>0</v>
          </cell>
          <cell r="EW385">
            <v>67000</v>
          </cell>
          <cell r="EX385">
            <v>0</v>
          </cell>
          <cell r="EY385">
            <v>0</v>
          </cell>
          <cell r="EZ385">
            <v>0</v>
          </cell>
          <cell r="FA385">
            <v>0</v>
          </cell>
          <cell r="FB385">
            <v>0</v>
          </cell>
          <cell r="FC385">
            <v>1562005</v>
          </cell>
          <cell r="FD385">
            <v>0</v>
          </cell>
          <cell r="FE385">
            <v>0</v>
          </cell>
          <cell r="FF385">
            <v>1312031</v>
          </cell>
          <cell r="FG385">
            <v>49627</v>
          </cell>
          <cell r="FH385">
            <v>2326160</v>
          </cell>
          <cell r="FI385">
            <v>103369</v>
          </cell>
          <cell r="FJ385">
            <v>195000</v>
          </cell>
          <cell r="FK385">
            <v>200000</v>
          </cell>
          <cell r="FL385">
            <v>10000</v>
          </cell>
          <cell r="FM385">
            <v>0</v>
          </cell>
          <cell r="FN385">
            <v>3000</v>
          </cell>
          <cell r="FO385">
            <v>48000</v>
          </cell>
          <cell r="FP385">
            <v>0</v>
          </cell>
          <cell r="FQ385">
            <v>4443363</v>
          </cell>
          <cell r="FR385">
            <v>0</v>
          </cell>
          <cell r="FS385">
            <v>39000</v>
          </cell>
          <cell r="FT385">
            <v>0</v>
          </cell>
          <cell r="FU385">
            <v>100000</v>
          </cell>
          <cell r="FV385">
            <v>150000</v>
          </cell>
          <cell r="FW385">
            <v>7617892</v>
          </cell>
          <cell r="FX385">
            <v>0</v>
          </cell>
          <cell r="FY385">
            <v>0</v>
          </cell>
          <cell r="FZ385">
            <v>0</v>
          </cell>
          <cell r="GA385">
            <v>7617892</v>
          </cell>
          <cell r="GB385">
            <v>744272</v>
          </cell>
          <cell r="GC385">
            <v>8362164</v>
          </cell>
          <cell r="GD385">
            <v>745000</v>
          </cell>
          <cell r="GE385">
            <v>0</v>
          </cell>
          <cell r="GF385">
            <v>6228802</v>
          </cell>
          <cell r="GG385">
            <v>6024</v>
          </cell>
          <cell r="GH385">
            <v>4358966</v>
          </cell>
          <cell r="GI385">
            <v>203112</v>
          </cell>
          <cell r="GJ385">
            <v>121787</v>
          </cell>
          <cell r="GK385">
            <v>745590</v>
          </cell>
          <cell r="GL385">
            <v>221350</v>
          </cell>
          <cell r="GM385">
            <v>6499</v>
          </cell>
          <cell r="GN385">
            <v>35534</v>
          </cell>
          <cell r="GO385">
            <v>39016</v>
          </cell>
          <cell r="GP385">
            <v>0</v>
          </cell>
          <cell r="GQ385">
            <v>6123</v>
          </cell>
          <cell r="GR385">
            <v>0</v>
          </cell>
          <cell r="GS385">
            <v>87638</v>
          </cell>
          <cell r="GT385">
            <v>32422</v>
          </cell>
          <cell r="GU385">
            <v>0</v>
          </cell>
          <cell r="GV385">
            <v>6348862</v>
          </cell>
          <cell r="GW385">
            <v>748825</v>
          </cell>
          <cell r="GX385">
            <v>669602</v>
          </cell>
          <cell r="GY385">
            <v>0</v>
          </cell>
          <cell r="GZ385">
            <v>0</v>
          </cell>
          <cell r="HA385">
            <v>0</v>
          </cell>
          <cell r="HB385">
            <v>324045</v>
          </cell>
          <cell r="HC385">
            <v>0</v>
          </cell>
          <cell r="HD385">
            <v>42721</v>
          </cell>
          <cell r="HE385">
            <v>66011</v>
          </cell>
          <cell r="HF385">
            <v>8157345</v>
          </cell>
          <cell r="HG385">
            <v>7710498</v>
          </cell>
          <cell r="HH385">
            <v>0</v>
          </cell>
          <cell r="HI385">
            <v>446847</v>
          </cell>
          <cell r="HJ385">
            <v>4463002</v>
          </cell>
          <cell r="HK385">
            <v>0</v>
          </cell>
          <cell r="HL385">
            <v>102040</v>
          </cell>
          <cell r="HM385">
            <v>816783</v>
          </cell>
          <cell r="HN385">
            <v>229006</v>
          </cell>
          <cell r="HO385">
            <v>0</v>
          </cell>
          <cell r="HP385">
            <v>36344</v>
          </cell>
          <cell r="HQ385">
            <v>39908</v>
          </cell>
          <cell r="HR385">
            <v>0</v>
          </cell>
          <cell r="HS385">
            <v>0</v>
          </cell>
          <cell r="HT385">
            <v>0</v>
          </cell>
          <cell r="HU385">
            <v>117480</v>
          </cell>
          <cell r="HV385">
            <v>0</v>
          </cell>
          <cell r="HW385">
            <v>2651</v>
          </cell>
          <cell r="HX385">
            <v>6299094</v>
          </cell>
          <cell r="HY385">
            <v>0</v>
          </cell>
          <cell r="HZ385">
            <v>446847</v>
          </cell>
          <cell r="IA385">
            <v>0</v>
          </cell>
          <cell r="IB385">
            <v>0</v>
          </cell>
          <cell r="IC385">
            <v>0</v>
          </cell>
          <cell r="ID385">
            <v>313436</v>
          </cell>
          <cell r="IE385">
            <v>0</v>
          </cell>
          <cell r="IF385">
            <v>34892</v>
          </cell>
          <cell r="IG385">
            <v>64271</v>
          </cell>
          <cell r="IH385">
            <v>0</v>
          </cell>
          <cell r="II385">
            <v>0</v>
          </cell>
          <cell r="IJ385">
            <v>0</v>
          </cell>
          <cell r="IK385">
            <v>0</v>
          </cell>
          <cell r="IL385">
            <v>6181614</v>
          </cell>
          <cell r="IM385">
            <v>0</v>
          </cell>
          <cell r="IN385">
            <v>0</v>
          </cell>
          <cell r="IO385">
            <v>9.02</v>
          </cell>
          <cell r="IP385">
            <v>0</v>
          </cell>
          <cell r="IQ385">
            <v>3.8479999999999999</v>
          </cell>
          <cell r="IR385">
            <v>3.74</v>
          </cell>
          <cell r="IS385">
            <v>687</v>
          </cell>
          <cell r="IT385">
            <v>0</v>
          </cell>
          <cell r="IU385">
            <v>7.5</v>
          </cell>
          <cell r="IV385">
            <v>0</v>
          </cell>
          <cell r="IW385">
            <v>0</v>
          </cell>
          <cell r="IX385">
            <v>0</v>
          </cell>
          <cell r="IY385">
            <v>0</v>
          </cell>
          <cell r="IZ385">
            <v>0</v>
          </cell>
          <cell r="JA385">
            <v>0</v>
          </cell>
          <cell r="JB385">
            <v>0</v>
          </cell>
          <cell r="JC385">
            <v>2.19</v>
          </cell>
          <cell r="JD385">
            <v>132.94</v>
          </cell>
          <cell r="JE385">
            <v>39.729999999999997</v>
          </cell>
          <cell r="JF385">
            <v>24.81</v>
          </cell>
          <cell r="JG385">
            <v>68.400000000000006</v>
          </cell>
          <cell r="JH385">
            <v>32.880000000000003</v>
          </cell>
          <cell r="JI385">
            <v>30.25</v>
          </cell>
          <cell r="JJ385">
            <v>60.48</v>
          </cell>
          <cell r="JK385">
            <v>123.61</v>
          </cell>
          <cell r="JL385">
            <v>8.6</v>
          </cell>
          <cell r="JM385">
            <v>3.3</v>
          </cell>
          <cell r="JN385">
            <v>0</v>
          </cell>
          <cell r="JO385">
            <v>0</v>
          </cell>
          <cell r="JP385">
            <v>6144</v>
          </cell>
          <cell r="JQ385">
            <v>3.8260000000000001</v>
          </cell>
          <cell r="JR385">
            <v>0</v>
          </cell>
          <cell r="JS385">
            <v>726.4</v>
          </cell>
          <cell r="JT385">
            <v>0</v>
          </cell>
          <cell r="JU385">
            <v>0</v>
          </cell>
          <cell r="JV385">
            <v>0</v>
          </cell>
          <cell r="JW385">
            <v>607</v>
          </cell>
          <cell r="JX385">
            <v>687</v>
          </cell>
          <cell r="JY385">
            <v>6389</v>
          </cell>
          <cell r="JZ385">
            <v>4389243</v>
          </cell>
          <cell r="KA385">
            <v>118389</v>
          </cell>
        </row>
        <row r="386">
          <cell r="C386">
            <v>6762</v>
          </cell>
          <cell r="D386" t="str">
            <v>WAPSIE VALLEY</v>
          </cell>
          <cell r="E386">
            <v>0</v>
          </cell>
          <cell r="F386">
            <v>0</v>
          </cell>
          <cell r="G386">
            <v>0</v>
          </cell>
          <cell r="H386">
            <v>6762</v>
          </cell>
          <cell r="I386">
            <v>2551721</v>
          </cell>
          <cell r="J386">
            <v>35575</v>
          </cell>
          <cell r="K386">
            <v>346374</v>
          </cell>
          <cell r="L386">
            <v>395000</v>
          </cell>
          <cell r="M386">
            <v>575</v>
          </cell>
          <cell r="N386">
            <v>235000</v>
          </cell>
          <cell r="O386">
            <v>355000</v>
          </cell>
          <cell r="P386">
            <v>704000</v>
          </cell>
          <cell r="Q386">
            <v>0</v>
          </cell>
          <cell r="R386">
            <v>4498173</v>
          </cell>
          <cell r="S386">
            <v>0</v>
          </cell>
          <cell r="T386">
            <v>0</v>
          </cell>
          <cell r="U386">
            <v>10400</v>
          </cell>
          <cell r="V386">
            <v>57000</v>
          </cell>
          <cell r="W386">
            <v>235000</v>
          </cell>
          <cell r="X386">
            <v>9423818</v>
          </cell>
          <cell r="Y386">
            <v>0</v>
          </cell>
          <cell r="Z386">
            <v>765562</v>
          </cell>
          <cell r="AA386">
            <v>0</v>
          </cell>
          <cell r="AB386">
            <v>10189380</v>
          </cell>
          <cell r="AC386">
            <v>1556489</v>
          </cell>
          <cell r="AD386">
            <v>11745869</v>
          </cell>
          <cell r="AE386">
            <v>5692000</v>
          </cell>
          <cell r="AF386">
            <v>205000</v>
          </cell>
          <cell r="AG386">
            <v>175000</v>
          </cell>
          <cell r="AH386">
            <v>270000</v>
          </cell>
          <cell r="AI386">
            <v>365000</v>
          </cell>
          <cell r="AJ386">
            <v>86500</v>
          </cell>
          <cell r="AK386">
            <v>786200</v>
          </cell>
          <cell r="AL386">
            <v>515000</v>
          </cell>
          <cell r="AM386">
            <v>0</v>
          </cell>
          <cell r="AN386">
            <v>2402700</v>
          </cell>
          <cell r="AO386">
            <v>300000</v>
          </cell>
          <cell r="AP386">
            <v>200000</v>
          </cell>
          <cell r="AQ386">
            <v>979654</v>
          </cell>
          <cell r="AR386">
            <v>325070</v>
          </cell>
          <cell r="AS386">
            <v>1504724</v>
          </cell>
          <cell r="AT386">
            <v>9899424</v>
          </cell>
          <cell r="AU386">
            <v>551470</v>
          </cell>
          <cell r="AV386">
            <v>10450894</v>
          </cell>
          <cell r="AW386">
            <v>1294975</v>
          </cell>
          <cell r="AX386">
            <v>11745869</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20</v>
          </cell>
          <cell r="BV386">
            <v>2012</v>
          </cell>
          <cell r="BW386">
            <v>2016</v>
          </cell>
          <cell r="BX386">
            <v>10</v>
          </cell>
          <cell r="BY386">
            <v>0</v>
          </cell>
          <cell r="BZ386">
            <v>0</v>
          </cell>
          <cell r="CA386">
            <v>0</v>
          </cell>
          <cell r="CB386">
            <v>0</v>
          </cell>
          <cell r="CC386">
            <v>0</v>
          </cell>
          <cell r="CD386">
            <v>0</v>
          </cell>
          <cell r="CE386">
            <v>0</v>
          </cell>
          <cell r="CF386">
            <v>0</v>
          </cell>
          <cell r="CG386">
            <v>0</v>
          </cell>
          <cell r="CH386">
            <v>0</v>
          </cell>
          <cell r="CI386">
            <v>0</v>
          </cell>
          <cell r="CJ386">
            <v>2014</v>
          </cell>
          <cell r="CK386">
            <v>2023</v>
          </cell>
          <cell r="CL386">
            <v>1340</v>
          </cell>
          <cell r="CM386">
            <v>0</v>
          </cell>
          <cell r="CN386">
            <v>0</v>
          </cell>
          <cell r="CO386">
            <v>0</v>
          </cell>
          <cell r="CP386">
            <v>0</v>
          </cell>
          <cell r="CQ386">
            <v>0</v>
          </cell>
          <cell r="CR386">
            <v>0</v>
          </cell>
          <cell r="CS386">
            <v>0</v>
          </cell>
          <cell r="CT386">
            <v>2700</v>
          </cell>
          <cell r="CU386">
            <v>0</v>
          </cell>
          <cell r="CV386">
            <v>10</v>
          </cell>
          <cell r="CW386">
            <v>459997</v>
          </cell>
          <cell r="CX386">
            <v>0</v>
          </cell>
          <cell r="CY386">
            <v>0</v>
          </cell>
          <cell r="CZ386">
            <v>0</v>
          </cell>
          <cell r="DA386">
            <v>0</v>
          </cell>
          <cell r="DB386">
            <v>0</v>
          </cell>
          <cell r="DC386">
            <v>0</v>
          </cell>
          <cell r="DD386">
            <v>2</v>
          </cell>
          <cell r="DE386">
            <v>255205</v>
          </cell>
          <cell r="DF386">
            <v>0</v>
          </cell>
          <cell r="DG386">
            <v>0</v>
          </cell>
          <cell r="DH386">
            <v>0</v>
          </cell>
          <cell r="DI386">
            <v>0</v>
          </cell>
          <cell r="DJ386">
            <v>0</v>
          </cell>
          <cell r="DK386">
            <v>0</v>
          </cell>
          <cell r="DL386">
            <v>0</v>
          </cell>
          <cell r="DM386">
            <v>0</v>
          </cell>
          <cell r="DN386">
            <v>0</v>
          </cell>
          <cell r="DO386">
            <v>0</v>
          </cell>
          <cell r="DP386">
            <v>0</v>
          </cell>
          <cell r="DQ386">
            <v>0</v>
          </cell>
          <cell r="DR386">
            <v>0</v>
          </cell>
          <cell r="DS386">
            <v>0</v>
          </cell>
          <cell r="DT386">
            <v>1745461</v>
          </cell>
          <cell r="DU386">
            <v>19716</v>
          </cell>
          <cell r="DV386">
            <v>0</v>
          </cell>
          <cell r="DW386">
            <v>0</v>
          </cell>
          <cell r="DX386">
            <v>0</v>
          </cell>
          <cell r="DY386">
            <v>0</v>
          </cell>
          <cell r="DZ386">
            <v>410000</v>
          </cell>
          <cell r="EA386">
            <v>0</v>
          </cell>
          <cell r="EB386">
            <v>2175177</v>
          </cell>
          <cell r="EC386">
            <v>125000</v>
          </cell>
          <cell r="ED386">
            <v>0</v>
          </cell>
          <cell r="EE386">
            <v>2155461</v>
          </cell>
          <cell r="EF386">
            <v>187142</v>
          </cell>
          <cell r="EG386">
            <v>0</v>
          </cell>
          <cell r="EH386">
            <v>187142</v>
          </cell>
          <cell r="EI386">
            <v>62849</v>
          </cell>
          <cell r="EJ386">
            <v>249991</v>
          </cell>
          <cell r="EK386">
            <v>0</v>
          </cell>
          <cell r="EL386">
            <v>0</v>
          </cell>
          <cell r="EM386">
            <v>0</v>
          </cell>
          <cell r="EN386">
            <v>0</v>
          </cell>
          <cell r="EO386">
            <v>0</v>
          </cell>
          <cell r="EP386">
            <v>0</v>
          </cell>
          <cell r="EQ386">
            <v>2550168</v>
          </cell>
          <cell r="ER386">
            <v>10352</v>
          </cell>
          <cell r="ES386">
            <v>1176329</v>
          </cell>
          <cell r="ET386">
            <v>67618</v>
          </cell>
          <cell r="EU386">
            <v>0</v>
          </cell>
          <cell r="EV386">
            <v>0</v>
          </cell>
          <cell r="EW386">
            <v>98262</v>
          </cell>
          <cell r="EX386">
            <v>33000</v>
          </cell>
          <cell r="EY386">
            <v>0</v>
          </cell>
          <cell r="EZ386">
            <v>0</v>
          </cell>
          <cell r="FA386">
            <v>0</v>
          </cell>
          <cell r="FB386">
            <v>0</v>
          </cell>
          <cell r="FC386">
            <v>1375209</v>
          </cell>
          <cell r="FD386">
            <v>0</v>
          </cell>
          <cell r="FE386">
            <v>0</v>
          </cell>
          <cell r="FF386">
            <v>1165977</v>
          </cell>
          <cell r="FG386">
            <v>10352</v>
          </cell>
          <cell r="FH386">
            <v>2171639</v>
          </cell>
          <cell r="FI386">
            <v>30365</v>
          </cell>
          <cell r="FJ386">
            <v>288812</v>
          </cell>
          <cell r="FK386">
            <v>395000</v>
          </cell>
          <cell r="FL386">
            <v>0</v>
          </cell>
          <cell r="FM386">
            <v>0</v>
          </cell>
          <cell r="FN386">
            <v>0</v>
          </cell>
          <cell r="FO386">
            <v>75000</v>
          </cell>
          <cell r="FP386">
            <v>0</v>
          </cell>
          <cell r="FQ386">
            <v>4498173</v>
          </cell>
          <cell r="FR386">
            <v>0</v>
          </cell>
          <cell r="FS386">
            <v>0</v>
          </cell>
          <cell r="FT386">
            <v>8776</v>
          </cell>
          <cell r="FU386">
            <v>57000</v>
          </cell>
          <cell r="FV386">
            <v>125000</v>
          </cell>
          <cell r="FW386">
            <v>7649765</v>
          </cell>
          <cell r="FX386">
            <v>0</v>
          </cell>
          <cell r="FY386">
            <v>0</v>
          </cell>
          <cell r="FZ386">
            <v>0</v>
          </cell>
          <cell r="GA386">
            <v>7649765</v>
          </cell>
          <cell r="GB386">
            <v>257302</v>
          </cell>
          <cell r="GC386">
            <v>7907067</v>
          </cell>
          <cell r="GD386">
            <v>949588</v>
          </cell>
          <cell r="GE386">
            <v>0</v>
          </cell>
          <cell r="GF386">
            <v>5787157</v>
          </cell>
          <cell r="GG386">
            <v>6047</v>
          </cell>
          <cell r="GH386">
            <v>4217178</v>
          </cell>
          <cell r="GI386">
            <v>92594</v>
          </cell>
          <cell r="GJ386">
            <v>163100</v>
          </cell>
          <cell r="GK386">
            <v>516293</v>
          </cell>
          <cell r="GL386">
            <v>209143</v>
          </cell>
          <cell r="GM386">
            <v>1395</v>
          </cell>
          <cell r="GN386">
            <v>35921</v>
          </cell>
          <cell r="GO386">
            <v>40159</v>
          </cell>
          <cell r="GP386">
            <v>0</v>
          </cell>
          <cell r="GQ386">
            <v>37512</v>
          </cell>
          <cell r="GR386">
            <v>0</v>
          </cell>
          <cell r="GS386">
            <v>132066</v>
          </cell>
          <cell r="GT386">
            <v>0</v>
          </cell>
          <cell r="GU386">
            <v>0</v>
          </cell>
          <cell r="GV386">
            <v>5919223</v>
          </cell>
          <cell r="GW386">
            <v>622992</v>
          </cell>
          <cell r="GX386">
            <v>1395535</v>
          </cell>
          <cell r="GY386">
            <v>0</v>
          </cell>
          <cell r="GZ386">
            <v>0</v>
          </cell>
          <cell r="HA386">
            <v>0</v>
          </cell>
          <cell r="HB386">
            <v>307287</v>
          </cell>
          <cell r="HC386">
            <v>0</v>
          </cell>
          <cell r="HD386">
            <v>40961</v>
          </cell>
          <cell r="HE386">
            <v>153026</v>
          </cell>
          <cell r="HF386">
            <v>8398063</v>
          </cell>
          <cell r="HG386">
            <v>7490605</v>
          </cell>
          <cell r="HH386">
            <v>0</v>
          </cell>
          <cell r="HI386">
            <v>907458</v>
          </cell>
          <cell r="HJ386">
            <v>4398921</v>
          </cell>
          <cell r="HK386">
            <v>0</v>
          </cell>
          <cell r="HL386">
            <v>143401</v>
          </cell>
          <cell r="HM386">
            <v>468507</v>
          </cell>
          <cell r="HN386">
            <v>215037</v>
          </cell>
          <cell r="HO386">
            <v>0</v>
          </cell>
          <cell r="HP386">
            <v>37289</v>
          </cell>
          <cell r="HQ386">
            <v>41677</v>
          </cell>
          <cell r="HR386">
            <v>0</v>
          </cell>
          <cell r="HS386">
            <v>24597</v>
          </cell>
          <cell r="HT386">
            <v>0</v>
          </cell>
          <cell r="HU386">
            <v>34782</v>
          </cell>
          <cell r="HV386">
            <v>0</v>
          </cell>
          <cell r="HW386">
            <v>0</v>
          </cell>
          <cell r="HX386">
            <v>5860477</v>
          </cell>
          <cell r="HY386">
            <v>0</v>
          </cell>
          <cell r="HZ386">
            <v>907458</v>
          </cell>
          <cell r="IA386">
            <v>0</v>
          </cell>
          <cell r="IB386">
            <v>0</v>
          </cell>
          <cell r="IC386">
            <v>0</v>
          </cell>
          <cell r="ID386">
            <v>309112</v>
          </cell>
          <cell r="IE386">
            <v>0</v>
          </cell>
          <cell r="IF386">
            <v>33496</v>
          </cell>
          <cell r="IG386">
            <v>134662</v>
          </cell>
          <cell r="IH386">
            <v>0</v>
          </cell>
          <cell r="II386">
            <v>0</v>
          </cell>
          <cell r="IJ386">
            <v>0</v>
          </cell>
          <cell r="IK386">
            <v>0</v>
          </cell>
          <cell r="IL386">
            <v>5825695</v>
          </cell>
          <cell r="IM386">
            <v>0</v>
          </cell>
          <cell r="IN386">
            <v>0</v>
          </cell>
          <cell r="IO386">
            <v>1.6</v>
          </cell>
          <cell r="IP386">
            <v>27</v>
          </cell>
          <cell r="IQ386">
            <v>2.2930000000000001</v>
          </cell>
          <cell r="IR386">
            <v>19.36</v>
          </cell>
          <cell r="IS386">
            <v>717.4</v>
          </cell>
          <cell r="IT386">
            <v>0</v>
          </cell>
          <cell r="IU386">
            <v>23.5</v>
          </cell>
          <cell r="IV386">
            <v>0</v>
          </cell>
          <cell r="IW386">
            <v>0</v>
          </cell>
          <cell r="IX386">
            <v>0</v>
          </cell>
          <cell r="IY386">
            <v>0</v>
          </cell>
          <cell r="IZ386">
            <v>0</v>
          </cell>
          <cell r="JA386">
            <v>0</v>
          </cell>
          <cell r="JB386">
            <v>0</v>
          </cell>
          <cell r="JC386">
            <v>0</v>
          </cell>
          <cell r="JD386">
            <v>75.97</v>
          </cell>
          <cell r="JE386">
            <v>38.36</v>
          </cell>
          <cell r="JF386">
            <v>18.170000000000002</v>
          </cell>
          <cell r="JG386">
            <v>19.440000000000001</v>
          </cell>
          <cell r="JH386">
            <v>30.14</v>
          </cell>
          <cell r="JI386">
            <v>13.32</v>
          </cell>
          <cell r="JJ386">
            <v>19.440000000000001</v>
          </cell>
          <cell r="JK386">
            <v>62.9</v>
          </cell>
          <cell r="JL386">
            <v>1.6</v>
          </cell>
          <cell r="JM386">
            <v>19.14</v>
          </cell>
          <cell r="JN386">
            <v>38</v>
          </cell>
          <cell r="JO386">
            <v>0</v>
          </cell>
          <cell r="JP386">
            <v>6167</v>
          </cell>
          <cell r="JQ386">
            <v>2.2989999999999999</v>
          </cell>
          <cell r="JR386">
            <v>35498</v>
          </cell>
          <cell r="JS386">
            <v>713.3</v>
          </cell>
          <cell r="JT386">
            <v>0</v>
          </cell>
          <cell r="JU386">
            <v>0</v>
          </cell>
          <cell r="JV386">
            <v>0</v>
          </cell>
          <cell r="JW386">
            <v>0</v>
          </cell>
          <cell r="JX386">
            <v>717.4</v>
          </cell>
          <cell r="JY386">
            <v>6412</v>
          </cell>
          <cell r="JZ386">
            <v>4599969</v>
          </cell>
          <cell r="KA386">
            <v>0</v>
          </cell>
        </row>
        <row r="387">
          <cell r="C387">
            <v>6768</v>
          </cell>
          <cell r="D387" t="str">
            <v>WASHINGTON</v>
          </cell>
          <cell r="E387">
            <v>0</v>
          </cell>
          <cell r="F387">
            <v>0</v>
          </cell>
          <cell r="G387">
            <v>0</v>
          </cell>
          <cell r="H387">
            <v>6768</v>
          </cell>
          <cell r="I387">
            <v>5560266</v>
          </cell>
          <cell r="J387">
            <v>147787</v>
          </cell>
          <cell r="K387">
            <v>645497</v>
          </cell>
          <cell r="L387">
            <v>450000</v>
          </cell>
          <cell r="M387">
            <v>1000</v>
          </cell>
          <cell r="N387">
            <v>330000</v>
          </cell>
          <cell r="O387">
            <v>650000</v>
          </cell>
          <cell r="P387">
            <v>650000</v>
          </cell>
          <cell r="Q387">
            <v>0</v>
          </cell>
          <cell r="R387">
            <v>12189182</v>
          </cell>
          <cell r="S387">
            <v>0</v>
          </cell>
          <cell r="T387">
            <v>50000</v>
          </cell>
          <cell r="U387">
            <v>55458</v>
          </cell>
          <cell r="V387">
            <v>350000</v>
          </cell>
          <cell r="W387">
            <v>775000</v>
          </cell>
          <cell r="X387">
            <v>21854190</v>
          </cell>
          <cell r="Y387">
            <v>0</v>
          </cell>
          <cell r="Z387">
            <v>1300000</v>
          </cell>
          <cell r="AA387">
            <v>0</v>
          </cell>
          <cell r="AB387">
            <v>23154190</v>
          </cell>
          <cell r="AC387">
            <v>10279502</v>
          </cell>
          <cell r="AD387">
            <v>33433692</v>
          </cell>
          <cell r="AE387">
            <v>14650000</v>
          </cell>
          <cell r="AF387">
            <v>1000000</v>
          </cell>
          <cell r="AG387">
            <v>1275000</v>
          </cell>
          <cell r="AH387">
            <v>525000</v>
          </cell>
          <cell r="AI387">
            <v>1300000</v>
          </cell>
          <cell r="AJ387">
            <v>600000</v>
          </cell>
          <cell r="AK387">
            <v>2200000</v>
          </cell>
          <cell r="AL387">
            <v>1100000</v>
          </cell>
          <cell r="AM387">
            <v>0</v>
          </cell>
          <cell r="AN387">
            <v>8000000</v>
          </cell>
          <cell r="AO387">
            <v>1000000</v>
          </cell>
          <cell r="AP387">
            <v>475000</v>
          </cell>
          <cell r="AQ387">
            <v>1300000</v>
          </cell>
          <cell r="AR387">
            <v>819701</v>
          </cell>
          <cell r="AS387">
            <v>2594701</v>
          </cell>
          <cell r="AT387">
            <v>26244701</v>
          </cell>
          <cell r="AU387">
            <v>1350000</v>
          </cell>
          <cell r="AV387">
            <v>27594701</v>
          </cell>
          <cell r="AW387">
            <v>5838991</v>
          </cell>
          <cell r="AX387">
            <v>33433692</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20</v>
          </cell>
          <cell r="BV387">
            <v>2015</v>
          </cell>
          <cell r="BW387">
            <v>2019</v>
          </cell>
          <cell r="BX387">
            <v>10</v>
          </cell>
          <cell r="BY387">
            <v>0</v>
          </cell>
          <cell r="BZ387">
            <v>0</v>
          </cell>
          <cell r="CA387">
            <v>0</v>
          </cell>
          <cell r="CB387">
            <v>0</v>
          </cell>
          <cell r="CC387">
            <v>0</v>
          </cell>
          <cell r="CD387">
            <v>0</v>
          </cell>
          <cell r="CE387">
            <v>0</v>
          </cell>
          <cell r="CF387">
            <v>0</v>
          </cell>
          <cell r="CG387">
            <v>0</v>
          </cell>
          <cell r="CH387">
            <v>0</v>
          </cell>
          <cell r="CI387">
            <v>0</v>
          </cell>
          <cell r="CJ387">
            <v>2012</v>
          </cell>
          <cell r="CK387">
            <v>2021</v>
          </cell>
          <cell r="CL387">
            <v>1000</v>
          </cell>
          <cell r="CM387">
            <v>0</v>
          </cell>
          <cell r="CN387">
            <v>0</v>
          </cell>
          <cell r="CO387">
            <v>0</v>
          </cell>
          <cell r="CP387">
            <v>0</v>
          </cell>
          <cell r="CQ387">
            <v>0</v>
          </cell>
          <cell r="CR387">
            <v>0</v>
          </cell>
          <cell r="CS387">
            <v>0</v>
          </cell>
          <cell r="CT387">
            <v>2700</v>
          </cell>
          <cell r="CU387">
            <v>0</v>
          </cell>
          <cell r="CV387">
            <v>9</v>
          </cell>
          <cell r="CW387">
            <v>1136076</v>
          </cell>
          <cell r="CX387">
            <v>0</v>
          </cell>
          <cell r="CY387">
            <v>0</v>
          </cell>
          <cell r="CZ387">
            <v>0</v>
          </cell>
          <cell r="DA387">
            <v>0</v>
          </cell>
          <cell r="DB387">
            <v>0</v>
          </cell>
          <cell r="DC387">
            <v>0</v>
          </cell>
          <cell r="DD387">
            <v>0</v>
          </cell>
          <cell r="DE387">
            <v>411935</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4141933</v>
          </cell>
          <cell r="DU387">
            <v>8251</v>
          </cell>
          <cell r="DV387">
            <v>0</v>
          </cell>
          <cell r="DW387">
            <v>0</v>
          </cell>
          <cell r="DX387">
            <v>0</v>
          </cell>
          <cell r="DY387">
            <v>446262</v>
          </cell>
          <cell r="DZ387">
            <v>100000</v>
          </cell>
          <cell r="EA387">
            <v>0</v>
          </cell>
          <cell r="EB387">
            <v>4696446</v>
          </cell>
          <cell r="EC387">
            <v>525000</v>
          </cell>
          <cell r="ED387">
            <v>0</v>
          </cell>
          <cell r="EE387">
            <v>4688195</v>
          </cell>
          <cell r="EF387">
            <v>0</v>
          </cell>
          <cell r="EG387">
            <v>411935</v>
          </cell>
          <cell r="EH387">
            <v>411935</v>
          </cell>
          <cell r="EI387">
            <v>135938</v>
          </cell>
          <cell r="EJ387">
            <v>547873</v>
          </cell>
          <cell r="EK387">
            <v>0</v>
          </cell>
          <cell r="EL387">
            <v>0</v>
          </cell>
          <cell r="EM387">
            <v>0</v>
          </cell>
          <cell r="EN387">
            <v>0</v>
          </cell>
          <cell r="EO387">
            <v>165856</v>
          </cell>
          <cell r="EP387">
            <v>0</v>
          </cell>
          <cell r="EQ387">
            <v>5935175</v>
          </cell>
          <cell r="ER387">
            <v>2003</v>
          </cell>
          <cell r="ES387">
            <v>1157861</v>
          </cell>
          <cell r="ET387">
            <v>129437</v>
          </cell>
          <cell r="EU387">
            <v>0</v>
          </cell>
          <cell r="EV387">
            <v>0</v>
          </cell>
          <cell r="EW387">
            <v>100000</v>
          </cell>
          <cell r="EX387">
            <v>33000</v>
          </cell>
          <cell r="EY387">
            <v>0</v>
          </cell>
          <cell r="EZ387">
            <v>0</v>
          </cell>
          <cell r="FA387">
            <v>40263</v>
          </cell>
          <cell r="FB387">
            <v>0</v>
          </cell>
          <cell r="FC387">
            <v>1460561</v>
          </cell>
          <cell r="FD387">
            <v>0</v>
          </cell>
          <cell r="FE387">
            <v>0</v>
          </cell>
          <cell r="FF387">
            <v>1155858</v>
          </cell>
          <cell r="FG387">
            <v>2003</v>
          </cell>
          <cell r="FH387">
            <v>4514993</v>
          </cell>
          <cell r="FI387">
            <v>120187</v>
          </cell>
          <cell r="FJ387">
            <v>645497</v>
          </cell>
          <cell r="FK387">
            <v>450000</v>
          </cell>
          <cell r="FL387">
            <v>1000</v>
          </cell>
          <cell r="FM387">
            <v>0</v>
          </cell>
          <cell r="FN387">
            <v>250000</v>
          </cell>
          <cell r="FO387">
            <v>650000</v>
          </cell>
          <cell r="FP387">
            <v>0</v>
          </cell>
          <cell r="FQ387">
            <v>12189182</v>
          </cell>
          <cell r="FR387">
            <v>0</v>
          </cell>
          <cell r="FS387">
            <v>50000</v>
          </cell>
          <cell r="FT387">
            <v>44926</v>
          </cell>
          <cell r="FU387">
            <v>350000</v>
          </cell>
          <cell r="FV387">
            <v>275000</v>
          </cell>
          <cell r="FW387">
            <v>19540785</v>
          </cell>
          <cell r="FX387">
            <v>0</v>
          </cell>
          <cell r="FY387">
            <v>0</v>
          </cell>
          <cell r="FZ387">
            <v>0</v>
          </cell>
          <cell r="GA387">
            <v>19540785</v>
          </cell>
          <cell r="GB387">
            <v>4901807</v>
          </cell>
          <cell r="GC387">
            <v>24442592</v>
          </cell>
          <cell r="GD387">
            <v>2716423</v>
          </cell>
          <cell r="GE387">
            <v>0</v>
          </cell>
          <cell r="GF387">
            <v>14509548</v>
          </cell>
          <cell r="GG387">
            <v>6001</v>
          </cell>
          <cell r="GH387">
            <v>10439340</v>
          </cell>
          <cell r="GI387">
            <v>0</v>
          </cell>
          <cell r="GJ387">
            <v>387887</v>
          </cell>
          <cell r="GK387">
            <v>1735189</v>
          </cell>
          <cell r="GL387">
            <v>533358</v>
          </cell>
          <cell r="GM387">
            <v>0</v>
          </cell>
          <cell r="GN387">
            <v>90295</v>
          </cell>
          <cell r="GO387">
            <v>99159</v>
          </cell>
          <cell r="GP387">
            <v>0</v>
          </cell>
          <cell r="GQ387">
            <v>96858</v>
          </cell>
          <cell r="GR387">
            <v>0</v>
          </cell>
          <cell r="GS387">
            <v>207378</v>
          </cell>
          <cell r="GT387">
            <v>265145</v>
          </cell>
          <cell r="GU387">
            <v>56241</v>
          </cell>
          <cell r="GV387">
            <v>14982071</v>
          </cell>
          <cell r="GW387">
            <v>2289857</v>
          </cell>
          <cell r="GX387">
            <v>4786731</v>
          </cell>
          <cell r="GY387">
            <v>0</v>
          </cell>
          <cell r="GZ387">
            <v>0</v>
          </cell>
          <cell r="HA387">
            <v>0</v>
          </cell>
          <cell r="HB387">
            <v>708622</v>
          </cell>
          <cell r="HC387">
            <v>0</v>
          </cell>
          <cell r="HD387">
            <v>98546</v>
          </cell>
          <cell r="HE387">
            <v>243099</v>
          </cell>
          <cell r="HF387">
            <v>23010380</v>
          </cell>
          <cell r="HG387">
            <v>20625662</v>
          </cell>
          <cell r="HH387">
            <v>0</v>
          </cell>
          <cell r="HI387">
            <v>2384718</v>
          </cell>
          <cell r="HJ387">
            <v>10818868</v>
          </cell>
          <cell r="HK387">
            <v>0</v>
          </cell>
          <cell r="HL387">
            <v>426266</v>
          </cell>
          <cell r="HM387">
            <v>1891511</v>
          </cell>
          <cell r="HN387">
            <v>556860</v>
          </cell>
          <cell r="HO387">
            <v>0</v>
          </cell>
          <cell r="HP387">
            <v>93199</v>
          </cell>
          <cell r="HQ387">
            <v>102355</v>
          </cell>
          <cell r="HR387">
            <v>0</v>
          </cell>
          <cell r="HS387">
            <v>286383</v>
          </cell>
          <cell r="HT387">
            <v>0</v>
          </cell>
          <cell r="HU387">
            <v>181117</v>
          </cell>
          <cell r="HV387">
            <v>0</v>
          </cell>
          <cell r="HW387">
            <v>0</v>
          </cell>
          <cell r="HX387">
            <v>15488850</v>
          </cell>
          <cell r="HY387">
            <v>0</v>
          </cell>
          <cell r="HZ387">
            <v>2384718</v>
          </cell>
          <cell r="IA387">
            <v>0</v>
          </cell>
          <cell r="IB387">
            <v>0</v>
          </cell>
          <cell r="IC387">
            <v>0</v>
          </cell>
          <cell r="ID387">
            <v>732870</v>
          </cell>
          <cell r="IE387">
            <v>0</v>
          </cell>
          <cell r="IF387">
            <v>80503</v>
          </cell>
          <cell r="IG387">
            <v>278506</v>
          </cell>
          <cell r="IH387">
            <v>0</v>
          </cell>
          <cell r="II387">
            <v>0</v>
          </cell>
          <cell r="IJ387">
            <v>0</v>
          </cell>
          <cell r="IK387">
            <v>0</v>
          </cell>
          <cell r="IL387">
            <v>15307733</v>
          </cell>
          <cell r="IM387">
            <v>0</v>
          </cell>
          <cell r="IN387">
            <v>0</v>
          </cell>
          <cell r="IO387">
            <v>49.44</v>
          </cell>
          <cell r="IP387">
            <v>93</v>
          </cell>
          <cell r="IQ387">
            <v>9.1999999999999993</v>
          </cell>
          <cell r="IR387">
            <v>11</v>
          </cell>
          <cell r="IS387">
            <v>1784.6</v>
          </cell>
          <cell r="IT387">
            <v>0</v>
          </cell>
          <cell r="IU387">
            <v>48</v>
          </cell>
          <cell r="IV387">
            <v>0</v>
          </cell>
          <cell r="IW387">
            <v>0</v>
          </cell>
          <cell r="IX387">
            <v>0</v>
          </cell>
          <cell r="IY387">
            <v>0</v>
          </cell>
          <cell r="IZ387">
            <v>0</v>
          </cell>
          <cell r="JA387">
            <v>0</v>
          </cell>
          <cell r="JB387">
            <v>0</v>
          </cell>
          <cell r="JC387">
            <v>0</v>
          </cell>
          <cell r="JD387">
            <v>309.02</v>
          </cell>
          <cell r="JE387">
            <v>109.6</v>
          </cell>
          <cell r="JF387">
            <v>113.74</v>
          </cell>
          <cell r="JG387">
            <v>85.68</v>
          </cell>
          <cell r="JH387">
            <v>108.23</v>
          </cell>
          <cell r="JI387">
            <v>109.52</v>
          </cell>
          <cell r="JJ387">
            <v>81.36</v>
          </cell>
          <cell r="JK387">
            <v>299.11</v>
          </cell>
          <cell r="JL387">
            <v>35.71</v>
          </cell>
          <cell r="JM387">
            <v>13.64</v>
          </cell>
          <cell r="JN387">
            <v>87</v>
          </cell>
          <cell r="JO387">
            <v>0.5</v>
          </cell>
          <cell r="JP387">
            <v>6121</v>
          </cell>
          <cell r="JQ387">
            <v>9.6739999999999995</v>
          </cell>
          <cell r="JR387">
            <v>30539</v>
          </cell>
          <cell r="JS387">
            <v>1767.5</v>
          </cell>
          <cell r="JT387">
            <v>0</v>
          </cell>
          <cell r="JU387">
            <v>0</v>
          </cell>
          <cell r="JV387">
            <v>0</v>
          </cell>
          <cell r="JW387">
            <v>0</v>
          </cell>
          <cell r="JX387">
            <v>1784.6</v>
          </cell>
          <cell r="JY387">
            <v>6366</v>
          </cell>
          <cell r="JZ387">
            <v>11360764</v>
          </cell>
          <cell r="KA387">
            <v>0</v>
          </cell>
        </row>
        <row r="388">
          <cell r="C388">
            <v>6795</v>
          </cell>
          <cell r="D388" t="str">
            <v>WATERLOO</v>
          </cell>
          <cell r="E388">
            <v>0</v>
          </cell>
          <cell r="F388">
            <v>0</v>
          </cell>
          <cell r="G388">
            <v>0</v>
          </cell>
          <cell r="H388">
            <v>6795</v>
          </cell>
          <cell r="I388">
            <v>40590722</v>
          </cell>
          <cell r="J388">
            <v>1652626</v>
          </cell>
          <cell r="K388">
            <v>0</v>
          </cell>
          <cell r="L388">
            <v>800000</v>
          </cell>
          <cell r="M388">
            <v>128367</v>
          </cell>
          <cell r="N388">
            <v>1575000</v>
          </cell>
          <cell r="O388">
            <v>2445000</v>
          </cell>
          <cell r="P388">
            <v>13015000</v>
          </cell>
          <cell r="Q388">
            <v>625000</v>
          </cell>
          <cell r="R388">
            <v>76221280</v>
          </cell>
          <cell r="S388">
            <v>0</v>
          </cell>
          <cell r="T388">
            <v>5023852</v>
          </cell>
          <cell r="U388">
            <v>765691</v>
          </cell>
          <cell r="V388">
            <v>5200000</v>
          </cell>
          <cell r="W388">
            <v>10750000</v>
          </cell>
          <cell r="X388">
            <v>158792538</v>
          </cell>
          <cell r="Y388">
            <v>0</v>
          </cell>
          <cell r="Z388">
            <v>7356938</v>
          </cell>
          <cell r="AA388">
            <v>0</v>
          </cell>
          <cell r="AB388">
            <v>166149476</v>
          </cell>
          <cell r="AC388">
            <v>26165469</v>
          </cell>
          <cell r="AD388">
            <v>192314945</v>
          </cell>
          <cell r="AE388">
            <v>93750000</v>
          </cell>
          <cell r="AF388">
            <v>4300000</v>
          </cell>
          <cell r="AG388">
            <v>4650500</v>
          </cell>
          <cell r="AH388">
            <v>1275000</v>
          </cell>
          <cell r="AI388">
            <v>7300000</v>
          </cell>
          <cell r="AJ388">
            <v>4011500</v>
          </cell>
          <cell r="AK388">
            <v>16000000</v>
          </cell>
          <cell r="AL388">
            <v>5200000</v>
          </cell>
          <cell r="AM388">
            <v>0</v>
          </cell>
          <cell r="AN388">
            <v>42737000</v>
          </cell>
          <cell r="AO388">
            <v>7000000</v>
          </cell>
          <cell r="AP388">
            <v>5000000</v>
          </cell>
          <cell r="AQ388">
            <v>7356938</v>
          </cell>
          <cell r="AR388">
            <v>5521051</v>
          </cell>
          <cell r="AS388">
            <v>17877989</v>
          </cell>
          <cell r="AT388">
            <v>161364989</v>
          </cell>
          <cell r="AU388">
            <v>7356938</v>
          </cell>
          <cell r="AV388">
            <v>168721927</v>
          </cell>
          <cell r="AW388">
            <v>23593018</v>
          </cell>
          <cell r="AX388">
            <v>192314945</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2012</v>
          </cell>
          <cell r="BW388">
            <v>2016</v>
          </cell>
          <cell r="BX388">
            <v>10</v>
          </cell>
          <cell r="BY388">
            <v>0</v>
          </cell>
          <cell r="BZ388">
            <v>0</v>
          </cell>
          <cell r="CA388">
            <v>0</v>
          </cell>
          <cell r="CB388">
            <v>0</v>
          </cell>
          <cell r="CC388">
            <v>0</v>
          </cell>
          <cell r="CD388">
            <v>0</v>
          </cell>
          <cell r="CE388">
            <v>0</v>
          </cell>
          <cell r="CF388">
            <v>0</v>
          </cell>
          <cell r="CG388">
            <v>0</v>
          </cell>
          <cell r="CH388">
            <v>0</v>
          </cell>
          <cell r="CI388">
            <v>0</v>
          </cell>
          <cell r="CJ388">
            <v>2008</v>
          </cell>
          <cell r="CK388">
            <v>2017</v>
          </cell>
          <cell r="CL388">
            <v>670</v>
          </cell>
          <cell r="CM388">
            <v>0</v>
          </cell>
          <cell r="CN388">
            <v>0</v>
          </cell>
          <cell r="CO388">
            <v>0</v>
          </cell>
          <cell r="CP388">
            <v>0</v>
          </cell>
          <cell r="CQ388">
            <v>0</v>
          </cell>
          <cell r="CR388">
            <v>0</v>
          </cell>
          <cell r="CS388">
            <v>0</v>
          </cell>
          <cell r="CT388">
            <v>0</v>
          </cell>
          <cell r="CU388">
            <v>0</v>
          </cell>
          <cell r="CV388">
            <v>0</v>
          </cell>
          <cell r="CW388">
            <v>6997698</v>
          </cell>
          <cell r="CX388">
            <v>0</v>
          </cell>
          <cell r="CY388">
            <v>0</v>
          </cell>
          <cell r="CZ388">
            <v>0</v>
          </cell>
          <cell r="DA388">
            <v>0</v>
          </cell>
          <cell r="DB388">
            <v>0</v>
          </cell>
          <cell r="DC388">
            <v>0</v>
          </cell>
          <cell r="DD388">
            <v>0</v>
          </cell>
          <cell r="DE388">
            <v>1897093</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28098801</v>
          </cell>
          <cell r="DU388">
            <v>4782227</v>
          </cell>
          <cell r="DV388">
            <v>0</v>
          </cell>
          <cell r="DW388">
            <v>0</v>
          </cell>
          <cell r="DX388">
            <v>0</v>
          </cell>
          <cell r="DY388">
            <v>3066239</v>
          </cell>
          <cell r="DZ388">
            <v>465000</v>
          </cell>
          <cell r="EA388">
            <v>0</v>
          </cell>
          <cell r="EB388">
            <v>36412267</v>
          </cell>
          <cell r="EC388">
            <v>3000000</v>
          </cell>
          <cell r="ED388">
            <v>0</v>
          </cell>
          <cell r="EE388">
            <v>31630040</v>
          </cell>
          <cell r="EF388">
            <v>0</v>
          </cell>
          <cell r="EG388">
            <v>1897093</v>
          </cell>
          <cell r="EH388">
            <v>1897093</v>
          </cell>
          <cell r="EI388">
            <v>934389</v>
          </cell>
          <cell r="EJ388">
            <v>2831482</v>
          </cell>
          <cell r="EK388">
            <v>0</v>
          </cell>
          <cell r="EL388">
            <v>0</v>
          </cell>
          <cell r="EM388">
            <v>0</v>
          </cell>
          <cell r="EN388">
            <v>0</v>
          </cell>
          <cell r="EO388">
            <v>0</v>
          </cell>
          <cell r="EP388">
            <v>0</v>
          </cell>
          <cell r="EQ388">
            <v>42243749</v>
          </cell>
          <cell r="ER388">
            <v>168895</v>
          </cell>
          <cell r="ES388">
            <v>1382427</v>
          </cell>
          <cell r="ET388">
            <v>115099</v>
          </cell>
          <cell r="EU388">
            <v>0</v>
          </cell>
          <cell r="EV388">
            <v>0</v>
          </cell>
          <cell r="EW388">
            <v>67000</v>
          </cell>
          <cell r="EX388">
            <v>33000</v>
          </cell>
          <cell r="EY388">
            <v>0</v>
          </cell>
          <cell r="EZ388">
            <v>0</v>
          </cell>
          <cell r="FA388">
            <v>0</v>
          </cell>
          <cell r="FB388">
            <v>0</v>
          </cell>
          <cell r="FC388">
            <v>1597526</v>
          </cell>
          <cell r="FD388">
            <v>0</v>
          </cell>
          <cell r="FE388">
            <v>0</v>
          </cell>
          <cell r="FF388">
            <v>1213532</v>
          </cell>
          <cell r="FG388">
            <v>168895</v>
          </cell>
          <cell r="FH388">
            <v>34981747</v>
          </cell>
          <cell r="FI388">
            <v>1430119</v>
          </cell>
          <cell r="FJ388">
            <v>0</v>
          </cell>
          <cell r="FK388">
            <v>800000</v>
          </cell>
          <cell r="FL388">
            <v>65000</v>
          </cell>
          <cell r="FM388">
            <v>0</v>
          </cell>
          <cell r="FN388">
            <v>95000</v>
          </cell>
          <cell r="FO388">
            <v>2950000</v>
          </cell>
          <cell r="FP388">
            <v>625000</v>
          </cell>
          <cell r="FQ388">
            <v>76221280</v>
          </cell>
          <cell r="FR388">
            <v>0</v>
          </cell>
          <cell r="FS388">
            <v>4928852</v>
          </cell>
          <cell r="FT388">
            <v>655916</v>
          </cell>
          <cell r="FU388">
            <v>5200000</v>
          </cell>
          <cell r="FV388">
            <v>6200000</v>
          </cell>
          <cell r="FW388">
            <v>134152914</v>
          </cell>
          <cell r="FX388">
            <v>0</v>
          </cell>
          <cell r="FY388">
            <v>0</v>
          </cell>
          <cell r="FZ388">
            <v>0</v>
          </cell>
          <cell r="GA388">
            <v>134152914</v>
          </cell>
          <cell r="GB388">
            <v>8175501</v>
          </cell>
          <cell r="GC388">
            <v>142328415</v>
          </cell>
          <cell r="GD388">
            <v>21519768</v>
          </cell>
          <cell r="GE388">
            <v>0</v>
          </cell>
          <cell r="GF388">
            <v>95180332</v>
          </cell>
          <cell r="GG388">
            <v>6001</v>
          </cell>
          <cell r="GH388">
            <v>64320518</v>
          </cell>
          <cell r="GI388">
            <v>0</v>
          </cell>
          <cell r="GJ388">
            <v>1142944</v>
          </cell>
          <cell r="GK388">
            <v>15058969</v>
          </cell>
          <cell r="GL388">
            <v>3534180</v>
          </cell>
          <cell r="GM388">
            <v>0</v>
          </cell>
          <cell r="GN388">
            <v>598207</v>
          </cell>
          <cell r="GO388">
            <v>668791</v>
          </cell>
          <cell r="GP388">
            <v>0</v>
          </cell>
          <cell r="GQ388">
            <v>3216026</v>
          </cell>
          <cell r="GR388">
            <v>722877</v>
          </cell>
          <cell r="GS388">
            <v>831978</v>
          </cell>
          <cell r="GT388">
            <v>1511384</v>
          </cell>
          <cell r="GU388">
            <v>0</v>
          </cell>
          <cell r="GV388">
            <v>98246571</v>
          </cell>
          <cell r="GW388">
            <v>15869224</v>
          </cell>
          <cell r="GX388">
            <v>12485921</v>
          </cell>
          <cell r="GY388">
            <v>0</v>
          </cell>
          <cell r="GZ388">
            <v>0</v>
          </cell>
          <cell r="HA388">
            <v>0</v>
          </cell>
          <cell r="HB388">
            <v>4549390</v>
          </cell>
          <cell r="HC388">
            <v>0</v>
          </cell>
          <cell r="HD388">
            <v>661968</v>
          </cell>
          <cell r="HE388">
            <v>507085</v>
          </cell>
          <cell r="HF388">
            <v>131658191</v>
          </cell>
          <cell r="HG388">
            <v>123352577</v>
          </cell>
          <cell r="HH388">
            <v>0</v>
          </cell>
          <cell r="HI388">
            <v>8305614</v>
          </cell>
          <cell r="HJ388">
            <v>66129448</v>
          </cell>
          <cell r="HK388">
            <v>0</v>
          </cell>
          <cell r="HL388">
            <v>1221666</v>
          </cell>
          <cell r="HM388">
            <v>15044255</v>
          </cell>
          <cell r="HN388">
            <v>3613098</v>
          </cell>
          <cell r="HO388">
            <v>0</v>
          </cell>
          <cell r="HP388">
            <v>617227</v>
          </cell>
          <cell r="HQ388">
            <v>689864</v>
          </cell>
          <cell r="HR388">
            <v>0</v>
          </cell>
          <cell r="HS388">
            <v>3241650</v>
          </cell>
          <cell r="HT388">
            <v>0</v>
          </cell>
          <cell r="HU388">
            <v>1345641</v>
          </cell>
          <cell r="HV388">
            <v>0</v>
          </cell>
          <cell r="HW388">
            <v>48684</v>
          </cell>
          <cell r="HX388">
            <v>98914143</v>
          </cell>
          <cell r="HY388">
            <v>0</v>
          </cell>
          <cell r="HZ388">
            <v>8305614</v>
          </cell>
          <cell r="IA388">
            <v>0</v>
          </cell>
          <cell r="IB388">
            <v>0</v>
          </cell>
          <cell r="IC388">
            <v>0</v>
          </cell>
          <cell r="ID388">
            <v>4648900</v>
          </cell>
          <cell r="IE388">
            <v>0</v>
          </cell>
          <cell r="IF388">
            <v>541622</v>
          </cell>
          <cell r="IG388">
            <v>2211124</v>
          </cell>
          <cell r="IH388">
            <v>0</v>
          </cell>
          <cell r="II388">
            <v>0</v>
          </cell>
          <cell r="IJ388">
            <v>0</v>
          </cell>
          <cell r="IK388">
            <v>0</v>
          </cell>
          <cell r="IL388">
            <v>97568502</v>
          </cell>
          <cell r="IM388">
            <v>0</v>
          </cell>
          <cell r="IN388">
            <v>2.6</v>
          </cell>
          <cell r="IO388">
            <v>15.43</v>
          </cell>
          <cell r="IP388">
            <v>1448</v>
          </cell>
          <cell r="IQ388">
            <v>71.736000000000004</v>
          </cell>
          <cell r="IR388">
            <v>112.42</v>
          </cell>
          <cell r="IS388">
            <v>10992.3</v>
          </cell>
          <cell r="IT388">
            <v>0</v>
          </cell>
          <cell r="IU388">
            <v>253.5</v>
          </cell>
          <cell r="IV388">
            <v>0</v>
          </cell>
          <cell r="IW388">
            <v>0</v>
          </cell>
          <cell r="IX388">
            <v>0</v>
          </cell>
          <cell r="IY388">
            <v>0</v>
          </cell>
          <cell r="IZ388">
            <v>0</v>
          </cell>
          <cell r="JA388">
            <v>0</v>
          </cell>
          <cell r="JB388">
            <v>0</v>
          </cell>
          <cell r="JC388">
            <v>0</v>
          </cell>
          <cell r="JD388">
            <v>2457.81</v>
          </cell>
          <cell r="JE388">
            <v>1156.28</v>
          </cell>
          <cell r="JF388">
            <v>775.21</v>
          </cell>
          <cell r="JG388">
            <v>526.32000000000005</v>
          </cell>
          <cell r="JH388">
            <v>1085.04</v>
          </cell>
          <cell r="JI388">
            <v>733.97</v>
          </cell>
          <cell r="JJ388">
            <v>560.16</v>
          </cell>
          <cell r="JK388">
            <v>2379.17</v>
          </cell>
          <cell r="JL388">
            <v>19.920000000000002</v>
          </cell>
          <cell r="JM388">
            <v>134.41999999999999</v>
          </cell>
          <cell r="JN388">
            <v>1415</v>
          </cell>
          <cell r="JO388">
            <v>2.8</v>
          </cell>
          <cell r="JP388">
            <v>6121</v>
          </cell>
          <cell r="JQ388">
            <v>72.896000000000001</v>
          </cell>
          <cell r="JR388">
            <v>133421</v>
          </cell>
          <cell r="JS388">
            <v>10803.7</v>
          </cell>
          <cell r="JT388">
            <v>-2</v>
          </cell>
          <cell r="JU388">
            <v>-12242</v>
          </cell>
          <cell r="JV388">
            <v>-10712</v>
          </cell>
          <cell r="JW388">
            <v>0</v>
          </cell>
          <cell r="JX388">
            <v>10992.3</v>
          </cell>
          <cell r="JY388">
            <v>6366</v>
          </cell>
          <cell r="JZ388">
            <v>69976982</v>
          </cell>
          <cell r="KA388">
            <v>0</v>
          </cell>
        </row>
        <row r="389">
          <cell r="C389">
            <v>6822</v>
          </cell>
          <cell r="D389" t="str">
            <v>WAUKEE</v>
          </cell>
          <cell r="E389">
            <v>0</v>
          </cell>
          <cell r="F389">
            <v>0</v>
          </cell>
          <cell r="G389">
            <v>0</v>
          </cell>
          <cell r="H389">
            <v>6822</v>
          </cell>
          <cell r="I389">
            <v>47053896</v>
          </cell>
          <cell r="J389">
            <v>212512</v>
          </cell>
          <cell r="K389">
            <v>0</v>
          </cell>
          <cell r="L389">
            <v>1500000</v>
          </cell>
          <cell r="M389">
            <v>58272</v>
          </cell>
          <cell r="N389">
            <v>2400000</v>
          </cell>
          <cell r="O389">
            <v>790000</v>
          </cell>
          <cell r="P389">
            <v>2215000</v>
          </cell>
          <cell r="Q389">
            <v>0</v>
          </cell>
          <cell r="R389">
            <v>42846216</v>
          </cell>
          <cell r="S389">
            <v>0</v>
          </cell>
          <cell r="T389">
            <v>5630000</v>
          </cell>
          <cell r="U389">
            <v>855951</v>
          </cell>
          <cell r="V389">
            <v>354690</v>
          </cell>
          <cell r="W389">
            <v>1638547</v>
          </cell>
          <cell r="X389">
            <v>105555084</v>
          </cell>
          <cell r="Y389">
            <v>55585000</v>
          </cell>
          <cell r="Z389">
            <v>7403676</v>
          </cell>
          <cell r="AA389">
            <v>0</v>
          </cell>
          <cell r="AB389">
            <v>168543760</v>
          </cell>
          <cell r="AC389">
            <v>36607447</v>
          </cell>
          <cell r="AD389">
            <v>205151207</v>
          </cell>
          <cell r="AE389">
            <v>53360000</v>
          </cell>
          <cell r="AF389">
            <v>3352000</v>
          </cell>
          <cell r="AG389">
            <v>3900000</v>
          </cell>
          <cell r="AH389">
            <v>500000</v>
          </cell>
          <cell r="AI389">
            <v>3000000</v>
          </cell>
          <cell r="AJ389">
            <v>3008000</v>
          </cell>
          <cell r="AK389">
            <v>6350000</v>
          </cell>
          <cell r="AL389">
            <v>3220000</v>
          </cell>
          <cell r="AM389">
            <v>0</v>
          </cell>
          <cell r="AN389">
            <v>23330000</v>
          </cell>
          <cell r="AO389">
            <v>5700000</v>
          </cell>
          <cell r="AP389">
            <v>56685000</v>
          </cell>
          <cell r="AQ389">
            <v>14473833</v>
          </cell>
          <cell r="AR389">
            <v>3602645</v>
          </cell>
          <cell r="AS389">
            <v>74761478</v>
          </cell>
          <cell r="AT389">
            <v>157151478</v>
          </cell>
          <cell r="AU389">
            <v>7403676</v>
          </cell>
          <cell r="AV389">
            <v>164555154</v>
          </cell>
          <cell r="AW389">
            <v>40596053</v>
          </cell>
          <cell r="AX389">
            <v>205151207</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2012</v>
          </cell>
          <cell r="BW389">
            <v>2016</v>
          </cell>
          <cell r="BX389">
            <v>10</v>
          </cell>
          <cell r="BY389">
            <v>0</v>
          </cell>
          <cell r="BZ389">
            <v>0</v>
          </cell>
          <cell r="CA389">
            <v>0</v>
          </cell>
          <cell r="CB389">
            <v>0</v>
          </cell>
          <cell r="CC389">
            <v>0</v>
          </cell>
          <cell r="CD389">
            <v>0</v>
          </cell>
          <cell r="CE389">
            <v>0</v>
          </cell>
          <cell r="CF389">
            <v>0</v>
          </cell>
          <cell r="CG389">
            <v>0</v>
          </cell>
          <cell r="CH389">
            <v>0</v>
          </cell>
          <cell r="CI389">
            <v>0</v>
          </cell>
          <cell r="CJ389">
            <v>2007</v>
          </cell>
          <cell r="CK389">
            <v>2016</v>
          </cell>
          <cell r="CL389">
            <v>1340</v>
          </cell>
          <cell r="CM389">
            <v>0</v>
          </cell>
          <cell r="CN389">
            <v>0</v>
          </cell>
          <cell r="CO389">
            <v>0</v>
          </cell>
          <cell r="CP389">
            <v>0</v>
          </cell>
          <cell r="CQ389">
            <v>0</v>
          </cell>
          <cell r="CR389">
            <v>0</v>
          </cell>
          <cell r="CS389">
            <v>0</v>
          </cell>
          <cell r="CT389">
            <v>4050</v>
          </cell>
          <cell r="CU389">
            <v>0</v>
          </cell>
          <cell r="CV389">
            <v>0</v>
          </cell>
          <cell r="CW389">
            <v>5276523</v>
          </cell>
          <cell r="CX389">
            <v>0</v>
          </cell>
          <cell r="CY389">
            <v>0</v>
          </cell>
          <cell r="CZ389">
            <v>0</v>
          </cell>
          <cell r="DA389">
            <v>0</v>
          </cell>
          <cell r="DB389">
            <v>0</v>
          </cell>
          <cell r="DC389">
            <v>0</v>
          </cell>
          <cell r="DD389">
            <v>0</v>
          </cell>
          <cell r="DE389">
            <v>4245113</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23696702</v>
          </cell>
          <cell r="DU389">
            <v>4046565</v>
          </cell>
          <cell r="DV389">
            <v>0</v>
          </cell>
          <cell r="DW389">
            <v>0</v>
          </cell>
          <cell r="DX389">
            <v>0</v>
          </cell>
          <cell r="DY389">
            <v>4320970</v>
          </cell>
          <cell r="DZ389">
            <v>0</v>
          </cell>
          <cell r="EA389">
            <v>0</v>
          </cell>
          <cell r="EB389">
            <v>32064237</v>
          </cell>
          <cell r="EC389">
            <v>0</v>
          </cell>
          <cell r="ED389">
            <v>0</v>
          </cell>
          <cell r="EE389">
            <v>28017672</v>
          </cell>
          <cell r="EF389">
            <v>0</v>
          </cell>
          <cell r="EG389">
            <v>4245113</v>
          </cell>
          <cell r="EH389">
            <v>4245113</v>
          </cell>
          <cell r="EI389">
            <v>1045438</v>
          </cell>
          <cell r="EJ389">
            <v>5290551</v>
          </cell>
          <cell r="EK389">
            <v>0</v>
          </cell>
          <cell r="EL389">
            <v>0</v>
          </cell>
          <cell r="EM389">
            <v>0</v>
          </cell>
          <cell r="EN389">
            <v>0</v>
          </cell>
          <cell r="EO389">
            <v>9924663</v>
          </cell>
          <cell r="EP389">
            <v>0</v>
          </cell>
          <cell r="EQ389">
            <v>47279451</v>
          </cell>
          <cell r="ER389">
            <v>127733</v>
          </cell>
          <cell r="ES389">
            <v>1177148</v>
          </cell>
          <cell r="ET389">
            <v>0</v>
          </cell>
          <cell r="EU389">
            <v>0</v>
          </cell>
          <cell r="EV389">
            <v>0</v>
          </cell>
          <cell r="EW389">
            <v>134000</v>
          </cell>
          <cell r="EX389">
            <v>33000</v>
          </cell>
          <cell r="EY389">
            <v>0</v>
          </cell>
          <cell r="EZ389">
            <v>0</v>
          </cell>
          <cell r="FA389">
            <v>313279</v>
          </cell>
          <cell r="FB389">
            <v>0</v>
          </cell>
          <cell r="FC389">
            <v>1657427</v>
          </cell>
          <cell r="FD389">
            <v>0</v>
          </cell>
          <cell r="FE389">
            <v>0</v>
          </cell>
          <cell r="FF389">
            <v>1049415</v>
          </cell>
          <cell r="FG389">
            <v>127733</v>
          </cell>
          <cell r="FH389">
            <v>31899865</v>
          </cell>
          <cell r="FI389">
            <v>151329</v>
          </cell>
          <cell r="FJ389">
            <v>0</v>
          </cell>
          <cell r="FK389">
            <v>1500000</v>
          </cell>
          <cell r="FL389">
            <v>15000</v>
          </cell>
          <cell r="FM389">
            <v>0</v>
          </cell>
          <cell r="FN389">
            <v>40000</v>
          </cell>
          <cell r="FO389">
            <v>600000</v>
          </cell>
          <cell r="FP389">
            <v>0</v>
          </cell>
          <cell r="FQ389">
            <v>42846216</v>
          </cell>
          <cell r="FR389">
            <v>0</v>
          </cell>
          <cell r="FS389">
            <v>0</v>
          </cell>
          <cell r="FT389">
            <v>531408</v>
          </cell>
          <cell r="FU389">
            <v>354690</v>
          </cell>
          <cell r="FV389">
            <v>738547</v>
          </cell>
          <cell r="FW389">
            <v>78677055</v>
          </cell>
          <cell r="FX389">
            <v>0</v>
          </cell>
          <cell r="FY389">
            <v>0</v>
          </cell>
          <cell r="FZ389">
            <v>0</v>
          </cell>
          <cell r="GA389">
            <v>78677055</v>
          </cell>
          <cell r="GB389">
            <v>7489557</v>
          </cell>
          <cell r="GC389">
            <v>86166612</v>
          </cell>
          <cell r="GD389">
            <v>3779645</v>
          </cell>
          <cell r="GE389">
            <v>0</v>
          </cell>
          <cell r="GF389">
            <v>53966078</v>
          </cell>
          <cell r="GG389">
            <v>6001</v>
          </cell>
          <cell r="GH389">
            <v>42673711</v>
          </cell>
          <cell r="GI389">
            <v>0</v>
          </cell>
          <cell r="GJ389">
            <v>424949</v>
          </cell>
          <cell r="GK389">
            <v>3230578</v>
          </cell>
          <cell r="GL389">
            <v>1956727</v>
          </cell>
          <cell r="GM389">
            <v>0</v>
          </cell>
          <cell r="GN389">
            <v>387334</v>
          </cell>
          <cell r="GO389">
            <v>424976</v>
          </cell>
          <cell r="GP389">
            <v>0</v>
          </cell>
          <cell r="GQ389">
            <v>906375</v>
          </cell>
          <cell r="GR389">
            <v>0</v>
          </cell>
          <cell r="GS389">
            <v>3678973</v>
          </cell>
          <cell r="GT389">
            <v>1907458</v>
          </cell>
          <cell r="GU389">
            <v>-18237</v>
          </cell>
          <cell r="GV389">
            <v>59552509</v>
          </cell>
          <cell r="GW389">
            <v>4492040</v>
          </cell>
          <cell r="GX389">
            <v>28933271</v>
          </cell>
          <cell r="GY389">
            <v>0</v>
          </cell>
          <cell r="GZ389">
            <v>0</v>
          </cell>
          <cell r="HA389">
            <v>0</v>
          </cell>
          <cell r="HB389">
            <v>3322148</v>
          </cell>
          <cell r="HC389">
            <v>0</v>
          </cell>
          <cell r="HD389">
            <v>142187</v>
          </cell>
          <cell r="HE389">
            <v>0</v>
          </cell>
          <cell r="HF389">
            <v>96299968</v>
          </cell>
          <cell r="HG389">
            <v>65575318</v>
          </cell>
          <cell r="HH389">
            <v>0</v>
          </cell>
          <cell r="HI389">
            <v>30724650</v>
          </cell>
          <cell r="HJ389">
            <v>47262077</v>
          </cell>
          <cell r="HK389">
            <v>0</v>
          </cell>
          <cell r="HL389">
            <v>673065</v>
          </cell>
          <cell r="HM389">
            <v>3373773</v>
          </cell>
          <cell r="HN389">
            <v>2159696</v>
          </cell>
          <cell r="HO389">
            <v>0</v>
          </cell>
          <cell r="HP389">
            <v>429306</v>
          </cell>
          <cell r="HQ389">
            <v>471068</v>
          </cell>
          <cell r="HR389">
            <v>0</v>
          </cell>
          <cell r="HS389">
            <v>466500</v>
          </cell>
          <cell r="HT389">
            <v>0</v>
          </cell>
          <cell r="HU389">
            <v>3480523</v>
          </cell>
          <cell r="HV389">
            <v>0</v>
          </cell>
          <cell r="HW389">
            <v>-2693</v>
          </cell>
          <cell r="HX389">
            <v>62776601</v>
          </cell>
          <cell r="HY389">
            <v>0</v>
          </cell>
          <cell r="HZ389">
            <v>30724650</v>
          </cell>
          <cell r="IA389">
            <v>0</v>
          </cell>
          <cell r="IB389">
            <v>0</v>
          </cell>
          <cell r="IC389">
            <v>0</v>
          </cell>
          <cell r="ID389">
            <v>3654777</v>
          </cell>
          <cell r="IE389">
            <v>0</v>
          </cell>
          <cell r="IF389">
            <v>115205</v>
          </cell>
          <cell r="IG389">
            <v>0</v>
          </cell>
          <cell r="IH389">
            <v>0</v>
          </cell>
          <cell r="II389">
            <v>0</v>
          </cell>
          <cell r="IJ389">
            <v>0</v>
          </cell>
          <cell r="IK389">
            <v>0</v>
          </cell>
          <cell r="IL389">
            <v>59296078</v>
          </cell>
          <cell r="IM389">
            <v>0</v>
          </cell>
          <cell r="IN389">
            <v>1.1000000000000001</v>
          </cell>
          <cell r="IO389">
            <v>51.07</v>
          </cell>
          <cell r="IP389">
            <v>873</v>
          </cell>
          <cell r="IQ389">
            <v>22.81</v>
          </cell>
          <cell r="IR389">
            <v>36.08</v>
          </cell>
          <cell r="IS389">
            <v>8288.6</v>
          </cell>
          <cell r="IT389">
            <v>0</v>
          </cell>
          <cell r="IU389">
            <v>0</v>
          </cell>
          <cell r="IV389">
            <v>0</v>
          </cell>
          <cell r="IW389">
            <v>0</v>
          </cell>
          <cell r="IX389">
            <v>0</v>
          </cell>
          <cell r="IY389">
            <v>0</v>
          </cell>
          <cell r="IZ389">
            <v>0</v>
          </cell>
          <cell r="JA389">
            <v>0</v>
          </cell>
          <cell r="JB389">
            <v>0</v>
          </cell>
          <cell r="JC389">
            <v>0</v>
          </cell>
          <cell r="JD389">
            <v>551.17999999999995</v>
          </cell>
          <cell r="JE389">
            <v>146.59</v>
          </cell>
          <cell r="JF389">
            <v>152.59</v>
          </cell>
          <cell r="JG389">
            <v>252</v>
          </cell>
          <cell r="JH389">
            <v>116.45</v>
          </cell>
          <cell r="JI389">
            <v>185.3</v>
          </cell>
          <cell r="JJ389">
            <v>257.04000000000002</v>
          </cell>
          <cell r="JK389">
            <v>558.79</v>
          </cell>
          <cell r="JL389">
            <v>59.99</v>
          </cell>
          <cell r="JM389">
            <v>46.86</v>
          </cell>
          <cell r="JN389">
            <v>873</v>
          </cell>
          <cell r="JO389">
            <v>0.2</v>
          </cell>
          <cell r="JP389">
            <v>6121</v>
          </cell>
          <cell r="JQ389">
            <v>25.184000000000001</v>
          </cell>
          <cell r="JR389">
            <v>558</v>
          </cell>
          <cell r="JS389">
            <v>7721.3</v>
          </cell>
          <cell r="JT389">
            <v>1.1000000000000001</v>
          </cell>
          <cell r="JU389">
            <v>6733</v>
          </cell>
          <cell r="JV389">
            <v>5892</v>
          </cell>
          <cell r="JW389">
            <v>0</v>
          </cell>
          <cell r="JX389">
            <v>8288.6</v>
          </cell>
          <cell r="JY389">
            <v>6366</v>
          </cell>
          <cell r="JZ389">
            <v>52765228</v>
          </cell>
          <cell r="KA389">
            <v>0</v>
          </cell>
        </row>
        <row r="390">
          <cell r="C390">
            <v>6840</v>
          </cell>
          <cell r="D390" t="str">
            <v>WAVERLY-SHELL ROCK</v>
          </cell>
          <cell r="E390">
            <v>0</v>
          </cell>
          <cell r="F390">
            <v>0</v>
          </cell>
          <cell r="G390">
            <v>0</v>
          </cell>
          <cell r="H390">
            <v>6840</v>
          </cell>
          <cell r="I390">
            <v>9760852</v>
          </cell>
          <cell r="J390">
            <v>355984</v>
          </cell>
          <cell r="K390">
            <v>905535</v>
          </cell>
          <cell r="L390">
            <v>2620000</v>
          </cell>
          <cell r="M390">
            <v>8598</v>
          </cell>
          <cell r="N390">
            <v>950000</v>
          </cell>
          <cell r="O390">
            <v>2650200</v>
          </cell>
          <cell r="P390">
            <v>1245000</v>
          </cell>
          <cell r="Q390">
            <v>10000</v>
          </cell>
          <cell r="R390">
            <v>11364426</v>
          </cell>
          <cell r="S390">
            <v>0</v>
          </cell>
          <cell r="T390">
            <v>840000</v>
          </cell>
          <cell r="U390">
            <v>0</v>
          </cell>
          <cell r="V390">
            <v>187288</v>
          </cell>
          <cell r="W390">
            <v>1190000</v>
          </cell>
          <cell r="X390">
            <v>32087883</v>
          </cell>
          <cell r="Y390">
            <v>0</v>
          </cell>
          <cell r="Z390">
            <v>0</v>
          </cell>
          <cell r="AA390">
            <v>0</v>
          </cell>
          <cell r="AB390">
            <v>32087883</v>
          </cell>
          <cell r="AC390">
            <v>4127423</v>
          </cell>
          <cell r="AD390">
            <v>36215306</v>
          </cell>
          <cell r="AE390">
            <v>20132000</v>
          </cell>
          <cell r="AF390">
            <v>466020</v>
          </cell>
          <cell r="AG390">
            <v>983000</v>
          </cell>
          <cell r="AH390">
            <v>459000</v>
          </cell>
          <cell r="AI390">
            <v>1021000</v>
          </cell>
          <cell r="AJ390">
            <v>287000</v>
          </cell>
          <cell r="AK390">
            <v>1400000</v>
          </cell>
          <cell r="AL390">
            <v>876000</v>
          </cell>
          <cell r="AM390">
            <v>0</v>
          </cell>
          <cell r="AN390">
            <v>5492020</v>
          </cell>
          <cell r="AO390">
            <v>2295000</v>
          </cell>
          <cell r="AP390">
            <v>634000</v>
          </cell>
          <cell r="AQ390">
            <v>2211736</v>
          </cell>
          <cell r="AR390">
            <v>920170</v>
          </cell>
          <cell r="AS390">
            <v>3765906</v>
          </cell>
          <cell r="AT390">
            <v>31684926</v>
          </cell>
          <cell r="AU390">
            <v>0</v>
          </cell>
          <cell r="AV390">
            <v>31684926</v>
          </cell>
          <cell r="AW390">
            <v>4530380</v>
          </cell>
          <cell r="AX390">
            <v>36215306</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20</v>
          </cell>
          <cell r="BV390">
            <v>2015</v>
          </cell>
          <cell r="BW390">
            <v>2019</v>
          </cell>
          <cell r="BX390">
            <v>10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2700</v>
          </cell>
          <cell r="CU390">
            <v>0</v>
          </cell>
          <cell r="CV390">
            <v>6</v>
          </cell>
          <cell r="CW390">
            <v>1263205</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5440839</v>
          </cell>
          <cell r="DU390">
            <v>58543</v>
          </cell>
          <cell r="DV390">
            <v>0</v>
          </cell>
          <cell r="DW390">
            <v>0</v>
          </cell>
          <cell r="DX390">
            <v>0</v>
          </cell>
          <cell r="DY390">
            <v>371075</v>
          </cell>
          <cell r="DZ390">
            <v>2111000</v>
          </cell>
          <cell r="EA390">
            <v>0</v>
          </cell>
          <cell r="EB390">
            <v>7981457</v>
          </cell>
          <cell r="EC390">
            <v>312000</v>
          </cell>
          <cell r="ED390">
            <v>0</v>
          </cell>
          <cell r="EE390">
            <v>7922914</v>
          </cell>
          <cell r="EF390">
            <v>0</v>
          </cell>
          <cell r="EG390">
            <v>0</v>
          </cell>
          <cell r="EH390">
            <v>0</v>
          </cell>
          <cell r="EI390">
            <v>228333</v>
          </cell>
          <cell r="EJ390">
            <v>228333</v>
          </cell>
          <cell r="EK390">
            <v>0</v>
          </cell>
          <cell r="EL390">
            <v>0</v>
          </cell>
          <cell r="EM390">
            <v>0</v>
          </cell>
          <cell r="EN390">
            <v>0</v>
          </cell>
          <cell r="EO390">
            <v>1577736</v>
          </cell>
          <cell r="EP390">
            <v>0</v>
          </cell>
          <cell r="EQ390">
            <v>10099526</v>
          </cell>
          <cell r="ER390">
            <v>8461</v>
          </cell>
          <cell r="ES390">
            <v>1267688</v>
          </cell>
          <cell r="ET390">
            <v>49588</v>
          </cell>
          <cell r="EU390">
            <v>0</v>
          </cell>
          <cell r="EV390">
            <v>0</v>
          </cell>
          <cell r="EW390">
            <v>0</v>
          </cell>
          <cell r="EX390">
            <v>33000</v>
          </cell>
          <cell r="EY390">
            <v>0</v>
          </cell>
          <cell r="EZ390">
            <v>0</v>
          </cell>
          <cell r="FA390">
            <v>228023</v>
          </cell>
          <cell r="FB390">
            <v>0</v>
          </cell>
          <cell r="FC390">
            <v>1578299</v>
          </cell>
          <cell r="FD390">
            <v>0</v>
          </cell>
          <cell r="FE390">
            <v>0</v>
          </cell>
          <cell r="FF390">
            <v>1259227</v>
          </cell>
          <cell r="FG390">
            <v>8461</v>
          </cell>
          <cell r="FH390">
            <v>7712715</v>
          </cell>
          <cell r="FI390">
            <v>286052</v>
          </cell>
          <cell r="FJ390">
            <v>905535</v>
          </cell>
          <cell r="FK390">
            <v>2620000</v>
          </cell>
          <cell r="FL390">
            <v>4788</v>
          </cell>
          <cell r="FM390">
            <v>0</v>
          </cell>
          <cell r="FN390">
            <v>50200</v>
          </cell>
          <cell r="FO390">
            <v>0</v>
          </cell>
          <cell r="FP390">
            <v>0</v>
          </cell>
          <cell r="FQ390">
            <v>11364426</v>
          </cell>
          <cell r="FR390">
            <v>0</v>
          </cell>
          <cell r="FS390">
            <v>840000</v>
          </cell>
          <cell r="FT390">
            <v>0</v>
          </cell>
          <cell r="FU390">
            <v>187288</v>
          </cell>
          <cell r="FV390">
            <v>1000000</v>
          </cell>
          <cell r="FW390">
            <v>24971004</v>
          </cell>
          <cell r="FX390">
            <v>0</v>
          </cell>
          <cell r="FY390">
            <v>0</v>
          </cell>
          <cell r="FZ390">
            <v>0</v>
          </cell>
          <cell r="GA390">
            <v>24971004</v>
          </cell>
          <cell r="GB390">
            <v>3247423</v>
          </cell>
          <cell r="GC390">
            <v>28218427</v>
          </cell>
          <cell r="GD390">
            <v>5607811</v>
          </cell>
          <cell r="GE390">
            <v>0</v>
          </cell>
          <cell r="GF390">
            <v>15113271</v>
          </cell>
          <cell r="GG390">
            <v>6001</v>
          </cell>
          <cell r="GH390">
            <v>11304684</v>
          </cell>
          <cell r="GI390">
            <v>0</v>
          </cell>
          <cell r="GJ390">
            <v>67997</v>
          </cell>
          <cell r="GK390">
            <v>1538296</v>
          </cell>
          <cell r="GL390">
            <v>571803</v>
          </cell>
          <cell r="GM390">
            <v>3456</v>
          </cell>
          <cell r="GN390">
            <v>99067</v>
          </cell>
          <cell r="GO390">
            <v>110756</v>
          </cell>
          <cell r="GP390">
            <v>0</v>
          </cell>
          <cell r="GQ390">
            <v>178317</v>
          </cell>
          <cell r="GR390">
            <v>0</v>
          </cell>
          <cell r="GS390">
            <v>510685</v>
          </cell>
          <cell r="GT390">
            <v>371075</v>
          </cell>
          <cell r="GU390">
            <v>0</v>
          </cell>
          <cell r="GV390">
            <v>15995031</v>
          </cell>
          <cell r="GW390">
            <v>4775219</v>
          </cell>
          <cell r="GX390">
            <v>3916550</v>
          </cell>
          <cell r="GY390">
            <v>0</v>
          </cell>
          <cell r="GZ390">
            <v>0</v>
          </cell>
          <cell r="HA390">
            <v>0</v>
          </cell>
          <cell r="HB390">
            <v>860851</v>
          </cell>
          <cell r="HC390">
            <v>0</v>
          </cell>
          <cell r="HD390">
            <v>108163</v>
          </cell>
          <cell r="HE390">
            <v>231039</v>
          </cell>
          <cell r="HF390">
            <v>25778690</v>
          </cell>
          <cell r="HG390">
            <v>22530581</v>
          </cell>
          <cell r="HH390">
            <v>0</v>
          </cell>
          <cell r="HI390">
            <v>3248109</v>
          </cell>
          <cell r="HJ390">
            <v>12051637</v>
          </cell>
          <cell r="HK390">
            <v>0</v>
          </cell>
          <cell r="HL390">
            <v>104381</v>
          </cell>
          <cell r="HM390">
            <v>1503868</v>
          </cell>
          <cell r="HN390">
            <v>603365</v>
          </cell>
          <cell r="HO390">
            <v>0</v>
          </cell>
          <cell r="HP390">
            <v>104610</v>
          </cell>
          <cell r="HQ390">
            <v>116920</v>
          </cell>
          <cell r="HR390">
            <v>0</v>
          </cell>
          <cell r="HS390">
            <v>144191</v>
          </cell>
          <cell r="HT390">
            <v>0</v>
          </cell>
          <cell r="HU390">
            <v>94263</v>
          </cell>
          <cell r="HV390">
            <v>0</v>
          </cell>
          <cell r="HW390">
            <v>-24004</v>
          </cell>
          <cell r="HX390">
            <v>16044228</v>
          </cell>
          <cell r="HY390">
            <v>0</v>
          </cell>
          <cell r="HZ390">
            <v>3248109</v>
          </cell>
          <cell r="IA390">
            <v>0</v>
          </cell>
          <cell r="IB390">
            <v>0</v>
          </cell>
          <cell r="IC390">
            <v>0</v>
          </cell>
          <cell r="ID390">
            <v>906404</v>
          </cell>
          <cell r="IE390">
            <v>0</v>
          </cell>
          <cell r="IF390">
            <v>88570</v>
          </cell>
          <cell r="IG390">
            <v>220356</v>
          </cell>
          <cell r="IH390">
            <v>0</v>
          </cell>
          <cell r="II390">
            <v>0</v>
          </cell>
          <cell r="IJ390">
            <v>0</v>
          </cell>
          <cell r="IK390">
            <v>0</v>
          </cell>
          <cell r="IL390">
            <v>15949965</v>
          </cell>
          <cell r="IM390">
            <v>0</v>
          </cell>
          <cell r="IN390">
            <v>1.2</v>
          </cell>
          <cell r="IO390">
            <v>8.4700000000000006</v>
          </cell>
          <cell r="IP390">
            <v>108</v>
          </cell>
          <cell r="IQ390">
            <v>7.0430000000000001</v>
          </cell>
          <cell r="IR390">
            <v>1.54</v>
          </cell>
          <cell r="IS390">
            <v>1984.3</v>
          </cell>
          <cell r="IT390">
            <v>0</v>
          </cell>
          <cell r="IU390">
            <v>35</v>
          </cell>
          <cell r="IV390">
            <v>0</v>
          </cell>
          <cell r="IW390">
            <v>0</v>
          </cell>
          <cell r="IX390">
            <v>0</v>
          </cell>
          <cell r="IY390">
            <v>0</v>
          </cell>
          <cell r="IZ390">
            <v>0</v>
          </cell>
          <cell r="JA390">
            <v>0</v>
          </cell>
          <cell r="JB390">
            <v>0</v>
          </cell>
          <cell r="JC390">
            <v>0</v>
          </cell>
          <cell r="JD390">
            <v>245.69</v>
          </cell>
          <cell r="JE390">
            <v>69.87</v>
          </cell>
          <cell r="JF390">
            <v>101.66</v>
          </cell>
          <cell r="JG390">
            <v>74.16</v>
          </cell>
          <cell r="JH390">
            <v>64.39</v>
          </cell>
          <cell r="JI390">
            <v>89.55</v>
          </cell>
          <cell r="JJ390">
            <v>80.64</v>
          </cell>
          <cell r="JK390">
            <v>234.58</v>
          </cell>
          <cell r="JL390">
            <v>8.5500000000000007</v>
          </cell>
          <cell r="JM390">
            <v>1.54</v>
          </cell>
          <cell r="JN390">
            <v>110</v>
          </cell>
          <cell r="JO390">
            <v>1.5</v>
          </cell>
          <cell r="JP390">
            <v>6121</v>
          </cell>
          <cell r="JQ390">
            <v>7.06</v>
          </cell>
          <cell r="JR390">
            <v>24724</v>
          </cell>
          <cell r="JS390">
            <v>1968.9</v>
          </cell>
          <cell r="JT390">
            <v>-1</v>
          </cell>
          <cell r="JU390">
            <v>-6121</v>
          </cell>
          <cell r="JV390">
            <v>-5356</v>
          </cell>
          <cell r="JW390">
            <v>0</v>
          </cell>
          <cell r="JX390">
            <v>1984.3</v>
          </cell>
          <cell r="JY390">
            <v>6366</v>
          </cell>
          <cell r="JZ390">
            <v>12632054</v>
          </cell>
          <cell r="KA390">
            <v>0</v>
          </cell>
        </row>
        <row r="391">
          <cell r="C391">
            <v>6854</v>
          </cell>
          <cell r="D391" t="str">
            <v>WAYNE</v>
          </cell>
          <cell r="E391">
            <v>0</v>
          </cell>
          <cell r="F391">
            <v>0</v>
          </cell>
          <cell r="G391">
            <v>0</v>
          </cell>
          <cell r="H391">
            <v>6854</v>
          </cell>
          <cell r="I391">
            <v>2209327</v>
          </cell>
          <cell r="J391">
            <v>51993</v>
          </cell>
          <cell r="K391">
            <v>48000</v>
          </cell>
          <cell r="L391">
            <v>235000</v>
          </cell>
          <cell r="M391">
            <v>17500</v>
          </cell>
          <cell r="N391">
            <v>130000</v>
          </cell>
          <cell r="O391">
            <v>12000</v>
          </cell>
          <cell r="P391">
            <v>718000</v>
          </cell>
          <cell r="Q391">
            <v>2000</v>
          </cell>
          <cell r="R391">
            <v>3102788</v>
          </cell>
          <cell r="S391">
            <v>0</v>
          </cell>
          <cell r="T391">
            <v>0</v>
          </cell>
          <cell r="U391">
            <v>10021</v>
          </cell>
          <cell r="V391">
            <v>130000</v>
          </cell>
          <cell r="W391">
            <v>305000</v>
          </cell>
          <cell r="X391">
            <v>6971629</v>
          </cell>
          <cell r="Y391">
            <v>0</v>
          </cell>
          <cell r="Z391">
            <v>0</v>
          </cell>
          <cell r="AA391">
            <v>0</v>
          </cell>
          <cell r="AB391">
            <v>6971629</v>
          </cell>
          <cell r="AC391">
            <v>6796512</v>
          </cell>
          <cell r="AD391">
            <v>13768141</v>
          </cell>
          <cell r="AE391">
            <v>4922000</v>
          </cell>
          <cell r="AF391">
            <v>70000</v>
          </cell>
          <cell r="AG391">
            <v>142000</v>
          </cell>
          <cell r="AH391">
            <v>252000</v>
          </cell>
          <cell r="AI391">
            <v>294000</v>
          </cell>
          <cell r="AJ391">
            <v>89000</v>
          </cell>
          <cell r="AK391">
            <v>990000</v>
          </cell>
          <cell r="AL391">
            <v>390000</v>
          </cell>
          <cell r="AM391">
            <v>0</v>
          </cell>
          <cell r="AN391">
            <v>2227000</v>
          </cell>
          <cell r="AO391">
            <v>354000</v>
          </cell>
          <cell r="AP391">
            <v>3209141</v>
          </cell>
          <cell r="AQ391">
            <v>76448</v>
          </cell>
          <cell r="AR391">
            <v>255798</v>
          </cell>
          <cell r="AS391">
            <v>3541387</v>
          </cell>
          <cell r="AT391">
            <v>11044387</v>
          </cell>
          <cell r="AU391">
            <v>0</v>
          </cell>
          <cell r="AV391">
            <v>11044387</v>
          </cell>
          <cell r="AW391">
            <v>2723754</v>
          </cell>
          <cell r="AX391">
            <v>13768141</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20</v>
          </cell>
          <cell r="BV391">
            <v>2014</v>
          </cell>
          <cell r="BW391">
            <v>2018</v>
          </cell>
          <cell r="BX391">
            <v>10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0</v>
          </cell>
          <cell r="CM391">
            <v>0</v>
          </cell>
          <cell r="CN391">
            <v>0</v>
          </cell>
          <cell r="CO391">
            <v>0</v>
          </cell>
          <cell r="CP391">
            <v>0</v>
          </cell>
          <cell r="CQ391">
            <v>0</v>
          </cell>
          <cell r="CR391">
            <v>0</v>
          </cell>
          <cell r="CS391">
            <v>0</v>
          </cell>
          <cell r="CT391">
            <v>2700</v>
          </cell>
          <cell r="CU391">
            <v>0</v>
          </cell>
          <cell r="CV391">
            <v>2</v>
          </cell>
          <cell r="CW391">
            <v>346822</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1784554</v>
          </cell>
          <cell r="DU391">
            <v>215490</v>
          </cell>
          <cell r="DV391">
            <v>0</v>
          </cell>
          <cell r="DW391">
            <v>0</v>
          </cell>
          <cell r="DX391">
            <v>0</v>
          </cell>
          <cell r="DY391">
            <v>0</v>
          </cell>
          <cell r="DZ391">
            <v>0</v>
          </cell>
          <cell r="EA391">
            <v>0</v>
          </cell>
          <cell r="EB391">
            <v>2000044</v>
          </cell>
          <cell r="EC391">
            <v>175000</v>
          </cell>
          <cell r="ED391">
            <v>0</v>
          </cell>
          <cell r="EE391">
            <v>1784554</v>
          </cell>
          <cell r="EF391">
            <v>0</v>
          </cell>
          <cell r="EG391">
            <v>0</v>
          </cell>
          <cell r="EH391">
            <v>0</v>
          </cell>
          <cell r="EI391">
            <v>61867</v>
          </cell>
          <cell r="EJ391">
            <v>61867</v>
          </cell>
          <cell r="EK391">
            <v>0</v>
          </cell>
          <cell r="EL391">
            <v>0</v>
          </cell>
          <cell r="EM391">
            <v>0</v>
          </cell>
          <cell r="EN391">
            <v>0</v>
          </cell>
          <cell r="EO391">
            <v>24698</v>
          </cell>
          <cell r="EP391">
            <v>0</v>
          </cell>
          <cell r="EQ391">
            <v>2261609</v>
          </cell>
          <cell r="ER391">
            <v>114942</v>
          </cell>
          <cell r="ES391">
            <v>1066823</v>
          </cell>
          <cell r="ET391">
            <v>93345</v>
          </cell>
          <cell r="EU391">
            <v>0</v>
          </cell>
          <cell r="EV391">
            <v>0</v>
          </cell>
          <cell r="EW391">
            <v>0</v>
          </cell>
          <cell r="EX391">
            <v>33000</v>
          </cell>
          <cell r="EY391">
            <v>0</v>
          </cell>
          <cell r="EZ391">
            <v>0</v>
          </cell>
          <cell r="FA391">
            <v>13174</v>
          </cell>
          <cell r="FB391">
            <v>0</v>
          </cell>
          <cell r="FC391">
            <v>1206342</v>
          </cell>
          <cell r="FD391">
            <v>0</v>
          </cell>
          <cell r="FE391">
            <v>0</v>
          </cell>
          <cell r="FF391">
            <v>951881</v>
          </cell>
          <cell r="FG391">
            <v>114942</v>
          </cell>
          <cell r="FH391">
            <v>1953776</v>
          </cell>
          <cell r="FI391">
            <v>45979</v>
          </cell>
          <cell r="FJ391">
            <v>48000</v>
          </cell>
          <cell r="FK391">
            <v>235000</v>
          </cell>
          <cell r="FL391">
            <v>10000</v>
          </cell>
          <cell r="FM391">
            <v>0</v>
          </cell>
          <cell r="FN391">
            <v>0</v>
          </cell>
          <cell r="FO391">
            <v>40000</v>
          </cell>
          <cell r="FP391">
            <v>0</v>
          </cell>
          <cell r="FQ391">
            <v>3102788</v>
          </cell>
          <cell r="FR391">
            <v>0</v>
          </cell>
          <cell r="FS391">
            <v>0</v>
          </cell>
          <cell r="FT391">
            <v>8862</v>
          </cell>
          <cell r="FU391">
            <v>130000</v>
          </cell>
          <cell r="FV391">
            <v>125000</v>
          </cell>
          <cell r="FW391">
            <v>5699405</v>
          </cell>
          <cell r="FX391">
            <v>0</v>
          </cell>
          <cell r="FY391">
            <v>0</v>
          </cell>
          <cell r="FZ391">
            <v>0</v>
          </cell>
          <cell r="GA391">
            <v>5699405</v>
          </cell>
          <cell r="GB391">
            <v>2596536</v>
          </cell>
          <cell r="GC391">
            <v>8295941</v>
          </cell>
          <cell r="GD391">
            <v>596862</v>
          </cell>
          <cell r="GE391">
            <v>0</v>
          </cell>
          <cell r="GF391">
            <v>4867240</v>
          </cell>
          <cell r="GG391">
            <v>6024</v>
          </cell>
          <cell r="GH391">
            <v>3330067</v>
          </cell>
          <cell r="GI391">
            <v>198863</v>
          </cell>
          <cell r="GJ391">
            <v>28415</v>
          </cell>
          <cell r="GK391">
            <v>482101</v>
          </cell>
          <cell r="GL391">
            <v>165308</v>
          </cell>
          <cell r="GM391">
            <v>21944</v>
          </cell>
          <cell r="GN391">
            <v>27141</v>
          </cell>
          <cell r="GO391">
            <v>29801</v>
          </cell>
          <cell r="GP391">
            <v>0</v>
          </cell>
          <cell r="GQ391">
            <v>166503</v>
          </cell>
          <cell r="GR391">
            <v>0</v>
          </cell>
          <cell r="GS391">
            <v>75134</v>
          </cell>
          <cell r="GT391">
            <v>0</v>
          </cell>
          <cell r="GU391">
            <v>0</v>
          </cell>
          <cell r="GV391">
            <v>4942374</v>
          </cell>
          <cell r="GW391">
            <v>670924</v>
          </cell>
          <cell r="GX391">
            <v>2703848</v>
          </cell>
          <cell r="GY391">
            <v>0</v>
          </cell>
          <cell r="GZ391">
            <v>0</v>
          </cell>
          <cell r="HA391">
            <v>0</v>
          </cell>
          <cell r="HB391">
            <v>274480</v>
          </cell>
          <cell r="HC391">
            <v>0</v>
          </cell>
          <cell r="HD391">
            <v>42800</v>
          </cell>
          <cell r="HE391">
            <v>87015</v>
          </cell>
          <cell r="HF391">
            <v>8678641</v>
          </cell>
          <cell r="HG391">
            <v>5874758</v>
          </cell>
          <cell r="HH391">
            <v>0</v>
          </cell>
          <cell r="HI391">
            <v>2803883</v>
          </cell>
          <cell r="HJ391">
            <v>3433882</v>
          </cell>
          <cell r="HK391">
            <v>0</v>
          </cell>
          <cell r="HL391">
            <v>37945</v>
          </cell>
          <cell r="HM391">
            <v>501105</v>
          </cell>
          <cell r="HN391">
            <v>170676</v>
          </cell>
          <cell r="HO391">
            <v>16576</v>
          </cell>
          <cell r="HP391">
            <v>27984</v>
          </cell>
          <cell r="HQ391">
            <v>30728</v>
          </cell>
          <cell r="HR391">
            <v>0</v>
          </cell>
          <cell r="HS391">
            <v>168341</v>
          </cell>
          <cell r="HT391">
            <v>0</v>
          </cell>
          <cell r="HU391">
            <v>36006</v>
          </cell>
          <cell r="HV391">
            <v>0</v>
          </cell>
          <cell r="HW391">
            <v>0</v>
          </cell>
          <cell r="HX391">
            <v>4837500</v>
          </cell>
          <cell r="HY391">
            <v>0</v>
          </cell>
          <cell r="HZ391">
            <v>2803883</v>
          </cell>
          <cell r="IA391">
            <v>0</v>
          </cell>
          <cell r="IB391">
            <v>0</v>
          </cell>
          <cell r="IC391">
            <v>0</v>
          </cell>
          <cell r="ID391">
            <v>267602</v>
          </cell>
          <cell r="IE391">
            <v>0</v>
          </cell>
          <cell r="IF391">
            <v>35052</v>
          </cell>
          <cell r="IG391">
            <v>94876</v>
          </cell>
          <cell r="IH391">
            <v>0</v>
          </cell>
          <cell r="II391">
            <v>0</v>
          </cell>
          <cell r="IJ391">
            <v>0</v>
          </cell>
          <cell r="IK391">
            <v>0</v>
          </cell>
          <cell r="IL391">
            <v>4801494</v>
          </cell>
          <cell r="IM391">
            <v>0</v>
          </cell>
          <cell r="IN391">
            <v>0</v>
          </cell>
          <cell r="IO391">
            <v>1.05</v>
          </cell>
          <cell r="IP391">
            <v>0</v>
          </cell>
          <cell r="IQ391">
            <v>3.246</v>
          </cell>
          <cell r="IR391">
            <v>0.88</v>
          </cell>
          <cell r="IS391">
            <v>534.9</v>
          </cell>
          <cell r="IT391">
            <v>0</v>
          </cell>
          <cell r="IU391">
            <v>18</v>
          </cell>
          <cell r="IV391">
            <v>0</v>
          </cell>
          <cell r="IW391">
            <v>0</v>
          </cell>
          <cell r="IX391">
            <v>0</v>
          </cell>
          <cell r="IY391">
            <v>0</v>
          </cell>
          <cell r="IZ391">
            <v>0</v>
          </cell>
          <cell r="JA391">
            <v>0</v>
          </cell>
          <cell r="JB391">
            <v>0</v>
          </cell>
          <cell r="JC391">
            <v>1.63</v>
          </cell>
          <cell r="JD391">
            <v>81.56</v>
          </cell>
          <cell r="JE391">
            <v>35.619999999999997</v>
          </cell>
          <cell r="JF391">
            <v>12.1</v>
          </cell>
          <cell r="JG391">
            <v>33.840000000000003</v>
          </cell>
          <cell r="JH391">
            <v>32.880000000000003</v>
          </cell>
          <cell r="JI391">
            <v>6.05</v>
          </cell>
          <cell r="JJ391">
            <v>28.08</v>
          </cell>
          <cell r="JK391">
            <v>67.010000000000005</v>
          </cell>
          <cell r="JL391">
            <v>2.94</v>
          </cell>
          <cell r="JM391">
            <v>0.66</v>
          </cell>
          <cell r="JN391">
            <v>0</v>
          </cell>
          <cell r="JO391">
            <v>0</v>
          </cell>
          <cell r="JP391">
            <v>6144</v>
          </cell>
          <cell r="JQ391">
            <v>3.1139999999999999</v>
          </cell>
          <cell r="JR391">
            <v>14940</v>
          </cell>
          <cell r="JS391">
            <v>558.9</v>
          </cell>
          <cell r="JT391">
            <v>-1</v>
          </cell>
          <cell r="JU391">
            <v>-6144</v>
          </cell>
          <cell r="JV391">
            <v>-5356</v>
          </cell>
          <cell r="JW391">
            <v>452</v>
          </cell>
          <cell r="JX391">
            <v>534.9</v>
          </cell>
          <cell r="JY391">
            <v>6389</v>
          </cell>
          <cell r="JZ391">
            <v>3417476</v>
          </cell>
          <cell r="KA391">
            <v>50745</v>
          </cell>
        </row>
        <row r="392">
          <cell r="C392">
            <v>6867</v>
          </cell>
          <cell r="D392" t="str">
            <v>WEBSTER CITY</v>
          </cell>
          <cell r="E392">
            <v>0</v>
          </cell>
          <cell r="F392">
            <v>0</v>
          </cell>
          <cell r="G392">
            <v>0</v>
          </cell>
          <cell r="H392">
            <v>6867</v>
          </cell>
          <cell r="I392">
            <v>5846974</v>
          </cell>
          <cell r="J392">
            <v>78135</v>
          </cell>
          <cell r="K392">
            <v>514150</v>
          </cell>
          <cell r="L392">
            <v>950000</v>
          </cell>
          <cell r="M392">
            <v>460</v>
          </cell>
          <cell r="N392">
            <v>390000</v>
          </cell>
          <cell r="O392">
            <v>488000</v>
          </cell>
          <cell r="P392">
            <v>1850000</v>
          </cell>
          <cell r="Q392">
            <v>300</v>
          </cell>
          <cell r="R392">
            <v>9911334</v>
          </cell>
          <cell r="S392">
            <v>0</v>
          </cell>
          <cell r="T392">
            <v>55000</v>
          </cell>
          <cell r="U392">
            <v>77597</v>
          </cell>
          <cell r="V392">
            <v>250000</v>
          </cell>
          <cell r="W392">
            <v>875000</v>
          </cell>
          <cell r="X392">
            <v>21286950</v>
          </cell>
          <cell r="Y392">
            <v>0</v>
          </cell>
          <cell r="Z392">
            <v>3334914</v>
          </cell>
          <cell r="AA392">
            <v>5000</v>
          </cell>
          <cell r="AB392">
            <v>24626864</v>
          </cell>
          <cell r="AC392">
            <v>925294</v>
          </cell>
          <cell r="AD392">
            <v>25552158</v>
          </cell>
          <cell r="AE392">
            <v>12345000</v>
          </cell>
          <cell r="AF392">
            <v>690000</v>
          </cell>
          <cell r="AG392">
            <v>1160000</v>
          </cell>
          <cell r="AH392">
            <v>385400</v>
          </cell>
          <cell r="AI392">
            <v>1130000</v>
          </cell>
          <cell r="AJ392">
            <v>433000</v>
          </cell>
          <cell r="AK392">
            <v>1559000</v>
          </cell>
          <cell r="AL392">
            <v>720000</v>
          </cell>
          <cell r="AM392">
            <v>0</v>
          </cell>
          <cell r="AN392">
            <v>6077400</v>
          </cell>
          <cell r="AO392">
            <v>852554</v>
          </cell>
          <cell r="AP392">
            <v>661330</v>
          </cell>
          <cell r="AQ392">
            <v>1234914</v>
          </cell>
          <cell r="AR392">
            <v>733442</v>
          </cell>
          <cell r="AS392">
            <v>2629686</v>
          </cell>
          <cell r="AT392">
            <v>21904640</v>
          </cell>
          <cell r="AU392">
            <v>3334914</v>
          </cell>
          <cell r="AV392">
            <v>25239554</v>
          </cell>
          <cell r="AW392">
            <v>312604</v>
          </cell>
          <cell r="AX392">
            <v>25552158</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20</v>
          </cell>
          <cell r="BV392">
            <v>2012</v>
          </cell>
          <cell r="BW392">
            <v>2016</v>
          </cell>
          <cell r="BX392">
            <v>10</v>
          </cell>
          <cell r="BY392">
            <v>0</v>
          </cell>
          <cell r="BZ392">
            <v>0</v>
          </cell>
          <cell r="CA392">
            <v>0</v>
          </cell>
          <cell r="CB392">
            <v>0</v>
          </cell>
          <cell r="CC392">
            <v>0</v>
          </cell>
          <cell r="CD392">
            <v>0</v>
          </cell>
          <cell r="CE392">
            <v>0</v>
          </cell>
          <cell r="CF392">
            <v>0</v>
          </cell>
          <cell r="CG392">
            <v>0</v>
          </cell>
          <cell r="CH392">
            <v>0</v>
          </cell>
          <cell r="CI392">
            <v>0</v>
          </cell>
          <cell r="CJ392">
            <v>2011</v>
          </cell>
          <cell r="CK392">
            <v>2020</v>
          </cell>
          <cell r="CL392">
            <v>675</v>
          </cell>
          <cell r="CM392">
            <v>0</v>
          </cell>
          <cell r="CN392">
            <v>0</v>
          </cell>
          <cell r="CO392">
            <v>0</v>
          </cell>
          <cell r="CP392">
            <v>0</v>
          </cell>
          <cell r="CQ392">
            <v>0</v>
          </cell>
          <cell r="CR392">
            <v>0</v>
          </cell>
          <cell r="CS392">
            <v>0</v>
          </cell>
          <cell r="CT392">
            <v>2700</v>
          </cell>
          <cell r="CU392">
            <v>0</v>
          </cell>
          <cell r="CV392">
            <v>5</v>
          </cell>
          <cell r="CW392">
            <v>986348</v>
          </cell>
          <cell r="CX392">
            <v>0</v>
          </cell>
          <cell r="CY392">
            <v>0</v>
          </cell>
          <cell r="CZ392">
            <v>0</v>
          </cell>
          <cell r="DA392">
            <v>0</v>
          </cell>
          <cell r="DB392">
            <v>0</v>
          </cell>
          <cell r="DC392">
            <v>0</v>
          </cell>
          <cell r="DD392">
            <v>0</v>
          </cell>
          <cell r="DE392">
            <v>282635</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4179559</v>
          </cell>
          <cell r="DU392">
            <v>192272</v>
          </cell>
          <cell r="DV392">
            <v>0</v>
          </cell>
          <cell r="DW392">
            <v>0</v>
          </cell>
          <cell r="DX392">
            <v>0</v>
          </cell>
          <cell r="DY392">
            <v>352395</v>
          </cell>
          <cell r="DZ392">
            <v>575000</v>
          </cell>
          <cell r="EA392">
            <v>0</v>
          </cell>
          <cell r="EB392">
            <v>5299226</v>
          </cell>
          <cell r="EC392">
            <v>225000</v>
          </cell>
          <cell r="ED392">
            <v>0</v>
          </cell>
          <cell r="EE392">
            <v>5106954</v>
          </cell>
          <cell r="EF392">
            <v>0</v>
          </cell>
          <cell r="EG392">
            <v>282635</v>
          </cell>
          <cell r="EH392">
            <v>282635</v>
          </cell>
          <cell r="EI392">
            <v>138177</v>
          </cell>
          <cell r="EJ392">
            <v>420812</v>
          </cell>
          <cell r="EK392">
            <v>0</v>
          </cell>
          <cell r="EL392">
            <v>0</v>
          </cell>
          <cell r="EM392">
            <v>0</v>
          </cell>
          <cell r="EN392">
            <v>0</v>
          </cell>
          <cell r="EO392">
            <v>0</v>
          </cell>
          <cell r="EP392">
            <v>0</v>
          </cell>
          <cell r="EQ392">
            <v>5945038</v>
          </cell>
          <cell r="ER392">
            <v>45919</v>
          </cell>
          <cell r="ES392">
            <v>1292098</v>
          </cell>
          <cell r="ET392">
            <v>54904</v>
          </cell>
          <cell r="EU392">
            <v>0</v>
          </cell>
          <cell r="EV392">
            <v>0</v>
          </cell>
          <cell r="EW392">
            <v>67500</v>
          </cell>
          <cell r="EX392">
            <v>33000</v>
          </cell>
          <cell r="EY392">
            <v>0</v>
          </cell>
          <cell r="EZ392">
            <v>0</v>
          </cell>
          <cell r="FA392">
            <v>0</v>
          </cell>
          <cell r="FB392">
            <v>0</v>
          </cell>
          <cell r="FC392">
            <v>1447502</v>
          </cell>
          <cell r="FD392">
            <v>0</v>
          </cell>
          <cell r="FE392">
            <v>0</v>
          </cell>
          <cell r="FF392">
            <v>1246179</v>
          </cell>
          <cell r="FG392">
            <v>45919</v>
          </cell>
          <cell r="FH392">
            <v>5209577</v>
          </cell>
          <cell r="FI392">
            <v>69720</v>
          </cell>
          <cell r="FJ392">
            <v>514150</v>
          </cell>
          <cell r="FK392">
            <v>950000</v>
          </cell>
          <cell r="FL392">
            <v>300</v>
          </cell>
          <cell r="FM392">
            <v>0</v>
          </cell>
          <cell r="FN392">
            <v>38000</v>
          </cell>
          <cell r="FO392">
            <v>425000</v>
          </cell>
          <cell r="FP392">
            <v>300</v>
          </cell>
          <cell r="FQ392">
            <v>9911334</v>
          </cell>
          <cell r="FR392">
            <v>0</v>
          </cell>
          <cell r="FS392">
            <v>30000</v>
          </cell>
          <cell r="FT392">
            <v>68961</v>
          </cell>
          <cell r="FU392">
            <v>250000</v>
          </cell>
          <cell r="FV392">
            <v>400000</v>
          </cell>
          <cell r="FW392">
            <v>17867342</v>
          </cell>
          <cell r="FX392">
            <v>0</v>
          </cell>
          <cell r="FY392">
            <v>1050000</v>
          </cell>
          <cell r="FZ392">
            <v>5000</v>
          </cell>
          <cell r="GA392">
            <v>18922342</v>
          </cell>
          <cell r="GB392">
            <v>227301</v>
          </cell>
          <cell r="GC392">
            <v>19149643</v>
          </cell>
          <cell r="GD392">
            <v>3731711</v>
          </cell>
          <cell r="GE392">
            <v>0</v>
          </cell>
          <cell r="GF392">
            <v>12831805</v>
          </cell>
          <cell r="GG392">
            <v>6001</v>
          </cell>
          <cell r="GH392">
            <v>9368161</v>
          </cell>
          <cell r="GI392">
            <v>41915</v>
          </cell>
          <cell r="GJ392">
            <v>300944</v>
          </cell>
          <cell r="GK392">
            <v>1228225</v>
          </cell>
          <cell r="GL392">
            <v>483485</v>
          </cell>
          <cell r="GM392">
            <v>392</v>
          </cell>
          <cell r="GN392">
            <v>81065</v>
          </cell>
          <cell r="GO392">
            <v>91161</v>
          </cell>
          <cell r="GP392">
            <v>0</v>
          </cell>
          <cell r="GQ392">
            <v>253287</v>
          </cell>
          <cell r="GR392">
            <v>0</v>
          </cell>
          <cell r="GS392">
            <v>78254</v>
          </cell>
          <cell r="GT392">
            <v>518223</v>
          </cell>
          <cell r="GU392">
            <v>0</v>
          </cell>
          <cell r="GV392">
            <v>13428282</v>
          </cell>
          <cell r="GW392">
            <v>3063018</v>
          </cell>
          <cell r="GX392">
            <v>4194563</v>
          </cell>
          <cell r="GY392">
            <v>0</v>
          </cell>
          <cell r="GZ392">
            <v>0</v>
          </cell>
          <cell r="HA392">
            <v>0</v>
          </cell>
          <cell r="HB392">
            <v>676961</v>
          </cell>
          <cell r="HC392">
            <v>0</v>
          </cell>
          <cell r="HD392">
            <v>96984</v>
          </cell>
          <cell r="HE392">
            <v>318053</v>
          </cell>
          <cell r="HF392">
            <v>21680877</v>
          </cell>
          <cell r="HG392">
            <v>17559794</v>
          </cell>
          <cell r="HH392">
            <v>0</v>
          </cell>
          <cell r="HI392">
            <v>4121083</v>
          </cell>
          <cell r="HJ392">
            <v>9625885</v>
          </cell>
          <cell r="HK392">
            <v>0</v>
          </cell>
          <cell r="HL392">
            <v>265266</v>
          </cell>
          <cell r="HM392">
            <v>1228852</v>
          </cell>
          <cell r="HN392">
            <v>494909</v>
          </cell>
          <cell r="HO392">
            <v>0</v>
          </cell>
          <cell r="HP392">
            <v>83075</v>
          </cell>
          <cell r="HQ392">
            <v>93385</v>
          </cell>
          <cell r="HR392">
            <v>0</v>
          </cell>
          <cell r="HS392">
            <v>355396</v>
          </cell>
          <cell r="HT392">
            <v>0</v>
          </cell>
          <cell r="HU392">
            <v>95401</v>
          </cell>
          <cell r="HV392">
            <v>0</v>
          </cell>
          <cell r="HW392">
            <v>11882</v>
          </cell>
          <cell r="HX392">
            <v>13281820</v>
          </cell>
          <cell r="HY392">
            <v>0</v>
          </cell>
          <cell r="HZ392">
            <v>4121083</v>
          </cell>
          <cell r="IA392">
            <v>0</v>
          </cell>
          <cell r="IB392">
            <v>0</v>
          </cell>
          <cell r="IC392">
            <v>0</v>
          </cell>
          <cell r="ID392">
            <v>692968</v>
          </cell>
          <cell r="IE392">
            <v>0</v>
          </cell>
          <cell r="IF392">
            <v>79389</v>
          </cell>
          <cell r="IG392">
            <v>345837</v>
          </cell>
          <cell r="IH392">
            <v>0</v>
          </cell>
          <cell r="II392">
            <v>0</v>
          </cell>
          <cell r="IJ392">
            <v>0</v>
          </cell>
          <cell r="IK392">
            <v>0</v>
          </cell>
          <cell r="IL392">
            <v>13186419</v>
          </cell>
          <cell r="IM392">
            <v>0</v>
          </cell>
          <cell r="IN392">
            <v>0.3</v>
          </cell>
          <cell r="IO392">
            <v>20.5</v>
          </cell>
          <cell r="IP392">
            <v>75</v>
          </cell>
          <cell r="IQ392">
            <v>8.7569999999999997</v>
          </cell>
          <cell r="IR392">
            <v>14.08</v>
          </cell>
          <cell r="IS392">
            <v>1549.4</v>
          </cell>
          <cell r="IT392">
            <v>0</v>
          </cell>
          <cell r="IU392">
            <v>52.5</v>
          </cell>
          <cell r="IV392">
            <v>0</v>
          </cell>
          <cell r="IW392">
            <v>0</v>
          </cell>
          <cell r="IX392">
            <v>0</v>
          </cell>
          <cell r="IY392">
            <v>7887</v>
          </cell>
          <cell r="IZ392">
            <v>9671</v>
          </cell>
          <cell r="JA392">
            <v>0</v>
          </cell>
          <cell r="JB392">
            <v>0</v>
          </cell>
          <cell r="JC392">
            <v>5.34</v>
          </cell>
          <cell r="JD392">
            <v>200.76</v>
          </cell>
          <cell r="JE392">
            <v>64.39</v>
          </cell>
          <cell r="JF392">
            <v>59.33</v>
          </cell>
          <cell r="JG392">
            <v>77.040000000000006</v>
          </cell>
          <cell r="JH392">
            <v>69.87</v>
          </cell>
          <cell r="JI392">
            <v>55.09</v>
          </cell>
          <cell r="JJ392">
            <v>75.599999999999994</v>
          </cell>
          <cell r="JK392">
            <v>200.56</v>
          </cell>
          <cell r="JL392">
            <v>20.77</v>
          </cell>
          <cell r="JM392">
            <v>19.8</v>
          </cell>
          <cell r="JN392">
            <v>86</v>
          </cell>
          <cell r="JO392">
            <v>0.5</v>
          </cell>
          <cell r="JP392">
            <v>6121</v>
          </cell>
          <cell r="JQ392">
            <v>9.1760000000000002</v>
          </cell>
          <cell r="JR392">
            <v>12173</v>
          </cell>
          <cell r="JS392">
            <v>1572.6</v>
          </cell>
          <cell r="JT392">
            <v>1</v>
          </cell>
          <cell r="JU392">
            <v>6121</v>
          </cell>
          <cell r="JV392">
            <v>5356</v>
          </cell>
          <cell r="JW392">
            <v>1548</v>
          </cell>
          <cell r="JX392">
            <v>1549.4</v>
          </cell>
          <cell r="JY392">
            <v>6366</v>
          </cell>
          <cell r="JZ392">
            <v>9863480</v>
          </cell>
          <cell r="KA392">
            <v>0</v>
          </cell>
        </row>
        <row r="393">
          <cell r="C393">
            <v>6894</v>
          </cell>
          <cell r="D393" t="str">
            <v>AGWSR (WELLSBG-STMBOAT ROCKOLD OLD)</v>
          </cell>
          <cell r="E393">
            <v>0</v>
          </cell>
          <cell r="F393">
            <v>0</v>
          </cell>
          <cell r="G393">
            <v>0</v>
          </cell>
          <cell r="H393">
            <v>9</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0</v>
          </cell>
          <cell r="CL393">
            <v>0</v>
          </cell>
          <cell r="CM393">
            <v>0</v>
          </cell>
          <cell r="CN393">
            <v>0</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cell r="HA393">
            <v>0</v>
          </cell>
          <cell r="HB393">
            <v>0</v>
          </cell>
          <cell r="HC393">
            <v>0</v>
          </cell>
          <cell r="HD393">
            <v>0</v>
          </cell>
          <cell r="HE393">
            <v>0</v>
          </cell>
          <cell r="HF393">
            <v>0</v>
          </cell>
          <cell r="HG393">
            <v>0</v>
          </cell>
          <cell r="HH393">
            <v>0</v>
          </cell>
          <cell r="HI393">
            <v>0</v>
          </cell>
          <cell r="HJ393">
            <v>0</v>
          </cell>
          <cell r="HK393">
            <v>0</v>
          </cell>
          <cell r="HL393">
            <v>0</v>
          </cell>
          <cell r="HM393">
            <v>0</v>
          </cell>
          <cell r="HN393">
            <v>0</v>
          </cell>
          <cell r="HO393">
            <v>0</v>
          </cell>
          <cell r="HP393">
            <v>0</v>
          </cell>
          <cell r="HQ393">
            <v>0</v>
          </cell>
          <cell r="HR393">
            <v>0</v>
          </cell>
          <cell r="HS393">
            <v>0</v>
          </cell>
          <cell r="HT393">
            <v>0</v>
          </cell>
          <cell r="HU393">
            <v>0</v>
          </cell>
          <cell r="HV393">
            <v>0</v>
          </cell>
          <cell r="HW393">
            <v>0</v>
          </cell>
          <cell r="HX393">
            <v>0</v>
          </cell>
          <cell r="HY393">
            <v>0</v>
          </cell>
          <cell r="HZ393">
            <v>0</v>
          </cell>
          <cell r="IA393">
            <v>0</v>
          </cell>
          <cell r="IB393">
            <v>0</v>
          </cell>
          <cell r="IC393">
            <v>0</v>
          </cell>
          <cell r="ID393">
            <v>0</v>
          </cell>
          <cell r="IE393">
            <v>0</v>
          </cell>
          <cell r="IF393">
            <v>0</v>
          </cell>
          <cell r="IG393">
            <v>0</v>
          </cell>
          <cell r="IH393">
            <v>0</v>
          </cell>
          <cell r="II393">
            <v>0</v>
          </cell>
          <cell r="IJ393">
            <v>0</v>
          </cell>
          <cell r="IK393">
            <v>0</v>
          </cell>
          <cell r="IL393">
            <v>0</v>
          </cell>
          <cell r="IM393">
            <v>0</v>
          </cell>
          <cell r="IN393">
            <v>0</v>
          </cell>
          <cell r="IO393">
            <v>0</v>
          </cell>
          <cell r="IP393">
            <v>0</v>
          </cell>
          <cell r="IQ393">
            <v>0</v>
          </cell>
          <cell r="IR393">
            <v>0</v>
          </cell>
          <cell r="IS393">
            <v>0</v>
          </cell>
          <cell r="IT393">
            <v>0</v>
          </cell>
          <cell r="IU393">
            <v>0</v>
          </cell>
          <cell r="IV393">
            <v>0</v>
          </cell>
          <cell r="IW393">
            <v>0</v>
          </cell>
          <cell r="IX393">
            <v>0</v>
          </cell>
          <cell r="IY393">
            <v>0</v>
          </cell>
          <cell r="IZ393">
            <v>0</v>
          </cell>
          <cell r="JA393">
            <v>0</v>
          </cell>
          <cell r="JB393">
            <v>0</v>
          </cell>
          <cell r="JC393">
            <v>0</v>
          </cell>
          <cell r="JD393">
            <v>0</v>
          </cell>
          <cell r="JE393">
            <v>0</v>
          </cell>
          <cell r="JF393">
            <v>0</v>
          </cell>
          <cell r="JG393">
            <v>0</v>
          </cell>
          <cell r="JH393">
            <v>0</v>
          </cell>
          <cell r="JI393">
            <v>0</v>
          </cell>
          <cell r="JJ393">
            <v>0</v>
          </cell>
          <cell r="JK393">
            <v>0</v>
          </cell>
          <cell r="JL393">
            <v>0</v>
          </cell>
          <cell r="JM393">
            <v>0</v>
          </cell>
          <cell r="JN393">
            <v>0</v>
          </cell>
          <cell r="JO393">
            <v>0</v>
          </cell>
          <cell r="JP393">
            <v>0</v>
          </cell>
          <cell r="JQ393">
            <v>0</v>
          </cell>
          <cell r="JR393">
            <v>0</v>
          </cell>
          <cell r="JS393">
            <v>0</v>
          </cell>
          <cell r="JT393">
            <v>0</v>
          </cell>
          <cell r="JU393">
            <v>0</v>
          </cell>
          <cell r="JV393">
            <v>0</v>
          </cell>
          <cell r="JW393">
            <v>0</v>
          </cell>
          <cell r="JX393">
            <v>0</v>
          </cell>
          <cell r="JY393">
            <v>0</v>
          </cell>
          <cell r="JZ393">
            <v>0</v>
          </cell>
          <cell r="KA393">
            <v>0</v>
          </cell>
        </row>
        <row r="394">
          <cell r="C394">
            <v>6921</v>
          </cell>
          <cell r="D394" t="str">
            <v>WEST BEND-MALLARD</v>
          </cell>
          <cell r="E394">
            <v>0</v>
          </cell>
          <cell r="F394">
            <v>0</v>
          </cell>
          <cell r="G394">
            <v>0</v>
          </cell>
          <cell r="H394">
            <v>6921</v>
          </cell>
          <cell r="I394">
            <v>2017902</v>
          </cell>
          <cell r="J394">
            <v>21977</v>
          </cell>
          <cell r="K394">
            <v>0</v>
          </cell>
          <cell r="L394">
            <v>300000</v>
          </cell>
          <cell r="M394">
            <v>17100</v>
          </cell>
          <cell r="N394">
            <v>135000</v>
          </cell>
          <cell r="O394">
            <v>192000</v>
          </cell>
          <cell r="P394">
            <v>375000</v>
          </cell>
          <cell r="Q394">
            <v>0</v>
          </cell>
          <cell r="R394">
            <v>1567492</v>
          </cell>
          <cell r="S394">
            <v>0</v>
          </cell>
          <cell r="T394">
            <v>33000</v>
          </cell>
          <cell r="U394">
            <v>11932</v>
          </cell>
          <cell r="V394">
            <v>22000</v>
          </cell>
          <cell r="W394">
            <v>155000</v>
          </cell>
          <cell r="X394">
            <v>4848403</v>
          </cell>
          <cell r="Y394">
            <v>0</v>
          </cell>
          <cell r="Z394">
            <v>0</v>
          </cell>
          <cell r="AA394">
            <v>0</v>
          </cell>
          <cell r="AB394">
            <v>4848403</v>
          </cell>
          <cell r="AC394">
            <v>2397484</v>
          </cell>
          <cell r="AD394">
            <v>7245887</v>
          </cell>
          <cell r="AE394">
            <v>2767000</v>
          </cell>
          <cell r="AF394">
            <v>103000</v>
          </cell>
          <cell r="AG394">
            <v>100000</v>
          </cell>
          <cell r="AH394">
            <v>200000</v>
          </cell>
          <cell r="AI394">
            <v>220000</v>
          </cell>
          <cell r="AJ394">
            <v>150000</v>
          </cell>
          <cell r="AK394">
            <v>388000</v>
          </cell>
          <cell r="AL394">
            <v>275000</v>
          </cell>
          <cell r="AM394">
            <v>0</v>
          </cell>
          <cell r="AN394">
            <v>1436000</v>
          </cell>
          <cell r="AO394">
            <v>560000</v>
          </cell>
          <cell r="AP394">
            <v>490000</v>
          </cell>
          <cell r="AQ394">
            <v>0</v>
          </cell>
          <cell r="AR394">
            <v>157512</v>
          </cell>
          <cell r="AS394">
            <v>647512</v>
          </cell>
          <cell r="AT394">
            <v>5410512</v>
          </cell>
          <cell r="AU394">
            <v>0</v>
          </cell>
          <cell r="AV394">
            <v>5410512</v>
          </cell>
          <cell r="AW394">
            <v>1835375</v>
          </cell>
          <cell r="AX394">
            <v>7245887</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20</v>
          </cell>
          <cell r="BV394">
            <v>2012</v>
          </cell>
          <cell r="BW394">
            <v>2016</v>
          </cell>
          <cell r="BX394">
            <v>10</v>
          </cell>
          <cell r="BY394">
            <v>0</v>
          </cell>
          <cell r="BZ394">
            <v>0</v>
          </cell>
          <cell r="CA394">
            <v>0</v>
          </cell>
          <cell r="CB394">
            <v>0</v>
          </cell>
          <cell r="CC394">
            <v>0</v>
          </cell>
          <cell r="CD394">
            <v>0</v>
          </cell>
          <cell r="CE394">
            <v>0</v>
          </cell>
          <cell r="CF394">
            <v>0</v>
          </cell>
          <cell r="CG394">
            <v>0</v>
          </cell>
          <cell r="CH394">
            <v>0</v>
          </cell>
          <cell r="CI394">
            <v>0</v>
          </cell>
          <cell r="CJ394">
            <v>2011</v>
          </cell>
          <cell r="CK394">
            <v>2020</v>
          </cell>
          <cell r="CL394">
            <v>1340</v>
          </cell>
          <cell r="CM394">
            <v>0</v>
          </cell>
          <cell r="CN394">
            <v>0</v>
          </cell>
          <cell r="CO394">
            <v>0</v>
          </cell>
          <cell r="CP394">
            <v>0</v>
          </cell>
          <cell r="CQ394">
            <v>0</v>
          </cell>
          <cell r="CR394">
            <v>0</v>
          </cell>
          <cell r="CS394">
            <v>135</v>
          </cell>
          <cell r="CT394">
            <v>2700</v>
          </cell>
          <cell r="CU394">
            <v>0</v>
          </cell>
          <cell r="CV394">
            <v>0</v>
          </cell>
          <cell r="CW394">
            <v>208585</v>
          </cell>
          <cell r="CX394">
            <v>0</v>
          </cell>
          <cell r="CY394">
            <v>0</v>
          </cell>
          <cell r="CZ394">
            <v>0</v>
          </cell>
          <cell r="DA394">
            <v>0</v>
          </cell>
          <cell r="DB394">
            <v>0</v>
          </cell>
          <cell r="DC394">
            <v>0</v>
          </cell>
          <cell r="DD394">
            <v>0</v>
          </cell>
          <cell r="DE394">
            <v>264089</v>
          </cell>
          <cell r="DF394">
            <v>0</v>
          </cell>
          <cell r="DG394">
            <v>0</v>
          </cell>
          <cell r="DH394">
            <v>0</v>
          </cell>
          <cell r="DI394">
            <v>0</v>
          </cell>
          <cell r="DJ394">
            <v>0</v>
          </cell>
          <cell r="DK394">
            <v>0</v>
          </cell>
          <cell r="DL394">
            <v>0</v>
          </cell>
          <cell r="DM394">
            <v>0</v>
          </cell>
          <cell r="DN394">
            <v>0</v>
          </cell>
          <cell r="DO394">
            <v>0</v>
          </cell>
          <cell r="DP394">
            <v>0</v>
          </cell>
          <cell r="DQ394">
            <v>0</v>
          </cell>
          <cell r="DR394">
            <v>0</v>
          </cell>
          <cell r="DS394">
            <v>0</v>
          </cell>
          <cell r="DT394">
            <v>1413962</v>
          </cell>
          <cell r="DU394">
            <v>181824</v>
          </cell>
          <cell r="DV394">
            <v>0</v>
          </cell>
          <cell r="DW394">
            <v>0</v>
          </cell>
          <cell r="DX394">
            <v>0</v>
          </cell>
          <cell r="DY394">
            <v>0</v>
          </cell>
          <cell r="DZ394">
            <v>0</v>
          </cell>
          <cell r="EA394">
            <v>0</v>
          </cell>
          <cell r="EB394">
            <v>1595786</v>
          </cell>
          <cell r="EC394">
            <v>85000</v>
          </cell>
          <cell r="ED394">
            <v>0</v>
          </cell>
          <cell r="EE394">
            <v>1413962</v>
          </cell>
          <cell r="EF394">
            <v>0</v>
          </cell>
          <cell r="EG394">
            <v>264089</v>
          </cell>
          <cell r="EH394">
            <v>264089</v>
          </cell>
          <cell r="EI394">
            <v>65037</v>
          </cell>
          <cell r="EJ394">
            <v>329126</v>
          </cell>
          <cell r="EK394">
            <v>0</v>
          </cell>
          <cell r="EL394">
            <v>0</v>
          </cell>
          <cell r="EM394">
            <v>0</v>
          </cell>
          <cell r="EN394">
            <v>25668</v>
          </cell>
          <cell r="EO394">
            <v>0</v>
          </cell>
          <cell r="EP394">
            <v>0</v>
          </cell>
          <cell r="EQ394">
            <v>2035580</v>
          </cell>
          <cell r="ER394">
            <v>92258</v>
          </cell>
          <cell r="ES394">
            <v>835913</v>
          </cell>
          <cell r="ET394">
            <v>44705</v>
          </cell>
          <cell r="EU394">
            <v>0</v>
          </cell>
          <cell r="EV394">
            <v>0</v>
          </cell>
          <cell r="EW394">
            <v>134000</v>
          </cell>
          <cell r="EX394">
            <v>33000</v>
          </cell>
          <cell r="EY394">
            <v>0</v>
          </cell>
          <cell r="EZ394">
            <v>13500</v>
          </cell>
          <cell r="FA394">
            <v>0</v>
          </cell>
          <cell r="FB394">
            <v>0</v>
          </cell>
          <cell r="FC394">
            <v>1061118</v>
          </cell>
          <cell r="FD394">
            <v>0</v>
          </cell>
          <cell r="FE394">
            <v>0</v>
          </cell>
          <cell r="FF394">
            <v>743655</v>
          </cell>
          <cell r="FG394">
            <v>92258</v>
          </cell>
          <cell r="FH394">
            <v>1582761</v>
          </cell>
          <cell r="FI394">
            <v>17324</v>
          </cell>
          <cell r="FJ394">
            <v>0</v>
          </cell>
          <cell r="FK394">
            <v>300000</v>
          </cell>
          <cell r="FL394">
            <v>10000</v>
          </cell>
          <cell r="FM394">
            <v>0</v>
          </cell>
          <cell r="FN394">
            <v>2000</v>
          </cell>
          <cell r="FO394">
            <v>60000</v>
          </cell>
          <cell r="FP394">
            <v>0</v>
          </cell>
          <cell r="FQ394">
            <v>1567492</v>
          </cell>
          <cell r="FR394">
            <v>0</v>
          </cell>
          <cell r="FS394">
            <v>32000</v>
          </cell>
          <cell r="FT394">
            <v>9149</v>
          </cell>
          <cell r="FU394">
            <v>22000</v>
          </cell>
          <cell r="FV394">
            <v>75000</v>
          </cell>
          <cell r="FW394">
            <v>3677726</v>
          </cell>
          <cell r="FX394">
            <v>0</v>
          </cell>
          <cell r="FY394">
            <v>0</v>
          </cell>
          <cell r="FZ394">
            <v>0</v>
          </cell>
          <cell r="GA394">
            <v>3677726</v>
          </cell>
          <cell r="GB394">
            <v>967943</v>
          </cell>
          <cell r="GC394">
            <v>4645669</v>
          </cell>
          <cell r="GD394">
            <v>510149</v>
          </cell>
          <cell r="GE394">
            <v>0</v>
          </cell>
          <cell r="GF394">
            <v>2788642</v>
          </cell>
          <cell r="GG394">
            <v>6053</v>
          </cell>
          <cell r="GH394">
            <v>1967225</v>
          </cell>
          <cell r="GI394">
            <v>2116</v>
          </cell>
          <cell r="GJ394">
            <v>95353</v>
          </cell>
          <cell r="GK394">
            <v>311487</v>
          </cell>
          <cell r="GL394">
            <v>103079</v>
          </cell>
          <cell r="GM394">
            <v>3566</v>
          </cell>
          <cell r="GN394">
            <v>17163</v>
          </cell>
          <cell r="GO394">
            <v>19300</v>
          </cell>
          <cell r="GP394">
            <v>0</v>
          </cell>
          <cell r="GQ394">
            <v>47312</v>
          </cell>
          <cell r="GR394">
            <v>0</v>
          </cell>
          <cell r="GS394">
            <v>17649</v>
          </cell>
          <cell r="GT394">
            <v>149271</v>
          </cell>
          <cell r="GU394">
            <v>0</v>
          </cell>
          <cell r="GV394">
            <v>2955562</v>
          </cell>
          <cell r="GW394">
            <v>572481</v>
          </cell>
          <cell r="GX394">
            <v>438270</v>
          </cell>
          <cell r="GY394">
            <v>0</v>
          </cell>
          <cell r="GZ394">
            <v>0</v>
          </cell>
          <cell r="HA394">
            <v>0</v>
          </cell>
          <cell r="HB394">
            <v>171037</v>
          </cell>
          <cell r="HC394">
            <v>0</v>
          </cell>
          <cell r="HD394">
            <v>23919</v>
          </cell>
          <cell r="HE394">
            <v>42007</v>
          </cell>
          <cell r="HF394">
            <v>4179357</v>
          </cell>
          <cell r="HG394">
            <v>3676749</v>
          </cell>
          <cell r="HH394">
            <v>0</v>
          </cell>
          <cell r="HI394">
            <v>502608</v>
          </cell>
          <cell r="HJ394">
            <v>1925976</v>
          </cell>
          <cell r="HK394">
            <v>60921</v>
          </cell>
          <cell r="HL394">
            <v>97805</v>
          </cell>
          <cell r="HM394">
            <v>338280</v>
          </cell>
          <cell r="HN394">
            <v>102367</v>
          </cell>
          <cell r="HO394">
            <v>4278</v>
          </cell>
          <cell r="HP394">
            <v>16998</v>
          </cell>
          <cell r="HQ394">
            <v>19108</v>
          </cell>
          <cell r="HR394">
            <v>0</v>
          </cell>
          <cell r="HS394">
            <v>34125</v>
          </cell>
          <cell r="HT394">
            <v>0</v>
          </cell>
          <cell r="HU394">
            <v>80249</v>
          </cell>
          <cell r="HV394">
            <v>0</v>
          </cell>
          <cell r="HW394">
            <v>0</v>
          </cell>
          <cell r="HX394">
            <v>2906066</v>
          </cell>
          <cell r="HY394">
            <v>0</v>
          </cell>
          <cell r="HZ394">
            <v>502608</v>
          </cell>
          <cell r="IA394">
            <v>0</v>
          </cell>
          <cell r="IB394">
            <v>0</v>
          </cell>
          <cell r="IC394">
            <v>0</v>
          </cell>
          <cell r="ID394">
            <v>173635</v>
          </cell>
          <cell r="IE394">
            <v>0</v>
          </cell>
          <cell r="IF394">
            <v>19619</v>
          </cell>
          <cell r="IG394">
            <v>61210</v>
          </cell>
          <cell r="IH394">
            <v>0</v>
          </cell>
          <cell r="II394">
            <v>0</v>
          </cell>
          <cell r="IJ394">
            <v>0</v>
          </cell>
          <cell r="IK394">
            <v>0</v>
          </cell>
          <cell r="IL394">
            <v>2825817</v>
          </cell>
          <cell r="IM394">
            <v>0</v>
          </cell>
          <cell r="IN394">
            <v>0</v>
          </cell>
          <cell r="IO394">
            <v>14.7</v>
          </cell>
          <cell r="IP394">
            <v>25</v>
          </cell>
          <cell r="IQ394">
            <v>1.1439999999999999</v>
          </cell>
          <cell r="IR394">
            <v>0</v>
          </cell>
          <cell r="IS394">
            <v>325</v>
          </cell>
          <cell r="IT394">
            <v>0</v>
          </cell>
          <cell r="IU394">
            <v>9</v>
          </cell>
          <cell r="IV394">
            <v>0</v>
          </cell>
          <cell r="IW394">
            <v>0</v>
          </cell>
          <cell r="IX394">
            <v>0</v>
          </cell>
          <cell r="IY394">
            <v>1680</v>
          </cell>
          <cell r="IZ394">
            <v>2062</v>
          </cell>
          <cell r="JA394">
            <v>0</v>
          </cell>
          <cell r="JB394">
            <v>0</v>
          </cell>
          <cell r="JC394">
            <v>1.1599999999999999</v>
          </cell>
          <cell r="JD394">
            <v>54.8</v>
          </cell>
          <cell r="JE394">
            <v>10.96</v>
          </cell>
          <cell r="JF394">
            <v>19.36</v>
          </cell>
          <cell r="JG394">
            <v>24.48</v>
          </cell>
          <cell r="JH394">
            <v>13.7</v>
          </cell>
          <cell r="JI394">
            <v>15.73</v>
          </cell>
          <cell r="JJ394">
            <v>24.48</v>
          </cell>
          <cell r="JK394">
            <v>53.91</v>
          </cell>
          <cell r="JL394">
            <v>6.65</v>
          </cell>
          <cell r="JM394">
            <v>0</v>
          </cell>
          <cell r="JN394">
            <v>26</v>
          </cell>
          <cell r="JO394">
            <v>0</v>
          </cell>
          <cell r="JP394">
            <v>6173</v>
          </cell>
          <cell r="JQ394">
            <v>1.177</v>
          </cell>
          <cell r="JR394">
            <v>7559</v>
          </cell>
          <cell r="JS394">
            <v>312</v>
          </cell>
          <cell r="JT394">
            <v>0</v>
          </cell>
          <cell r="JU394">
            <v>0</v>
          </cell>
          <cell r="JV394">
            <v>0</v>
          </cell>
          <cell r="JW394">
            <v>336</v>
          </cell>
          <cell r="JX394">
            <v>325</v>
          </cell>
          <cell r="JY394">
            <v>6418</v>
          </cell>
          <cell r="JZ394">
            <v>2085850</v>
          </cell>
          <cell r="KA394">
            <v>0</v>
          </cell>
        </row>
        <row r="395">
          <cell r="C395">
            <v>6930</v>
          </cell>
          <cell r="D395" t="str">
            <v>WEST BRANCH</v>
          </cell>
          <cell r="E395">
            <v>0</v>
          </cell>
          <cell r="F395">
            <v>0</v>
          </cell>
          <cell r="G395">
            <v>0</v>
          </cell>
          <cell r="H395">
            <v>6930</v>
          </cell>
          <cell r="I395">
            <v>4424100</v>
          </cell>
          <cell r="J395">
            <v>103984</v>
          </cell>
          <cell r="K395">
            <v>457670</v>
          </cell>
          <cell r="L395">
            <v>315000</v>
          </cell>
          <cell r="M395">
            <v>5000</v>
          </cell>
          <cell r="N395">
            <v>260000</v>
          </cell>
          <cell r="O395">
            <v>350000</v>
          </cell>
          <cell r="P395">
            <v>660000</v>
          </cell>
          <cell r="Q395">
            <v>0</v>
          </cell>
          <cell r="R395">
            <v>4274183</v>
          </cell>
          <cell r="S395">
            <v>0</v>
          </cell>
          <cell r="T395">
            <v>55000</v>
          </cell>
          <cell r="U395">
            <v>16295</v>
          </cell>
          <cell r="V395">
            <v>55000</v>
          </cell>
          <cell r="W395">
            <v>160000</v>
          </cell>
          <cell r="X395">
            <v>11136232</v>
          </cell>
          <cell r="Y395">
            <v>0</v>
          </cell>
          <cell r="Z395">
            <v>255000</v>
          </cell>
          <cell r="AA395">
            <v>0</v>
          </cell>
          <cell r="AB395">
            <v>11391232</v>
          </cell>
          <cell r="AC395">
            <v>3076887</v>
          </cell>
          <cell r="AD395">
            <v>14468119</v>
          </cell>
          <cell r="AE395">
            <v>7050000</v>
          </cell>
          <cell r="AF395">
            <v>360000</v>
          </cell>
          <cell r="AG395">
            <v>360000</v>
          </cell>
          <cell r="AH395">
            <v>380000</v>
          </cell>
          <cell r="AI395">
            <v>590000</v>
          </cell>
          <cell r="AJ395">
            <v>330000</v>
          </cell>
          <cell r="AK395">
            <v>905000</v>
          </cell>
          <cell r="AL395">
            <v>650000</v>
          </cell>
          <cell r="AM395">
            <v>0</v>
          </cell>
          <cell r="AN395">
            <v>3575000</v>
          </cell>
          <cell r="AO395">
            <v>400000</v>
          </cell>
          <cell r="AP395">
            <v>1510000</v>
          </cell>
          <cell r="AQ395">
            <v>635000</v>
          </cell>
          <cell r="AR395">
            <v>357403</v>
          </cell>
          <cell r="AS395">
            <v>2502403</v>
          </cell>
          <cell r="AT395">
            <v>13527403</v>
          </cell>
          <cell r="AU395">
            <v>255000</v>
          </cell>
          <cell r="AV395">
            <v>13782403</v>
          </cell>
          <cell r="AW395">
            <v>685716</v>
          </cell>
          <cell r="AX395">
            <v>14468119</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15</v>
          </cell>
          <cell r="BV395">
            <v>2007</v>
          </cell>
          <cell r="BW395">
            <v>2016</v>
          </cell>
          <cell r="BX395">
            <v>10</v>
          </cell>
          <cell r="BY395">
            <v>0</v>
          </cell>
          <cell r="BZ395">
            <v>0</v>
          </cell>
          <cell r="CA395">
            <v>0</v>
          </cell>
          <cell r="CB395">
            <v>0</v>
          </cell>
          <cell r="CC395">
            <v>0</v>
          </cell>
          <cell r="CD395">
            <v>0</v>
          </cell>
          <cell r="CE395">
            <v>0</v>
          </cell>
          <cell r="CF395">
            <v>0</v>
          </cell>
          <cell r="CG395">
            <v>0</v>
          </cell>
          <cell r="CH395">
            <v>0</v>
          </cell>
          <cell r="CI395">
            <v>0</v>
          </cell>
          <cell r="CJ395">
            <v>2012</v>
          </cell>
          <cell r="CK395">
            <v>2021</v>
          </cell>
          <cell r="CL395">
            <v>1340</v>
          </cell>
          <cell r="CM395">
            <v>0</v>
          </cell>
          <cell r="CN395">
            <v>0</v>
          </cell>
          <cell r="CO395">
            <v>0</v>
          </cell>
          <cell r="CP395">
            <v>0</v>
          </cell>
          <cell r="CQ395">
            <v>0</v>
          </cell>
          <cell r="CR395">
            <v>0</v>
          </cell>
          <cell r="CS395">
            <v>0</v>
          </cell>
          <cell r="CT395">
            <v>2700</v>
          </cell>
          <cell r="CU395">
            <v>0</v>
          </cell>
          <cell r="CV395">
            <v>5</v>
          </cell>
          <cell r="CW395">
            <v>520349</v>
          </cell>
          <cell r="CX395">
            <v>0</v>
          </cell>
          <cell r="CY395">
            <v>0</v>
          </cell>
          <cell r="CZ395">
            <v>0</v>
          </cell>
          <cell r="DA395">
            <v>0</v>
          </cell>
          <cell r="DB395">
            <v>0</v>
          </cell>
          <cell r="DC395">
            <v>0</v>
          </cell>
          <cell r="DD395">
            <v>5</v>
          </cell>
          <cell r="DE395">
            <v>430254</v>
          </cell>
          <cell r="DF395">
            <v>0</v>
          </cell>
          <cell r="DG395">
            <v>0</v>
          </cell>
          <cell r="DH395">
            <v>0</v>
          </cell>
          <cell r="DI395">
            <v>0</v>
          </cell>
          <cell r="DJ395">
            <v>0</v>
          </cell>
          <cell r="DK395">
            <v>0</v>
          </cell>
          <cell r="DL395">
            <v>0</v>
          </cell>
          <cell r="DM395">
            <v>0</v>
          </cell>
          <cell r="DN395">
            <v>0</v>
          </cell>
          <cell r="DO395">
            <v>0</v>
          </cell>
          <cell r="DP395">
            <v>0</v>
          </cell>
          <cell r="DQ395">
            <v>0</v>
          </cell>
          <cell r="DR395">
            <v>0</v>
          </cell>
          <cell r="DS395">
            <v>0</v>
          </cell>
          <cell r="DT395">
            <v>2813376</v>
          </cell>
          <cell r="DU395">
            <v>192544</v>
          </cell>
          <cell r="DV395">
            <v>0</v>
          </cell>
          <cell r="DW395">
            <v>0</v>
          </cell>
          <cell r="DX395">
            <v>0</v>
          </cell>
          <cell r="DY395">
            <v>48008</v>
          </cell>
          <cell r="DZ395">
            <v>504000</v>
          </cell>
          <cell r="EA395">
            <v>0</v>
          </cell>
          <cell r="EB395">
            <v>3557928</v>
          </cell>
          <cell r="EC395">
            <v>280000</v>
          </cell>
          <cell r="ED395">
            <v>0</v>
          </cell>
          <cell r="EE395">
            <v>3365384</v>
          </cell>
          <cell r="EF395">
            <v>0</v>
          </cell>
          <cell r="EG395">
            <v>201419</v>
          </cell>
          <cell r="EH395">
            <v>201419</v>
          </cell>
          <cell r="EI395">
            <v>105958</v>
          </cell>
          <cell r="EJ395">
            <v>307377</v>
          </cell>
          <cell r="EK395">
            <v>0</v>
          </cell>
          <cell r="EL395">
            <v>0</v>
          </cell>
          <cell r="EM395">
            <v>0</v>
          </cell>
          <cell r="EN395">
            <v>0</v>
          </cell>
          <cell r="EO395">
            <v>383763</v>
          </cell>
          <cell r="EP395">
            <v>0</v>
          </cell>
          <cell r="EQ395">
            <v>4529068</v>
          </cell>
          <cell r="ER395">
            <v>59967</v>
          </cell>
          <cell r="ES395">
            <v>1108095</v>
          </cell>
          <cell r="ET395">
            <v>87204</v>
          </cell>
          <cell r="EU395">
            <v>0</v>
          </cell>
          <cell r="EV395">
            <v>0</v>
          </cell>
          <cell r="EW395">
            <v>62731</v>
          </cell>
          <cell r="EX395">
            <v>33000</v>
          </cell>
          <cell r="EY395">
            <v>0</v>
          </cell>
          <cell r="EZ395">
            <v>0</v>
          </cell>
          <cell r="FA395">
            <v>119521</v>
          </cell>
          <cell r="FB395">
            <v>0</v>
          </cell>
          <cell r="FC395">
            <v>1410551</v>
          </cell>
          <cell r="FD395">
            <v>0</v>
          </cell>
          <cell r="FE395">
            <v>0</v>
          </cell>
          <cell r="FF395">
            <v>1048128</v>
          </cell>
          <cell r="FG395">
            <v>59967</v>
          </cell>
          <cell r="FH395">
            <v>3475261</v>
          </cell>
          <cell r="FI395">
            <v>81683</v>
          </cell>
          <cell r="FJ395">
            <v>228835</v>
          </cell>
          <cell r="FK395">
            <v>315000</v>
          </cell>
          <cell r="FL395">
            <v>5000</v>
          </cell>
          <cell r="FM395">
            <v>0</v>
          </cell>
          <cell r="FN395">
            <v>0</v>
          </cell>
          <cell r="FO395">
            <v>50000</v>
          </cell>
          <cell r="FP395">
            <v>0</v>
          </cell>
          <cell r="FQ395">
            <v>4274183</v>
          </cell>
          <cell r="FR395">
            <v>0</v>
          </cell>
          <cell r="FS395">
            <v>50000</v>
          </cell>
          <cell r="FT395">
            <v>0</v>
          </cell>
          <cell r="FU395">
            <v>55000</v>
          </cell>
          <cell r="FV395">
            <v>80000</v>
          </cell>
          <cell r="FW395">
            <v>8614962</v>
          </cell>
          <cell r="FX395">
            <v>0</v>
          </cell>
          <cell r="FY395">
            <v>0</v>
          </cell>
          <cell r="FZ395">
            <v>0</v>
          </cell>
          <cell r="GA395">
            <v>8614962</v>
          </cell>
          <cell r="GB395">
            <v>960240</v>
          </cell>
          <cell r="GC395">
            <v>9575202</v>
          </cell>
          <cell r="GD395">
            <v>783835</v>
          </cell>
          <cell r="GE395">
            <v>0</v>
          </cell>
          <cell r="GF395">
            <v>6385676</v>
          </cell>
          <cell r="GG395">
            <v>6033</v>
          </cell>
          <cell r="GH395">
            <v>4777533</v>
          </cell>
          <cell r="GI395">
            <v>78854</v>
          </cell>
          <cell r="GJ395">
            <v>31474</v>
          </cell>
          <cell r="GK395">
            <v>566438</v>
          </cell>
          <cell r="GL395">
            <v>232874</v>
          </cell>
          <cell r="GM395">
            <v>1696</v>
          </cell>
          <cell r="GN395">
            <v>40115</v>
          </cell>
          <cell r="GO395">
            <v>44053</v>
          </cell>
          <cell r="GP395">
            <v>0</v>
          </cell>
          <cell r="GQ395">
            <v>136859</v>
          </cell>
          <cell r="GR395">
            <v>0</v>
          </cell>
          <cell r="GS395">
            <v>136949</v>
          </cell>
          <cell r="GT395">
            <v>147370</v>
          </cell>
          <cell r="GU395">
            <v>0</v>
          </cell>
          <cell r="GV395">
            <v>6669995</v>
          </cell>
          <cell r="GW395">
            <v>712194</v>
          </cell>
          <cell r="GX395">
            <v>1689343</v>
          </cell>
          <cell r="GY395">
            <v>0</v>
          </cell>
          <cell r="GZ395">
            <v>0</v>
          </cell>
          <cell r="HA395">
            <v>0</v>
          </cell>
          <cell r="HB395">
            <v>389531</v>
          </cell>
          <cell r="HC395">
            <v>0</v>
          </cell>
          <cell r="HD395">
            <v>42823</v>
          </cell>
          <cell r="HE395">
            <v>96016</v>
          </cell>
          <cell r="HF395">
            <v>9557079</v>
          </cell>
          <cell r="HG395">
            <v>8169872</v>
          </cell>
          <cell r="HH395">
            <v>0</v>
          </cell>
          <cell r="HI395">
            <v>1387207</v>
          </cell>
          <cell r="HJ395">
            <v>5012234</v>
          </cell>
          <cell r="HK395">
            <v>0</v>
          </cell>
          <cell r="HL395">
            <v>56798</v>
          </cell>
          <cell r="HM395">
            <v>548232</v>
          </cell>
          <cell r="HN395">
            <v>242345</v>
          </cell>
          <cell r="HO395">
            <v>0</v>
          </cell>
          <cell r="HP395">
            <v>41616</v>
          </cell>
          <cell r="HQ395">
            <v>45705</v>
          </cell>
          <cell r="HR395">
            <v>0</v>
          </cell>
          <cell r="HS395">
            <v>245724</v>
          </cell>
          <cell r="HT395">
            <v>0</v>
          </cell>
          <cell r="HU395">
            <v>48008</v>
          </cell>
          <cell r="HV395">
            <v>0</v>
          </cell>
          <cell r="HW395">
            <v>0</v>
          </cell>
          <cell r="HX395">
            <v>6746803</v>
          </cell>
          <cell r="HY395">
            <v>0</v>
          </cell>
          <cell r="HZ395">
            <v>1387207</v>
          </cell>
          <cell r="IA395">
            <v>0</v>
          </cell>
          <cell r="IB395">
            <v>0</v>
          </cell>
          <cell r="IC395">
            <v>0</v>
          </cell>
          <cell r="ID395">
            <v>401780</v>
          </cell>
          <cell r="IE395">
            <v>0</v>
          </cell>
          <cell r="IF395">
            <v>35036</v>
          </cell>
          <cell r="IG395">
            <v>134662</v>
          </cell>
          <cell r="IH395">
            <v>0</v>
          </cell>
          <cell r="II395">
            <v>0</v>
          </cell>
          <cell r="IJ395">
            <v>0</v>
          </cell>
          <cell r="IK395">
            <v>0</v>
          </cell>
          <cell r="IL395">
            <v>6698795</v>
          </cell>
          <cell r="IM395">
            <v>0</v>
          </cell>
          <cell r="IN395">
            <v>0</v>
          </cell>
          <cell r="IO395">
            <v>5.84</v>
          </cell>
          <cell r="IP395">
            <v>16</v>
          </cell>
          <cell r="IQ395">
            <v>2.9510000000000001</v>
          </cell>
          <cell r="IR395">
            <v>0.44</v>
          </cell>
          <cell r="IS395">
            <v>813.3</v>
          </cell>
          <cell r="IT395">
            <v>0</v>
          </cell>
          <cell r="IU395">
            <v>26</v>
          </cell>
          <cell r="IV395">
            <v>0</v>
          </cell>
          <cell r="IW395">
            <v>0</v>
          </cell>
          <cell r="IX395">
            <v>0</v>
          </cell>
          <cell r="IY395">
            <v>0</v>
          </cell>
          <cell r="IZ395">
            <v>0</v>
          </cell>
          <cell r="JA395">
            <v>0</v>
          </cell>
          <cell r="JB395">
            <v>0</v>
          </cell>
          <cell r="JC395">
            <v>0</v>
          </cell>
          <cell r="JD395">
            <v>89.1</v>
          </cell>
          <cell r="JE395">
            <v>27.4</v>
          </cell>
          <cell r="JF395">
            <v>16.34</v>
          </cell>
          <cell r="JG395">
            <v>45.36</v>
          </cell>
          <cell r="JH395">
            <v>24.66</v>
          </cell>
          <cell r="JI395">
            <v>25.41</v>
          </cell>
          <cell r="JJ395">
            <v>41.04</v>
          </cell>
          <cell r="JK395">
            <v>91.11</v>
          </cell>
          <cell r="JL395">
            <v>3.84</v>
          </cell>
          <cell r="JM395">
            <v>0.88</v>
          </cell>
          <cell r="JN395">
            <v>16</v>
          </cell>
          <cell r="JO395">
            <v>0</v>
          </cell>
          <cell r="JP395">
            <v>6153</v>
          </cell>
          <cell r="JQ395">
            <v>3.117</v>
          </cell>
          <cell r="JR395">
            <v>1690</v>
          </cell>
          <cell r="JS395">
            <v>814.6</v>
          </cell>
          <cell r="JT395">
            <v>-0.45</v>
          </cell>
          <cell r="JU395">
            <v>-2769</v>
          </cell>
          <cell r="JV395">
            <v>-2410</v>
          </cell>
          <cell r="JW395">
            <v>0</v>
          </cell>
          <cell r="JX395">
            <v>813.3</v>
          </cell>
          <cell r="JY395">
            <v>6398</v>
          </cell>
          <cell r="JZ395">
            <v>5203493</v>
          </cell>
          <cell r="KA395">
            <v>0</v>
          </cell>
        </row>
        <row r="396">
          <cell r="C396">
            <v>6937</v>
          </cell>
          <cell r="D396" t="str">
            <v>WEST BURLINGTON</v>
          </cell>
          <cell r="E396">
            <v>0</v>
          </cell>
          <cell r="F396">
            <v>0</v>
          </cell>
          <cell r="G396">
            <v>0</v>
          </cell>
          <cell r="H396">
            <v>6937</v>
          </cell>
          <cell r="I396">
            <v>2362718</v>
          </cell>
          <cell r="J396">
            <v>86325</v>
          </cell>
          <cell r="K396">
            <v>0</v>
          </cell>
          <cell r="L396">
            <v>2497750</v>
          </cell>
          <cell r="M396">
            <v>2160</v>
          </cell>
          <cell r="N396">
            <v>150000</v>
          </cell>
          <cell r="O396">
            <v>112000</v>
          </cell>
          <cell r="P396">
            <v>670900</v>
          </cell>
          <cell r="Q396">
            <v>0</v>
          </cell>
          <cell r="R396">
            <v>3086559</v>
          </cell>
          <cell r="S396">
            <v>0</v>
          </cell>
          <cell r="T396">
            <v>15000</v>
          </cell>
          <cell r="U396">
            <v>76300</v>
          </cell>
          <cell r="V396">
            <v>124000</v>
          </cell>
          <cell r="W396">
            <v>405000</v>
          </cell>
          <cell r="X396">
            <v>9588712</v>
          </cell>
          <cell r="Y396">
            <v>0</v>
          </cell>
          <cell r="Z396">
            <v>530499</v>
          </cell>
          <cell r="AA396">
            <v>0</v>
          </cell>
          <cell r="AB396">
            <v>10119211</v>
          </cell>
          <cell r="AC396">
            <v>1583542</v>
          </cell>
          <cell r="AD396">
            <v>11702753</v>
          </cell>
          <cell r="AE396">
            <v>5720000</v>
          </cell>
          <cell r="AF396">
            <v>215000</v>
          </cell>
          <cell r="AG396">
            <v>540000</v>
          </cell>
          <cell r="AH396">
            <v>331400</v>
          </cell>
          <cell r="AI396">
            <v>601500</v>
          </cell>
          <cell r="AJ396">
            <v>94000</v>
          </cell>
          <cell r="AK396">
            <v>880000</v>
          </cell>
          <cell r="AL396">
            <v>132000</v>
          </cell>
          <cell r="AM396">
            <v>0</v>
          </cell>
          <cell r="AN396">
            <v>2793900</v>
          </cell>
          <cell r="AO396">
            <v>404000</v>
          </cell>
          <cell r="AP396">
            <v>58000</v>
          </cell>
          <cell r="AQ396">
            <v>737639</v>
          </cell>
          <cell r="AR396">
            <v>213434</v>
          </cell>
          <cell r="AS396">
            <v>1009073</v>
          </cell>
          <cell r="AT396">
            <v>9926973</v>
          </cell>
          <cell r="AU396">
            <v>530499</v>
          </cell>
          <cell r="AV396">
            <v>10457472</v>
          </cell>
          <cell r="AW396">
            <v>1245281</v>
          </cell>
          <cell r="AX396">
            <v>11702753</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2013</v>
          </cell>
          <cell r="BW396">
            <v>2017</v>
          </cell>
          <cell r="BX396">
            <v>10</v>
          </cell>
          <cell r="BY396">
            <v>0</v>
          </cell>
          <cell r="BZ396">
            <v>0</v>
          </cell>
          <cell r="CA396">
            <v>0</v>
          </cell>
          <cell r="CB396">
            <v>0</v>
          </cell>
          <cell r="CC396">
            <v>0</v>
          </cell>
          <cell r="CD396">
            <v>0</v>
          </cell>
          <cell r="CE396">
            <v>0</v>
          </cell>
          <cell r="CF396">
            <v>0</v>
          </cell>
          <cell r="CG396">
            <v>0</v>
          </cell>
          <cell r="CH396">
            <v>0</v>
          </cell>
          <cell r="CI396">
            <v>0</v>
          </cell>
          <cell r="CJ396">
            <v>2006</v>
          </cell>
          <cell r="CK396">
            <v>2015</v>
          </cell>
          <cell r="CL396">
            <v>670</v>
          </cell>
          <cell r="CM396">
            <v>0</v>
          </cell>
          <cell r="CN396">
            <v>0</v>
          </cell>
          <cell r="CO396">
            <v>0</v>
          </cell>
          <cell r="CP396">
            <v>0</v>
          </cell>
          <cell r="CQ396">
            <v>0</v>
          </cell>
          <cell r="CR396">
            <v>0</v>
          </cell>
          <cell r="CS396">
            <v>0</v>
          </cell>
          <cell r="CT396">
            <v>4050</v>
          </cell>
          <cell r="CU396">
            <v>0</v>
          </cell>
          <cell r="CV396">
            <v>0</v>
          </cell>
          <cell r="CW396">
            <v>306268</v>
          </cell>
          <cell r="CX396">
            <v>0</v>
          </cell>
          <cell r="CY396">
            <v>0</v>
          </cell>
          <cell r="CZ396">
            <v>0</v>
          </cell>
          <cell r="DA396">
            <v>0</v>
          </cell>
          <cell r="DB396">
            <v>0</v>
          </cell>
          <cell r="DC396">
            <v>0</v>
          </cell>
          <cell r="DD396">
            <v>0</v>
          </cell>
          <cell r="DE396">
            <v>102106</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1240862</v>
          </cell>
          <cell r="DU396">
            <v>217481</v>
          </cell>
          <cell r="DV396">
            <v>0</v>
          </cell>
          <cell r="DW396">
            <v>0</v>
          </cell>
          <cell r="DX396">
            <v>0</v>
          </cell>
          <cell r="DY396">
            <v>36006</v>
          </cell>
          <cell r="DZ396">
            <v>400000</v>
          </cell>
          <cell r="EA396">
            <v>0</v>
          </cell>
          <cell r="EB396">
            <v>1894349</v>
          </cell>
          <cell r="EC396">
            <v>197000</v>
          </cell>
          <cell r="ED396">
            <v>0</v>
          </cell>
          <cell r="EE396">
            <v>1676868</v>
          </cell>
          <cell r="EF396">
            <v>0</v>
          </cell>
          <cell r="EG396">
            <v>102106</v>
          </cell>
          <cell r="EH396">
            <v>102106</v>
          </cell>
          <cell r="EI396">
            <v>50291</v>
          </cell>
          <cell r="EJ396">
            <v>152397</v>
          </cell>
          <cell r="EK396">
            <v>0</v>
          </cell>
          <cell r="EL396">
            <v>0</v>
          </cell>
          <cell r="EM396">
            <v>0</v>
          </cell>
          <cell r="EN396">
            <v>0</v>
          </cell>
          <cell r="EO396">
            <v>207140</v>
          </cell>
          <cell r="EP396">
            <v>0</v>
          </cell>
          <cell r="EQ396">
            <v>2450886</v>
          </cell>
          <cell r="ER396">
            <v>142707</v>
          </cell>
          <cell r="ES396">
            <v>1488642</v>
          </cell>
          <cell r="ET396">
            <v>158122</v>
          </cell>
          <cell r="EU396">
            <v>0</v>
          </cell>
          <cell r="EV396">
            <v>0</v>
          </cell>
          <cell r="EW396">
            <v>67000</v>
          </cell>
          <cell r="EX396">
            <v>33000</v>
          </cell>
          <cell r="EY396">
            <v>0</v>
          </cell>
          <cell r="EZ396">
            <v>0</v>
          </cell>
          <cell r="FA396">
            <v>135922</v>
          </cell>
          <cell r="FB396">
            <v>0</v>
          </cell>
          <cell r="FC396">
            <v>1882686</v>
          </cell>
          <cell r="FD396">
            <v>0</v>
          </cell>
          <cell r="FE396">
            <v>0</v>
          </cell>
          <cell r="FF396">
            <v>1345935</v>
          </cell>
          <cell r="FG396">
            <v>142707</v>
          </cell>
          <cell r="FH396">
            <v>1824260</v>
          </cell>
          <cell r="FI396">
            <v>68246</v>
          </cell>
          <cell r="FJ396">
            <v>0</v>
          </cell>
          <cell r="FK396">
            <v>2497750</v>
          </cell>
          <cell r="FL396">
            <v>1000</v>
          </cell>
          <cell r="FM396">
            <v>0</v>
          </cell>
          <cell r="FN396">
            <v>10000</v>
          </cell>
          <cell r="FO396">
            <v>125000</v>
          </cell>
          <cell r="FP396">
            <v>0</v>
          </cell>
          <cell r="FQ396">
            <v>3086559</v>
          </cell>
          <cell r="FR396">
            <v>0</v>
          </cell>
          <cell r="FS396">
            <v>15000</v>
          </cell>
          <cell r="FT396">
            <v>58410</v>
          </cell>
          <cell r="FU396">
            <v>124000</v>
          </cell>
          <cell r="FV396">
            <v>160000</v>
          </cell>
          <cell r="FW396">
            <v>7970225</v>
          </cell>
          <cell r="FX396">
            <v>0</v>
          </cell>
          <cell r="FY396">
            <v>0</v>
          </cell>
          <cell r="FZ396">
            <v>0</v>
          </cell>
          <cell r="GA396">
            <v>7970225</v>
          </cell>
          <cell r="GB396">
            <v>774233</v>
          </cell>
          <cell r="GC396">
            <v>8744458</v>
          </cell>
          <cell r="GD396">
            <v>2991160</v>
          </cell>
          <cell r="GE396">
            <v>0</v>
          </cell>
          <cell r="GF396">
            <v>3895580</v>
          </cell>
          <cell r="GG396">
            <v>6001</v>
          </cell>
          <cell r="GH396">
            <v>2750858</v>
          </cell>
          <cell r="GI396">
            <v>0</v>
          </cell>
          <cell r="GJ396">
            <v>24466</v>
          </cell>
          <cell r="GK396">
            <v>422350</v>
          </cell>
          <cell r="GL396">
            <v>138128</v>
          </cell>
          <cell r="GM396">
            <v>0</v>
          </cell>
          <cell r="GN396">
            <v>23558</v>
          </cell>
          <cell r="GO396">
            <v>25867</v>
          </cell>
          <cell r="GP396">
            <v>0</v>
          </cell>
          <cell r="GQ396">
            <v>137543</v>
          </cell>
          <cell r="GR396">
            <v>0</v>
          </cell>
          <cell r="GS396">
            <v>153026</v>
          </cell>
          <cell r="GT396">
            <v>47072</v>
          </cell>
          <cell r="GU396">
            <v>0</v>
          </cell>
          <cell r="GV396">
            <v>4095678</v>
          </cell>
          <cell r="GW396">
            <v>3007973</v>
          </cell>
          <cell r="GX396">
            <v>1627665</v>
          </cell>
          <cell r="GY396">
            <v>0</v>
          </cell>
          <cell r="GZ396">
            <v>0</v>
          </cell>
          <cell r="HA396">
            <v>0</v>
          </cell>
          <cell r="HB396">
            <v>181364</v>
          </cell>
          <cell r="HC396">
            <v>0</v>
          </cell>
          <cell r="HD396">
            <v>26855</v>
          </cell>
          <cell r="HE396">
            <v>174029</v>
          </cell>
          <cell r="HF396">
            <v>9086709</v>
          </cell>
          <cell r="HG396">
            <v>7287089</v>
          </cell>
          <cell r="HH396">
            <v>0</v>
          </cell>
          <cell r="HI396">
            <v>1799620</v>
          </cell>
          <cell r="HJ396">
            <v>2961952</v>
          </cell>
          <cell r="HK396">
            <v>0</v>
          </cell>
          <cell r="HL396">
            <v>30452</v>
          </cell>
          <cell r="HM396">
            <v>388622</v>
          </cell>
          <cell r="HN396">
            <v>145874</v>
          </cell>
          <cell r="HO396">
            <v>0</v>
          </cell>
          <cell r="HP396">
            <v>25030</v>
          </cell>
          <cell r="HQ396">
            <v>27485</v>
          </cell>
          <cell r="HR396">
            <v>0</v>
          </cell>
          <cell r="HS396">
            <v>142086</v>
          </cell>
          <cell r="HT396">
            <v>0</v>
          </cell>
          <cell r="HU396">
            <v>36006</v>
          </cell>
          <cell r="HV396">
            <v>0</v>
          </cell>
          <cell r="HW396">
            <v>0</v>
          </cell>
          <cell r="HX396">
            <v>4163643</v>
          </cell>
          <cell r="HY396">
            <v>0</v>
          </cell>
          <cell r="HZ396">
            <v>1799620</v>
          </cell>
          <cell r="IA396">
            <v>0</v>
          </cell>
          <cell r="IB396">
            <v>0</v>
          </cell>
          <cell r="IC396">
            <v>0</v>
          </cell>
          <cell r="ID396">
            <v>193534</v>
          </cell>
          <cell r="IE396">
            <v>0</v>
          </cell>
          <cell r="IF396">
            <v>21967</v>
          </cell>
          <cell r="IG396">
            <v>159146</v>
          </cell>
          <cell r="IH396">
            <v>0</v>
          </cell>
          <cell r="II396">
            <v>0</v>
          </cell>
          <cell r="IJ396">
            <v>0</v>
          </cell>
          <cell r="IK396">
            <v>0</v>
          </cell>
          <cell r="IL396">
            <v>4127637</v>
          </cell>
          <cell r="IM396">
            <v>0</v>
          </cell>
          <cell r="IN396">
            <v>0</v>
          </cell>
          <cell r="IO396">
            <v>1.84</v>
          </cell>
          <cell r="IP396">
            <v>16</v>
          </cell>
          <cell r="IQ396">
            <v>2.4750000000000001</v>
          </cell>
          <cell r="IR396">
            <v>0.66</v>
          </cell>
          <cell r="IS396">
            <v>481.1</v>
          </cell>
          <cell r="IT396">
            <v>0</v>
          </cell>
          <cell r="IU396">
            <v>26.5</v>
          </cell>
          <cell r="IV396">
            <v>0</v>
          </cell>
          <cell r="IW396">
            <v>0</v>
          </cell>
          <cell r="IX396">
            <v>0</v>
          </cell>
          <cell r="IY396">
            <v>0</v>
          </cell>
          <cell r="IZ396">
            <v>0</v>
          </cell>
          <cell r="JA396">
            <v>0</v>
          </cell>
          <cell r="JB396">
            <v>0</v>
          </cell>
          <cell r="JC396">
            <v>1.45</v>
          </cell>
          <cell r="JD396">
            <v>63.49</v>
          </cell>
          <cell r="JE396">
            <v>21.92</v>
          </cell>
          <cell r="JF396">
            <v>19.97</v>
          </cell>
          <cell r="JG396">
            <v>21.6</v>
          </cell>
          <cell r="JH396">
            <v>16.440000000000001</v>
          </cell>
          <cell r="JI396">
            <v>19.36</v>
          </cell>
          <cell r="JJ396">
            <v>19.440000000000001</v>
          </cell>
          <cell r="JK396">
            <v>55.24</v>
          </cell>
          <cell r="JL396">
            <v>1.56</v>
          </cell>
          <cell r="JM396">
            <v>1.1000000000000001</v>
          </cell>
          <cell r="JN396">
            <v>3</v>
          </cell>
          <cell r="JO396">
            <v>0</v>
          </cell>
          <cell r="JP396">
            <v>6121</v>
          </cell>
          <cell r="JQ396">
            <v>2.5409999999999999</v>
          </cell>
          <cell r="JR396">
            <v>22655</v>
          </cell>
          <cell r="JS396">
            <v>483.9</v>
          </cell>
          <cell r="JT396">
            <v>-0.1</v>
          </cell>
          <cell r="JU396">
            <v>-600</v>
          </cell>
          <cell r="JV396">
            <v>-525</v>
          </cell>
          <cell r="JW396">
            <v>402</v>
          </cell>
          <cell r="JX396">
            <v>481.1</v>
          </cell>
          <cell r="JY396">
            <v>6366</v>
          </cell>
          <cell r="JZ396">
            <v>3062683</v>
          </cell>
          <cell r="KA396">
            <v>0</v>
          </cell>
        </row>
        <row r="397">
          <cell r="C397">
            <v>6943</v>
          </cell>
          <cell r="D397" t="str">
            <v>WEST CENTRAL</v>
          </cell>
          <cell r="E397">
            <v>0</v>
          </cell>
          <cell r="F397">
            <v>0</v>
          </cell>
          <cell r="G397">
            <v>0</v>
          </cell>
          <cell r="H397">
            <v>6943</v>
          </cell>
          <cell r="I397">
            <v>1938443</v>
          </cell>
          <cell r="J397">
            <v>46781</v>
          </cell>
          <cell r="K397">
            <v>150058</v>
          </cell>
          <cell r="L397">
            <v>125000</v>
          </cell>
          <cell r="M397">
            <v>13505</v>
          </cell>
          <cell r="N397">
            <v>90000</v>
          </cell>
          <cell r="O397">
            <v>120000</v>
          </cell>
          <cell r="P397">
            <v>281200</v>
          </cell>
          <cell r="Q397">
            <v>0</v>
          </cell>
          <cell r="R397">
            <v>1481073</v>
          </cell>
          <cell r="S397">
            <v>0</v>
          </cell>
          <cell r="T397">
            <v>93500</v>
          </cell>
          <cell r="U397">
            <v>3787</v>
          </cell>
          <cell r="V397">
            <v>39000</v>
          </cell>
          <cell r="W397">
            <v>80000</v>
          </cell>
          <cell r="X397">
            <v>4462347</v>
          </cell>
          <cell r="Y397">
            <v>0</v>
          </cell>
          <cell r="Z397">
            <v>0</v>
          </cell>
          <cell r="AA397">
            <v>0</v>
          </cell>
          <cell r="AB397">
            <v>4462347</v>
          </cell>
          <cell r="AC397">
            <v>7003197</v>
          </cell>
          <cell r="AD397">
            <v>11465544</v>
          </cell>
          <cell r="AE397">
            <v>2523147</v>
          </cell>
          <cell r="AF397">
            <v>152000</v>
          </cell>
          <cell r="AG397">
            <v>110000</v>
          </cell>
          <cell r="AH397">
            <v>175000</v>
          </cell>
          <cell r="AI397">
            <v>175000</v>
          </cell>
          <cell r="AJ397">
            <v>120000</v>
          </cell>
          <cell r="AK397">
            <v>232000</v>
          </cell>
          <cell r="AL397">
            <v>185000</v>
          </cell>
          <cell r="AM397">
            <v>0</v>
          </cell>
          <cell r="AN397">
            <v>1149000</v>
          </cell>
          <cell r="AO397">
            <v>192574</v>
          </cell>
          <cell r="AP397">
            <v>5500008</v>
          </cell>
          <cell r="AQ397">
            <v>503480</v>
          </cell>
          <cell r="AR397">
            <v>133777</v>
          </cell>
          <cell r="AS397">
            <v>6137265</v>
          </cell>
          <cell r="AT397">
            <v>10001986</v>
          </cell>
          <cell r="AU397">
            <v>0</v>
          </cell>
          <cell r="AV397">
            <v>10001986</v>
          </cell>
          <cell r="AW397">
            <v>1463558</v>
          </cell>
          <cell r="AX397">
            <v>11465544</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15</v>
          </cell>
          <cell r="BV397">
            <v>2011</v>
          </cell>
          <cell r="BW397">
            <v>2015</v>
          </cell>
          <cell r="BX397">
            <v>10</v>
          </cell>
          <cell r="BY397">
            <v>0</v>
          </cell>
          <cell r="BZ397">
            <v>0</v>
          </cell>
          <cell r="CA397">
            <v>0</v>
          </cell>
          <cell r="CB397">
            <v>0</v>
          </cell>
          <cell r="CC397">
            <v>0</v>
          </cell>
          <cell r="CD397">
            <v>0</v>
          </cell>
          <cell r="CE397">
            <v>0</v>
          </cell>
          <cell r="CF397">
            <v>0</v>
          </cell>
          <cell r="CG397">
            <v>0</v>
          </cell>
          <cell r="CH397">
            <v>0</v>
          </cell>
          <cell r="CI397">
            <v>0</v>
          </cell>
          <cell r="CJ397">
            <v>2006</v>
          </cell>
          <cell r="CK397">
            <v>2015</v>
          </cell>
          <cell r="CL397">
            <v>900</v>
          </cell>
          <cell r="CM397">
            <v>0</v>
          </cell>
          <cell r="CN397">
            <v>0</v>
          </cell>
          <cell r="CO397">
            <v>0</v>
          </cell>
          <cell r="CP397">
            <v>0</v>
          </cell>
          <cell r="CQ397">
            <v>0</v>
          </cell>
          <cell r="CR397">
            <v>0</v>
          </cell>
          <cell r="CS397">
            <v>0</v>
          </cell>
          <cell r="CT397">
            <v>4050</v>
          </cell>
          <cell r="CU397">
            <v>0</v>
          </cell>
          <cell r="CV397">
            <v>7</v>
          </cell>
          <cell r="CW397">
            <v>183117</v>
          </cell>
          <cell r="CX397">
            <v>0</v>
          </cell>
          <cell r="CY397">
            <v>0</v>
          </cell>
          <cell r="CZ397">
            <v>0</v>
          </cell>
          <cell r="DA397">
            <v>0</v>
          </cell>
          <cell r="DB397">
            <v>0</v>
          </cell>
          <cell r="DC397">
            <v>0</v>
          </cell>
          <cell r="DD397">
            <v>3</v>
          </cell>
          <cell r="DE397">
            <v>114452</v>
          </cell>
          <cell r="DF397">
            <v>0</v>
          </cell>
          <cell r="DG397">
            <v>0</v>
          </cell>
          <cell r="DH397">
            <v>0</v>
          </cell>
          <cell r="DI397">
            <v>0</v>
          </cell>
          <cell r="DJ397">
            <v>0</v>
          </cell>
          <cell r="DK397">
            <v>0</v>
          </cell>
          <cell r="DL397">
            <v>0</v>
          </cell>
          <cell r="DM397">
            <v>0</v>
          </cell>
          <cell r="DN397">
            <v>0</v>
          </cell>
          <cell r="DO397">
            <v>0</v>
          </cell>
          <cell r="DP397">
            <v>0</v>
          </cell>
          <cell r="DQ397">
            <v>0</v>
          </cell>
          <cell r="DR397">
            <v>0</v>
          </cell>
          <cell r="DS397">
            <v>0</v>
          </cell>
          <cell r="DT397">
            <v>1117291</v>
          </cell>
          <cell r="DU397">
            <v>47904</v>
          </cell>
          <cell r="DV397">
            <v>0</v>
          </cell>
          <cell r="DW397">
            <v>0</v>
          </cell>
          <cell r="DX397">
            <v>0</v>
          </cell>
          <cell r="DY397">
            <v>0</v>
          </cell>
          <cell r="DZ397">
            <v>200000</v>
          </cell>
          <cell r="EA397">
            <v>0</v>
          </cell>
          <cell r="EB397">
            <v>1365195</v>
          </cell>
          <cell r="EC397">
            <v>0</v>
          </cell>
          <cell r="ED397">
            <v>0</v>
          </cell>
          <cell r="EE397">
            <v>1317291</v>
          </cell>
          <cell r="EF397">
            <v>0</v>
          </cell>
          <cell r="EG397">
            <v>69421</v>
          </cell>
          <cell r="EH397">
            <v>69421</v>
          </cell>
          <cell r="EI397">
            <v>41966</v>
          </cell>
          <cell r="EJ397">
            <v>111387</v>
          </cell>
          <cell r="EK397">
            <v>0</v>
          </cell>
          <cell r="EL397">
            <v>0</v>
          </cell>
          <cell r="EM397">
            <v>0</v>
          </cell>
          <cell r="EN397">
            <v>0</v>
          </cell>
          <cell r="EO397">
            <v>500565</v>
          </cell>
          <cell r="EP397">
            <v>0</v>
          </cell>
          <cell r="EQ397">
            <v>1977147</v>
          </cell>
          <cell r="ER397">
            <v>37670</v>
          </cell>
          <cell r="ES397">
            <v>1073528</v>
          </cell>
          <cell r="ET397">
            <v>0</v>
          </cell>
          <cell r="EU397">
            <v>0</v>
          </cell>
          <cell r="EV397">
            <v>0</v>
          </cell>
          <cell r="EW397">
            <v>54590</v>
          </cell>
          <cell r="EX397">
            <v>33000</v>
          </cell>
          <cell r="EY397">
            <v>0</v>
          </cell>
          <cell r="EZ397">
            <v>0</v>
          </cell>
          <cell r="FA397">
            <v>393622</v>
          </cell>
          <cell r="FB397">
            <v>0</v>
          </cell>
          <cell r="FC397">
            <v>1554740</v>
          </cell>
          <cell r="FD397">
            <v>0</v>
          </cell>
          <cell r="FE397">
            <v>0</v>
          </cell>
          <cell r="FF397">
            <v>1035858</v>
          </cell>
          <cell r="FG397">
            <v>37670</v>
          </cell>
          <cell r="FH397">
            <v>1340911</v>
          </cell>
          <cell r="FI397">
            <v>32361</v>
          </cell>
          <cell r="FJ397">
            <v>105027</v>
          </cell>
          <cell r="FK397">
            <v>125000</v>
          </cell>
          <cell r="FL397">
            <v>3000</v>
          </cell>
          <cell r="FM397">
            <v>0</v>
          </cell>
          <cell r="FN397">
            <v>0</v>
          </cell>
          <cell r="FO397">
            <v>50000</v>
          </cell>
          <cell r="FP397">
            <v>0</v>
          </cell>
          <cell r="FQ397">
            <v>1481073</v>
          </cell>
          <cell r="FR397">
            <v>0</v>
          </cell>
          <cell r="FS397">
            <v>20000</v>
          </cell>
          <cell r="FT397">
            <v>2620</v>
          </cell>
          <cell r="FU397">
            <v>39000</v>
          </cell>
          <cell r="FV397">
            <v>0</v>
          </cell>
          <cell r="FW397">
            <v>3198992</v>
          </cell>
          <cell r="FX397">
            <v>0</v>
          </cell>
          <cell r="FY397">
            <v>0</v>
          </cell>
          <cell r="FZ397">
            <v>0</v>
          </cell>
          <cell r="GA397">
            <v>3198992</v>
          </cell>
          <cell r="GB397">
            <v>-169088</v>
          </cell>
          <cell r="GC397">
            <v>3029904</v>
          </cell>
          <cell r="GD397">
            <v>344647</v>
          </cell>
          <cell r="GE397">
            <v>0</v>
          </cell>
          <cell r="GF397">
            <v>2351472</v>
          </cell>
          <cell r="GG397">
            <v>6001</v>
          </cell>
          <cell r="GH397">
            <v>1718086</v>
          </cell>
          <cell r="GI397">
            <v>27029</v>
          </cell>
          <cell r="GJ397">
            <v>36492</v>
          </cell>
          <cell r="GK397">
            <v>174149</v>
          </cell>
          <cell r="GL397">
            <v>87678</v>
          </cell>
          <cell r="GM397">
            <v>10582</v>
          </cell>
          <cell r="GN397">
            <v>14172</v>
          </cell>
          <cell r="GO397">
            <v>15828</v>
          </cell>
          <cell r="GP397">
            <v>0</v>
          </cell>
          <cell r="GQ397">
            <v>85904</v>
          </cell>
          <cell r="GR397">
            <v>0</v>
          </cell>
          <cell r="GS397">
            <v>59410</v>
          </cell>
          <cell r="GT397">
            <v>90958</v>
          </cell>
          <cell r="GU397">
            <v>0</v>
          </cell>
          <cell r="GV397">
            <v>2501840</v>
          </cell>
          <cell r="GW397">
            <v>292791</v>
          </cell>
          <cell r="GX397">
            <v>1158592</v>
          </cell>
          <cell r="GY397">
            <v>0</v>
          </cell>
          <cell r="GZ397">
            <v>0</v>
          </cell>
          <cell r="HA397">
            <v>0</v>
          </cell>
          <cell r="HB397">
            <v>144862</v>
          </cell>
          <cell r="HC397">
            <v>0</v>
          </cell>
          <cell r="HD397">
            <v>20595</v>
          </cell>
          <cell r="HE397">
            <v>0</v>
          </cell>
          <cell r="HF397">
            <v>4098085</v>
          </cell>
          <cell r="HG397">
            <v>3217339</v>
          </cell>
          <cell r="HH397">
            <v>0</v>
          </cell>
          <cell r="HI397">
            <v>880746</v>
          </cell>
          <cell r="HJ397">
            <v>1813040</v>
          </cell>
          <cell r="HK397">
            <v>0</v>
          </cell>
          <cell r="HL397">
            <v>44445</v>
          </cell>
          <cell r="HM397">
            <v>207441</v>
          </cell>
          <cell r="HN397">
            <v>93524</v>
          </cell>
          <cell r="HO397">
            <v>4736</v>
          </cell>
          <cell r="HP397">
            <v>15007</v>
          </cell>
          <cell r="HQ397">
            <v>16757</v>
          </cell>
          <cell r="HR397">
            <v>0</v>
          </cell>
          <cell r="HS397">
            <v>86250</v>
          </cell>
          <cell r="HT397">
            <v>0</v>
          </cell>
          <cell r="HU397">
            <v>54009</v>
          </cell>
          <cell r="HV397">
            <v>0</v>
          </cell>
          <cell r="HW397">
            <v>0</v>
          </cell>
          <cell r="HX397">
            <v>2530141</v>
          </cell>
          <cell r="HY397">
            <v>0</v>
          </cell>
          <cell r="HZ397">
            <v>880746</v>
          </cell>
          <cell r="IA397">
            <v>0</v>
          </cell>
          <cell r="IB397">
            <v>0</v>
          </cell>
          <cell r="IC397">
            <v>0</v>
          </cell>
          <cell r="ID397">
            <v>149594</v>
          </cell>
          <cell r="IE397">
            <v>0</v>
          </cell>
          <cell r="IF397">
            <v>16863</v>
          </cell>
          <cell r="IG397">
            <v>0</v>
          </cell>
          <cell r="IH397">
            <v>0</v>
          </cell>
          <cell r="II397">
            <v>0</v>
          </cell>
          <cell r="IJ397">
            <v>0</v>
          </cell>
          <cell r="IK397">
            <v>0</v>
          </cell>
          <cell r="IL397">
            <v>2476132</v>
          </cell>
          <cell r="IM397">
            <v>0</v>
          </cell>
          <cell r="IN397">
            <v>0</v>
          </cell>
          <cell r="IO397">
            <v>4.6900000000000004</v>
          </cell>
          <cell r="IP397">
            <v>2</v>
          </cell>
          <cell r="IQ397">
            <v>1.6910000000000001</v>
          </cell>
          <cell r="IR397">
            <v>0.88</v>
          </cell>
          <cell r="IS397">
            <v>278.89999999999998</v>
          </cell>
          <cell r="IT397">
            <v>0</v>
          </cell>
          <cell r="IU397">
            <v>9.5</v>
          </cell>
          <cell r="IV397">
            <v>0</v>
          </cell>
          <cell r="IW397">
            <v>0</v>
          </cell>
          <cell r="IX397">
            <v>0</v>
          </cell>
          <cell r="IY397">
            <v>0</v>
          </cell>
          <cell r="IZ397">
            <v>0</v>
          </cell>
          <cell r="JA397">
            <v>0</v>
          </cell>
          <cell r="JB397">
            <v>0</v>
          </cell>
          <cell r="JC397">
            <v>0</v>
          </cell>
          <cell r="JD397">
            <v>33.89</v>
          </cell>
          <cell r="JE397">
            <v>8.2200000000000006</v>
          </cell>
          <cell r="JF397">
            <v>12.71</v>
          </cell>
          <cell r="JG397">
            <v>12.96</v>
          </cell>
          <cell r="JH397">
            <v>8.2200000000000006</v>
          </cell>
          <cell r="JI397">
            <v>9.68</v>
          </cell>
          <cell r="JJ397">
            <v>8.64</v>
          </cell>
          <cell r="JK397">
            <v>26.54</v>
          </cell>
          <cell r="JL397">
            <v>5.65</v>
          </cell>
          <cell r="JM397">
            <v>1.1000000000000001</v>
          </cell>
          <cell r="JN397">
            <v>1</v>
          </cell>
          <cell r="JO397">
            <v>0</v>
          </cell>
          <cell r="JP397">
            <v>6121</v>
          </cell>
          <cell r="JQ397">
            <v>1.716</v>
          </cell>
          <cell r="JR397">
            <v>10218</v>
          </cell>
          <cell r="JS397">
            <v>296.2</v>
          </cell>
          <cell r="JT397">
            <v>0</v>
          </cell>
          <cell r="JU397">
            <v>0</v>
          </cell>
          <cell r="JV397">
            <v>0</v>
          </cell>
          <cell r="JW397">
            <v>0</v>
          </cell>
          <cell r="JX397">
            <v>278.89999999999998</v>
          </cell>
          <cell r="JY397">
            <v>6366</v>
          </cell>
          <cell r="JZ397">
            <v>1775477</v>
          </cell>
          <cell r="KA397">
            <v>55693</v>
          </cell>
        </row>
        <row r="398">
          <cell r="C398">
            <v>6950</v>
          </cell>
          <cell r="D398" t="str">
            <v>WEST DELAWARE CO</v>
          </cell>
          <cell r="E398">
            <v>0</v>
          </cell>
          <cell r="F398">
            <v>0</v>
          </cell>
          <cell r="G398">
            <v>0</v>
          </cell>
          <cell r="H398">
            <v>6950</v>
          </cell>
          <cell r="I398">
            <v>5976530</v>
          </cell>
          <cell r="J398">
            <v>163764</v>
          </cell>
          <cell r="K398">
            <v>380552</v>
          </cell>
          <cell r="L398">
            <v>361500</v>
          </cell>
          <cell r="M398">
            <v>54100</v>
          </cell>
          <cell r="N398">
            <v>480000</v>
          </cell>
          <cell r="O398">
            <v>651700</v>
          </cell>
          <cell r="P398">
            <v>1641200</v>
          </cell>
          <cell r="Q398">
            <v>2000</v>
          </cell>
          <cell r="R398">
            <v>8863264</v>
          </cell>
          <cell r="S398">
            <v>0</v>
          </cell>
          <cell r="T398">
            <v>61700</v>
          </cell>
          <cell r="U398">
            <v>42693</v>
          </cell>
          <cell r="V398">
            <v>173000</v>
          </cell>
          <cell r="W398">
            <v>627900</v>
          </cell>
          <cell r="X398">
            <v>19479903</v>
          </cell>
          <cell r="Y398">
            <v>0</v>
          </cell>
          <cell r="Z398">
            <v>835782</v>
          </cell>
          <cell r="AA398">
            <v>0</v>
          </cell>
          <cell r="AB398">
            <v>20315685</v>
          </cell>
          <cell r="AC398">
            <v>6014439</v>
          </cell>
          <cell r="AD398">
            <v>26330124</v>
          </cell>
          <cell r="AE398">
            <v>11828869</v>
          </cell>
          <cell r="AF398">
            <v>529520</v>
          </cell>
          <cell r="AG398">
            <v>891950</v>
          </cell>
          <cell r="AH398">
            <v>254834</v>
          </cell>
          <cell r="AI398">
            <v>840605</v>
          </cell>
          <cell r="AJ398">
            <v>396970</v>
          </cell>
          <cell r="AK398">
            <v>1517190</v>
          </cell>
          <cell r="AL398">
            <v>900567</v>
          </cell>
          <cell r="AM398">
            <v>0</v>
          </cell>
          <cell r="AN398">
            <v>5331636</v>
          </cell>
          <cell r="AO398">
            <v>950554</v>
          </cell>
          <cell r="AP398">
            <v>1450000</v>
          </cell>
          <cell r="AQ398">
            <v>835782</v>
          </cell>
          <cell r="AR398">
            <v>714633</v>
          </cell>
          <cell r="AS398">
            <v>3000415</v>
          </cell>
          <cell r="AT398">
            <v>21111474</v>
          </cell>
          <cell r="AU398">
            <v>835782</v>
          </cell>
          <cell r="AV398">
            <v>21947256</v>
          </cell>
          <cell r="AW398">
            <v>4382868</v>
          </cell>
          <cell r="AX398">
            <v>26330124</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20</v>
          </cell>
          <cell r="BV398">
            <v>2013</v>
          </cell>
          <cell r="BW398">
            <v>2017</v>
          </cell>
          <cell r="BX398">
            <v>8</v>
          </cell>
          <cell r="BY398">
            <v>0</v>
          </cell>
          <cell r="BZ398">
            <v>0</v>
          </cell>
          <cell r="CA398">
            <v>0</v>
          </cell>
          <cell r="CB398">
            <v>0</v>
          </cell>
          <cell r="CC398">
            <v>0</v>
          </cell>
          <cell r="CD398">
            <v>0</v>
          </cell>
          <cell r="CE398">
            <v>0</v>
          </cell>
          <cell r="CF398">
            <v>0</v>
          </cell>
          <cell r="CG398">
            <v>0</v>
          </cell>
          <cell r="CH398">
            <v>0</v>
          </cell>
          <cell r="CI398">
            <v>0</v>
          </cell>
          <cell r="CJ398">
            <v>2007</v>
          </cell>
          <cell r="CK398">
            <v>2016</v>
          </cell>
          <cell r="CL398">
            <v>670</v>
          </cell>
          <cell r="CM398">
            <v>0</v>
          </cell>
          <cell r="CN398">
            <v>0</v>
          </cell>
          <cell r="CO398">
            <v>0</v>
          </cell>
          <cell r="CP398">
            <v>0</v>
          </cell>
          <cell r="CQ398">
            <v>0</v>
          </cell>
          <cell r="CR398">
            <v>0</v>
          </cell>
          <cell r="CS398">
            <v>0</v>
          </cell>
          <cell r="CT398">
            <v>0</v>
          </cell>
          <cell r="CU398">
            <v>0</v>
          </cell>
          <cell r="CV398">
            <v>5</v>
          </cell>
          <cell r="CW398">
            <v>787412</v>
          </cell>
          <cell r="CX398">
            <v>0</v>
          </cell>
          <cell r="CY398">
            <v>0</v>
          </cell>
          <cell r="CZ398">
            <v>0</v>
          </cell>
          <cell r="DA398">
            <v>0</v>
          </cell>
          <cell r="DB398">
            <v>0</v>
          </cell>
          <cell r="DC398">
            <v>0</v>
          </cell>
          <cell r="DD398">
            <v>0</v>
          </cell>
          <cell r="DE398">
            <v>327537</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4369037</v>
          </cell>
          <cell r="DU398">
            <v>161103</v>
          </cell>
          <cell r="DV398">
            <v>0</v>
          </cell>
          <cell r="DW398">
            <v>0</v>
          </cell>
          <cell r="DX398">
            <v>0</v>
          </cell>
          <cell r="DY398">
            <v>0</v>
          </cell>
          <cell r="DZ398">
            <v>423914</v>
          </cell>
          <cell r="EA398">
            <v>0</v>
          </cell>
          <cell r="EB398">
            <v>4954054</v>
          </cell>
          <cell r="EC398">
            <v>680000</v>
          </cell>
          <cell r="ED398">
            <v>0</v>
          </cell>
          <cell r="EE398">
            <v>4792951</v>
          </cell>
          <cell r="EF398">
            <v>252883</v>
          </cell>
          <cell r="EG398">
            <v>74654</v>
          </cell>
          <cell r="EH398">
            <v>327537</v>
          </cell>
          <cell r="EI398">
            <v>161324</v>
          </cell>
          <cell r="EJ398">
            <v>488861</v>
          </cell>
          <cell r="EK398">
            <v>0</v>
          </cell>
          <cell r="EL398">
            <v>0</v>
          </cell>
          <cell r="EM398">
            <v>0</v>
          </cell>
          <cell r="EN398">
            <v>0</v>
          </cell>
          <cell r="EO398">
            <v>0</v>
          </cell>
          <cell r="EP398">
            <v>0</v>
          </cell>
          <cell r="EQ398">
            <v>6122915</v>
          </cell>
          <cell r="ER398">
            <v>32955</v>
          </cell>
          <cell r="ES398">
            <v>1045139</v>
          </cell>
          <cell r="ET398">
            <v>143604</v>
          </cell>
          <cell r="EU398">
            <v>0</v>
          </cell>
          <cell r="EV398">
            <v>0</v>
          </cell>
          <cell r="EW398">
            <v>67000</v>
          </cell>
          <cell r="EX398">
            <v>33000</v>
          </cell>
          <cell r="EY398">
            <v>0</v>
          </cell>
          <cell r="EZ398">
            <v>0</v>
          </cell>
          <cell r="FA398">
            <v>0</v>
          </cell>
          <cell r="FB398">
            <v>0</v>
          </cell>
          <cell r="FC398">
            <v>1288743</v>
          </cell>
          <cell r="FD398">
            <v>0</v>
          </cell>
          <cell r="FE398">
            <v>0</v>
          </cell>
          <cell r="FF398">
            <v>1012184</v>
          </cell>
          <cell r="FG398">
            <v>32955</v>
          </cell>
          <cell r="FH398">
            <v>4838535</v>
          </cell>
          <cell r="FI398">
            <v>132898</v>
          </cell>
          <cell r="FJ398">
            <v>380552</v>
          </cell>
          <cell r="FK398">
            <v>361500</v>
          </cell>
          <cell r="FL398">
            <v>37000</v>
          </cell>
          <cell r="FM398">
            <v>0</v>
          </cell>
          <cell r="FN398">
            <v>1700</v>
          </cell>
          <cell r="FO398">
            <v>169400</v>
          </cell>
          <cell r="FP398">
            <v>2000</v>
          </cell>
          <cell r="FQ398">
            <v>8863264</v>
          </cell>
          <cell r="FR398">
            <v>0</v>
          </cell>
          <cell r="FS398">
            <v>54200</v>
          </cell>
          <cell r="FT398">
            <v>34040</v>
          </cell>
          <cell r="FU398">
            <v>173000</v>
          </cell>
          <cell r="FV398">
            <v>237900</v>
          </cell>
          <cell r="FW398">
            <v>15285989</v>
          </cell>
          <cell r="FX398">
            <v>0</v>
          </cell>
          <cell r="FY398">
            <v>0</v>
          </cell>
          <cell r="FZ398">
            <v>0</v>
          </cell>
          <cell r="GA398">
            <v>15285989</v>
          </cell>
          <cell r="GB398">
            <v>3100535</v>
          </cell>
          <cell r="GC398">
            <v>18386524</v>
          </cell>
          <cell r="GD398">
            <v>1451292</v>
          </cell>
          <cell r="GE398">
            <v>0</v>
          </cell>
          <cell r="GF398">
            <v>12933790</v>
          </cell>
          <cell r="GG398">
            <v>6004</v>
          </cell>
          <cell r="GH398">
            <v>9521744</v>
          </cell>
          <cell r="GI398">
            <v>91690</v>
          </cell>
          <cell r="GJ398">
            <v>200107</v>
          </cell>
          <cell r="GK398">
            <v>1223795</v>
          </cell>
          <cell r="GL398">
            <v>497652</v>
          </cell>
          <cell r="GM398">
            <v>4</v>
          </cell>
          <cell r="GN398">
            <v>85230</v>
          </cell>
          <cell r="GO398">
            <v>95189</v>
          </cell>
          <cell r="GP398">
            <v>0</v>
          </cell>
          <cell r="GQ398">
            <v>275555</v>
          </cell>
          <cell r="GR398">
            <v>0</v>
          </cell>
          <cell r="GS398">
            <v>85892</v>
          </cell>
          <cell r="GT398">
            <v>0</v>
          </cell>
          <cell r="GU398">
            <v>0</v>
          </cell>
          <cell r="GV398">
            <v>13019682</v>
          </cell>
          <cell r="GW398">
            <v>1281375</v>
          </cell>
          <cell r="GX398">
            <v>2332691</v>
          </cell>
          <cell r="GY398">
            <v>0</v>
          </cell>
          <cell r="GZ398">
            <v>0</v>
          </cell>
          <cell r="HA398">
            <v>0</v>
          </cell>
          <cell r="HB398">
            <v>429144</v>
          </cell>
          <cell r="HC398">
            <v>0</v>
          </cell>
          <cell r="HD398">
            <v>110433</v>
          </cell>
          <cell r="HE398">
            <v>0</v>
          </cell>
          <cell r="HF398">
            <v>17062892</v>
          </cell>
          <cell r="HG398">
            <v>15008597</v>
          </cell>
          <cell r="HH398">
            <v>0</v>
          </cell>
          <cell r="HI398">
            <v>2054295</v>
          </cell>
          <cell r="HJ398">
            <v>9652649</v>
          </cell>
          <cell r="HK398">
            <v>0</v>
          </cell>
          <cell r="HL398">
            <v>259125</v>
          </cell>
          <cell r="HM398">
            <v>1195466</v>
          </cell>
          <cell r="HN398">
            <v>501894</v>
          </cell>
          <cell r="HO398">
            <v>0</v>
          </cell>
          <cell r="HP398">
            <v>86418</v>
          </cell>
          <cell r="HQ398">
            <v>96491</v>
          </cell>
          <cell r="HR398">
            <v>0</v>
          </cell>
          <cell r="HS398">
            <v>198598</v>
          </cell>
          <cell r="HT398">
            <v>0</v>
          </cell>
          <cell r="HU398">
            <v>120620</v>
          </cell>
          <cell r="HV398">
            <v>0</v>
          </cell>
          <cell r="HW398">
            <v>-11227</v>
          </cell>
          <cell r="HX398">
            <v>13077332</v>
          </cell>
          <cell r="HY398">
            <v>0</v>
          </cell>
          <cell r="HZ398">
            <v>2054295</v>
          </cell>
          <cell r="IA398">
            <v>0</v>
          </cell>
          <cell r="IB398">
            <v>0</v>
          </cell>
          <cell r="IC398">
            <v>0</v>
          </cell>
          <cell r="ID398">
            <v>431763</v>
          </cell>
          <cell r="IE398">
            <v>0</v>
          </cell>
          <cell r="IF398">
            <v>90517</v>
          </cell>
          <cell r="IG398">
            <v>0</v>
          </cell>
          <cell r="IH398">
            <v>0</v>
          </cell>
          <cell r="II398">
            <v>0</v>
          </cell>
          <cell r="IJ398">
            <v>0</v>
          </cell>
          <cell r="IK398">
            <v>0</v>
          </cell>
          <cell r="IL398">
            <v>12956712</v>
          </cell>
          <cell r="IM398">
            <v>0</v>
          </cell>
          <cell r="IN398">
            <v>0.5</v>
          </cell>
          <cell r="IO398">
            <v>33.299999999999997</v>
          </cell>
          <cell r="IP398">
            <v>140</v>
          </cell>
          <cell r="IQ398">
            <v>7.2530000000000001</v>
          </cell>
          <cell r="IR398">
            <v>1.76</v>
          </cell>
          <cell r="IS398">
            <v>1545.4</v>
          </cell>
          <cell r="IT398">
            <v>0</v>
          </cell>
          <cell r="IU398">
            <v>0</v>
          </cell>
          <cell r="IV398">
            <v>0</v>
          </cell>
          <cell r="IW398">
            <v>0</v>
          </cell>
          <cell r="IX398">
            <v>0</v>
          </cell>
          <cell r="IY398">
            <v>0</v>
          </cell>
          <cell r="IZ398">
            <v>0</v>
          </cell>
          <cell r="JA398">
            <v>0</v>
          </cell>
          <cell r="JB398">
            <v>0</v>
          </cell>
          <cell r="JC398">
            <v>0</v>
          </cell>
          <cell r="JD398">
            <v>195.21</v>
          </cell>
          <cell r="JE398">
            <v>43.84</v>
          </cell>
          <cell r="JF398">
            <v>63.53</v>
          </cell>
          <cell r="JG398">
            <v>87.84</v>
          </cell>
          <cell r="JH398">
            <v>38.36</v>
          </cell>
          <cell r="JI398">
            <v>48.4</v>
          </cell>
          <cell r="JJ398">
            <v>84.24</v>
          </cell>
          <cell r="JK398">
            <v>171</v>
          </cell>
          <cell r="JL398">
            <v>25.48</v>
          </cell>
          <cell r="JM398">
            <v>1.98</v>
          </cell>
          <cell r="JN398">
            <v>131</v>
          </cell>
          <cell r="JO398">
            <v>0.6</v>
          </cell>
          <cell r="JP398">
            <v>6124</v>
          </cell>
          <cell r="JQ398">
            <v>7.165</v>
          </cell>
          <cell r="JR398">
            <v>25444</v>
          </cell>
          <cell r="JS398">
            <v>1576.2</v>
          </cell>
          <cell r="JT398">
            <v>0</v>
          </cell>
          <cell r="JU398">
            <v>0</v>
          </cell>
          <cell r="JV398">
            <v>0</v>
          </cell>
          <cell r="JW398">
            <v>0</v>
          </cell>
          <cell r="JX398">
            <v>1545.4</v>
          </cell>
          <cell r="JY398">
            <v>6369</v>
          </cell>
          <cell r="JZ398">
            <v>9842653</v>
          </cell>
          <cell r="KA398">
            <v>0</v>
          </cell>
        </row>
        <row r="399">
          <cell r="C399">
            <v>6957</v>
          </cell>
          <cell r="D399" t="str">
            <v>WEST DES MOINES</v>
          </cell>
          <cell r="E399">
            <v>0</v>
          </cell>
          <cell r="F399">
            <v>0</v>
          </cell>
          <cell r="G399">
            <v>0</v>
          </cell>
          <cell r="H399">
            <v>6957</v>
          </cell>
          <cell r="I399">
            <v>54212766</v>
          </cell>
          <cell r="J399">
            <v>896437</v>
          </cell>
          <cell r="K399">
            <v>0</v>
          </cell>
          <cell r="L399">
            <v>5186605</v>
          </cell>
          <cell r="M399">
            <v>209061</v>
          </cell>
          <cell r="N399">
            <v>2400000</v>
          </cell>
          <cell r="O399">
            <v>2063693</v>
          </cell>
          <cell r="P399">
            <v>12050089</v>
          </cell>
          <cell r="Q399">
            <v>144165</v>
          </cell>
          <cell r="R399">
            <v>43730423</v>
          </cell>
          <cell r="S399">
            <v>0</v>
          </cell>
          <cell r="T399">
            <v>633729</v>
          </cell>
          <cell r="U399">
            <v>1261681</v>
          </cell>
          <cell r="V399">
            <v>895691</v>
          </cell>
          <cell r="W399">
            <v>4074751</v>
          </cell>
          <cell r="X399">
            <v>127759091</v>
          </cell>
          <cell r="Y399">
            <v>0</v>
          </cell>
          <cell r="Z399">
            <v>7154561</v>
          </cell>
          <cell r="AA399">
            <v>49913</v>
          </cell>
          <cell r="AB399">
            <v>134963565</v>
          </cell>
          <cell r="AC399">
            <v>34192101</v>
          </cell>
          <cell r="AD399">
            <v>169155666</v>
          </cell>
          <cell r="AE399">
            <v>72933110</v>
          </cell>
          <cell r="AF399">
            <v>3727490</v>
          </cell>
          <cell r="AG399">
            <v>5405263</v>
          </cell>
          <cell r="AH399">
            <v>2325615</v>
          </cell>
          <cell r="AI399">
            <v>4695935</v>
          </cell>
          <cell r="AJ399">
            <v>3390040</v>
          </cell>
          <cell r="AK399">
            <v>9814935</v>
          </cell>
          <cell r="AL399">
            <v>4160346</v>
          </cell>
          <cell r="AM399">
            <v>0</v>
          </cell>
          <cell r="AN399">
            <v>33519624</v>
          </cell>
          <cell r="AO399">
            <v>7425000</v>
          </cell>
          <cell r="AP399">
            <v>14637692</v>
          </cell>
          <cell r="AQ399">
            <v>13879950</v>
          </cell>
          <cell r="AR399">
            <v>3991670</v>
          </cell>
          <cell r="AS399">
            <v>32509312</v>
          </cell>
          <cell r="AT399">
            <v>146387046</v>
          </cell>
          <cell r="AU399">
            <v>182267</v>
          </cell>
          <cell r="AV399">
            <v>146569313</v>
          </cell>
          <cell r="AW399">
            <v>22586353</v>
          </cell>
          <cell r="AX399">
            <v>169155666</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2012</v>
          </cell>
          <cell r="BW399">
            <v>2021</v>
          </cell>
          <cell r="BX399">
            <v>10</v>
          </cell>
          <cell r="BY399">
            <v>0</v>
          </cell>
          <cell r="BZ399">
            <v>0</v>
          </cell>
          <cell r="CA399">
            <v>0</v>
          </cell>
          <cell r="CB399">
            <v>0</v>
          </cell>
          <cell r="CC399">
            <v>0</v>
          </cell>
          <cell r="CD399">
            <v>0</v>
          </cell>
          <cell r="CE399">
            <v>0</v>
          </cell>
          <cell r="CF399">
            <v>0</v>
          </cell>
          <cell r="CG399">
            <v>0</v>
          </cell>
          <cell r="CH399">
            <v>0</v>
          </cell>
          <cell r="CI399">
            <v>0</v>
          </cell>
          <cell r="CJ399">
            <v>2002</v>
          </cell>
          <cell r="CK399">
            <v>2021</v>
          </cell>
          <cell r="CL399">
            <v>1376.91</v>
          </cell>
          <cell r="CM399">
            <v>0</v>
          </cell>
          <cell r="CN399">
            <v>0</v>
          </cell>
          <cell r="CO399">
            <v>0</v>
          </cell>
          <cell r="CP399">
            <v>0</v>
          </cell>
          <cell r="CQ399">
            <v>0</v>
          </cell>
          <cell r="CR399">
            <v>0</v>
          </cell>
          <cell r="CS399">
            <v>135</v>
          </cell>
          <cell r="CT399">
            <v>2700</v>
          </cell>
          <cell r="CU399">
            <v>0</v>
          </cell>
          <cell r="CV399">
            <v>0</v>
          </cell>
          <cell r="CW399">
            <v>5764031</v>
          </cell>
          <cell r="CX399">
            <v>0</v>
          </cell>
          <cell r="CY399">
            <v>0</v>
          </cell>
          <cell r="CZ399">
            <v>0</v>
          </cell>
          <cell r="DA399">
            <v>0</v>
          </cell>
          <cell r="DB399">
            <v>0</v>
          </cell>
          <cell r="DC399">
            <v>0</v>
          </cell>
          <cell r="DD399">
            <v>0</v>
          </cell>
          <cell r="DE399">
            <v>5887190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34113041</v>
          </cell>
          <cell r="DU399">
            <v>4813542</v>
          </cell>
          <cell r="DV399">
            <v>0</v>
          </cell>
          <cell r="DW399">
            <v>0</v>
          </cell>
          <cell r="DX399">
            <v>0</v>
          </cell>
          <cell r="DY399">
            <v>1422156</v>
          </cell>
          <cell r="DZ399">
            <v>3096919</v>
          </cell>
          <cell r="EA399">
            <v>0</v>
          </cell>
          <cell r="EB399">
            <v>43445658</v>
          </cell>
          <cell r="EC399">
            <v>3814554</v>
          </cell>
          <cell r="ED399">
            <v>0</v>
          </cell>
          <cell r="EE399">
            <v>38632116</v>
          </cell>
          <cell r="EF399">
            <v>5887186</v>
          </cell>
          <cell r="EG399">
            <v>0</v>
          </cell>
          <cell r="EH399">
            <v>5887186</v>
          </cell>
          <cell r="EI399">
            <v>1410965</v>
          </cell>
          <cell r="EJ399">
            <v>7298151</v>
          </cell>
          <cell r="EK399">
            <v>0</v>
          </cell>
          <cell r="EL399">
            <v>0</v>
          </cell>
          <cell r="EM399">
            <v>0</v>
          </cell>
          <cell r="EN399">
            <v>556447</v>
          </cell>
          <cell r="EO399">
            <v>0</v>
          </cell>
          <cell r="EP399">
            <v>0</v>
          </cell>
          <cell r="EQ399">
            <v>55114810</v>
          </cell>
          <cell r="ER399">
            <v>112580</v>
          </cell>
          <cell r="ES399">
            <v>1049836</v>
          </cell>
          <cell r="ET399">
            <v>92545</v>
          </cell>
          <cell r="EU399">
            <v>0</v>
          </cell>
          <cell r="EV399">
            <v>0</v>
          </cell>
          <cell r="EW399">
            <v>137691</v>
          </cell>
          <cell r="EX399">
            <v>33000</v>
          </cell>
          <cell r="EY399">
            <v>0</v>
          </cell>
          <cell r="EZ399">
            <v>13500</v>
          </cell>
          <cell r="FA399">
            <v>0</v>
          </cell>
          <cell r="FB399">
            <v>0</v>
          </cell>
          <cell r="FC399">
            <v>1326572</v>
          </cell>
          <cell r="FD399">
            <v>0</v>
          </cell>
          <cell r="FE399">
            <v>0</v>
          </cell>
          <cell r="FF399">
            <v>937256</v>
          </cell>
          <cell r="FG399">
            <v>112580</v>
          </cell>
          <cell r="FH399">
            <v>42730632</v>
          </cell>
          <cell r="FI399">
            <v>709415</v>
          </cell>
          <cell r="FJ399">
            <v>0</v>
          </cell>
          <cell r="FK399">
            <v>5186605</v>
          </cell>
          <cell r="FL399">
            <v>183561</v>
          </cell>
          <cell r="FM399">
            <v>0</v>
          </cell>
          <cell r="FN399">
            <v>168693</v>
          </cell>
          <cell r="FO399">
            <v>1182825</v>
          </cell>
          <cell r="FP399">
            <v>144165</v>
          </cell>
          <cell r="FQ399">
            <v>43730423</v>
          </cell>
          <cell r="FR399">
            <v>0</v>
          </cell>
          <cell r="FS399">
            <v>479729</v>
          </cell>
          <cell r="FT399">
            <v>990006</v>
          </cell>
          <cell r="FU399">
            <v>895691</v>
          </cell>
          <cell r="FV399">
            <v>1874751</v>
          </cell>
          <cell r="FW399">
            <v>98276496</v>
          </cell>
          <cell r="FX399">
            <v>0</v>
          </cell>
          <cell r="FY399">
            <v>137086</v>
          </cell>
          <cell r="FZ399">
            <v>49913</v>
          </cell>
          <cell r="GA399">
            <v>98463495</v>
          </cell>
          <cell r="GB399">
            <v>8773290</v>
          </cell>
          <cell r="GC399">
            <v>107236785</v>
          </cell>
          <cell r="GD399">
            <v>11293025</v>
          </cell>
          <cell r="GE399">
            <v>0</v>
          </cell>
          <cell r="GF399">
            <v>72843120</v>
          </cell>
          <cell r="GG399">
            <v>6001</v>
          </cell>
          <cell r="GH399">
            <v>54311450</v>
          </cell>
          <cell r="GI399">
            <v>0</v>
          </cell>
          <cell r="GJ399">
            <v>1281862</v>
          </cell>
          <cell r="GK399">
            <v>5687148</v>
          </cell>
          <cell r="GL399">
            <v>2557514</v>
          </cell>
          <cell r="GM399">
            <v>0</v>
          </cell>
          <cell r="GN399">
            <v>525066</v>
          </cell>
          <cell r="GO399">
            <v>576093</v>
          </cell>
          <cell r="GP399">
            <v>0</v>
          </cell>
          <cell r="GQ399">
            <v>2715573</v>
          </cell>
          <cell r="GR399">
            <v>461430</v>
          </cell>
          <cell r="GS399">
            <v>1051875</v>
          </cell>
          <cell r="GT399">
            <v>2168195</v>
          </cell>
          <cell r="GU399">
            <v>0</v>
          </cell>
          <cell r="GV399">
            <v>76524620</v>
          </cell>
          <cell r="GW399">
            <v>10303019</v>
          </cell>
          <cell r="GX399">
            <v>19924648</v>
          </cell>
          <cell r="GY399">
            <v>0</v>
          </cell>
          <cell r="GZ399">
            <v>0</v>
          </cell>
          <cell r="HA399">
            <v>0</v>
          </cell>
          <cell r="HB399">
            <v>4561076</v>
          </cell>
          <cell r="HC399">
            <v>0</v>
          </cell>
          <cell r="HD399">
            <v>477673</v>
          </cell>
          <cell r="HE399">
            <v>759127</v>
          </cell>
          <cell r="HF399">
            <v>112072490</v>
          </cell>
          <cell r="HG399">
            <v>94997978</v>
          </cell>
          <cell r="HH399">
            <v>0</v>
          </cell>
          <cell r="HI399">
            <v>17074512</v>
          </cell>
          <cell r="HJ399">
            <v>55718851</v>
          </cell>
          <cell r="HK399">
            <v>0</v>
          </cell>
          <cell r="HL399">
            <v>1622181</v>
          </cell>
          <cell r="HM399">
            <v>5867591</v>
          </cell>
          <cell r="HN399">
            <v>2626756</v>
          </cell>
          <cell r="HO399">
            <v>0</v>
          </cell>
          <cell r="HP399">
            <v>532923</v>
          </cell>
          <cell r="HQ399">
            <v>584765</v>
          </cell>
          <cell r="HR399">
            <v>0</v>
          </cell>
          <cell r="HS399">
            <v>2353062</v>
          </cell>
          <cell r="HT399">
            <v>314852</v>
          </cell>
          <cell r="HU399">
            <v>1107304</v>
          </cell>
          <cell r="HV399">
            <v>0</v>
          </cell>
          <cell r="HW399">
            <v>167522</v>
          </cell>
          <cell r="HX399">
            <v>76327155</v>
          </cell>
          <cell r="HY399">
            <v>0</v>
          </cell>
          <cell r="HZ399">
            <v>17074512</v>
          </cell>
          <cell r="IA399">
            <v>0</v>
          </cell>
          <cell r="IB399">
            <v>0</v>
          </cell>
          <cell r="IC399">
            <v>0</v>
          </cell>
          <cell r="ID399">
            <v>4660325</v>
          </cell>
          <cell r="IE399">
            <v>0</v>
          </cell>
          <cell r="IF399">
            <v>390197</v>
          </cell>
          <cell r="IG399">
            <v>786549</v>
          </cell>
          <cell r="IH399">
            <v>0</v>
          </cell>
          <cell r="II399">
            <v>0</v>
          </cell>
          <cell r="IJ399">
            <v>0</v>
          </cell>
          <cell r="IK399">
            <v>0</v>
          </cell>
          <cell r="IL399">
            <v>74904999</v>
          </cell>
          <cell r="IM399">
            <v>0</v>
          </cell>
          <cell r="IN399">
            <v>1.1000000000000001</v>
          </cell>
          <cell r="IO399">
            <v>101.57</v>
          </cell>
          <cell r="IP399">
            <v>1565</v>
          </cell>
          <cell r="IQ399">
            <v>38.709000000000003</v>
          </cell>
          <cell r="IR399">
            <v>124.74</v>
          </cell>
          <cell r="IS399">
            <v>9054.4</v>
          </cell>
          <cell r="IT399">
            <v>0</v>
          </cell>
          <cell r="IU399">
            <v>153</v>
          </cell>
          <cell r="IV399">
            <v>0</v>
          </cell>
          <cell r="IW399">
            <v>0</v>
          </cell>
          <cell r="IX399">
            <v>0</v>
          </cell>
          <cell r="IY399">
            <v>0</v>
          </cell>
          <cell r="IZ399">
            <v>0</v>
          </cell>
          <cell r="JA399">
            <v>0</v>
          </cell>
          <cell r="JB399">
            <v>0</v>
          </cell>
          <cell r="JC399">
            <v>0</v>
          </cell>
          <cell r="JD399">
            <v>958.6</v>
          </cell>
          <cell r="JE399">
            <v>208.24</v>
          </cell>
          <cell r="JF399">
            <v>372.36</v>
          </cell>
          <cell r="JG399">
            <v>378</v>
          </cell>
          <cell r="JH399">
            <v>182.21</v>
          </cell>
          <cell r="JI399">
            <v>329.41</v>
          </cell>
          <cell r="JJ399">
            <v>383.04</v>
          </cell>
          <cell r="JK399">
            <v>894.66</v>
          </cell>
          <cell r="JL399">
            <v>90.18</v>
          </cell>
          <cell r="JM399">
            <v>127.38</v>
          </cell>
          <cell r="JN399">
            <v>1520</v>
          </cell>
          <cell r="JO399">
            <v>0.1</v>
          </cell>
          <cell r="JP399">
            <v>6121</v>
          </cell>
          <cell r="JQ399">
            <v>39.212000000000003</v>
          </cell>
          <cell r="JR399">
            <v>0</v>
          </cell>
          <cell r="JS399">
            <v>9102.9</v>
          </cell>
          <cell r="JT399">
            <v>0</v>
          </cell>
          <cell r="JU399">
            <v>0</v>
          </cell>
          <cell r="JV399">
            <v>0</v>
          </cell>
          <cell r="JW399">
            <v>0</v>
          </cell>
          <cell r="JX399">
            <v>9054.4</v>
          </cell>
          <cell r="JY399">
            <v>6366</v>
          </cell>
          <cell r="JZ399">
            <v>57640310</v>
          </cell>
          <cell r="KA399">
            <v>0</v>
          </cell>
        </row>
        <row r="400">
          <cell r="C400">
            <v>6961</v>
          </cell>
          <cell r="D400" t="str">
            <v>WESTERN DUBUQUE CO</v>
          </cell>
          <cell r="E400">
            <v>0</v>
          </cell>
          <cell r="F400">
            <v>0</v>
          </cell>
          <cell r="G400">
            <v>0</v>
          </cell>
          <cell r="H400">
            <v>6961</v>
          </cell>
          <cell r="I400">
            <v>15176422</v>
          </cell>
          <cell r="J400">
            <v>240904</v>
          </cell>
          <cell r="K400">
            <v>1261372</v>
          </cell>
          <cell r="L400">
            <v>1452900</v>
          </cell>
          <cell r="M400">
            <v>83966</v>
          </cell>
          <cell r="N400">
            <v>1215236</v>
          </cell>
          <cell r="O400">
            <v>966412</v>
          </cell>
          <cell r="P400">
            <v>792326</v>
          </cell>
          <cell r="Q400">
            <v>1000</v>
          </cell>
          <cell r="R400">
            <v>16836074</v>
          </cell>
          <cell r="S400">
            <v>0</v>
          </cell>
          <cell r="T400">
            <v>4191976</v>
          </cell>
          <cell r="U400">
            <v>150423</v>
          </cell>
          <cell r="V400">
            <v>365000</v>
          </cell>
          <cell r="W400">
            <v>1374399</v>
          </cell>
          <cell r="X400">
            <v>44108410</v>
          </cell>
          <cell r="Y400">
            <v>0</v>
          </cell>
          <cell r="Z400">
            <v>1905722</v>
          </cell>
          <cell r="AA400">
            <v>2000</v>
          </cell>
          <cell r="AB400">
            <v>46016132</v>
          </cell>
          <cell r="AC400">
            <v>17646211</v>
          </cell>
          <cell r="AD400">
            <v>63662343</v>
          </cell>
          <cell r="AE400">
            <v>23905554</v>
          </cell>
          <cell r="AF400">
            <v>853268</v>
          </cell>
          <cell r="AG400">
            <v>1847851</v>
          </cell>
          <cell r="AH400">
            <v>786044</v>
          </cell>
          <cell r="AI400">
            <v>1875656</v>
          </cell>
          <cell r="AJ400">
            <v>1295087</v>
          </cell>
          <cell r="AK400">
            <v>2526106</v>
          </cell>
          <cell r="AL400">
            <v>2587806</v>
          </cell>
          <cell r="AM400">
            <v>0</v>
          </cell>
          <cell r="AN400">
            <v>11771818</v>
          </cell>
          <cell r="AO400">
            <v>2040573</v>
          </cell>
          <cell r="AP400">
            <v>2741138</v>
          </cell>
          <cell r="AQ400">
            <v>1327533</v>
          </cell>
          <cell r="AR400">
            <v>1533840</v>
          </cell>
          <cell r="AS400">
            <v>5602511</v>
          </cell>
          <cell r="AT400">
            <v>43320456</v>
          </cell>
          <cell r="AU400">
            <v>1905722</v>
          </cell>
          <cell r="AV400">
            <v>45226178</v>
          </cell>
          <cell r="AW400">
            <v>18436165</v>
          </cell>
          <cell r="AX400">
            <v>63662343</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20</v>
          </cell>
          <cell r="BV400">
            <v>2013</v>
          </cell>
          <cell r="BW400">
            <v>2017</v>
          </cell>
          <cell r="BX400">
            <v>10</v>
          </cell>
          <cell r="BY400">
            <v>0</v>
          </cell>
          <cell r="BZ400">
            <v>0</v>
          </cell>
          <cell r="CA400">
            <v>0</v>
          </cell>
          <cell r="CB400">
            <v>0</v>
          </cell>
          <cell r="CC400">
            <v>0</v>
          </cell>
          <cell r="CD400">
            <v>0</v>
          </cell>
          <cell r="CE400">
            <v>0</v>
          </cell>
          <cell r="CF400">
            <v>0</v>
          </cell>
          <cell r="CG400">
            <v>0</v>
          </cell>
          <cell r="CH400">
            <v>0</v>
          </cell>
          <cell r="CI400">
            <v>0</v>
          </cell>
          <cell r="CJ400">
            <v>2013</v>
          </cell>
          <cell r="CK400">
            <v>2022</v>
          </cell>
          <cell r="CL400">
            <v>1000</v>
          </cell>
          <cell r="CM400">
            <v>0</v>
          </cell>
          <cell r="CN400">
            <v>0</v>
          </cell>
          <cell r="CO400">
            <v>0</v>
          </cell>
          <cell r="CP400">
            <v>0</v>
          </cell>
          <cell r="CQ400">
            <v>0</v>
          </cell>
          <cell r="CR400">
            <v>0</v>
          </cell>
          <cell r="CS400">
            <v>0</v>
          </cell>
          <cell r="CT400">
            <v>2700</v>
          </cell>
          <cell r="CU400">
            <v>0</v>
          </cell>
          <cell r="CV400">
            <v>6</v>
          </cell>
          <cell r="CW400">
            <v>1893938</v>
          </cell>
          <cell r="CX400">
            <v>0</v>
          </cell>
          <cell r="CY400">
            <v>0</v>
          </cell>
          <cell r="CZ400">
            <v>0</v>
          </cell>
          <cell r="DA400">
            <v>0</v>
          </cell>
          <cell r="DB400">
            <v>0</v>
          </cell>
          <cell r="DC400">
            <v>0</v>
          </cell>
          <cell r="DD400">
            <v>0</v>
          </cell>
          <cell r="DE400">
            <v>1243753</v>
          </cell>
          <cell r="DF400">
            <v>0</v>
          </cell>
          <cell r="DG400">
            <v>0</v>
          </cell>
          <cell r="DH400">
            <v>0</v>
          </cell>
          <cell r="DI400">
            <v>0</v>
          </cell>
          <cell r="DJ400">
            <v>0</v>
          </cell>
          <cell r="DK400">
            <v>0</v>
          </cell>
          <cell r="DL400">
            <v>0</v>
          </cell>
          <cell r="DM400">
            <v>0</v>
          </cell>
          <cell r="DN400">
            <v>0</v>
          </cell>
          <cell r="DO400">
            <v>0</v>
          </cell>
          <cell r="DP400">
            <v>0</v>
          </cell>
          <cell r="DQ400">
            <v>0</v>
          </cell>
          <cell r="DR400">
            <v>0</v>
          </cell>
          <cell r="DS400">
            <v>0</v>
          </cell>
          <cell r="DT400">
            <v>10423612</v>
          </cell>
          <cell r="DU400">
            <v>273286</v>
          </cell>
          <cell r="DV400">
            <v>0</v>
          </cell>
          <cell r="DW400">
            <v>0</v>
          </cell>
          <cell r="DX400">
            <v>0</v>
          </cell>
          <cell r="DY400">
            <v>53602</v>
          </cell>
          <cell r="DZ400">
            <v>1446398</v>
          </cell>
          <cell r="EA400">
            <v>0</v>
          </cell>
          <cell r="EB400">
            <v>12196898</v>
          </cell>
          <cell r="EC400">
            <v>1021842</v>
          </cell>
          <cell r="ED400">
            <v>0</v>
          </cell>
          <cell r="EE400">
            <v>11923612</v>
          </cell>
          <cell r="EF400">
            <v>0</v>
          </cell>
          <cell r="EG400">
            <v>1243753</v>
          </cell>
          <cell r="EH400">
            <v>1243753</v>
          </cell>
          <cell r="EI400">
            <v>0</v>
          </cell>
          <cell r="EJ400">
            <v>1243753</v>
          </cell>
          <cell r="EK400">
            <v>0</v>
          </cell>
          <cell r="EL400">
            <v>0</v>
          </cell>
          <cell r="EM400">
            <v>0</v>
          </cell>
          <cell r="EN400">
            <v>0</v>
          </cell>
          <cell r="EO400">
            <v>925533</v>
          </cell>
          <cell r="EP400">
            <v>0</v>
          </cell>
          <cell r="EQ400">
            <v>15388026</v>
          </cell>
          <cell r="ER400">
            <v>21973</v>
          </cell>
          <cell r="ES400">
            <v>1043326</v>
          </cell>
          <cell r="ET400">
            <v>87529</v>
          </cell>
          <cell r="EU400">
            <v>0</v>
          </cell>
          <cell r="EV400">
            <v>0</v>
          </cell>
          <cell r="EW400">
            <v>100000</v>
          </cell>
          <cell r="EX400">
            <v>0</v>
          </cell>
          <cell r="EY400">
            <v>0</v>
          </cell>
          <cell r="EZ400">
            <v>0</v>
          </cell>
          <cell r="FA400">
            <v>74415</v>
          </cell>
          <cell r="FB400">
            <v>0</v>
          </cell>
          <cell r="FC400">
            <v>1305270</v>
          </cell>
          <cell r="FD400">
            <v>0</v>
          </cell>
          <cell r="FE400">
            <v>0</v>
          </cell>
          <cell r="FF400">
            <v>1021353</v>
          </cell>
          <cell r="FG400">
            <v>21973</v>
          </cell>
          <cell r="FH400">
            <v>12033541</v>
          </cell>
          <cell r="FI400">
            <v>192657</v>
          </cell>
          <cell r="FJ400">
            <v>1261372</v>
          </cell>
          <cell r="FK400">
            <v>1452900</v>
          </cell>
          <cell r="FL400">
            <v>7000</v>
          </cell>
          <cell r="FM400">
            <v>0</v>
          </cell>
          <cell r="FN400">
            <v>27540</v>
          </cell>
          <cell r="FO400">
            <v>369000</v>
          </cell>
          <cell r="FP400">
            <v>1000</v>
          </cell>
          <cell r="FQ400">
            <v>16836074</v>
          </cell>
          <cell r="FR400">
            <v>0</v>
          </cell>
          <cell r="FS400">
            <v>1676544</v>
          </cell>
          <cell r="FT400">
            <v>111874</v>
          </cell>
          <cell r="FU400">
            <v>365000</v>
          </cell>
          <cell r="FV400">
            <v>618000</v>
          </cell>
          <cell r="FW400">
            <v>34952502</v>
          </cell>
          <cell r="FX400">
            <v>0</v>
          </cell>
          <cell r="FY400">
            <v>0</v>
          </cell>
          <cell r="FZ400">
            <v>2000</v>
          </cell>
          <cell r="GA400">
            <v>34954502</v>
          </cell>
          <cell r="GB400">
            <v>4322541</v>
          </cell>
          <cell r="GC400">
            <v>39277043</v>
          </cell>
          <cell r="GD400">
            <v>5892230</v>
          </cell>
          <cell r="GE400">
            <v>0</v>
          </cell>
          <cell r="GF400">
            <v>24287119</v>
          </cell>
          <cell r="GG400">
            <v>6056</v>
          </cell>
          <cell r="GH400">
            <v>17677464</v>
          </cell>
          <cell r="GI400">
            <v>0</v>
          </cell>
          <cell r="GJ400">
            <v>236880</v>
          </cell>
          <cell r="GK400">
            <v>2567562</v>
          </cell>
          <cell r="GL400">
            <v>929546</v>
          </cell>
          <cell r="GM400">
            <v>0</v>
          </cell>
          <cell r="GN400">
            <v>217074</v>
          </cell>
          <cell r="GO400">
            <v>242439</v>
          </cell>
          <cell r="GP400">
            <v>0</v>
          </cell>
          <cell r="GQ400">
            <v>655504</v>
          </cell>
          <cell r="GR400">
            <v>44764</v>
          </cell>
          <cell r="GS400">
            <v>361785</v>
          </cell>
          <cell r="GT400">
            <v>0</v>
          </cell>
          <cell r="GU400">
            <v>0</v>
          </cell>
          <cell r="GV400">
            <v>24693668</v>
          </cell>
          <cell r="GW400">
            <v>3571630</v>
          </cell>
          <cell r="GX400">
            <v>5869509</v>
          </cell>
          <cell r="GY400">
            <v>0</v>
          </cell>
          <cell r="GZ400">
            <v>0</v>
          </cell>
          <cell r="HA400">
            <v>0</v>
          </cell>
          <cell r="HB400">
            <v>1418263</v>
          </cell>
          <cell r="HC400">
            <v>0</v>
          </cell>
          <cell r="HD400">
            <v>171621</v>
          </cell>
          <cell r="HE400">
            <v>768128</v>
          </cell>
          <cell r="HF400">
            <v>36321198</v>
          </cell>
          <cell r="HG400">
            <v>31340639</v>
          </cell>
          <cell r="HH400">
            <v>0</v>
          </cell>
          <cell r="HI400">
            <v>4980559</v>
          </cell>
          <cell r="HJ400">
            <v>18387187</v>
          </cell>
          <cell r="HK400">
            <v>0</v>
          </cell>
          <cell r="HL400">
            <v>280378</v>
          </cell>
          <cell r="HM400">
            <v>2659324</v>
          </cell>
          <cell r="HN400">
            <v>965529</v>
          </cell>
          <cell r="HO400">
            <v>0</v>
          </cell>
          <cell r="HP400">
            <v>222088</v>
          </cell>
          <cell r="HQ400">
            <v>247974</v>
          </cell>
          <cell r="HR400">
            <v>0</v>
          </cell>
          <cell r="HS400">
            <v>739227</v>
          </cell>
          <cell r="HT400">
            <v>0</v>
          </cell>
          <cell r="HU400">
            <v>53602</v>
          </cell>
          <cell r="HV400">
            <v>0</v>
          </cell>
          <cell r="HW400">
            <v>-7391</v>
          </cell>
          <cell r="HX400">
            <v>25418190</v>
          </cell>
          <cell r="HY400">
            <v>0</v>
          </cell>
          <cell r="HZ400">
            <v>4980559</v>
          </cell>
          <cell r="IA400">
            <v>0</v>
          </cell>
          <cell r="IB400">
            <v>0</v>
          </cell>
          <cell r="IC400">
            <v>0</v>
          </cell>
          <cell r="ID400">
            <v>1473366</v>
          </cell>
          <cell r="IE400">
            <v>0</v>
          </cell>
          <cell r="IF400">
            <v>140594</v>
          </cell>
          <cell r="IG400">
            <v>850819</v>
          </cell>
          <cell r="IH400">
            <v>0</v>
          </cell>
          <cell r="II400">
            <v>0</v>
          </cell>
          <cell r="IJ400">
            <v>0</v>
          </cell>
          <cell r="IK400">
            <v>0</v>
          </cell>
          <cell r="IL400">
            <v>25364588</v>
          </cell>
          <cell r="IM400">
            <v>0</v>
          </cell>
          <cell r="IN400">
            <v>4.4000000000000004</v>
          </cell>
          <cell r="IO400">
            <v>25.67</v>
          </cell>
          <cell r="IP400">
            <v>1437</v>
          </cell>
          <cell r="IQ400">
            <v>12.907999999999999</v>
          </cell>
          <cell r="IR400">
            <v>6.82</v>
          </cell>
          <cell r="IS400">
            <v>2949.6</v>
          </cell>
          <cell r="IT400">
            <v>0</v>
          </cell>
          <cell r="IU400">
            <v>140</v>
          </cell>
          <cell r="IV400">
            <v>0</v>
          </cell>
          <cell r="IW400">
            <v>0</v>
          </cell>
          <cell r="IX400">
            <v>0</v>
          </cell>
          <cell r="IY400">
            <v>0</v>
          </cell>
          <cell r="IZ400">
            <v>0</v>
          </cell>
          <cell r="JA400">
            <v>0</v>
          </cell>
          <cell r="JB400">
            <v>0</v>
          </cell>
          <cell r="JC400">
            <v>0</v>
          </cell>
          <cell r="JD400">
            <v>430.59</v>
          </cell>
          <cell r="JE400">
            <v>104.12</v>
          </cell>
          <cell r="JF400">
            <v>153.66999999999999</v>
          </cell>
          <cell r="JG400">
            <v>172.8</v>
          </cell>
          <cell r="JH400">
            <v>98.64</v>
          </cell>
          <cell r="JI400">
            <v>139.15</v>
          </cell>
          <cell r="JJ400">
            <v>184.32</v>
          </cell>
          <cell r="JK400">
            <v>422.11</v>
          </cell>
          <cell r="JL400">
            <v>33.24</v>
          </cell>
          <cell r="JM400">
            <v>7.48</v>
          </cell>
          <cell r="JN400">
            <v>1406</v>
          </cell>
          <cell r="JO400">
            <v>6.2</v>
          </cell>
          <cell r="JP400">
            <v>6176</v>
          </cell>
          <cell r="JQ400">
            <v>12.067</v>
          </cell>
          <cell r="JR400">
            <v>100178</v>
          </cell>
          <cell r="JS400">
            <v>2977.2</v>
          </cell>
          <cell r="JT400">
            <v>-1.1399999999999999</v>
          </cell>
          <cell r="JU400">
            <v>-7041</v>
          </cell>
          <cell r="JV400">
            <v>-6106</v>
          </cell>
          <cell r="JW400">
            <v>0</v>
          </cell>
          <cell r="JX400">
            <v>2949.6</v>
          </cell>
          <cell r="JY400">
            <v>6421</v>
          </cell>
          <cell r="JZ400">
            <v>18939382</v>
          </cell>
          <cell r="KA400">
            <v>0</v>
          </cell>
        </row>
        <row r="401">
          <cell r="C401">
            <v>6969</v>
          </cell>
          <cell r="D401" t="str">
            <v>WEST HARRISON</v>
          </cell>
          <cell r="E401">
            <v>0</v>
          </cell>
          <cell r="F401">
            <v>0</v>
          </cell>
          <cell r="G401">
            <v>0</v>
          </cell>
          <cell r="H401">
            <v>6969</v>
          </cell>
          <cell r="I401">
            <v>2423815</v>
          </cell>
          <cell r="J401">
            <v>53247</v>
          </cell>
          <cell r="K401">
            <v>96500</v>
          </cell>
          <cell r="L401">
            <v>130000</v>
          </cell>
          <cell r="M401">
            <v>6930</v>
          </cell>
          <cell r="N401">
            <v>125000</v>
          </cell>
          <cell r="O401">
            <v>110000</v>
          </cell>
          <cell r="P401">
            <v>425000</v>
          </cell>
          <cell r="Q401">
            <v>0</v>
          </cell>
          <cell r="R401">
            <v>1929112</v>
          </cell>
          <cell r="S401">
            <v>0</v>
          </cell>
          <cell r="T401">
            <v>2000</v>
          </cell>
          <cell r="U401">
            <v>3442</v>
          </cell>
          <cell r="V401">
            <v>65000</v>
          </cell>
          <cell r="W401">
            <v>250000</v>
          </cell>
          <cell r="X401">
            <v>5620046</v>
          </cell>
          <cell r="Y401">
            <v>0</v>
          </cell>
          <cell r="Z401">
            <v>57503</v>
          </cell>
          <cell r="AA401">
            <v>0</v>
          </cell>
          <cell r="AB401">
            <v>5677549</v>
          </cell>
          <cell r="AC401">
            <v>1975330</v>
          </cell>
          <cell r="AD401">
            <v>7652879</v>
          </cell>
          <cell r="AE401">
            <v>3855000</v>
          </cell>
          <cell r="AF401">
            <v>230000</v>
          </cell>
          <cell r="AG401">
            <v>180000</v>
          </cell>
          <cell r="AH401">
            <v>180000</v>
          </cell>
          <cell r="AI401">
            <v>210000</v>
          </cell>
          <cell r="AJ401">
            <v>108000</v>
          </cell>
          <cell r="AK401">
            <v>700000</v>
          </cell>
          <cell r="AL401">
            <v>505000</v>
          </cell>
          <cell r="AM401">
            <v>0</v>
          </cell>
          <cell r="AN401">
            <v>2113000</v>
          </cell>
          <cell r="AO401">
            <v>280000</v>
          </cell>
          <cell r="AP401">
            <v>255000</v>
          </cell>
          <cell r="AQ401">
            <v>0</v>
          </cell>
          <cell r="AR401">
            <v>196745</v>
          </cell>
          <cell r="AS401">
            <v>451745</v>
          </cell>
          <cell r="AT401">
            <v>6699745</v>
          </cell>
          <cell r="AU401">
            <v>57503</v>
          </cell>
          <cell r="AV401">
            <v>6757248</v>
          </cell>
          <cell r="AW401">
            <v>895631</v>
          </cell>
          <cell r="AX401">
            <v>7652879</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20</v>
          </cell>
          <cell r="BV401">
            <v>2007</v>
          </cell>
          <cell r="BW401">
            <v>2016</v>
          </cell>
          <cell r="BX401">
            <v>10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CN401">
            <v>0</v>
          </cell>
          <cell r="CO401">
            <v>0</v>
          </cell>
          <cell r="CP401">
            <v>0</v>
          </cell>
          <cell r="CQ401">
            <v>0</v>
          </cell>
          <cell r="CR401">
            <v>0</v>
          </cell>
          <cell r="CS401">
            <v>0</v>
          </cell>
          <cell r="CT401">
            <v>4050</v>
          </cell>
          <cell r="CU401">
            <v>0</v>
          </cell>
          <cell r="CV401">
            <v>5</v>
          </cell>
          <cell r="CW401">
            <v>263687</v>
          </cell>
          <cell r="CX401">
            <v>0</v>
          </cell>
          <cell r="CY401">
            <v>0</v>
          </cell>
          <cell r="CZ401">
            <v>0</v>
          </cell>
          <cell r="DA401">
            <v>0</v>
          </cell>
          <cell r="DB401">
            <v>0</v>
          </cell>
          <cell r="DC401">
            <v>0</v>
          </cell>
          <cell r="DD401">
            <v>0</v>
          </cell>
          <cell r="DE401">
            <v>0</v>
          </cell>
          <cell r="DF401">
            <v>0</v>
          </cell>
          <cell r="DG401">
            <v>0</v>
          </cell>
          <cell r="DH401">
            <v>0</v>
          </cell>
          <cell r="DI401">
            <v>0</v>
          </cell>
          <cell r="DJ401">
            <v>0</v>
          </cell>
          <cell r="DK401">
            <v>0</v>
          </cell>
          <cell r="DL401">
            <v>0</v>
          </cell>
          <cell r="DM401">
            <v>0</v>
          </cell>
          <cell r="DN401">
            <v>0</v>
          </cell>
          <cell r="DO401">
            <v>0</v>
          </cell>
          <cell r="DP401">
            <v>0</v>
          </cell>
          <cell r="DQ401">
            <v>0</v>
          </cell>
          <cell r="DR401">
            <v>0</v>
          </cell>
          <cell r="DS401">
            <v>0</v>
          </cell>
          <cell r="DT401">
            <v>1909296</v>
          </cell>
          <cell r="DU401">
            <v>119600</v>
          </cell>
          <cell r="DV401">
            <v>0</v>
          </cell>
          <cell r="DW401">
            <v>0</v>
          </cell>
          <cell r="DX401">
            <v>0</v>
          </cell>
          <cell r="DY401">
            <v>99816</v>
          </cell>
          <cell r="DZ401">
            <v>55196</v>
          </cell>
          <cell r="EA401">
            <v>0</v>
          </cell>
          <cell r="EB401">
            <v>2183908</v>
          </cell>
          <cell r="EC401">
            <v>215000</v>
          </cell>
          <cell r="ED401">
            <v>0</v>
          </cell>
          <cell r="EE401">
            <v>2064308</v>
          </cell>
          <cell r="EF401">
            <v>0</v>
          </cell>
          <cell r="EG401">
            <v>0</v>
          </cell>
          <cell r="EH401">
            <v>0</v>
          </cell>
          <cell r="EI401">
            <v>73502</v>
          </cell>
          <cell r="EJ401">
            <v>73502</v>
          </cell>
          <cell r="EK401">
            <v>0</v>
          </cell>
          <cell r="EL401">
            <v>0</v>
          </cell>
          <cell r="EM401">
            <v>0</v>
          </cell>
          <cell r="EN401">
            <v>0</v>
          </cell>
          <cell r="EO401">
            <v>0</v>
          </cell>
          <cell r="EP401">
            <v>0</v>
          </cell>
          <cell r="EQ401">
            <v>2472410</v>
          </cell>
          <cell r="ER401">
            <v>53697</v>
          </cell>
          <cell r="ES401">
            <v>980507</v>
          </cell>
          <cell r="ET401">
            <v>96528</v>
          </cell>
          <cell r="EU401">
            <v>0</v>
          </cell>
          <cell r="EV401">
            <v>0</v>
          </cell>
          <cell r="EW401">
            <v>0</v>
          </cell>
          <cell r="EX401">
            <v>33000</v>
          </cell>
          <cell r="EY401">
            <v>0</v>
          </cell>
          <cell r="EZ401">
            <v>0</v>
          </cell>
          <cell r="FA401">
            <v>0</v>
          </cell>
          <cell r="FB401">
            <v>0</v>
          </cell>
          <cell r="FC401">
            <v>1110035</v>
          </cell>
          <cell r="FD401">
            <v>0</v>
          </cell>
          <cell r="FE401">
            <v>0</v>
          </cell>
          <cell r="FF401">
            <v>926810</v>
          </cell>
          <cell r="FG401">
            <v>53697</v>
          </cell>
          <cell r="FH401">
            <v>2141515</v>
          </cell>
          <cell r="FI401">
            <v>47045</v>
          </cell>
          <cell r="FJ401">
            <v>96500</v>
          </cell>
          <cell r="FK401">
            <v>130000</v>
          </cell>
          <cell r="FL401">
            <v>4000</v>
          </cell>
          <cell r="FM401">
            <v>0</v>
          </cell>
          <cell r="FN401">
            <v>0</v>
          </cell>
          <cell r="FO401">
            <v>100000</v>
          </cell>
          <cell r="FP401">
            <v>0</v>
          </cell>
          <cell r="FQ401">
            <v>1929112</v>
          </cell>
          <cell r="FR401">
            <v>0</v>
          </cell>
          <cell r="FS401">
            <v>0</v>
          </cell>
          <cell r="FT401">
            <v>3041</v>
          </cell>
          <cell r="FU401">
            <v>65000</v>
          </cell>
          <cell r="FV401">
            <v>125000</v>
          </cell>
          <cell r="FW401">
            <v>4641213</v>
          </cell>
          <cell r="FX401">
            <v>0</v>
          </cell>
          <cell r="FY401">
            <v>0</v>
          </cell>
          <cell r="FZ401">
            <v>0</v>
          </cell>
          <cell r="GA401">
            <v>4641213</v>
          </cell>
          <cell r="GB401">
            <v>1084907</v>
          </cell>
          <cell r="GC401">
            <v>5726120</v>
          </cell>
          <cell r="GD401">
            <v>523541</v>
          </cell>
          <cell r="GE401">
            <v>0</v>
          </cell>
          <cell r="GF401">
            <v>4042808</v>
          </cell>
          <cell r="GG401">
            <v>6171</v>
          </cell>
          <cell r="GH401">
            <v>2682534</v>
          </cell>
          <cell r="GI401">
            <v>141306</v>
          </cell>
          <cell r="GJ401">
            <v>74151</v>
          </cell>
          <cell r="GK401">
            <v>591182</v>
          </cell>
          <cell r="GL401">
            <v>139978</v>
          </cell>
          <cell r="GM401">
            <v>7982</v>
          </cell>
          <cell r="GN401">
            <v>21363</v>
          </cell>
          <cell r="GO401">
            <v>23629</v>
          </cell>
          <cell r="GP401">
            <v>0</v>
          </cell>
          <cell r="GQ401">
            <v>86116</v>
          </cell>
          <cell r="GR401">
            <v>0</v>
          </cell>
          <cell r="GS401">
            <v>38828</v>
          </cell>
          <cell r="GT401">
            <v>39806</v>
          </cell>
          <cell r="GU401">
            <v>0</v>
          </cell>
          <cell r="GV401">
            <v>4121442</v>
          </cell>
          <cell r="GW401">
            <v>432142</v>
          </cell>
          <cell r="GX401">
            <v>284275</v>
          </cell>
          <cell r="GY401">
            <v>0</v>
          </cell>
          <cell r="GZ401">
            <v>0</v>
          </cell>
          <cell r="HA401">
            <v>0</v>
          </cell>
          <cell r="HB401">
            <v>237344</v>
          </cell>
          <cell r="HC401">
            <v>0</v>
          </cell>
          <cell r="HD401">
            <v>31011</v>
          </cell>
          <cell r="HE401">
            <v>54009</v>
          </cell>
          <cell r="HF401">
            <v>5129212</v>
          </cell>
          <cell r="HG401">
            <v>5112843</v>
          </cell>
          <cell r="HH401">
            <v>0</v>
          </cell>
          <cell r="HI401">
            <v>16369</v>
          </cell>
          <cell r="HJ401">
            <v>2610765</v>
          </cell>
          <cell r="HK401">
            <v>98594</v>
          </cell>
          <cell r="HL401">
            <v>49309</v>
          </cell>
          <cell r="HM401">
            <v>524858</v>
          </cell>
          <cell r="HN401">
            <v>134142</v>
          </cell>
          <cell r="HO401">
            <v>13818</v>
          </cell>
          <cell r="HP401">
            <v>20787</v>
          </cell>
          <cell r="HQ401">
            <v>22991</v>
          </cell>
          <cell r="HR401">
            <v>0</v>
          </cell>
          <cell r="HS401">
            <v>97317</v>
          </cell>
          <cell r="HT401">
            <v>0</v>
          </cell>
          <cell r="HU401">
            <v>60010</v>
          </cell>
          <cell r="HV401">
            <v>0</v>
          </cell>
          <cell r="HW401">
            <v>0</v>
          </cell>
          <cell r="HX401">
            <v>3900968</v>
          </cell>
          <cell r="HY401">
            <v>0</v>
          </cell>
          <cell r="HZ401">
            <v>16369</v>
          </cell>
          <cell r="IA401">
            <v>0</v>
          </cell>
          <cell r="IB401">
            <v>0</v>
          </cell>
          <cell r="IC401">
            <v>0</v>
          </cell>
          <cell r="ID401">
            <v>230269</v>
          </cell>
          <cell r="IE401">
            <v>0</v>
          </cell>
          <cell r="IF401">
            <v>25347</v>
          </cell>
          <cell r="IG401">
            <v>55089</v>
          </cell>
          <cell r="IH401">
            <v>0</v>
          </cell>
          <cell r="II401">
            <v>0</v>
          </cell>
          <cell r="IJ401">
            <v>0</v>
          </cell>
          <cell r="IK401">
            <v>0</v>
          </cell>
          <cell r="IL401">
            <v>3840958</v>
          </cell>
          <cell r="IM401">
            <v>0</v>
          </cell>
          <cell r="IN401">
            <v>0</v>
          </cell>
          <cell r="IO401">
            <v>5.91</v>
          </cell>
          <cell r="IP401">
            <v>0</v>
          </cell>
          <cell r="IQ401">
            <v>1.9279999999999999</v>
          </cell>
          <cell r="IR401">
            <v>0</v>
          </cell>
          <cell r="IS401">
            <v>381.5</v>
          </cell>
          <cell r="IT401">
            <v>0</v>
          </cell>
          <cell r="IU401">
            <v>9</v>
          </cell>
          <cell r="IV401">
            <v>0</v>
          </cell>
          <cell r="IW401">
            <v>0</v>
          </cell>
          <cell r="IX401">
            <v>0</v>
          </cell>
          <cell r="IY401">
            <v>0</v>
          </cell>
          <cell r="IZ401">
            <v>0</v>
          </cell>
          <cell r="JA401">
            <v>0</v>
          </cell>
          <cell r="JB401">
            <v>0</v>
          </cell>
          <cell r="JC401">
            <v>0</v>
          </cell>
          <cell r="JD401">
            <v>83.43</v>
          </cell>
          <cell r="JE401">
            <v>35.619999999999997</v>
          </cell>
          <cell r="JF401">
            <v>6.05</v>
          </cell>
          <cell r="JG401">
            <v>41.76</v>
          </cell>
          <cell r="JH401">
            <v>32.880000000000003</v>
          </cell>
          <cell r="JI401">
            <v>5.45</v>
          </cell>
          <cell r="JJ401">
            <v>33.840000000000003</v>
          </cell>
          <cell r="JK401">
            <v>72.17</v>
          </cell>
          <cell r="JL401">
            <v>11.08</v>
          </cell>
          <cell r="JM401">
            <v>0</v>
          </cell>
          <cell r="JN401">
            <v>0</v>
          </cell>
          <cell r="JO401">
            <v>0</v>
          </cell>
          <cell r="JP401">
            <v>6291</v>
          </cell>
          <cell r="JQ401">
            <v>1.78</v>
          </cell>
          <cell r="JR401">
            <v>54269</v>
          </cell>
          <cell r="JS401">
            <v>415</v>
          </cell>
          <cell r="JT401">
            <v>0</v>
          </cell>
          <cell r="JU401">
            <v>0</v>
          </cell>
          <cell r="JV401">
            <v>0</v>
          </cell>
          <cell r="JW401">
            <v>0</v>
          </cell>
          <cell r="JX401">
            <v>381.5</v>
          </cell>
          <cell r="JY401">
            <v>6536</v>
          </cell>
          <cell r="JZ401">
            <v>2493484</v>
          </cell>
          <cell r="KA401">
            <v>143389</v>
          </cell>
        </row>
        <row r="402">
          <cell r="C402">
            <v>6975</v>
          </cell>
          <cell r="D402" t="str">
            <v>WEST LIBERTY</v>
          </cell>
          <cell r="E402">
            <v>0</v>
          </cell>
          <cell r="F402">
            <v>0</v>
          </cell>
          <cell r="G402">
            <v>0</v>
          </cell>
          <cell r="H402">
            <v>6975</v>
          </cell>
          <cell r="I402">
            <v>4281492</v>
          </cell>
          <cell r="J402">
            <v>87095</v>
          </cell>
          <cell r="K402">
            <v>837548</v>
          </cell>
          <cell r="L402">
            <v>165891</v>
          </cell>
          <cell r="M402">
            <v>14955</v>
          </cell>
          <cell r="N402">
            <v>216335</v>
          </cell>
          <cell r="O402">
            <v>200619</v>
          </cell>
          <cell r="P402">
            <v>203496</v>
          </cell>
          <cell r="Q402">
            <v>0</v>
          </cell>
          <cell r="R402">
            <v>7921197</v>
          </cell>
          <cell r="S402">
            <v>0</v>
          </cell>
          <cell r="T402">
            <v>1155534</v>
          </cell>
          <cell r="U402">
            <v>25928</v>
          </cell>
          <cell r="V402">
            <v>242671</v>
          </cell>
          <cell r="W402">
            <v>745186</v>
          </cell>
          <cell r="X402">
            <v>16097947</v>
          </cell>
          <cell r="Y402">
            <v>0</v>
          </cell>
          <cell r="Z402">
            <v>867787</v>
          </cell>
          <cell r="AA402">
            <v>0</v>
          </cell>
          <cell r="AB402">
            <v>16965734</v>
          </cell>
          <cell r="AC402">
            <v>2289280</v>
          </cell>
          <cell r="AD402">
            <v>19255014</v>
          </cell>
          <cell r="AE402">
            <v>9100553</v>
          </cell>
          <cell r="AF402">
            <v>366782</v>
          </cell>
          <cell r="AG402">
            <v>709573</v>
          </cell>
          <cell r="AH402">
            <v>401558</v>
          </cell>
          <cell r="AI402">
            <v>886642</v>
          </cell>
          <cell r="AJ402">
            <v>224589</v>
          </cell>
          <cell r="AK402">
            <v>1056931</v>
          </cell>
          <cell r="AL402">
            <v>481804</v>
          </cell>
          <cell r="AM402">
            <v>0</v>
          </cell>
          <cell r="AN402">
            <v>4127879</v>
          </cell>
          <cell r="AO402">
            <v>704866</v>
          </cell>
          <cell r="AP402">
            <v>1557471</v>
          </cell>
          <cell r="AQ402">
            <v>1202501</v>
          </cell>
          <cell r="AR402">
            <v>525650</v>
          </cell>
          <cell r="AS402">
            <v>3285622</v>
          </cell>
          <cell r="AT402">
            <v>17218920</v>
          </cell>
          <cell r="AU402">
            <v>867787</v>
          </cell>
          <cell r="AV402">
            <v>18086707</v>
          </cell>
          <cell r="AW402">
            <v>1168307</v>
          </cell>
          <cell r="AX402">
            <v>19255014</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20</v>
          </cell>
          <cell r="BV402">
            <v>2003</v>
          </cell>
          <cell r="BW402">
            <v>2017</v>
          </cell>
          <cell r="BX402">
            <v>10</v>
          </cell>
          <cell r="BY402">
            <v>0</v>
          </cell>
          <cell r="BZ402">
            <v>0</v>
          </cell>
          <cell r="CA402">
            <v>0</v>
          </cell>
          <cell r="CB402">
            <v>0</v>
          </cell>
          <cell r="CC402">
            <v>0</v>
          </cell>
          <cell r="CD402">
            <v>0</v>
          </cell>
          <cell r="CE402">
            <v>0</v>
          </cell>
          <cell r="CF402">
            <v>0</v>
          </cell>
          <cell r="CG402">
            <v>0</v>
          </cell>
          <cell r="CH402">
            <v>0</v>
          </cell>
          <cell r="CI402">
            <v>0</v>
          </cell>
          <cell r="CJ402">
            <v>2003</v>
          </cell>
          <cell r="CK402">
            <v>2022</v>
          </cell>
          <cell r="CL402">
            <v>1340</v>
          </cell>
          <cell r="CM402">
            <v>0</v>
          </cell>
          <cell r="CN402">
            <v>0</v>
          </cell>
          <cell r="CO402">
            <v>0</v>
          </cell>
          <cell r="CP402">
            <v>0</v>
          </cell>
          <cell r="CQ402">
            <v>0</v>
          </cell>
          <cell r="CR402">
            <v>0</v>
          </cell>
          <cell r="CS402">
            <v>0</v>
          </cell>
          <cell r="CT402">
            <v>2700</v>
          </cell>
          <cell r="CU402">
            <v>0</v>
          </cell>
          <cell r="CV402">
            <v>9</v>
          </cell>
          <cell r="CW402">
            <v>766403</v>
          </cell>
          <cell r="CX402">
            <v>0</v>
          </cell>
          <cell r="CY402">
            <v>0</v>
          </cell>
          <cell r="CZ402">
            <v>0</v>
          </cell>
          <cell r="DA402">
            <v>0</v>
          </cell>
          <cell r="DB402">
            <v>0</v>
          </cell>
          <cell r="DC402">
            <v>0</v>
          </cell>
          <cell r="DD402">
            <v>7</v>
          </cell>
          <cell r="DE402">
            <v>360863</v>
          </cell>
          <cell r="DF402">
            <v>0</v>
          </cell>
          <cell r="DG402">
            <v>0</v>
          </cell>
          <cell r="DH402">
            <v>0</v>
          </cell>
          <cell r="DI402">
            <v>0</v>
          </cell>
          <cell r="DJ402">
            <v>0</v>
          </cell>
          <cell r="DK402">
            <v>0</v>
          </cell>
          <cell r="DL402">
            <v>0</v>
          </cell>
          <cell r="DM402">
            <v>0</v>
          </cell>
          <cell r="DN402">
            <v>0</v>
          </cell>
          <cell r="DO402">
            <v>0</v>
          </cell>
          <cell r="DP402">
            <v>0</v>
          </cell>
          <cell r="DQ402">
            <v>0</v>
          </cell>
          <cell r="DR402">
            <v>0</v>
          </cell>
          <cell r="DS402">
            <v>0</v>
          </cell>
          <cell r="DT402">
            <v>2711410</v>
          </cell>
          <cell r="DU402">
            <v>49362</v>
          </cell>
          <cell r="DV402">
            <v>0</v>
          </cell>
          <cell r="DW402">
            <v>0</v>
          </cell>
          <cell r="DX402">
            <v>0</v>
          </cell>
          <cell r="DY402">
            <v>152985</v>
          </cell>
          <cell r="DZ402">
            <v>885015</v>
          </cell>
          <cell r="EA402">
            <v>0</v>
          </cell>
          <cell r="EB402">
            <v>3798772</v>
          </cell>
          <cell r="EC402">
            <v>170000</v>
          </cell>
          <cell r="ED402">
            <v>0</v>
          </cell>
          <cell r="EE402">
            <v>3749410</v>
          </cell>
          <cell r="EF402">
            <v>0</v>
          </cell>
          <cell r="EG402">
            <v>5835</v>
          </cell>
          <cell r="EH402">
            <v>5835</v>
          </cell>
          <cell r="EI402">
            <v>88869</v>
          </cell>
          <cell r="EJ402">
            <v>94704</v>
          </cell>
          <cell r="EK402">
            <v>0</v>
          </cell>
          <cell r="EL402">
            <v>0</v>
          </cell>
          <cell r="EM402">
            <v>0</v>
          </cell>
          <cell r="EN402">
            <v>0</v>
          </cell>
          <cell r="EO402">
            <v>345650</v>
          </cell>
          <cell r="EP402">
            <v>0</v>
          </cell>
          <cell r="EQ402">
            <v>4409126</v>
          </cell>
          <cell r="ER402">
            <v>18330</v>
          </cell>
          <cell r="ES402">
            <v>1428666</v>
          </cell>
          <cell r="ET402">
            <v>63945</v>
          </cell>
          <cell r="EU402">
            <v>0</v>
          </cell>
          <cell r="EV402">
            <v>0</v>
          </cell>
          <cell r="EW402">
            <v>2167</v>
          </cell>
          <cell r="EX402">
            <v>33000</v>
          </cell>
          <cell r="EY402">
            <v>0</v>
          </cell>
          <cell r="EZ402">
            <v>0</v>
          </cell>
          <cell r="FA402">
            <v>128351</v>
          </cell>
          <cell r="FB402">
            <v>0</v>
          </cell>
          <cell r="FC402">
            <v>1656129</v>
          </cell>
          <cell r="FD402">
            <v>0</v>
          </cell>
          <cell r="FE402">
            <v>0</v>
          </cell>
          <cell r="FF402">
            <v>1410336</v>
          </cell>
          <cell r="FG402">
            <v>18330</v>
          </cell>
          <cell r="FH402">
            <v>3683211</v>
          </cell>
          <cell r="FI402">
            <v>75022</v>
          </cell>
          <cell r="FJ402">
            <v>492676</v>
          </cell>
          <cell r="FK402">
            <v>165891</v>
          </cell>
          <cell r="FL402">
            <v>2400</v>
          </cell>
          <cell r="FM402">
            <v>0</v>
          </cell>
          <cell r="FN402">
            <v>3940</v>
          </cell>
          <cell r="FO402">
            <v>136788</v>
          </cell>
          <cell r="FP402">
            <v>0</v>
          </cell>
          <cell r="FQ402">
            <v>7921197</v>
          </cell>
          <cell r="FR402">
            <v>0</v>
          </cell>
          <cell r="FS402">
            <v>53926</v>
          </cell>
          <cell r="FT402">
            <v>22301</v>
          </cell>
          <cell r="FU402">
            <v>242671</v>
          </cell>
          <cell r="FV402">
            <v>261186</v>
          </cell>
          <cell r="FW402">
            <v>13061209</v>
          </cell>
          <cell r="FX402">
            <v>0</v>
          </cell>
          <cell r="FY402">
            <v>5000</v>
          </cell>
          <cell r="FZ402">
            <v>0</v>
          </cell>
          <cell r="GA402">
            <v>13066209</v>
          </cell>
          <cell r="GB402">
            <v>277326</v>
          </cell>
          <cell r="GC402">
            <v>13343535</v>
          </cell>
          <cell r="GD402">
            <v>1386779</v>
          </cell>
          <cell r="GE402">
            <v>0</v>
          </cell>
          <cell r="GF402">
            <v>9999086</v>
          </cell>
          <cell r="GG402">
            <v>6001</v>
          </cell>
          <cell r="GH402">
            <v>7442440</v>
          </cell>
          <cell r="GI402">
            <v>0</v>
          </cell>
          <cell r="GJ402">
            <v>266906</v>
          </cell>
          <cell r="GK402">
            <v>819076</v>
          </cell>
          <cell r="GL402">
            <v>364575</v>
          </cell>
          <cell r="GM402">
            <v>0</v>
          </cell>
          <cell r="GN402">
            <v>61101</v>
          </cell>
          <cell r="GO402">
            <v>66597</v>
          </cell>
          <cell r="GP402">
            <v>0</v>
          </cell>
          <cell r="GQ402">
            <v>197700</v>
          </cell>
          <cell r="GR402">
            <v>0</v>
          </cell>
          <cell r="GS402">
            <v>152195</v>
          </cell>
          <cell r="GT402">
            <v>358412</v>
          </cell>
          <cell r="GU402">
            <v>0</v>
          </cell>
          <cell r="GV402">
            <v>10509693</v>
          </cell>
          <cell r="GW402">
            <v>1015646</v>
          </cell>
          <cell r="GX402">
            <v>2859194</v>
          </cell>
          <cell r="GY402">
            <v>0</v>
          </cell>
          <cell r="GZ402">
            <v>0</v>
          </cell>
          <cell r="HA402">
            <v>0</v>
          </cell>
          <cell r="HB402">
            <v>426608</v>
          </cell>
          <cell r="HC402">
            <v>0</v>
          </cell>
          <cell r="HD402">
            <v>63041</v>
          </cell>
          <cell r="HE402">
            <v>210035</v>
          </cell>
          <cell r="HF402">
            <v>15021176</v>
          </cell>
          <cell r="HG402">
            <v>12167795</v>
          </cell>
          <cell r="HH402">
            <v>0</v>
          </cell>
          <cell r="HI402">
            <v>2853381</v>
          </cell>
          <cell r="HJ402">
            <v>7339079</v>
          </cell>
          <cell r="HK402">
            <v>177785</v>
          </cell>
          <cell r="HL402">
            <v>297481</v>
          </cell>
          <cell r="HM402">
            <v>871753</v>
          </cell>
          <cell r="HN402">
            <v>362304</v>
          </cell>
          <cell r="HO402">
            <v>2271</v>
          </cell>
          <cell r="HP402">
            <v>60179</v>
          </cell>
          <cell r="HQ402">
            <v>65606</v>
          </cell>
          <cell r="HR402">
            <v>0</v>
          </cell>
          <cell r="HS402">
            <v>131085</v>
          </cell>
          <cell r="HT402">
            <v>0</v>
          </cell>
          <cell r="HU402">
            <v>153236</v>
          </cell>
          <cell r="HV402">
            <v>0</v>
          </cell>
          <cell r="HW402">
            <v>0</v>
          </cell>
          <cell r="HX402">
            <v>10252879</v>
          </cell>
          <cell r="HY402">
            <v>0</v>
          </cell>
          <cell r="HZ402">
            <v>2853381</v>
          </cell>
          <cell r="IA402">
            <v>0</v>
          </cell>
          <cell r="IB402">
            <v>0</v>
          </cell>
          <cell r="IC402">
            <v>0</v>
          </cell>
          <cell r="ID402">
            <v>491302</v>
          </cell>
          <cell r="IE402">
            <v>0</v>
          </cell>
          <cell r="IF402">
            <v>51632</v>
          </cell>
          <cell r="IG402">
            <v>263203</v>
          </cell>
          <cell r="IH402">
            <v>0</v>
          </cell>
          <cell r="II402">
            <v>0</v>
          </cell>
          <cell r="IJ402">
            <v>0</v>
          </cell>
          <cell r="IK402">
            <v>0</v>
          </cell>
          <cell r="IL402">
            <v>10099643</v>
          </cell>
          <cell r="IM402">
            <v>0</v>
          </cell>
          <cell r="IN402">
            <v>0</v>
          </cell>
          <cell r="IO402">
            <v>12.71</v>
          </cell>
          <cell r="IP402">
            <v>7</v>
          </cell>
          <cell r="IQ402">
            <v>7.29</v>
          </cell>
          <cell r="IR402">
            <v>28.6</v>
          </cell>
          <cell r="IS402">
            <v>1203.9000000000001</v>
          </cell>
          <cell r="IT402">
            <v>0</v>
          </cell>
          <cell r="IU402">
            <v>47</v>
          </cell>
          <cell r="IV402">
            <v>0</v>
          </cell>
          <cell r="IW402">
            <v>0</v>
          </cell>
          <cell r="IX402">
            <v>0</v>
          </cell>
          <cell r="IY402">
            <v>0</v>
          </cell>
          <cell r="IZ402">
            <v>0</v>
          </cell>
          <cell r="JA402">
            <v>0</v>
          </cell>
          <cell r="JB402">
            <v>0</v>
          </cell>
          <cell r="JC402">
            <v>0</v>
          </cell>
          <cell r="JD402">
            <v>142.41999999999999</v>
          </cell>
          <cell r="JE402">
            <v>32.880000000000003</v>
          </cell>
          <cell r="JF402">
            <v>41.14</v>
          </cell>
          <cell r="JG402">
            <v>68.400000000000006</v>
          </cell>
          <cell r="JH402">
            <v>32.880000000000003</v>
          </cell>
          <cell r="JI402">
            <v>32.68</v>
          </cell>
          <cell r="JJ402">
            <v>63.36</v>
          </cell>
          <cell r="JK402">
            <v>128.91999999999999</v>
          </cell>
          <cell r="JL402">
            <v>5.69</v>
          </cell>
          <cell r="JM402">
            <v>31.68</v>
          </cell>
          <cell r="JN402">
            <v>5</v>
          </cell>
          <cell r="JO402">
            <v>0</v>
          </cell>
          <cell r="JP402">
            <v>6121</v>
          </cell>
          <cell r="JQ402">
            <v>7.2089999999999996</v>
          </cell>
          <cell r="JR402">
            <v>18566</v>
          </cell>
          <cell r="JS402">
            <v>1199</v>
          </cell>
          <cell r="JT402">
            <v>0</v>
          </cell>
          <cell r="JU402">
            <v>0</v>
          </cell>
          <cell r="JV402">
            <v>0</v>
          </cell>
          <cell r="JW402">
            <v>0</v>
          </cell>
          <cell r="JX402">
            <v>1203.9000000000001</v>
          </cell>
          <cell r="JY402">
            <v>6366</v>
          </cell>
          <cell r="JZ402">
            <v>7664027</v>
          </cell>
          <cell r="KA402">
            <v>0</v>
          </cell>
        </row>
        <row r="403">
          <cell r="C403">
            <v>6983</v>
          </cell>
          <cell r="D403" t="str">
            <v>WEST LYON</v>
          </cell>
          <cell r="E403">
            <v>0</v>
          </cell>
          <cell r="F403">
            <v>0</v>
          </cell>
          <cell r="G403">
            <v>0</v>
          </cell>
          <cell r="H403">
            <v>6983</v>
          </cell>
          <cell r="I403">
            <v>3328980</v>
          </cell>
          <cell r="J403">
            <v>33652</v>
          </cell>
          <cell r="K403">
            <v>451707</v>
          </cell>
          <cell r="L403">
            <v>61210</v>
          </cell>
          <cell r="M403">
            <v>9470</v>
          </cell>
          <cell r="N403">
            <v>248065</v>
          </cell>
          <cell r="O403">
            <v>126540</v>
          </cell>
          <cell r="P403">
            <v>1183486</v>
          </cell>
          <cell r="Q403">
            <v>0</v>
          </cell>
          <cell r="R403">
            <v>4468997</v>
          </cell>
          <cell r="S403">
            <v>0</v>
          </cell>
          <cell r="T403">
            <v>74720</v>
          </cell>
          <cell r="U403">
            <v>29808</v>
          </cell>
          <cell r="V403">
            <v>63050</v>
          </cell>
          <cell r="W403">
            <v>247650</v>
          </cell>
          <cell r="X403">
            <v>10327335</v>
          </cell>
          <cell r="Y403">
            <v>0</v>
          </cell>
          <cell r="Z403">
            <v>240000</v>
          </cell>
          <cell r="AA403">
            <v>500</v>
          </cell>
          <cell r="AB403">
            <v>10567835</v>
          </cell>
          <cell r="AC403">
            <v>3327887</v>
          </cell>
          <cell r="AD403">
            <v>13895722</v>
          </cell>
          <cell r="AE403">
            <v>6548339</v>
          </cell>
          <cell r="AF403">
            <v>214320</v>
          </cell>
          <cell r="AG403">
            <v>182539</v>
          </cell>
          <cell r="AH403">
            <v>174649</v>
          </cell>
          <cell r="AI403">
            <v>306659</v>
          </cell>
          <cell r="AJ403">
            <v>136629</v>
          </cell>
          <cell r="AK403">
            <v>770170</v>
          </cell>
          <cell r="AL403">
            <v>610326</v>
          </cell>
          <cell r="AM403">
            <v>0</v>
          </cell>
          <cell r="AN403">
            <v>2395292</v>
          </cell>
          <cell r="AO403">
            <v>408540</v>
          </cell>
          <cell r="AP403">
            <v>0</v>
          </cell>
          <cell r="AQ403">
            <v>247900</v>
          </cell>
          <cell r="AR403">
            <v>400010</v>
          </cell>
          <cell r="AS403">
            <v>647910</v>
          </cell>
          <cell r="AT403">
            <v>10000081</v>
          </cell>
          <cell r="AU403">
            <v>240000</v>
          </cell>
          <cell r="AV403">
            <v>10240081</v>
          </cell>
          <cell r="AW403">
            <v>3655641</v>
          </cell>
          <cell r="AX403">
            <v>13895722</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20</v>
          </cell>
          <cell r="BV403">
            <v>2002</v>
          </cell>
          <cell r="BW403">
            <v>2016</v>
          </cell>
          <cell r="BX403">
            <v>10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S403">
            <v>0</v>
          </cell>
          <cell r="CT403">
            <v>2700</v>
          </cell>
          <cell r="CU403">
            <v>0</v>
          </cell>
          <cell r="CV403">
            <v>9</v>
          </cell>
          <cell r="CW403">
            <v>565301</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2874236</v>
          </cell>
          <cell r="DU403">
            <v>2738</v>
          </cell>
          <cell r="DV403">
            <v>0</v>
          </cell>
          <cell r="DW403">
            <v>0</v>
          </cell>
          <cell r="DX403">
            <v>0</v>
          </cell>
          <cell r="DY403">
            <v>107107</v>
          </cell>
          <cell r="DZ403">
            <v>27528</v>
          </cell>
          <cell r="EA403">
            <v>0</v>
          </cell>
          <cell r="EB403">
            <v>3011609</v>
          </cell>
          <cell r="EC403">
            <v>226642</v>
          </cell>
          <cell r="ED403">
            <v>0</v>
          </cell>
          <cell r="EE403">
            <v>3008871</v>
          </cell>
          <cell r="EF403">
            <v>0</v>
          </cell>
          <cell r="EG403">
            <v>0</v>
          </cell>
          <cell r="EH403">
            <v>0</v>
          </cell>
          <cell r="EI403">
            <v>122952</v>
          </cell>
          <cell r="EJ403">
            <v>122952</v>
          </cell>
          <cell r="EK403">
            <v>0</v>
          </cell>
          <cell r="EL403">
            <v>0</v>
          </cell>
          <cell r="EM403">
            <v>0</v>
          </cell>
          <cell r="EN403">
            <v>0</v>
          </cell>
          <cell r="EO403">
            <v>7900</v>
          </cell>
          <cell r="EP403">
            <v>0</v>
          </cell>
          <cell r="EQ403">
            <v>3369103</v>
          </cell>
          <cell r="ER403">
            <v>735</v>
          </cell>
          <cell r="ES403">
            <v>886041</v>
          </cell>
          <cell r="ET403">
            <v>66685</v>
          </cell>
          <cell r="EU403">
            <v>0</v>
          </cell>
          <cell r="EV403">
            <v>0</v>
          </cell>
          <cell r="EW403">
            <v>0</v>
          </cell>
          <cell r="EX403">
            <v>33000</v>
          </cell>
          <cell r="EY403">
            <v>0</v>
          </cell>
          <cell r="EZ403">
            <v>0</v>
          </cell>
          <cell r="FA403">
            <v>2120</v>
          </cell>
          <cell r="FB403">
            <v>0</v>
          </cell>
          <cell r="FC403">
            <v>987846</v>
          </cell>
          <cell r="FD403">
            <v>0</v>
          </cell>
          <cell r="FE403">
            <v>0</v>
          </cell>
          <cell r="FF403">
            <v>885306</v>
          </cell>
          <cell r="FG403">
            <v>735</v>
          </cell>
          <cell r="FH403">
            <v>2974963</v>
          </cell>
          <cell r="FI403">
            <v>30175</v>
          </cell>
          <cell r="FJ403">
            <v>451707</v>
          </cell>
          <cell r="FK403">
            <v>61210</v>
          </cell>
          <cell r="FL403">
            <v>5500</v>
          </cell>
          <cell r="FM403">
            <v>0</v>
          </cell>
          <cell r="FN403">
            <v>5000</v>
          </cell>
          <cell r="FO403">
            <v>220256</v>
          </cell>
          <cell r="FP403">
            <v>0</v>
          </cell>
          <cell r="FQ403">
            <v>4468997</v>
          </cell>
          <cell r="FR403">
            <v>0</v>
          </cell>
          <cell r="FS403">
            <v>69064</v>
          </cell>
          <cell r="FT403">
            <v>26220</v>
          </cell>
          <cell r="FU403">
            <v>63050</v>
          </cell>
          <cell r="FV403">
            <v>93300</v>
          </cell>
          <cell r="FW403">
            <v>8469442</v>
          </cell>
          <cell r="FX403">
            <v>0</v>
          </cell>
          <cell r="FY403">
            <v>0</v>
          </cell>
          <cell r="FZ403">
            <v>500</v>
          </cell>
          <cell r="GA403">
            <v>8469942</v>
          </cell>
          <cell r="GB403">
            <v>1730180</v>
          </cell>
          <cell r="GC403">
            <v>10200122</v>
          </cell>
          <cell r="GD403">
            <v>995807</v>
          </cell>
          <cell r="GE403">
            <v>0</v>
          </cell>
          <cell r="GF403">
            <v>6195112</v>
          </cell>
          <cell r="GG403">
            <v>6001</v>
          </cell>
          <cell r="GH403">
            <v>4893816</v>
          </cell>
          <cell r="GI403">
            <v>0</v>
          </cell>
          <cell r="GJ403">
            <v>22222</v>
          </cell>
          <cell r="GK403">
            <v>456736</v>
          </cell>
          <cell r="GL403">
            <v>241127</v>
          </cell>
          <cell r="GM403">
            <v>0</v>
          </cell>
          <cell r="GN403">
            <v>45241</v>
          </cell>
          <cell r="GO403">
            <v>50856</v>
          </cell>
          <cell r="GP403">
            <v>0</v>
          </cell>
          <cell r="GQ403">
            <v>22477</v>
          </cell>
          <cell r="GR403">
            <v>0</v>
          </cell>
          <cell r="GS403">
            <v>266325</v>
          </cell>
          <cell r="GT403">
            <v>107107</v>
          </cell>
          <cell r="GU403">
            <v>0</v>
          </cell>
          <cell r="GV403">
            <v>6568544</v>
          </cell>
          <cell r="GW403">
            <v>534911</v>
          </cell>
          <cell r="GX403">
            <v>5342555</v>
          </cell>
          <cell r="GY403">
            <v>0</v>
          </cell>
          <cell r="GZ403">
            <v>0</v>
          </cell>
          <cell r="HA403">
            <v>0</v>
          </cell>
          <cell r="HB403">
            <v>387297</v>
          </cell>
          <cell r="HC403">
            <v>0</v>
          </cell>
          <cell r="HD403">
            <v>47633</v>
          </cell>
          <cell r="HE403">
            <v>162027</v>
          </cell>
          <cell r="HF403">
            <v>12995334</v>
          </cell>
          <cell r="HG403">
            <v>7221371</v>
          </cell>
          <cell r="HH403">
            <v>0</v>
          </cell>
          <cell r="HI403">
            <v>5773963</v>
          </cell>
          <cell r="HJ403">
            <v>5257939</v>
          </cell>
          <cell r="HK403">
            <v>0</v>
          </cell>
          <cell r="HL403">
            <v>21442</v>
          </cell>
          <cell r="HM403">
            <v>473765</v>
          </cell>
          <cell r="HN403">
            <v>258175</v>
          </cell>
          <cell r="HO403">
            <v>0</v>
          </cell>
          <cell r="HP403">
            <v>46038</v>
          </cell>
          <cell r="HQ403">
            <v>51732</v>
          </cell>
          <cell r="HR403">
            <v>0</v>
          </cell>
          <cell r="HS403">
            <v>26103</v>
          </cell>
          <cell r="HT403">
            <v>0</v>
          </cell>
          <cell r="HU403">
            <v>180202</v>
          </cell>
          <cell r="HV403">
            <v>0</v>
          </cell>
          <cell r="HW403">
            <v>0</v>
          </cell>
          <cell r="HX403">
            <v>6825318</v>
          </cell>
          <cell r="HY403">
            <v>0</v>
          </cell>
          <cell r="HZ403">
            <v>5773963</v>
          </cell>
          <cell r="IA403">
            <v>0</v>
          </cell>
          <cell r="IB403">
            <v>0</v>
          </cell>
          <cell r="IC403">
            <v>0</v>
          </cell>
          <cell r="ID403">
            <v>420477</v>
          </cell>
          <cell r="IE403">
            <v>0</v>
          </cell>
          <cell r="IF403">
            <v>39031</v>
          </cell>
          <cell r="IG403">
            <v>122420</v>
          </cell>
          <cell r="IH403">
            <v>0</v>
          </cell>
          <cell r="II403">
            <v>0</v>
          </cell>
          <cell r="IJ403">
            <v>0</v>
          </cell>
          <cell r="IK403">
            <v>0</v>
          </cell>
          <cell r="IL403">
            <v>6645116</v>
          </cell>
          <cell r="IM403">
            <v>0</v>
          </cell>
          <cell r="IN403">
            <v>0</v>
          </cell>
          <cell r="IO403">
            <v>0.19</v>
          </cell>
          <cell r="IP403">
            <v>55</v>
          </cell>
          <cell r="IQ403">
            <v>3.093</v>
          </cell>
          <cell r="IR403">
            <v>0.22</v>
          </cell>
          <cell r="IS403">
            <v>888</v>
          </cell>
          <cell r="IT403">
            <v>0</v>
          </cell>
          <cell r="IU403">
            <v>19</v>
          </cell>
          <cell r="IV403">
            <v>0</v>
          </cell>
          <cell r="IW403">
            <v>0</v>
          </cell>
          <cell r="IX403">
            <v>0</v>
          </cell>
          <cell r="IY403">
            <v>0</v>
          </cell>
          <cell r="IZ403">
            <v>0</v>
          </cell>
          <cell r="JA403">
            <v>0</v>
          </cell>
          <cell r="JB403">
            <v>0</v>
          </cell>
          <cell r="JC403">
            <v>0</v>
          </cell>
          <cell r="JD403">
            <v>77.400000000000006</v>
          </cell>
          <cell r="JE403">
            <v>19.18</v>
          </cell>
          <cell r="JF403">
            <v>15.74</v>
          </cell>
          <cell r="JG403">
            <v>42.48</v>
          </cell>
          <cell r="JH403">
            <v>13.7</v>
          </cell>
          <cell r="JI403">
            <v>17.55</v>
          </cell>
          <cell r="JJ403">
            <v>46.08</v>
          </cell>
          <cell r="JK403">
            <v>77.33</v>
          </cell>
          <cell r="JL403">
            <v>0.43</v>
          </cell>
          <cell r="JM403">
            <v>0</v>
          </cell>
          <cell r="JN403">
            <v>62</v>
          </cell>
          <cell r="JO403">
            <v>0</v>
          </cell>
          <cell r="JP403">
            <v>6121</v>
          </cell>
          <cell r="JQ403">
            <v>3.1160000000000001</v>
          </cell>
          <cell r="JR403">
            <v>5102</v>
          </cell>
          <cell r="JS403">
            <v>859</v>
          </cell>
          <cell r="JT403">
            <v>0</v>
          </cell>
          <cell r="JU403">
            <v>0</v>
          </cell>
          <cell r="JV403">
            <v>0</v>
          </cell>
          <cell r="JW403">
            <v>0</v>
          </cell>
          <cell r="JX403">
            <v>888</v>
          </cell>
          <cell r="JY403">
            <v>6366</v>
          </cell>
          <cell r="JZ403">
            <v>5653008</v>
          </cell>
          <cell r="KA403">
            <v>0</v>
          </cell>
        </row>
        <row r="404">
          <cell r="C404">
            <v>6985</v>
          </cell>
          <cell r="D404" t="str">
            <v>WEST MARSHALL</v>
          </cell>
          <cell r="E404">
            <v>0</v>
          </cell>
          <cell r="F404">
            <v>0</v>
          </cell>
          <cell r="G404">
            <v>0</v>
          </cell>
          <cell r="H404">
            <v>6985</v>
          </cell>
          <cell r="I404">
            <v>2632064</v>
          </cell>
          <cell r="J404">
            <v>67151</v>
          </cell>
          <cell r="K404">
            <v>345364</v>
          </cell>
          <cell r="L404">
            <v>810000</v>
          </cell>
          <cell r="M404">
            <v>53000</v>
          </cell>
          <cell r="N404">
            <v>215000</v>
          </cell>
          <cell r="O404">
            <v>180000</v>
          </cell>
          <cell r="P404">
            <v>891125</v>
          </cell>
          <cell r="Q404">
            <v>0</v>
          </cell>
          <cell r="R404">
            <v>5005816</v>
          </cell>
          <cell r="S404">
            <v>0</v>
          </cell>
          <cell r="T404">
            <v>17000</v>
          </cell>
          <cell r="U404">
            <v>8028</v>
          </cell>
          <cell r="V404">
            <v>0</v>
          </cell>
          <cell r="W404">
            <v>195000</v>
          </cell>
          <cell r="X404">
            <v>10419548</v>
          </cell>
          <cell r="Y404">
            <v>0</v>
          </cell>
          <cell r="Z404">
            <v>546830</v>
          </cell>
          <cell r="AA404">
            <v>0</v>
          </cell>
          <cell r="AB404">
            <v>10966378</v>
          </cell>
          <cell r="AC404">
            <v>4119620</v>
          </cell>
          <cell r="AD404">
            <v>15085998</v>
          </cell>
          <cell r="AE404">
            <v>6265000</v>
          </cell>
          <cell r="AF404">
            <v>325500</v>
          </cell>
          <cell r="AG404">
            <v>420000</v>
          </cell>
          <cell r="AH404">
            <v>320000</v>
          </cell>
          <cell r="AI404">
            <v>530000</v>
          </cell>
          <cell r="AJ404">
            <v>207900</v>
          </cell>
          <cell r="AK404">
            <v>1592000</v>
          </cell>
          <cell r="AL404">
            <v>750000</v>
          </cell>
          <cell r="AM404">
            <v>0</v>
          </cell>
          <cell r="AN404">
            <v>4145400</v>
          </cell>
          <cell r="AO404">
            <v>550000</v>
          </cell>
          <cell r="AP404">
            <v>25000</v>
          </cell>
          <cell r="AQ404">
            <v>805578</v>
          </cell>
          <cell r="AR404">
            <v>394278</v>
          </cell>
          <cell r="AS404">
            <v>1224856</v>
          </cell>
          <cell r="AT404">
            <v>12185256</v>
          </cell>
          <cell r="AU404">
            <v>546830</v>
          </cell>
          <cell r="AV404">
            <v>12732086</v>
          </cell>
          <cell r="AW404">
            <v>2353912</v>
          </cell>
          <cell r="AX404">
            <v>15085998</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20</v>
          </cell>
          <cell r="BV404">
            <v>2015</v>
          </cell>
          <cell r="BW404">
            <v>2019</v>
          </cell>
          <cell r="BX404">
            <v>10</v>
          </cell>
          <cell r="BY404">
            <v>0</v>
          </cell>
          <cell r="BZ404">
            <v>0</v>
          </cell>
          <cell r="CA404">
            <v>0</v>
          </cell>
          <cell r="CB404">
            <v>0</v>
          </cell>
          <cell r="CC404">
            <v>0</v>
          </cell>
          <cell r="CD404">
            <v>0</v>
          </cell>
          <cell r="CE404">
            <v>0</v>
          </cell>
          <cell r="CF404">
            <v>0</v>
          </cell>
          <cell r="CG404">
            <v>0</v>
          </cell>
          <cell r="CH404">
            <v>0</v>
          </cell>
          <cell r="CI404">
            <v>0</v>
          </cell>
          <cell r="CJ404">
            <v>0</v>
          </cell>
          <cell r="CK404">
            <v>0</v>
          </cell>
          <cell r="CL404">
            <v>0</v>
          </cell>
          <cell r="CM404">
            <v>0</v>
          </cell>
          <cell r="CN404">
            <v>0</v>
          </cell>
          <cell r="CO404">
            <v>0</v>
          </cell>
          <cell r="CP404">
            <v>0</v>
          </cell>
          <cell r="CQ404">
            <v>0</v>
          </cell>
          <cell r="CR404">
            <v>0</v>
          </cell>
          <cell r="CS404">
            <v>0</v>
          </cell>
          <cell r="CT404">
            <v>2700</v>
          </cell>
          <cell r="CU404">
            <v>0</v>
          </cell>
          <cell r="CV404">
            <v>9</v>
          </cell>
          <cell r="CW404">
            <v>550309</v>
          </cell>
          <cell r="CX404">
            <v>0</v>
          </cell>
          <cell r="CY404">
            <v>0</v>
          </cell>
          <cell r="CZ404">
            <v>0</v>
          </cell>
          <cell r="DA404">
            <v>0</v>
          </cell>
          <cell r="DB404">
            <v>0</v>
          </cell>
          <cell r="DC404">
            <v>0</v>
          </cell>
          <cell r="DD404">
            <v>0</v>
          </cell>
          <cell r="DE404">
            <v>0</v>
          </cell>
          <cell r="DF404">
            <v>0</v>
          </cell>
          <cell r="DG404">
            <v>0</v>
          </cell>
          <cell r="DH404">
            <v>0</v>
          </cell>
          <cell r="DI404">
            <v>0</v>
          </cell>
          <cell r="DJ404">
            <v>0</v>
          </cell>
          <cell r="DK404">
            <v>0</v>
          </cell>
          <cell r="DL404">
            <v>0</v>
          </cell>
          <cell r="DM404">
            <v>0</v>
          </cell>
          <cell r="DN404">
            <v>0</v>
          </cell>
          <cell r="DO404">
            <v>0</v>
          </cell>
          <cell r="DP404">
            <v>0</v>
          </cell>
          <cell r="DQ404">
            <v>0</v>
          </cell>
          <cell r="DR404">
            <v>0</v>
          </cell>
          <cell r="DS404">
            <v>0</v>
          </cell>
          <cell r="DT404">
            <v>2192326</v>
          </cell>
          <cell r="DU404">
            <v>20807</v>
          </cell>
          <cell r="DV404">
            <v>0</v>
          </cell>
          <cell r="DW404">
            <v>0</v>
          </cell>
          <cell r="DX404">
            <v>0</v>
          </cell>
          <cell r="DY404">
            <v>0</v>
          </cell>
          <cell r="DZ404">
            <v>0</v>
          </cell>
          <cell r="EA404">
            <v>20000</v>
          </cell>
          <cell r="EB404">
            <v>2193133</v>
          </cell>
          <cell r="EC404">
            <v>170000</v>
          </cell>
          <cell r="ED404">
            <v>0</v>
          </cell>
          <cell r="EE404">
            <v>2172326</v>
          </cell>
          <cell r="EF404">
            <v>0</v>
          </cell>
          <cell r="EG404">
            <v>0</v>
          </cell>
          <cell r="EH404">
            <v>0</v>
          </cell>
          <cell r="EI404">
            <v>80014</v>
          </cell>
          <cell r="EJ404">
            <v>80014</v>
          </cell>
          <cell r="EK404">
            <v>0</v>
          </cell>
          <cell r="EL404">
            <v>0</v>
          </cell>
          <cell r="EM404">
            <v>0</v>
          </cell>
          <cell r="EN404">
            <v>0</v>
          </cell>
          <cell r="EO404">
            <v>257975</v>
          </cell>
          <cell r="EP404">
            <v>0</v>
          </cell>
          <cell r="EQ404">
            <v>2701122</v>
          </cell>
          <cell r="ER404">
            <v>8581</v>
          </cell>
          <cell r="ES404">
            <v>936389</v>
          </cell>
          <cell r="ET404">
            <v>72608</v>
          </cell>
          <cell r="EU404">
            <v>0</v>
          </cell>
          <cell r="EV404">
            <v>0</v>
          </cell>
          <cell r="EW404">
            <v>0</v>
          </cell>
          <cell r="EX404">
            <v>33000</v>
          </cell>
          <cell r="EY404">
            <v>0</v>
          </cell>
          <cell r="EZ404">
            <v>0</v>
          </cell>
          <cell r="FA404">
            <v>106397</v>
          </cell>
          <cell r="FB404">
            <v>0</v>
          </cell>
          <cell r="FC404">
            <v>1148394</v>
          </cell>
          <cell r="FD404">
            <v>0</v>
          </cell>
          <cell r="FE404">
            <v>0</v>
          </cell>
          <cell r="FF404">
            <v>927808</v>
          </cell>
          <cell r="FG404">
            <v>8581</v>
          </cell>
          <cell r="FH404">
            <v>2136479</v>
          </cell>
          <cell r="FI404">
            <v>54747</v>
          </cell>
          <cell r="FJ404">
            <v>345364</v>
          </cell>
          <cell r="FK404">
            <v>810000</v>
          </cell>
          <cell r="FL404">
            <v>53000</v>
          </cell>
          <cell r="FM404">
            <v>0</v>
          </cell>
          <cell r="FN404">
            <v>30000</v>
          </cell>
          <cell r="FO404">
            <v>85000</v>
          </cell>
          <cell r="FP404">
            <v>0</v>
          </cell>
          <cell r="FQ404">
            <v>5005816</v>
          </cell>
          <cell r="FR404">
            <v>0</v>
          </cell>
          <cell r="FS404">
            <v>11000</v>
          </cell>
          <cell r="FT404">
            <v>6510</v>
          </cell>
          <cell r="FU404">
            <v>0</v>
          </cell>
          <cell r="FV404">
            <v>0</v>
          </cell>
          <cell r="FW404">
            <v>8537916</v>
          </cell>
          <cell r="FX404">
            <v>0</v>
          </cell>
          <cell r="FY404">
            <v>0</v>
          </cell>
          <cell r="FZ404">
            <v>0</v>
          </cell>
          <cell r="GA404">
            <v>8537916</v>
          </cell>
          <cell r="GB404">
            <v>2024562</v>
          </cell>
          <cell r="GC404">
            <v>10562478</v>
          </cell>
          <cell r="GD404">
            <v>1340874</v>
          </cell>
          <cell r="GE404">
            <v>0</v>
          </cell>
          <cell r="GF404">
            <v>6820681</v>
          </cell>
          <cell r="GG404">
            <v>6008</v>
          </cell>
          <cell r="GH404">
            <v>5272020</v>
          </cell>
          <cell r="GI404">
            <v>0</v>
          </cell>
          <cell r="GJ404">
            <v>41251</v>
          </cell>
          <cell r="GK404">
            <v>565894</v>
          </cell>
          <cell r="GL404">
            <v>259616</v>
          </cell>
          <cell r="GM404">
            <v>730</v>
          </cell>
          <cell r="GN404">
            <v>43925</v>
          </cell>
          <cell r="GO404">
            <v>49108</v>
          </cell>
          <cell r="GP404">
            <v>0</v>
          </cell>
          <cell r="GQ404">
            <v>45929</v>
          </cell>
          <cell r="GR404">
            <v>0</v>
          </cell>
          <cell r="GS404">
            <v>47064</v>
          </cell>
          <cell r="GT404">
            <v>3990</v>
          </cell>
          <cell r="GU404">
            <v>0</v>
          </cell>
          <cell r="GV404">
            <v>6871735</v>
          </cell>
          <cell r="GW404">
            <v>1078891</v>
          </cell>
          <cell r="GX404">
            <v>4017624</v>
          </cell>
          <cell r="GY404">
            <v>0</v>
          </cell>
          <cell r="GZ404">
            <v>0</v>
          </cell>
          <cell r="HA404">
            <v>0</v>
          </cell>
          <cell r="HB404">
            <v>342196</v>
          </cell>
          <cell r="HC404">
            <v>0</v>
          </cell>
          <cell r="HD404">
            <v>47629</v>
          </cell>
          <cell r="HE404">
            <v>0</v>
          </cell>
          <cell r="HF404">
            <v>12310446</v>
          </cell>
          <cell r="HG404">
            <v>8239543</v>
          </cell>
          <cell r="HH404">
            <v>0</v>
          </cell>
          <cell r="HI404">
            <v>4070903</v>
          </cell>
          <cell r="HJ404">
            <v>5262114</v>
          </cell>
          <cell r="HK404">
            <v>62626</v>
          </cell>
          <cell r="HL404">
            <v>59007</v>
          </cell>
          <cell r="HM404">
            <v>577012</v>
          </cell>
          <cell r="HN404">
            <v>259607</v>
          </cell>
          <cell r="HO404">
            <v>739</v>
          </cell>
          <cell r="HP404">
            <v>44041</v>
          </cell>
          <cell r="HQ404">
            <v>49224</v>
          </cell>
          <cell r="HR404">
            <v>0</v>
          </cell>
          <cell r="HS404">
            <v>58909</v>
          </cell>
          <cell r="HT404">
            <v>0</v>
          </cell>
          <cell r="HU404">
            <v>66620</v>
          </cell>
          <cell r="HV404">
            <v>0</v>
          </cell>
          <cell r="HW404">
            <v>0</v>
          </cell>
          <cell r="HX404">
            <v>6990877</v>
          </cell>
          <cell r="HY404">
            <v>0</v>
          </cell>
          <cell r="HZ404">
            <v>4070903</v>
          </cell>
          <cell r="IA404">
            <v>0</v>
          </cell>
          <cell r="IB404">
            <v>0</v>
          </cell>
          <cell r="IC404">
            <v>0</v>
          </cell>
          <cell r="ID404">
            <v>351225</v>
          </cell>
          <cell r="IE404">
            <v>0</v>
          </cell>
          <cell r="IF404">
            <v>38932</v>
          </cell>
          <cell r="IG404">
            <v>0</v>
          </cell>
          <cell r="IH404">
            <v>0</v>
          </cell>
          <cell r="II404">
            <v>0</v>
          </cell>
          <cell r="IJ404">
            <v>0</v>
          </cell>
          <cell r="IK404">
            <v>0</v>
          </cell>
          <cell r="IL404">
            <v>6924257</v>
          </cell>
          <cell r="IM404">
            <v>0</v>
          </cell>
          <cell r="IN404">
            <v>0</v>
          </cell>
          <cell r="IO404">
            <v>4.16</v>
          </cell>
          <cell r="IP404">
            <v>15</v>
          </cell>
          <cell r="IQ404">
            <v>3.2690000000000001</v>
          </cell>
          <cell r="IR404">
            <v>2.2000000000000002</v>
          </cell>
          <cell r="IS404">
            <v>863.5</v>
          </cell>
          <cell r="IT404">
            <v>0</v>
          </cell>
          <cell r="IU404">
            <v>0</v>
          </cell>
          <cell r="IV404">
            <v>0</v>
          </cell>
          <cell r="IW404">
            <v>0</v>
          </cell>
          <cell r="IX404">
            <v>0</v>
          </cell>
          <cell r="IY404">
            <v>0</v>
          </cell>
          <cell r="IZ404">
            <v>0</v>
          </cell>
          <cell r="JA404">
            <v>0</v>
          </cell>
          <cell r="JB404">
            <v>0</v>
          </cell>
          <cell r="JC404">
            <v>0</v>
          </cell>
          <cell r="JD404">
            <v>94.16</v>
          </cell>
          <cell r="JE404">
            <v>21.92</v>
          </cell>
          <cell r="JF404">
            <v>29.04</v>
          </cell>
          <cell r="JG404">
            <v>43.2</v>
          </cell>
          <cell r="JH404">
            <v>24.66</v>
          </cell>
          <cell r="JI404">
            <v>31.46</v>
          </cell>
          <cell r="JJ404">
            <v>38.159999999999997</v>
          </cell>
          <cell r="JK404">
            <v>94.28</v>
          </cell>
          <cell r="JL404">
            <v>5.51</v>
          </cell>
          <cell r="JM404">
            <v>0.22</v>
          </cell>
          <cell r="JN404">
            <v>13</v>
          </cell>
          <cell r="JO404">
            <v>0</v>
          </cell>
          <cell r="JP404">
            <v>6128</v>
          </cell>
          <cell r="JQ404">
            <v>3.4089999999999998</v>
          </cell>
          <cell r="JR404">
            <v>30851</v>
          </cell>
          <cell r="JS404">
            <v>858.7</v>
          </cell>
          <cell r="JT404">
            <v>0</v>
          </cell>
          <cell r="JU404">
            <v>0</v>
          </cell>
          <cell r="JV404">
            <v>0</v>
          </cell>
          <cell r="JW404">
            <v>0</v>
          </cell>
          <cell r="JX404">
            <v>863.5</v>
          </cell>
          <cell r="JY404">
            <v>6373</v>
          </cell>
          <cell r="JZ404">
            <v>5503086</v>
          </cell>
          <cell r="KA404">
            <v>0</v>
          </cell>
        </row>
        <row r="405">
          <cell r="C405">
            <v>6987</v>
          </cell>
          <cell r="D405" t="str">
            <v>WEST MONONA</v>
          </cell>
          <cell r="E405">
            <v>0</v>
          </cell>
          <cell r="F405">
            <v>0</v>
          </cell>
          <cell r="G405">
            <v>0</v>
          </cell>
          <cell r="H405">
            <v>6987</v>
          </cell>
          <cell r="I405">
            <v>3616270</v>
          </cell>
          <cell r="J405">
            <v>43957</v>
          </cell>
          <cell r="K405">
            <v>198000</v>
          </cell>
          <cell r="L405">
            <v>250000</v>
          </cell>
          <cell r="M405">
            <v>10800</v>
          </cell>
          <cell r="N405">
            <v>250000</v>
          </cell>
          <cell r="O405">
            <v>182000</v>
          </cell>
          <cell r="P405">
            <v>753000</v>
          </cell>
          <cell r="Q405">
            <v>0</v>
          </cell>
          <cell r="R405">
            <v>4041670</v>
          </cell>
          <cell r="S405">
            <v>0</v>
          </cell>
          <cell r="T405">
            <v>20000</v>
          </cell>
          <cell r="U405">
            <v>7930</v>
          </cell>
          <cell r="V405">
            <v>140000</v>
          </cell>
          <cell r="W405">
            <v>460000</v>
          </cell>
          <cell r="X405">
            <v>9973627</v>
          </cell>
          <cell r="Y405">
            <v>0</v>
          </cell>
          <cell r="Z405">
            <v>557806</v>
          </cell>
          <cell r="AA405">
            <v>0</v>
          </cell>
          <cell r="AB405">
            <v>10531433</v>
          </cell>
          <cell r="AC405">
            <v>1855479</v>
          </cell>
          <cell r="AD405">
            <v>12386912</v>
          </cell>
          <cell r="AE405">
            <v>6014617</v>
          </cell>
          <cell r="AF405">
            <v>240000</v>
          </cell>
          <cell r="AG405">
            <v>270000</v>
          </cell>
          <cell r="AH405">
            <v>480000</v>
          </cell>
          <cell r="AI405">
            <v>470000</v>
          </cell>
          <cell r="AJ405">
            <v>200000</v>
          </cell>
          <cell r="AK405">
            <v>1310000</v>
          </cell>
          <cell r="AL405">
            <v>355000</v>
          </cell>
          <cell r="AM405">
            <v>0</v>
          </cell>
          <cell r="AN405">
            <v>3325000</v>
          </cell>
          <cell r="AO405">
            <v>617714</v>
          </cell>
          <cell r="AP405">
            <v>260000</v>
          </cell>
          <cell r="AQ405">
            <v>1289694</v>
          </cell>
          <cell r="AR405">
            <v>322081</v>
          </cell>
          <cell r="AS405">
            <v>1871775</v>
          </cell>
          <cell r="AT405">
            <v>11829106</v>
          </cell>
          <cell r="AU405">
            <v>557806</v>
          </cell>
          <cell r="AV405">
            <v>12386912</v>
          </cell>
          <cell r="AW405">
            <v>0</v>
          </cell>
          <cell r="AX405">
            <v>12386912</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20</v>
          </cell>
          <cell r="BV405">
            <v>2011</v>
          </cell>
          <cell r="BW405">
            <v>2020</v>
          </cell>
          <cell r="BX405">
            <v>10</v>
          </cell>
          <cell r="BY405">
            <v>0</v>
          </cell>
          <cell r="BZ405">
            <v>0</v>
          </cell>
          <cell r="CA405">
            <v>0</v>
          </cell>
          <cell r="CB405">
            <v>0</v>
          </cell>
          <cell r="CC405">
            <v>0</v>
          </cell>
          <cell r="CD405">
            <v>0</v>
          </cell>
          <cell r="CE405">
            <v>0</v>
          </cell>
          <cell r="CF405">
            <v>0</v>
          </cell>
          <cell r="CG405">
            <v>0</v>
          </cell>
          <cell r="CH405">
            <v>0</v>
          </cell>
          <cell r="CI405">
            <v>0</v>
          </cell>
          <cell r="CJ405">
            <v>2013</v>
          </cell>
          <cell r="CK405">
            <v>2022</v>
          </cell>
          <cell r="CL405">
            <v>1340</v>
          </cell>
          <cell r="CM405">
            <v>0</v>
          </cell>
          <cell r="CN405">
            <v>0</v>
          </cell>
          <cell r="CO405">
            <v>0</v>
          </cell>
          <cell r="CP405">
            <v>0</v>
          </cell>
          <cell r="CQ405">
            <v>0</v>
          </cell>
          <cell r="CR405">
            <v>0</v>
          </cell>
          <cell r="CS405">
            <v>0</v>
          </cell>
          <cell r="CT405">
            <v>4050</v>
          </cell>
          <cell r="CU405">
            <v>0</v>
          </cell>
          <cell r="CV405">
            <v>4</v>
          </cell>
          <cell r="CW405">
            <v>434966</v>
          </cell>
          <cell r="CX405">
            <v>0</v>
          </cell>
          <cell r="CY405">
            <v>0</v>
          </cell>
          <cell r="CZ405">
            <v>0</v>
          </cell>
          <cell r="DA405">
            <v>0</v>
          </cell>
          <cell r="DB405">
            <v>0</v>
          </cell>
          <cell r="DC405">
            <v>0</v>
          </cell>
          <cell r="DD405">
            <v>2</v>
          </cell>
          <cell r="DE405">
            <v>312545</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2004660</v>
          </cell>
          <cell r="DU405">
            <v>193570</v>
          </cell>
          <cell r="DV405">
            <v>0</v>
          </cell>
          <cell r="DW405">
            <v>0</v>
          </cell>
          <cell r="DX405">
            <v>0</v>
          </cell>
          <cell r="DY405">
            <v>250000</v>
          </cell>
          <cell r="DZ405">
            <v>0</v>
          </cell>
          <cell r="EA405">
            <v>0</v>
          </cell>
          <cell r="EB405">
            <v>2448230</v>
          </cell>
          <cell r="EC405">
            <v>500000</v>
          </cell>
          <cell r="ED405">
            <v>0</v>
          </cell>
          <cell r="EE405">
            <v>2254660</v>
          </cell>
          <cell r="EF405">
            <v>0</v>
          </cell>
          <cell r="EG405">
            <v>239889</v>
          </cell>
          <cell r="EH405">
            <v>239889</v>
          </cell>
          <cell r="EI405">
            <v>76970</v>
          </cell>
          <cell r="EJ405">
            <v>316859</v>
          </cell>
          <cell r="EK405">
            <v>0</v>
          </cell>
          <cell r="EL405">
            <v>0</v>
          </cell>
          <cell r="EM405">
            <v>0</v>
          </cell>
          <cell r="EN405">
            <v>0</v>
          </cell>
          <cell r="EO405">
            <v>396163</v>
          </cell>
          <cell r="EP405">
            <v>0</v>
          </cell>
          <cell r="EQ405">
            <v>3661252</v>
          </cell>
          <cell r="ER405">
            <v>82991</v>
          </cell>
          <cell r="ES405">
            <v>1055526</v>
          </cell>
          <cell r="ET405">
            <v>215672</v>
          </cell>
          <cell r="EU405">
            <v>0</v>
          </cell>
          <cell r="EV405">
            <v>0</v>
          </cell>
          <cell r="EW405">
            <v>102850</v>
          </cell>
          <cell r="EX405">
            <v>33000</v>
          </cell>
          <cell r="EY405">
            <v>0</v>
          </cell>
          <cell r="EZ405">
            <v>0</v>
          </cell>
          <cell r="FA405">
            <v>169850</v>
          </cell>
          <cell r="FB405">
            <v>0</v>
          </cell>
          <cell r="FC405">
            <v>1576898</v>
          </cell>
          <cell r="FD405">
            <v>0</v>
          </cell>
          <cell r="FE405">
            <v>0</v>
          </cell>
          <cell r="FF405">
            <v>972535</v>
          </cell>
          <cell r="FG405">
            <v>82991</v>
          </cell>
          <cell r="FH405">
            <v>2417786</v>
          </cell>
          <cell r="FI405">
            <v>29419</v>
          </cell>
          <cell r="FJ405">
            <v>132000</v>
          </cell>
          <cell r="FK405">
            <v>250000</v>
          </cell>
          <cell r="FL405">
            <v>5000</v>
          </cell>
          <cell r="FM405">
            <v>0</v>
          </cell>
          <cell r="FN405">
            <v>32000</v>
          </cell>
          <cell r="FO405">
            <v>60000</v>
          </cell>
          <cell r="FP405">
            <v>0</v>
          </cell>
          <cell r="FQ405">
            <v>4041670</v>
          </cell>
          <cell r="FR405">
            <v>0</v>
          </cell>
          <cell r="FS405">
            <v>0</v>
          </cell>
          <cell r="FT405">
            <v>0</v>
          </cell>
          <cell r="FU405">
            <v>140000</v>
          </cell>
          <cell r="FV405">
            <v>225000</v>
          </cell>
          <cell r="FW405">
            <v>7332875</v>
          </cell>
          <cell r="FX405">
            <v>0</v>
          </cell>
          <cell r="FY405">
            <v>0</v>
          </cell>
          <cell r="FZ405">
            <v>0</v>
          </cell>
          <cell r="GA405">
            <v>7332875</v>
          </cell>
          <cell r="GB405">
            <v>669664</v>
          </cell>
          <cell r="GC405">
            <v>8002539</v>
          </cell>
          <cell r="GD405">
            <v>844000</v>
          </cell>
          <cell r="GE405">
            <v>0</v>
          </cell>
          <cell r="GF405">
            <v>5980800</v>
          </cell>
          <cell r="GG405">
            <v>6010</v>
          </cell>
          <cell r="GH405">
            <v>4302559</v>
          </cell>
          <cell r="GI405">
            <v>0</v>
          </cell>
          <cell r="GJ405">
            <v>31030</v>
          </cell>
          <cell r="GK405">
            <v>747404</v>
          </cell>
          <cell r="GL405">
            <v>227240</v>
          </cell>
          <cell r="GM405">
            <v>0</v>
          </cell>
          <cell r="GN405">
            <v>35363</v>
          </cell>
          <cell r="GO405">
            <v>39752</v>
          </cell>
          <cell r="GP405">
            <v>0</v>
          </cell>
          <cell r="GQ405">
            <v>149325</v>
          </cell>
          <cell r="GR405">
            <v>0</v>
          </cell>
          <cell r="GS405">
            <v>54269</v>
          </cell>
          <cell r="GT405">
            <v>0</v>
          </cell>
          <cell r="GU405">
            <v>-5892</v>
          </cell>
          <cell r="GV405">
            <v>5965728</v>
          </cell>
          <cell r="GW405">
            <v>643192</v>
          </cell>
          <cell r="GX405">
            <v>633025</v>
          </cell>
          <cell r="GY405">
            <v>69341</v>
          </cell>
          <cell r="GZ405">
            <v>0</v>
          </cell>
          <cell r="HA405">
            <v>0</v>
          </cell>
          <cell r="HB405">
            <v>322907</v>
          </cell>
          <cell r="HC405">
            <v>0</v>
          </cell>
          <cell r="HD405">
            <v>41131</v>
          </cell>
          <cell r="HE405">
            <v>66011</v>
          </cell>
          <cell r="HF405">
            <v>7630863</v>
          </cell>
          <cell r="HG405">
            <v>7571306</v>
          </cell>
          <cell r="HH405">
            <v>0</v>
          </cell>
          <cell r="HI405">
            <v>59557</v>
          </cell>
          <cell r="HJ405">
            <v>4284257</v>
          </cell>
          <cell r="HK405">
            <v>61328</v>
          </cell>
          <cell r="HL405">
            <v>36952</v>
          </cell>
          <cell r="HM405">
            <v>763982</v>
          </cell>
          <cell r="HN405">
            <v>227055</v>
          </cell>
          <cell r="HO405">
            <v>185</v>
          </cell>
          <cell r="HP405">
            <v>35209</v>
          </cell>
          <cell r="HQ405">
            <v>39563</v>
          </cell>
          <cell r="HR405">
            <v>0</v>
          </cell>
          <cell r="HS405">
            <v>132288</v>
          </cell>
          <cell r="HT405">
            <v>0</v>
          </cell>
          <cell r="HU405">
            <v>64360</v>
          </cell>
          <cell r="HV405">
            <v>0</v>
          </cell>
          <cell r="HW405">
            <v>0</v>
          </cell>
          <cell r="HX405">
            <v>6106746</v>
          </cell>
          <cell r="HY405">
            <v>0</v>
          </cell>
          <cell r="HZ405">
            <v>59557</v>
          </cell>
          <cell r="IA405">
            <v>0</v>
          </cell>
          <cell r="IB405">
            <v>0</v>
          </cell>
          <cell r="IC405">
            <v>0</v>
          </cell>
          <cell r="ID405">
            <v>328483</v>
          </cell>
          <cell r="IE405">
            <v>0</v>
          </cell>
          <cell r="IF405">
            <v>33583</v>
          </cell>
          <cell r="IG405">
            <v>94876</v>
          </cell>
          <cell r="IH405">
            <v>0</v>
          </cell>
          <cell r="II405">
            <v>0</v>
          </cell>
          <cell r="IJ405">
            <v>0</v>
          </cell>
          <cell r="IK405">
            <v>0</v>
          </cell>
          <cell r="IL405">
            <v>6042386</v>
          </cell>
          <cell r="IM405">
            <v>0</v>
          </cell>
          <cell r="IN405">
            <v>0</v>
          </cell>
          <cell r="IO405">
            <v>1.84</v>
          </cell>
          <cell r="IP405">
            <v>0</v>
          </cell>
          <cell r="IQ405">
            <v>3.968</v>
          </cell>
          <cell r="IR405">
            <v>0.22</v>
          </cell>
          <cell r="IS405">
            <v>682.3</v>
          </cell>
          <cell r="IT405">
            <v>0</v>
          </cell>
          <cell r="IU405">
            <v>8.5</v>
          </cell>
          <cell r="IV405">
            <v>0</v>
          </cell>
          <cell r="IW405">
            <v>0</v>
          </cell>
          <cell r="IX405">
            <v>0</v>
          </cell>
          <cell r="IY405">
            <v>0</v>
          </cell>
          <cell r="IZ405">
            <v>0</v>
          </cell>
          <cell r="JA405">
            <v>0</v>
          </cell>
          <cell r="JB405">
            <v>0</v>
          </cell>
          <cell r="JC405">
            <v>0</v>
          </cell>
          <cell r="JD405">
            <v>124.63</v>
          </cell>
          <cell r="JE405">
            <v>63.02</v>
          </cell>
          <cell r="JF405">
            <v>20.57</v>
          </cell>
          <cell r="JG405">
            <v>41.04</v>
          </cell>
          <cell r="JH405">
            <v>63.02</v>
          </cell>
          <cell r="JI405">
            <v>27.23</v>
          </cell>
          <cell r="JJ405">
            <v>34.56</v>
          </cell>
          <cell r="JK405">
            <v>124.81</v>
          </cell>
          <cell r="JL405">
            <v>2.92</v>
          </cell>
          <cell r="JM405">
            <v>0.22</v>
          </cell>
          <cell r="JN405">
            <v>0</v>
          </cell>
          <cell r="JO405">
            <v>0</v>
          </cell>
          <cell r="JP405">
            <v>6130</v>
          </cell>
          <cell r="JQ405">
            <v>3.625</v>
          </cell>
          <cell r="JR405">
            <v>1649</v>
          </cell>
          <cell r="JS405">
            <v>698.9</v>
          </cell>
          <cell r="JT405">
            <v>0</v>
          </cell>
          <cell r="JU405">
            <v>0</v>
          </cell>
          <cell r="JV405">
            <v>0</v>
          </cell>
          <cell r="JW405">
            <v>0</v>
          </cell>
          <cell r="JX405">
            <v>682.3</v>
          </cell>
          <cell r="JY405">
            <v>6375</v>
          </cell>
          <cell r="JZ405">
            <v>4349663</v>
          </cell>
          <cell r="KA405">
            <v>0</v>
          </cell>
        </row>
        <row r="406">
          <cell r="C406">
            <v>6990</v>
          </cell>
          <cell r="D406" t="str">
            <v>WEST SIOUX</v>
          </cell>
          <cell r="E406">
            <v>0</v>
          </cell>
          <cell r="F406">
            <v>0</v>
          </cell>
          <cell r="G406">
            <v>0</v>
          </cell>
          <cell r="H406">
            <v>6990</v>
          </cell>
          <cell r="I406">
            <v>3134255</v>
          </cell>
          <cell r="J406">
            <v>67727</v>
          </cell>
          <cell r="K406">
            <v>186946</v>
          </cell>
          <cell r="L406">
            <v>74000</v>
          </cell>
          <cell r="M406">
            <v>67900</v>
          </cell>
          <cell r="N406">
            <v>162000</v>
          </cell>
          <cell r="O406">
            <v>363000</v>
          </cell>
          <cell r="P406">
            <v>762000</v>
          </cell>
          <cell r="Q406">
            <v>132000</v>
          </cell>
          <cell r="R406">
            <v>5297509</v>
          </cell>
          <cell r="S406">
            <v>0</v>
          </cell>
          <cell r="T406">
            <v>48140</v>
          </cell>
          <cell r="U406">
            <v>20693</v>
          </cell>
          <cell r="V406">
            <v>100000</v>
          </cell>
          <cell r="W406">
            <v>655000</v>
          </cell>
          <cell r="X406">
            <v>11071170</v>
          </cell>
          <cell r="Y406">
            <v>0</v>
          </cell>
          <cell r="Z406">
            <v>430000</v>
          </cell>
          <cell r="AA406">
            <v>0</v>
          </cell>
          <cell r="AB406">
            <v>11501170</v>
          </cell>
          <cell r="AC406">
            <v>3283758</v>
          </cell>
          <cell r="AD406">
            <v>14784928</v>
          </cell>
          <cell r="AE406">
            <v>6405511</v>
          </cell>
          <cell r="AF406">
            <v>154216</v>
          </cell>
          <cell r="AG406">
            <v>204000</v>
          </cell>
          <cell r="AH406">
            <v>374000</v>
          </cell>
          <cell r="AI406">
            <v>377000</v>
          </cell>
          <cell r="AJ406">
            <v>199000</v>
          </cell>
          <cell r="AK406">
            <v>808000</v>
          </cell>
          <cell r="AL406">
            <v>410000</v>
          </cell>
          <cell r="AM406">
            <v>0</v>
          </cell>
          <cell r="AN406">
            <v>2526216</v>
          </cell>
          <cell r="AO406">
            <v>670500</v>
          </cell>
          <cell r="AP406">
            <v>400000</v>
          </cell>
          <cell r="AQ406">
            <v>932000</v>
          </cell>
          <cell r="AR406">
            <v>354432</v>
          </cell>
          <cell r="AS406">
            <v>1686432</v>
          </cell>
          <cell r="AT406">
            <v>11288659</v>
          </cell>
          <cell r="AU406">
            <v>430000</v>
          </cell>
          <cell r="AV406">
            <v>11718659</v>
          </cell>
          <cell r="AW406">
            <v>3066269</v>
          </cell>
          <cell r="AX406">
            <v>14784928</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20</v>
          </cell>
          <cell r="BV406">
            <v>2011</v>
          </cell>
          <cell r="BW406">
            <v>2015</v>
          </cell>
          <cell r="BX406">
            <v>10</v>
          </cell>
          <cell r="BY406">
            <v>0</v>
          </cell>
          <cell r="BZ406">
            <v>0</v>
          </cell>
          <cell r="CA406">
            <v>0</v>
          </cell>
          <cell r="CB406">
            <v>0</v>
          </cell>
          <cell r="CC406">
            <v>0</v>
          </cell>
          <cell r="CD406">
            <v>0</v>
          </cell>
          <cell r="CE406">
            <v>0</v>
          </cell>
          <cell r="CF406">
            <v>0</v>
          </cell>
          <cell r="CG406">
            <v>0</v>
          </cell>
          <cell r="CH406">
            <v>0</v>
          </cell>
          <cell r="CI406">
            <v>0</v>
          </cell>
          <cell r="CJ406">
            <v>2009</v>
          </cell>
          <cell r="CK406">
            <v>2018</v>
          </cell>
          <cell r="CL406">
            <v>1340</v>
          </cell>
          <cell r="CM406">
            <v>0</v>
          </cell>
          <cell r="CN406">
            <v>0</v>
          </cell>
          <cell r="CO406">
            <v>0</v>
          </cell>
          <cell r="CP406">
            <v>0</v>
          </cell>
          <cell r="CQ406">
            <v>0</v>
          </cell>
          <cell r="CR406">
            <v>0</v>
          </cell>
          <cell r="CS406">
            <v>0</v>
          </cell>
          <cell r="CT406">
            <v>4050</v>
          </cell>
          <cell r="CU406">
            <v>0</v>
          </cell>
          <cell r="CV406">
            <v>6</v>
          </cell>
          <cell r="CW406">
            <v>482433</v>
          </cell>
          <cell r="CX406">
            <v>0</v>
          </cell>
          <cell r="CY406">
            <v>0</v>
          </cell>
          <cell r="CZ406">
            <v>0</v>
          </cell>
          <cell r="DA406">
            <v>0</v>
          </cell>
          <cell r="DB406">
            <v>0</v>
          </cell>
          <cell r="DC406">
            <v>0</v>
          </cell>
          <cell r="DD406">
            <v>0</v>
          </cell>
          <cell r="DE406">
            <v>262841</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1952667</v>
          </cell>
          <cell r="DU406">
            <v>104265</v>
          </cell>
          <cell r="DV406">
            <v>0</v>
          </cell>
          <cell r="DW406">
            <v>0</v>
          </cell>
          <cell r="DX406">
            <v>0</v>
          </cell>
          <cell r="DY406">
            <v>0</v>
          </cell>
          <cell r="DZ406">
            <v>0</v>
          </cell>
          <cell r="EA406">
            <v>0</v>
          </cell>
          <cell r="EB406">
            <v>2056932</v>
          </cell>
          <cell r="EC406">
            <v>300000</v>
          </cell>
          <cell r="ED406">
            <v>0</v>
          </cell>
          <cell r="EE406">
            <v>1952667</v>
          </cell>
          <cell r="EF406">
            <v>0</v>
          </cell>
          <cell r="EG406">
            <v>262841</v>
          </cell>
          <cell r="EH406">
            <v>262841</v>
          </cell>
          <cell r="EI406">
            <v>64730</v>
          </cell>
          <cell r="EJ406">
            <v>327571</v>
          </cell>
          <cell r="EK406">
            <v>0</v>
          </cell>
          <cell r="EL406">
            <v>0</v>
          </cell>
          <cell r="EM406">
            <v>0</v>
          </cell>
          <cell r="EN406">
            <v>0</v>
          </cell>
          <cell r="EO406">
            <v>505293</v>
          </cell>
          <cell r="EP406">
            <v>0</v>
          </cell>
          <cell r="EQ406">
            <v>3189796</v>
          </cell>
          <cell r="ER406">
            <v>53156</v>
          </cell>
          <cell r="ES406">
            <v>1142064</v>
          </cell>
          <cell r="ET406">
            <v>167296</v>
          </cell>
          <cell r="EU406">
            <v>0</v>
          </cell>
          <cell r="EV406">
            <v>0</v>
          </cell>
          <cell r="EW406">
            <v>134000</v>
          </cell>
          <cell r="EX406">
            <v>33000</v>
          </cell>
          <cell r="EY406">
            <v>0</v>
          </cell>
          <cell r="EZ406">
            <v>0</v>
          </cell>
          <cell r="FA406">
            <v>257605</v>
          </cell>
          <cell r="FB406">
            <v>0</v>
          </cell>
          <cell r="FC406">
            <v>1733965</v>
          </cell>
          <cell r="FD406">
            <v>0</v>
          </cell>
          <cell r="FE406">
            <v>0</v>
          </cell>
          <cell r="FF406">
            <v>1088908</v>
          </cell>
          <cell r="FG406">
            <v>53156</v>
          </cell>
          <cell r="FH406">
            <v>2024442</v>
          </cell>
          <cell r="FI406">
            <v>44676</v>
          </cell>
          <cell r="FJ406">
            <v>186946</v>
          </cell>
          <cell r="FK406">
            <v>74000</v>
          </cell>
          <cell r="FL406">
            <v>55000</v>
          </cell>
          <cell r="FM406">
            <v>0</v>
          </cell>
          <cell r="FN406">
            <v>3000</v>
          </cell>
          <cell r="FO406">
            <v>130000</v>
          </cell>
          <cell r="FP406">
            <v>0</v>
          </cell>
          <cell r="FQ406">
            <v>5297509</v>
          </cell>
          <cell r="FR406">
            <v>0</v>
          </cell>
          <cell r="FS406">
            <v>44000</v>
          </cell>
          <cell r="FT406">
            <v>12088</v>
          </cell>
          <cell r="FU406">
            <v>100000</v>
          </cell>
          <cell r="FV406">
            <v>340000</v>
          </cell>
          <cell r="FW406">
            <v>8311661</v>
          </cell>
          <cell r="FX406">
            <v>0</v>
          </cell>
          <cell r="FY406">
            <v>0</v>
          </cell>
          <cell r="FZ406">
            <v>0</v>
          </cell>
          <cell r="GA406">
            <v>8311661</v>
          </cell>
          <cell r="GB406">
            <v>1821492</v>
          </cell>
          <cell r="GC406">
            <v>10133153</v>
          </cell>
          <cell r="GD406">
            <v>945034</v>
          </cell>
          <cell r="GE406">
            <v>0</v>
          </cell>
          <cell r="GF406">
            <v>6011177</v>
          </cell>
          <cell r="GG406">
            <v>6024</v>
          </cell>
          <cell r="GH406">
            <v>4036080</v>
          </cell>
          <cell r="GI406">
            <v>20161</v>
          </cell>
          <cell r="GJ406">
            <v>310573</v>
          </cell>
          <cell r="GK406">
            <v>714326</v>
          </cell>
          <cell r="GL406">
            <v>213264</v>
          </cell>
          <cell r="GM406">
            <v>2546</v>
          </cell>
          <cell r="GN406">
            <v>37635</v>
          </cell>
          <cell r="GO406">
            <v>42306</v>
          </cell>
          <cell r="GP406">
            <v>0</v>
          </cell>
          <cell r="GQ406">
            <v>201804</v>
          </cell>
          <cell r="GR406">
            <v>0</v>
          </cell>
          <cell r="GS406">
            <v>434089</v>
          </cell>
          <cell r="GT406">
            <v>38476</v>
          </cell>
          <cell r="GU406">
            <v>0</v>
          </cell>
          <cell r="GV406">
            <v>6483742</v>
          </cell>
          <cell r="GW406">
            <v>835968</v>
          </cell>
          <cell r="GX406">
            <v>1561820</v>
          </cell>
          <cell r="GY406">
            <v>0</v>
          </cell>
          <cell r="GZ406">
            <v>0</v>
          </cell>
          <cell r="HA406">
            <v>0</v>
          </cell>
          <cell r="HB406">
            <v>286127</v>
          </cell>
          <cell r="HC406">
            <v>0</v>
          </cell>
          <cell r="HD406">
            <v>45372</v>
          </cell>
          <cell r="HE406">
            <v>150025</v>
          </cell>
          <cell r="HF406">
            <v>9317682</v>
          </cell>
          <cell r="HG406">
            <v>7459530</v>
          </cell>
          <cell r="HH406">
            <v>0</v>
          </cell>
          <cell r="HI406">
            <v>1858152</v>
          </cell>
          <cell r="HJ406">
            <v>4534886</v>
          </cell>
          <cell r="HK406">
            <v>0</v>
          </cell>
          <cell r="HL406">
            <v>290525</v>
          </cell>
          <cell r="HM406">
            <v>672645</v>
          </cell>
          <cell r="HN406">
            <v>233686</v>
          </cell>
          <cell r="HO406">
            <v>0</v>
          </cell>
          <cell r="HP406">
            <v>41052</v>
          </cell>
          <cell r="HQ406">
            <v>46129</v>
          </cell>
          <cell r="HR406">
            <v>0</v>
          </cell>
          <cell r="HS406">
            <v>190597</v>
          </cell>
          <cell r="HT406">
            <v>0</v>
          </cell>
          <cell r="HU406">
            <v>119316</v>
          </cell>
          <cell r="HV406">
            <v>0</v>
          </cell>
          <cell r="HW406">
            <v>0</v>
          </cell>
          <cell r="HX406">
            <v>6627418</v>
          </cell>
          <cell r="HY406">
            <v>0</v>
          </cell>
          <cell r="HZ406">
            <v>1858152</v>
          </cell>
          <cell r="IA406">
            <v>0</v>
          </cell>
          <cell r="IB406">
            <v>0</v>
          </cell>
          <cell r="IC406">
            <v>0</v>
          </cell>
          <cell r="ID406">
            <v>305516</v>
          </cell>
          <cell r="IE406">
            <v>0</v>
          </cell>
          <cell r="IF406">
            <v>37148</v>
          </cell>
          <cell r="IG406">
            <v>146904</v>
          </cell>
          <cell r="IH406">
            <v>0</v>
          </cell>
          <cell r="II406">
            <v>0</v>
          </cell>
          <cell r="IJ406">
            <v>0</v>
          </cell>
          <cell r="IK406">
            <v>0</v>
          </cell>
          <cell r="IL406">
            <v>6508102</v>
          </cell>
          <cell r="IM406">
            <v>0</v>
          </cell>
          <cell r="IN406">
            <v>0</v>
          </cell>
          <cell r="IO406">
            <v>26.42</v>
          </cell>
          <cell r="IP406">
            <v>77</v>
          </cell>
          <cell r="IQ406">
            <v>4.3659999999999997</v>
          </cell>
          <cell r="IR406">
            <v>16.5</v>
          </cell>
          <cell r="IS406">
            <v>755.1</v>
          </cell>
          <cell r="IT406">
            <v>0</v>
          </cell>
          <cell r="IU406">
            <v>25</v>
          </cell>
          <cell r="IV406">
            <v>0</v>
          </cell>
          <cell r="IW406">
            <v>0</v>
          </cell>
          <cell r="IX406">
            <v>0</v>
          </cell>
          <cell r="IY406">
            <v>0</v>
          </cell>
          <cell r="IZ406">
            <v>0</v>
          </cell>
          <cell r="JA406">
            <v>0</v>
          </cell>
          <cell r="JB406">
            <v>0</v>
          </cell>
          <cell r="JC406">
            <v>0</v>
          </cell>
          <cell r="JD406">
            <v>109.48</v>
          </cell>
          <cell r="JE406">
            <v>38.36</v>
          </cell>
          <cell r="JF406">
            <v>23.6</v>
          </cell>
          <cell r="JG406">
            <v>47.52</v>
          </cell>
          <cell r="JH406">
            <v>35.619999999999997</v>
          </cell>
          <cell r="JI406">
            <v>26.02</v>
          </cell>
          <cell r="JJ406">
            <v>47.52</v>
          </cell>
          <cell r="JK406">
            <v>109.16</v>
          </cell>
          <cell r="JL406">
            <v>23.45</v>
          </cell>
          <cell r="JM406">
            <v>18.920000000000002</v>
          </cell>
          <cell r="JN406">
            <v>68</v>
          </cell>
          <cell r="JO406">
            <v>0</v>
          </cell>
          <cell r="JP406">
            <v>6144</v>
          </cell>
          <cell r="JQ406">
            <v>4.468</v>
          </cell>
          <cell r="JR406">
            <v>30276</v>
          </cell>
          <cell r="JS406">
            <v>738.1</v>
          </cell>
          <cell r="JT406">
            <v>-0.09</v>
          </cell>
          <cell r="JU406">
            <v>-553</v>
          </cell>
          <cell r="JV406">
            <v>-482</v>
          </cell>
          <cell r="JW406">
            <v>0</v>
          </cell>
          <cell r="JX406">
            <v>755.1</v>
          </cell>
          <cell r="JY406">
            <v>6389</v>
          </cell>
          <cell r="JZ406">
            <v>4824334</v>
          </cell>
          <cell r="KA406">
            <v>0</v>
          </cell>
        </row>
        <row r="407">
          <cell r="C407">
            <v>6992</v>
          </cell>
          <cell r="D407" t="str">
            <v>WESTWOOD</v>
          </cell>
          <cell r="E407">
            <v>0</v>
          </cell>
          <cell r="F407">
            <v>0</v>
          </cell>
          <cell r="G407">
            <v>0</v>
          </cell>
          <cell r="H407">
            <v>6992</v>
          </cell>
          <cell r="I407">
            <v>2956934</v>
          </cell>
          <cell r="J407">
            <v>677968</v>
          </cell>
          <cell r="K407">
            <v>177170</v>
          </cell>
          <cell r="L407">
            <v>437876</v>
          </cell>
          <cell r="M407">
            <v>2367</v>
          </cell>
          <cell r="N407">
            <v>135544</v>
          </cell>
          <cell r="O407">
            <v>0</v>
          </cell>
          <cell r="P407">
            <v>1067295</v>
          </cell>
          <cell r="Q407">
            <v>5200</v>
          </cell>
          <cell r="R407">
            <v>2522595</v>
          </cell>
          <cell r="S407">
            <v>0</v>
          </cell>
          <cell r="T407">
            <v>41244</v>
          </cell>
          <cell r="U407">
            <v>22493</v>
          </cell>
          <cell r="V407">
            <v>57713</v>
          </cell>
          <cell r="W407">
            <v>279105</v>
          </cell>
          <cell r="X407">
            <v>8383504</v>
          </cell>
          <cell r="Y407">
            <v>0</v>
          </cell>
          <cell r="Z407">
            <v>0</v>
          </cell>
          <cell r="AA407">
            <v>0</v>
          </cell>
          <cell r="AB407">
            <v>8383504</v>
          </cell>
          <cell r="AC407">
            <v>963151</v>
          </cell>
          <cell r="AD407">
            <v>9346655</v>
          </cell>
          <cell r="AE407">
            <v>5256080</v>
          </cell>
          <cell r="AF407">
            <v>166246</v>
          </cell>
          <cell r="AG407">
            <v>365682</v>
          </cell>
          <cell r="AH407">
            <v>185837</v>
          </cell>
          <cell r="AI407">
            <v>304679</v>
          </cell>
          <cell r="AJ407">
            <v>134965</v>
          </cell>
          <cell r="AK407">
            <v>573182</v>
          </cell>
          <cell r="AL407">
            <v>772377</v>
          </cell>
          <cell r="AM407">
            <v>0</v>
          </cell>
          <cell r="AN407">
            <v>2502968</v>
          </cell>
          <cell r="AO407">
            <v>355436</v>
          </cell>
          <cell r="AP407">
            <v>931926</v>
          </cell>
          <cell r="AQ407">
            <v>0</v>
          </cell>
          <cell r="AR407">
            <v>245499</v>
          </cell>
          <cell r="AS407">
            <v>1177425</v>
          </cell>
          <cell r="AT407">
            <v>9291909</v>
          </cell>
          <cell r="AU407">
            <v>0</v>
          </cell>
          <cell r="AV407">
            <v>9291909</v>
          </cell>
          <cell r="AW407">
            <v>54746</v>
          </cell>
          <cell r="AX407">
            <v>9346655</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20</v>
          </cell>
          <cell r="BV407">
            <v>2004</v>
          </cell>
          <cell r="BW407">
            <v>2018</v>
          </cell>
          <cell r="BX407">
            <v>10</v>
          </cell>
          <cell r="BY407">
            <v>0</v>
          </cell>
          <cell r="BZ407">
            <v>0</v>
          </cell>
          <cell r="CA407">
            <v>0</v>
          </cell>
          <cell r="CB407">
            <v>0</v>
          </cell>
          <cell r="CC407">
            <v>0</v>
          </cell>
          <cell r="CD407">
            <v>0</v>
          </cell>
          <cell r="CE407">
            <v>0</v>
          </cell>
          <cell r="CF407">
            <v>0</v>
          </cell>
          <cell r="CG407">
            <v>0</v>
          </cell>
          <cell r="CH407">
            <v>0</v>
          </cell>
          <cell r="CI407">
            <v>0</v>
          </cell>
          <cell r="CJ407">
            <v>0</v>
          </cell>
          <cell r="CK407">
            <v>0</v>
          </cell>
          <cell r="CL407">
            <v>0</v>
          </cell>
          <cell r="CM407">
            <v>0</v>
          </cell>
          <cell r="CN407">
            <v>0</v>
          </cell>
          <cell r="CO407">
            <v>0</v>
          </cell>
          <cell r="CP407">
            <v>0</v>
          </cell>
          <cell r="CQ407">
            <v>0</v>
          </cell>
          <cell r="CR407">
            <v>0</v>
          </cell>
          <cell r="CS407">
            <v>0</v>
          </cell>
          <cell r="CT407">
            <v>2750</v>
          </cell>
          <cell r="CU407">
            <v>0</v>
          </cell>
          <cell r="CV407">
            <v>6</v>
          </cell>
          <cell r="CW407">
            <v>338030</v>
          </cell>
          <cell r="CX407">
            <v>0</v>
          </cell>
          <cell r="CY407">
            <v>0</v>
          </cell>
          <cell r="CZ407">
            <v>0</v>
          </cell>
          <cell r="DA407">
            <v>0</v>
          </cell>
          <cell r="DB407">
            <v>0</v>
          </cell>
          <cell r="DC407">
            <v>0</v>
          </cell>
          <cell r="DD407">
            <v>0</v>
          </cell>
          <cell r="DE407">
            <v>0</v>
          </cell>
          <cell r="DF407">
            <v>0</v>
          </cell>
          <cell r="DG407">
            <v>0</v>
          </cell>
          <cell r="DH407">
            <v>0</v>
          </cell>
          <cell r="DI407">
            <v>0</v>
          </cell>
          <cell r="DJ407">
            <v>0</v>
          </cell>
          <cell r="DK407">
            <v>0</v>
          </cell>
          <cell r="DL407">
            <v>0</v>
          </cell>
          <cell r="DM407">
            <v>0</v>
          </cell>
          <cell r="DN407">
            <v>0</v>
          </cell>
          <cell r="DO407">
            <v>0</v>
          </cell>
          <cell r="DP407">
            <v>0</v>
          </cell>
          <cell r="DQ407">
            <v>0</v>
          </cell>
          <cell r="DR407">
            <v>0</v>
          </cell>
          <cell r="DS407">
            <v>0</v>
          </cell>
          <cell r="DT407">
            <v>2412375</v>
          </cell>
          <cell r="DU407">
            <v>89884</v>
          </cell>
          <cell r="DV407">
            <v>0</v>
          </cell>
          <cell r="DW407">
            <v>0</v>
          </cell>
          <cell r="DX407">
            <v>0</v>
          </cell>
          <cell r="DY407">
            <v>289760</v>
          </cell>
          <cell r="DZ407">
            <v>303000</v>
          </cell>
          <cell r="EA407">
            <v>0</v>
          </cell>
          <cell r="EB407">
            <v>3095019</v>
          </cell>
          <cell r="EC407">
            <v>425000</v>
          </cell>
          <cell r="ED407">
            <v>0</v>
          </cell>
          <cell r="EE407">
            <v>3005135</v>
          </cell>
          <cell r="EF407">
            <v>0</v>
          </cell>
          <cell r="EG407">
            <v>0</v>
          </cell>
          <cell r="EH407">
            <v>0</v>
          </cell>
          <cell r="EI407">
            <v>98986</v>
          </cell>
          <cell r="EJ407">
            <v>98986</v>
          </cell>
          <cell r="EK407">
            <v>0</v>
          </cell>
          <cell r="EL407">
            <v>0</v>
          </cell>
          <cell r="EM407">
            <v>0</v>
          </cell>
          <cell r="EN407">
            <v>0</v>
          </cell>
          <cell r="EO407">
            <v>0</v>
          </cell>
          <cell r="EP407">
            <v>0</v>
          </cell>
          <cell r="EQ407">
            <v>3619005</v>
          </cell>
          <cell r="ER407">
            <v>29966</v>
          </cell>
          <cell r="ES407">
            <v>1032574</v>
          </cell>
          <cell r="ET407">
            <v>141793</v>
          </cell>
          <cell r="EU407">
            <v>0</v>
          </cell>
          <cell r="EV407">
            <v>0</v>
          </cell>
          <cell r="EW407">
            <v>0</v>
          </cell>
          <cell r="EX407">
            <v>33000</v>
          </cell>
          <cell r="EY407">
            <v>0</v>
          </cell>
          <cell r="EZ407">
            <v>0</v>
          </cell>
          <cell r="FA407">
            <v>0</v>
          </cell>
          <cell r="FB407">
            <v>0</v>
          </cell>
          <cell r="FC407">
            <v>1207367</v>
          </cell>
          <cell r="FD407">
            <v>0</v>
          </cell>
          <cell r="FE407">
            <v>0</v>
          </cell>
          <cell r="FF407">
            <v>1002608</v>
          </cell>
          <cell r="FG407">
            <v>29966</v>
          </cell>
          <cell r="FH407">
            <v>2530671</v>
          </cell>
          <cell r="FI407">
            <v>580245</v>
          </cell>
          <cell r="FJ407">
            <v>177170</v>
          </cell>
          <cell r="FK407">
            <v>437876</v>
          </cell>
          <cell r="FL407">
            <v>688</v>
          </cell>
          <cell r="FM407">
            <v>0</v>
          </cell>
          <cell r="FN407">
            <v>0</v>
          </cell>
          <cell r="FO407">
            <v>118404</v>
          </cell>
          <cell r="FP407">
            <v>0</v>
          </cell>
          <cell r="FQ407">
            <v>2522595</v>
          </cell>
          <cell r="FR407">
            <v>0</v>
          </cell>
          <cell r="FS407">
            <v>16640</v>
          </cell>
          <cell r="FT407">
            <v>19251</v>
          </cell>
          <cell r="FU407">
            <v>57713</v>
          </cell>
          <cell r="FV407">
            <v>120749</v>
          </cell>
          <cell r="FW407">
            <v>6582002</v>
          </cell>
          <cell r="FX407">
            <v>0</v>
          </cell>
          <cell r="FY407">
            <v>0</v>
          </cell>
          <cell r="FZ407">
            <v>0</v>
          </cell>
          <cell r="GA407">
            <v>6582002</v>
          </cell>
          <cell r="GB407">
            <v>145087</v>
          </cell>
          <cell r="GC407">
            <v>6727089</v>
          </cell>
          <cell r="GD407">
            <v>948491</v>
          </cell>
          <cell r="GE407">
            <v>0</v>
          </cell>
          <cell r="GF407">
            <v>4714863</v>
          </cell>
          <cell r="GG407">
            <v>6030</v>
          </cell>
          <cell r="GH407">
            <v>3281526</v>
          </cell>
          <cell r="GI407">
            <v>98725</v>
          </cell>
          <cell r="GJ407">
            <v>22269</v>
          </cell>
          <cell r="GK407">
            <v>554639</v>
          </cell>
          <cell r="GL407">
            <v>172049</v>
          </cell>
          <cell r="GM407">
            <v>5942</v>
          </cell>
          <cell r="GN407">
            <v>27115</v>
          </cell>
          <cell r="GO407">
            <v>30480</v>
          </cell>
          <cell r="GP407">
            <v>0</v>
          </cell>
          <cell r="GQ407">
            <v>164076</v>
          </cell>
          <cell r="GR407">
            <v>0</v>
          </cell>
          <cell r="GS407">
            <v>70596</v>
          </cell>
          <cell r="GT407">
            <v>241752</v>
          </cell>
          <cell r="GU407">
            <v>0</v>
          </cell>
          <cell r="GV407">
            <v>5027211</v>
          </cell>
          <cell r="GW407">
            <v>786924</v>
          </cell>
          <cell r="GX407">
            <v>469120</v>
          </cell>
          <cell r="GY407">
            <v>0</v>
          </cell>
          <cell r="GZ407">
            <v>0</v>
          </cell>
          <cell r="HA407">
            <v>0</v>
          </cell>
          <cell r="HB407">
            <v>291209</v>
          </cell>
          <cell r="HC407">
            <v>0</v>
          </cell>
          <cell r="HD407">
            <v>39047</v>
          </cell>
          <cell r="HE407">
            <v>144024</v>
          </cell>
          <cell r="HF407">
            <v>6718488</v>
          </cell>
          <cell r="HG407">
            <v>6342604</v>
          </cell>
          <cell r="HH407">
            <v>0</v>
          </cell>
          <cell r="HI407">
            <v>375884</v>
          </cell>
          <cell r="HJ407">
            <v>3346830</v>
          </cell>
          <cell r="HK407">
            <v>0</v>
          </cell>
          <cell r="HL407">
            <v>21648</v>
          </cell>
          <cell r="HM407">
            <v>569244</v>
          </cell>
          <cell r="HN407">
            <v>175561</v>
          </cell>
          <cell r="HO407">
            <v>2430</v>
          </cell>
          <cell r="HP407">
            <v>27653</v>
          </cell>
          <cell r="HQ407">
            <v>31073</v>
          </cell>
          <cell r="HR407">
            <v>0</v>
          </cell>
          <cell r="HS407">
            <v>164076</v>
          </cell>
          <cell r="HT407">
            <v>0</v>
          </cell>
          <cell r="HU407">
            <v>48008</v>
          </cell>
          <cell r="HV407">
            <v>0</v>
          </cell>
          <cell r="HW407">
            <v>0</v>
          </cell>
          <cell r="HX407">
            <v>4750561</v>
          </cell>
          <cell r="HY407">
            <v>0</v>
          </cell>
          <cell r="HZ407">
            <v>375884</v>
          </cell>
          <cell r="IA407">
            <v>0</v>
          </cell>
          <cell r="IB407">
            <v>0</v>
          </cell>
          <cell r="IC407">
            <v>0</v>
          </cell>
          <cell r="ID407">
            <v>288664</v>
          </cell>
          <cell r="IE407">
            <v>0</v>
          </cell>
          <cell r="IF407">
            <v>31987</v>
          </cell>
          <cell r="IG407">
            <v>73452</v>
          </cell>
          <cell r="IH407">
            <v>0</v>
          </cell>
          <cell r="II407">
            <v>0</v>
          </cell>
          <cell r="IJ407">
            <v>0</v>
          </cell>
          <cell r="IK407">
            <v>0</v>
          </cell>
          <cell r="IL407">
            <v>4702553</v>
          </cell>
          <cell r="IM407">
            <v>0</v>
          </cell>
          <cell r="IN407">
            <v>0</v>
          </cell>
          <cell r="IO407">
            <v>0.25</v>
          </cell>
          <cell r="IP407">
            <v>5</v>
          </cell>
          <cell r="IQ407">
            <v>2.39</v>
          </cell>
          <cell r="IR407">
            <v>0.88</v>
          </cell>
          <cell r="IS407">
            <v>521</v>
          </cell>
          <cell r="IT407">
            <v>0</v>
          </cell>
          <cell r="IU407">
            <v>9</v>
          </cell>
          <cell r="IV407">
            <v>0</v>
          </cell>
          <cell r="IW407">
            <v>0</v>
          </cell>
          <cell r="IX407">
            <v>0</v>
          </cell>
          <cell r="IY407">
            <v>0</v>
          </cell>
          <cell r="IZ407">
            <v>0</v>
          </cell>
          <cell r="JA407">
            <v>0</v>
          </cell>
          <cell r="JB407">
            <v>0</v>
          </cell>
          <cell r="JC407">
            <v>0</v>
          </cell>
          <cell r="JD407">
            <v>92.56</v>
          </cell>
          <cell r="JE407">
            <v>27.4</v>
          </cell>
          <cell r="JF407">
            <v>28.44</v>
          </cell>
          <cell r="JG407">
            <v>36.72</v>
          </cell>
          <cell r="JH407">
            <v>32.880000000000003</v>
          </cell>
          <cell r="JI407">
            <v>22.99</v>
          </cell>
          <cell r="JJ407">
            <v>33.840000000000003</v>
          </cell>
          <cell r="JK407">
            <v>89.71</v>
          </cell>
          <cell r="JL407">
            <v>0.2</v>
          </cell>
          <cell r="JM407">
            <v>1.1000000000000001</v>
          </cell>
          <cell r="JN407">
            <v>6</v>
          </cell>
          <cell r="JO407">
            <v>0</v>
          </cell>
          <cell r="JP407">
            <v>6150</v>
          </cell>
          <cell r="JQ407">
            <v>2.3069999999999999</v>
          </cell>
          <cell r="JR407">
            <v>0</v>
          </cell>
          <cell r="JS407">
            <v>544.20000000000005</v>
          </cell>
          <cell r="JT407">
            <v>0</v>
          </cell>
          <cell r="JU407">
            <v>0</v>
          </cell>
          <cell r="JV407">
            <v>0</v>
          </cell>
          <cell r="JW407">
            <v>0</v>
          </cell>
          <cell r="JX407">
            <v>521</v>
          </cell>
          <cell r="JY407">
            <v>6395</v>
          </cell>
          <cell r="JZ407">
            <v>3331795</v>
          </cell>
          <cell r="KA407">
            <v>48503</v>
          </cell>
        </row>
        <row r="408">
          <cell r="C408">
            <v>7002</v>
          </cell>
          <cell r="D408" t="str">
            <v>WHITING</v>
          </cell>
          <cell r="E408">
            <v>0</v>
          </cell>
          <cell r="F408">
            <v>0</v>
          </cell>
          <cell r="G408">
            <v>0</v>
          </cell>
          <cell r="H408">
            <v>7002</v>
          </cell>
          <cell r="I408">
            <v>1330755</v>
          </cell>
          <cell r="J408">
            <v>15665</v>
          </cell>
          <cell r="K408">
            <v>101272</v>
          </cell>
          <cell r="L408">
            <v>453000</v>
          </cell>
          <cell r="M408">
            <v>4500</v>
          </cell>
          <cell r="N408">
            <v>65000</v>
          </cell>
          <cell r="O408">
            <v>84000</v>
          </cell>
          <cell r="P408">
            <v>451925</v>
          </cell>
          <cell r="Q408">
            <v>0</v>
          </cell>
          <cell r="R408">
            <v>881696</v>
          </cell>
          <cell r="S408">
            <v>0</v>
          </cell>
          <cell r="T408">
            <v>5000</v>
          </cell>
          <cell r="U408">
            <v>6013</v>
          </cell>
          <cell r="V408">
            <v>38000</v>
          </cell>
          <cell r="W408">
            <v>225000</v>
          </cell>
          <cell r="X408">
            <v>3661826</v>
          </cell>
          <cell r="Y408">
            <v>0</v>
          </cell>
          <cell r="Z408">
            <v>0</v>
          </cell>
          <cell r="AA408">
            <v>0</v>
          </cell>
          <cell r="AB408">
            <v>3661826</v>
          </cell>
          <cell r="AC408">
            <v>1159109</v>
          </cell>
          <cell r="AD408">
            <v>4820935</v>
          </cell>
          <cell r="AE408">
            <v>2235000</v>
          </cell>
          <cell r="AF408">
            <v>150000</v>
          </cell>
          <cell r="AG408">
            <v>165000</v>
          </cell>
          <cell r="AH408">
            <v>240000</v>
          </cell>
          <cell r="AI408">
            <v>190000</v>
          </cell>
          <cell r="AJ408">
            <v>90000</v>
          </cell>
          <cell r="AK408">
            <v>456036</v>
          </cell>
          <cell r="AL408">
            <v>105000</v>
          </cell>
          <cell r="AM408">
            <v>0</v>
          </cell>
          <cell r="AN408">
            <v>1396036</v>
          </cell>
          <cell r="AO408">
            <v>166000</v>
          </cell>
          <cell r="AP408">
            <v>142010</v>
          </cell>
          <cell r="AQ408">
            <v>110000</v>
          </cell>
          <cell r="AR408">
            <v>85527</v>
          </cell>
          <cell r="AS408">
            <v>337537</v>
          </cell>
          <cell r="AT408">
            <v>4134573</v>
          </cell>
          <cell r="AU408">
            <v>0</v>
          </cell>
          <cell r="AV408">
            <v>4134573</v>
          </cell>
          <cell r="AW408">
            <v>686362</v>
          </cell>
          <cell r="AX408">
            <v>4820935</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20</v>
          </cell>
          <cell r="BV408">
            <v>2015</v>
          </cell>
          <cell r="BW408">
            <v>2019</v>
          </cell>
          <cell r="BX408">
            <v>10</v>
          </cell>
          <cell r="BY408">
            <v>0</v>
          </cell>
          <cell r="BZ408">
            <v>0</v>
          </cell>
          <cell r="CA408">
            <v>0</v>
          </cell>
          <cell r="CB408">
            <v>0</v>
          </cell>
          <cell r="CC408">
            <v>0</v>
          </cell>
          <cell r="CD408">
            <v>0</v>
          </cell>
          <cell r="CE408">
            <v>0</v>
          </cell>
          <cell r="CF408">
            <v>0</v>
          </cell>
          <cell r="CG408">
            <v>0</v>
          </cell>
          <cell r="CH408">
            <v>0</v>
          </cell>
          <cell r="CI408">
            <v>0</v>
          </cell>
          <cell r="CJ408">
            <v>2006</v>
          </cell>
          <cell r="CK408">
            <v>2015</v>
          </cell>
          <cell r="CL408">
            <v>670</v>
          </cell>
          <cell r="CM408">
            <v>0</v>
          </cell>
          <cell r="CN408">
            <v>0</v>
          </cell>
          <cell r="CO408">
            <v>0</v>
          </cell>
          <cell r="CP408">
            <v>0</v>
          </cell>
          <cell r="CQ408">
            <v>0</v>
          </cell>
          <cell r="CR408">
            <v>0</v>
          </cell>
          <cell r="CS408">
            <v>0</v>
          </cell>
          <cell r="CT408">
            <v>2700</v>
          </cell>
          <cell r="CU408">
            <v>0</v>
          </cell>
          <cell r="CV408">
            <v>9</v>
          </cell>
          <cell r="CW408">
            <v>121233</v>
          </cell>
          <cell r="CX408">
            <v>0</v>
          </cell>
          <cell r="CY408">
            <v>0</v>
          </cell>
          <cell r="CZ408">
            <v>0</v>
          </cell>
          <cell r="DA408">
            <v>0</v>
          </cell>
          <cell r="DB408">
            <v>0</v>
          </cell>
          <cell r="DC408">
            <v>0</v>
          </cell>
          <cell r="DD408">
            <v>0</v>
          </cell>
          <cell r="DE408">
            <v>67019</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903159</v>
          </cell>
          <cell r="DU408">
            <v>4370</v>
          </cell>
          <cell r="DV408">
            <v>0</v>
          </cell>
          <cell r="DW408">
            <v>0</v>
          </cell>
          <cell r="DX408">
            <v>0</v>
          </cell>
          <cell r="DY408">
            <v>0</v>
          </cell>
          <cell r="DZ408">
            <v>183865</v>
          </cell>
          <cell r="EA408">
            <v>0</v>
          </cell>
          <cell r="EB408">
            <v>1091394</v>
          </cell>
          <cell r="EC408">
            <v>40000</v>
          </cell>
          <cell r="ED408">
            <v>0</v>
          </cell>
          <cell r="EE408">
            <v>1087024</v>
          </cell>
          <cell r="EF408">
            <v>0</v>
          </cell>
          <cell r="EG408">
            <v>67019</v>
          </cell>
          <cell r="EH408">
            <v>67019</v>
          </cell>
          <cell r="EI408">
            <v>33009</v>
          </cell>
          <cell r="EJ408">
            <v>100028</v>
          </cell>
          <cell r="EK408">
            <v>0</v>
          </cell>
          <cell r="EL408">
            <v>0</v>
          </cell>
          <cell r="EM408">
            <v>0</v>
          </cell>
          <cell r="EN408">
            <v>0</v>
          </cell>
          <cell r="EO408">
            <v>107625</v>
          </cell>
          <cell r="EP408">
            <v>0</v>
          </cell>
          <cell r="EQ408">
            <v>1339047</v>
          </cell>
          <cell r="ER408">
            <v>4369</v>
          </cell>
          <cell r="ES408">
            <v>1091087</v>
          </cell>
          <cell r="ET408">
            <v>39989</v>
          </cell>
          <cell r="EU408">
            <v>0</v>
          </cell>
          <cell r="EV408">
            <v>0</v>
          </cell>
          <cell r="EW408">
            <v>67000</v>
          </cell>
          <cell r="EX408">
            <v>33000</v>
          </cell>
          <cell r="EY408">
            <v>0</v>
          </cell>
          <cell r="EZ408">
            <v>0</v>
          </cell>
          <cell r="FA408">
            <v>107595</v>
          </cell>
          <cell r="FB408">
            <v>0</v>
          </cell>
          <cell r="FC408">
            <v>1338671</v>
          </cell>
          <cell r="FD408">
            <v>0</v>
          </cell>
          <cell r="FE408">
            <v>0</v>
          </cell>
          <cell r="FF408">
            <v>1086718</v>
          </cell>
          <cell r="FG408">
            <v>4369</v>
          </cell>
          <cell r="FH408">
            <v>1085983</v>
          </cell>
          <cell r="FI408">
            <v>12784</v>
          </cell>
          <cell r="FJ408">
            <v>101272</v>
          </cell>
          <cell r="FK408">
            <v>453000</v>
          </cell>
          <cell r="FL408">
            <v>2000</v>
          </cell>
          <cell r="FM408">
            <v>0</v>
          </cell>
          <cell r="FN408">
            <v>2000</v>
          </cell>
          <cell r="FO408">
            <v>319925</v>
          </cell>
          <cell r="FP408">
            <v>0</v>
          </cell>
          <cell r="FQ408">
            <v>881696</v>
          </cell>
          <cell r="FR408">
            <v>0</v>
          </cell>
          <cell r="FS408">
            <v>5000</v>
          </cell>
          <cell r="FT408">
            <v>4907</v>
          </cell>
          <cell r="FU408">
            <v>38000</v>
          </cell>
          <cell r="FV408">
            <v>125000</v>
          </cell>
          <cell r="FW408">
            <v>3031567</v>
          </cell>
          <cell r="FX408">
            <v>0</v>
          </cell>
          <cell r="FY408">
            <v>0</v>
          </cell>
          <cell r="FZ408">
            <v>0</v>
          </cell>
          <cell r="GA408">
            <v>3031567</v>
          </cell>
          <cell r="GB408">
            <v>198960</v>
          </cell>
          <cell r="GC408">
            <v>3230527</v>
          </cell>
          <cell r="GD408">
            <v>1051104</v>
          </cell>
          <cell r="GE408">
            <v>0</v>
          </cell>
          <cell r="GF408">
            <v>1585175</v>
          </cell>
          <cell r="GG408">
            <v>6001</v>
          </cell>
          <cell r="GH408">
            <v>1098783</v>
          </cell>
          <cell r="GI408">
            <v>6991</v>
          </cell>
          <cell r="GJ408">
            <v>11348</v>
          </cell>
          <cell r="GK408">
            <v>193232</v>
          </cell>
          <cell r="GL408">
            <v>58226</v>
          </cell>
          <cell r="GM408">
            <v>1371</v>
          </cell>
          <cell r="GN408">
            <v>9038</v>
          </cell>
          <cell r="GO408">
            <v>10160</v>
          </cell>
          <cell r="GP408">
            <v>0</v>
          </cell>
          <cell r="GQ408">
            <v>54939</v>
          </cell>
          <cell r="GR408">
            <v>0</v>
          </cell>
          <cell r="GS408">
            <v>78013</v>
          </cell>
          <cell r="GT408">
            <v>9966</v>
          </cell>
          <cell r="GU408">
            <v>0</v>
          </cell>
          <cell r="GV408">
            <v>1673154</v>
          </cell>
          <cell r="GW408">
            <v>709666</v>
          </cell>
          <cell r="GX408">
            <v>579263</v>
          </cell>
          <cell r="GY408">
            <v>0</v>
          </cell>
          <cell r="GZ408">
            <v>0</v>
          </cell>
          <cell r="HA408">
            <v>0</v>
          </cell>
          <cell r="HB408">
            <v>93957</v>
          </cell>
          <cell r="HC408">
            <v>0</v>
          </cell>
          <cell r="HD408">
            <v>13446</v>
          </cell>
          <cell r="HE408">
            <v>39007</v>
          </cell>
          <cell r="HF408">
            <v>3095047</v>
          </cell>
          <cell r="HG408">
            <v>2583050</v>
          </cell>
          <cell r="HH408">
            <v>0</v>
          </cell>
          <cell r="HI408">
            <v>511997</v>
          </cell>
          <cell r="HJ408">
            <v>1200328</v>
          </cell>
          <cell r="HK408">
            <v>0</v>
          </cell>
          <cell r="HL408">
            <v>14947</v>
          </cell>
          <cell r="HM408">
            <v>201503</v>
          </cell>
          <cell r="HN408">
            <v>63143</v>
          </cell>
          <cell r="HO408">
            <v>0</v>
          </cell>
          <cell r="HP408">
            <v>9873</v>
          </cell>
          <cell r="HQ408">
            <v>11094</v>
          </cell>
          <cell r="HR408">
            <v>0</v>
          </cell>
          <cell r="HS408">
            <v>58840</v>
          </cell>
          <cell r="HT408">
            <v>0</v>
          </cell>
          <cell r="HU408">
            <v>24004</v>
          </cell>
          <cell r="HV408">
            <v>0</v>
          </cell>
          <cell r="HW408">
            <v>0</v>
          </cell>
          <cell r="HX408">
            <v>1740724</v>
          </cell>
          <cell r="HY408">
            <v>0</v>
          </cell>
          <cell r="HZ408">
            <v>511997</v>
          </cell>
          <cell r="IA408">
            <v>0</v>
          </cell>
          <cell r="IB408">
            <v>0</v>
          </cell>
          <cell r="IC408">
            <v>0</v>
          </cell>
          <cell r="ID408">
            <v>100516</v>
          </cell>
          <cell r="IE408">
            <v>0</v>
          </cell>
          <cell r="IF408">
            <v>11015</v>
          </cell>
          <cell r="IG408">
            <v>24484</v>
          </cell>
          <cell r="IH408">
            <v>0</v>
          </cell>
          <cell r="II408">
            <v>0</v>
          </cell>
          <cell r="IJ408">
            <v>0</v>
          </cell>
          <cell r="IK408">
            <v>0</v>
          </cell>
          <cell r="IL408">
            <v>1716720</v>
          </cell>
          <cell r="IM408">
            <v>0</v>
          </cell>
          <cell r="IN408">
            <v>0</v>
          </cell>
          <cell r="IO408">
            <v>1.3</v>
          </cell>
          <cell r="IP408">
            <v>0</v>
          </cell>
          <cell r="IQ408">
            <v>1.1419999999999999</v>
          </cell>
          <cell r="IR408">
            <v>0</v>
          </cell>
          <cell r="IS408">
            <v>171.3</v>
          </cell>
          <cell r="IT408">
            <v>0</v>
          </cell>
          <cell r="IU408">
            <v>6</v>
          </cell>
          <cell r="IV408">
            <v>0</v>
          </cell>
          <cell r="IW408">
            <v>0</v>
          </cell>
          <cell r="IX408">
            <v>0</v>
          </cell>
          <cell r="IY408">
            <v>0</v>
          </cell>
          <cell r="IZ408">
            <v>0</v>
          </cell>
          <cell r="JA408">
            <v>0</v>
          </cell>
          <cell r="JB408">
            <v>0</v>
          </cell>
          <cell r="JC408">
            <v>0</v>
          </cell>
          <cell r="JD408">
            <v>32.92</v>
          </cell>
          <cell r="JE408">
            <v>19.18</v>
          </cell>
          <cell r="JF408">
            <v>7.26</v>
          </cell>
          <cell r="JG408">
            <v>6.48</v>
          </cell>
          <cell r="JH408">
            <v>16.440000000000001</v>
          </cell>
          <cell r="JI408">
            <v>3.63</v>
          </cell>
          <cell r="JJ408">
            <v>6.48</v>
          </cell>
          <cell r="JK408">
            <v>26.55</v>
          </cell>
          <cell r="JL408">
            <v>0.92</v>
          </cell>
          <cell r="JM408">
            <v>0</v>
          </cell>
          <cell r="JN408">
            <v>0</v>
          </cell>
          <cell r="JO408">
            <v>0</v>
          </cell>
          <cell r="JP408">
            <v>6121</v>
          </cell>
          <cell r="JQ408">
            <v>1.0349999999999999</v>
          </cell>
          <cell r="JR408">
            <v>0</v>
          </cell>
          <cell r="JS408">
            <v>196.1</v>
          </cell>
          <cell r="JT408">
            <v>0</v>
          </cell>
          <cell r="JU408">
            <v>0</v>
          </cell>
          <cell r="JV408">
            <v>0</v>
          </cell>
          <cell r="JW408">
            <v>0</v>
          </cell>
          <cell r="JX408">
            <v>171.3</v>
          </cell>
          <cell r="JY408">
            <v>6366</v>
          </cell>
          <cell r="JZ408">
            <v>1090496</v>
          </cell>
          <cell r="KA408">
            <v>121835</v>
          </cell>
        </row>
        <row r="409">
          <cell r="C409">
            <v>7029</v>
          </cell>
          <cell r="D409" t="str">
            <v>WILLIAMSBURG</v>
          </cell>
          <cell r="E409">
            <v>0</v>
          </cell>
          <cell r="F409">
            <v>0</v>
          </cell>
          <cell r="G409">
            <v>0</v>
          </cell>
          <cell r="H409">
            <v>7029</v>
          </cell>
          <cell r="I409">
            <v>4637376</v>
          </cell>
          <cell r="J409">
            <v>108436</v>
          </cell>
          <cell r="K409">
            <v>265513</v>
          </cell>
          <cell r="L409">
            <v>600000</v>
          </cell>
          <cell r="M409">
            <v>16150</v>
          </cell>
          <cell r="N409">
            <v>420000</v>
          </cell>
          <cell r="O409">
            <v>752500</v>
          </cell>
          <cell r="P409">
            <v>1052000</v>
          </cell>
          <cell r="Q409">
            <v>14000</v>
          </cell>
          <cell r="R409">
            <v>6562380</v>
          </cell>
          <cell r="S409">
            <v>0</v>
          </cell>
          <cell r="T409">
            <v>75000</v>
          </cell>
          <cell r="U409">
            <v>44012</v>
          </cell>
          <cell r="V409">
            <v>145000</v>
          </cell>
          <cell r="W409">
            <v>315000</v>
          </cell>
          <cell r="X409">
            <v>15007367</v>
          </cell>
          <cell r="Y409">
            <v>0</v>
          </cell>
          <cell r="Z409">
            <v>1185645</v>
          </cell>
          <cell r="AA409">
            <v>0</v>
          </cell>
          <cell r="AB409">
            <v>16193012</v>
          </cell>
          <cell r="AC409">
            <v>3084746</v>
          </cell>
          <cell r="AD409">
            <v>19277758</v>
          </cell>
          <cell r="AE409">
            <v>9330000</v>
          </cell>
          <cell r="AF409">
            <v>220000</v>
          </cell>
          <cell r="AG409">
            <v>355000</v>
          </cell>
          <cell r="AH409">
            <v>300000</v>
          </cell>
          <cell r="AI409">
            <v>695000</v>
          </cell>
          <cell r="AJ409">
            <v>625500</v>
          </cell>
          <cell r="AK409">
            <v>1392500</v>
          </cell>
          <cell r="AL409">
            <v>755000</v>
          </cell>
          <cell r="AM409">
            <v>0</v>
          </cell>
          <cell r="AN409">
            <v>4343000</v>
          </cell>
          <cell r="AO409">
            <v>670000</v>
          </cell>
          <cell r="AP409">
            <v>325000</v>
          </cell>
          <cell r="AQ409">
            <v>1185645</v>
          </cell>
          <cell r="AR409">
            <v>499310</v>
          </cell>
          <cell r="AS409">
            <v>2009955</v>
          </cell>
          <cell r="AT409">
            <v>16352955</v>
          </cell>
          <cell r="AU409">
            <v>1185645</v>
          </cell>
          <cell r="AV409">
            <v>17538600</v>
          </cell>
          <cell r="AW409">
            <v>1739158</v>
          </cell>
          <cell r="AX409">
            <v>19277758</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20</v>
          </cell>
          <cell r="BV409">
            <v>2013</v>
          </cell>
          <cell r="BW409">
            <v>2017</v>
          </cell>
          <cell r="BX409">
            <v>10</v>
          </cell>
          <cell r="BY409">
            <v>0</v>
          </cell>
          <cell r="BZ409">
            <v>0</v>
          </cell>
          <cell r="CA409">
            <v>0</v>
          </cell>
          <cell r="CB409">
            <v>0</v>
          </cell>
          <cell r="CC409">
            <v>0</v>
          </cell>
          <cell r="CD409">
            <v>0</v>
          </cell>
          <cell r="CE409">
            <v>0</v>
          </cell>
          <cell r="CF409">
            <v>0</v>
          </cell>
          <cell r="CG409">
            <v>0</v>
          </cell>
          <cell r="CH409">
            <v>0</v>
          </cell>
          <cell r="CI409">
            <v>0</v>
          </cell>
          <cell r="CJ409">
            <v>2011</v>
          </cell>
          <cell r="CK409">
            <v>2020</v>
          </cell>
          <cell r="CL409">
            <v>1340</v>
          </cell>
          <cell r="CM409">
            <v>0</v>
          </cell>
          <cell r="CN409">
            <v>0</v>
          </cell>
          <cell r="CO409">
            <v>0</v>
          </cell>
          <cell r="CP409">
            <v>0</v>
          </cell>
          <cell r="CQ409">
            <v>0</v>
          </cell>
          <cell r="CR409">
            <v>0</v>
          </cell>
          <cell r="CS409">
            <v>0</v>
          </cell>
          <cell r="CT409">
            <v>2700</v>
          </cell>
          <cell r="CU409">
            <v>0</v>
          </cell>
          <cell r="CV409">
            <v>3</v>
          </cell>
          <cell r="CW409">
            <v>729846</v>
          </cell>
          <cell r="CX409">
            <v>0</v>
          </cell>
          <cell r="CY409">
            <v>0</v>
          </cell>
          <cell r="CZ409">
            <v>0</v>
          </cell>
          <cell r="DA409">
            <v>0</v>
          </cell>
          <cell r="DB409">
            <v>0</v>
          </cell>
          <cell r="DC409">
            <v>0</v>
          </cell>
          <cell r="DD409">
            <v>0</v>
          </cell>
          <cell r="DE409">
            <v>505925</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3206042</v>
          </cell>
          <cell r="DU409">
            <v>301596</v>
          </cell>
          <cell r="DV409">
            <v>0</v>
          </cell>
          <cell r="DW409">
            <v>0</v>
          </cell>
          <cell r="DX409">
            <v>0</v>
          </cell>
          <cell r="DY409">
            <v>200000</v>
          </cell>
          <cell r="DZ409">
            <v>0</v>
          </cell>
          <cell r="EA409">
            <v>0</v>
          </cell>
          <cell r="EB409">
            <v>3707638</v>
          </cell>
          <cell r="EC409">
            <v>410000</v>
          </cell>
          <cell r="ED409">
            <v>0</v>
          </cell>
          <cell r="EE409">
            <v>3406042</v>
          </cell>
          <cell r="EF409">
            <v>0</v>
          </cell>
          <cell r="EG409">
            <v>505925</v>
          </cell>
          <cell r="EH409">
            <v>505925</v>
          </cell>
          <cell r="EI409">
            <v>124593</v>
          </cell>
          <cell r="EJ409">
            <v>630518</v>
          </cell>
          <cell r="EK409">
            <v>0</v>
          </cell>
          <cell r="EL409">
            <v>0</v>
          </cell>
          <cell r="EM409">
            <v>0</v>
          </cell>
          <cell r="EN409">
            <v>0</v>
          </cell>
          <cell r="EO409">
            <v>0</v>
          </cell>
          <cell r="EP409">
            <v>0</v>
          </cell>
          <cell r="EQ409">
            <v>4748156</v>
          </cell>
          <cell r="ER409">
            <v>79881</v>
          </cell>
          <cell r="ES409">
            <v>1095606</v>
          </cell>
          <cell r="ET409">
            <v>122267</v>
          </cell>
          <cell r="EU409">
            <v>0</v>
          </cell>
          <cell r="EV409">
            <v>0</v>
          </cell>
          <cell r="EW409">
            <v>134000</v>
          </cell>
          <cell r="EX409">
            <v>33000</v>
          </cell>
          <cell r="EY409">
            <v>0</v>
          </cell>
          <cell r="EZ409">
            <v>0</v>
          </cell>
          <cell r="FA409">
            <v>0</v>
          </cell>
          <cell r="FB409">
            <v>0</v>
          </cell>
          <cell r="FC409">
            <v>1384873</v>
          </cell>
          <cell r="FD409">
            <v>0</v>
          </cell>
          <cell r="FE409">
            <v>0</v>
          </cell>
          <cell r="FF409">
            <v>1015725</v>
          </cell>
          <cell r="FG409">
            <v>79881</v>
          </cell>
          <cell r="FH409">
            <v>3619518</v>
          </cell>
          <cell r="FI409">
            <v>85776</v>
          </cell>
          <cell r="FJ409">
            <v>265513</v>
          </cell>
          <cell r="FK409">
            <v>600000</v>
          </cell>
          <cell r="FL409">
            <v>8000</v>
          </cell>
          <cell r="FM409">
            <v>0</v>
          </cell>
          <cell r="FN409">
            <v>2500</v>
          </cell>
          <cell r="FO409">
            <v>75000</v>
          </cell>
          <cell r="FP409">
            <v>14000</v>
          </cell>
          <cell r="FQ409">
            <v>6562380</v>
          </cell>
          <cell r="FR409">
            <v>0</v>
          </cell>
          <cell r="FS409">
            <v>70000</v>
          </cell>
          <cell r="FT409">
            <v>32990</v>
          </cell>
          <cell r="FU409">
            <v>145000</v>
          </cell>
          <cell r="FV409">
            <v>75000</v>
          </cell>
          <cell r="FW409">
            <v>11555677</v>
          </cell>
          <cell r="FX409">
            <v>0</v>
          </cell>
          <cell r="FY409">
            <v>0</v>
          </cell>
          <cell r="FZ409">
            <v>0</v>
          </cell>
          <cell r="GA409">
            <v>11555677</v>
          </cell>
          <cell r="GB409">
            <v>1590255</v>
          </cell>
          <cell r="GC409">
            <v>13145932</v>
          </cell>
          <cell r="GD409">
            <v>1288003</v>
          </cell>
          <cell r="GE409">
            <v>0</v>
          </cell>
          <cell r="GF409">
            <v>8939060</v>
          </cell>
          <cell r="GG409">
            <v>6017</v>
          </cell>
          <cell r="GH409">
            <v>6667438</v>
          </cell>
          <cell r="GI409">
            <v>57345</v>
          </cell>
          <cell r="GJ409">
            <v>142374</v>
          </cell>
          <cell r="GK409">
            <v>666022</v>
          </cell>
          <cell r="GL409">
            <v>320420</v>
          </cell>
          <cell r="GM409">
            <v>5469</v>
          </cell>
          <cell r="GN409">
            <v>59460</v>
          </cell>
          <cell r="GO409">
            <v>65297</v>
          </cell>
          <cell r="GP409">
            <v>0</v>
          </cell>
          <cell r="GQ409">
            <v>295050</v>
          </cell>
          <cell r="GR409">
            <v>0</v>
          </cell>
          <cell r="GS409">
            <v>210113</v>
          </cell>
          <cell r="GT409">
            <v>378975</v>
          </cell>
          <cell r="GU409">
            <v>0</v>
          </cell>
          <cell r="GV409">
            <v>9528148</v>
          </cell>
          <cell r="GW409">
            <v>1155317</v>
          </cell>
          <cell r="GX409">
            <v>1771155</v>
          </cell>
          <cell r="GY409">
            <v>0</v>
          </cell>
          <cell r="GZ409">
            <v>0</v>
          </cell>
          <cell r="HA409">
            <v>0</v>
          </cell>
          <cell r="HB409">
            <v>491245</v>
          </cell>
          <cell r="HC409">
            <v>0</v>
          </cell>
          <cell r="HD409">
            <v>62504</v>
          </cell>
          <cell r="HE409">
            <v>180030</v>
          </cell>
          <cell r="HF409">
            <v>13125895</v>
          </cell>
          <cell r="HG409">
            <v>11591995</v>
          </cell>
          <cell r="HH409">
            <v>0</v>
          </cell>
          <cell r="HI409">
            <v>1533900</v>
          </cell>
          <cell r="HJ409">
            <v>7006613</v>
          </cell>
          <cell r="HK409">
            <v>0</v>
          </cell>
          <cell r="HL409">
            <v>172609</v>
          </cell>
          <cell r="HM409">
            <v>671204</v>
          </cell>
          <cell r="HN409">
            <v>335499</v>
          </cell>
          <cell r="HO409">
            <v>0</v>
          </cell>
          <cell r="HP409">
            <v>62249</v>
          </cell>
          <cell r="HQ409">
            <v>68365</v>
          </cell>
          <cell r="HR409">
            <v>0</v>
          </cell>
          <cell r="HS409">
            <v>297450</v>
          </cell>
          <cell r="HT409">
            <v>0</v>
          </cell>
          <cell r="HU409">
            <v>95674</v>
          </cell>
          <cell r="HV409">
            <v>0</v>
          </cell>
          <cell r="HW409">
            <v>0</v>
          </cell>
          <cell r="HX409">
            <v>9418307</v>
          </cell>
          <cell r="HY409">
            <v>0</v>
          </cell>
          <cell r="HZ409">
            <v>1533900</v>
          </cell>
          <cell r="IA409">
            <v>0</v>
          </cell>
          <cell r="IB409">
            <v>0</v>
          </cell>
          <cell r="IC409">
            <v>0</v>
          </cell>
          <cell r="ID409">
            <v>511272</v>
          </cell>
          <cell r="IE409">
            <v>0</v>
          </cell>
          <cell r="IF409">
            <v>51123</v>
          </cell>
          <cell r="IG409">
            <v>195872</v>
          </cell>
          <cell r="IH409">
            <v>0</v>
          </cell>
          <cell r="II409">
            <v>0</v>
          </cell>
          <cell r="IJ409">
            <v>0</v>
          </cell>
          <cell r="IK409">
            <v>0</v>
          </cell>
          <cell r="IL409">
            <v>9322633</v>
          </cell>
          <cell r="IM409">
            <v>0</v>
          </cell>
          <cell r="IN409">
            <v>2.7</v>
          </cell>
          <cell r="IO409">
            <v>15.29</v>
          </cell>
          <cell r="IP409">
            <v>104</v>
          </cell>
          <cell r="IQ409">
            <v>4.6959999999999997</v>
          </cell>
          <cell r="IR409">
            <v>8.14</v>
          </cell>
          <cell r="IS409">
            <v>1143.5999999999999</v>
          </cell>
          <cell r="IT409">
            <v>0</v>
          </cell>
          <cell r="IU409">
            <v>32</v>
          </cell>
          <cell r="IV409">
            <v>0</v>
          </cell>
          <cell r="IW409">
            <v>0</v>
          </cell>
          <cell r="IX409">
            <v>0</v>
          </cell>
          <cell r="IY409">
            <v>0</v>
          </cell>
          <cell r="IZ409">
            <v>0</v>
          </cell>
          <cell r="JA409">
            <v>0</v>
          </cell>
          <cell r="JB409">
            <v>0</v>
          </cell>
          <cell r="JC409">
            <v>0</v>
          </cell>
          <cell r="JD409">
            <v>109.37</v>
          </cell>
          <cell r="JE409">
            <v>38.36</v>
          </cell>
          <cell r="JF409">
            <v>24.21</v>
          </cell>
          <cell r="JG409">
            <v>46.8</v>
          </cell>
          <cell r="JH409">
            <v>21.92</v>
          </cell>
          <cell r="JI409">
            <v>27.83</v>
          </cell>
          <cell r="JJ409">
            <v>48.96</v>
          </cell>
          <cell r="JK409">
            <v>98.71</v>
          </cell>
          <cell r="JL409">
            <v>12.96</v>
          </cell>
          <cell r="JM409">
            <v>6.38</v>
          </cell>
          <cell r="JN409">
            <v>81</v>
          </cell>
          <cell r="JO409">
            <v>0.7</v>
          </cell>
          <cell r="JP409">
            <v>6137</v>
          </cell>
          <cell r="JQ409">
            <v>4.7649999999999997</v>
          </cell>
          <cell r="JR409">
            <v>27577</v>
          </cell>
          <cell r="JS409">
            <v>1141.7</v>
          </cell>
          <cell r="JT409">
            <v>0</v>
          </cell>
          <cell r="JU409">
            <v>0</v>
          </cell>
          <cell r="JV409">
            <v>0</v>
          </cell>
          <cell r="JW409">
            <v>0</v>
          </cell>
          <cell r="JX409">
            <v>1143.5999999999999</v>
          </cell>
          <cell r="JY409">
            <v>6382</v>
          </cell>
          <cell r="JZ409">
            <v>7298455</v>
          </cell>
          <cell r="KA409">
            <v>0</v>
          </cell>
        </row>
        <row r="410">
          <cell r="C410">
            <v>7032</v>
          </cell>
          <cell r="D410" t="str">
            <v>RIVER VALLEY (WILLOW) (OLD)</v>
          </cell>
          <cell r="E410">
            <v>0</v>
          </cell>
          <cell r="F410">
            <v>0</v>
          </cell>
          <cell r="G410">
            <v>0</v>
          </cell>
          <cell r="H410">
            <v>1975</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0</v>
          </cell>
          <cell r="CL410">
            <v>0</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A410">
            <v>0</v>
          </cell>
          <cell r="EB410">
            <v>0</v>
          </cell>
          <cell r="EC410">
            <v>0</v>
          </cell>
          <cell r="ED410">
            <v>0</v>
          </cell>
          <cell r="EE410">
            <v>0</v>
          </cell>
          <cell r="EF410">
            <v>0</v>
          </cell>
          <cell r="EG410">
            <v>0</v>
          </cell>
          <cell r="EH410">
            <v>0</v>
          </cell>
          <cell r="EI410">
            <v>0</v>
          </cell>
          <cell r="EJ410">
            <v>0</v>
          </cell>
          <cell r="EK410">
            <v>0</v>
          </cell>
          <cell r="EL410">
            <v>0</v>
          </cell>
          <cell r="EM410">
            <v>0</v>
          </cell>
          <cell r="EN410">
            <v>0</v>
          </cell>
          <cell r="EO410">
            <v>0</v>
          </cell>
          <cell r="EP410">
            <v>0</v>
          </cell>
          <cell r="EQ410">
            <v>0</v>
          </cell>
          <cell r="ER410">
            <v>0</v>
          </cell>
          <cell r="ES410">
            <v>0</v>
          </cell>
          <cell r="ET410">
            <v>0</v>
          </cell>
          <cell r="EU410">
            <v>0</v>
          </cell>
          <cell r="EV410">
            <v>0</v>
          </cell>
          <cell r="EW410">
            <v>0</v>
          </cell>
          <cell r="EX410">
            <v>0</v>
          </cell>
          <cell r="EY410">
            <v>0</v>
          </cell>
          <cell r="EZ410">
            <v>0</v>
          </cell>
          <cell r="FA410">
            <v>0</v>
          </cell>
          <cell r="FB410">
            <v>0</v>
          </cell>
          <cell r="FC410">
            <v>0</v>
          </cell>
          <cell r="FD410">
            <v>0</v>
          </cell>
          <cell r="FE410">
            <v>0</v>
          </cell>
          <cell r="FF410">
            <v>0</v>
          </cell>
          <cell r="FG410">
            <v>0</v>
          </cell>
          <cell r="FH410">
            <v>0</v>
          </cell>
          <cell r="FI410">
            <v>0</v>
          </cell>
          <cell r="FJ410">
            <v>0</v>
          </cell>
          <cell r="FK410">
            <v>0</v>
          </cell>
          <cell r="FL410">
            <v>0</v>
          </cell>
          <cell r="FM410">
            <v>0</v>
          </cell>
          <cell r="FN410">
            <v>0</v>
          </cell>
          <cell r="FO410">
            <v>0</v>
          </cell>
          <cell r="FP410">
            <v>0</v>
          </cell>
          <cell r="FQ410">
            <v>0</v>
          </cell>
          <cell r="FR410">
            <v>0</v>
          </cell>
          <cell r="FS410">
            <v>0</v>
          </cell>
          <cell r="FT410">
            <v>0</v>
          </cell>
          <cell r="FU410">
            <v>0</v>
          </cell>
          <cell r="FV410">
            <v>0</v>
          </cell>
          <cell r="FW410">
            <v>0</v>
          </cell>
          <cell r="FX410">
            <v>0</v>
          </cell>
          <cell r="FY410">
            <v>0</v>
          </cell>
          <cell r="FZ410">
            <v>0</v>
          </cell>
          <cell r="GA410">
            <v>0</v>
          </cell>
          <cell r="GB410">
            <v>0</v>
          </cell>
          <cell r="GC410">
            <v>0</v>
          </cell>
          <cell r="GD410">
            <v>0</v>
          </cell>
          <cell r="GE410">
            <v>0</v>
          </cell>
          <cell r="GF410">
            <v>0</v>
          </cell>
          <cell r="GG410">
            <v>0</v>
          </cell>
          <cell r="GH410">
            <v>0</v>
          </cell>
          <cell r="GI410">
            <v>0</v>
          </cell>
          <cell r="GJ410">
            <v>0</v>
          </cell>
          <cell r="GK410">
            <v>0</v>
          </cell>
          <cell r="GL410">
            <v>0</v>
          </cell>
          <cell r="GM410">
            <v>0</v>
          </cell>
          <cell r="GN410">
            <v>0</v>
          </cell>
          <cell r="GO410">
            <v>0</v>
          </cell>
          <cell r="GP410">
            <v>0</v>
          </cell>
          <cell r="GQ410">
            <v>0</v>
          </cell>
          <cell r="GR410">
            <v>0</v>
          </cell>
          <cell r="GS410">
            <v>0</v>
          </cell>
          <cell r="GT410">
            <v>0</v>
          </cell>
          <cell r="GU410">
            <v>0</v>
          </cell>
          <cell r="GV410">
            <v>0</v>
          </cell>
          <cell r="GW410">
            <v>0</v>
          </cell>
          <cell r="GX410">
            <v>0</v>
          </cell>
          <cell r="GY410">
            <v>0</v>
          </cell>
          <cell r="GZ410">
            <v>0</v>
          </cell>
          <cell r="HA410">
            <v>0</v>
          </cell>
          <cell r="HB410">
            <v>0</v>
          </cell>
          <cell r="HC410">
            <v>0</v>
          </cell>
          <cell r="HD410">
            <v>0</v>
          </cell>
          <cell r="HE410">
            <v>0</v>
          </cell>
          <cell r="HF410">
            <v>0</v>
          </cell>
          <cell r="HG410">
            <v>0</v>
          </cell>
          <cell r="HH410">
            <v>0</v>
          </cell>
          <cell r="HI410">
            <v>0</v>
          </cell>
          <cell r="HJ410">
            <v>0</v>
          </cell>
          <cell r="HK410">
            <v>0</v>
          </cell>
          <cell r="HL410">
            <v>0</v>
          </cell>
          <cell r="HM410">
            <v>0</v>
          </cell>
          <cell r="HN410">
            <v>0</v>
          </cell>
          <cell r="HO410">
            <v>0</v>
          </cell>
          <cell r="HP410">
            <v>0</v>
          </cell>
          <cell r="HQ410">
            <v>0</v>
          </cell>
          <cell r="HR410">
            <v>0</v>
          </cell>
          <cell r="HS410">
            <v>0</v>
          </cell>
          <cell r="HT410">
            <v>0</v>
          </cell>
          <cell r="HU410">
            <v>0</v>
          </cell>
          <cell r="HV410">
            <v>0</v>
          </cell>
          <cell r="HW410">
            <v>0</v>
          </cell>
          <cell r="HX410">
            <v>0</v>
          </cell>
          <cell r="HY410">
            <v>0</v>
          </cell>
          <cell r="HZ410">
            <v>0</v>
          </cell>
          <cell r="IA410">
            <v>0</v>
          </cell>
          <cell r="IB410">
            <v>0</v>
          </cell>
          <cell r="IC410">
            <v>0</v>
          </cell>
          <cell r="ID410">
            <v>0</v>
          </cell>
          <cell r="IE410">
            <v>0</v>
          </cell>
          <cell r="IF410">
            <v>0</v>
          </cell>
          <cell r="IG410">
            <v>0</v>
          </cell>
          <cell r="IH410">
            <v>0</v>
          </cell>
          <cell r="II410">
            <v>0</v>
          </cell>
          <cell r="IJ410">
            <v>0</v>
          </cell>
          <cell r="IK410">
            <v>0</v>
          </cell>
          <cell r="IL410">
            <v>0</v>
          </cell>
          <cell r="IM410">
            <v>0</v>
          </cell>
          <cell r="IN410">
            <v>0</v>
          </cell>
          <cell r="IO410">
            <v>0</v>
          </cell>
          <cell r="IP410">
            <v>0</v>
          </cell>
          <cell r="IQ410">
            <v>0</v>
          </cell>
          <cell r="IR410">
            <v>0</v>
          </cell>
          <cell r="IS410">
            <v>0</v>
          </cell>
          <cell r="IT410">
            <v>0</v>
          </cell>
          <cell r="IU410">
            <v>0</v>
          </cell>
          <cell r="IV410">
            <v>0</v>
          </cell>
          <cell r="IW410">
            <v>0</v>
          </cell>
          <cell r="IX410">
            <v>0</v>
          </cell>
          <cell r="IY410">
            <v>0</v>
          </cell>
          <cell r="IZ410">
            <v>0</v>
          </cell>
          <cell r="JA410">
            <v>0</v>
          </cell>
          <cell r="JB410">
            <v>0</v>
          </cell>
          <cell r="JC410">
            <v>0</v>
          </cell>
          <cell r="JD410">
            <v>0</v>
          </cell>
          <cell r="JE410">
            <v>0</v>
          </cell>
          <cell r="JF410">
            <v>0</v>
          </cell>
          <cell r="JG410">
            <v>0</v>
          </cell>
          <cell r="JH410">
            <v>0</v>
          </cell>
          <cell r="JI410">
            <v>0</v>
          </cell>
          <cell r="JJ410">
            <v>0</v>
          </cell>
          <cell r="JK410">
            <v>0</v>
          </cell>
          <cell r="JL410">
            <v>0</v>
          </cell>
          <cell r="JM410">
            <v>0</v>
          </cell>
          <cell r="JN410">
            <v>0</v>
          </cell>
          <cell r="JO410">
            <v>0</v>
          </cell>
          <cell r="JP410">
            <v>0</v>
          </cell>
          <cell r="JQ410">
            <v>0</v>
          </cell>
          <cell r="JR410">
            <v>0</v>
          </cell>
          <cell r="JS410">
            <v>0</v>
          </cell>
          <cell r="JT410">
            <v>0</v>
          </cell>
          <cell r="JU410">
            <v>0</v>
          </cell>
          <cell r="JV410">
            <v>0</v>
          </cell>
          <cell r="JW410">
            <v>0</v>
          </cell>
          <cell r="JX410">
            <v>0</v>
          </cell>
          <cell r="JY410">
            <v>0</v>
          </cell>
          <cell r="JZ410">
            <v>0</v>
          </cell>
          <cell r="KA410">
            <v>0</v>
          </cell>
        </row>
        <row r="411">
          <cell r="C411">
            <v>7038</v>
          </cell>
          <cell r="D411" t="str">
            <v>WILTON</v>
          </cell>
          <cell r="E411">
            <v>0</v>
          </cell>
          <cell r="F411">
            <v>0</v>
          </cell>
          <cell r="G411">
            <v>0</v>
          </cell>
          <cell r="H411">
            <v>7038</v>
          </cell>
          <cell r="I411">
            <v>3427946</v>
          </cell>
          <cell r="J411">
            <v>69160</v>
          </cell>
          <cell r="K411">
            <v>154923</v>
          </cell>
          <cell r="L411">
            <v>425000</v>
          </cell>
          <cell r="M411">
            <v>30125</v>
          </cell>
          <cell r="N411">
            <v>221305</v>
          </cell>
          <cell r="O411">
            <v>316000</v>
          </cell>
          <cell r="P411">
            <v>1132630</v>
          </cell>
          <cell r="Q411">
            <v>0</v>
          </cell>
          <cell r="R411">
            <v>4493771</v>
          </cell>
          <cell r="S411">
            <v>0</v>
          </cell>
          <cell r="T411">
            <v>45150</v>
          </cell>
          <cell r="U411">
            <v>31590</v>
          </cell>
          <cell r="V411">
            <v>89000</v>
          </cell>
          <cell r="W411">
            <v>274950</v>
          </cell>
          <cell r="X411">
            <v>10711550</v>
          </cell>
          <cell r="Y411">
            <v>4790000</v>
          </cell>
          <cell r="Z411">
            <v>425000</v>
          </cell>
          <cell r="AA411">
            <v>3000</v>
          </cell>
          <cell r="AB411">
            <v>15929550</v>
          </cell>
          <cell r="AC411">
            <v>12093522</v>
          </cell>
          <cell r="AD411">
            <v>28023072</v>
          </cell>
          <cell r="AE411">
            <v>6306405</v>
          </cell>
          <cell r="AF411">
            <v>288000</v>
          </cell>
          <cell r="AG411">
            <v>318500</v>
          </cell>
          <cell r="AH411">
            <v>301000</v>
          </cell>
          <cell r="AI411">
            <v>327000</v>
          </cell>
          <cell r="AJ411">
            <v>565500</v>
          </cell>
          <cell r="AK411">
            <v>1022000</v>
          </cell>
          <cell r="AL411">
            <v>335000</v>
          </cell>
          <cell r="AM411">
            <v>0</v>
          </cell>
          <cell r="AN411">
            <v>3157000</v>
          </cell>
          <cell r="AO411">
            <v>810000</v>
          </cell>
          <cell r="AP411">
            <v>14336000</v>
          </cell>
          <cell r="AQ411">
            <v>1111291</v>
          </cell>
          <cell r="AR411">
            <v>338595</v>
          </cell>
          <cell r="AS411">
            <v>15785886</v>
          </cell>
          <cell r="AT411">
            <v>26059291</v>
          </cell>
          <cell r="AU411">
            <v>425000</v>
          </cell>
          <cell r="AV411">
            <v>26484291</v>
          </cell>
          <cell r="AW411">
            <v>1538781</v>
          </cell>
          <cell r="AX411">
            <v>28023072</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20</v>
          </cell>
          <cell r="BV411">
            <v>2013</v>
          </cell>
          <cell r="BW411">
            <v>2017</v>
          </cell>
          <cell r="BX411">
            <v>10</v>
          </cell>
          <cell r="BY411">
            <v>0</v>
          </cell>
          <cell r="BZ411">
            <v>0</v>
          </cell>
          <cell r="CA411">
            <v>0</v>
          </cell>
          <cell r="CB411">
            <v>0</v>
          </cell>
          <cell r="CC411">
            <v>0</v>
          </cell>
          <cell r="CD411">
            <v>0</v>
          </cell>
          <cell r="CE411">
            <v>0</v>
          </cell>
          <cell r="CF411">
            <v>0</v>
          </cell>
          <cell r="CG411">
            <v>0</v>
          </cell>
          <cell r="CH411">
            <v>0</v>
          </cell>
          <cell r="CI411">
            <v>0</v>
          </cell>
          <cell r="CJ411">
            <v>0</v>
          </cell>
          <cell r="CK411">
            <v>0</v>
          </cell>
          <cell r="CL411">
            <v>0</v>
          </cell>
          <cell r="CM411">
            <v>0</v>
          </cell>
          <cell r="CN411">
            <v>0</v>
          </cell>
          <cell r="CO411">
            <v>0</v>
          </cell>
          <cell r="CP411">
            <v>0</v>
          </cell>
          <cell r="CQ411">
            <v>0</v>
          </cell>
          <cell r="CR411">
            <v>0</v>
          </cell>
          <cell r="CS411">
            <v>0</v>
          </cell>
          <cell r="CT411">
            <v>4050</v>
          </cell>
          <cell r="CU411">
            <v>0</v>
          </cell>
          <cell r="CV411">
            <v>4</v>
          </cell>
          <cell r="CW411">
            <v>485089</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2216021</v>
          </cell>
          <cell r="DU411">
            <v>194611</v>
          </cell>
          <cell r="DV411">
            <v>0</v>
          </cell>
          <cell r="DW411">
            <v>0</v>
          </cell>
          <cell r="DX411">
            <v>0</v>
          </cell>
          <cell r="DY411">
            <v>149945</v>
          </cell>
          <cell r="DZ411">
            <v>25000</v>
          </cell>
          <cell r="EA411">
            <v>0</v>
          </cell>
          <cell r="EB411">
            <v>2585577</v>
          </cell>
          <cell r="EC411">
            <v>150000</v>
          </cell>
          <cell r="ED411">
            <v>0</v>
          </cell>
          <cell r="EE411">
            <v>2390966</v>
          </cell>
          <cell r="EF411">
            <v>0</v>
          </cell>
          <cell r="EG411">
            <v>0</v>
          </cell>
          <cell r="EH411">
            <v>0</v>
          </cell>
          <cell r="EI411">
            <v>76772</v>
          </cell>
          <cell r="EJ411">
            <v>76772</v>
          </cell>
          <cell r="EK411">
            <v>0</v>
          </cell>
          <cell r="EL411">
            <v>0</v>
          </cell>
          <cell r="EM411">
            <v>0</v>
          </cell>
          <cell r="EN411">
            <v>0</v>
          </cell>
          <cell r="EO411">
            <v>686291</v>
          </cell>
          <cell r="EP411">
            <v>0</v>
          </cell>
          <cell r="EQ411">
            <v>3498640</v>
          </cell>
          <cell r="ER411">
            <v>83653</v>
          </cell>
          <cell r="ES411">
            <v>1153628</v>
          </cell>
          <cell r="ET411">
            <v>67126</v>
          </cell>
          <cell r="EU411">
            <v>0</v>
          </cell>
          <cell r="EV411">
            <v>0</v>
          </cell>
          <cell r="EW411">
            <v>0</v>
          </cell>
          <cell r="EX411">
            <v>33000</v>
          </cell>
          <cell r="EY411">
            <v>0</v>
          </cell>
          <cell r="EZ411">
            <v>0</v>
          </cell>
          <cell r="FA411">
            <v>295000</v>
          </cell>
          <cell r="FB411">
            <v>0</v>
          </cell>
          <cell r="FC411">
            <v>1548754</v>
          </cell>
          <cell r="FD411">
            <v>0</v>
          </cell>
          <cell r="FE411">
            <v>0</v>
          </cell>
          <cell r="FF411">
            <v>1069975</v>
          </cell>
          <cell r="FG411">
            <v>83653</v>
          </cell>
          <cell r="FH411">
            <v>2532535</v>
          </cell>
          <cell r="FI411">
            <v>51508</v>
          </cell>
          <cell r="FJ411">
            <v>154923</v>
          </cell>
          <cell r="FK411">
            <v>425000</v>
          </cell>
          <cell r="FL411">
            <v>7500</v>
          </cell>
          <cell r="FM411">
            <v>0</v>
          </cell>
          <cell r="FN411">
            <v>6000</v>
          </cell>
          <cell r="FO411">
            <v>92630</v>
          </cell>
          <cell r="FP411">
            <v>0</v>
          </cell>
          <cell r="FQ411">
            <v>4493771</v>
          </cell>
          <cell r="FR411">
            <v>0</v>
          </cell>
          <cell r="FS411">
            <v>41300</v>
          </cell>
          <cell r="FT411">
            <v>22534</v>
          </cell>
          <cell r="FU411">
            <v>89000</v>
          </cell>
          <cell r="FV411">
            <v>125500</v>
          </cell>
          <cell r="FW411">
            <v>8042201</v>
          </cell>
          <cell r="FX411">
            <v>0</v>
          </cell>
          <cell r="FY411">
            <v>0</v>
          </cell>
          <cell r="FZ411">
            <v>3000</v>
          </cell>
          <cell r="GA411">
            <v>8045201</v>
          </cell>
          <cell r="GB411">
            <v>1049131</v>
          </cell>
          <cell r="GC411">
            <v>9094332</v>
          </cell>
          <cell r="GD411">
            <v>967387</v>
          </cell>
          <cell r="GE411">
            <v>0</v>
          </cell>
          <cell r="GF411">
            <v>6393392</v>
          </cell>
          <cell r="GG411">
            <v>6001</v>
          </cell>
          <cell r="GH411">
            <v>4744391</v>
          </cell>
          <cell r="GI411">
            <v>0</v>
          </cell>
          <cell r="GJ411">
            <v>29369</v>
          </cell>
          <cell r="GK411">
            <v>567395</v>
          </cell>
          <cell r="GL411">
            <v>234405</v>
          </cell>
          <cell r="GM411">
            <v>10824</v>
          </cell>
          <cell r="GN411">
            <v>38745</v>
          </cell>
          <cell r="GO411">
            <v>42229</v>
          </cell>
          <cell r="GP411">
            <v>0</v>
          </cell>
          <cell r="GQ411">
            <v>237220</v>
          </cell>
          <cell r="GR411">
            <v>0</v>
          </cell>
          <cell r="GS411">
            <v>40593</v>
          </cell>
          <cell r="GT411">
            <v>131942</v>
          </cell>
          <cell r="GU411">
            <v>0</v>
          </cell>
          <cell r="GV411">
            <v>6565927</v>
          </cell>
          <cell r="GW411">
            <v>799863</v>
          </cell>
          <cell r="GX411">
            <v>1435315</v>
          </cell>
          <cell r="GY411">
            <v>0</v>
          </cell>
          <cell r="GZ411">
            <v>0</v>
          </cell>
          <cell r="HA411">
            <v>0</v>
          </cell>
          <cell r="HB411">
            <v>344632</v>
          </cell>
          <cell r="HC411">
            <v>0</v>
          </cell>
          <cell r="HD411">
            <v>49554</v>
          </cell>
          <cell r="HE411">
            <v>105018</v>
          </cell>
          <cell r="HF411">
            <v>9250755</v>
          </cell>
          <cell r="HG411">
            <v>8108445</v>
          </cell>
          <cell r="HH411">
            <v>0</v>
          </cell>
          <cell r="HI411">
            <v>1142310</v>
          </cell>
          <cell r="HJ411">
            <v>4729085</v>
          </cell>
          <cell r="HK411">
            <v>62750</v>
          </cell>
          <cell r="HL411">
            <v>26859</v>
          </cell>
          <cell r="HM411">
            <v>520652</v>
          </cell>
          <cell r="HN411">
            <v>231645</v>
          </cell>
          <cell r="HO411">
            <v>13584</v>
          </cell>
          <cell r="HP411">
            <v>38722</v>
          </cell>
          <cell r="HQ411">
            <v>42214</v>
          </cell>
          <cell r="HR411">
            <v>0</v>
          </cell>
          <cell r="HS411">
            <v>231819</v>
          </cell>
          <cell r="HT411">
            <v>0</v>
          </cell>
          <cell r="HU411">
            <v>18003</v>
          </cell>
          <cell r="HV411">
            <v>0</v>
          </cell>
          <cell r="HW411">
            <v>0</v>
          </cell>
          <cell r="HX411">
            <v>6413133</v>
          </cell>
          <cell r="HY411">
            <v>0</v>
          </cell>
          <cell r="HZ411">
            <v>1142310</v>
          </cell>
          <cell r="IA411">
            <v>0</v>
          </cell>
          <cell r="IB411">
            <v>0</v>
          </cell>
          <cell r="IC411">
            <v>0</v>
          </cell>
          <cell r="ID411">
            <v>350715</v>
          </cell>
          <cell r="IE411">
            <v>0</v>
          </cell>
          <cell r="IF411">
            <v>40568</v>
          </cell>
          <cell r="IG411">
            <v>97936</v>
          </cell>
          <cell r="IH411">
            <v>0</v>
          </cell>
          <cell r="II411">
            <v>0</v>
          </cell>
          <cell r="IJ411">
            <v>0</v>
          </cell>
          <cell r="IK411">
            <v>0</v>
          </cell>
          <cell r="IL411">
            <v>6395130</v>
          </cell>
          <cell r="IM411">
            <v>0</v>
          </cell>
          <cell r="IN411">
            <v>0</v>
          </cell>
          <cell r="IO411">
            <v>0.92</v>
          </cell>
          <cell r="IP411">
            <v>3</v>
          </cell>
          <cell r="IQ411">
            <v>3.028</v>
          </cell>
          <cell r="IR411">
            <v>0.44</v>
          </cell>
          <cell r="IS411">
            <v>762</v>
          </cell>
          <cell r="IT411">
            <v>0</v>
          </cell>
          <cell r="IU411">
            <v>23.5</v>
          </cell>
          <cell r="IV411">
            <v>0</v>
          </cell>
          <cell r="IW411">
            <v>0</v>
          </cell>
          <cell r="IX411">
            <v>0</v>
          </cell>
          <cell r="IY411">
            <v>0</v>
          </cell>
          <cell r="IZ411">
            <v>0</v>
          </cell>
          <cell r="JA411">
            <v>0</v>
          </cell>
          <cell r="JB411">
            <v>0</v>
          </cell>
          <cell r="JC411">
            <v>0</v>
          </cell>
          <cell r="JD411">
            <v>85.06</v>
          </cell>
          <cell r="JE411">
            <v>30.14</v>
          </cell>
          <cell r="JF411">
            <v>21.8</v>
          </cell>
          <cell r="JG411">
            <v>33.119999999999997</v>
          </cell>
          <cell r="JH411">
            <v>32.880000000000003</v>
          </cell>
          <cell r="JI411">
            <v>26.02</v>
          </cell>
          <cell r="JJ411">
            <v>29.52</v>
          </cell>
          <cell r="JK411">
            <v>88.42</v>
          </cell>
          <cell r="JL411">
            <v>5.64</v>
          </cell>
          <cell r="JM411">
            <v>0.66</v>
          </cell>
          <cell r="JN411">
            <v>3</v>
          </cell>
          <cell r="JO411">
            <v>0</v>
          </cell>
          <cell r="JP411">
            <v>6121</v>
          </cell>
          <cell r="JQ411">
            <v>3.05</v>
          </cell>
          <cell r="JR411">
            <v>9916</v>
          </cell>
          <cell r="JS411">
            <v>772.6</v>
          </cell>
          <cell r="JT411">
            <v>0</v>
          </cell>
          <cell r="JU411">
            <v>0</v>
          </cell>
          <cell r="JV411">
            <v>0</v>
          </cell>
          <cell r="JW411">
            <v>0</v>
          </cell>
          <cell r="JX411">
            <v>762</v>
          </cell>
          <cell r="JY411">
            <v>6366</v>
          </cell>
          <cell r="JZ411">
            <v>4850892</v>
          </cell>
          <cell r="KA411">
            <v>0</v>
          </cell>
        </row>
        <row r="412">
          <cell r="C412">
            <v>7047</v>
          </cell>
          <cell r="D412" t="str">
            <v>WINFIELD-MT UNION</v>
          </cell>
          <cell r="E412">
            <v>0</v>
          </cell>
          <cell r="F412">
            <v>0</v>
          </cell>
          <cell r="G412">
            <v>0</v>
          </cell>
          <cell r="H412">
            <v>7047</v>
          </cell>
          <cell r="I412">
            <v>1438223</v>
          </cell>
          <cell r="J412">
            <v>29712</v>
          </cell>
          <cell r="K412">
            <v>86077</v>
          </cell>
          <cell r="L412">
            <v>530000</v>
          </cell>
          <cell r="M412">
            <v>5138</v>
          </cell>
          <cell r="N412">
            <v>80000</v>
          </cell>
          <cell r="O412">
            <v>195000</v>
          </cell>
          <cell r="P412">
            <v>461000</v>
          </cell>
          <cell r="Q412">
            <v>0</v>
          </cell>
          <cell r="R412">
            <v>2247498</v>
          </cell>
          <cell r="S412">
            <v>0</v>
          </cell>
          <cell r="T412">
            <v>17560</v>
          </cell>
          <cell r="U412">
            <v>7322</v>
          </cell>
          <cell r="V412">
            <v>54000</v>
          </cell>
          <cell r="W412">
            <v>290000</v>
          </cell>
          <cell r="X412">
            <v>5441530</v>
          </cell>
          <cell r="Y412">
            <v>0</v>
          </cell>
          <cell r="Z412">
            <v>345000</v>
          </cell>
          <cell r="AA412">
            <v>0</v>
          </cell>
          <cell r="AB412">
            <v>5786530</v>
          </cell>
          <cell r="AC412">
            <v>1416183</v>
          </cell>
          <cell r="AD412">
            <v>7202713</v>
          </cell>
          <cell r="AE412">
            <v>3467292</v>
          </cell>
          <cell r="AF412">
            <v>135000</v>
          </cell>
          <cell r="AG412">
            <v>256000</v>
          </cell>
          <cell r="AH412">
            <v>310000</v>
          </cell>
          <cell r="AI412">
            <v>255000</v>
          </cell>
          <cell r="AJ412">
            <v>250000</v>
          </cell>
          <cell r="AK412">
            <v>457445</v>
          </cell>
          <cell r="AL412">
            <v>205000</v>
          </cell>
          <cell r="AM412">
            <v>0</v>
          </cell>
          <cell r="AN412">
            <v>1868445</v>
          </cell>
          <cell r="AO412">
            <v>237574</v>
          </cell>
          <cell r="AP412">
            <v>239195</v>
          </cell>
          <cell r="AQ412">
            <v>347500</v>
          </cell>
          <cell r="AR412">
            <v>165763</v>
          </cell>
          <cell r="AS412">
            <v>752458</v>
          </cell>
          <cell r="AT412">
            <v>6325769</v>
          </cell>
          <cell r="AU412">
            <v>345000</v>
          </cell>
          <cell r="AV412">
            <v>6670769</v>
          </cell>
          <cell r="AW412">
            <v>531944</v>
          </cell>
          <cell r="AX412">
            <v>7202713</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20</v>
          </cell>
          <cell r="BV412">
            <v>2013</v>
          </cell>
          <cell r="BW412">
            <v>2017</v>
          </cell>
          <cell r="BX412">
            <v>10</v>
          </cell>
          <cell r="BY412">
            <v>0</v>
          </cell>
          <cell r="BZ412">
            <v>0</v>
          </cell>
          <cell r="CA412">
            <v>0</v>
          </cell>
          <cell r="CB412">
            <v>0</v>
          </cell>
          <cell r="CC412">
            <v>0</v>
          </cell>
          <cell r="CD412">
            <v>0</v>
          </cell>
          <cell r="CE412">
            <v>0</v>
          </cell>
          <cell r="CF412">
            <v>0</v>
          </cell>
          <cell r="CG412">
            <v>0</v>
          </cell>
          <cell r="CH412">
            <v>0</v>
          </cell>
          <cell r="CI412">
            <v>0</v>
          </cell>
          <cell r="CJ412">
            <v>2011</v>
          </cell>
          <cell r="CK412">
            <v>2020</v>
          </cell>
          <cell r="CL412">
            <v>1340</v>
          </cell>
          <cell r="CM412">
            <v>0</v>
          </cell>
          <cell r="CN412">
            <v>0</v>
          </cell>
          <cell r="CO412">
            <v>0</v>
          </cell>
          <cell r="CP412">
            <v>0</v>
          </cell>
          <cell r="CQ412">
            <v>0</v>
          </cell>
          <cell r="CR412">
            <v>0</v>
          </cell>
          <cell r="CS412">
            <v>0</v>
          </cell>
          <cell r="CT412">
            <v>2700</v>
          </cell>
          <cell r="CU412">
            <v>0</v>
          </cell>
          <cell r="CV412">
            <v>7</v>
          </cell>
          <cell r="CW412">
            <v>241577</v>
          </cell>
          <cell r="CX412">
            <v>0</v>
          </cell>
          <cell r="CY412">
            <v>0</v>
          </cell>
          <cell r="CZ412">
            <v>0</v>
          </cell>
          <cell r="DA412">
            <v>0</v>
          </cell>
          <cell r="DB412">
            <v>0</v>
          </cell>
          <cell r="DC412">
            <v>0</v>
          </cell>
          <cell r="DD412">
            <v>0</v>
          </cell>
          <cell r="DE412">
            <v>150758</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1079301</v>
          </cell>
          <cell r="DU412">
            <v>72868</v>
          </cell>
          <cell r="DV412">
            <v>0</v>
          </cell>
          <cell r="DW412">
            <v>0</v>
          </cell>
          <cell r="DX412">
            <v>0</v>
          </cell>
          <cell r="DY412">
            <v>0</v>
          </cell>
          <cell r="DZ412">
            <v>0</v>
          </cell>
          <cell r="EA412">
            <v>0</v>
          </cell>
          <cell r="EB412">
            <v>1152169</v>
          </cell>
          <cell r="EC412">
            <v>100000</v>
          </cell>
          <cell r="ED412">
            <v>0</v>
          </cell>
          <cell r="EE412">
            <v>1079301</v>
          </cell>
          <cell r="EF412">
            <v>136673</v>
          </cell>
          <cell r="EG412">
            <v>14085</v>
          </cell>
          <cell r="EH412">
            <v>150758</v>
          </cell>
          <cell r="EI412">
            <v>37127</v>
          </cell>
          <cell r="EJ412">
            <v>187885</v>
          </cell>
          <cell r="EK412">
            <v>0</v>
          </cell>
          <cell r="EL412">
            <v>0</v>
          </cell>
          <cell r="EM412">
            <v>0</v>
          </cell>
          <cell r="EN412">
            <v>0</v>
          </cell>
          <cell r="EO412">
            <v>0</v>
          </cell>
          <cell r="EP412">
            <v>0</v>
          </cell>
          <cell r="EQ412">
            <v>1440054</v>
          </cell>
          <cell r="ER412">
            <v>64768</v>
          </cell>
          <cell r="ES412">
            <v>1043614</v>
          </cell>
          <cell r="ET412">
            <v>90693</v>
          </cell>
          <cell r="EU412">
            <v>0</v>
          </cell>
          <cell r="EV412">
            <v>0</v>
          </cell>
          <cell r="EW412">
            <v>134000</v>
          </cell>
          <cell r="EX412">
            <v>33000</v>
          </cell>
          <cell r="EY412">
            <v>0</v>
          </cell>
          <cell r="EZ412">
            <v>0</v>
          </cell>
          <cell r="FA412">
            <v>0</v>
          </cell>
          <cell r="FB412">
            <v>0</v>
          </cell>
          <cell r="FC412">
            <v>1301307</v>
          </cell>
          <cell r="FD412">
            <v>0</v>
          </cell>
          <cell r="FE412">
            <v>0</v>
          </cell>
          <cell r="FF412">
            <v>978846</v>
          </cell>
          <cell r="FG412">
            <v>64768</v>
          </cell>
          <cell r="FH412">
            <v>1156110</v>
          </cell>
          <cell r="FI412">
            <v>23940</v>
          </cell>
          <cell r="FJ412">
            <v>86077</v>
          </cell>
          <cell r="FK412">
            <v>530000</v>
          </cell>
          <cell r="FL412">
            <v>2800</v>
          </cell>
          <cell r="FM412">
            <v>0</v>
          </cell>
          <cell r="FN412">
            <v>0</v>
          </cell>
          <cell r="FO412">
            <v>150000</v>
          </cell>
          <cell r="FP412">
            <v>0</v>
          </cell>
          <cell r="FQ412">
            <v>2247498</v>
          </cell>
          <cell r="FR412">
            <v>0</v>
          </cell>
          <cell r="FS412">
            <v>15000</v>
          </cell>
          <cell r="FT412">
            <v>5899</v>
          </cell>
          <cell r="FU412">
            <v>54000</v>
          </cell>
          <cell r="FV412">
            <v>145000</v>
          </cell>
          <cell r="FW412">
            <v>4416324</v>
          </cell>
          <cell r="FX412">
            <v>0</v>
          </cell>
          <cell r="FY412">
            <v>0</v>
          </cell>
          <cell r="FZ412">
            <v>0</v>
          </cell>
          <cell r="GA412">
            <v>4416324</v>
          </cell>
          <cell r="GB412">
            <v>526343</v>
          </cell>
          <cell r="GC412">
            <v>4942667</v>
          </cell>
          <cell r="GD412">
            <v>988776</v>
          </cell>
          <cell r="GE412">
            <v>0</v>
          </cell>
          <cell r="GF412">
            <v>3078969</v>
          </cell>
          <cell r="GG412">
            <v>6031</v>
          </cell>
          <cell r="GH412">
            <v>2183825</v>
          </cell>
          <cell r="GI412">
            <v>102306</v>
          </cell>
          <cell r="GJ412">
            <v>117767</v>
          </cell>
          <cell r="GK412">
            <v>195465</v>
          </cell>
          <cell r="GL412">
            <v>103054</v>
          </cell>
          <cell r="GM412">
            <v>4466</v>
          </cell>
          <cell r="GN412">
            <v>17767</v>
          </cell>
          <cell r="GO412">
            <v>19508</v>
          </cell>
          <cell r="GP412">
            <v>0</v>
          </cell>
          <cell r="GQ412">
            <v>93153</v>
          </cell>
          <cell r="GR412">
            <v>0</v>
          </cell>
          <cell r="GS412">
            <v>77800</v>
          </cell>
          <cell r="GT412">
            <v>64894</v>
          </cell>
          <cell r="GU412">
            <v>0</v>
          </cell>
          <cell r="GV412">
            <v>3221663</v>
          </cell>
          <cell r="GW412">
            <v>884137</v>
          </cell>
          <cell r="GX412">
            <v>1556426</v>
          </cell>
          <cell r="GY412">
            <v>0</v>
          </cell>
          <cell r="GZ412">
            <v>0</v>
          </cell>
          <cell r="HA412">
            <v>0</v>
          </cell>
          <cell r="HB412">
            <v>173380</v>
          </cell>
          <cell r="HC412">
            <v>0</v>
          </cell>
          <cell r="HD412">
            <v>22288</v>
          </cell>
          <cell r="HE412">
            <v>51009</v>
          </cell>
          <cell r="HF412">
            <v>5886615</v>
          </cell>
          <cell r="HG412">
            <v>4172731</v>
          </cell>
          <cell r="HH412">
            <v>0</v>
          </cell>
          <cell r="HI412">
            <v>1713884</v>
          </cell>
          <cell r="HJ412">
            <v>2306625</v>
          </cell>
          <cell r="HK412">
            <v>0</v>
          </cell>
          <cell r="HL412">
            <v>81538</v>
          </cell>
          <cell r="HM412">
            <v>236567</v>
          </cell>
          <cell r="HN412">
            <v>110183</v>
          </cell>
          <cell r="HO412">
            <v>0</v>
          </cell>
          <cell r="HP412">
            <v>18773</v>
          </cell>
          <cell r="HQ412">
            <v>20614</v>
          </cell>
          <cell r="HR412">
            <v>0</v>
          </cell>
          <cell r="HS412">
            <v>104167</v>
          </cell>
          <cell r="HT412">
            <v>0</v>
          </cell>
          <cell r="HU412">
            <v>26810</v>
          </cell>
          <cell r="HV412">
            <v>0</v>
          </cell>
          <cell r="HW412">
            <v>0</v>
          </cell>
          <cell r="HX412">
            <v>3155723</v>
          </cell>
          <cell r="HY412">
            <v>0</v>
          </cell>
          <cell r="HZ412">
            <v>1713884</v>
          </cell>
          <cell r="IA412">
            <v>0</v>
          </cell>
          <cell r="IB412">
            <v>0</v>
          </cell>
          <cell r="IC412">
            <v>0</v>
          </cell>
          <cell r="ID412">
            <v>173205</v>
          </cell>
          <cell r="IE412">
            <v>0</v>
          </cell>
          <cell r="IF412">
            <v>18261</v>
          </cell>
          <cell r="IG412">
            <v>70392</v>
          </cell>
          <cell r="IH412">
            <v>0</v>
          </cell>
          <cell r="II412">
            <v>0</v>
          </cell>
          <cell r="IJ412">
            <v>0</v>
          </cell>
          <cell r="IK412">
            <v>0</v>
          </cell>
          <cell r="IL412">
            <v>3128913</v>
          </cell>
          <cell r="IM412">
            <v>0</v>
          </cell>
          <cell r="IN412">
            <v>0</v>
          </cell>
          <cell r="IO412">
            <v>10.84</v>
          </cell>
          <cell r="IP412">
            <v>0</v>
          </cell>
          <cell r="IQ412">
            <v>1.976</v>
          </cell>
          <cell r="IR412">
            <v>0.44</v>
          </cell>
          <cell r="IS412">
            <v>377.7</v>
          </cell>
          <cell r="IT412">
            <v>0</v>
          </cell>
          <cell r="IU412">
            <v>8</v>
          </cell>
          <cell r="IV412">
            <v>0</v>
          </cell>
          <cell r="IW412">
            <v>0</v>
          </cell>
          <cell r="IX412">
            <v>0</v>
          </cell>
          <cell r="IY412">
            <v>0</v>
          </cell>
          <cell r="IZ412">
            <v>0</v>
          </cell>
          <cell r="JA412">
            <v>0</v>
          </cell>
          <cell r="JB412">
            <v>0</v>
          </cell>
          <cell r="JC412">
            <v>1.1299999999999999</v>
          </cell>
          <cell r="JD412">
            <v>38.46</v>
          </cell>
          <cell r="JE412">
            <v>5.48</v>
          </cell>
          <cell r="JF412">
            <v>12.1</v>
          </cell>
          <cell r="JG412">
            <v>20.88</v>
          </cell>
          <cell r="JH412">
            <v>8.2200000000000006</v>
          </cell>
          <cell r="JI412">
            <v>8.4700000000000006</v>
          </cell>
          <cell r="JJ412">
            <v>23.04</v>
          </cell>
          <cell r="JK412">
            <v>39.729999999999997</v>
          </cell>
          <cell r="JL412">
            <v>2.36</v>
          </cell>
          <cell r="JM412">
            <v>0.22</v>
          </cell>
          <cell r="JN412">
            <v>0</v>
          </cell>
          <cell r="JO412">
            <v>0</v>
          </cell>
          <cell r="JP412">
            <v>6151</v>
          </cell>
          <cell r="JQ412">
            <v>2.137</v>
          </cell>
          <cell r="JR412">
            <v>0</v>
          </cell>
          <cell r="JS412">
            <v>375</v>
          </cell>
          <cell r="JT412">
            <v>0</v>
          </cell>
          <cell r="JU412">
            <v>0</v>
          </cell>
          <cell r="JV412">
            <v>0</v>
          </cell>
          <cell r="JW412">
            <v>313</v>
          </cell>
          <cell r="JX412">
            <v>377.7</v>
          </cell>
          <cell r="JY412">
            <v>6396</v>
          </cell>
          <cell r="JZ412">
            <v>2415769</v>
          </cell>
          <cell r="KA412">
            <v>0</v>
          </cell>
        </row>
        <row r="413">
          <cell r="C413">
            <v>7056</v>
          </cell>
          <cell r="D413" t="str">
            <v>WINTERSET</v>
          </cell>
          <cell r="E413">
            <v>0</v>
          </cell>
          <cell r="F413">
            <v>0</v>
          </cell>
          <cell r="G413">
            <v>0</v>
          </cell>
          <cell r="H413">
            <v>7056</v>
          </cell>
          <cell r="I413">
            <v>7372479</v>
          </cell>
          <cell r="J413">
            <v>227843</v>
          </cell>
          <cell r="K413">
            <v>337966</v>
          </cell>
          <cell r="L413">
            <v>750000</v>
          </cell>
          <cell r="M413">
            <v>6150</v>
          </cell>
          <cell r="N413">
            <v>425000</v>
          </cell>
          <cell r="O413">
            <v>272000</v>
          </cell>
          <cell r="P413">
            <v>2094000</v>
          </cell>
          <cell r="Q413">
            <v>0</v>
          </cell>
          <cell r="R413">
            <v>10920627</v>
          </cell>
          <cell r="S413">
            <v>0</v>
          </cell>
          <cell r="T413">
            <v>618708</v>
          </cell>
          <cell r="U413">
            <v>49360</v>
          </cell>
          <cell r="V413">
            <v>182500</v>
          </cell>
          <cell r="W413">
            <v>597000</v>
          </cell>
          <cell r="X413">
            <v>23853633</v>
          </cell>
          <cell r="Y413">
            <v>0</v>
          </cell>
          <cell r="Z413">
            <v>475000</v>
          </cell>
          <cell r="AA413">
            <v>0</v>
          </cell>
          <cell r="AB413">
            <v>24328633</v>
          </cell>
          <cell r="AC413">
            <v>4568918</v>
          </cell>
          <cell r="AD413">
            <v>28897551</v>
          </cell>
          <cell r="AE413">
            <v>13937640</v>
          </cell>
          <cell r="AF413">
            <v>655000</v>
          </cell>
          <cell r="AG413">
            <v>1003000</v>
          </cell>
          <cell r="AH413">
            <v>315000</v>
          </cell>
          <cell r="AI413">
            <v>910000</v>
          </cell>
          <cell r="AJ413">
            <v>339500</v>
          </cell>
          <cell r="AK413">
            <v>2050000</v>
          </cell>
          <cell r="AL413">
            <v>1145000</v>
          </cell>
          <cell r="AM413">
            <v>0</v>
          </cell>
          <cell r="AN413">
            <v>6417500</v>
          </cell>
          <cell r="AO413">
            <v>800000</v>
          </cell>
          <cell r="AP413">
            <v>1250000</v>
          </cell>
          <cell r="AQ413">
            <v>1416084</v>
          </cell>
          <cell r="AR413">
            <v>733373</v>
          </cell>
          <cell r="AS413">
            <v>3399457</v>
          </cell>
          <cell r="AT413">
            <v>24554597</v>
          </cell>
          <cell r="AU413">
            <v>475000</v>
          </cell>
          <cell r="AV413">
            <v>25029597</v>
          </cell>
          <cell r="AW413">
            <v>3867954</v>
          </cell>
          <cell r="AX413">
            <v>28897551</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20</v>
          </cell>
          <cell r="BV413">
            <v>2013</v>
          </cell>
          <cell r="BW413">
            <v>2017</v>
          </cell>
          <cell r="BX413">
            <v>10</v>
          </cell>
          <cell r="BY413">
            <v>0</v>
          </cell>
          <cell r="BZ413">
            <v>0</v>
          </cell>
          <cell r="CA413">
            <v>0</v>
          </cell>
          <cell r="CB413">
            <v>0</v>
          </cell>
          <cell r="CC413">
            <v>0</v>
          </cell>
          <cell r="CD413">
            <v>0</v>
          </cell>
          <cell r="CE413">
            <v>0</v>
          </cell>
          <cell r="CF413">
            <v>0</v>
          </cell>
          <cell r="CG413">
            <v>0</v>
          </cell>
          <cell r="CH413">
            <v>0</v>
          </cell>
          <cell r="CI413">
            <v>0</v>
          </cell>
          <cell r="CJ413">
            <v>2015</v>
          </cell>
          <cell r="CK413">
            <v>2024</v>
          </cell>
          <cell r="CL413">
            <v>1340</v>
          </cell>
          <cell r="CM413">
            <v>0</v>
          </cell>
          <cell r="CN413">
            <v>0</v>
          </cell>
          <cell r="CO413">
            <v>0</v>
          </cell>
          <cell r="CP413">
            <v>0</v>
          </cell>
          <cell r="CQ413">
            <v>0</v>
          </cell>
          <cell r="CR413">
            <v>0</v>
          </cell>
          <cell r="CS413">
            <v>0</v>
          </cell>
          <cell r="CT413">
            <v>2700</v>
          </cell>
          <cell r="CU413">
            <v>0</v>
          </cell>
          <cell r="CV413">
            <v>4</v>
          </cell>
          <cell r="CW413">
            <v>1091705</v>
          </cell>
          <cell r="CX413">
            <v>0</v>
          </cell>
          <cell r="CY413">
            <v>0</v>
          </cell>
          <cell r="CZ413">
            <v>0</v>
          </cell>
          <cell r="DA413">
            <v>0</v>
          </cell>
          <cell r="DB413">
            <v>0</v>
          </cell>
          <cell r="DC413">
            <v>0</v>
          </cell>
          <cell r="DD413">
            <v>0</v>
          </cell>
          <cell r="DE413">
            <v>582748</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4179207</v>
          </cell>
          <cell r="DU413">
            <v>385070</v>
          </cell>
          <cell r="DV413">
            <v>0</v>
          </cell>
          <cell r="DW413">
            <v>0</v>
          </cell>
          <cell r="DX413">
            <v>0</v>
          </cell>
          <cell r="DY413">
            <v>520572</v>
          </cell>
          <cell r="DZ413">
            <v>419250</v>
          </cell>
          <cell r="EA413">
            <v>0</v>
          </cell>
          <cell r="EB413">
            <v>5504099</v>
          </cell>
          <cell r="EC413">
            <v>456091</v>
          </cell>
          <cell r="ED413">
            <v>0</v>
          </cell>
          <cell r="EE413">
            <v>5119029</v>
          </cell>
          <cell r="EF413">
            <v>0</v>
          </cell>
          <cell r="EG413">
            <v>582748</v>
          </cell>
          <cell r="EH413">
            <v>582748</v>
          </cell>
          <cell r="EI413">
            <v>143513</v>
          </cell>
          <cell r="EJ413">
            <v>726261</v>
          </cell>
          <cell r="EK413">
            <v>0</v>
          </cell>
          <cell r="EL413">
            <v>0</v>
          </cell>
          <cell r="EM413">
            <v>0</v>
          </cell>
          <cell r="EN413">
            <v>0</v>
          </cell>
          <cell r="EO413">
            <v>931196</v>
          </cell>
          <cell r="EP413">
            <v>0</v>
          </cell>
          <cell r="EQ413">
            <v>7617647</v>
          </cell>
          <cell r="ER413">
            <v>88529</v>
          </cell>
          <cell r="ES413">
            <v>1355096</v>
          </cell>
          <cell r="ET413">
            <v>112848</v>
          </cell>
          <cell r="EU413">
            <v>0</v>
          </cell>
          <cell r="EV413">
            <v>0</v>
          </cell>
          <cell r="EW413">
            <v>133976</v>
          </cell>
          <cell r="EX413">
            <v>32994</v>
          </cell>
          <cell r="EY413">
            <v>0</v>
          </cell>
          <cell r="EZ413">
            <v>0</v>
          </cell>
          <cell r="FA413">
            <v>214086</v>
          </cell>
          <cell r="FB413">
            <v>0</v>
          </cell>
          <cell r="FC413">
            <v>1849000</v>
          </cell>
          <cell r="FD413">
            <v>0</v>
          </cell>
          <cell r="FE413">
            <v>0</v>
          </cell>
          <cell r="FF413">
            <v>1266567</v>
          </cell>
          <cell r="FG413">
            <v>88529</v>
          </cell>
          <cell r="FH413">
            <v>5277361</v>
          </cell>
          <cell r="FI413">
            <v>165504</v>
          </cell>
          <cell r="FJ413">
            <v>337966</v>
          </cell>
          <cell r="FK413">
            <v>750000</v>
          </cell>
          <cell r="FL413">
            <v>450</v>
          </cell>
          <cell r="FM413">
            <v>0</v>
          </cell>
          <cell r="FN413">
            <v>5000</v>
          </cell>
          <cell r="FO413">
            <v>212000</v>
          </cell>
          <cell r="FP413">
            <v>0</v>
          </cell>
          <cell r="FQ413">
            <v>10920627</v>
          </cell>
          <cell r="FR413">
            <v>0</v>
          </cell>
          <cell r="FS413">
            <v>611208</v>
          </cell>
          <cell r="FT413">
            <v>32840</v>
          </cell>
          <cell r="FU413">
            <v>182500</v>
          </cell>
          <cell r="FV413">
            <v>197000</v>
          </cell>
          <cell r="FW413">
            <v>18692456</v>
          </cell>
          <cell r="FX413">
            <v>0</v>
          </cell>
          <cell r="FY413">
            <v>0</v>
          </cell>
          <cell r="FZ413">
            <v>0</v>
          </cell>
          <cell r="GA413">
            <v>18692456</v>
          </cell>
          <cell r="GB413">
            <v>1731274</v>
          </cell>
          <cell r="GC413">
            <v>20423730</v>
          </cell>
          <cell r="GD413">
            <v>2328964</v>
          </cell>
          <cell r="GE413">
            <v>0</v>
          </cell>
          <cell r="GF413">
            <v>13938486</v>
          </cell>
          <cell r="GG413">
            <v>6001</v>
          </cell>
          <cell r="GH413">
            <v>10255709</v>
          </cell>
          <cell r="GI413">
            <v>0</v>
          </cell>
          <cell r="GJ413">
            <v>309382</v>
          </cell>
          <cell r="GK413">
            <v>1277673</v>
          </cell>
          <cell r="GL413">
            <v>491625</v>
          </cell>
          <cell r="GM413">
            <v>0</v>
          </cell>
          <cell r="GN413">
            <v>84588</v>
          </cell>
          <cell r="GO413">
            <v>92809</v>
          </cell>
          <cell r="GP413">
            <v>0</v>
          </cell>
          <cell r="GQ413">
            <v>411702</v>
          </cell>
          <cell r="GR413">
            <v>0</v>
          </cell>
          <cell r="GS413">
            <v>126758</v>
          </cell>
          <cell r="GT413">
            <v>384926</v>
          </cell>
          <cell r="GU413">
            <v>0</v>
          </cell>
          <cell r="GV413">
            <v>14450170</v>
          </cell>
          <cell r="GW413">
            <v>1529448</v>
          </cell>
          <cell r="GX413">
            <v>1235574</v>
          </cell>
          <cell r="GY413">
            <v>0</v>
          </cell>
          <cell r="GZ413">
            <v>0</v>
          </cell>
          <cell r="HA413">
            <v>0</v>
          </cell>
          <cell r="HB413">
            <v>352796</v>
          </cell>
          <cell r="HC413">
            <v>0</v>
          </cell>
          <cell r="HD413">
            <v>85974</v>
          </cell>
          <cell r="HE413">
            <v>290990</v>
          </cell>
          <cell r="HF413">
            <v>17858978</v>
          </cell>
          <cell r="HG413">
            <v>16331011</v>
          </cell>
          <cell r="HH413">
            <v>0</v>
          </cell>
          <cell r="HI413">
            <v>1527967</v>
          </cell>
          <cell r="HJ413">
            <v>10441202</v>
          </cell>
          <cell r="HK413">
            <v>0</v>
          </cell>
          <cell r="HL413">
            <v>338185</v>
          </cell>
          <cell r="HM413">
            <v>1185087</v>
          </cell>
          <cell r="HN413">
            <v>495879</v>
          </cell>
          <cell r="HO413">
            <v>0</v>
          </cell>
          <cell r="HP413">
            <v>86131</v>
          </cell>
          <cell r="HQ413">
            <v>94510</v>
          </cell>
          <cell r="HR413">
            <v>0</v>
          </cell>
          <cell r="HS413">
            <v>334500</v>
          </cell>
          <cell r="HT413">
            <v>0</v>
          </cell>
          <cell r="HU413">
            <v>135646</v>
          </cell>
          <cell r="HV413">
            <v>0</v>
          </cell>
          <cell r="HW413">
            <v>8641</v>
          </cell>
          <cell r="HX413">
            <v>14170879</v>
          </cell>
          <cell r="HY413">
            <v>0</v>
          </cell>
          <cell r="HZ413">
            <v>1527967</v>
          </cell>
          <cell r="IA413">
            <v>0</v>
          </cell>
          <cell r="IB413">
            <v>0</v>
          </cell>
          <cell r="IC413">
            <v>0</v>
          </cell>
          <cell r="ID413">
            <v>719190</v>
          </cell>
          <cell r="IE413">
            <v>0</v>
          </cell>
          <cell r="IF413">
            <v>70332</v>
          </cell>
          <cell r="IG413">
            <v>238719</v>
          </cell>
          <cell r="IH413">
            <v>0</v>
          </cell>
          <cell r="II413">
            <v>0</v>
          </cell>
          <cell r="IJ413">
            <v>0</v>
          </cell>
          <cell r="IK413">
            <v>0</v>
          </cell>
          <cell r="IL413">
            <v>14035233</v>
          </cell>
          <cell r="IM413">
            <v>0</v>
          </cell>
          <cell r="IN413">
            <v>0</v>
          </cell>
          <cell r="IO413">
            <v>46.57</v>
          </cell>
          <cell r="IP413">
            <v>18</v>
          </cell>
          <cell r="IQ413">
            <v>7.36</v>
          </cell>
          <cell r="IR413">
            <v>1.32</v>
          </cell>
          <cell r="IS413">
            <v>1714.9</v>
          </cell>
          <cell r="IT413">
            <v>0</v>
          </cell>
          <cell r="IU413">
            <v>47.5</v>
          </cell>
          <cell r="IV413">
            <v>0</v>
          </cell>
          <cell r="IW413">
            <v>0</v>
          </cell>
          <cell r="IX413">
            <v>0</v>
          </cell>
          <cell r="IY413">
            <v>0</v>
          </cell>
          <cell r="IZ413">
            <v>0</v>
          </cell>
          <cell r="JA413">
            <v>0</v>
          </cell>
          <cell r="JB413">
            <v>0</v>
          </cell>
          <cell r="JC413">
            <v>0</v>
          </cell>
          <cell r="JD413">
            <v>193.61</v>
          </cell>
          <cell r="JE413">
            <v>30.14</v>
          </cell>
          <cell r="JF413">
            <v>72.03</v>
          </cell>
          <cell r="JG413">
            <v>91.44</v>
          </cell>
          <cell r="JH413">
            <v>21.92</v>
          </cell>
          <cell r="JI413">
            <v>81.11</v>
          </cell>
          <cell r="JJ413">
            <v>87.84</v>
          </cell>
          <cell r="JK413">
            <v>190.87</v>
          </cell>
          <cell r="JL413">
            <v>25.66</v>
          </cell>
          <cell r="JM413">
            <v>1.1000000000000001</v>
          </cell>
          <cell r="JN413">
            <v>14</v>
          </cell>
          <cell r="JO413">
            <v>0</v>
          </cell>
          <cell r="JP413">
            <v>6121</v>
          </cell>
          <cell r="JQ413">
            <v>7.6639999999999997</v>
          </cell>
          <cell r="JR413">
            <v>16377</v>
          </cell>
          <cell r="JS413">
            <v>1705.8</v>
          </cell>
          <cell r="JT413">
            <v>0</v>
          </cell>
          <cell r="JU413">
            <v>0</v>
          </cell>
          <cell r="JV413">
            <v>0</v>
          </cell>
          <cell r="JW413">
            <v>0</v>
          </cell>
          <cell r="JX413">
            <v>1714.9</v>
          </cell>
          <cell r="JY413">
            <v>6366</v>
          </cell>
          <cell r="JZ413">
            <v>10917053</v>
          </cell>
          <cell r="KA413">
            <v>0</v>
          </cell>
        </row>
        <row r="414">
          <cell r="C414">
            <v>7083</v>
          </cell>
          <cell r="D414" t="str">
            <v>FOREST CTY (WODEN-CRYSTAL LK)</v>
          </cell>
          <cell r="E414">
            <v>0</v>
          </cell>
          <cell r="F414">
            <v>0</v>
          </cell>
          <cell r="G414">
            <v>0</v>
          </cell>
          <cell r="H414">
            <v>2295</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0</v>
          </cell>
          <cell r="CL414">
            <v>0</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A414">
            <v>0</v>
          </cell>
          <cell r="EB414">
            <v>0</v>
          </cell>
          <cell r="EC414">
            <v>0</v>
          </cell>
          <cell r="ED414">
            <v>0</v>
          </cell>
          <cell r="EE414">
            <v>0</v>
          </cell>
          <cell r="EF414">
            <v>0</v>
          </cell>
          <cell r="EG414">
            <v>0</v>
          </cell>
          <cell r="EH414">
            <v>0</v>
          </cell>
          <cell r="EI414">
            <v>0</v>
          </cell>
          <cell r="EJ414">
            <v>0</v>
          </cell>
          <cell r="EK414">
            <v>0</v>
          </cell>
          <cell r="EL414">
            <v>0</v>
          </cell>
          <cell r="EM414">
            <v>0</v>
          </cell>
          <cell r="EN414">
            <v>0</v>
          </cell>
          <cell r="EO414">
            <v>0</v>
          </cell>
          <cell r="EP414">
            <v>0</v>
          </cell>
          <cell r="EQ414">
            <v>0</v>
          </cell>
          <cell r="ER414">
            <v>15501</v>
          </cell>
          <cell r="ES414">
            <v>1041273</v>
          </cell>
          <cell r="ET414">
            <v>130223</v>
          </cell>
          <cell r="EU414">
            <v>0</v>
          </cell>
          <cell r="EV414">
            <v>0</v>
          </cell>
          <cell r="EW414">
            <v>0</v>
          </cell>
          <cell r="EX414">
            <v>33000</v>
          </cell>
          <cell r="EY414">
            <v>0</v>
          </cell>
          <cell r="EZ414">
            <v>0</v>
          </cell>
          <cell r="FA414">
            <v>0</v>
          </cell>
          <cell r="FB414">
            <v>0</v>
          </cell>
          <cell r="FC414">
            <v>1204496</v>
          </cell>
          <cell r="FD414">
            <v>0</v>
          </cell>
          <cell r="FE414">
            <v>0</v>
          </cell>
          <cell r="FF414">
            <v>1025772</v>
          </cell>
          <cell r="FG414">
            <v>15501</v>
          </cell>
          <cell r="FH414">
            <v>0</v>
          </cell>
          <cell r="FI414">
            <v>0</v>
          </cell>
          <cell r="FJ414">
            <v>0</v>
          </cell>
          <cell r="FK414">
            <v>0</v>
          </cell>
          <cell r="FL414">
            <v>0</v>
          </cell>
          <cell r="FM414">
            <v>0</v>
          </cell>
          <cell r="FN414">
            <v>0</v>
          </cell>
          <cell r="FO414">
            <v>0</v>
          </cell>
          <cell r="FP414">
            <v>0</v>
          </cell>
          <cell r="FQ414">
            <v>0</v>
          </cell>
          <cell r="FR414">
            <v>0</v>
          </cell>
          <cell r="FS414">
            <v>0</v>
          </cell>
          <cell r="FT414">
            <v>0</v>
          </cell>
          <cell r="FU414">
            <v>0</v>
          </cell>
          <cell r="FV414">
            <v>0</v>
          </cell>
          <cell r="FW414">
            <v>0</v>
          </cell>
          <cell r="FX414">
            <v>0</v>
          </cell>
          <cell r="FY414">
            <v>0</v>
          </cell>
          <cell r="FZ414">
            <v>0</v>
          </cell>
          <cell r="GA414">
            <v>0</v>
          </cell>
          <cell r="GB414">
            <v>0</v>
          </cell>
          <cell r="GC414">
            <v>0</v>
          </cell>
          <cell r="GD414">
            <v>0</v>
          </cell>
          <cell r="GE414">
            <v>0</v>
          </cell>
          <cell r="GF414">
            <v>0</v>
          </cell>
          <cell r="GG414">
            <v>0</v>
          </cell>
          <cell r="GH414">
            <v>0</v>
          </cell>
          <cell r="GI414">
            <v>0</v>
          </cell>
          <cell r="GJ414">
            <v>0</v>
          </cell>
          <cell r="GK414">
            <v>0</v>
          </cell>
          <cell r="GL414">
            <v>0</v>
          </cell>
          <cell r="GM414">
            <v>0</v>
          </cell>
          <cell r="GN414">
            <v>0</v>
          </cell>
          <cell r="GO414">
            <v>0</v>
          </cell>
          <cell r="GP414">
            <v>0</v>
          </cell>
          <cell r="GQ414">
            <v>0</v>
          </cell>
          <cell r="GR414">
            <v>0</v>
          </cell>
          <cell r="GS414">
            <v>0</v>
          </cell>
          <cell r="GT414">
            <v>0</v>
          </cell>
          <cell r="GU414">
            <v>0</v>
          </cell>
          <cell r="GV414">
            <v>0</v>
          </cell>
          <cell r="GW414">
            <v>0</v>
          </cell>
          <cell r="GX414">
            <v>0</v>
          </cell>
          <cell r="GY414">
            <v>0</v>
          </cell>
          <cell r="GZ414">
            <v>0</v>
          </cell>
          <cell r="HA414">
            <v>0</v>
          </cell>
          <cell r="HB414">
            <v>0</v>
          </cell>
          <cell r="HC414">
            <v>0</v>
          </cell>
          <cell r="HD414">
            <v>0</v>
          </cell>
          <cell r="HE414">
            <v>0</v>
          </cell>
          <cell r="HF414">
            <v>0</v>
          </cell>
          <cell r="HG414">
            <v>0</v>
          </cell>
          <cell r="HH414">
            <v>0</v>
          </cell>
          <cell r="HI414">
            <v>0</v>
          </cell>
          <cell r="HJ414">
            <v>0</v>
          </cell>
          <cell r="HK414">
            <v>0</v>
          </cell>
          <cell r="HL414">
            <v>0</v>
          </cell>
          <cell r="HM414">
            <v>0</v>
          </cell>
          <cell r="HN414">
            <v>0</v>
          </cell>
          <cell r="HO414">
            <v>0</v>
          </cell>
          <cell r="HP414">
            <v>0</v>
          </cell>
          <cell r="HQ414">
            <v>0</v>
          </cell>
          <cell r="HR414">
            <v>0</v>
          </cell>
          <cell r="HS414">
            <v>0</v>
          </cell>
          <cell r="HT414">
            <v>0</v>
          </cell>
          <cell r="HU414">
            <v>0</v>
          </cell>
          <cell r="HV414">
            <v>0</v>
          </cell>
          <cell r="HW414">
            <v>0</v>
          </cell>
          <cell r="HX414">
            <v>0</v>
          </cell>
          <cell r="HY414">
            <v>0</v>
          </cell>
          <cell r="HZ414">
            <v>0</v>
          </cell>
          <cell r="IA414">
            <v>0</v>
          </cell>
          <cell r="IB414">
            <v>0</v>
          </cell>
          <cell r="IC414">
            <v>0</v>
          </cell>
          <cell r="ID414">
            <v>0</v>
          </cell>
          <cell r="IE414">
            <v>0</v>
          </cell>
          <cell r="IF414">
            <v>0</v>
          </cell>
          <cell r="IG414">
            <v>0</v>
          </cell>
          <cell r="IH414">
            <v>0</v>
          </cell>
          <cell r="II414">
            <v>0</v>
          </cell>
          <cell r="IJ414">
            <v>0</v>
          </cell>
          <cell r="IK414">
            <v>0</v>
          </cell>
          <cell r="IL414">
            <v>0</v>
          </cell>
          <cell r="IM414">
            <v>0</v>
          </cell>
          <cell r="IN414">
            <v>0</v>
          </cell>
          <cell r="IO414">
            <v>0</v>
          </cell>
          <cell r="IP414">
            <v>0</v>
          </cell>
          <cell r="IQ414">
            <v>0</v>
          </cell>
          <cell r="IR414">
            <v>0</v>
          </cell>
          <cell r="IS414">
            <v>0</v>
          </cell>
          <cell r="IT414">
            <v>0</v>
          </cell>
          <cell r="IU414">
            <v>0</v>
          </cell>
          <cell r="IV414">
            <v>0</v>
          </cell>
          <cell r="IW414">
            <v>0</v>
          </cell>
          <cell r="IX414">
            <v>0</v>
          </cell>
          <cell r="IY414">
            <v>0</v>
          </cell>
          <cell r="IZ414">
            <v>0</v>
          </cell>
          <cell r="JA414">
            <v>0</v>
          </cell>
          <cell r="JB414">
            <v>0</v>
          </cell>
          <cell r="JC414">
            <v>0</v>
          </cell>
          <cell r="JD414">
            <v>0</v>
          </cell>
          <cell r="JE414">
            <v>0</v>
          </cell>
          <cell r="JF414">
            <v>0</v>
          </cell>
          <cell r="JG414">
            <v>0</v>
          </cell>
          <cell r="JH414">
            <v>0</v>
          </cell>
          <cell r="JI414">
            <v>0</v>
          </cell>
          <cell r="JJ414">
            <v>0</v>
          </cell>
          <cell r="JK414">
            <v>0</v>
          </cell>
          <cell r="JL414">
            <v>0</v>
          </cell>
          <cell r="JM414">
            <v>0</v>
          </cell>
          <cell r="JN414">
            <v>0</v>
          </cell>
          <cell r="JO414">
            <v>0</v>
          </cell>
          <cell r="JP414">
            <v>0</v>
          </cell>
          <cell r="JQ414">
            <v>0</v>
          </cell>
          <cell r="JR414">
            <v>0</v>
          </cell>
          <cell r="JS414">
            <v>0</v>
          </cell>
          <cell r="JT414">
            <v>0</v>
          </cell>
          <cell r="JU414">
            <v>0</v>
          </cell>
          <cell r="JV414">
            <v>0</v>
          </cell>
          <cell r="JW414">
            <v>0</v>
          </cell>
          <cell r="JX414">
            <v>0</v>
          </cell>
          <cell r="JY414">
            <v>0</v>
          </cell>
          <cell r="JZ414">
            <v>0</v>
          </cell>
          <cell r="KA414">
            <v>0</v>
          </cell>
        </row>
        <row r="415">
          <cell r="C415">
            <v>7092</v>
          </cell>
          <cell r="D415" t="str">
            <v>WOODBINE</v>
          </cell>
          <cell r="E415">
            <v>0</v>
          </cell>
          <cell r="F415">
            <v>0</v>
          </cell>
          <cell r="G415">
            <v>0</v>
          </cell>
          <cell r="H415">
            <v>7092</v>
          </cell>
          <cell r="I415">
            <v>2236297</v>
          </cell>
          <cell r="J415">
            <v>21783</v>
          </cell>
          <cell r="K415">
            <v>340000</v>
          </cell>
          <cell r="L415">
            <v>270000</v>
          </cell>
          <cell r="M415">
            <v>24600</v>
          </cell>
          <cell r="N415">
            <v>115000</v>
          </cell>
          <cell r="O415">
            <v>115000</v>
          </cell>
          <cell r="P415">
            <v>645000</v>
          </cell>
          <cell r="Q415">
            <v>0</v>
          </cell>
          <cell r="R415">
            <v>2656963</v>
          </cell>
          <cell r="S415">
            <v>0</v>
          </cell>
          <cell r="T415">
            <v>30000</v>
          </cell>
          <cell r="U415">
            <v>8839</v>
          </cell>
          <cell r="V415">
            <v>70000</v>
          </cell>
          <cell r="W415">
            <v>255000</v>
          </cell>
          <cell r="X415">
            <v>6788482</v>
          </cell>
          <cell r="Y415">
            <v>0</v>
          </cell>
          <cell r="Z415">
            <v>200000</v>
          </cell>
          <cell r="AA415">
            <v>0</v>
          </cell>
          <cell r="AB415">
            <v>6988482</v>
          </cell>
          <cell r="AC415">
            <v>2377085</v>
          </cell>
          <cell r="AD415">
            <v>9365567</v>
          </cell>
          <cell r="AE415">
            <v>4445000</v>
          </cell>
          <cell r="AF415">
            <v>150000</v>
          </cell>
          <cell r="AG415">
            <v>130000</v>
          </cell>
          <cell r="AH415">
            <v>180000</v>
          </cell>
          <cell r="AI415">
            <v>290000</v>
          </cell>
          <cell r="AJ415">
            <v>110000</v>
          </cell>
          <cell r="AK415">
            <v>725000</v>
          </cell>
          <cell r="AL415">
            <v>375000</v>
          </cell>
          <cell r="AM415">
            <v>0</v>
          </cell>
          <cell r="AN415">
            <v>1960000</v>
          </cell>
          <cell r="AO415">
            <v>425000</v>
          </cell>
          <cell r="AP415">
            <v>200000</v>
          </cell>
          <cell r="AQ415">
            <v>480000</v>
          </cell>
          <cell r="AR415">
            <v>193948</v>
          </cell>
          <cell r="AS415">
            <v>873948</v>
          </cell>
          <cell r="AT415">
            <v>7703948</v>
          </cell>
          <cell r="AU415">
            <v>210000</v>
          </cell>
          <cell r="AV415">
            <v>7913948</v>
          </cell>
          <cell r="AW415">
            <v>1451619</v>
          </cell>
          <cell r="AX415">
            <v>9365567</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20</v>
          </cell>
          <cell r="BV415">
            <v>2013</v>
          </cell>
          <cell r="BW415">
            <v>2017</v>
          </cell>
          <cell r="BX415">
            <v>10</v>
          </cell>
          <cell r="BY415">
            <v>0</v>
          </cell>
          <cell r="BZ415">
            <v>0</v>
          </cell>
          <cell r="CA415">
            <v>0</v>
          </cell>
          <cell r="CB415">
            <v>0</v>
          </cell>
          <cell r="CC415">
            <v>0</v>
          </cell>
          <cell r="CD415">
            <v>0</v>
          </cell>
          <cell r="CE415">
            <v>0</v>
          </cell>
          <cell r="CF415">
            <v>0</v>
          </cell>
          <cell r="CG415">
            <v>0</v>
          </cell>
          <cell r="CH415">
            <v>0</v>
          </cell>
          <cell r="CI415">
            <v>0</v>
          </cell>
          <cell r="CJ415">
            <v>2012</v>
          </cell>
          <cell r="CK415">
            <v>2021</v>
          </cell>
          <cell r="CL415">
            <v>1340</v>
          </cell>
          <cell r="CM415">
            <v>0</v>
          </cell>
          <cell r="CN415">
            <v>0</v>
          </cell>
          <cell r="CO415">
            <v>0</v>
          </cell>
          <cell r="CP415">
            <v>0</v>
          </cell>
          <cell r="CQ415">
            <v>0</v>
          </cell>
          <cell r="CR415">
            <v>0</v>
          </cell>
          <cell r="CS415">
            <v>0</v>
          </cell>
          <cell r="CT415">
            <v>4050</v>
          </cell>
          <cell r="CU415">
            <v>0</v>
          </cell>
          <cell r="CV415">
            <v>10</v>
          </cell>
          <cell r="CW415">
            <v>282523</v>
          </cell>
          <cell r="CX415">
            <v>0</v>
          </cell>
          <cell r="CY415">
            <v>0</v>
          </cell>
          <cell r="CZ415">
            <v>0</v>
          </cell>
          <cell r="DA415">
            <v>0</v>
          </cell>
          <cell r="DB415">
            <v>0</v>
          </cell>
          <cell r="DC415">
            <v>0</v>
          </cell>
          <cell r="DD415">
            <v>5</v>
          </cell>
          <cell r="DE415">
            <v>203886</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1246417</v>
          </cell>
          <cell r="DU415">
            <v>13087</v>
          </cell>
          <cell r="DV415">
            <v>0</v>
          </cell>
          <cell r="DW415">
            <v>0</v>
          </cell>
          <cell r="DX415">
            <v>0</v>
          </cell>
          <cell r="DY415">
            <v>69779</v>
          </cell>
          <cell r="DZ415">
            <v>310000</v>
          </cell>
          <cell r="EA415">
            <v>0</v>
          </cell>
          <cell r="EB415">
            <v>1639283</v>
          </cell>
          <cell r="EC415">
            <v>175000</v>
          </cell>
          <cell r="ED415">
            <v>0</v>
          </cell>
          <cell r="EE415">
            <v>1626196</v>
          </cell>
          <cell r="EF415">
            <v>0</v>
          </cell>
          <cell r="EG415">
            <v>101249</v>
          </cell>
          <cell r="EH415">
            <v>101249</v>
          </cell>
          <cell r="EI415">
            <v>50211</v>
          </cell>
          <cell r="EJ415">
            <v>151460</v>
          </cell>
          <cell r="EK415">
            <v>0</v>
          </cell>
          <cell r="EL415">
            <v>0</v>
          </cell>
          <cell r="EM415">
            <v>0</v>
          </cell>
          <cell r="EN415">
            <v>0</v>
          </cell>
          <cell r="EO415">
            <v>279135</v>
          </cell>
          <cell r="EP415">
            <v>0</v>
          </cell>
          <cell r="EQ415">
            <v>2244878</v>
          </cell>
          <cell r="ER415">
            <v>8601</v>
          </cell>
          <cell r="ES415">
            <v>1117134</v>
          </cell>
          <cell r="ET415">
            <v>119293</v>
          </cell>
          <cell r="EU415">
            <v>0</v>
          </cell>
          <cell r="EV415">
            <v>0</v>
          </cell>
          <cell r="EW415">
            <v>66544</v>
          </cell>
          <cell r="EX415">
            <v>33000</v>
          </cell>
          <cell r="EY415">
            <v>0</v>
          </cell>
          <cell r="EZ415">
            <v>0</v>
          </cell>
          <cell r="FA415">
            <v>183456</v>
          </cell>
          <cell r="FB415">
            <v>0</v>
          </cell>
          <cell r="FC415">
            <v>1519427</v>
          </cell>
          <cell r="FD415">
            <v>0</v>
          </cell>
          <cell r="FE415">
            <v>0</v>
          </cell>
          <cell r="FF415">
            <v>1108533</v>
          </cell>
          <cell r="FG415">
            <v>8601</v>
          </cell>
          <cell r="FH415">
            <v>1636435</v>
          </cell>
          <cell r="FI415">
            <v>16050</v>
          </cell>
          <cell r="FJ415">
            <v>210000</v>
          </cell>
          <cell r="FK415">
            <v>270000</v>
          </cell>
          <cell r="FL415">
            <v>20000</v>
          </cell>
          <cell r="FM415">
            <v>0</v>
          </cell>
          <cell r="FN415">
            <v>10000</v>
          </cell>
          <cell r="FO415">
            <v>85000</v>
          </cell>
          <cell r="FP415">
            <v>0</v>
          </cell>
          <cell r="FQ415">
            <v>2656963</v>
          </cell>
          <cell r="FR415">
            <v>0</v>
          </cell>
          <cell r="FS415">
            <v>25000</v>
          </cell>
          <cell r="FT415">
            <v>6003</v>
          </cell>
          <cell r="FU415">
            <v>70000</v>
          </cell>
          <cell r="FV415">
            <v>130000</v>
          </cell>
          <cell r="FW415">
            <v>5135451</v>
          </cell>
          <cell r="FX415">
            <v>0</v>
          </cell>
          <cell r="FY415">
            <v>0</v>
          </cell>
          <cell r="FZ415">
            <v>0</v>
          </cell>
          <cell r="GA415">
            <v>5135451</v>
          </cell>
          <cell r="GB415">
            <v>856313</v>
          </cell>
          <cell r="GC415">
            <v>5991764</v>
          </cell>
          <cell r="GD415">
            <v>826003</v>
          </cell>
          <cell r="GE415">
            <v>0</v>
          </cell>
          <cell r="GF415">
            <v>3548797</v>
          </cell>
          <cell r="GG415">
            <v>6001</v>
          </cell>
          <cell r="GH415">
            <v>2654842</v>
          </cell>
          <cell r="GI415">
            <v>10456</v>
          </cell>
          <cell r="GJ415">
            <v>90231</v>
          </cell>
          <cell r="GK415">
            <v>323514</v>
          </cell>
          <cell r="GL415">
            <v>130956</v>
          </cell>
          <cell r="GM415">
            <v>0</v>
          </cell>
          <cell r="GN415">
            <v>21805</v>
          </cell>
          <cell r="GO415">
            <v>24118</v>
          </cell>
          <cell r="GP415">
            <v>0</v>
          </cell>
          <cell r="GQ415">
            <v>0</v>
          </cell>
          <cell r="GR415">
            <v>0</v>
          </cell>
          <cell r="GS415">
            <v>41769</v>
          </cell>
          <cell r="GT415">
            <v>0</v>
          </cell>
          <cell r="GU415">
            <v>0</v>
          </cell>
          <cell r="GV415">
            <v>3590566</v>
          </cell>
          <cell r="GW415">
            <v>540401</v>
          </cell>
          <cell r="GX415">
            <v>1219795</v>
          </cell>
          <cell r="GY415">
            <v>0</v>
          </cell>
          <cell r="GZ415">
            <v>0</v>
          </cell>
          <cell r="HA415">
            <v>0</v>
          </cell>
          <cell r="HB415">
            <v>203709</v>
          </cell>
          <cell r="HC415">
            <v>0</v>
          </cell>
          <cell r="HD415">
            <v>31015</v>
          </cell>
          <cell r="HE415">
            <v>87015</v>
          </cell>
          <cell r="HF415">
            <v>5641486</v>
          </cell>
          <cell r="HG415">
            <v>4622772</v>
          </cell>
          <cell r="HH415">
            <v>0</v>
          </cell>
          <cell r="HI415">
            <v>1018714</v>
          </cell>
          <cell r="HJ415">
            <v>2647333</v>
          </cell>
          <cell r="HK415">
            <v>34057</v>
          </cell>
          <cell r="HL415">
            <v>65550</v>
          </cell>
          <cell r="HM415">
            <v>328208</v>
          </cell>
          <cell r="HN415">
            <v>130829</v>
          </cell>
          <cell r="HO415">
            <v>127</v>
          </cell>
          <cell r="HP415">
            <v>21739</v>
          </cell>
          <cell r="HQ415">
            <v>24044</v>
          </cell>
          <cell r="HR415">
            <v>0</v>
          </cell>
          <cell r="HS415">
            <v>0</v>
          </cell>
          <cell r="HT415">
            <v>0</v>
          </cell>
          <cell r="HU415">
            <v>69167</v>
          </cell>
          <cell r="HV415">
            <v>0</v>
          </cell>
          <cell r="HW415">
            <v>0</v>
          </cell>
          <cell r="HX415">
            <v>3619516</v>
          </cell>
          <cell r="HY415">
            <v>0</v>
          </cell>
          <cell r="HZ415">
            <v>1018714</v>
          </cell>
          <cell r="IA415">
            <v>0</v>
          </cell>
          <cell r="IB415">
            <v>0</v>
          </cell>
          <cell r="IC415">
            <v>0</v>
          </cell>
          <cell r="ID415">
            <v>206494</v>
          </cell>
          <cell r="IE415">
            <v>0</v>
          </cell>
          <cell r="IF415">
            <v>25428</v>
          </cell>
          <cell r="IG415">
            <v>82634</v>
          </cell>
          <cell r="IH415">
            <v>0</v>
          </cell>
          <cell r="II415">
            <v>0</v>
          </cell>
          <cell r="IJ415">
            <v>0</v>
          </cell>
          <cell r="IK415">
            <v>0</v>
          </cell>
          <cell r="IL415">
            <v>3550349</v>
          </cell>
          <cell r="IM415">
            <v>0</v>
          </cell>
          <cell r="IN415">
            <v>0</v>
          </cell>
          <cell r="IO415">
            <v>9.1</v>
          </cell>
          <cell r="IP415">
            <v>1</v>
          </cell>
          <cell r="IQ415">
            <v>1.609</v>
          </cell>
          <cell r="IR415">
            <v>0</v>
          </cell>
          <cell r="IS415">
            <v>443.8</v>
          </cell>
          <cell r="IT415">
            <v>0</v>
          </cell>
          <cell r="IU415">
            <v>11.5</v>
          </cell>
          <cell r="IV415">
            <v>0</v>
          </cell>
          <cell r="IW415">
            <v>0</v>
          </cell>
          <cell r="IX415">
            <v>0</v>
          </cell>
          <cell r="IY415">
            <v>0</v>
          </cell>
          <cell r="IZ415">
            <v>0</v>
          </cell>
          <cell r="JA415">
            <v>0</v>
          </cell>
          <cell r="JB415">
            <v>0</v>
          </cell>
          <cell r="JC415">
            <v>0</v>
          </cell>
          <cell r="JD415">
            <v>53.62</v>
          </cell>
          <cell r="JE415">
            <v>10.96</v>
          </cell>
          <cell r="JF415">
            <v>21.78</v>
          </cell>
          <cell r="JG415">
            <v>20.88</v>
          </cell>
          <cell r="JH415">
            <v>8.2200000000000006</v>
          </cell>
          <cell r="JI415">
            <v>20.57</v>
          </cell>
          <cell r="JJ415">
            <v>20.88</v>
          </cell>
          <cell r="JK415">
            <v>49.67</v>
          </cell>
          <cell r="JL415">
            <v>8.99</v>
          </cell>
          <cell r="JM415">
            <v>0</v>
          </cell>
          <cell r="JN415">
            <v>1</v>
          </cell>
          <cell r="JO415">
            <v>0</v>
          </cell>
          <cell r="JP415">
            <v>6121</v>
          </cell>
          <cell r="JQ415">
            <v>1.889</v>
          </cell>
          <cell r="JR415">
            <v>0</v>
          </cell>
          <cell r="JS415">
            <v>432.5</v>
          </cell>
          <cell r="JT415">
            <v>-0.18</v>
          </cell>
          <cell r="JU415">
            <v>-1102</v>
          </cell>
          <cell r="JV415">
            <v>-964</v>
          </cell>
          <cell r="JW415">
            <v>0</v>
          </cell>
          <cell r="JX415">
            <v>443.8</v>
          </cell>
          <cell r="JY415">
            <v>6366</v>
          </cell>
          <cell r="JZ415">
            <v>2825231</v>
          </cell>
          <cell r="KA415">
            <v>0</v>
          </cell>
        </row>
        <row r="416">
          <cell r="C416">
            <v>7098</v>
          </cell>
          <cell r="D416" t="str">
            <v>WOODBURY CENTRAL</v>
          </cell>
          <cell r="E416">
            <v>0</v>
          </cell>
          <cell r="F416">
            <v>0</v>
          </cell>
          <cell r="G416">
            <v>0</v>
          </cell>
          <cell r="H416">
            <v>7098</v>
          </cell>
          <cell r="I416">
            <v>1977679</v>
          </cell>
          <cell r="J416">
            <v>46947</v>
          </cell>
          <cell r="K416">
            <v>151747</v>
          </cell>
          <cell r="L416">
            <v>350000</v>
          </cell>
          <cell r="M416">
            <v>4175</v>
          </cell>
          <cell r="N416">
            <v>200000</v>
          </cell>
          <cell r="O416">
            <v>270000</v>
          </cell>
          <cell r="P416">
            <v>653560</v>
          </cell>
          <cell r="Q416">
            <v>0</v>
          </cell>
          <cell r="R416">
            <v>3425790</v>
          </cell>
          <cell r="S416">
            <v>0</v>
          </cell>
          <cell r="T416">
            <v>52872</v>
          </cell>
          <cell r="U416">
            <v>368</v>
          </cell>
          <cell r="V416">
            <v>45953</v>
          </cell>
          <cell r="W416">
            <v>258000</v>
          </cell>
          <cell r="X416">
            <v>7437091</v>
          </cell>
          <cell r="Y416">
            <v>0</v>
          </cell>
          <cell r="Z416">
            <v>250000</v>
          </cell>
          <cell r="AA416">
            <v>0</v>
          </cell>
          <cell r="AB416">
            <v>7687091</v>
          </cell>
          <cell r="AC416">
            <v>2050079</v>
          </cell>
          <cell r="AD416">
            <v>9737170</v>
          </cell>
          <cell r="AE416">
            <v>4775000</v>
          </cell>
          <cell r="AF416">
            <v>225000</v>
          </cell>
          <cell r="AG416">
            <v>105000</v>
          </cell>
          <cell r="AH416">
            <v>231000</v>
          </cell>
          <cell r="AI416">
            <v>230000</v>
          </cell>
          <cell r="AJ416">
            <v>198000</v>
          </cell>
          <cell r="AK416">
            <v>744000</v>
          </cell>
          <cell r="AL416">
            <v>494500</v>
          </cell>
          <cell r="AM416">
            <v>0</v>
          </cell>
          <cell r="AN416">
            <v>2227500</v>
          </cell>
          <cell r="AO416">
            <v>300000</v>
          </cell>
          <cell r="AP416">
            <v>220000</v>
          </cell>
          <cell r="AQ416">
            <v>240000</v>
          </cell>
          <cell r="AR416">
            <v>257316</v>
          </cell>
          <cell r="AS416">
            <v>717316</v>
          </cell>
          <cell r="AT416">
            <v>8019816</v>
          </cell>
          <cell r="AU416">
            <v>250000</v>
          </cell>
          <cell r="AV416">
            <v>8269816</v>
          </cell>
          <cell r="AW416">
            <v>1467354</v>
          </cell>
          <cell r="AX416">
            <v>9737170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20</v>
          </cell>
          <cell r="BV416">
            <v>2011</v>
          </cell>
          <cell r="BW416">
            <v>2015</v>
          </cell>
          <cell r="BX416">
            <v>10</v>
          </cell>
          <cell r="BY416">
            <v>0</v>
          </cell>
          <cell r="BZ416">
            <v>0</v>
          </cell>
          <cell r="CA416">
            <v>0</v>
          </cell>
          <cell r="CB416">
            <v>0</v>
          </cell>
          <cell r="CC416">
            <v>0</v>
          </cell>
          <cell r="CD416">
            <v>0</v>
          </cell>
          <cell r="CE416">
            <v>0</v>
          </cell>
          <cell r="CF416">
            <v>0</v>
          </cell>
          <cell r="CG416">
            <v>0</v>
          </cell>
          <cell r="CH416">
            <v>0</v>
          </cell>
          <cell r="CI416">
            <v>0</v>
          </cell>
          <cell r="CJ416">
            <v>0</v>
          </cell>
          <cell r="CK416">
            <v>0</v>
          </cell>
          <cell r="CL416">
            <v>0</v>
          </cell>
          <cell r="CM416">
            <v>0</v>
          </cell>
          <cell r="CN416">
            <v>0</v>
          </cell>
          <cell r="CO416">
            <v>0</v>
          </cell>
          <cell r="CP416">
            <v>0</v>
          </cell>
          <cell r="CQ416">
            <v>0</v>
          </cell>
          <cell r="CR416">
            <v>0</v>
          </cell>
          <cell r="CS416">
            <v>0</v>
          </cell>
          <cell r="CT416">
            <v>3500</v>
          </cell>
          <cell r="CU416">
            <v>0</v>
          </cell>
          <cell r="CV416">
            <v>5</v>
          </cell>
          <cell r="CW416">
            <v>364194</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1541548</v>
          </cell>
          <cell r="DU416">
            <v>113213</v>
          </cell>
          <cell r="DV416">
            <v>0</v>
          </cell>
          <cell r="DW416">
            <v>0</v>
          </cell>
          <cell r="DX416">
            <v>0</v>
          </cell>
          <cell r="DY416">
            <v>120000</v>
          </cell>
          <cell r="DZ416">
            <v>100000</v>
          </cell>
          <cell r="EA416">
            <v>0</v>
          </cell>
          <cell r="EB416">
            <v>1874761</v>
          </cell>
          <cell r="EC416">
            <v>90000</v>
          </cell>
          <cell r="ED416">
            <v>0</v>
          </cell>
          <cell r="EE416">
            <v>1761548</v>
          </cell>
          <cell r="EF416">
            <v>0</v>
          </cell>
          <cell r="EG416">
            <v>0</v>
          </cell>
          <cell r="EH416">
            <v>0</v>
          </cell>
          <cell r="EI416">
            <v>52625</v>
          </cell>
          <cell r="EJ416">
            <v>52625</v>
          </cell>
          <cell r="EK416">
            <v>0</v>
          </cell>
          <cell r="EL416">
            <v>0</v>
          </cell>
          <cell r="EM416">
            <v>0</v>
          </cell>
          <cell r="EN416">
            <v>0</v>
          </cell>
          <cell r="EO416">
            <v>0</v>
          </cell>
          <cell r="EP416">
            <v>0</v>
          </cell>
          <cell r="EQ416">
            <v>2017386</v>
          </cell>
          <cell r="ER416">
            <v>70994</v>
          </cell>
          <cell r="ES416">
            <v>1175624</v>
          </cell>
          <cell r="ET416">
            <v>56437</v>
          </cell>
          <cell r="EU416">
            <v>0</v>
          </cell>
          <cell r="EV416">
            <v>0</v>
          </cell>
          <cell r="EW416">
            <v>0</v>
          </cell>
          <cell r="EX416">
            <v>33000</v>
          </cell>
          <cell r="EY416">
            <v>0</v>
          </cell>
          <cell r="EZ416">
            <v>0</v>
          </cell>
          <cell r="FA416">
            <v>0</v>
          </cell>
          <cell r="FB416">
            <v>0</v>
          </cell>
          <cell r="FC416">
            <v>1265061</v>
          </cell>
          <cell r="FD416">
            <v>0</v>
          </cell>
          <cell r="FE416">
            <v>0</v>
          </cell>
          <cell r="FF416">
            <v>1104630</v>
          </cell>
          <cell r="FG416">
            <v>70994</v>
          </cell>
          <cell r="FH416">
            <v>1838361</v>
          </cell>
          <cell r="FI416">
            <v>43640</v>
          </cell>
          <cell r="FJ416">
            <v>151747</v>
          </cell>
          <cell r="FK416">
            <v>350000</v>
          </cell>
          <cell r="FL416">
            <v>3500</v>
          </cell>
          <cell r="FM416">
            <v>0</v>
          </cell>
          <cell r="FN416">
            <v>0</v>
          </cell>
          <cell r="FO416">
            <v>125000</v>
          </cell>
          <cell r="FP416">
            <v>0</v>
          </cell>
          <cell r="FQ416">
            <v>3425790</v>
          </cell>
          <cell r="FR416">
            <v>0</v>
          </cell>
          <cell r="FS416">
            <v>50072</v>
          </cell>
          <cell r="FT416">
            <v>0</v>
          </cell>
          <cell r="FU416">
            <v>45953</v>
          </cell>
          <cell r="FV416">
            <v>165000</v>
          </cell>
          <cell r="FW416">
            <v>6199063</v>
          </cell>
          <cell r="FX416">
            <v>0</v>
          </cell>
          <cell r="FY416">
            <v>0</v>
          </cell>
          <cell r="FZ416">
            <v>0</v>
          </cell>
          <cell r="GA416">
            <v>6199063</v>
          </cell>
          <cell r="GB416">
            <v>1023629</v>
          </cell>
          <cell r="GC416">
            <v>7222692</v>
          </cell>
          <cell r="GD416">
            <v>891272</v>
          </cell>
          <cell r="GE416">
            <v>0</v>
          </cell>
          <cell r="GF416">
            <v>4710977</v>
          </cell>
          <cell r="GG416">
            <v>6001</v>
          </cell>
          <cell r="GH416">
            <v>3590398</v>
          </cell>
          <cell r="GI416">
            <v>0</v>
          </cell>
          <cell r="GJ416">
            <v>52239</v>
          </cell>
          <cell r="GK416">
            <v>405728</v>
          </cell>
          <cell r="GL416">
            <v>180089</v>
          </cell>
          <cell r="GM416">
            <v>0</v>
          </cell>
          <cell r="GN416">
            <v>29585</v>
          </cell>
          <cell r="GO416">
            <v>33256</v>
          </cell>
          <cell r="GP416">
            <v>0</v>
          </cell>
          <cell r="GQ416">
            <v>52898</v>
          </cell>
          <cell r="GR416">
            <v>0</v>
          </cell>
          <cell r="GS416">
            <v>60007</v>
          </cell>
          <cell r="GT416">
            <v>63544</v>
          </cell>
          <cell r="GU416">
            <v>0</v>
          </cell>
          <cell r="GV416">
            <v>4834528</v>
          </cell>
          <cell r="GW416">
            <v>627622</v>
          </cell>
          <cell r="GX416">
            <v>1029527</v>
          </cell>
          <cell r="GY416">
            <v>0</v>
          </cell>
          <cell r="GZ416">
            <v>0</v>
          </cell>
          <cell r="HA416">
            <v>0</v>
          </cell>
          <cell r="HB416">
            <v>252800</v>
          </cell>
          <cell r="HC416">
            <v>0</v>
          </cell>
          <cell r="HD416">
            <v>33604</v>
          </cell>
          <cell r="HE416">
            <v>81014</v>
          </cell>
          <cell r="HF416">
            <v>6825491</v>
          </cell>
          <cell r="HG416">
            <v>5916506</v>
          </cell>
          <cell r="HH416">
            <v>0</v>
          </cell>
          <cell r="HI416">
            <v>908985</v>
          </cell>
          <cell r="HJ416">
            <v>3605881</v>
          </cell>
          <cell r="HK416">
            <v>20421</v>
          </cell>
          <cell r="HL416">
            <v>41476</v>
          </cell>
          <cell r="HM416">
            <v>460054</v>
          </cell>
          <cell r="HN416">
            <v>183143</v>
          </cell>
          <cell r="HO416">
            <v>0</v>
          </cell>
          <cell r="HP416">
            <v>29769</v>
          </cell>
          <cell r="HQ416">
            <v>33451</v>
          </cell>
          <cell r="HR416">
            <v>0</v>
          </cell>
          <cell r="HS416">
            <v>43171</v>
          </cell>
          <cell r="HT416">
            <v>0</v>
          </cell>
          <cell r="HU416">
            <v>24004</v>
          </cell>
          <cell r="HV416">
            <v>0</v>
          </cell>
          <cell r="HW416">
            <v>0</v>
          </cell>
          <cell r="HX416">
            <v>4816263</v>
          </cell>
          <cell r="HY416">
            <v>0</v>
          </cell>
          <cell r="HZ416">
            <v>908985</v>
          </cell>
          <cell r="IA416">
            <v>0</v>
          </cell>
          <cell r="IB416">
            <v>0</v>
          </cell>
          <cell r="IC416">
            <v>0</v>
          </cell>
          <cell r="ID416">
            <v>258410</v>
          </cell>
          <cell r="IE416">
            <v>0</v>
          </cell>
          <cell r="IF416">
            <v>27534</v>
          </cell>
          <cell r="IG416">
            <v>85694</v>
          </cell>
          <cell r="IH416">
            <v>0</v>
          </cell>
          <cell r="II416">
            <v>0</v>
          </cell>
          <cell r="IJ416">
            <v>0</v>
          </cell>
          <cell r="IK416">
            <v>0</v>
          </cell>
          <cell r="IL416">
            <v>4792259</v>
          </cell>
          <cell r="IM416">
            <v>0</v>
          </cell>
          <cell r="IN416">
            <v>0</v>
          </cell>
          <cell r="IO416">
            <v>4.9000000000000004</v>
          </cell>
          <cell r="IP416">
            <v>2</v>
          </cell>
          <cell r="IQ416">
            <v>1.8759999999999999</v>
          </cell>
          <cell r="IR416">
            <v>0</v>
          </cell>
          <cell r="IS416">
            <v>565.5</v>
          </cell>
          <cell r="IT416">
            <v>0</v>
          </cell>
          <cell r="IU416">
            <v>10.5</v>
          </cell>
          <cell r="IV416">
            <v>0</v>
          </cell>
          <cell r="IW416">
            <v>0</v>
          </cell>
          <cell r="IX416">
            <v>0</v>
          </cell>
          <cell r="IY416">
            <v>0</v>
          </cell>
          <cell r="IZ416">
            <v>0</v>
          </cell>
          <cell r="JA416">
            <v>0</v>
          </cell>
          <cell r="JB416">
            <v>0</v>
          </cell>
          <cell r="JC416">
            <v>0</v>
          </cell>
          <cell r="JD416">
            <v>75.16</v>
          </cell>
          <cell r="JE416">
            <v>30.14</v>
          </cell>
          <cell r="JF416">
            <v>16.940000000000001</v>
          </cell>
          <cell r="JG416">
            <v>28.08</v>
          </cell>
          <cell r="JH416">
            <v>30.14</v>
          </cell>
          <cell r="JI416">
            <v>15.73</v>
          </cell>
          <cell r="JJ416">
            <v>26.64</v>
          </cell>
          <cell r="JK416">
            <v>72.510000000000005</v>
          </cell>
          <cell r="JL416">
            <v>4.6500000000000004</v>
          </cell>
          <cell r="JM416">
            <v>0</v>
          </cell>
          <cell r="JN416">
            <v>0</v>
          </cell>
          <cell r="JO416">
            <v>0</v>
          </cell>
          <cell r="JP416">
            <v>6121</v>
          </cell>
          <cell r="JQ416">
            <v>2.0179999999999998</v>
          </cell>
          <cell r="JR416">
            <v>4844</v>
          </cell>
          <cell r="JS416">
            <v>589.1</v>
          </cell>
          <cell r="JT416">
            <v>0</v>
          </cell>
          <cell r="JU416">
            <v>0</v>
          </cell>
          <cell r="JV416">
            <v>0</v>
          </cell>
          <cell r="JW416">
            <v>0</v>
          </cell>
          <cell r="JX416">
            <v>565.5</v>
          </cell>
          <cell r="JY416">
            <v>6366</v>
          </cell>
          <cell r="JZ416">
            <v>3599973</v>
          </cell>
          <cell r="KA416">
            <v>41967</v>
          </cell>
        </row>
        <row r="417">
          <cell r="C417">
            <v>7110</v>
          </cell>
          <cell r="D417" t="str">
            <v>WOODWARD-GRANGER</v>
          </cell>
          <cell r="E417">
            <v>0</v>
          </cell>
          <cell r="F417">
            <v>0</v>
          </cell>
          <cell r="G417">
            <v>0</v>
          </cell>
          <cell r="H417">
            <v>7110</v>
          </cell>
          <cell r="I417">
            <v>4349037</v>
          </cell>
          <cell r="J417">
            <v>177609</v>
          </cell>
          <cell r="K417">
            <v>415654</v>
          </cell>
          <cell r="L417">
            <v>4200000</v>
          </cell>
          <cell r="M417">
            <v>5317</v>
          </cell>
          <cell r="N417">
            <v>230000</v>
          </cell>
          <cell r="O417">
            <v>318000</v>
          </cell>
          <cell r="P417">
            <v>702000</v>
          </cell>
          <cell r="Q417">
            <v>0</v>
          </cell>
          <cell r="R417">
            <v>5468402</v>
          </cell>
          <cell r="S417">
            <v>0</v>
          </cell>
          <cell r="T417">
            <v>83000</v>
          </cell>
          <cell r="U417">
            <v>22035</v>
          </cell>
          <cell r="V417">
            <v>400000</v>
          </cell>
          <cell r="W417">
            <v>241000</v>
          </cell>
          <cell r="X417">
            <v>16612054</v>
          </cell>
          <cell r="Y417">
            <v>2715000</v>
          </cell>
          <cell r="Z417">
            <v>825765</v>
          </cell>
          <cell r="AA417">
            <v>5000</v>
          </cell>
          <cell r="AB417">
            <v>20157819</v>
          </cell>
          <cell r="AC417">
            <v>11068828</v>
          </cell>
          <cell r="AD417">
            <v>31226647</v>
          </cell>
          <cell r="AE417">
            <v>10951000</v>
          </cell>
          <cell r="AF417">
            <v>310000</v>
          </cell>
          <cell r="AG417">
            <v>260000</v>
          </cell>
          <cell r="AH417">
            <v>524000</v>
          </cell>
          <cell r="AI417">
            <v>908000</v>
          </cell>
          <cell r="AJ417">
            <v>516147</v>
          </cell>
          <cell r="AK417">
            <v>1326414</v>
          </cell>
          <cell r="AL417">
            <v>486000</v>
          </cell>
          <cell r="AM417">
            <v>0</v>
          </cell>
          <cell r="AN417">
            <v>4330561</v>
          </cell>
          <cell r="AO417">
            <v>324139</v>
          </cell>
          <cell r="AP417">
            <v>8745223</v>
          </cell>
          <cell r="AQ417">
            <v>1648834</v>
          </cell>
          <cell r="AR417">
            <v>398171</v>
          </cell>
          <cell r="AS417">
            <v>10792228</v>
          </cell>
          <cell r="AT417">
            <v>26397928</v>
          </cell>
          <cell r="AU417">
            <v>825765</v>
          </cell>
          <cell r="AV417">
            <v>27223693</v>
          </cell>
          <cell r="AW417">
            <v>4002954</v>
          </cell>
          <cell r="AX417">
            <v>31226647</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20</v>
          </cell>
          <cell r="BV417">
            <v>2012</v>
          </cell>
          <cell r="BW417">
            <v>2016</v>
          </cell>
          <cell r="BX417">
            <v>10</v>
          </cell>
          <cell r="BY417">
            <v>0</v>
          </cell>
          <cell r="BZ417">
            <v>0</v>
          </cell>
          <cell r="CA417">
            <v>0</v>
          </cell>
          <cell r="CB417">
            <v>0</v>
          </cell>
          <cell r="CC417">
            <v>0</v>
          </cell>
          <cell r="CD417">
            <v>0</v>
          </cell>
          <cell r="CE417">
            <v>0</v>
          </cell>
          <cell r="CF417">
            <v>0</v>
          </cell>
          <cell r="CG417">
            <v>0</v>
          </cell>
          <cell r="CH417">
            <v>0</v>
          </cell>
          <cell r="CI417">
            <v>0</v>
          </cell>
          <cell r="CJ417">
            <v>2009</v>
          </cell>
          <cell r="CK417">
            <v>2018</v>
          </cell>
          <cell r="CL417">
            <v>1340</v>
          </cell>
          <cell r="CM417">
            <v>0</v>
          </cell>
          <cell r="CN417">
            <v>0</v>
          </cell>
          <cell r="CO417">
            <v>0</v>
          </cell>
          <cell r="CP417">
            <v>0</v>
          </cell>
          <cell r="CQ417">
            <v>0</v>
          </cell>
          <cell r="CR417">
            <v>0</v>
          </cell>
          <cell r="CS417">
            <v>0</v>
          </cell>
          <cell r="CT417">
            <v>4050</v>
          </cell>
          <cell r="CU417">
            <v>0</v>
          </cell>
          <cell r="CV417">
            <v>7</v>
          </cell>
          <cell r="CW417">
            <v>589163</v>
          </cell>
          <cell r="CX417">
            <v>0</v>
          </cell>
          <cell r="CY417">
            <v>0</v>
          </cell>
          <cell r="CZ417">
            <v>0</v>
          </cell>
          <cell r="DA417">
            <v>0</v>
          </cell>
          <cell r="DB417">
            <v>0</v>
          </cell>
          <cell r="DC417">
            <v>0</v>
          </cell>
          <cell r="DD417">
            <v>0</v>
          </cell>
          <cell r="DE417">
            <v>319905</v>
          </cell>
          <cell r="DF417">
            <v>0</v>
          </cell>
          <cell r="DG417">
            <v>0</v>
          </cell>
          <cell r="DH417">
            <v>0</v>
          </cell>
          <cell r="DI417">
            <v>0</v>
          </cell>
          <cell r="DJ417">
            <v>0</v>
          </cell>
          <cell r="DK417">
            <v>0</v>
          </cell>
          <cell r="DL417">
            <v>0</v>
          </cell>
          <cell r="DM417">
            <v>0</v>
          </cell>
          <cell r="DN417">
            <v>0</v>
          </cell>
          <cell r="DO417">
            <v>0</v>
          </cell>
          <cell r="DP417">
            <v>0</v>
          </cell>
          <cell r="DQ417">
            <v>0</v>
          </cell>
          <cell r="DR417">
            <v>0</v>
          </cell>
          <cell r="DS417">
            <v>0</v>
          </cell>
          <cell r="DT417">
            <v>2280350</v>
          </cell>
          <cell r="DU417">
            <v>38410</v>
          </cell>
          <cell r="DV417">
            <v>0</v>
          </cell>
          <cell r="DW417">
            <v>0</v>
          </cell>
          <cell r="DX417">
            <v>0</v>
          </cell>
          <cell r="DY417">
            <v>573535</v>
          </cell>
          <cell r="DZ417">
            <v>0</v>
          </cell>
          <cell r="EA417">
            <v>0</v>
          </cell>
          <cell r="EB417">
            <v>2892295</v>
          </cell>
          <cell r="EC417">
            <v>300000</v>
          </cell>
          <cell r="ED417">
            <v>0</v>
          </cell>
          <cell r="EE417">
            <v>2853885</v>
          </cell>
          <cell r="EF417">
            <v>230255</v>
          </cell>
          <cell r="EG417">
            <v>89650</v>
          </cell>
          <cell r="EH417">
            <v>319905</v>
          </cell>
          <cell r="EI417">
            <v>78783</v>
          </cell>
          <cell r="EJ417">
            <v>398688</v>
          </cell>
          <cell r="EK417">
            <v>0</v>
          </cell>
          <cell r="EL417">
            <v>0</v>
          </cell>
          <cell r="EM417">
            <v>0</v>
          </cell>
          <cell r="EN417">
            <v>0</v>
          </cell>
          <cell r="EO417">
            <v>937583</v>
          </cell>
          <cell r="EP417">
            <v>0</v>
          </cell>
          <cell r="EQ417">
            <v>4528566</v>
          </cell>
          <cell r="ER417">
            <v>16089</v>
          </cell>
          <cell r="ES417">
            <v>1220398</v>
          </cell>
          <cell r="ET417">
            <v>126597</v>
          </cell>
          <cell r="EU417">
            <v>0</v>
          </cell>
          <cell r="EV417">
            <v>0</v>
          </cell>
          <cell r="EW417">
            <v>134000</v>
          </cell>
          <cell r="EX417">
            <v>33000</v>
          </cell>
          <cell r="EY417">
            <v>0</v>
          </cell>
          <cell r="EZ417">
            <v>0</v>
          </cell>
          <cell r="FA417">
            <v>392730</v>
          </cell>
          <cell r="FB417">
            <v>0</v>
          </cell>
          <cell r="FC417">
            <v>1906725</v>
          </cell>
          <cell r="FD417">
            <v>0</v>
          </cell>
          <cell r="FE417">
            <v>0</v>
          </cell>
          <cell r="FF417">
            <v>1204309</v>
          </cell>
          <cell r="FG417">
            <v>16089</v>
          </cell>
          <cell r="FH417">
            <v>2776723</v>
          </cell>
          <cell r="FI417">
            <v>113652</v>
          </cell>
          <cell r="FJ417">
            <v>415654</v>
          </cell>
          <cell r="FK417">
            <v>4200000</v>
          </cell>
          <cell r="FL417">
            <v>316</v>
          </cell>
          <cell r="FM417">
            <v>0</v>
          </cell>
          <cell r="FN417">
            <v>18000</v>
          </cell>
          <cell r="FO417">
            <v>120000</v>
          </cell>
          <cell r="FP417">
            <v>0</v>
          </cell>
          <cell r="FQ417">
            <v>5468402</v>
          </cell>
          <cell r="FR417">
            <v>0</v>
          </cell>
          <cell r="FS417">
            <v>80000</v>
          </cell>
          <cell r="FT417">
            <v>13995</v>
          </cell>
          <cell r="FU417">
            <v>400000</v>
          </cell>
          <cell r="FV417">
            <v>121000</v>
          </cell>
          <cell r="FW417">
            <v>13727742</v>
          </cell>
          <cell r="FX417">
            <v>0</v>
          </cell>
          <cell r="FY417">
            <v>0</v>
          </cell>
          <cell r="FZ417">
            <v>5000</v>
          </cell>
          <cell r="GA417">
            <v>13732742</v>
          </cell>
          <cell r="GB417">
            <v>1379076</v>
          </cell>
          <cell r="GC417">
            <v>15111818</v>
          </cell>
          <cell r="GD417">
            <v>5373965</v>
          </cell>
          <cell r="GE417">
            <v>0</v>
          </cell>
          <cell r="GF417">
            <v>6718921</v>
          </cell>
          <cell r="GG417">
            <v>6093</v>
          </cell>
          <cell r="GH417">
            <v>5159552</v>
          </cell>
          <cell r="GI417">
            <v>0</v>
          </cell>
          <cell r="GJ417">
            <v>27278</v>
          </cell>
          <cell r="GK417">
            <v>578165</v>
          </cell>
          <cell r="GL417">
            <v>240884</v>
          </cell>
          <cell r="GM417">
            <v>0</v>
          </cell>
          <cell r="GN417">
            <v>44425</v>
          </cell>
          <cell r="GO417">
            <v>48742</v>
          </cell>
          <cell r="GP417">
            <v>0</v>
          </cell>
          <cell r="GQ417">
            <v>107617</v>
          </cell>
          <cell r="GR417">
            <v>0</v>
          </cell>
          <cell r="GS417">
            <v>95594</v>
          </cell>
          <cell r="GT417">
            <v>569712</v>
          </cell>
          <cell r="GU417">
            <v>0</v>
          </cell>
          <cell r="GV417">
            <v>7384227</v>
          </cell>
          <cell r="GW417">
            <v>4599444</v>
          </cell>
          <cell r="GX417">
            <v>2364181</v>
          </cell>
          <cell r="GY417">
            <v>0</v>
          </cell>
          <cell r="GZ417">
            <v>0</v>
          </cell>
          <cell r="HA417">
            <v>0</v>
          </cell>
          <cell r="HB417">
            <v>375099</v>
          </cell>
          <cell r="HC417">
            <v>0</v>
          </cell>
          <cell r="HD417">
            <v>36731</v>
          </cell>
          <cell r="HE417">
            <v>198033</v>
          </cell>
          <cell r="HF417">
            <v>14920984</v>
          </cell>
          <cell r="HG417">
            <v>12334301</v>
          </cell>
          <cell r="HH417">
            <v>0</v>
          </cell>
          <cell r="HI417">
            <v>2586683</v>
          </cell>
          <cell r="HJ417">
            <v>5282293</v>
          </cell>
          <cell r="HK417">
            <v>0</v>
          </cell>
          <cell r="HL417">
            <v>32320</v>
          </cell>
          <cell r="HM417">
            <v>551963</v>
          </cell>
          <cell r="HN417">
            <v>245155</v>
          </cell>
          <cell r="HO417">
            <v>0</v>
          </cell>
          <cell r="HP417">
            <v>46013</v>
          </cell>
          <cell r="HQ417">
            <v>50489</v>
          </cell>
          <cell r="HR417">
            <v>0</v>
          </cell>
          <cell r="HS417">
            <v>31402</v>
          </cell>
          <cell r="HT417">
            <v>0</v>
          </cell>
          <cell r="HU417">
            <v>388561</v>
          </cell>
          <cell r="HV417">
            <v>0</v>
          </cell>
          <cell r="HW417">
            <v>0</v>
          </cell>
          <cell r="HX417">
            <v>7160609</v>
          </cell>
          <cell r="HY417">
            <v>0</v>
          </cell>
          <cell r="HZ417">
            <v>2586683</v>
          </cell>
          <cell r="IA417">
            <v>0</v>
          </cell>
          <cell r="IB417">
            <v>0</v>
          </cell>
          <cell r="IC417">
            <v>0</v>
          </cell>
          <cell r="ID417">
            <v>385502</v>
          </cell>
          <cell r="IE417">
            <v>0</v>
          </cell>
          <cell r="IF417">
            <v>30067</v>
          </cell>
          <cell r="IG417">
            <v>165267</v>
          </cell>
          <cell r="IH417">
            <v>0</v>
          </cell>
          <cell r="II417">
            <v>0</v>
          </cell>
          <cell r="IJ417">
            <v>0</v>
          </cell>
          <cell r="IK417">
            <v>0</v>
          </cell>
          <cell r="IL417">
            <v>6772048</v>
          </cell>
          <cell r="IM417">
            <v>0</v>
          </cell>
          <cell r="IN417">
            <v>0</v>
          </cell>
          <cell r="IO417">
            <v>1.28</v>
          </cell>
          <cell r="IP417">
            <v>71</v>
          </cell>
          <cell r="IQ417">
            <v>3.0419999999999998</v>
          </cell>
          <cell r="IR417">
            <v>0.88</v>
          </cell>
          <cell r="IS417">
            <v>912.3</v>
          </cell>
          <cell r="IT417">
            <v>0</v>
          </cell>
          <cell r="IU417">
            <v>30.5</v>
          </cell>
          <cell r="IV417">
            <v>0</v>
          </cell>
          <cell r="IW417">
            <v>0</v>
          </cell>
          <cell r="IX417">
            <v>0</v>
          </cell>
          <cell r="IY417">
            <v>0</v>
          </cell>
          <cell r="IZ417">
            <v>0</v>
          </cell>
          <cell r="JA417">
            <v>0</v>
          </cell>
          <cell r="JB417">
            <v>0</v>
          </cell>
          <cell r="JC417">
            <v>0</v>
          </cell>
          <cell r="JD417">
            <v>88.84</v>
          </cell>
          <cell r="JE417">
            <v>20.55</v>
          </cell>
          <cell r="JF417">
            <v>42.37</v>
          </cell>
          <cell r="JG417">
            <v>25.92</v>
          </cell>
          <cell r="JH417">
            <v>26.03</v>
          </cell>
          <cell r="JI417">
            <v>39.340000000000003</v>
          </cell>
          <cell r="JJ417">
            <v>33.119999999999997</v>
          </cell>
          <cell r="JK417">
            <v>98.49</v>
          </cell>
          <cell r="JL417">
            <v>2.2799999999999998</v>
          </cell>
          <cell r="JM417">
            <v>0.44</v>
          </cell>
          <cell r="JN417">
            <v>68</v>
          </cell>
          <cell r="JO417">
            <v>0</v>
          </cell>
          <cell r="JP417">
            <v>6213</v>
          </cell>
          <cell r="JQ417">
            <v>3.2320000000000002</v>
          </cell>
          <cell r="JR417">
            <v>8511</v>
          </cell>
          <cell r="JS417">
            <v>850.2</v>
          </cell>
          <cell r="JT417">
            <v>-0.06</v>
          </cell>
          <cell r="JU417">
            <v>-373</v>
          </cell>
          <cell r="JV417">
            <v>-321</v>
          </cell>
          <cell r="JW417">
            <v>0</v>
          </cell>
          <cell r="JX417">
            <v>912.3</v>
          </cell>
          <cell r="JY417">
            <v>6458</v>
          </cell>
          <cell r="JZ417">
            <v>5891633</v>
          </cell>
          <cell r="KA417">
            <v>0</v>
          </cell>
        </row>
        <row r="418">
          <cell r="C418">
            <v>7910</v>
          </cell>
          <cell r="D418" t="str">
            <v>BOY VAL FR E MON OLD DO NOT USE</v>
          </cell>
          <cell r="E418">
            <v>0</v>
          </cell>
          <cell r="F418">
            <v>0</v>
          </cell>
          <cell r="G418">
            <v>0</v>
          </cell>
          <cell r="H418">
            <v>1917</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H418">
            <v>0</v>
          </cell>
          <cell r="CI418">
            <v>0</v>
          </cell>
          <cell r="CJ418">
            <v>0</v>
          </cell>
          <cell r="CK418">
            <v>0</v>
          </cell>
          <cell r="CL418">
            <v>0</v>
          </cell>
          <cell r="CM418">
            <v>0</v>
          </cell>
          <cell r="CN418">
            <v>0</v>
          </cell>
          <cell r="CO418">
            <v>0</v>
          </cell>
          <cell r="CP418">
            <v>0</v>
          </cell>
          <cell r="CQ418">
            <v>0</v>
          </cell>
          <cell r="CR418">
            <v>0</v>
          </cell>
          <cell r="CS418">
            <v>0</v>
          </cell>
          <cell r="CT418">
            <v>0</v>
          </cell>
          <cell r="CU418">
            <v>0</v>
          </cell>
          <cell r="CV418">
            <v>0</v>
          </cell>
          <cell r="CW418">
            <v>0</v>
          </cell>
          <cell r="CX418">
            <v>0</v>
          </cell>
          <cell r="CY418">
            <v>0</v>
          </cell>
          <cell r="CZ418">
            <v>0</v>
          </cell>
          <cell r="DA418">
            <v>0</v>
          </cell>
          <cell r="DB418">
            <v>0</v>
          </cell>
          <cell r="DC418">
            <v>0</v>
          </cell>
          <cell r="DD418">
            <v>0</v>
          </cell>
          <cell r="DE418">
            <v>0</v>
          </cell>
          <cell r="DF418">
            <v>0</v>
          </cell>
          <cell r="DG418">
            <v>0</v>
          </cell>
          <cell r="DH418">
            <v>0</v>
          </cell>
          <cell r="DI418">
            <v>0</v>
          </cell>
          <cell r="DJ418">
            <v>0</v>
          </cell>
          <cell r="DK418">
            <v>0</v>
          </cell>
          <cell r="DL418">
            <v>0</v>
          </cell>
          <cell r="DM418">
            <v>0</v>
          </cell>
          <cell r="DN418">
            <v>0</v>
          </cell>
          <cell r="DO418">
            <v>0</v>
          </cell>
          <cell r="DP418">
            <v>0</v>
          </cell>
          <cell r="DQ418">
            <v>0</v>
          </cell>
          <cell r="DR418">
            <v>0</v>
          </cell>
          <cell r="DS418">
            <v>0</v>
          </cell>
          <cell r="DT418">
            <v>0</v>
          </cell>
          <cell r="DU418">
            <v>0</v>
          </cell>
          <cell r="DV418">
            <v>0</v>
          </cell>
          <cell r="DW418">
            <v>0</v>
          </cell>
          <cell r="DX418">
            <v>0</v>
          </cell>
          <cell r="DY418">
            <v>0</v>
          </cell>
          <cell r="DZ418">
            <v>0</v>
          </cell>
          <cell r="EA418">
            <v>0</v>
          </cell>
          <cell r="EB418">
            <v>0</v>
          </cell>
          <cell r="EC418">
            <v>0</v>
          </cell>
          <cell r="ED418">
            <v>0</v>
          </cell>
          <cell r="EE418">
            <v>0</v>
          </cell>
          <cell r="EF418">
            <v>0</v>
          </cell>
          <cell r="EG418">
            <v>0</v>
          </cell>
          <cell r="EH418">
            <v>0</v>
          </cell>
          <cell r="EI418">
            <v>0</v>
          </cell>
          <cell r="EJ418">
            <v>0</v>
          </cell>
          <cell r="EK418">
            <v>0</v>
          </cell>
          <cell r="EL418">
            <v>0</v>
          </cell>
          <cell r="EM418">
            <v>0</v>
          </cell>
          <cell r="EN418">
            <v>0</v>
          </cell>
          <cell r="EO418">
            <v>0</v>
          </cell>
          <cell r="EP418">
            <v>0</v>
          </cell>
          <cell r="EQ418">
            <v>0</v>
          </cell>
          <cell r="ER418">
            <v>0</v>
          </cell>
          <cell r="ES418">
            <v>0</v>
          </cell>
          <cell r="ET418">
            <v>0</v>
          </cell>
          <cell r="EU418">
            <v>0</v>
          </cell>
          <cell r="EV418">
            <v>0</v>
          </cell>
          <cell r="EW418">
            <v>0</v>
          </cell>
          <cell r="EX418">
            <v>0</v>
          </cell>
          <cell r="EY418">
            <v>0</v>
          </cell>
          <cell r="EZ418">
            <v>0</v>
          </cell>
          <cell r="FA418">
            <v>0</v>
          </cell>
          <cell r="FB418">
            <v>0</v>
          </cell>
          <cell r="FC418">
            <v>0</v>
          </cell>
          <cell r="FD418">
            <v>0</v>
          </cell>
          <cell r="FE418">
            <v>0</v>
          </cell>
          <cell r="FF418">
            <v>0</v>
          </cell>
          <cell r="FG418">
            <v>0</v>
          </cell>
          <cell r="FH418">
            <v>0</v>
          </cell>
          <cell r="FI418">
            <v>0</v>
          </cell>
          <cell r="FJ418">
            <v>0</v>
          </cell>
          <cell r="FK418">
            <v>0</v>
          </cell>
          <cell r="FL418">
            <v>0</v>
          </cell>
          <cell r="FM418">
            <v>0</v>
          </cell>
          <cell r="FN418">
            <v>0</v>
          </cell>
          <cell r="FO418">
            <v>0</v>
          </cell>
          <cell r="FP418">
            <v>0</v>
          </cell>
          <cell r="FQ418">
            <v>0</v>
          </cell>
          <cell r="FR418">
            <v>0</v>
          </cell>
          <cell r="FS418">
            <v>0</v>
          </cell>
          <cell r="FT418">
            <v>0</v>
          </cell>
          <cell r="FU418">
            <v>0</v>
          </cell>
          <cell r="FV418">
            <v>0</v>
          </cell>
          <cell r="FW418">
            <v>0</v>
          </cell>
          <cell r="FX418">
            <v>0</v>
          </cell>
          <cell r="FY418">
            <v>0</v>
          </cell>
          <cell r="FZ418">
            <v>0</v>
          </cell>
          <cell r="GA418">
            <v>0</v>
          </cell>
          <cell r="GB418">
            <v>0</v>
          </cell>
          <cell r="GC418">
            <v>0</v>
          </cell>
          <cell r="GD418">
            <v>0</v>
          </cell>
          <cell r="GE418">
            <v>0</v>
          </cell>
          <cell r="GF418">
            <v>0</v>
          </cell>
          <cell r="GG418">
            <v>0</v>
          </cell>
          <cell r="GH418">
            <v>0</v>
          </cell>
          <cell r="GI418">
            <v>0</v>
          </cell>
          <cell r="GJ418">
            <v>0</v>
          </cell>
          <cell r="GK418">
            <v>0</v>
          </cell>
          <cell r="GL418">
            <v>0</v>
          </cell>
          <cell r="GM418">
            <v>0</v>
          </cell>
          <cell r="GN418">
            <v>0</v>
          </cell>
          <cell r="GO418">
            <v>0</v>
          </cell>
          <cell r="GP418">
            <v>0</v>
          </cell>
          <cell r="GQ418">
            <v>0</v>
          </cell>
          <cell r="GR418">
            <v>0</v>
          </cell>
          <cell r="GS418">
            <v>0</v>
          </cell>
          <cell r="GT418">
            <v>0</v>
          </cell>
          <cell r="GU418">
            <v>0</v>
          </cell>
          <cell r="GV418">
            <v>0</v>
          </cell>
          <cell r="GW418">
            <v>0</v>
          </cell>
          <cell r="GX418">
            <v>0</v>
          </cell>
          <cell r="GY418">
            <v>0</v>
          </cell>
          <cell r="GZ418">
            <v>0</v>
          </cell>
          <cell r="HA418">
            <v>0</v>
          </cell>
          <cell r="HB418">
            <v>0</v>
          </cell>
          <cell r="HC418">
            <v>0</v>
          </cell>
          <cell r="HD418">
            <v>0</v>
          </cell>
          <cell r="HE418">
            <v>0</v>
          </cell>
          <cell r="HF418">
            <v>0</v>
          </cell>
          <cell r="HG418">
            <v>0</v>
          </cell>
          <cell r="HH418">
            <v>0</v>
          </cell>
          <cell r="HI418">
            <v>0</v>
          </cell>
          <cell r="HJ418">
            <v>0</v>
          </cell>
          <cell r="HK418">
            <v>0</v>
          </cell>
          <cell r="HL418">
            <v>0</v>
          </cell>
          <cell r="HM418">
            <v>0</v>
          </cell>
          <cell r="HN418">
            <v>0</v>
          </cell>
          <cell r="HO418">
            <v>0</v>
          </cell>
          <cell r="HP418">
            <v>0</v>
          </cell>
          <cell r="HQ418">
            <v>0</v>
          </cell>
          <cell r="HR418">
            <v>0</v>
          </cell>
          <cell r="HS418">
            <v>0</v>
          </cell>
          <cell r="HT418">
            <v>0</v>
          </cell>
          <cell r="HU418">
            <v>0</v>
          </cell>
          <cell r="HV418">
            <v>0</v>
          </cell>
          <cell r="HW418">
            <v>0</v>
          </cell>
          <cell r="HX418">
            <v>0</v>
          </cell>
          <cell r="HY418">
            <v>0</v>
          </cell>
          <cell r="HZ418">
            <v>0</v>
          </cell>
          <cell r="IA418">
            <v>0</v>
          </cell>
          <cell r="IB418">
            <v>0</v>
          </cell>
          <cell r="IC418">
            <v>0</v>
          </cell>
          <cell r="ID418">
            <v>0</v>
          </cell>
          <cell r="IE418">
            <v>0</v>
          </cell>
          <cell r="IF418">
            <v>0</v>
          </cell>
          <cell r="IG418">
            <v>0</v>
          </cell>
          <cell r="IH418">
            <v>0</v>
          </cell>
          <cell r="II418">
            <v>0</v>
          </cell>
          <cell r="IJ418">
            <v>0</v>
          </cell>
          <cell r="IK418">
            <v>0</v>
          </cell>
          <cell r="IL418">
            <v>0</v>
          </cell>
          <cell r="IM418">
            <v>0</v>
          </cell>
          <cell r="IN418">
            <v>0</v>
          </cell>
          <cell r="IO418">
            <v>0</v>
          </cell>
          <cell r="IP418">
            <v>0</v>
          </cell>
          <cell r="IQ418">
            <v>0</v>
          </cell>
          <cell r="IR418">
            <v>0</v>
          </cell>
          <cell r="IS418">
            <v>0</v>
          </cell>
          <cell r="IT418">
            <v>0</v>
          </cell>
          <cell r="IU418">
            <v>0</v>
          </cell>
          <cell r="IV418">
            <v>0</v>
          </cell>
          <cell r="IW418">
            <v>0</v>
          </cell>
          <cell r="IX418">
            <v>0</v>
          </cell>
          <cell r="IY418">
            <v>0</v>
          </cell>
          <cell r="IZ418">
            <v>0</v>
          </cell>
          <cell r="JA418">
            <v>0</v>
          </cell>
          <cell r="JB418">
            <v>0</v>
          </cell>
          <cell r="JC418">
            <v>0</v>
          </cell>
          <cell r="JD418">
            <v>0</v>
          </cell>
          <cell r="JE418">
            <v>0</v>
          </cell>
          <cell r="JF418">
            <v>0</v>
          </cell>
          <cell r="JG418">
            <v>0</v>
          </cell>
          <cell r="JH418">
            <v>0</v>
          </cell>
          <cell r="JI418">
            <v>0</v>
          </cell>
          <cell r="JJ418">
            <v>0</v>
          </cell>
          <cell r="JK418">
            <v>0</v>
          </cell>
          <cell r="JL418">
            <v>0</v>
          </cell>
          <cell r="JM418">
            <v>0</v>
          </cell>
          <cell r="JN418">
            <v>0</v>
          </cell>
          <cell r="JO418">
            <v>0</v>
          </cell>
          <cell r="JP418">
            <v>0</v>
          </cell>
          <cell r="JQ418">
            <v>0</v>
          </cell>
          <cell r="JR418">
            <v>0</v>
          </cell>
          <cell r="JS418">
            <v>0</v>
          </cell>
          <cell r="JT418">
            <v>0</v>
          </cell>
          <cell r="JU418">
            <v>0</v>
          </cell>
          <cell r="JV418">
            <v>0</v>
          </cell>
          <cell r="JW418">
            <v>0</v>
          </cell>
          <cell r="JX418">
            <v>0</v>
          </cell>
          <cell r="JY418">
            <v>0</v>
          </cell>
          <cell r="JZ418">
            <v>0</v>
          </cell>
          <cell r="KA418">
            <v>0</v>
          </cell>
        </row>
        <row r="419">
          <cell r="C419">
            <v>7911</v>
          </cell>
          <cell r="D419" t="str">
            <v>CHA-OAK UTE FR E MON OLD DO NOT USE</v>
          </cell>
          <cell r="E419">
            <v>0</v>
          </cell>
          <cell r="F419">
            <v>0</v>
          </cell>
          <cell r="G419">
            <v>0</v>
          </cell>
          <cell r="H419">
            <v>1134</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0</v>
          </cell>
          <cell r="CB419">
            <v>0</v>
          </cell>
          <cell r="CC419">
            <v>0</v>
          </cell>
          <cell r="CD419">
            <v>0</v>
          </cell>
          <cell r="CE419">
            <v>0</v>
          </cell>
          <cell r="CF419">
            <v>0</v>
          </cell>
          <cell r="CG419">
            <v>0</v>
          </cell>
          <cell r="CH419">
            <v>0</v>
          </cell>
          <cell r="CI419">
            <v>0</v>
          </cell>
          <cell r="CJ419">
            <v>0</v>
          </cell>
          <cell r="CK419">
            <v>0</v>
          </cell>
          <cell r="CL419">
            <v>0</v>
          </cell>
          <cell r="CM419">
            <v>0</v>
          </cell>
          <cell r="CN419">
            <v>0</v>
          </cell>
          <cell r="CO419">
            <v>0</v>
          </cell>
          <cell r="CP419">
            <v>0</v>
          </cell>
          <cell r="CQ419">
            <v>0</v>
          </cell>
          <cell r="CR419">
            <v>0</v>
          </cell>
          <cell r="CS419">
            <v>0</v>
          </cell>
          <cell r="CT419">
            <v>0</v>
          </cell>
          <cell r="CU419">
            <v>0</v>
          </cell>
          <cell r="CV419">
            <v>0</v>
          </cell>
          <cell r="CW419">
            <v>0</v>
          </cell>
          <cell r="CX419">
            <v>0</v>
          </cell>
          <cell r="CY419">
            <v>0</v>
          </cell>
          <cell r="CZ419">
            <v>0</v>
          </cell>
          <cell r="DA419">
            <v>0</v>
          </cell>
          <cell r="DB419">
            <v>0</v>
          </cell>
          <cell r="DC419">
            <v>0</v>
          </cell>
          <cell r="DD419">
            <v>0</v>
          </cell>
          <cell r="DE419">
            <v>0</v>
          </cell>
          <cell r="DF419">
            <v>0</v>
          </cell>
          <cell r="DG419">
            <v>0</v>
          </cell>
          <cell r="DH419">
            <v>0</v>
          </cell>
          <cell r="DI419">
            <v>0</v>
          </cell>
          <cell r="DJ419">
            <v>0</v>
          </cell>
          <cell r="DK419">
            <v>0</v>
          </cell>
          <cell r="DL419">
            <v>0</v>
          </cell>
          <cell r="DM419">
            <v>0</v>
          </cell>
          <cell r="DN419">
            <v>0</v>
          </cell>
          <cell r="DO419">
            <v>0</v>
          </cell>
          <cell r="DP419">
            <v>0</v>
          </cell>
          <cell r="DQ419">
            <v>0</v>
          </cell>
          <cell r="DR419">
            <v>0</v>
          </cell>
          <cell r="DS419">
            <v>0</v>
          </cell>
          <cell r="DT419">
            <v>0</v>
          </cell>
          <cell r="DU419">
            <v>0</v>
          </cell>
          <cell r="DV419">
            <v>0</v>
          </cell>
          <cell r="DW419">
            <v>0</v>
          </cell>
          <cell r="DX419">
            <v>0</v>
          </cell>
          <cell r="DY419">
            <v>0</v>
          </cell>
          <cell r="DZ419">
            <v>0</v>
          </cell>
          <cell r="EA419">
            <v>0</v>
          </cell>
          <cell r="EB419">
            <v>0</v>
          </cell>
          <cell r="EC419">
            <v>0</v>
          </cell>
          <cell r="ED419">
            <v>0</v>
          </cell>
          <cell r="EE419">
            <v>0</v>
          </cell>
          <cell r="EF419">
            <v>0</v>
          </cell>
          <cell r="EG419">
            <v>0</v>
          </cell>
          <cell r="EH419">
            <v>0</v>
          </cell>
          <cell r="EI419">
            <v>0</v>
          </cell>
          <cell r="EJ419">
            <v>0</v>
          </cell>
          <cell r="EK419">
            <v>0</v>
          </cell>
          <cell r="EL419">
            <v>0</v>
          </cell>
          <cell r="EM419">
            <v>0</v>
          </cell>
          <cell r="EN419">
            <v>0</v>
          </cell>
          <cell r="EO419">
            <v>0</v>
          </cell>
          <cell r="EP419">
            <v>0</v>
          </cell>
          <cell r="EQ419">
            <v>0</v>
          </cell>
          <cell r="ER419">
            <v>0</v>
          </cell>
          <cell r="ES419">
            <v>0</v>
          </cell>
          <cell r="ET419">
            <v>0</v>
          </cell>
          <cell r="EU419">
            <v>0</v>
          </cell>
          <cell r="EV419">
            <v>0</v>
          </cell>
          <cell r="EW419">
            <v>0</v>
          </cell>
          <cell r="EX419">
            <v>0</v>
          </cell>
          <cell r="EY419">
            <v>0</v>
          </cell>
          <cell r="EZ419">
            <v>0</v>
          </cell>
          <cell r="FA419">
            <v>0</v>
          </cell>
          <cell r="FB419">
            <v>0</v>
          </cell>
          <cell r="FC419">
            <v>0</v>
          </cell>
          <cell r="FD419">
            <v>0</v>
          </cell>
          <cell r="FE419">
            <v>0</v>
          </cell>
          <cell r="FF419">
            <v>0</v>
          </cell>
          <cell r="FG419">
            <v>0</v>
          </cell>
          <cell r="FH419">
            <v>0</v>
          </cell>
          <cell r="FI419">
            <v>0</v>
          </cell>
          <cell r="FJ419">
            <v>0</v>
          </cell>
          <cell r="FK419">
            <v>0</v>
          </cell>
          <cell r="FL419">
            <v>0</v>
          </cell>
          <cell r="FM419">
            <v>0</v>
          </cell>
          <cell r="FN419">
            <v>0</v>
          </cell>
          <cell r="FO419">
            <v>0</v>
          </cell>
          <cell r="FP419">
            <v>0</v>
          </cell>
          <cell r="FQ419">
            <v>0</v>
          </cell>
          <cell r="FR419">
            <v>0</v>
          </cell>
          <cell r="FS419">
            <v>0</v>
          </cell>
          <cell r="FT419">
            <v>0</v>
          </cell>
          <cell r="FU419">
            <v>0</v>
          </cell>
          <cell r="FV419">
            <v>0</v>
          </cell>
          <cell r="FW419">
            <v>0</v>
          </cell>
          <cell r="FX419">
            <v>0</v>
          </cell>
          <cell r="FY419">
            <v>0</v>
          </cell>
          <cell r="FZ419">
            <v>0</v>
          </cell>
          <cell r="GA419">
            <v>0</v>
          </cell>
          <cell r="GB419">
            <v>0</v>
          </cell>
          <cell r="GC419">
            <v>0</v>
          </cell>
          <cell r="GD419">
            <v>0</v>
          </cell>
          <cell r="GE419">
            <v>0</v>
          </cell>
          <cell r="GF419">
            <v>0</v>
          </cell>
          <cell r="GG419">
            <v>0</v>
          </cell>
          <cell r="GH419">
            <v>0</v>
          </cell>
          <cell r="GI419">
            <v>0</v>
          </cell>
          <cell r="GJ419">
            <v>0</v>
          </cell>
          <cell r="GK419">
            <v>0</v>
          </cell>
          <cell r="GL419">
            <v>0</v>
          </cell>
          <cell r="GM419">
            <v>0</v>
          </cell>
          <cell r="GN419">
            <v>0</v>
          </cell>
          <cell r="GO419">
            <v>0</v>
          </cell>
          <cell r="GP419">
            <v>0</v>
          </cell>
          <cell r="GQ419">
            <v>0</v>
          </cell>
          <cell r="GR419">
            <v>0</v>
          </cell>
          <cell r="GS419">
            <v>0</v>
          </cell>
          <cell r="GT419">
            <v>0</v>
          </cell>
          <cell r="GU419">
            <v>0</v>
          </cell>
          <cell r="GV419">
            <v>0</v>
          </cell>
          <cell r="GW419">
            <v>0</v>
          </cell>
          <cell r="GX419">
            <v>0</v>
          </cell>
          <cell r="GY419">
            <v>0</v>
          </cell>
          <cell r="GZ419">
            <v>0</v>
          </cell>
          <cell r="HA419">
            <v>0</v>
          </cell>
          <cell r="HB419">
            <v>0</v>
          </cell>
          <cell r="HC419">
            <v>0</v>
          </cell>
          <cell r="HD419">
            <v>0</v>
          </cell>
          <cell r="HE419">
            <v>0</v>
          </cell>
          <cell r="HF419">
            <v>0</v>
          </cell>
          <cell r="HG419">
            <v>0</v>
          </cell>
          <cell r="HH419">
            <v>0</v>
          </cell>
          <cell r="HI419">
            <v>0</v>
          </cell>
          <cell r="HJ419">
            <v>0</v>
          </cell>
          <cell r="HK419">
            <v>0</v>
          </cell>
          <cell r="HL419">
            <v>0</v>
          </cell>
          <cell r="HM419">
            <v>0</v>
          </cell>
          <cell r="HN419">
            <v>0</v>
          </cell>
          <cell r="HO419">
            <v>0</v>
          </cell>
          <cell r="HP419">
            <v>0</v>
          </cell>
          <cell r="HQ419">
            <v>0</v>
          </cell>
          <cell r="HR419">
            <v>0</v>
          </cell>
          <cell r="HS419">
            <v>0</v>
          </cell>
          <cell r="HT419">
            <v>0</v>
          </cell>
          <cell r="HU419">
            <v>0</v>
          </cell>
          <cell r="HV419">
            <v>0</v>
          </cell>
          <cell r="HW419">
            <v>0</v>
          </cell>
          <cell r="HX419">
            <v>0</v>
          </cell>
          <cell r="HY419">
            <v>0</v>
          </cell>
          <cell r="HZ419">
            <v>0</v>
          </cell>
          <cell r="IA419">
            <v>0</v>
          </cell>
          <cell r="IB419">
            <v>0</v>
          </cell>
          <cell r="IC419">
            <v>0</v>
          </cell>
          <cell r="ID419">
            <v>0</v>
          </cell>
          <cell r="IE419">
            <v>0</v>
          </cell>
          <cell r="IF419">
            <v>0</v>
          </cell>
          <cell r="IG419">
            <v>0</v>
          </cell>
          <cell r="IH419">
            <v>0</v>
          </cell>
          <cell r="II419">
            <v>0</v>
          </cell>
          <cell r="IJ419">
            <v>0</v>
          </cell>
          <cell r="IK419">
            <v>0</v>
          </cell>
          <cell r="IL419">
            <v>0</v>
          </cell>
          <cell r="IM419">
            <v>0</v>
          </cell>
          <cell r="IN419">
            <v>0</v>
          </cell>
          <cell r="IO419">
            <v>0</v>
          </cell>
          <cell r="IP419">
            <v>0</v>
          </cell>
          <cell r="IQ419">
            <v>0</v>
          </cell>
          <cell r="IR419">
            <v>0</v>
          </cell>
          <cell r="IS419">
            <v>0</v>
          </cell>
          <cell r="IT419">
            <v>0</v>
          </cell>
          <cell r="IU419">
            <v>0</v>
          </cell>
          <cell r="IV419">
            <v>0</v>
          </cell>
          <cell r="IW419">
            <v>0</v>
          </cell>
          <cell r="IX419">
            <v>0</v>
          </cell>
          <cell r="IY419">
            <v>0</v>
          </cell>
          <cell r="IZ419">
            <v>0</v>
          </cell>
          <cell r="JA419">
            <v>0</v>
          </cell>
          <cell r="JB419">
            <v>0</v>
          </cell>
          <cell r="JC419">
            <v>0</v>
          </cell>
          <cell r="JD419">
            <v>0</v>
          </cell>
          <cell r="JE419">
            <v>0</v>
          </cell>
          <cell r="JF419">
            <v>0</v>
          </cell>
          <cell r="JG419">
            <v>0</v>
          </cell>
          <cell r="JH419">
            <v>0</v>
          </cell>
          <cell r="JI419">
            <v>0</v>
          </cell>
          <cell r="JJ419">
            <v>0</v>
          </cell>
          <cell r="JK419">
            <v>0</v>
          </cell>
          <cell r="JL419">
            <v>0</v>
          </cell>
          <cell r="JM419">
            <v>0</v>
          </cell>
          <cell r="JN419">
            <v>0</v>
          </cell>
          <cell r="JO419">
            <v>0</v>
          </cell>
          <cell r="JP419">
            <v>0</v>
          </cell>
          <cell r="JQ419">
            <v>0</v>
          </cell>
          <cell r="JR419">
            <v>0</v>
          </cell>
          <cell r="JS419">
            <v>0</v>
          </cell>
          <cell r="JT419">
            <v>0</v>
          </cell>
          <cell r="JU419">
            <v>0</v>
          </cell>
          <cell r="JV419">
            <v>0</v>
          </cell>
          <cell r="JW419">
            <v>0</v>
          </cell>
          <cell r="JX419">
            <v>0</v>
          </cell>
          <cell r="JY419">
            <v>0</v>
          </cell>
          <cell r="JZ419">
            <v>0</v>
          </cell>
          <cell r="KA419">
            <v>0</v>
          </cell>
        </row>
        <row r="420">
          <cell r="C420">
            <v>7912</v>
          </cell>
          <cell r="D420" t="str">
            <v>W HAR FR E MON OLD DO NOT USE</v>
          </cell>
          <cell r="E420">
            <v>0</v>
          </cell>
          <cell r="F420">
            <v>0</v>
          </cell>
          <cell r="G420">
            <v>0</v>
          </cell>
          <cell r="H420">
            <v>6969</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0</v>
          </cell>
          <cell r="CB420">
            <v>0</v>
          </cell>
          <cell r="CC420">
            <v>0</v>
          </cell>
          <cell r="CD420">
            <v>0</v>
          </cell>
          <cell r="CE420">
            <v>0</v>
          </cell>
          <cell r="CF420">
            <v>0</v>
          </cell>
          <cell r="CG420">
            <v>0</v>
          </cell>
          <cell r="CH420">
            <v>0</v>
          </cell>
          <cell r="CI420">
            <v>0</v>
          </cell>
          <cell r="CJ420">
            <v>0</v>
          </cell>
          <cell r="CK420">
            <v>0</v>
          </cell>
          <cell r="CL420">
            <v>0</v>
          </cell>
          <cell r="CM420">
            <v>0</v>
          </cell>
          <cell r="CN420">
            <v>0</v>
          </cell>
          <cell r="CO420">
            <v>0</v>
          </cell>
          <cell r="CP420">
            <v>0</v>
          </cell>
          <cell r="CQ420">
            <v>0</v>
          </cell>
          <cell r="CR420">
            <v>0</v>
          </cell>
          <cell r="CS420">
            <v>0</v>
          </cell>
          <cell r="CT420">
            <v>0</v>
          </cell>
          <cell r="CU420">
            <v>0</v>
          </cell>
          <cell r="CV420">
            <v>0</v>
          </cell>
          <cell r="CW420">
            <v>0</v>
          </cell>
          <cell r="CX420">
            <v>0</v>
          </cell>
          <cell r="CY420">
            <v>0</v>
          </cell>
          <cell r="CZ420">
            <v>0</v>
          </cell>
          <cell r="DA420">
            <v>0</v>
          </cell>
          <cell r="DB420">
            <v>0</v>
          </cell>
          <cell r="DC420">
            <v>0</v>
          </cell>
          <cell r="DD420">
            <v>0</v>
          </cell>
          <cell r="DE420">
            <v>0</v>
          </cell>
          <cell r="DF420">
            <v>0</v>
          </cell>
          <cell r="DG420">
            <v>0</v>
          </cell>
          <cell r="DH420">
            <v>0</v>
          </cell>
          <cell r="DI420">
            <v>0</v>
          </cell>
          <cell r="DJ420">
            <v>0</v>
          </cell>
          <cell r="DK420">
            <v>0</v>
          </cell>
          <cell r="DL420">
            <v>0</v>
          </cell>
          <cell r="DM420">
            <v>0</v>
          </cell>
          <cell r="DN420">
            <v>0</v>
          </cell>
          <cell r="DO420">
            <v>0</v>
          </cell>
          <cell r="DP420">
            <v>0</v>
          </cell>
          <cell r="DQ420">
            <v>0</v>
          </cell>
          <cell r="DR420">
            <v>0</v>
          </cell>
          <cell r="DS420">
            <v>0</v>
          </cell>
          <cell r="DT420">
            <v>0</v>
          </cell>
          <cell r="DU420">
            <v>0</v>
          </cell>
          <cell r="DV420">
            <v>0</v>
          </cell>
          <cell r="DW420">
            <v>0</v>
          </cell>
          <cell r="DX420">
            <v>0</v>
          </cell>
          <cell r="DY420">
            <v>0</v>
          </cell>
          <cell r="DZ420">
            <v>0</v>
          </cell>
          <cell r="EA420">
            <v>0</v>
          </cell>
          <cell r="EB420">
            <v>0</v>
          </cell>
          <cell r="EC420">
            <v>0</v>
          </cell>
          <cell r="ED420">
            <v>0</v>
          </cell>
          <cell r="EE420">
            <v>0</v>
          </cell>
          <cell r="EF420">
            <v>0</v>
          </cell>
          <cell r="EG420">
            <v>0</v>
          </cell>
          <cell r="EH420">
            <v>0</v>
          </cell>
          <cell r="EI420">
            <v>0</v>
          </cell>
          <cell r="EJ420">
            <v>0</v>
          </cell>
          <cell r="EK420">
            <v>0</v>
          </cell>
          <cell r="EL420">
            <v>0</v>
          </cell>
          <cell r="EM420">
            <v>0</v>
          </cell>
          <cell r="EN420">
            <v>0</v>
          </cell>
          <cell r="EO420">
            <v>0</v>
          </cell>
          <cell r="EP420">
            <v>0</v>
          </cell>
          <cell r="EQ420">
            <v>0</v>
          </cell>
          <cell r="ER420">
            <v>0</v>
          </cell>
          <cell r="ES420">
            <v>0</v>
          </cell>
          <cell r="ET420">
            <v>0</v>
          </cell>
          <cell r="EU420">
            <v>0</v>
          </cell>
          <cell r="EV420">
            <v>0</v>
          </cell>
          <cell r="EW420">
            <v>0</v>
          </cell>
          <cell r="EX420">
            <v>0</v>
          </cell>
          <cell r="EY420">
            <v>0</v>
          </cell>
          <cell r="EZ420">
            <v>0</v>
          </cell>
          <cell r="FA420">
            <v>0</v>
          </cell>
          <cell r="FB420">
            <v>0</v>
          </cell>
          <cell r="FC420">
            <v>0</v>
          </cell>
          <cell r="FD420">
            <v>0</v>
          </cell>
          <cell r="FE420">
            <v>0</v>
          </cell>
          <cell r="FF420">
            <v>0</v>
          </cell>
          <cell r="FG420">
            <v>0</v>
          </cell>
          <cell r="FH420">
            <v>0</v>
          </cell>
          <cell r="FI420">
            <v>0</v>
          </cell>
          <cell r="FJ420">
            <v>0</v>
          </cell>
          <cell r="FK420">
            <v>0</v>
          </cell>
          <cell r="FL420">
            <v>0</v>
          </cell>
          <cell r="FM420">
            <v>0</v>
          </cell>
          <cell r="FN420">
            <v>0</v>
          </cell>
          <cell r="FO420">
            <v>0</v>
          </cell>
          <cell r="FP420">
            <v>0</v>
          </cell>
          <cell r="FQ420">
            <v>0</v>
          </cell>
          <cell r="FR420">
            <v>0</v>
          </cell>
          <cell r="FS420">
            <v>0</v>
          </cell>
          <cell r="FT420">
            <v>0</v>
          </cell>
          <cell r="FU420">
            <v>0</v>
          </cell>
          <cell r="FV420">
            <v>0</v>
          </cell>
          <cell r="FW420">
            <v>0</v>
          </cell>
          <cell r="FX420">
            <v>0</v>
          </cell>
          <cell r="FY420">
            <v>0</v>
          </cell>
          <cell r="FZ420">
            <v>0</v>
          </cell>
          <cell r="GA420">
            <v>0</v>
          </cell>
          <cell r="GB420">
            <v>0</v>
          </cell>
          <cell r="GC420">
            <v>0</v>
          </cell>
          <cell r="GD420">
            <v>0</v>
          </cell>
          <cell r="GE420">
            <v>0</v>
          </cell>
          <cell r="GF420">
            <v>0</v>
          </cell>
          <cell r="GG420">
            <v>0</v>
          </cell>
          <cell r="GH420">
            <v>0</v>
          </cell>
          <cell r="GI420">
            <v>0</v>
          </cell>
          <cell r="GJ420">
            <v>0</v>
          </cell>
          <cell r="GK420">
            <v>0</v>
          </cell>
          <cell r="GL420">
            <v>0</v>
          </cell>
          <cell r="GM420">
            <v>0</v>
          </cell>
          <cell r="GN420">
            <v>0</v>
          </cell>
          <cell r="GO420">
            <v>0</v>
          </cell>
          <cell r="GP420">
            <v>0</v>
          </cell>
          <cell r="GQ420">
            <v>0</v>
          </cell>
          <cell r="GR420">
            <v>0</v>
          </cell>
          <cell r="GS420">
            <v>0</v>
          </cell>
          <cell r="GT420">
            <v>0</v>
          </cell>
          <cell r="GU420">
            <v>0</v>
          </cell>
          <cell r="GV420">
            <v>0</v>
          </cell>
          <cell r="GW420">
            <v>0</v>
          </cell>
          <cell r="GX420">
            <v>0</v>
          </cell>
          <cell r="GY420">
            <v>0</v>
          </cell>
          <cell r="GZ420">
            <v>0</v>
          </cell>
          <cell r="HA420">
            <v>0</v>
          </cell>
          <cell r="HB420">
            <v>0</v>
          </cell>
          <cell r="HC420">
            <v>0</v>
          </cell>
          <cell r="HD420">
            <v>0</v>
          </cell>
          <cell r="HE420">
            <v>0</v>
          </cell>
          <cell r="HF420">
            <v>0</v>
          </cell>
          <cell r="HG420">
            <v>0</v>
          </cell>
          <cell r="HH420">
            <v>0</v>
          </cell>
          <cell r="HI420">
            <v>0</v>
          </cell>
          <cell r="HJ420">
            <v>0</v>
          </cell>
          <cell r="HK420">
            <v>0</v>
          </cell>
          <cell r="HL420">
            <v>0</v>
          </cell>
          <cell r="HM420">
            <v>0</v>
          </cell>
          <cell r="HN420">
            <v>0</v>
          </cell>
          <cell r="HO420">
            <v>0</v>
          </cell>
          <cell r="HP420">
            <v>0</v>
          </cell>
          <cell r="HQ420">
            <v>0</v>
          </cell>
          <cell r="HR420">
            <v>0</v>
          </cell>
          <cell r="HS420">
            <v>0</v>
          </cell>
          <cell r="HT420">
            <v>0</v>
          </cell>
          <cell r="HU420">
            <v>0</v>
          </cell>
          <cell r="HV420">
            <v>0</v>
          </cell>
          <cell r="HW420">
            <v>0</v>
          </cell>
          <cell r="HX420">
            <v>0</v>
          </cell>
          <cell r="HY420">
            <v>0</v>
          </cell>
          <cell r="HZ420">
            <v>0</v>
          </cell>
          <cell r="IA420">
            <v>0</v>
          </cell>
          <cell r="IB420">
            <v>0</v>
          </cell>
          <cell r="IC420">
            <v>0</v>
          </cell>
          <cell r="ID420">
            <v>0</v>
          </cell>
          <cell r="IE420">
            <v>0</v>
          </cell>
          <cell r="IF420">
            <v>0</v>
          </cell>
          <cell r="IG420">
            <v>0</v>
          </cell>
          <cell r="IH420">
            <v>0</v>
          </cell>
          <cell r="II420">
            <v>0</v>
          </cell>
          <cell r="IJ420">
            <v>0</v>
          </cell>
          <cell r="IK420">
            <v>0</v>
          </cell>
          <cell r="IL420">
            <v>0</v>
          </cell>
          <cell r="IM420">
            <v>0</v>
          </cell>
          <cell r="IN420">
            <v>0</v>
          </cell>
          <cell r="IO420">
            <v>0</v>
          </cell>
          <cell r="IP420">
            <v>0</v>
          </cell>
          <cell r="IQ420">
            <v>0</v>
          </cell>
          <cell r="IR420">
            <v>0</v>
          </cell>
          <cell r="IS420">
            <v>0</v>
          </cell>
          <cell r="IT420">
            <v>0</v>
          </cell>
          <cell r="IU420">
            <v>0</v>
          </cell>
          <cell r="IV420">
            <v>0</v>
          </cell>
          <cell r="IW420">
            <v>0</v>
          </cell>
          <cell r="IX420">
            <v>0</v>
          </cell>
          <cell r="IY420">
            <v>0</v>
          </cell>
          <cell r="IZ420">
            <v>0</v>
          </cell>
          <cell r="JA420">
            <v>0</v>
          </cell>
          <cell r="JB420">
            <v>0</v>
          </cell>
          <cell r="JC420">
            <v>0</v>
          </cell>
          <cell r="JD420">
            <v>0</v>
          </cell>
          <cell r="JE420">
            <v>0</v>
          </cell>
          <cell r="JF420">
            <v>0</v>
          </cell>
          <cell r="JG420">
            <v>0</v>
          </cell>
          <cell r="JH420">
            <v>0</v>
          </cell>
          <cell r="JI420">
            <v>0</v>
          </cell>
          <cell r="JJ420">
            <v>0</v>
          </cell>
          <cell r="JK420">
            <v>0</v>
          </cell>
          <cell r="JL420">
            <v>0</v>
          </cell>
          <cell r="JM420">
            <v>0</v>
          </cell>
          <cell r="JN420">
            <v>0</v>
          </cell>
          <cell r="JO420">
            <v>0</v>
          </cell>
          <cell r="JP420">
            <v>0</v>
          </cell>
          <cell r="JQ420">
            <v>0</v>
          </cell>
          <cell r="JR420">
            <v>0</v>
          </cell>
          <cell r="JS420">
            <v>0</v>
          </cell>
          <cell r="JT420">
            <v>0</v>
          </cell>
          <cell r="JU420">
            <v>0</v>
          </cell>
          <cell r="JV420">
            <v>0</v>
          </cell>
          <cell r="JW420">
            <v>0</v>
          </cell>
          <cell r="JX420">
            <v>0</v>
          </cell>
          <cell r="JY420">
            <v>0</v>
          </cell>
          <cell r="JZ420">
            <v>0</v>
          </cell>
          <cell r="KA420">
            <v>0</v>
          </cell>
        </row>
        <row r="421">
          <cell r="C421">
            <v>7913</v>
          </cell>
          <cell r="D421" t="str">
            <v>W MON FR E MON OLD DO NOT USE</v>
          </cell>
          <cell r="E421">
            <v>0</v>
          </cell>
          <cell r="F421">
            <v>0</v>
          </cell>
          <cell r="G421">
            <v>0</v>
          </cell>
          <cell r="H421">
            <v>6987</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0</v>
          </cell>
          <cell r="CL421">
            <v>0</v>
          </cell>
          <cell r="CM421">
            <v>0</v>
          </cell>
          <cell r="CN421">
            <v>0</v>
          </cell>
          <cell r="CO421">
            <v>0</v>
          </cell>
          <cell r="CP421">
            <v>0</v>
          </cell>
          <cell r="CQ421">
            <v>0</v>
          </cell>
          <cell r="CR421">
            <v>0</v>
          </cell>
          <cell r="CS421">
            <v>0</v>
          </cell>
          <cell r="CT421">
            <v>0</v>
          </cell>
          <cell r="CU421">
            <v>0</v>
          </cell>
          <cell r="CV421">
            <v>0</v>
          </cell>
          <cell r="CW421">
            <v>0</v>
          </cell>
          <cell r="CX421">
            <v>0</v>
          </cell>
          <cell r="CY421">
            <v>0</v>
          </cell>
          <cell r="CZ421">
            <v>0</v>
          </cell>
          <cell r="DA421">
            <v>0</v>
          </cell>
          <cell r="DB421">
            <v>0</v>
          </cell>
          <cell r="DC421">
            <v>0</v>
          </cell>
          <cell r="DD421">
            <v>0</v>
          </cell>
          <cell r="DE421">
            <v>0</v>
          </cell>
          <cell r="DF421">
            <v>0</v>
          </cell>
          <cell r="DG421">
            <v>0</v>
          </cell>
          <cell r="DH421">
            <v>0</v>
          </cell>
          <cell r="DI421">
            <v>0</v>
          </cell>
          <cell r="DJ421">
            <v>0</v>
          </cell>
          <cell r="DK421">
            <v>0</v>
          </cell>
          <cell r="DL421">
            <v>0</v>
          </cell>
          <cell r="DM421">
            <v>0</v>
          </cell>
          <cell r="DN421">
            <v>0</v>
          </cell>
          <cell r="DO421">
            <v>0</v>
          </cell>
          <cell r="DP421">
            <v>0</v>
          </cell>
          <cell r="DQ421">
            <v>0</v>
          </cell>
          <cell r="DR421">
            <v>0</v>
          </cell>
          <cell r="DS421">
            <v>0</v>
          </cell>
          <cell r="DT421">
            <v>0</v>
          </cell>
          <cell r="DU421">
            <v>0</v>
          </cell>
          <cell r="DV421">
            <v>0</v>
          </cell>
          <cell r="DW421">
            <v>0</v>
          </cell>
          <cell r="DX421">
            <v>0</v>
          </cell>
          <cell r="DY421">
            <v>0</v>
          </cell>
          <cell r="DZ421">
            <v>0</v>
          </cell>
          <cell r="EA421">
            <v>0</v>
          </cell>
          <cell r="EB421">
            <v>0</v>
          </cell>
          <cell r="EC421">
            <v>0</v>
          </cell>
          <cell r="ED421">
            <v>0</v>
          </cell>
          <cell r="EE421">
            <v>0</v>
          </cell>
          <cell r="EF421">
            <v>0</v>
          </cell>
          <cell r="EG421">
            <v>0</v>
          </cell>
          <cell r="EH421">
            <v>0</v>
          </cell>
          <cell r="EI421">
            <v>0</v>
          </cell>
          <cell r="EJ421">
            <v>0</v>
          </cell>
          <cell r="EK421">
            <v>0</v>
          </cell>
          <cell r="EL421">
            <v>0</v>
          </cell>
          <cell r="EM421">
            <v>0</v>
          </cell>
          <cell r="EN421">
            <v>0</v>
          </cell>
          <cell r="EO421">
            <v>0</v>
          </cell>
          <cell r="EP421">
            <v>0</v>
          </cell>
          <cell r="EQ421">
            <v>0</v>
          </cell>
          <cell r="ER421">
            <v>0</v>
          </cell>
          <cell r="ES421">
            <v>0</v>
          </cell>
          <cell r="ET421">
            <v>0</v>
          </cell>
          <cell r="EU421">
            <v>0</v>
          </cell>
          <cell r="EV421">
            <v>0</v>
          </cell>
          <cell r="EW421">
            <v>0</v>
          </cell>
          <cell r="EX421">
            <v>0</v>
          </cell>
          <cell r="EY421">
            <v>0</v>
          </cell>
          <cell r="EZ421">
            <v>0</v>
          </cell>
          <cell r="FA421">
            <v>0</v>
          </cell>
          <cell r="FB421">
            <v>0</v>
          </cell>
          <cell r="FC421">
            <v>0</v>
          </cell>
          <cell r="FD421">
            <v>0</v>
          </cell>
          <cell r="FE421">
            <v>0</v>
          </cell>
          <cell r="FF421">
            <v>0</v>
          </cell>
          <cell r="FG421">
            <v>0</v>
          </cell>
          <cell r="FH421">
            <v>0</v>
          </cell>
          <cell r="FI421">
            <v>0</v>
          </cell>
          <cell r="FJ421">
            <v>0</v>
          </cell>
          <cell r="FK421">
            <v>0</v>
          </cell>
          <cell r="FL421">
            <v>0</v>
          </cell>
          <cell r="FM421">
            <v>0</v>
          </cell>
          <cell r="FN421">
            <v>0</v>
          </cell>
          <cell r="FO421">
            <v>0</v>
          </cell>
          <cell r="FP421">
            <v>0</v>
          </cell>
          <cell r="FQ421">
            <v>0</v>
          </cell>
          <cell r="FR421">
            <v>0</v>
          </cell>
          <cell r="FS421">
            <v>0</v>
          </cell>
          <cell r="FT421">
            <v>0</v>
          </cell>
          <cell r="FU421">
            <v>0</v>
          </cell>
          <cell r="FV421">
            <v>0</v>
          </cell>
          <cell r="FW421">
            <v>0</v>
          </cell>
          <cell r="FX421">
            <v>0</v>
          </cell>
          <cell r="FY421">
            <v>0</v>
          </cell>
          <cell r="FZ421">
            <v>0</v>
          </cell>
          <cell r="GA421">
            <v>0</v>
          </cell>
          <cell r="GB421">
            <v>0</v>
          </cell>
          <cell r="GC421">
            <v>0</v>
          </cell>
          <cell r="GD421">
            <v>0</v>
          </cell>
          <cell r="GE421">
            <v>0</v>
          </cell>
          <cell r="GF421">
            <v>0</v>
          </cell>
          <cell r="GG421">
            <v>0</v>
          </cell>
          <cell r="GH421">
            <v>0</v>
          </cell>
          <cell r="GI421">
            <v>0</v>
          </cell>
          <cell r="GJ421">
            <v>0</v>
          </cell>
          <cell r="GK421">
            <v>0</v>
          </cell>
          <cell r="GL421">
            <v>0</v>
          </cell>
          <cell r="GM421">
            <v>0</v>
          </cell>
          <cell r="GN421">
            <v>0</v>
          </cell>
          <cell r="GO421">
            <v>0</v>
          </cell>
          <cell r="GP421">
            <v>0</v>
          </cell>
          <cell r="GQ421">
            <v>0</v>
          </cell>
          <cell r="GR421">
            <v>0</v>
          </cell>
          <cell r="GS421">
            <v>0</v>
          </cell>
          <cell r="GT421">
            <v>0</v>
          </cell>
          <cell r="GU421">
            <v>0</v>
          </cell>
          <cell r="GV421">
            <v>0</v>
          </cell>
          <cell r="GW421">
            <v>0</v>
          </cell>
          <cell r="GX421">
            <v>0</v>
          </cell>
          <cell r="GY421">
            <v>0</v>
          </cell>
          <cell r="GZ421">
            <v>0</v>
          </cell>
          <cell r="HA421">
            <v>0</v>
          </cell>
          <cell r="HB421">
            <v>0</v>
          </cell>
          <cell r="HC421">
            <v>0</v>
          </cell>
          <cell r="HD421">
            <v>0</v>
          </cell>
          <cell r="HE421">
            <v>0</v>
          </cell>
          <cell r="HF421">
            <v>0</v>
          </cell>
          <cell r="HG421">
            <v>0</v>
          </cell>
          <cell r="HH421">
            <v>0</v>
          </cell>
          <cell r="HI421">
            <v>0</v>
          </cell>
          <cell r="HJ421">
            <v>0</v>
          </cell>
          <cell r="HK421">
            <v>0</v>
          </cell>
          <cell r="HL421">
            <v>0</v>
          </cell>
          <cell r="HM421">
            <v>0</v>
          </cell>
          <cell r="HN421">
            <v>0</v>
          </cell>
          <cell r="HO421">
            <v>0</v>
          </cell>
          <cell r="HP421">
            <v>0</v>
          </cell>
          <cell r="HQ421">
            <v>0</v>
          </cell>
          <cell r="HR421">
            <v>0</v>
          </cell>
          <cell r="HS421">
            <v>0</v>
          </cell>
          <cell r="HT421">
            <v>0</v>
          </cell>
          <cell r="HU421">
            <v>0</v>
          </cell>
          <cell r="HV421">
            <v>0</v>
          </cell>
          <cell r="HW421">
            <v>0</v>
          </cell>
          <cell r="HX421">
            <v>0</v>
          </cell>
          <cell r="HY421">
            <v>0</v>
          </cell>
          <cell r="HZ421">
            <v>0</v>
          </cell>
          <cell r="IA421">
            <v>0</v>
          </cell>
          <cell r="IB421">
            <v>0</v>
          </cell>
          <cell r="IC421">
            <v>0</v>
          </cell>
          <cell r="ID421">
            <v>0</v>
          </cell>
          <cell r="IE421">
            <v>0</v>
          </cell>
          <cell r="IF421">
            <v>0</v>
          </cell>
          <cell r="IG421">
            <v>0</v>
          </cell>
          <cell r="IH421">
            <v>0</v>
          </cell>
          <cell r="II421">
            <v>0</v>
          </cell>
          <cell r="IJ421">
            <v>0</v>
          </cell>
          <cell r="IK421">
            <v>0</v>
          </cell>
          <cell r="IL421">
            <v>0</v>
          </cell>
          <cell r="IM421">
            <v>0</v>
          </cell>
          <cell r="IN421">
            <v>0</v>
          </cell>
          <cell r="IO421">
            <v>0</v>
          </cell>
          <cell r="IP421">
            <v>0</v>
          </cell>
          <cell r="IQ421">
            <v>0</v>
          </cell>
          <cell r="IR421">
            <v>0</v>
          </cell>
          <cell r="IS421">
            <v>0</v>
          </cell>
          <cell r="IT421">
            <v>0</v>
          </cell>
          <cell r="IU421">
            <v>0</v>
          </cell>
          <cell r="IV421">
            <v>0</v>
          </cell>
          <cell r="IW421">
            <v>0</v>
          </cell>
          <cell r="IX421">
            <v>0</v>
          </cell>
          <cell r="IY421">
            <v>0</v>
          </cell>
          <cell r="IZ421">
            <v>0</v>
          </cell>
          <cell r="JA421">
            <v>0</v>
          </cell>
          <cell r="JB421">
            <v>0</v>
          </cell>
          <cell r="JC421">
            <v>0</v>
          </cell>
          <cell r="JD421">
            <v>0</v>
          </cell>
          <cell r="JE421">
            <v>0</v>
          </cell>
          <cell r="JF421">
            <v>0</v>
          </cell>
          <cell r="JG421">
            <v>0</v>
          </cell>
          <cell r="JH421">
            <v>0</v>
          </cell>
          <cell r="JI421">
            <v>0</v>
          </cell>
          <cell r="JJ421">
            <v>0</v>
          </cell>
          <cell r="JK421">
            <v>0</v>
          </cell>
          <cell r="JL421">
            <v>0</v>
          </cell>
          <cell r="JM421">
            <v>0</v>
          </cell>
          <cell r="JN421">
            <v>0</v>
          </cell>
          <cell r="JO421">
            <v>0</v>
          </cell>
          <cell r="JP421">
            <v>0</v>
          </cell>
          <cell r="JQ421">
            <v>0</v>
          </cell>
          <cell r="JR421">
            <v>0</v>
          </cell>
          <cell r="JS421">
            <v>0</v>
          </cell>
          <cell r="JT421">
            <v>0</v>
          </cell>
          <cell r="JU421">
            <v>0</v>
          </cell>
          <cell r="JV421">
            <v>0</v>
          </cell>
          <cell r="JW421">
            <v>0</v>
          </cell>
          <cell r="JX421">
            <v>0</v>
          </cell>
          <cell r="JY421">
            <v>0</v>
          </cell>
          <cell r="JZ421">
            <v>0</v>
          </cell>
          <cell r="KA421">
            <v>0</v>
          </cell>
        </row>
        <row r="422">
          <cell r="C422">
            <v>7914</v>
          </cell>
          <cell r="D422" t="str">
            <v>BEDFORD FROM NEW MARKET OLD</v>
          </cell>
          <cell r="E422">
            <v>0</v>
          </cell>
          <cell r="F422">
            <v>0</v>
          </cell>
          <cell r="G422">
            <v>0</v>
          </cell>
          <cell r="H422">
            <v>549</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0</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A422">
            <v>0</v>
          </cell>
          <cell r="HB422">
            <v>0</v>
          </cell>
          <cell r="HC422">
            <v>0</v>
          </cell>
          <cell r="HD422">
            <v>0</v>
          </cell>
          <cell r="HE422">
            <v>0</v>
          </cell>
          <cell r="HF422">
            <v>0</v>
          </cell>
          <cell r="HG422">
            <v>0</v>
          </cell>
          <cell r="HH422">
            <v>0</v>
          </cell>
          <cell r="HI422">
            <v>0</v>
          </cell>
          <cell r="HJ422">
            <v>0</v>
          </cell>
          <cell r="HK422">
            <v>0</v>
          </cell>
          <cell r="HL422">
            <v>0</v>
          </cell>
          <cell r="HM422">
            <v>0</v>
          </cell>
          <cell r="HN422">
            <v>0</v>
          </cell>
          <cell r="HO422">
            <v>0</v>
          </cell>
          <cell r="HP422">
            <v>0</v>
          </cell>
          <cell r="HQ422">
            <v>0</v>
          </cell>
          <cell r="HR422">
            <v>0</v>
          </cell>
          <cell r="HS422">
            <v>0</v>
          </cell>
          <cell r="HT422">
            <v>0</v>
          </cell>
          <cell r="HU422">
            <v>0</v>
          </cell>
          <cell r="HV422">
            <v>0</v>
          </cell>
          <cell r="HW422">
            <v>0</v>
          </cell>
          <cell r="HX422">
            <v>0</v>
          </cell>
          <cell r="HY422">
            <v>0</v>
          </cell>
          <cell r="HZ422">
            <v>0</v>
          </cell>
          <cell r="IA422">
            <v>0</v>
          </cell>
          <cell r="IB422">
            <v>0</v>
          </cell>
          <cell r="IC422">
            <v>0</v>
          </cell>
          <cell r="ID422">
            <v>0</v>
          </cell>
          <cell r="IE422">
            <v>0</v>
          </cell>
          <cell r="IF422">
            <v>0</v>
          </cell>
          <cell r="IG422">
            <v>0</v>
          </cell>
          <cell r="IH422">
            <v>0</v>
          </cell>
          <cell r="II422">
            <v>0</v>
          </cell>
          <cell r="IJ422">
            <v>0</v>
          </cell>
          <cell r="IK422">
            <v>0</v>
          </cell>
          <cell r="IL422">
            <v>0</v>
          </cell>
          <cell r="IM422">
            <v>0</v>
          </cell>
          <cell r="IN422">
            <v>0</v>
          </cell>
          <cell r="IO422">
            <v>0</v>
          </cell>
          <cell r="IP422">
            <v>0</v>
          </cell>
          <cell r="IQ422">
            <v>0</v>
          </cell>
          <cell r="IR422">
            <v>0</v>
          </cell>
          <cell r="IS422">
            <v>0</v>
          </cell>
          <cell r="IT422">
            <v>0</v>
          </cell>
          <cell r="IU422">
            <v>0</v>
          </cell>
          <cell r="IV422">
            <v>0</v>
          </cell>
          <cell r="IW422">
            <v>0</v>
          </cell>
          <cell r="IX422">
            <v>0</v>
          </cell>
          <cell r="IY422">
            <v>0</v>
          </cell>
          <cell r="IZ422">
            <v>0</v>
          </cell>
          <cell r="JA422">
            <v>0</v>
          </cell>
          <cell r="JB422">
            <v>0</v>
          </cell>
          <cell r="JC422">
            <v>0</v>
          </cell>
          <cell r="JD422">
            <v>0</v>
          </cell>
          <cell r="JE422">
            <v>0</v>
          </cell>
          <cell r="JF422">
            <v>0</v>
          </cell>
          <cell r="JG422">
            <v>0</v>
          </cell>
          <cell r="JH422">
            <v>0</v>
          </cell>
          <cell r="JI422">
            <v>0</v>
          </cell>
          <cell r="JJ422">
            <v>0</v>
          </cell>
          <cell r="JK422">
            <v>0</v>
          </cell>
          <cell r="JL422">
            <v>0</v>
          </cell>
          <cell r="JM422">
            <v>0</v>
          </cell>
          <cell r="JN422">
            <v>0</v>
          </cell>
          <cell r="JO422">
            <v>0</v>
          </cell>
          <cell r="JP422">
            <v>0</v>
          </cell>
          <cell r="JQ422">
            <v>0</v>
          </cell>
          <cell r="JR422">
            <v>0</v>
          </cell>
          <cell r="JS422">
            <v>0</v>
          </cell>
          <cell r="JT422">
            <v>0</v>
          </cell>
          <cell r="JU422">
            <v>0</v>
          </cell>
          <cell r="JV422">
            <v>0</v>
          </cell>
          <cell r="JW422">
            <v>0</v>
          </cell>
          <cell r="JX422">
            <v>0</v>
          </cell>
          <cell r="JY422">
            <v>0</v>
          </cell>
          <cell r="JZ422">
            <v>0</v>
          </cell>
          <cell r="KA422">
            <v>0</v>
          </cell>
        </row>
        <row r="423">
          <cell r="C423">
            <v>7915</v>
          </cell>
          <cell r="D423" t="str">
            <v>CORNING FROM NEW MARKET OLD</v>
          </cell>
          <cell r="E423">
            <v>0</v>
          </cell>
          <cell r="F423">
            <v>0</v>
          </cell>
          <cell r="G423">
            <v>0</v>
          </cell>
          <cell r="H423">
            <v>1431</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v>0</v>
          </cell>
          <cell r="CJ423">
            <v>0</v>
          </cell>
          <cell r="CK423">
            <v>0</v>
          </cell>
          <cell r="CL423">
            <v>0</v>
          </cell>
          <cell r="CM423">
            <v>0</v>
          </cell>
          <cell r="CN423">
            <v>0</v>
          </cell>
          <cell r="CO423">
            <v>0</v>
          </cell>
          <cell r="CP423">
            <v>0</v>
          </cell>
          <cell r="CQ423">
            <v>0</v>
          </cell>
          <cell r="CR423">
            <v>0</v>
          </cell>
          <cell r="CS423">
            <v>0</v>
          </cell>
          <cell r="CT423">
            <v>0</v>
          </cell>
          <cell r="CU423">
            <v>0</v>
          </cell>
          <cell r="CV423">
            <v>0</v>
          </cell>
          <cell r="CW423">
            <v>0</v>
          </cell>
          <cell r="CX423">
            <v>0</v>
          </cell>
          <cell r="CY423">
            <v>0</v>
          </cell>
          <cell r="CZ423">
            <v>0</v>
          </cell>
          <cell r="DA423">
            <v>0</v>
          </cell>
          <cell r="DB423">
            <v>0</v>
          </cell>
          <cell r="DC423">
            <v>0</v>
          </cell>
          <cell r="DD423">
            <v>0</v>
          </cell>
          <cell r="DE423">
            <v>0</v>
          </cell>
          <cell r="DF423">
            <v>0</v>
          </cell>
          <cell r="DG423">
            <v>0</v>
          </cell>
          <cell r="DH423">
            <v>0</v>
          </cell>
          <cell r="DI423">
            <v>0</v>
          </cell>
          <cell r="DJ423">
            <v>0</v>
          </cell>
          <cell r="DK423">
            <v>0</v>
          </cell>
          <cell r="DL423">
            <v>0</v>
          </cell>
          <cell r="DM423">
            <v>0</v>
          </cell>
          <cell r="DN423">
            <v>0</v>
          </cell>
          <cell r="DO423">
            <v>0</v>
          </cell>
          <cell r="DP423">
            <v>0</v>
          </cell>
          <cell r="DQ423">
            <v>0</v>
          </cell>
          <cell r="DR423">
            <v>0</v>
          </cell>
          <cell r="DS423">
            <v>0</v>
          </cell>
          <cell r="DT423">
            <v>0</v>
          </cell>
          <cell r="DU423">
            <v>0</v>
          </cell>
          <cell r="DV423">
            <v>0</v>
          </cell>
          <cell r="DW423">
            <v>0</v>
          </cell>
          <cell r="DX423">
            <v>0</v>
          </cell>
          <cell r="DY423">
            <v>0</v>
          </cell>
          <cell r="DZ423">
            <v>0</v>
          </cell>
          <cell r="EA423">
            <v>0</v>
          </cell>
          <cell r="EB423">
            <v>0</v>
          </cell>
          <cell r="EC423">
            <v>0</v>
          </cell>
          <cell r="ED423">
            <v>0</v>
          </cell>
          <cell r="EE423">
            <v>0</v>
          </cell>
          <cell r="EF423">
            <v>0</v>
          </cell>
          <cell r="EG423">
            <v>0</v>
          </cell>
          <cell r="EH423">
            <v>0</v>
          </cell>
          <cell r="EI423">
            <v>0</v>
          </cell>
          <cell r="EJ423">
            <v>0</v>
          </cell>
          <cell r="EK423">
            <v>0</v>
          </cell>
          <cell r="EL423">
            <v>0</v>
          </cell>
          <cell r="EM423">
            <v>0</v>
          </cell>
          <cell r="EN423">
            <v>0</v>
          </cell>
          <cell r="EO423">
            <v>0</v>
          </cell>
          <cell r="EP423">
            <v>0</v>
          </cell>
          <cell r="EQ423">
            <v>0</v>
          </cell>
          <cell r="ER423">
            <v>0</v>
          </cell>
          <cell r="ES423">
            <v>0</v>
          </cell>
          <cell r="ET423">
            <v>0</v>
          </cell>
          <cell r="EU423">
            <v>0</v>
          </cell>
          <cell r="EV423">
            <v>0</v>
          </cell>
          <cell r="EW423">
            <v>0</v>
          </cell>
          <cell r="EX423">
            <v>0</v>
          </cell>
          <cell r="EY423">
            <v>0</v>
          </cell>
          <cell r="EZ423">
            <v>0</v>
          </cell>
          <cell r="FA423">
            <v>0</v>
          </cell>
          <cell r="FB423">
            <v>0</v>
          </cell>
          <cell r="FC423">
            <v>0</v>
          </cell>
          <cell r="FD423">
            <v>0</v>
          </cell>
          <cell r="FE423">
            <v>0</v>
          </cell>
          <cell r="FF423">
            <v>0</v>
          </cell>
          <cell r="FG423">
            <v>0</v>
          </cell>
          <cell r="FH423">
            <v>0</v>
          </cell>
          <cell r="FI423">
            <v>0</v>
          </cell>
          <cell r="FJ423">
            <v>0</v>
          </cell>
          <cell r="FK423">
            <v>0</v>
          </cell>
          <cell r="FL423">
            <v>0</v>
          </cell>
          <cell r="FM423">
            <v>0</v>
          </cell>
          <cell r="FN423">
            <v>0</v>
          </cell>
          <cell r="FO423">
            <v>0</v>
          </cell>
          <cell r="FP423">
            <v>0</v>
          </cell>
          <cell r="FQ423">
            <v>0</v>
          </cell>
          <cell r="FR423">
            <v>0</v>
          </cell>
          <cell r="FS423">
            <v>0</v>
          </cell>
          <cell r="FT423">
            <v>0</v>
          </cell>
          <cell r="FU423">
            <v>0</v>
          </cell>
          <cell r="FV423">
            <v>0</v>
          </cell>
          <cell r="FW423">
            <v>0</v>
          </cell>
          <cell r="FX423">
            <v>0</v>
          </cell>
          <cell r="FY423">
            <v>0</v>
          </cell>
          <cell r="FZ423">
            <v>0</v>
          </cell>
          <cell r="GA423">
            <v>0</v>
          </cell>
          <cell r="GB423">
            <v>0</v>
          </cell>
          <cell r="GC423">
            <v>0</v>
          </cell>
          <cell r="GD423">
            <v>0</v>
          </cell>
          <cell r="GE423">
            <v>0</v>
          </cell>
          <cell r="GF423">
            <v>0</v>
          </cell>
          <cell r="GG423">
            <v>0</v>
          </cell>
          <cell r="GH423">
            <v>0</v>
          </cell>
          <cell r="GI423">
            <v>0</v>
          </cell>
          <cell r="GJ423">
            <v>0</v>
          </cell>
          <cell r="GK423">
            <v>0</v>
          </cell>
          <cell r="GL423">
            <v>0</v>
          </cell>
          <cell r="GM423">
            <v>0</v>
          </cell>
          <cell r="GN423">
            <v>0</v>
          </cell>
          <cell r="GO423">
            <v>0</v>
          </cell>
          <cell r="GP423">
            <v>0</v>
          </cell>
          <cell r="GQ423">
            <v>0</v>
          </cell>
          <cell r="GR423">
            <v>0</v>
          </cell>
          <cell r="GS423">
            <v>0</v>
          </cell>
          <cell r="GT423">
            <v>0</v>
          </cell>
          <cell r="GU423">
            <v>0</v>
          </cell>
          <cell r="GV423">
            <v>0</v>
          </cell>
          <cell r="GW423">
            <v>0</v>
          </cell>
          <cell r="GX423">
            <v>0</v>
          </cell>
          <cell r="GY423">
            <v>0</v>
          </cell>
          <cell r="GZ423">
            <v>0</v>
          </cell>
          <cell r="HA423">
            <v>0</v>
          </cell>
          <cell r="HB423">
            <v>0</v>
          </cell>
          <cell r="HC423">
            <v>0</v>
          </cell>
          <cell r="HD423">
            <v>0</v>
          </cell>
          <cell r="HE423">
            <v>0</v>
          </cell>
          <cell r="HF423">
            <v>0</v>
          </cell>
          <cell r="HG423">
            <v>0</v>
          </cell>
          <cell r="HH423">
            <v>0</v>
          </cell>
          <cell r="HI423">
            <v>0</v>
          </cell>
          <cell r="HJ423">
            <v>0</v>
          </cell>
          <cell r="HK423">
            <v>0</v>
          </cell>
          <cell r="HL423">
            <v>0</v>
          </cell>
          <cell r="HM423">
            <v>0</v>
          </cell>
          <cell r="HN423">
            <v>0</v>
          </cell>
          <cell r="HO423">
            <v>0</v>
          </cell>
          <cell r="HP423">
            <v>0</v>
          </cell>
          <cell r="HQ423">
            <v>0</v>
          </cell>
          <cell r="HR423">
            <v>0</v>
          </cell>
          <cell r="HS423">
            <v>0</v>
          </cell>
          <cell r="HT423">
            <v>0</v>
          </cell>
          <cell r="HU423">
            <v>0</v>
          </cell>
          <cell r="HV423">
            <v>0</v>
          </cell>
          <cell r="HW423">
            <v>0</v>
          </cell>
          <cell r="HX423">
            <v>0</v>
          </cell>
          <cell r="HY423">
            <v>0</v>
          </cell>
          <cell r="HZ423">
            <v>0</v>
          </cell>
          <cell r="IA423">
            <v>0</v>
          </cell>
          <cell r="IB423">
            <v>0</v>
          </cell>
          <cell r="IC423">
            <v>0</v>
          </cell>
          <cell r="ID423">
            <v>0</v>
          </cell>
          <cell r="IE423">
            <v>0</v>
          </cell>
          <cell r="IF423">
            <v>0</v>
          </cell>
          <cell r="IG423">
            <v>0</v>
          </cell>
          <cell r="IH423">
            <v>0</v>
          </cell>
          <cell r="II423">
            <v>0</v>
          </cell>
          <cell r="IJ423">
            <v>0</v>
          </cell>
          <cell r="IK423">
            <v>0</v>
          </cell>
          <cell r="IL423">
            <v>0</v>
          </cell>
          <cell r="IM423">
            <v>0</v>
          </cell>
          <cell r="IN423">
            <v>0</v>
          </cell>
          <cell r="IO423">
            <v>0</v>
          </cell>
          <cell r="IP423">
            <v>0</v>
          </cell>
          <cell r="IQ423">
            <v>0</v>
          </cell>
          <cell r="IR423">
            <v>0</v>
          </cell>
          <cell r="IS423">
            <v>0</v>
          </cell>
          <cell r="IT423">
            <v>0</v>
          </cell>
          <cell r="IU423">
            <v>0</v>
          </cell>
          <cell r="IV423">
            <v>0</v>
          </cell>
          <cell r="IW423">
            <v>0</v>
          </cell>
          <cell r="IX423">
            <v>0</v>
          </cell>
          <cell r="IY423">
            <v>0</v>
          </cell>
          <cell r="IZ423">
            <v>0</v>
          </cell>
          <cell r="JA423">
            <v>0</v>
          </cell>
          <cell r="JB423">
            <v>0</v>
          </cell>
          <cell r="JC423">
            <v>0</v>
          </cell>
          <cell r="JD423">
            <v>0</v>
          </cell>
          <cell r="JE423">
            <v>0</v>
          </cell>
          <cell r="JF423">
            <v>0</v>
          </cell>
          <cell r="JG423">
            <v>0</v>
          </cell>
          <cell r="JH423">
            <v>0</v>
          </cell>
          <cell r="JI423">
            <v>0</v>
          </cell>
          <cell r="JJ423">
            <v>0</v>
          </cell>
          <cell r="JK423">
            <v>0</v>
          </cell>
          <cell r="JL423">
            <v>0</v>
          </cell>
          <cell r="JM423">
            <v>0</v>
          </cell>
          <cell r="JN423">
            <v>0</v>
          </cell>
          <cell r="JO423">
            <v>0</v>
          </cell>
          <cell r="JP423">
            <v>0</v>
          </cell>
          <cell r="JQ423">
            <v>0</v>
          </cell>
          <cell r="JR423">
            <v>0</v>
          </cell>
          <cell r="JS423">
            <v>0</v>
          </cell>
          <cell r="JT423">
            <v>0</v>
          </cell>
          <cell r="JU423">
            <v>0</v>
          </cell>
          <cell r="JV423">
            <v>0</v>
          </cell>
          <cell r="JW423">
            <v>0</v>
          </cell>
          <cell r="JX423">
            <v>0</v>
          </cell>
          <cell r="JY423">
            <v>0</v>
          </cell>
          <cell r="JZ423">
            <v>0</v>
          </cell>
          <cell r="KA423">
            <v>0</v>
          </cell>
        </row>
        <row r="424">
          <cell r="C424">
            <v>7916</v>
          </cell>
          <cell r="D424" t="str">
            <v>CLARINDA FROM NEW MARKET OLD</v>
          </cell>
          <cell r="E424">
            <v>0</v>
          </cell>
          <cell r="F424">
            <v>0</v>
          </cell>
          <cell r="G424">
            <v>0</v>
          </cell>
          <cell r="H424">
            <v>1197</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v>0</v>
          </cell>
          <cell r="CJ424">
            <v>0</v>
          </cell>
          <cell r="CK424">
            <v>0</v>
          </cell>
          <cell r="CL424">
            <v>0</v>
          </cell>
          <cell r="CM424">
            <v>0</v>
          </cell>
          <cell r="CN424">
            <v>0</v>
          </cell>
          <cell r="CO424">
            <v>0</v>
          </cell>
          <cell r="CP424">
            <v>0</v>
          </cell>
          <cell r="CQ424">
            <v>0</v>
          </cell>
          <cell r="CR424">
            <v>0</v>
          </cell>
          <cell r="CS424">
            <v>0</v>
          </cell>
          <cell r="CT424">
            <v>0</v>
          </cell>
          <cell r="CU424">
            <v>0</v>
          </cell>
          <cell r="CV424">
            <v>0</v>
          </cell>
          <cell r="CW424">
            <v>0</v>
          </cell>
          <cell r="CX424">
            <v>0</v>
          </cell>
          <cell r="CY424">
            <v>0</v>
          </cell>
          <cell r="CZ424">
            <v>0</v>
          </cell>
          <cell r="DA424">
            <v>0</v>
          </cell>
          <cell r="DB424">
            <v>0</v>
          </cell>
          <cell r="DC424">
            <v>0</v>
          </cell>
          <cell r="DD424">
            <v>0</v>
          </cell>
          <cell r="DE424">
            <v>0</v>
          </cell>
          <cell r="DF424">
            <v>0</v>
          </cell>
          <cell r="DG424">
            <v>0</v>
          </cell>
          <cell r="DH424">
            <v>0</v>
          </cell>
          <cell r="DI424">
            <v>0</v>
          </cell>
          <cell r="DJ424">
            <v>0</v>
          </cell>
          <cell r="DK424">
            <v>0</v>
          </cell>
          <cell r="DL424">
            <v>0</v>
          </cell>
          <cell r="DM424">
            <v>0</v>
          </cell>
          <cell r="DN424">
            <v>0</v>
          </cell>
          <cell r="DO424">
            <v>0</v>
          </cell>
          <cell r="DP424">
            <v>0</v>
          </cell>
          <cell r="DQ424">
            <v>0</v>
          </cell>
          <cell r="DR424">
            <v>0</v>
          </cell>
          <cell r="DS424">
            <v>0</v>
          </cell>
          <cell r="DT424">
            <v>0</v>
          </cell>
          <cell r="DU424">
            <v>0</v>
          </cell>
          <cell r="DV424">
            <v>0</v>
          </cell>
          <cell r="DW424">
            <v>0</v>
          </cell>
          <cell r="DX424">
            <v>0</v>
          </cell>
          <cell r="DY424">
            <v>0</v>
          </cell>
          <cell r="DZ424">
            <v>0</v>
          </cell>
          <cell r="EA424">
            <v>0</v>
          </cell>
          <cell r="EB424">
            <v>0</v>
          </cell>
          <cell r="EC424">
            <v>0</v>
          </cell>
          <cell r="ED424">
            <v>0</v>
          </cell>
          <cell r="EE424">
            <v>0</v>
          </cell>
          <cell r="EF424">
            <v>0</v>
          </cell>
          <cell r="EG424">
            <v>0</v>
          </cell>
          <cell r="EH424">
            <v>0</v>
          </cell>
          <cell r="EI424">
            <v>0</v>
          </cell>
          <cell r="EJ424">
            <v>0</v>
          </cell>
          <cell r="EK424">
            <v>0</v>
          </cell>
          <cell r="EL424">
            <v>0</v>
          </cell>
          <cell r="EM424">
            <v>0</v>
          </cell>
          <cell r="EN424">
            <v>0</v>
          </cell>
          <cell r="EO424">
            <v>0</v>
          </cell>
          <cell r="EP424">
            <v>0</v>
          </cell>
          <cell r="EQ424">
            <v>0</v>
          </cell>
          <cell r="ER424">
            <v>0</v>
          </cell>
          <cell r="ES424">
            <v>0</v>
          </cell>
          <cell r="ET424">
            <v>0</v>
          </cell>
          <cell r="EU424">
            <v>0</v>
          </cell>
          <cell r="EV424">
            <v>0</v>
          </cell>
          <cell r="EW424">
            <v>0</v>
          </cell>
          <cell r="EX424">
            <v>0</v>
          </cell>
          <cell r="EY424">
            <v>0</v>
          </cell>
          <cell r="EZ424">
            <v>0</v>
          </cell>
          <cell r="FA424">
            <v>0</v>
          </cell>
          <cell r="FB424">
            <v>0</v>
          </cell>
          <cell r="FC424">
            <v>0</v>
          </cell>
          <cell r="FD424">
            <v>0</v>
          </cell>
          <cell r="FE424">
            <v>0</v>
          </cell>
          <cell r="FF424">
            <v>0</v>
          </cell>
          <cell r="FG424">
            <v>0</v>
          </cell>
          <cell r="FH424">
            <v>0</v>
          </cell>
          <cell r="FI424">
            <v>0</v>
          </cell>
          <cell r="FJ424">
            <v>0</v>
          </cell>
          <cell r="FK424">
            <v>0</v>
          </cell>
          <cell r="FL424">
            <v>0</v>
          </cell>
          <cell r="FM424">
            <v>0</v>
          </cell>
          <cell r="FN424">
            <v>0</v>
          </cell>
          <cell r="FO424">
            <v>0</v>
          </cell>
          <cell r="FP424">
            <v>0</v>
          </cell>
          <cell r="FQ424">
            <v>0</v>
          </cell>
          <cell r="FR424">
            <v>0</v>
          </cell>
          <cell r="FS424">
            <v>0</v>
          </cell>
          <cell r="FT424">
            <v>0</v>
          </cell>
          <cell r="FU424">
            <v>0</v>
          </cell>
          <cell r="FV424">
            <v>0</v>
          </cell>
          <cell r="FW424">
            <v>0</v>
          </cell>
          <cell r="FX424">
            <v>0</v>
          </cell>
          <cell r="FY424">
            <v>0</v>
          </cell>
          <cell r="FZ424">
            <v>0</v>
          </cell>
          <cell r="GA424">
            <v>0</v>
          </cell>
          <cell r="GB424">
            <v>0</v>
          </cell>
          <cell r="GC424">
            <v>0</v>
          </cell>
          <cell r="GD424">
            <v>0</v>
          </cell>
          <cell r="GE424">
            <v>0</v>
          </cell>
          <cell r="GF424">
            <v>0</v>
          </cell>
          <cell r="GG424">
            <v>0</v>
          </cell>
          <cell r="GH424">
            <v>0</v>
          </cell>
          <cell r="GI424">
            <v>0</v>
          </cell>
          <cell r="GJ424">
            <v>0</v>
          </cell>
          <cell r="GK424">
            <v>0</v>
          </cell>
          <cell r="GL424">
            <v>0</v>
          </cell>
          <cell r="GM424">
            <v>0</v>
          </cell>
          <cell r="GN424">
            <v>0</v>
          </cell>
          <cell r="GO424">
            <v>0</v>
          </cell>
          <cell r="GP424">
            <v>0</v>
          </cell>
          <cell r="GQ424">
            <v>0</v>
          </cell>
          <cell r="GR424">
            <v>0</v>
          </cell>
          <cell r="GS424">
            <v>0</v>
          </cell>
          <cell r="GT424">
            <v>0</v>
          </cell>
          <cell r="GU424">
            <v>0</v>
          </cell>
          <cell r="GV424">
            <v>0</v>
          </cell>
          <cell r="GW424">
            <v>0</v>
          </cell>
          <cell r="GX424">
            <v>0</v>
          </cell>
          <cell r="GY424">
            <v>0</v>
          </cell>
          <cell r="GZ424">
            <v>0</v>
          </cell>
          <cell r="HA424">
            <v>0</v>
          </cell>
          <cell r="HB424">
            <v>0</v>
          </cell>
          <cell r="HC424">
            <v>0</v>
          </cell>
          <cell r="HD424">
            <v>0</v>
          </cell>
          <cell r="HE424">
            <v>0</v>
          </cell>
          <cell r="HF424">
            <v>0</v>
          </cell>
          <cell r="HG424">
            <v>0</v>
          </cell>
          <cell r="HH424">
            <v>0</v>
          </cell>
          <cell r="HI424">
            <v>0</v>
          </cell>
          <cell r="HJ424">
            <v>0</v>
          </cell>
          <cell r="HK424">
            <v>0</v>
          </cell>
          <cell r="HL424">
            <v>0</v>
          </cell>
          <cell r="HM424">
            <v>0</v>
          </cell>
          <cell r="HN424">
            <v>0</v>
          </cell>
          <cell r="HO424">
            <v>0</v>
          </cell>
          <cell r="HP424">
            <v>0</v>
          </cell>
          <cell r="HQ424">
            <v>0</v>
          </cell>
          <cell r="HR424">
            <v>0</v>
          </cell>
          <cell r="HS424">
            <v>0</v>
          </cell>
          <cell r="HT424">
            <v>0</v>
          </cell>
          <cell r="HU424">
            <v>0</v>
          </cell>
          <cell r="HV424">
            <v>0</v>
          </cell>
          <cell r="HW424">
            <v>0</v>
          </cell>
          <cell r="HX424">
            <v>0</v>
          </cell>
          <cell r="HY424">
            <v>0</v>
          </cell>
          <cell r="HZ424">
            <v>0</v>
          </cell>
          <cell r="IA424">
            <v>0</v>
          </cell>
          <cell r="IB424">
            <v>0</v>
          </cell>
          <cell r="IC424">
            <v>0</v>
          </cell>
          <cell r="ID424">
            <v>0</v>
          </cell>
          <cell r="IE424">
            <v>0</v>
          </cell>
          <cell r="IF424">
            <v>0</v>
          </cell>
          <cell r="IG424">
            <v>0</v>
          </cell>
          <cell r="IH424">
            <v>0</v>
          </cell>
          <cell r="II424">
            <v>0</v>
          </cell>
          <cell r="IJ424">
            <v>0</v>
          </cell>
          <cell r="IK424">
            <v>0</v>
          </cell>
          <cell r="IL424">
            <v>0</v>
          </cell>
          <cell r="IM424">
            <v>0</v>
          </cell>
          <cell r="IN424">
            <v>0</v>
          </cell>
          <cell r="IO424">
            <v>0</v>
          </cell>
          <cell r="IP424">
            <v>0</v>
          </cell>
          <cell r="IQ424">
            <v>0</v>
          </cell>
          <cell r="IR424">
            <v>0</v>
          </cell>
          <cell r="IS424">
            <v>0</v>
          </cell>
          <cell r="IT424">
            <v>0</v>
          </cell>
          <cell r="IU424">
            <v>0</v>
          </cell>
          <cell r="IV424">
            <v>0</v>
          </cell>
          <cell r="IW424">
            <v>0</v>
          </cell>
          <cell r="IX424">
            <v>0</v>
          </cell>
          <cell r="IY424">
            <v>0</v>
          </cell>
          <cell r="IZ424">
            <v>0</v>
          </cell>
          <cell r="JA424">
            <v>0</v>
          </cell>
          <cell r="JB424">
            <v>0</v>
          </cell>
          <cell r="JC424">
            <v>0</v>
          </cell>
          <cell r="JD424">
            <v>0</v>
          </cell>
          <cell r="JE424">
            <v>0</v>
          </cell>
          <cell r="JF424">
            <v>0</v>
          </cell>
          <cell r="JG424">
            <v>0</v>
          </cell>
          <cell r="JH424">
            <v>0</v>
          </cell>
          <cell r="JI424">
            <v>0</v>
          </cell>
          <cell r="JJ424">
            <v>0</v>
          </cell>
          <cell r="JK424">
            <v>0</v>
          </cell>
          <cell r="JL424">
            <v>0</v>
          </cell>
          <cell r="JM424">
            <v>0</v>
          </cell>
          <cell r="JN424">
            <v>0</v>
          </cell>
          <cell r="JO424">
            <v>0</v>
          </cell>
          <cell r="JP424">
            <v>0</v>
          </cell>
          <cell r="JQ424">
            <v>0</v>
          </cell>
          <cell r="JR424">
            <v>0</v>
          </cell>
          <cell r="JS424">
            <v>0</v>
          </cell>
          <cell r="JT424">
            <v>0</v>
          </cell>
          <cell r="JU424">
            <v>0</v>
          </cell>
          <cell r="JV424">
            <v>0</v>
          </cell>
          <cell r="JW424">
            <v>0</v>
          </cell>
          <cell r="JX424">
            <v>0</v>
          </cell>
          <cell r="JY424">
            <v>0</v>
          </cell>
          <cell r="JZ424">
            <v>0</v>
          </cell>
          <cell r="KA424">
            <v>0</v>
          </cell>
        </row>
        <row r="425">
          <cell r="C425">
            <v>7917</v>
          </cell>
          <cell r="D425" t="str">
            <v>VILLISCA FROM NEW MARKET OLD</v>
          </cell>
          <cell r="E425">
            <v>0</v>
          </cell>
          <cell r="F425">
            <v>0</v>
          </cell>
          <cell r="G425">
            <v>0</v>
          </cell>
          <cell r="H425">
            <v>6651</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H425">
            <v>0</v>
          </cell>
          <cell r="CI425">
            <v>0</v>
          </cell>
          <cell r="CJ425">
            <v>0</v>
          </cell>
          <cell r="CK425">
            <v>0</v>
          </cell>
          <cell r="CL425">
            <v>0</v>
          </cell>
          <cell r="CM425">
            <v>0</v>
          </cell>
          <cell r="CN425">
            <v>0</v>
          </cell>
          <cell r="CO425">
            <v>0</v>
          </cell>
          <cell r="CP425">
            <v>0</v>
          </cell>
          <cell r="CQ425">
            <v>0</v>
          </cell>
          <cell r="CR425">
            <v>0</v>
          </cell>
          <cell r="CS425">
            <v>0</v>
          </cell>
          <cell r="CT425">
            <v>0</v>
          </cell>
          <cell r="CU425">
            <v>0</v>
          </cell>
          <cell r="CV425">
            <v>0</v>
          </cell>
          <cell r="CW425">
            <v>0</v>
          </cell>
          <cell r="CX425">
            <v>0</v>
          </cell>
          <cell r="CY425">
            <v>0</v>
          </cell>
          <cell r="CZ425">
            <v>0</v>
          </cell>
          <cell r="DA425">
            <v>0</v>
          </cell>
          <cell r="DB425">
            <v>0</v>
          </cell>
          <cell r="DC425">
            <v>0</v>
          </cell>
          <cell r="DD425">
            <v>0</v>
          </cell>
          <cell r="DE425">
            <v>0</v>
          </cell>
          <cell r="DF425">
            <v>0</v>
          </cell>
          <cell r="DG425">
            <v>0</v>
          </cell>
          <cell r="DH425">
            <v>0</v>
          </cell>
          <cell r="DI425">
            <v>0</v>
          </cell>
          <cell r="DJ425">
            <v>0</v>
          </cell>
          <cell r="DK425">
            <v>0</v>
          </cell>
          <cell r="DL425">
            <v>0</v>
          </cell>
          <cell r="DM425">
            <v>0</v>
          </cell>
          <cell r="DN425">
            <v>0</v>
          </cell>
          <cell r="DO425">
            <v>0</v>
          </cell>
          <cell r="DP425">
            <v>0</v>
          </cell>
          <cell r="DQ425">
            <v>0</v>
          </cell>
          <cell r="DR425">
            <v>0</v>
          </cell>
          <cell r="DS425">
            <v>0</v>
          </cell>
          <cell r="DT425">
            <v>0</v>
          </cell>
          <cell r="DU425">
            <v>0</v>
          </cell>
          <cell r="DV425">
            <v>0</v>
          </cell>
          <cell r="DW425">
            <v>0</v>
          </cell>
          <cell r="DX425">
            <v>0</v>
          </cell>
          <cell r="DY425">
            <v>0</v>
          </cell>
          <cell r="DZ425">
            <v>0</v>
          </cell>
          <cell r="EA425">
            <v>0</v>
          </cell>
          <cell r="EB425">
            <v>0</v>
          </cell>
          <cell r="EC425">
            <v>0</v>
          </cell>
          <cell r="ED425">
            <v>0</v>
          </cell>
          <cell r="EE425">
            <v>0</v>
          </cell>
          <cell r="EF425">
            <v>0</v>
          </cell>
          <cell r="EG425">
            <v>0</v>
          </cell>
          <cell r="EH425">
            <v>0</v>
          </cell>
          <cell r="EI425">
            <v>0</v>
          </cell>
          <cell r="EJ425">
            <v>0</v>
          </cell>
          <cell r="EK425">
            <v>0</v>
          </cell>
          <cell r="EL425">
            <v>0</v>
          </cell>
          <cell r="EM425">
            <v>0</v>
          </cell>
          <cell r="EN425">
            <v>0</v>
          </cell>
          <cell r="EO425">
            <v>0</v>
          </cell>
          <cell r="EP425">
            <v>0</v>
          </cell>
          <cell r="EQ425">
            <v>0</v>
          </cell>
          <cell r="ER425">
            <v>0</v>
          </cell>
          <cell r="ES425">
            <v>0</v>
          </cell>
          <cell r="ET425">
            <v>0</v>
          </cell>
          <cell r="EU425">
            <v>0</v>
          </cell>
          <cell r="EV425">
            <v>0</v>
          </cell>
          <cell r="EW425">
            <v>0</v>
          </cell>
          <cell r="EX425">
            <v>0</v>
          </cell>
          <cell r="EY425">
            <v>0</v>
          </cell>
          <cell r="EZ425">
            <v>0</v>
          </cell>
          <cell r="FA425">
            <v>0</v>
          </cell>
          <cell r="FB425">
            <v>0</v>
          </cell>
          <cell r="FC425">
            <v>0</v>
          </cell>
          <cell r="FD425">
            <v>0</v>
          </cell>
          <cell r="FE425">
            <v>0</v>
          </cell>
          <cell r="FF425">
            <v>0</v>
          </cell>
          <cell r="FG425">
            <v>0</v>
          </cell>
          <cell r="FH425">
            <v>0</v>
          </cell>
          <cell r="FI425">
            <v>0</v>
          </cell>
          <cell r="FJ425">
            <v>0</v>
          </cell>
          <cell r="FK425">
            <v>0</v>
          </cell>
          <cell r="FL425">
            <v>0</v>
          </cell>
          <cell r="FM425">
            <v>0</v>
          </cell>
          <cell r="FN425">
            <v>0</v>
          </cell>
          <cell r="FO425">
            <v>0</v>
          </cell>
          <cell r="FP425">
            <v>0</v>
          </cell>
          <cell r="FQ425">
            <v>0</v>
          </cell>
          <cell r="FR425">
            <v>0</v>
          </cell>
          <cell r="FS425">
            <v>0</v>
          </cell>
          <cell r="FT425">
            <v>0</v>
          </cell>
          <cell r="FU425">
            <v>0</v>
          </cell>
          <cell r="FV425">
            <v>0</v>
          </cell>
          <cell r="FW425">
            <v>0</v>
          </cell>
          <cell r="FX425">
            <v>0</v>
          </cell>
          <cell r="FY425">
            <v>0</v>
          </cell>
          <cell r="FZ425">
            <v>0</v>
          </cell>
          <cell r="GA425">
            <v>0</v>
          </cell>
          <cell r="GB425">
            <v>0</v>
          </cell>
          <cell r="GC425">
            <v>0</v>
          </cell>
          <cell r="GD425">
            <v>0</v>
          </cell>
          <cell r="GE425">
            <v>0</v>
          </cell>
          <cell r="GF425">
            <v>0</v>
          </cell>
          <cell r="GG425">
            <v>0</v>
          </cell>
          <cell r="GH425">
            <v>0</v>
          </cell>
          <cell r="GI425">
            <v>0</v>
          </cell>
          <cell r="GJ425">
            <v>0</v>
          </cell>
          <cell r="GK425">
            <v>0</v>
          </cell>
          <cell r="GL425">
            <v>0</v>
          </cell>
          <cell r="GM425">
            <v>0</v>
          </cell>
          <cell r="GN425">
            <v>0</v>
          </cell>
          <cell r="GO425">
            <v>0</v>
          </cell>
          <cell r="GP425">
            <v>0</v>
          </cell>
          <cell r="GQ425">
            <v>0</v>
          </cell>
          <cell r="GR425">
            <v>0</v>
          </cell>
          <cell r="GS425">
            <v>0</v>
          </cell>
          <cell r="GT425">
            <v>0</v>
          </cell>
          <cell r="GU425">
            <v>0</v>
          </cell>
          <cell r="GV425">
            <v>0</v>
          </cell>
          <cell r="GW425">
            <v>0</v>
          </cell>
          <cell r="GX425">
            <v>0</v>
          </cell>
          <cell r="GY425">
            <v>0</v>
          </cell>
          <cell r="GZ425">
            <v>0</v>
          </cell>
          <cell r="HA425">
            <v>0</v>
          </cell>
          <cell r="HB425">
            <v>0</v>
          </cell>
          <cell r="HC425">
            <v>0</v>
          </cell>
          <cell r="HD425">
            <v>0</v>
          </cell>
          <cell r="HE425">
            <v>0</v>
          </cell>
          <cell r="HF425">
            <v>0</v>
          </cell>
          <cell r="HG425">
            <v>0</v>
          </cell>
          <cell r="HH425">
            <v>0</v>
          </cell>
          <cell r="HI425">
            <v>0</v>
          </cell>
          <cell r="HJ425">
            <v>0</v>
          </cell>
          <cell r="HK425">
            <v>0</v>
          </cell>
          <cell r="HL425">
            <v>0</v>
          </cell>
          <cell r="HM425">
            <v>0</v>
          </cell>
          <cell r="HN425">
            <v>0</v>
          </cell>
          <cell r="HO425">
            <v>0</v>
          </cell>
          <cell r="HP425">
            <v>0</v>
          </cell>
          <cell r="HQ425">
            <v>0</v>
          </cell>
          <cell r="HR425">
            <v>0</v>
          </cell>
          <cell r="HS425">
            <v>0</v>
          </cell>
          <cell r="HT425">
            <v>0</v>
          </cell>
          <cell r="HU425">
            <v>0</v>
          </cell>
          <cell r="HV425">
            <v>0</v>
          </cell>
          <cell r="HW425">
            <v>0</v>
          </cell>
          <cell r="HX425">
            <v>0</v>
          </cell>
          <cell r="HY425">
            <v>0</v>
          </cell>
          <cell r="HZ425">
            <v>0</v>
          </cell>
          <cell r="IA425">
            <v>0</v>
          </cell>
          <cell r="IB425">
            <v>0</v>
          </cell>
          <cell r="IC425">
            <v>0</v>
          </cell>
          <cell r="ID425">
            <v>0</v>
          </cell>
          <cell r="IE425">
            <v>0</v>
          </cell>
          <cell r="IF425">
            <v>0</v>
          </cell>
          <cell r="IG425">
            <v>0</v>
          </cell>
          <cell r="IH425">
            <v>0</v>
          </cell>
          <cell r="II425">
            <v>0</v>
          </cell>
          <cell r="IJ425">
            <v>0</v>
          </cell>
          <cell r="IK425">
            <v>0</v>
          </cell>
          <cell r="IL425">
            <v>0</v>
          </cell>
          <cell r="IM425">
            <v>0</v>
          </cell>
          <cell r="IN425">
            <v>0</v>
          </cell>
          <cell r="IO425">
            <v>0</v>
          </cell>
          <cell r="IP425">
            <v>0</v>
          </cell>
          <cell r="IQ425">
            <v>0</v>
          </cell>
          <cell r="IR425">
            <v>0</v>
          </cell>
          <cell r="IS425">
            <v>0</v>
          </cell>
          <cell r="IT425">
            <v>0</v>
          </cell>
          <cell r="IU425">
            <v>0</v>
          </cell>
          <cell r="IV425">
            <v>0</v>
          </cell>
          <cell r="IW425">
            <v>0</v>
          </cell>
          <cell r="IX425">
            <v>0</v>
          </cell>
          <cell r="IY425">
            <v>0</v>
          </cell>
          <cell r="IZ425">
            <v>0</v>
          </cell>
          <cell r="JA425">
            <v>0</v>
          </cell>
          <cell r="JB425">
            <v>0</v>
          </cell>
          <cell r="JC425">
            <v>0</v>
          </cell>
          <cell r="JD425">
            <v>0</v>
          </cell>
          <cell r="JE425">
            <v>0</v>
          </cell>
          <cell r="JF425">
            <v>0</v>
          </cell>
          <cell r="JG425">
            <v>0</v>
          </cell>
          <cell r="JH425">
            <v>0</v>
          </cell>
          <cell r="JI425">
            <v>0</v>
          </cell>
          <cell r="JJ425">
            <v>0</v>
          </cell>
          <cell r="JK425">
            <v>0</v>
          </cell>
          <cell r="JL425">
            <v>0</v>
          </cell>
          <cell r="JM425">
            <v>0</v>
          </cell>
          <cell r="JN425">
            <v>0</v>
          </cell>
          <cell r="JO425">
            <v>0</v>
          </cell>
          <cell r="JP425">
            <v>0</v>
          </cell>
          <cell r="JQ425">
            <v>0</v>
          </cell>
          <cell r="JR425">
            <v>0</v>
          </cell>
          <cell r="JS425">
            <v>0</v>
          </cell>
          <cell r="JT425">
            <v>0</v>
          </cell>
          <cell r="JU425">
            <v>0</v>
          </cell>
          <cell r="JV425">
            <v>0</v>
          </cell>
          <cell r="JW425">
            <v>0</v>
          </cell>
          <cell r="JX425">
            <v>0</v>
          </cell>
          <cell r="JY425">
            <v>0</v>
          </cell>
          <cell r="JZ425">
            <v>0</v>
          </cell>
          <cell r="KA425">
            <v>0</v>
          </cell>
        </row>
        <row r="426">
          <cell r="C426">
            <v>7918</v>
          </cell>
          <cell r="D426" t="str">
            <v>ALBIA FROM RUSSELL OLD</v>
          </cell>
          <cell r="E426">
            <v>0</v>
          </cell>
          <cell r="F426">
            <v>0</v>
          </cell>
          <cell r="G426">
            <v>0</v>
          </cell>
          <cell r="H426">
            <v>81</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cell r="CJ426">
            <v>0</v>
          </cell>
          <cell r="CK426">
            <v>0</v>
          </cell>
          <cell r="CL426">
            <v>0</v>
          </cell>
          <cell r="CM426">
            <v>0</v>
          </cell>
          <cell r="CN426">
            <v>0</v>
          </cell>
          <cell r="CO426">
            <v>0</v>
          </cell>
          <cell r="CP426">
            <v>0</v>
          </cell>
          <cell r="CQ426">
            <v>0</v>
          </cell>
          <cell r="CR426">
            <v>0</v>
          </cell>
          <cell r="CS426">
            <v>0</v>
          </cell>
          <cell r="CT426">
            <v>0</v>
          </cell>
          <cell r="CU426">
            <v>0</v>
          </cell>
          <cell r="CV426">
            <v>0</v>
          </cell>
          <cell r="CW426">
            <v>0</v>
          </cell>
          <cell r="CX426">
            <v>0</v>
          </cell>
          <cell r="CY426">
            <v>0</v>
          </cell>
          <cell r="CZ426">
            <v>0</v>
          </cell>
          <cell r="DA426">
            <v>0</v>
          </cell>
          <cell r="DB426">
            <v>0</v>
          </cell>
          <cell r="DC426">
            <v>0</v>
          </cell>
          <cell r="DD426">
            <v>0</v>
          </cell>
          <cell r="DE426">
            <v>0</v>
          </cell>
          <cell r="DF426">
            <v>0</v>
          </cell>
          <cell r="DG426">
            <v>0</v>
          </cell>
          <cell r="DH426">
            <v>0</v>
          </cell>
          <cell r="DI426">
            <v>0</v>
          </cell>
          <cell r="DJ426">
            <v>0</v>
          </cell>
          <cell r="DK426">
            <v>0</v>
          </cell>
          <cell r="DL426">
            <v>0</v>
          </cell>
          <cell r="DM426">
            <v>0</v>
          </cell>
          <cell r="DN426">
            <v>0</v>
          </cell>
          <cell r="DO426">
            <v>0</v>
          </cell>
          <cell r="DP426">
            <v>0</v>
          </cell>
          <cell r="DQ426">
            <v>0</v>
          </cell>
          <cell r="DR426">
            <v>0</v>
          </cell>
          <cell r="DS426">
            <v>0</v>
          </cell>
          <cell r="DT426">
            <v>0</v>
          </cell>
          <cell r="DU426">
            <v>0</v>
          </cell>
          <cell r="DV426">
            <v>0</v>
          </cell>
          <cell r="DW426">
            <v>0</v>
          </cell>
          <cell r="DX426">
            <v>0</v>
          </cell>
          <cell r="DY426">
            <v>0</v>
          </cell>
          <cell r="DZ426">
            <v>0</v>
          </cell>
          <cell r="EA426">
            <v>0</v>
          </cell>
          <cell r="EB426">
            <v>0</v>
          </cell>
          <cell r="EC426">
            <v>0</v>
          </cell>
          <cell r="ED426">
            <v>0</v>
          </cell>
          <cell r="EE426">
            <v>0</v>
          </cell>
          <cell r="EF426">
            <v>0</v>
          </cell>
          <cell r="EG426">
            <v>0</v>
          </cell>
          <cell r="EH426">
            <v>0</v>
          </cell>
          <cell r="EI426">
            <v>0</v>
          </cell>
          <cell r="EJ426">
            <v>0</v>
          </cell>
          <cell r="EK426">
            <v>0</v>
          </cell>
          <cell r="EL426">
            <v>0</v>
          </cell>
          <cell r="EM426">
            <v>0</v>
          </cell>
          <cell r="EN426">
            <v>0</v>
          </cell>
          <cell r="EO426">
            <v>0</v>
          </cell>
          <cell r="EP426">
            <v>0</v>
          </cell>
          <cell r="EQ426">
            <v>0</v>
          </cell>
          <cell r="ER426">
            <v>0</v>
          </cell>
          <cell r="ES426">
            <v>0</v>
          </cell>
          <cell r="ET426">
            <v>0</v>
          </cell>
          <cell r="EU426">
            <v>0</v>
          </cell>
          <cell r="EV426">
            <v>0</v>
          </cell>
          <cell r="EW426">
            <v>0</v>
          </cell>
          <cell r="EX426">
            <v>0</v>
          </cell>
          <cell r="EY426">
            <v>0</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FM426">
            <v>0</v>
          </cell>
          <cell r="FN426">
            <v>0</v>
          </cell>
          <cell r="FO426">
            <v>0</v>
          </cell>
          <cell r="FP426">
            <v>0</v>
          </cell>
          <cell r="FQ426">
            <v>0</v>
          </cell>
          <cell r="FR426">
            <v>0</v>
          </cell>
          <cell r="FS426">
            <v>0</v>
          </cell>
          <cell r="FT426">
            <v>0</v>
          </cell>
          <cell r="FU426">
            <v>0</v>
          </cell>
          <cell r="FV426">
            <v>0</v>
          </cell>
          <cell r="FW426">
            <v>0</v>
          </cell>
          <cell r="FX426">
            <v>0</v>
          </cell>
          <cell r="FY426">
            <v>0</v>
          </cell>
          <cell r="FZ426">
            <v>0</v>
          </cell>
          <cell r="GA426">
            <v>0</v>
          </cell>
          <cell r="GB426">
            <v>0</v>
          </cell>
          <cell r="GC426">
            <v>0</v>
          </cell>
          <cell r="GD426">
            <v>0</v>
          </cell>
          <cell r="GE426">
            <v>0</v>
          </cell>
          <cell r="GF426">
            <v>0</v>
          </cell>
          <cell r="GG426">
            <v>0</v>
          </cell>
          <cell r="GH426">
            <v>0</v>
          </cell>
          <cell r="GI426">
            <v>0</v>
          </cell>
          <cell r="GJ426">
            <v>0</v>
          </cell>
          <cell r="GK426">
            <v>0</v>
          </cell>
          <cell r="GL426">
            <v>0</v>
          </cell>
          <cell r="GM426">
            <v>0</v>
          </cell>
          <cell r="GN426">
            <v>0</v>
          </cell>
          <cell r="GO426">
            <v>0</v>
          </cell>
          <cell r="GP426">
            <v>0</v>
          </cell>
          <cell r="GQ426">
            <v>0</v>
          </cell>
          <cell r="GR426">
            <v>0</v>
          </cell>
          <cell r="GS426">
            <v>0</v>
          </cell>
          <cell r="GT426">
            <v>0</v>
          </cell>
          <cell r="GU426">
            <v>0</v>
          </cell>
          <cell r="GV426">
            <v>0</v>
          </cell>
          <cell r="GW426">
            <v>0</v>
          </cell>
          <cell r="GX426">
            <v>0</v>
          </cell>
          <cell r="GY426">
            <v>0</v>
          </cell>
          <cell r="GZ426">
            <v>0</v>
          </cell>
          <cell r="HA426">
            <v>0</v>
          </cell>
          <cell r="HB426">
            <v>0</v>
          </cell>
          <cell r="HC426">
            <v>0</v>
          </cell>
          <cell r="HD426">
            <v>0</v>
          </cell>
          <cell r="HE426">
            <v>0</v>
          </cell>
          <cell r="HF426">
            <v>0</v>
          </cell>
          <cell r="HG426">
            <v>0</v>
          </cell>
          <cell r="HH426">
            <v>0</v>
          </cell>
          <cell r="HI426">
            <v>0</v>
          </cell>
          <cell r="HJ426">
            <v>0</v>
          </cell>
          <cell r="HK426">
            <v>0</v>
          </cell>
          <cell r="HL426">
            <v>0</v>
          </cell>
          <cell r="HM426">
            <v>0</v>
          </cell>
          <cell r="HN426">
            <v>0</v>
          </cell>
          <cell r="HO426">
            <v>0</v>
          </cell>
          <cell r="HP426">
            <v>0</v>
          </cell>
          <cell r="HQ426">
            <v>0</v>
          </cell>
          <cell r="HR426">
            <v>0</v>
          </cell>
          <cell r="HS426">
            <v>0</v>
          </cell>
          <cell r="HT426">
            <v>0</v>
          </cell>
          <cell r="HU426">
            <v>0</v>
          </cell>
          <cell r="HV426">
            <v>0</v>
          </cell>
          <cell r="HW426">
            <v>0</v>
          </cell>
          <cell r="HX426">
            <v>0</v>
          </cell>
          <cell r="HY426">
            <v>0</v>
          </cell>
          <cell r="HZ426">
            <v>0</v>
          </cell>
          <cell r="IA426">
            <v>0</v>
          </cell>
          <cell r="IB426">
            <v>0</v>
          </cell>
          <cell r="IC426">
            <v>0</v>
          </cell>
          <cell r="ID426">
            <v>0</v>
          </cell>
          <cell r="IE426">
            <v>0</v>
          </cell>
          <cell r="IF426">
            <v>0</v>
          </cell>
          <cell r="IG426">
            <v>0</v>
          </cell>
          <cell r="IH426">
            <v>0</v>
          </cell>
          <cell r="II426">
            <v>0</v>
          </cell>
          <cell r="IJ426">
            <v>0</v>
          </cell>
          <cell r="IK426">
            <v>0</v>
          </cell>
          <cell r="IL426">
            <v>0</v>
          </cell>
          <cell r="IM426">
            <v>0</v>
          </cell>
          <cell r="IN426">
            <v>0</v>
          </cell>
          <cell r="IO426">
            <v>0</v>
          </cell>
          <cell r="IP426">
            <v>0</v>
          </cell>
          <cell r="IQ426">
            <v>0</v>
          </cell>
          <cell r="IR426">
            <v>0</v>
          </cell>
          <cell r="IS426">
            <v>0</v>
          </cell>
          <cell r="IT426">
            <v>0</v>
          </cell>
          <cell r="IU426">
            <v>0</v>
          </cell>
          <cell r="IV426">
            <v>0</v>
          </cell>
          <cell r="IW426">
            <v>0</v>
          </cell>
          <cell r="IX426">
            <v>0</v>
          </cell>
          <cell r="IY426">
            <v>0</v>
          </cell>
          <cell r="IZ426">
            <v>0</v>
          </cell>
          <cell r="JA426">
            <v>0</v>
          </cell>
          <cell r="JB426">
            <v>0</v>
          </cell>
          <cell r="JC426">
            <v>0</v>
          </cell>
          <cell r="JD426">
            <v>0</v>
          </cell>
          <cell r="JE426">
            <v>0</v>
          </cell>
          <cell r="JF426">
            <v>0</v>
          </cell>
          <cell r="JG426">
            <v>0</v>
          </cell>
          <cell r="JH426">
            <v>0</v>
          </cell>
          <cell r="JI426">
            <v>0</v>
          </cell>
          <cell r="JJ426">
            <v>0</v>
          </cell>
          <cell r="JK426">
            <v>0</v>
          </cell>
          <cell r="JL426">
            <v>0</v>
          </cell>
          <cell r="JM426">
            <v>0</v>
          </cell>
          <cell r="JN426">
            <v>0</v>
          </cell>
          <cell r="JO426">
            <v>0</v>
          </cell>
          <cell r="JP426">
            <v>0</v>
          </cell>
          <cell r="JQ426">
            <v>0</v>
          </cell>
          <cell r="JR426">
            <v>0</v>
          </cell>
          <cell r="JS426">
            <v>0</v>
          </cell>
          <cell r="JT426">
            <v>0</v>
          </cell>
          <cell r="JU426">
            <v>0</v>
          </cell>
          <cell r="JV426">
            <v>0</v>
          </cell>
          <cell r="JW426">
            <v>0</v>
          </cell>
          <cell r="JX426">
            <v>0</v>
          </cell>
          <cell r="JY426">
            <v>0</v>
          </cell>
          <cell r="JZ426">
            <v>0</v>
          </cell>
          <cell r="KA426">
            <v>0</v>
          </cell>
        </row>
        <row r="427">
          <cell r="C427">
            <v>7919</v>
          </cell>
          <cell r="D427" t="str">
            <v>CHARITON FROM RUSSELL OLD</v>
          </cell>
          <cell r="E427">
            <v>0</v>
          </cell>
          <cell r="F427">
            <v>0</v>
          </cell>
          <cell r="G427">
            <v>0</v>
          </cell>
          <cell r="H427">
            <v>1107</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v>0</v>
          </cell>
          <cell r="CJ427">
            <v>0</v>
          </cell>
          <cell r="CK427">
            <v>0</v>
          </cell>
          <cell r="CL427">
            <v>0</v>
          </cell>
          <cell r="CM427">
            <v>0</v>
          </cell>
          <cell r="CN427">
            <v>0</v>
          </cell>
          <cell r="CO427">
            <v>0</v>
          </cell>
          <cell r="CP427">
            <v>0</v>
          </cell>
          <cell r="CQ427">
            <v>0</v>
          </cell>
          <cell r="CR427">
            <v>0</v>
          </cell>
          <cell r="CS427">
            <v>0</v>
          </cell>
          <cell r="CT427">
            <v>0</v>
          </cell>
          <cell r="CU427">
            <v>0</v>
          </cell>
          <cell r="CV427">
            <v>0</v>
          </cell>
          <cell r="CW427">
            <v>0</v>
          </cell>
          <cell r="CX427">
            <v>0</v>
          </cell>
          <cell r="CY427">
            <v>0</v>
          </cell>
          <cell r="CZ427">
            <v>0</v>
          </cell>
          <cell r="DA427">
            <v>0</v>
          </cell>
          <cell r="DB427">
            <v>0</v>
          </cell>
          <cell r="DC427">
            <v>0</v>
          </cell>
          <cell r="DD427">
            <v>0</v>
          </cell>
          <cell r="DE427">
            <v>0</v>
          </cell>
          <cell r="DF427">
            <v>0</v>
          </cell>
          <cell r="DG427">
            <v>0</v>
          </cell>
          <cell r="DH427">
            <v>0</v>
          </cell>
          <cell r="DI427">
            <v>0</v>
          </cell>
          <cell r="DJ427">
            <v>0</v>
          </cell>
          <cell r="DK427">
            <v>0</v>
          </cell>
          <cell r="DL427">
            <v>0</v>
          </cell>
          <cell r="DM427">
            <v>0</v>
          </cell>
          <cell r="DN427">
            <v>0</v>
          </cell>
          <cell r="DO427">
            <v>0</v>
          </cell>
          <cell r="DP427">
            <v>0</v>
          </cell>
          <cell r="DQ427">
            <v>0</v>
          </cell>
          <cell r="DR427">
            <v>0</v>
          </cell>
          <cell r="DS427">
            <v>0</v>
          </cell>
          <cell r="DT427">
            <v>0</v>
          </cell>
          <cell r="DU427">
            <v>0</v>
          </cell>
          <cell r="DV427">
            <v>0</v>
          </cell>
          <cell r="DW427">
            <v>0</v>
          </cell>
          <cell r="DX427">
            <v>0</v>
          </cell>
          <cell r="DY427">
            <v>0</v>
          </cell>
          <cell r="DZ427">
            <v>0</v>
          </cell>
          <cell r="EA427">
            <v>0</v>
          </cell>
          <cell r="EB427">
            <v>0</v>
          </cell>
          <cell r="EC427">
            <v>0</v>
          </cell>
          <cell r="ED427">
            <v>0</v>
          </cell>
          <cell r="EE427">
            <v>0</v>
          </cell>
          <cell r="EF427">
            <v>0</v>
          </cell>
          <cell r="EG427">
            <v>0</v>
          </cell>
          <cell r="EH427">
            <v>0</v>
          </cell>
          <cell r="EI427">
            <v>0</v>
          </cell>
          <cell r="EJ427">
            <v>0</v>
          </cell>
          <cell r="EK427">
            <v>0</v>
          </cell>
          <cell r="EL427">
            <v>0</v>
          </cell>
          <cell r="EM427">
            <v>0</v>
          </cell>
          <cell r="EN427">
            <v>0</v>
          </cell>
          <cell r="EO427">
            <v>0</v>
          </cell>
          <cell r="EP427">
            <v>0</v>
          </cell>
          <cell r="EQ427">
            <v>0</v>
          </cell>
          <cell r="ER427">
            <v>0</v>
          </cell>
          <cell r="ES427">
            <v>0</v>
          </cell>
          <cell r="ET427">
            <v>0</v>
          </cell>
          <cell r="EU427">
            <v>0</v>
          </cell>
          <cell r="EV427">
            <v>0</v>
          </cell>
          <cell r="EW427">
            <v>0</v>
          </cell>
          <cell r="EX427">
            <v>0</v>
          </cell>
          <cell r="EY427">
            <v>0</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FM427">
            <v>0</v>
          </cell>
          <cell r="FN427">
            <v>0</v>
          </cell>
          <cell r="FO427">
            <v>0</v>
          </cell>
          <cell r="FP427">
            <v>0</v>
          </cell>
          <cell r="FQ427">
            <v>0</v>
          </cell>
          <cell r="FR427">
            <v>0</v>
          </cell>
          <cell r="FS427">
            <v>0</v>
          </cell>
          <cell r="FT427">
            <v>0</v>
          </cell>
          <cell r="FU427">
            <v>0</v>
          </cell>
          <cell r="FV427">
            <v>0</v>
          </cell>
          <cell r="FW427">
            <v>0</v>
          </cell>
          <cell r="FX427">
            <v>0</v>
          </cell>
          <cell r="FY427">
            <v>0</v>
          </cell>
          <cell r="FZ427">
            <v>0</v>
          </cell>
          <cell r="GA427">
            <v>0</v>
          </cell>
          <cell r="GB427">
            <v>0</v>
          </cell>
          <cell r="GC427">
            <v>0</v>
          </cell>
          <cell r="GD427">
            <v>0</v>
          </cell>
          <cell r="GE427">
            <v>0</v>
          </cell>
          <cell r="GF427">
            <v>0</v>
          </cell>
          <cell r="GG427">
            <v>0</v>
          </cell>
          <cell r="GH427">
            <v>0</v>
          </cell>
          <cell r="GI427">
            <v>0</v>
          </cell>
          <cell r="GJ427">
            <v>0</v>
          </cell>
          <cell r="GK427">
            <v>0</v>
          </cell>
          <cell r="GL427">
            <v>0</v>
          </cell>
          <cell r="GM427">
            <v>0</v>
          </cell>
          <cell r="GN427">
            <v>0</v>
          </cell>
          <cell r="GO427">
            <v>0</v>
          </cell>
          <cell r="GP427">
            <v>0</v>
          </cell>
          <cell r="GQ427">
            <v>0</v>
          </cell>
          <cell r="GR427">
            <v>0</v>
          </cell>
          <cell r="GS427">
            <v>0</v>
          </cell>
          <cell r="GT427">
            <v>0</v>
          </cell>
          <cell r="GU427">
            <v>0</v>
          </cell>
          <cell r="GV427">
            <v>0</v>
          </cell>
          <cell r="GW427">
            <v>0</v>
          </cell>
          <cell r="GX427">
            <v>0</v>
          </cell>
          <cell r="GY427">
            <v>0</v>
          </cell>
          <cell r="GZ427">
            <v>0</v>
          </cell>
          <cell r="HA427">
            <v>0</v>
          </cell>
          <cell r="HB427">
            <v>0</v>
          </cell>
          <cell r="HC427">
            <v>0</v>
          </cell>
          <cell r="HD427">
            <v>0</v>
          </cell>
          <cell r="HE427">
            <v>0</v>
          </cell>
          <cell r="HF427">
            <v>0</v>
          </cell>
          <cell r="HG427">
            <v>0</v>
          </cell>
          <cell r="HH427">
            <v>0</v>
          </cell>
          <cell r="HI427">
            <v>0</v>
          </cell>
          <cell r="HJ427">
            <v>0</v>
          </cell>
          <cell r="HK427">
            <v>0</v>
          </cell>
          <cell r="HL427">
            <v>0</v>
          </cell>
          <cell r="HM427">
            <v>0</v>
          </cell>
          <cell r="HN427">
            <v>0</v>
          </cell>
          <cell r="HO427">
            <v>0</v>
          </cell>
          <cell r="HP427">
            <v>0</v>
          </cell>
          <cell r="HQ427">
            <v>0</v>
          </cell>
          <cell r="HR427">
            <v>0</v>
          </cell>
          <cell r="HS427">
            <v>0</v>
          </cell>
          <cell r="HT427">
            <v>0</v>
          </cell>
          <cell r="HU427">
            <v>0</v>
          </cell>
          <cell r="HV427">
            <v>0</v>
          </cell>
          <cell r="HW427">
            <v>0</v>
          </cell>
          <cell r="HX427">
            <v>0</v>
          </cell>
          <cell r="HY427">
            <v>0</v>
          </cell>
          <cell r="HZ427">
            <v>0</v>
          </cell>
          <cell r="IA427">
            <v>0</v>
          </cell>
          <cell r="IB427">
            <v>0</v>
          </cell>
          <cell r="IC427">
            <v>0</v>
          </cell>
          <cell r="ID427">
            <v>0</v>
          </cell>
          <cell r="IE427">
            <v>0</v>
          </cell>
          <cell r="IF427">
            <v>0</v>
          </cell>
          <cell r="IG427">
            <v>0</v>
          </cell>
          <cell r="IH427">
            <v>0</v>
          </cell>
          <cell r="II427">
            <v>0</v>
          </cell>
          <cell r="IJ427">
            <v>0</v>
          </cell>
          <cell r="IK427">
            <v>0</v>
          </cell>
          <cell r="IL427">
            <v>0</v>
          </cell>
          <cell r="IM427">
            <v>0</v>
          </cell>
          <cell r="IN427">
            <v>0</v>
          </cell>
          <cell r="IO427">
            <v>0</v>
          </cell>
          <cell r="IP427">
            <v>0</v>
          </cell>
          <cell r="IQ427">
            <v>0</v>
          </cell>
          <cell r="IR427">
            <v>0</v>
          </cell>
          <cell r="IS427">
            <v>0</v>
          </cell>
          <cell r="IT427">
            <v>0</v>
          </cell>
          <cell r="IU427">
            <v>0</v>
          </cell>
          <cell r="IV427">
            <v>0</v>
          </cell>
          <cell r="IW427">
            <v>0</v>
          </cell>
          <cell r="IX427">
            <v>0</v>
          </cell>
          <cell r="IY427">
            <v>0</v>
          </cell>
          <cell r="IZ427">
            <v>0</v>
          </cell>
          <cell r="JA427">
            <v>0</v>
          </cell>
          <cell r="JB427">
            <v>0</v>
          </cell>
          <cell r="JC427">
            <v>0</v>
          </cell>
          <cell r="JD427">
            <v>0</v>
          </cell>
          <cell r="JE427">
            <v>0</v>
          </cell>
          <cell r="JF427">
            <v>0</v>
          </cell>
          <cell r="JG427">
            <v>0</v>
          </cell>
          <cell r="JH427">
            <v>0</v>
          </cell>
          <cell r="JI427">
            <v>0</v>
          </cell>
          <cell r="JJ427">
            <v>0</v>
          </cell>
          <cell r="JK427">
            <v>0</v>
          </cell>
          <cell r="JL427">
            <v>0</v>
          </cell>
          <cell r="JM427">
            <v>0</v>
          </cell>
          <cell r="JN427">
            <v>0</v>
          </cell>
          <cell r="JO427">
            <v>0</v>
          </cell>
          <cell r="JP427">
            <v>0</v>
          </cell>
          <cell r="JQ427">
            <v>0</v>
          </cell>
          <cell r="JR427">
            <v>0</v>
          </cell>
          <cell r="JS427">
            <v>0</v>
          </cell>
          <cell r="JT427">
            <v>0</v>
          </cell>
          <cell r="JU427">
            <v>0</v>
          </cell>
          <cell r="JV427">
            <v>0</v>
          </cell>
          <cell r="JW427">
            <v>0</v>
          </cell>
          <cell r="JX427">
            <v>0</v>
          </cell>
          <cell r="JY427">
            <v>0</v>
          </cell>
          <cell r="JZ427">
            <v>0</v>
          </cell>
          <cell r="KA427">
            <v>0</v>
          </cell>
        </row>
        <row r="428">
          <cell r="C428">
            <v>7920</v>
          </cell>
          <cell r="D428" t="str">
            <v>WAYNE FROM RUSSELL OLD</v>
          </cell>
          <cell r="E428">
            <v>0</v>
          </cell>
          <cell r="F428">
            <v>0</v>
          </cell>
          <cell r="G428">
            <v>0</v>
          </cell>
          <cell r="H428">
            <v>6854</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0</v>
          </cell>
          <cell r="CO428">
            <v>0</v>
          </cell>
          <cell r="CP428">
            <v>0</v>
          </cell>
          <cell r="CQ428">
            <v>0</v>
          </cell>
          <cell r="CR428">
            <v>0</v>
          </cell>
          <cell r="CS428">
            <v>0</v>
          </cell>
          <cell r="CT428">
            <v>0</v>
          </cell>
          <cell r="CU428">
            <v>0</v>
          </cell>
          <cell r="CV428">
            <v>0</v>
          </cell>
          <cell r="CW428">
            <v>0</v>
          </cell>
          <cell r="CX428">
            <v>0</v>
          </cell>
          <cell r="CY428">
            <v>0</v>
          </cell>
          <cell r="CZ428">
            <v>0</v>
          </cell>
          <cell r="DA428">
            <v>0</v>
          </cell>
          <cell r="DB428">
            <v>0</v>
          </cell>
          <cell r="DC428">
            <v>0</v>
          </cell>
          <cell r="DD428">
            <v>0</v>
          </cell>
          <cell r="DE428">
            <v>0</v>
          </cell>
          <cell r="DF428">
            <v>0</v>
          </cell>
          <cell r="DG428">
            <v>0</v>
          </cell>
          <cell r="DH428">
            <v>0</v>
          </cell>
          <cell r="DI428">
            <v>0</v>
          </cell>
          <cell r="DJ428">
            <v>0</v>
          </cell>
          <cell r="DK428">
            <v>0</v>
          </cell>
          <cell r="DL428">
            <v>0</v>
          </cell>
          <cell r="DM428">
            <v>0</v>
          </cell>
          <cell r="DN428">
            <v>0</v>
          </cell>
          <cell r="DO428">
            <v>0</v>
          </cell>
          <cell r="DP428">
            <v>0</v>
          </cell>
          <cell r="DQ428">
            <v>0</v>
          </cell>
          <cell r="DR428">
            <v>0</v>
          </cell>
          <cell r="DS428">
            <v>0</v>
          </cell>
          <cell r="DT428">
            <v>0</v>
          </cell>
          <cell r="DU428">
            <v>0</v>
          </cell>
          <cell r="DV428">
            <v>0</v>
          </cell>
          <cell r="DW428">
            <v>0</v>
          </cell>
          <cell r="DX428">
            <v>0</v>
          </cell>
          <cell r="DY428">
            <v>0</v>
          </cell>
          <cell r="DZ428">
            <v>0</v>
          </cell>
          <cell r="EA428">
            <v>0</v>
          </cell>
          <cell r="EB428">
            <v>0</v>
          </cell>
          <cell r="EC428">
            <v>0</v>
          </cell>
          <cell r="ED428">
            <v>0</v>
          </cell>
          <cell r="EE428">
            <v>0</v>
          </cell>
          <cell r="EF428">
            <v>0</v>
          </cell>
          <cell r="EG428">
            <v>0</v>
          </cell>
          <cell r="EH428">
            <v>0</v>
          </cell>
          <cell r="EI428">
            <v>0</v>
          </cell>
          <cell r="EJ428">
            <v>0</v>
          </cell>
          <cell r="EK428">
            <v>0</v>
          </cell>
          <cell r="EL428">
            <v>0</v>
          </cell>
          <cell r="EM428">
            <v>0</v>
          </cell>
          <cell r="EN428">
            <v>0</v>
          </cell>
          <cell r="EO428">
            <v>0</v>
          </cell>
          <cell r="EP428">
            <v>0</v>
          </cell>
          <cell r="EQ428">
            <v>0</v>
          </cell>
          <cell r="ER428">
            <v>0</v>
          </cell>
          <cell r="ES428">
            <v>0</v>
          </cell>
          <cell r="ET428">
            <v>0</v>
          </cell>
          <cell r="EU428">
            <v>0</v>
          </cell>
          <cell r="EV428">
            <v>0</v>
          </cell>
          <cell r="EW428">
            <v>0</v>
          </cell>
          <cell r="EX428">
            <v>0</v>
          </cell>
          <cell r="EY428">
            <v>0</v>
          </cell>
          <cell r="EZ428">
            <v>0</v>
          </cell>
          <cell r="FA428">
            <v>0</v>
          </cell>
          <cell r="FB428">
            <v>0</v>
          </cell>
          <cell r="FC428">
            <v>0</v>
          </cell>
          <cell r="FD428">
            <v>0</v>
          </cell>
          <cell r="FE428">
            <v>0</v>
          </cell>
          <cell r="FF428">
            <v>0</v>
          </cell>
          <cell r="FG428">
            <v>0</v>
          </cell>
          <cell r="FH428">
            <v>0</v>
          </cell>
          <cell r="FI428">
            <v>0</v>
          </cell>
          <cell r="FJ428">
            <v>0</v>
          </cell>
          <cell r="FK428">
            <v>0</v>
          </cell>
          <cell r="FL428">
            <v>0</v>
          </cell>
          <cell r="FM428">
            <v>0</v>
          </cell>
          <cell r="FN428">
            <v>0</v>
          </cell>
          <cell r="FO428">
            <v>0</v>
          </cell>
          <cell r="FP428">
            <v>0</v>
          </cell>
          <cell r="FQ428">
            <v>0</v>
          </cell>
          <cell r="FR428">
            <v>0</v>
          </cell>
          <cell r="FS428">
            <v>0</v>
          </cell>
          <cell r="FT428">
            <v>0</v>
          </cell>
          <cell r="FU428">
            <v>0</v>
          </cell>
          <cell r="FV428">
            <v>0</v>
          </cell>
          <cell r="FW428">
            <v>0</v>
          </cell>
          <cell r="FX428">
            <v>0</v>
          </cell>
          <cell r="FY428">
            <v>0</v>
          </cell>
          <cell r="FZ428">
            <v>0</v>
          </cell>
          <cell r="GA428">
            <v>0</v>
          </cell>
          <cell r="GB428">
            <v>0</v>
          </cell>
          <cell r="GC428">
            <v>0</v>
          </cell>
          <cell r="GD428">
            <v>0</v>
          </cell>
          <cell r="GE428">
            <v>0</v>
          </cell>
          <cell r="GF428">
            <v>0</v>
          </cell>
          <cell r="GG428">
            <v>0</v>
          </cell>
          <cell r="GH428">
            <v>0</v>
          </cell>
          <cell r="GI428">
            <v>0</v>
          </cell>
          <cell r="GJ428">
            <v>0</v>
          </cell>
          <cell r="GK428">
            <v>0</v>
          </cell>
          <cell r="GL428">
            <v>0</v>
          </cell>
          <cell r="GM428">
            <v>0</v>
          </cell>
          <cell r="GN428">
            <v>0</v>
          </cell>
          <cell r="GO428">
            <v>0</v>
          </cell>
          <cell r="GP428">
            <v>0</v>
          </cell>
          <cell r="GQ428">
            <v>0</v>
          </cell>
          <cell r="GR428">
            <v>0</v>
          </cell>
          <cell r="GS428">
            <v>0</v>
          </cell>
          <cell r="GT428">
            <v>0</v>
          </cell>
          <cell r="GU428">
            <v>0</v>
          </cell>
          <cell r="GV428">
            <v>0</v>
          </cell>
          <cell r="GW428">
            <v>0</v>
          </cell>
          <cell r="GX428">
            <v>0</v>
          </cell>
          <cell r="GY428">
            <v>0</v>
          </cell>
          <cell r="GZ428">
            <v>0</v>
          </cell>
          <cell r="HA428">
            <v>0</v>
          </cell>
          <cell r="HB428">
            <v>0</v>
          </cell>
          <cell r="HC428">
            <v>0</v>
          </cell>
          <cell r="HD428">
            <v>0</v>
          </cell>
          <cell r="HE428">
            <v>0</v>
          </cell>
          <cell r="HF428">
            <v>0</v>
          </cell>
          <cell r="HG428">
            <v>0</v>
          </cell>
          <cell r="HH428">
            <v>0</v>
          </cell>
          <cell r="HI428">
            <v>0</v>
          </cell>
          <cell r="HJ428">
            <v>0</v>
          </cell>
          <cell r="HK428">
            <v>0</v>
          </cell>
          <cell r="HL428">
            <v>0</v>
          </cell>
          <cell r="HM428">
            <v>0</v>
          </cell>
          <cell r="HN428">
            <v>0</v>
          </cell>
          <cell r="HO428">
            <v>0</v>
          </cell>
          <cell r="HP428">
            <v>0</v>
          </cell>
          <cell r="HQ428">
            <v>0</v>
          </cell>
          <cell r="HR428">
            <v>0</v>
          </cell>
          <cell r="HS428">
            <v>0</v>
          </cell>
          <cell r="HT428">
            <v>0</v>
          </cell>
          <cell r="HU428">
            <v>0</v>
          </cell>
          <cell r="HV428">
            <v>0</v>
          </cell>
          <cell r="HW428">
            <v>0</v>
          </cell>
          <cell r="HX428">
            <v>0</v>
          </cell>
          <cell r="HY428">
            <v>0</v>
          </cell>
          <cell r="HZ428">
            <v>0</v>
          </cell>
          <cell r="IA428">
            <v>0</v>
          </cell>
          <cell r="IB428">
            <v>0</v>
          </cell>
          <cell r="IC428">
            <v>0</v>
          </cell>
          <cell r="ID428">
            <v>0</v>
          </cell>
          <cell r="IE428">
            <v>0</v>
          </cell>
          <cell r="IF428">
            <v>0</v>
          </cell>
          <cell r="IG428">
            <v>0</v>
          </cell>
          <cell r="IH428">
            <v>0</v>
          </cell>
          <cell r="II428">
            <v>0</v>
          </cell>
          <cell r="IJ428">
            <v>0</v>
          </cell>
          <cell r="IK428">
            <v>0</v>
          </cell>
          <cell r="IL428">
            <v>0</v>
          </cell>
          <cell r="IM428">
            <v>0</v>
          </cell>
          <cell r="IN428">
            <v>0</v>
          </cell>
          <cell r="IO428">
            <v>0</v>
          </cell>
          <cell r="IP428">
            <v>0</v>
          </cell>
          <cell r="IQ428">
            <v>0</v>
          </cell>
          <cell r="IR428">
            <v>0</v>
          </cell>
          <cell r="IS428">
            <v>0</v>
          </cell>
          <cell r="IT428">
            <v>0</v>
          </cell>
          <cell r="IU428">
            <v>0</v>
          </cell>
          <cell r="IV428">
            <v>0</v>
          </cell>
          <cell r="IW428">
            <v>0</v>
          </cell>
          <cell r="IX428">
            <v>0</v>
          </cell>
          <cell r="IY428">
            <v>0</v>
          </cell>
          <cell r="IZ428">
            <v>0</v>
          </cell>
          <cell r="JA428">
            <v>0</v>
          </cell>
          <cell r="JB428">
            <v>0</v>
          </cell>
          <cell r="JC428">
            <v>0</v>
          </cell>
          <cell r="JD428">
            <v>0</v>
          </cell>
          <cell r="JE428">
            <v>0</v>
          </cell>
          <cell r="JF428">
            <v>0</v>
          </cell>
          <cell r="JG428">
            <v>0</v>
          </cell>
          <cell r="JH428">
            <v>0</v>
          </cell>
          <cell r="JI428">
            <v>0</v>
          </cell>
          <cell r="JJ428">
            <v>0</v>
          </cell>
          <cell r="JK428">
            <v>0</v>
          </cell>
          <cell r="JL428">
            <v>0</v>
          </cell>
          <cell r="JM428">
            <v>0</v>
          </cell>
          <cell r="JN428">
            <v>0</v>
          </cell>
          <cell r="JO428">
            <v>0</v>
          </cell>
          <cell r="JP428">
            <v>0</v>
          </cell>
          <cell r="JQ428">
            <v>0</v>
          </cell>
          <cell r="JR428">
            <v>0</v>
          </cell>
          <cell r="JS428">
            <v>0</v>
          </cell>
          <cell r="JT428">
            <v>0</v>
          </cell>
          <cell r="JU428">
            <v>0</v>
          </cell>
          <cell r="JV428">
            <v>0</v>
          </cell>
          <cell r="JW428">
            <v>0</v>
          </cell>
          <cell r="JX428">
            <v>0</v>
          </cell>
          <cell r="JY428">
            <v>0</v>
          </cell>
          <cell r="JZ428">
            <v>0</v>
          </cell>
          <cell r="KA428">
            <v>0</v>
          </cell>
        </row>
        <row r="429">
          <cell r="C429">
            <v>7921</v>
          </cell>
          <cell r="D429" t="str">
            <v>CLAY CENTRAL-EVERLY-OLD DO NOT USE</v>
          </cell>
          <cell r="E429">
            <v>0</v>
          </cell>
          <cell r="F429">
            <v>0</v>
          </cell>
          <cell r="G429">
            <v>0</v>
          </cell>
          <cell r="H429">
            <v>1218</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0</v>
          </cell>
          <cell r="CN429">
            <v>0</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DY429">
            <v>0</v>
          </cell>
          <cell r="DZ429">
            <v>0</v>
          </cell>
          <cell r="EA429">
            <v>0</v>
          </cell>
          <cell r="EB429">
            <v>0</v>
          </cell>
          <cell r="EC429">
            <v>0</v>
          </cell>
          <cell r="ED429">
            <v>0</v>
          </cell>
          <cell r="EE429">
            <v>0</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0</v>
          </cell>
          <cell r="GD429">
            <v>0</v>
          </cell>
          <cell r="GE429">
            <v>0</v>
          </cell>
          <cell r="GF429">
            <v>0</v>
          </cell>
          <cell r="GG429">
            <v>0</v>
          </cell>
          <cell r="GH429">
            <v>0</v>
          </cell>
          <cell r="GI429">
            <v>0</v>
          </cell>
          <cell r="GJ429">
            <v>0</v>
          </cell>
          <cell r="GK429">
            <v>0</v>
          </cell>
          <cell r="GL429">
            <v>0</v>
          </cell>
          <cell r="GM429">
            <v>0</v>
          </cell>
          <cell r="GN429">
            <v>0</v>
          </cell>
          <cell r="GO429">
            <v>0</v>
          </cell>
          <cell r="GP429">
            <v>0</v>
          </cell>
          <cell r="GQ429">
            <v>0</v>
          </cell>
          <cell r="GR429">
            <v>0</v>
          </cell>
          <cell r="GS429">
            <v>0</v>
          </cell>
          <cell r="GT429">
            <v>0</v>
          </cell>
          <cell r="GU429">
            <v>0</v>
          </cell>
          <cell r="GV429">
            <v>0</v>
          </cell>
          <cell r="GW429">
            <v>0</v>
          </cell>
          <cell r="GX429">
            <v>0</v>
          </cell>
          <cell r="GY429">
            <v>0</v>
          </cell>
          <cell r="GZ429">
            <v>0</v>
          </cell>
          <cell r="HA429">
            <v>0</v>
          </cell>
          <cell r="HB429">
            <v>0</v>
          </cell>
          <cell r="HC429">
            <v>0</v>
          </cell>
          <cell r="HD429">
            <v>0</v>
          </cell>
          <cell r="HE429">
            <v>0</v>
          </cell>
          <cell r="HF429">
            <v>0</v>
          </cell>
          <cell r="HG429">
            <v>0</v>
          </cell>
          <cell r="HH429">
            <v>0</v>
          </cell>
          <cell r="HI429">
            <v>0</v>
          </cell>
          <cell r="HJ429">
            <v>0</v>
          </cell>
          <cell r="HK429">
            <v>0</v>
          </cell>
          <cell r="HL429">
            <v>0</v>
          </cell>
          <cell r="HM429">
            <v>0</v>
          </cell>
          <cell r="HN429">
            <v>0</v>
          </cell>
          <cell r="HO429">
            <v>0</v>
          </cell>
          <cell r="HP429">
            <v>0</v>
          </cell>
          <cell r="HQ429">
            <v>0</v>
          </cell>
          <cell r="HR429">
            <v>0</v>
          </cell>
          <cell r="HS429">
            <v>0</v>
          </cell>
          <cell r="HT429">
            <v>0</v>
          </cell>
          <cell r="HU429">
            <v>0</v>
          </cell>
          <cell r="HV429">
            <v>0</v>
          </cell>
          <cell r="HW429">
            <v>0</v>
          </cell>
          <cell r="HX429">
            <v>0</v>
          </cell>
          <cell r="HY429">
            <v>0</v>
          </cell>
          <cell r="HZ429">
            <v>0</v>
          </cell>
          <cell r="IA429">
            <v>0</v>
          </cell>
          <cell r="IB429">
            <v>0</v>
          </cell>
          <cell r="IC429">
            <v>0</v>
          </cell>
          <cell r="ID429">
            <v>0</v>
          </cell>
          <cell r="IE429">
            <v>0</v>
          </cell>
          <cell r="IF429">
            <v>0</v>
          </cell>
          <cell r="IG429">
            <v>0</v>
          </cell>
          <cell r="IH429">
            <v>0</v>
          </cell>
          <cell r="II429">
            <v>0</v>
          </cell>
          <cell r="IJ429">
            <v>0</v>
          </cell>
          <cell r="IK429">
            <v>0</v>
          </cell>
          <cell r="IL429">
            <v>0</v>
          </cell>
          <cell r="IM429">
            <v>0</v>
          </cell>
          <cell r="IN429">
            <v>0</v>
          </cell>
          <cell r="IO429">
            <v>0</v>
          </cell>
          <cell r="IP429">
            <v>0</v>
          </cell>
          <cell r="IQ429">
            <v>0</v>
          </cell>
          <cell r="IR429">
            <v>0</v>
          </cell>
          <cell r="IS429">
            <v>0</v>
          </cell>
          <cell r="IT429">
            <v>0</v>
          </cell>
          <cell r="IU429">
            <v>0</v>
          </cell>
          <cell r="IV429">
            <v>0</v>
          </cell>
          <cell r="IW429">
            <v>0</v>
          </cell>
          <cell r="IX429">
            <v>0</v>
          </cell>
          <cell r="IY429">
            <v>0</v>
          </cell>
          <cell r="IZ429">
            <v>0</v>
          </cell>
          <cell r="JA429">
            <v>0</v>
          </cell>
          <cell r="JB429">
            <v>0</v>
          </cell>
          <cell r="JC429">
            <v>0</v>
          </cell>
          <cell r="JD429">
            <v>0</v>
          </cell>
          <cell r="JE429">
            <v>0</v>
          </cell>
          <cell r="JF429">
            <v>0</v>
          </cell>
          <cell r="JG429">
            <v>0</v>
          </cell>
          <cell r="JH429">
            <v>0</v>
          </cell>
          <cell r="JI429">
            <v>0</v>
          </cell>
          <cell r="JJ429">
            <v>0</v>
          </cell>
          <cell r="JK429">
            <v>0</v>
          </cell>
          <cell r="JL429">
            <v>0</v>
          </cell>
          <cell r="JM429">
            <v>0</v>
          </cell>
          <cell r="JN429">
            <v>0</v>
          </cell>
          <cell r="JO429">
            <v>0</v>
          </cell>
          <cell r="JP429">
            <v>0</v>
          </cell>
          <cell r="JQ429">
            <v>0</v>
          </cell>
          <cell r="JR429">
            <v>0</v>
          </cell>
          <cell r="JS429">
            <v>0</v>
          </cell>
          <cell r="JT429">
            <v>0</v>
          </cell>
          <cell r="JU429">
            <v>0</v>
          </cell>
          <cell r="JV429">
            <v>0</v>
          </cell>
          <cell r="JW429">
            <v>0</v>
          </cell>
          <cell r="JX429">
            <v>0</v>
          </cell>
          <cell r="JY429">
            <v>0</v>
          </cell>
          <cell r="JZ429">
            <v>0</v>
          </cell>
          <cell r="KA429">
            <v>0</v>
          </cell>
        </row>
        <row r="430">
          <cell r="C430">
            <v>7922</v>
          </cell>
          <cell r="D430" t="str">
            <v>LAURENS-MARATHON-OLD DO NOT USE</v>
          </cell>
          <cell r="E430">
            <v>0</v>
          </cell>
          <cell r="F430">
            <v>0</v>
          </cell>
          <cell r="G430">
            <v>0</v>
          </cell>
          <cell r="H430">
            <v>3537</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0</v>
          </cell>
          <cell r="CC430">
            <v>0</v>
          </cell>
          <cell r="CD430">
            <v>0</v>
          </cell>
          <cell r="CE430">
            <v>0</v>
          </cell>
          <cell r="CF430">
            <v>0</v>
          </cell>
          <cell r="CG430">
            <v>0</v>
          </cell>
          <cell r="CH430">
            <v>0</v>
          </cell>
          <cell r="CI430">
            <v>0</v>
          </cell>
          <cell r="CJ430">
            <v>0</v>
          </cell>
          <cell r="CK430">
            <v>0</v>
          </cell>
          <cell r="CL430">
            <v>0</v>
          </cell>
          <cell r="CM430">
            <v>0</v>
          </cell>
          <cell r="CN430">
            <v>0</v>
          </cell>
          <cell r="CO430">
            <v>0</v>
          </cell>
          <cell r="CP430">
            <v>0</v>
          </cell>
          <cell r="CQ430">
            <v>0</v>
          </cell>
          <cell r="CR430">
            <v>0</v>
          </cell>
          <cell r="CS430">
            <v>0</v>
          </cell>
          <cell r="CT430">
            <v>0</v>
          </cell>
          <cell r="CU430">
            <v>0</v>
          </cell>
          <cell r="CV430">
            <v>0</v>
          </cell>
          <cell r="CW430">
            <v>0</v>
          </cell>
          <cell r="CX430">
            <v>0</v>
          </cell>
          <cell r="CY430">
            <v>0</v>
          </cell>
          <cell r="CZ430">
            <v>0</v>
          </cell>
          <cell r="DA430">
            <v>0</v>
          </cell>
          <cell r="DB430">
            <v>0</v>
          </cell>
          <cell r="DC430">
            <v>0</v>
          </cell>
          <cell r="DD430">
            <v>0</v>
          </cell>
          <cell r="DE430">
            <v>0</v>
          </cell>
          <cell r="DF430">
            <v>0</v>
          </cell>
          <cell r="DG430">
            <v>0</v>
          </cell>
          <cell r="DH430">
            <v>0</v>
          </cell>
          <cell r="DI430">
            <v>0</v>
          </cell>
          <cell r="DJ430">
            <v>0</v>
          </cell>
          <cell r="DK430">
            <v>0</v>
          </cell>
          <cell r="DL430">
            <v>0</v>
          </cell>
          <cell r="DM430">
            <v>0</v>
          </cell>
          <cell r="DN430">
            <v>0</v>
          </cell>
          <cell r="DO430">
            <v>0</v>
          </cell>
          <cell r="DP430">
            <v>0</v>
          </cell>
          <cell r="DQ430">
            <v>0</v>
          </cell>
          <cell r="DR430">
            <v>0</v>
          </cell>
          <cell r="DS430">
            <v>0</v>
          </cell>
          <cell r="DT430">
            <v>0</v>
          </cell>
          <cell r="DU430">
            <v>0</v>
          </cell>
          <cell r="DV430">
            <v>0</v>
          </cell>
          <cell r="DW430">
            <v>0</v>
          </cell>
          <cell r="DX430">
            <v>0</v>
          </cell>
          <cell r="DY430">
            <v>0</v>
          </cell>
          <cell r="DZ430">
            <v>0</v>
          </cell>
          <cell r="EA430">
            <v>0</v>
          </cell>
          <cell r="EB430">
            <v>0</v>
          </cell>
          <cell r="EC430">
            <v>0</v>
          </cell>
          <cell r="ED430">
            <v>0</v>
          </cell>
          <cell r="EE430">
            <v>0</v>
          </cell>
          <cell r="EF430">
            <v>0</v>
          </cell>
          <cell r="EG430">
            <v>0</v>
          </cell>
          <cell r="EH430">
            <v>0</v>
          </cell>
          <cell r="EI430">
            <v>0</v>
          </cell>
          <cell r="EJ430">
            <v>0</v>
          </cell>
          <cell r="EK430">
            <v>0</v>
          </cell>
          <cell r="EL430">
            <v>0</v>
          </cell>
          <cell r="EM430">
            <v>0</v>
          </cell>
          <cell r="EN430">
            <v>0</v>
          </cell>
          <cell r="EO430">
            <v>0</v>
          </cell>
          <cell r="EP430">
            <v>0</v>
          </cell>
          <cell r="EQ430">
            <v>0</v>
          </cell>
          <cell r="ER430">
            <v>0</v>
          </cell>
          <cell r="ES430">
            <v>0</v>
          </cell>
          <cell r="ET430">
            <v>0</v>
          </cell>
          <cell r="EU430">
            <v>0</v>
          </cell>
          <cell r="EV430">
            <v>0</v>
          </cell>
          <cell r="EW430">
            <v>0</v>
          </cell>
          <cell r="EX430">
            <v>0</v>
          </cell>
          <cell r="EY430">
            <v>0</v>
          </cell>
          <cell r="EZ430">
            <v>0</v>
          </cell>
          <cell r="FA430">
            <v>0</v>
          </cell>
          <cell r="FB430">
            <v>0</v>
          </cell>
          <cell r="FC430">
            <v>0</v>
          </cell>
          <cell r="FD430">
            <v>0</v>
          </cell>
          <cell r="FE430">
            <v>0</v>
          </cell>
          <cell r="FF430">
            <v>0</v>
          </cell>
          <cell r="FG430">
            <v>0</v>
          </cell>
          <cell r="FH430">
            <v>0</v>
          </cell>
          <cell r="FI430">
            <v>0</v>
          </cell>
          <cell r="FJ430">
            <v>0</v>
          </cell>
          <cell r="FK430">
            <v>0</v>
          </cell>
          <cell r="FL430">
            <v>0</v>
          </cell>
          <cell r="FM430">
            <v>0</v>
          </cell>
          <cell r="FN430">
            <v>0</v>
          </cell>
          <cell r="FO430">
            <v>0</v>
          </cell>
          <cell r="FP430">
            <v>0</v>
          </cell>
          <cell r="FQ430">
            <v>0</v>
          </cell>
          <cell r="FR430">
            <v>0</v>
          </cell>
          <cell r="FS430">
            <v>0</v>
          </cell>
          <cell r="FT430">
            <v>0</v>
          </cell>
          <cell r="FU430">
            <v>0</v>
          </cell>
          <cell r="FV430">
            <v>0</v>
          </cell>
          <cell r="FW430">
            <v>0</v>
          </cell>
          <cell r="FX430">
            <v>0</v>
          </cell>
          <cell r="FY430">
            <v>0</v>
          </cell>
          <cell r="FZ430">
            <v>0</v>
          </cell>
          <cell r="GA430">
            <v>0</v>
          </cell>
          <cell r="GB430">
            <v>0</v>
          </cell>
          <cell r="GC430">
            <v>0</v>
          </cell>
          <cell r="GD430">
            <v>0</v>
          </cell>
          <cell r="GE430">
            <v>0</v>
          </cell>
          <cell r="GF430">
            <v>0</v>
          </cell>
          <cell r="GG430">
            <v>0</v>
          </cell>
          <cell r="GH430">
            <v>0</v>
          </cell>
          <cell r="GI430">
            <v>0</v>
          </cell>
          <cell r="GJ430">
            <v>0</v>
          </cell>
          <cell r="GK430">
            <v>0</v>
          </cell>
          <cell r="GL430">
            <v>0</v>
          </cell>
          <cell r="GM430">
            <v>0</v>
          </cell>
          <cell r="GN430">
            <v>0</v>
          </cell>
          <cell r="GO430">
            <v>0</v>
          </cell>
          <cell r="GP430">
            <v>0</v>
          </cell>
          <cell r="GQ430">
            <v>0</v>
          </cell>
          <cell r="GR430">
            <v>0</v>
          </cell>
          <cell r="GS430">
            <v>0</v>
          </cell>
          <cell r="GT430">
            <v>0</v>
          </cell>
          <cell r="GU430">
            <v>0</v>
          </cell>
          <cell r="GV430">
            <v>0</v>
          </cell>
          <cell r="GW430">
            <v>0</v>
          </cell>
          <cell r="GX430">
            <v>0</v>
          </cell>
          <cell r="GY430">
            <v>0</v>
          </cell>
          <cell r="GZ430">
            <v>0</v>
          </cell>
          <cell r="HA430">
            <v>0</v>
          </cell>
          <cell r="HB430">
            <v>0</v>
          </cell>
          <cell r="HC430">
            <v>0</v>
          </cell>
          <cell r="HD430">
            <v>0</v>
          </cell>
          <cell r="HE430">
            <v>0</v>
          </cell>
          <cell r="HF430">
            <v>0</v>
          </cell>
          <cell r="HG430">
            <v>0</v>
          </cell>
          <cell r="HH430">
            <v>0</v>
          </cell>
          <cell r="HI430">
            <v>0</v>
          </cell>
          <cell r="HJ430">
            <v>0</v>
          </cell>
          <cell r="HK430">
            <v>0</v>
          </cell>
          <cell r="HL430">
            <v>0</v>
          </cell>
          <cell r="HM430">
            <v>0</v>
          </cell>
          <cell r="HN430">
            <v>0</v>
          </cell>
          <cell r="HO430">
            <v>0</v>
          </cell>
          <cell r="HP430">
            <v>0</v>
          </cell>
          <cell r="HQ430">
            <v>0</v>
          </cell>
          <cell r="HR430">
            <v>0</v>
          </cell>
          <cell r="HS430">
            <v>0</v>
          </cell>
          <cell r="HT430">
            <v>0</v>
          </cell>
          <cell r="HU430">
            <v>0</v>
          </cell>
          <cell r="HV430">
            <v>0</v>
          </cell>
          <cell r="HW430">
            <v>0</v>
          </cell>
          <cell r="HX430">
            <v>0</v>
          </cell>
          <cell r="HY430">
            <v>0</v>
          </cell>
          <cell r="HZ430">
            <v>0</v>
          </cell>
          <cell r="IA430">
            <v>0</v>
          </cell>
          <cell r="IB430">
            <v>0</v>
          </cell>
          <cell r="IC430">
            <v>0</v>
          </cell>
          <cell r="ID430">
            <v>0</v>
          </cell>
          <cell r="IE430">
            <v>0</v>
          </cell>
          <cell r="IF430">
            <v>0</v>
          </cell>
          <cell r="IG430">
            <v>0</v>
          </cell>
          <cell r="IH430">
            <v>0</v>
          </cell>
          <cell r="II430">
            <v>0</v>
          </cell>
          <cell r="IJ430">
            <v>0</v>
          </cell>
          <cell r="IK430">
            <v>0</v>
          </cell>
          <cell r="IL430">
            <v>0</v>
          </cell>
          <cell r="IM430">
            <v>0</v>
          </cell>
          <cell r="IN430">
            <v>0</v>
          </cell>
          <cell r="IO430">
            <v>0</v>
          </cell>
          <cell r="IP430">
            <v>0</v>
          </cell>
          <cell r="IQ430">
            <v>0</v>
          </cell>
          <cell r="IR430">
            <v>0</v>
          </cell>
          <cell r="IS430">
            <v>0</v>
          </cell>
          <cell r="IT430">
            <v>0</v>
          </cell>
          <cell r="IU430">
            <v>0</v>
          </cell>
          <cell r="IV430">
            <v>0</v>
          </cell>
          <cell r="IW430">
            <v>0</v>
          </cell>
          <cell r="IX430">
            <v>0</v>
          </cell>
          <cell r="IY430">
            <v>0</v>
          </cell>
          <cell r="IZ430">
            <v>0</v>
          </cell>
          <cell r="JA430">
            <v>0</v>
          </cell>
          <cell r="JB430">
            <v>0</v>
          </cell>
          <cell r="JC430">
            <v>0</v>
          </cell>
          <cell r="JD430">
            <v>0</v>
          </cell>
          <cell r="JE430">
            <v>0</v>
          </cell>
          <cell r="JF430">
            <v>0</v>
          </cell>
          <cell r="JG430">
            <v>0</v>
          </cell>
          <cell r="JH430">
            <v>0</v>
          </cell>
          <cell r="JI430">
            <v>0</v>
          </cell>
          <cell r="JJ430">
            <v>0</v>
          </cell>
          <cell r="JK430">
            <v>0</v>
          </cell>
          <cell r="JL430">
            <v>0</v>
          </cell>
          <cell r="JM430">
            <v>0</v>
          </cell>
          <cell r="JN430">
            <v>0</v>
          </cell>
          <cell r="JO430">
            <v>0</v>
          </cell>
          <cell r="JP430">
            <v>0</v>
          </cell>
          <cell r="JQ430">
            <v>0</v>
          </cell>
          <cell r="JR430">
            <v>0</v>
          </cell>
          <cell r="JS430">
            <v>0</v>
          </cell>
          <cell r="JT430">
            <v>0</v>
          </cell>
          <cell r="JU430">
            <v>0</v>
          </cell>
          <cell r="JV430">
            <v>0</v>
          </cell>
          <cell r="JW430">
            <v>0</v>
          </cell>
          <cell r="JX430">
            <v>0</v>
          </cell>
          <cell r="JY430">
            <v>0</v>
          </cell>
          <cell r="JZ430">
            <v>0</v>
          </cell>
          <cell r="KA430">
            <v>0</v>
          </cell>
        </row>
        <row r="431">
          <cell r="C431">
            <v>7923</v>
          </cell>
          <cell r="D431" t="str">
            <v>RUTHVEN-AYRSHIRE-OLD DO NOT USE</v>
          </cell>
          <cell r="E431">
            <v>0</v>
          </cell>
          <cell r="F431">
            <v>0</v>
          </cell>
          <cell r="G431">
            <v>0</v>
          </cell>
          <cell r="H431">
            <v>5724</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v>0</v>
          </cell>
          <cell r="CJ431">
            <v>0</v>
          </cell>
          <cell r="CK431">
            <v>0</v>
          </cell>
          <cell r="CL431">
            <v>0</v>
          </cell>
          <cell r="CM431">
            <v>0</v>
          </cell>
          <cell r="CN431">
            <v>0</v>
          </cell>
          <cell r="CO431">
            <v>0</v>
          </cell>
          <cell r="CP431">
            <v>0</v>
          </cell>
          <cell r="CQ431">
            <v>0</v>
          </cell>
          <cell r="CR431">
            <v>0</v>
          </cell>
          <cell r="CS431">
            <v>0</v>
          </cell>
          <cell r="CT431">
            <v>0</v>
          </cell>
          <cell r="CU431">
            <v>0</v>
          </cell>
          <cell r="CV431">
            <v>0</v>
          </cell>
          <cell r="CW431">
            <v>0</v>
          </cell>
          <cell r="CX431">
            <v>0</v>
          </cell>
          <cell r="CY431">
            <v>0</v>
          </cell>
          <cell r="CZ431">
            <v>0</v>
          </cell>
          <cell r="DA431">
            <v>0</v>
          </cell>
          <cell r="DB431">
            <v>0</v>
          </cell>
          <cell r="DC431">
            <v>0</v>
          </cell>
          <cell r="DD431">
            <v>0</v>
          </cell>
          <cell r="DE431">
            <v>0</v>
          </cell>
          <cell r="DF431">
            <v>0</v>
          </cell>
          <cell r="DG431">
            <v>0</v>
          </cell>
          <cell r="DH431">
            <v>0</v>
          </cell>
          <cell r="DI431">
            <v>0</v>
          </cell>
          <cell r="DJ431">
            <v>0</v>
          </cell>
          <cell r="DK431">
            <v>0</v>
          </cell>
          <cell r="DL431">
            <v>0</v>
          </cell>
          <cell r="DM431">
            <v>0</v>
          </cell>
          <cell r="DN431">
            <v>0</v>
          </cell>
          <cell r="DO431">
            <v>0</v>
          </cell>
          <cell r="DP431">
            <v>0</v>
          </cell>
          <cell r="DQ431">
            <v>0</v>
          </cell>
          <cell r="DR431">
            <v>0</v>
          </cell>
          <cell r="DS431">
            <v>0</v>
          </cell>
          <cell r="DT431">
            <v>0</v>
          </cell>
          <cell r="DU431">
            <v>0</v>
          </cell>
          <cell r="DV431">
            <v>0</v>
          </cell>
          <cell r="DW431">
            <v>0</v>
          </cell>
          <cell r="DX431">
            <v>0</v>
          </cell>
          <cell r="DY431">
            <v>0</v>
          </cell>
          <cell r="DZ431">
            <v>0</v>
          </cell>
          <cell r="EA431">
            <v>0</v>
          </cell>
          <cell r="EB431">
            <v>0</v>
          </cell>
          <cell r="EC431">
            <v>0</v>
          </cell>
          <cell r="ED431">
            <v>0</v>
          </cell>
          <cell r="EE431">
            <v>0</v>
          </cell>
          <cell r="EF431">
            <v>0</v>
          </cell>
          <cell r="EG431">
            <v>0</v>
          </cell>
          <cell r="EH431">
            <v>0</v>
          </cell>
          <cell r="EI431">
            <v>0</v>
          </cell>
          <cell r="EJ431">
            <v>0</v>
          </cell>
          <cell r="EK431">
            <v>0</v>
          </cell>
          <cell r="EL431">
            <v>0</v>
          </cell>
          <cell r="EM431">
            <v>0</v>
          </cell>
          <cell r="EN431">
            <v>0</v>
          </cell>
          <cell r="EO431">
            <v>0</v>
          </cell>
          <cell r="EP431">
            <v>0</v>
          </cell>
          <cell r="EQ431">
            <v>0</v>
          </cell>
          <cell r="ER431">
            <v>0</v>
          </cell>
          <cell r="ES431">
            <v>0</v>
          </cell>
          <cell r="ET431">
            <v>0</v>
          </cell>
          <cell r="EU431">
            <v>0</v>
          </cell>
          <cell r="EV431">
            <v>0</v>
          </cell>
          <cell r="EW431">
            <v>0</v>
          </cell>
          <cell r="EX431">
            <v>0</v>
          </cell>
          <cell r="EY431">
            <v>0</v>
          </cell>
          <cell r="EZ431">
            <v>0</v>
          </cell>
          <cell r="FA431">
            <v>0</v>
          </cell>
          <cell r="FB431">
            <v>0</v>
          </cell>
          <cell r="FC431">
            <v>0</v>
          </cell>
          <cell r="FD431">
            <v>0</v>
          </cell>
          <cell r="FE431">
            <v>0</v>
          </cell>
          <cell r="FF431">
            <v>0</v>
          </cell>
          <cell r="FG431">
            <v>0</v>
          </cell>
          <cell r="FH431">
            <v>0</v>
          </cell>
          <cell r="FI431">
            <v>0</v>
          </cell>
          <cell r="FJ431">
            <v>0</v>
          </cell>
          <cell r="FK431">
            <v>0</v>
          </cell>
          <cell r="FL431">
            <v>0</v>
          </cell>
          <cell r="FM431">
            <v>0</v>
          </cell>
          <cell r="FN431">
            <v>0</v>
          </cell>
          <cell r="FO431">
            <v>0</v>
          </cell>
          <cell r="FP431">
            <v>0</v>
          </cell>
          <cell r="FQ431">
            <v>0</v>
          </cell>
          <cell r="FR431">
            <v>0</v>
          </cell>
          <cell r="FS431">
            <v>0</v>
          </cell>
          <cell r="FT431">
            <v>0</v>
          </cell>
          <cell r="FU431">
            <v>0</v>
          </cell>
          <cell r="FV431">
            <v>0</v>
          </cell>
          <cell r="FW431">
            <v>0</v>
          </cell>
          <cell r="FX431">
            <v>0</v>
          </cell>
          <cell r="FY431">
            <v>0</v>
          </cell>
          <cell r="FZ431">
            <v>0</v>
          </cell>
          <cell r="GA431">
            <v>0</v>
          </cell>
          <cell r="GB431">
            <v>0</v>
          </cell>
          <cell r="GC431">
            <v>0</v>
          </cell>
          <cell r="GD431">
            <v>0</v>
          </cell>
          <cell r="GE431">
            <v>0</v>
          </cell>
          <cell r="GF431">
            <v>0</v>
          </cell>
          <cell r="GG431">
            <v>0</v>
          </cell>
          <cell r="GH431">
            <v>0</v>
          </cell>
          <cell r="GI431">
            <v>0</v>
          </cell>
          <cell r="GJ431">
            <v>0</v>
          </cell>
          <cell r="GK431">
            <v>0</v>
          </cell>
          <cell r="GL431">
            <v>0</v>
          </cell>
          <cell r="GM431">
            <v>0</v>
          </cell>
          <cell r="GN431">
            <v>0</v>
          </cell>
          <cell r="GO431">
            <v>0</v>
          </cell>
          <cell r="GP431">
            <v>0</v>
          </cell>
          <cell r="GQ431">
            <v>0</v>
          </cell>
          <cell r="GR431">
            <v>0</v>
          </cell>
          <cell r="GS431">
            <v>0</v>
          </cell>
          <cell r="GT431">
            <v>0</v>
          </cell>
          <cell r="GU431">
            <v>0</v>
          </cell>
          <cell r="GV431">
            <v>0</v>
          </cell>
          <cell r="GW431">
            <v>0</v>
          </cell>
          <cell r="GX431">
            <v>0</v>
          </cell>
          <cell r="GY431">
            <v>0</v>
          </cell>
          <cell r="GZ431">
            <v>0</v>
          </cell>
          <cell r="HA431">
            <v>0</v>
          </cell>
          <cell r="HB431">
            <v>0</v>
          </cell>
          <cell r="HC431">
            <v>0</v>
          </cell>
          <cell r="HD431">
            <v>0</v>
          </cell>
          <cell r="HE431">
            <v>0</v>
          </cell>
          <cell r="HF431">
            <v>0</v>
          </cell>
          <cell r="HG431">
            <v>0</v>
          </cell>
          <cell r="HH431">
            <v>0</v>
          </cell>
          <cell r="HI431">
            <v>0</v>
          </cell>
          <cell r="HJ431">
            <v>0</v>
          </cell>
          <cell r="HK431">
            <v>0</v>
          </cell>
          <cell r="HL431">
            <v>0</v>
          </cell>
          <cell r="HM431">
            <v>0</v>
          </cell>
          <cell r="HN431">
            <v>0</v>
          </cell>
          <cell r="HO431">
            <v>0</v>
          </cell>
          <cell r="HP431">
            <v>0</v>
          </cell>
          <cell r="HQ431">
            <v>0</v>
          </cell>
          <cell r="HR431">
            <v>0</v>
          </cell>
          <cell r="HS431">
            <v>0</v>
          </cell>
          <cell r="HT431">
            <v>0</v>
          </cell>
          <cell r="HU431">
            <v>0</v>
          </cell>
          <cell r="HV431">
            <v>0</v>
          </cell>
          <cell r="HW431">
            <v>0</v>
          </cell>
          <cell r="HX431">
            <v>0</v>
          </cell>
          <cell r="HY431">
            <v>0</v>
          </cell>
          <cell r="HZ431">
            <v>0</v>
          </cell>
          <cell r="IA431">
            <v>0</v>
          </cell>
          <cell r="IB431">
            <v>0</v>
          </cell>
          <cell r="IC431">
            <v>0</v>
          </cell>
          <cell r="ID431">
            <v>0</v>
          </cell>
          <cell r="IE431">
            <v>0</v>
          </cell>
          <cell r="IF431">
            <v>0</v>
          </cell>
          <cell r="IG431">
            <v>0</v>
          </cell>
          <cell r="IH431">
            <v>0</v>
          </cell>
          <cell r="II431">
            <v>0</v>
          </cell>
          <cell r="IJ431">
            <v>0</v>
          </cell>
          <cell r="IK431">
            <v>0</v>
          </cell>
          <cell r="IL431">
            <v>0</v>
          </cell>
          <cell r="IM431">
            <v>0</v>
          </cell>
          <cell r="IN431">
            <v>0</v>
          </cell>
          <cell r="IO431">
            <v>0</v>
          </cell>
          <cell r="IP431">
            <v>0</v>
          </cell>
          <cell r="IQ431">
            <v>0</v>
          </cell>
          <cell r="IR431">
            <v>0</v>
          </cell>
          <cell r="IS431">
            <v>0</v>
          </cell>
          <cell r="IT431">
            <v>0</v>
          </cell>
          <cell r="IU431">
            <v>0</v>
          </cell>
          <cell r="IV431">
            <v>0</v>
          </cell>
          <cell r="IW431">
            <v>0</v>
          </cell>
          <cell r="IX431">
            <v>0</v>
          </cell>
          <cell r="IY431">
            <v>0</v>
          </cell>
          <cell r="IZ431">
            <v>0</v>
          </cell>
          <cell r="JA431">
            <v>0</v>
          </cell>
          <cell r="JB431">
            <v>0</v>
          </cell>
          <cell r="JC431">
            <v>0</v>
          </cell>
          <cell r="JD431">
            <v>0</v>
          </cell>
          <cell r="JE431">
            <v>0</v>
          </cell>
          <cell r="JF431">
            <v>0</v>
          </cell>
          <cell r="JG431">
            <v>0</v>
          </cell>
          <cell r="JH431">
            <v>0</v>
          </cell>
          <cell r="JI431">
            <v>0</v>
          </cell>
          <cell r="JJ431">
            <v>0</v>
          </cell>
          <cell r="JK431">
            <v>0</v>
          </cell>
          <cell r="JL431">
            <v>0</v>
          </cell>
          <cell r="JM431">
            <v>0</v>
          </cell>
          <cell r="JN431">
            <v>0</v>
          </cell>
          <cell r="JO431">
            <v>0</v>
          </cell>
          <cell r="JP431">
            <v>0</v>
          </cell>
          <cell r="JQ431">
            <v>0</v>
          </cell>
          <cell r="JR431">
            <v>0</v>
          </cell>
          <cell r="JS431">
            <v>0</v>
          </cell>
          <cell r="JT431">
            <v>0</v>
          </cell>
          <cell r="JU431">
            <v>0</v>
          </cell>
          <cell r="JV431">
            <v>0</v>
          </cell>
          <cell r="JW431">
            <v>0</v>
          </cell>
          <cell r="JX431">
            <v>0</v>
          </cell>
          <cell r="JY431">
            <v>0</v>
          </cell>
          <cell r="JZ431">
            <v>0</v>
          </cell>
          <cell r="KA431">
            <v>0</v>
          </cell>
        </row>
        <row r="432">
          <cell r="C432">
            <v>7924</v>
          </cell>
          <cell r="D432" t="str">
            <v>SIOUX CENTRAL-OLD DO NOT USE</v>
          </cell>
          <cell r="E432">
            <v>0</v>
          </cell>
          <cell r="F432">
            <v>0</v>
          </cell>
          <cell r="G432">
            <v>0</v>
          </cell>
          <cell r="H432">
            <v>6048</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v>0</v>
          </cell>
          <cell r="CJ432">
            <v>0</v>
          </cell>
          <cell r="CK432">
            <v>0</v>
          </cell>
          <cell r="CL432">
            <v>0</v>
          </cell>
          <cell r="CM432">
            <v>0</v>
          </cell>
          <cell r="CN432">
            <v>0</v>
          </cell>
          <cell r="CO432">
            <v>0</v>
          </cell>
          <cell r="CP432">
            <v>0</v>
          </cell>
          <cell r="CQ432">
            <v>0</v>
          </cell>
          <cell r="CR432">
            <v>0</v>
          </cell>
          <cell r="CS432">
            <v>0</v>
          </cell>
          <cell r="CT432">
            <v>0</v>
          </cell>
          <cell r="CU432">
            <v>0</v>
          </cell>
          <cell r="CV432">
            <v>0</v>
          </cell>
          <cell r="CW432">
            <v>0</v>
          </cell>
          <cell r="CX432">
            <v>0</v>
          </cell>
          <cell r="CY432">
            <v>0</v>
          </cell>
          <cell r="CZ432">
            <v>0</v>
          </cell>
          <cell r="DA432">
            <v>0</v>
          </cell>
          <cell r="DB432">
            <v>0</v>
          </cell>
          <cell r="DC432">
            <v>0</v>
          </cell>
          <cell r="DD432">
            <v>0</v>
          </cell>
          <cell r="DE432">
            <v>0</v>
          </cell>
          <cell r="DF432">
            <v>0</v>
          </cell>
          <cell r="DG432">
            <v>0</v>
          </cell>
          <cell r="DH432">
            <v>0</v>
          </cell>
          <cell r="DI432">
            <v>0</v>
          </cell>
          <cell r="DJ432">
            <v>0</v>
          </cell>
          <cell r="DK432">
            <v>0</v>
          </cell>
          <cell r="DL432">
            <v>0</v>
          </cell>
          <cell r="DM432">
            <v>0</v>
          </cell>
          <cell r="DN432">
            <v>0</v>
          </cell>
          <cell r="DO432">
            <v>0</v>
          </cell>
          <cell r="DP432">
            <v>0</v>
          </cell>
          <cell r="DQ432">
            <v>0</v>
          </cell>
          <cell r="DR432">
            <v>0</v>
          </cell>
          <cell r="DS432">
            <v>0</v>
          </cell>
          <cell r="DT432">
            <v>0</v>
          </cell>
          <cell r="DU432">
            <v>0</v>
          </cell>
          <cell r="DV432">
            <v>0</v>
          </cell>
          <cell r="DW432">
            <v>0</v>
          </cell>
          <cell r="DX432">
            <v>0</v>
          </cell>
          <cell r="DY432">
            <v>0</v>
          </cell>
          <cell r="DZ432">
            <v>0</v>
          </cell>
          <cell r="EA432">
            <v>0</v>
          </cell>
          <cell r="EB432">
            <v>0</v>
          </cell>
          <cell r="EC432">
            <v>0</v>
          </cell>
          <cell r="ED432">
            <v>0</v>
          </cell>
          <cell r="EE432">
            <v>0</v>
          </cell>
          <cell r="EF432">
            <v>0</v>
          </cell>
          <cell r="EG432">
            <v>0</v>
          </cell>
          <cell r="EH432">
            <v>0</v>
          </cell>
          <cell r="EI432">
            <v>0</v>
          </cell>
          <cell r="EJ432">
            <v>0</v>
          </cell>
          <cell r="EK432">
            <v>0</v>
          </cell>
          <cell r="EL432">
            <v>0</v>
          </cell>
          <cell r="EM432">
            <v>0</v>
          </cell>
          <cell r="EN432">
            <v>0</v>
          </cell>
          <cell r="EO432">
            <v>0</v>
          </cell>
          <cell r="EP432">
            <v>0</v>
          </cell>
          <cell r="EQ432">
            <v>0</v>
          </cell>
          <cell r="ER432">
            <v>0</v>
          </cell>
          <cell r="ES432">
            <v>0</v>
          </cell>
          <cell r="ET432">
            <v>0</v>
          </cell>
          <cell r="EU432">
            <v>0</v>
          </cell>
          <cell r="EV432">
            <v>0</v>
          </cell>
          <cell r="EW432">
            <v>0</v>
          </cell>
          <cell r="EX432">
            <v>0</v>
          </cell>
          <cell r="EY432">
            <v>0</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FM432">
            <v>0</v>
          </cell>
          <cell r="FN432">
            <v>0</v>
          </cell>
          <cell r="FO432">
            <v>0</v>
          </cell>
          <cell r="FP432">
            <v>0</v>
          </cell>
          <cell r="FQ432">
            <v>0</v>
          </cell>
          <cell r="FR432">
            <v>0</v>
          </cell>
          <cell r="FS432">
            <v>0</v>
          </cell>
          <cell r="FT432">
            <v>0</v>
          </cell>
          <cell r="FU432">
            <v>0</v>
          </cell>
          <cell r="FV432">
            <v>0</v>
          </cell>
          <cell r="FW432">
            <v>0</v>
          </cell>
          <cell r="FX432">
            <v>0</v>
          </cell>
          <cell r="FY432">
            <v>0</v>
          </cell>
          <cell r="FZ432">
            <v>0</v>
          </cell>
          <cell r="GA432">
            <v>0</v>
          </cell>
          <cell r="GB432">
            <v>0</v>
          </cell>
          <cell r="GC432">
            <v>0</v>
          </cell>
          <cell r="GD432">
            <v>0</v>
          </cell>
          <cell r="GE432">
            <v>0</v>
          </cell>
          <cell r="GF432">
            <v>0</v>
          </cell>
          <cell r="GG432">
            <v>0</v>
          </cell>
          <cell r="GH432">
            <v>0</v>
          </cell>
          <cell r="GI432">
            <v>0</v>
          </cell>
          <cell r="GJ432">
            <v>0</v>
          </cell>
          <cell r="GK432">
            <v>0</v>
          </cell>
          <cell r="GL432">
            <v>0</v>
          </cell>
          <cell r="GM432">
            <v>0</v>
          </cell>
          <cell r="GN432">
            <v>0</v>
          </cell>
          <cell r="GO432">
            <v>0</v>
          </cell>
          <cell r="GP432">
            <v>0</v>
          </cell>
          <cell r="GQ432">
            <v>0</v>
          </cell>
          <cell r="GR432">
            <v>0</v>
          </cell>
          <cell r="GS432">
            <v>0</v>
          </cell>
          <cell r="GT432">
            <v>0</v>
          </cell>
          <cell r="GU432">
            <v>0</v>
          </cell>
          <cell r="GV432">
            <v>0</v>
          </cell>
          <cell r="GW432">
            <v>0</v>
          </cell>
          <cell r="GX432">
            <v>0</v>
          </cell>
          <cell r="GY432">
            <v>0</v>
          </cell>
          <cell r="GZ432">
            <v>0</v>
          </cell>
          <cell r="HA432">
            <v>0</v>
          </cell>
          <cell r="HB432">
            <v>0</v>
          </cell>
          <cell r="HC432">
            <v>0</v>
          </cell>
          <cell r="HD432">
            <v>0</v>
          </cell>
          <cell r="HE432">
            <v>0</v>
          </cell>
          <cell r="HF432">
            <v>0</v>
          </cell>
          <cell r="HG432">
            <v>0</v>
          </cell>
          <cell r="HH432">
            <v>0</v>
          </cell>
          <cell r="HI432">
            <v>0</v>
          </cell>
          <cell r="HJ432">
            <v>0</v>
          </cell>
          <cell r="HK432">
            <v>0</v>
          </cell>
          <cell r="HL432">
            <v>0</v>
          </cell>
          <cell r="HM432">
            <v>0</v>
          </cell>
          <cell r="HN432">
            <v>0</v>
          </cell>
          <cell r="HO432">
            <v>0</v>
          </cell>
          <cell r="HP432">
            <v>0</v>
          </cell>
          <cell r="HQ432">
            <v>0</v>
          </cell>
          <cell r="HR432">
            <v>0</v>
          </cell>
          <cell r="HS432">
            <v>0</v>
          </cell>
          <cell r="HT432">
            <v>0</v>
          </cell>
          <cell r="HU432">
            <v>0</v>
          </cell>
          <cell r="HV432">
            <v>0</v>
          </cell>
          <cell r="HW432">
            <v>0</v>
          </cell>
          <cell r="HX432">
            <v>0</v>
          </cell>
          <cell r="HY432">
            <v>0</v>
          </cell>
          <cell r="HZ432">
            <v>0</v>
          </cell>
          <cell r="IA432">
            <v>0</v>
          </cell>
          <cell r="IB432">
            <v>0</v>
          </cell>
          <cell r="IC432">
            <v>0</v>
          </cell>
          <cell r="ID432">
            <v>0</v>
          </cell>
          <cell r="IE432">
            <v>0</v>
          </cell>
          <cell r="IF432">
            <v>0</v>
          </cell>
          <cell r="IG432">
            <v>0</v>
          </cell>
          <cell r="IH432">
            <v>0</v>
          </cell>
          <cell r="II432">
            <v>0</v>
          </cell>
          <cell r="IJ432">
            <v>0</v>
          </cell>
          <cell r="IK432">
            <v>0</v>
          </cell>
          <cell r="IL432">
            <v>0</v>
          </cell>
          <cell r="IM432">
            <v>0</v>
          </cell>
          <cell r="IN432">
            <v>0</v>
          </cell>
          <cell r="IO432">
            <v>0</v>
          </cell>
          <cell r="IP432">
            <v>0</v>
          </cell>
          <cell r="IQ432">
            <v>0</v>
          </cell>
          <cell r="IR432">
            <v>0</v>
          </cell>
          <cell r="IS432">
            <v>0</v>
          </cell>
          <cell r="IT432">
            <v>0</v>
          </cell>
          <cell r="IU432">
            <v>0</v>
          </cell>
          <cell r="IV432">
            <v>0</v>
          </cell>
          <cell r="IW432">
            <v>0</v>
          </cell>
          <cell r="IX432">
            <v>0</v>
          </cell>
          <cell r="IY432">
            <v>0</v>
          </cell>
          <cell r="IZ432">
            <v>0</v>
          </cell>
          <cell r="JA432">
            <v>0</v>
          </cell>
          <cell r="JB432">
            <v>0</v>
          </cell>
          <cell r="JC432">
            <v>0</v>
          </cell>
          <cell r="JD432">
            <v>0</v>
          </cell>
          <cell r="JE432">
            <v>0</v>
          </cell>
          <cell r="JF432">
            <v>0</v>
          </cell>
          <cell r="JG432">
            <v>0</v>
          </cell>
          <cell r="JH432">
            <v>0</v>
          </cell>
          <cell r="JI432">
            <v>0</v>
          </cell>
          <cell r="JJ432">
            <v>0</v>
          </cell>
          <cell r="JK432">
            <v>0</v>
          </cell>
          <cell r="JL432">
            <v>0</v>
          </cell>
          <cell r="JM432">
            <v>0</v>
          </cell>
          <cell r="JN432">
            <v>0</v>
          </cell>
          <cell r="JO432">
            <v>0</v>
          </cell>
          <cell r="JP432">
            <v>0</v>
          </cell>
          <cell r="JQ432">
            <v>0</v>
          </cell>
          <cell r="JR432">
            <v>0</v>
          </cell>
          <cell r="JS432">
            <v>0</v>
          </cell>
          <cell r="JT432">
            <v>0</v>
          </cell>
          <cell r="JU432">
            <v>0</v>
          </cell>
          <cell r="JV432">
            <v>0</v>
          </cell>
          <cell r="JW432">
            <v>0</v>
          </cell>
          <cell r="JX432">
            <v>0</v>
          </cell>
          <cell r="JY432">
            <v>0</v>
          </cell>
          <cell r="JZ432">
            <v>0</v>
          </cell>
          <cell r="KA432">
            <v>0</v>
          </cell>
        </row>
        <row r="433">
          <cell r="C433">
            <v>7925</v>
          </cell>
          <cell r="D433" t="str">
            <v>SPENCER-OLD DO NOT USE</v>
          </cell>
          <cell r="E433">
            <v>0</v>
          </cell>
          <cell r="F433">
            <v>0</v>
          </cell>
          <cell r="G433">
            <v>0</v>
          </cell>
          <cell r="H433">
            <v>6102</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v>0</v>
          </cell>
          <cell r="CJ433">
            <v>0</v>
          </cell>
          <cell r="CK433">
            <v>0</v>
          </cell>
          <cell r="CL433">
            <v>0</v>
          </cell>
          <cell r="CM433">
            <v>0</v>
          </cell>
          <cell r="CN433">
            <v>0</v>
          </cell>
          <cell r="CO433">
            <v>0</v>
          </cell>
          <cell r="CP433">
            <v>0</v>
          </cell>
          <cell r="CQ433">
            <v>0</v>
          </cell>
          <cell r="CR433">
            <v>0</v>
          </cell>
          <cell r="CS433">
            <v>0</v>
          </cell>
          <cell r="CT433">
            <v>0</v>
          </cell>
          <cell r="CU433">
            <v>0</v>
          </cell>
          <cell r="CV433">
            <v>0</v>
          </cell>
          <cell r="CW433">
            <v>0</v>
          </cell>
          <cell r="CX433">
            <v>0</v>
          </cell>
          <cell r="CY433">
            <v>0</v>
          </cell>
          <cell r="CZ433">
            <v>0</v>
          </cell>
          <cell r="DA433">
            <v>0</v>
          </cell>
          <cell r="DB433">
            <v>0</v>
          </cell>
          <cell r="DC433">
            <v>0</v>
          </cell>
          <cell r="DD433">
            <v>0</v>
          </cell>
          <cell r="DE433">
            <v>0</v>
          </cell>
          <cell r="DF433">
            <v>0</v>
          </cell>
          <cell r="DG433">
            <v>0</v>
          </cell>
          <cell r="DH433">
            <v>0</v>
          </cell>
          <cell r="DI433">
            <v>0</v>
          </cell>
          <cell r="DJ433">
            <v>0</v>
          </cell>
          <cell r="DK433">
            <v>0</v>
          </cell>
          <cell r="DL433">
            <v>0</v>
          </cell>
          <cell r="DM433">
            <v>0</v>
          </cell>
          <cell r="DN433">
            <v>0</v>
          </cell>
          <cell r="DO433">
            <v>0</v>
          </cell>
          <cell r="DP433">
            <v>0</v>
          </cell>
          <cell r="DQ433">
            <v>0</v>
          </cell>
          <cell r="DR433">
            <v>0</v>
          </cell>
          <cell r="DS433">
            <v>0</v>
          </cell>
          <cell r="DT433">
            <v>0</v>
          </cell>
          <cell r="DU433">
            <v>0</v>
          </cell>
          <cell r="DV433">
            <v>0</v>
          </cell>
          <cell r="DW433">
            <v>0</v>
          </cell>
          <cell r="DX433">
            <v>0</v>
          </cell>
          <cell r="DY433">
            <v>0</v>
          </cell>
          <cell r="DZ433">
            <v>0</v>
          </cell>
          <cell r="EA433">
            <v>0</v>
          </cell>
          <cell r="EB433">
            <v>0</v>
          </cell>
          <cell r="EC433">
            <v>0</v>
          </cell>
          <cell r="ED433">
            <v>0</v>
          </cell>
          <cell r="EE433">
            <v>0</v>
          </cell>
          <cell r="EF433">
            <v>0</v>
          </cell>
          <cell r="EG433">
            <v>0</v>
          </cell>
          <cell r="EH433">
            <v>0</v>
          </cell>
          <cell r="EI433">
            <v>0</v>
          </cell>
          <cell r="EJ433">
            <v>0</v>
          </cell>
          <cell r="EK433">
            <v>0</v>
          </cell>
          <cell r="EL433">
            <v>0</v>
          </cell>
          <cell r="EM433">
            <v>0</v>
          </cell>
          <cell r="EN433">
            <v>0</v>
          </cell>
          <cell r="EO433">
            <v>0</v>
          </cell>
          <cell r="EP433">
            <v>0</v>
          </cell>
          <cell r="EQ433">
            <v>0</v>
          </cell>
          <cell r="ER433">
            <v>0</v>
          </cell>
          <cell r="ES433">
            <v>0</v>
          </cell>
          <cell r="ET433">
            <v>0</v>
          </cell>
          <cell r="EU433">
            <v>0</v>
          </cell>
          <cell r="EV433">
            <v>0</v>
          </cell>
          <cell r="EW433">
            <v>0</v>
          </cell>
          <cell r="EX433">
            <v>0</v>
          </cell>
          <cell r="EY433">
            <v>0</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FM433">
            <v>0</v>
          </cell>
          <cell r="FN433">
            <v>0</v>
          </cell>
          <cell r="FO433">
            <v>0</v>
          </cell>
          <cell r="FP433">
            <v>0</v>
          </cell>
          <cell r="FQ433">
            <v>0</v>
          </cell>
          <cell r="FR433">
            <v>0</v>
          </cell>
          <cell r="FS433">
            <v>0</v>
          </cell>
          <cell r="FT433">
            <v>0</v>
          </cell>
          <cell r="FU433">
            <v>0</v>
          </cell>
          <cell r="FV433">
            <v>0</v>
          </cell>
          <cell r="FW433">
            <v>0</v>
          </cell>
          <cell r="FX433">
            <v>0</v>
          </cell>
          <cell r="FY433">
            <v>0</v>
          </cell>
          <cell r="FZ433">
            <v>0</v>
          </cell>
          <cell r="GA433">
            <v>0</v>
          </cell>
          <cell r="GB433">
            <v>0</v>
          </cell>
          <cell r="GC433">
            <v>0</v>
          </cell>
          <cell r="GD433">
            <v>0</v>
          </cell>
          <cell r="GE433">
            <v>0</v>
          </cell>
          <cell r="GF433">
            <v>0</v>
          </cell>
          <cell r="GG433">
            <v>0</v>
          </cell>
          <cell r="GH433">
            <v>0</v>
          </cell>
          <cell r="GI433">
            <v>0</v>
          </cell>
          <cell r="GJ433">
            <v>0</v>
          </cell>
          <cell r="GK433">
            <v>0</v>
          </cell>
          <cell r="GL433">
            <v>0</v>
          </cell>
          <cell r="GM433">
            <v>0</v>
          </cell>
          <cell r="GN433">
            <v>0</v>
          </cell>
          <cell r="GO433">
            <v>0</v>
          </cell>
          <cell r="GP433">
            <v>0</v>
          </cell>
          <cell r="GQ433">
            <v>0</v>
          </cell>
          <cell r="GR433">
            <v>0</v>
          </cell>
          <cell r="GS433">
            <v>0</v>
          </cell>
          <cell r="GT433">
            <v>0</v>
          </cell>
          <cell r="GU433">
            <v>0</v>
          </cell>
          <cell r="GV433">
            <v>0</v>
          </cell>
          <cell r="GW433">
            <v>0</v>
          </cell>
          <cell r="GX433">
            <v>0</v>
          </cell>
          <cell r="GY433">
            <v>0</v>
          </cell>
          <cell r="GZ433">
            <v>0</v>
          </cell>
          <cell r="HA433">
            <v>0</v>
          </cell>
          <cell r="HB433">
            <v>0</v>
          </cell>
          <cell r="HC433">
            <v>0</v>
          </cell>
          <cell r="HD433">
            <v>0</v>
          </cell>
          <cell r="HE433">
            <v>0</v>
          </cell>
          <cell r="HF433">
            <v>0</v>
          </cell>
          <cell r="HG433">
            <v>0</v>
          </cell>
          <cell r="HH433">
            <v>0</v>
          </cell>
          <cell r="HI433">
            <v>0</v>
          </cell>
          <cell r="HJ433">
            <v>0</v>
          </cell>
          <cell r="HK433">
            <v>0</v>
          </cell>
          <cell r="HL433">
            <v>0</v>
          </cell>
          <cell r="HM433">
            <v>0</v>
          </cell>
          <cell r="HN433">
            <v>0</v>
          </cell>
          <cell r="HO433">
            <v>0</v>
          </cell>
          <cell r="HP433">
            <v>0</v>
          </cell>
          <cell r="HQ433">
            <v>0</v>
          </cell>
          <cell r="HR433">
            <v>0</v>
          </cell>
          <cell r="HS433">
            <v>0</v>
          </cell>
          <cell r="HT433">
            <v>0</v>
          </cell>
          <cell r="HU433">
            <v>0</v>
          </cell>
          <cell r="HV433">
            <v>0</v>
          </cell>
          <cell r="HW433">
            <v>0</v>
          </cell>
          <cell r="HX433">
            <v>0</v>
          </cell>
          <cell r="HY433">
            <v>0</v>
          </cell>
          <cell r="HZ433">
            <v>0</v>
          </cell>
          <cell r="IA433">
            <v>0</v>
          </cell>
          <cell r="IB433">
            <v>0</v>
          </cell>
          <cell r="IC433">
            <v>0</v>
          </cell>
          <cell r="ID433">
            <v>0</v>
          </cell>
          <cell r="IE433">
            <v>0</v>
          </cell>
          <cell r="IF433">
            <v>0</v>
          </cell>
          <cell r="IG433">
            <v>0</v>
          </cell>
          <cell r="IH433">
            <v>0</v>
          </cell>
          <cell r="II433">
            <v>0</v>
          </cell>
          <cell r="IJ433">
            <v>0</v>
          </cell>
          <cell r="IK433">
            <v>0</v>
          </cell>
          <cell r="IL433">
            <v>0</v>
          </cell>
          <cell r="IM433">
            <v>0</v>
          </cell>
          <cell r="IN433">
            <v>0</v>
          </cell>
          <cell r="IO433">
            <v>0</v>
          </cell>
          <cell r="IP433">
            <v>0</v>
          </cell>
          <cell r="IQ433">
            <v>0</v>
          </cell>
          <cell r="IR433">
            <v>0</v>
          </cell>
          <cell r="IS433">
            <v>0</v>
          </cell>
          <cell r="IT433">
            <v>0</v>
          </cell>
          <cell r="IU433">
            <v>0</v>
          </cell>
          <cell r="IV433">
            <v>0</v>
          </cell>
          <cell r="IW433">
            <v>0</v>
          </cell>
          <cell r="IX433">
            <v>0</v>
          </cell>
          <cell r="IY433">
            <v>0</v>
          </cell>
          <cell r="IZ433">
            <v>0</v>
          </cell>
          <cell r="JA433">
            <v>0</v>
          </cell>
          <cell r="JB433">
            <v>0</v>
          </cell>
          <cell r="JC433">
            <v>0</v>
          </cell>
          <cell r="JD433">
            <v>0</v>
          </cell>
          <cell r="JE433">
            <v>0</v>
          </cell>
          <cell r="JF433">
            <v>0</v>
          </cell>
          <cell r="JG433">
            <v>0</v>
          </cell>
          <cell r="JH433">
            <v>0</v>
          </cell>
          <cell r="JI433">
            <v>0</v>
          </cell>
          <cell r="JJ433">
            <v>0</v>
          </cell>
          <cell r="JK433">
            <v>0</v>
          </cell>
          <cell r="JL433">
            <v>0</v>
          </cell>
          <cell r="JM433">
            <v>0</v>
          </cell>
          <cell r="JN433">
            <v>0</v>
          </cell>
          <cell r="JO433">
            <v>0</v>
          </cell>
          <cell r="JP433">
            <v>0</v>
          </cell>
          <cell r="JQ433">
            <v>0</v>
          </cell>
          <cell r="JR433">
            <v>0</v>
          </cell>
          <cell r="JS433">
            <v>0</v>
          </cell>
          <cell r="JT433">
            <v>0</v>
          </cell>
          <cell r="JU433">
            <v>0</v>
          </cell>
          <cell r="JV433">
            <v>0</v>
          </cell>
          <cell r="JW433">
            <v>0</v>
          </cell>
          <cell r="JX433">
            <v>0</v>
          </cell>
          <cell r="JY433">
            <v>0</v>
          </cell>
          <cell r="JZ433">
            <v>0</v>
          </cell>
          <cell r="KA433">
            <v>0</v>
          </cell>
        </row>
        <row r="434">
          <cell r="C434">
            <v>7926</v>
          </cell>
          <cell r="D434" t="str">
            <v>BEDFORD FROM CLEARFIELD</v>
          </cell>
          <cell r="E434">
            <v>0</v>
          </cell>
          <cell r="F434">
            <v>0</v>
          </cell>
          <cell r="G434">
            <v>0</v>
          </cell>
          <cell r="H434">
            <v>549</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v>0</v>
          </cell>
          <cell r="CJ434">
            <v>0</v>
          </cell>
          <cell r="CK434">
            <v>0</v>
          </cell>
          <cell r="CL434">
            <v>0</v>
          </cell>
          <cell r="CM434">
            <v>0</v>
          </cell>
          <cell r="CN434">
            <v>0</v>
          </cell>
          <cell r="CO434">
            <v>0</v>
          </cell>
          <cell r="CP434">
            <v>0</v>
          </cell>
          <cell r="CQ434">
            <v>0</v>
          </cell>
          <cell r="CR434">
            <v>0</v>
          </cell>
          <cell r="CS434">
            <v>0</v>
          </cell>
          <cell r="CT434">
            <v>0</v>
          </cell>
          <cell r="CU434">
            <v>0</v>
          </cell>
          <cell r="CV434">
            <v>0</v>
          </cell>
          <cell r="CW434">
            <v>0</v>
          </cell>
          <cell r="CX434">
            <v>0</v>
          </cell>
          <cell r="CY434">
            <v>0</v>
          </cell>
          <cell r="CZ434">
            <v>0</v>
          </cell>
          <cell r="DA434">
            <v>0</v>
          </cell>
          <cell r="DB434">
            <v>0</v>
          </cell>
          <cell r="DC434">
            <v>0</v>
          </cell>
          <cell r="DD434">
            <v>0</v>
          </cell>
          <cell r="DE434">
            <v>0</v>
          </cell>
          <cell r="DF434">
            <v>0</v>
          </cell>
          <cell r="DG434">
            <v>0</v>
          </cell>
          <cell r="DH434">
            <v>0</v>
          </cell>
          <cell r="DI434">
            <v>0</v>
          </cell>
          <cell r="DJ434">
            <v>0</v>
          </cell>
          <cell r="DK434">
            <v>0</v>
          </cell>
          <cell r="DL434">
            <v>0</v>
          </cell>
          <cell r="DM434">
            <v>0</v>
          </cell>
          <cell r="DN434">
            <v>0</v>
          </cell>
          <cell r="DO434">
            <v>0</v>
          </cell>
          <cell r="DP434">
            <v>0</v>
          </cell>
          <cell r="DQ434">
            <v>0</v>
          </cell>
          <cell r="DR434">
            <v>0</v>
          </cell>
          <cell r="DS434">
            <v>0</v>
          </cell>
          <cell r="DT434">
            <v>0</v>
          </cell>
          <cell r="DU434">
            <v>0</v>
          </cell>
          <cell r="DV434">
            <v>0</v>
          </cell>
          <cell r="DW434">
            <v>0</v>
          </cell>
          <cell r="DX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25149</v>
          </cell>
          <cell r="ES434">
            <v>1046420</v>
          </cell>
          <cell r="ET434">
            <v>89005</v>
          </cell>
          <cell r="EU434">
            <v>0</v>
          </cell>
          <cell r="EV434">
            <v>0</v>
          </cell>
          <cell r="EW434">
            <v>0</v>
          </cell>
          <cell r="EX434">
            <v>33000</v>
          </cell>
          <cell r="EY434">
            <v>0</v>
          </cell>
          <cell r="EZ434">
            <v>0</v>
          </cell>
          <cell r="FA434">
            <v>0</v>
          </cell>
          <cell r="FB434">
            <v>0</v>
          </cell>
          <cell r="FC434">
            <v>1168425</v>
          </cell>
          <cell r="FD434">
            <v>0</v>
          </cell>
          <cell r="FE434">
            <v>0</v>
          </cell>
          <cell r="FF434">
            <v>1021271</v>
          </cell>
          <cell r="FG434">
            <v>25149</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0</v>
          </cell>
          <cell r="GE434">
            <v>0</v>
          </cell>
          <cell r="GF434">
            <v>0</v>
          </cell>
          <cell r="GG434">
            <v>0</v>
          </cell>
          <cell r="GH434">
            <v>0</v>
          </cell>
          <cell r="GI434">
            <v>0</v>
          </cell>
          <cell r="GJ434">
            <v>0</v>
          </cell>
          <cell r="GK434">
            <v>0</v>
          </cell>
          <cell r="GL434">
            <v>0</v>
          </cell>
          <cell r="GM434">
            <v>0</v>
          </cell>
          <cell r="GN434">
            <v>0</v>
          </cell>
          <cell r="GO434">
            <v>0</v>
          </cell>
          <cell r="GP434">
            <v>0</v>
          </cell>
          <cell r="GQ434">
            <v>0</v>
          </cell>
          <cell r="GR434">
            <v>0</v>
          </cell>
          <cell r="GS434">
            <v>0</v>
          </cell>
          <cell r="GT434">
            <v>0</v>
          </cell>
          <cell r="GU434">
            <v>0</v>
          </cell>
          <cell r="GV434">
            <v>0</v>
          </cell>
          <cell r="GW434">
            <v>0</v>
          </cell>
          <cell r="GX434">
            <v>0</v>
          </cell>
          <cell r="GY434">
            <v>0</v>
          </cell>
          <cell r="GZ434">
            <v>0</v>
          </cell>
          <cell r="HA434">
            <v>0</v>
          </cell>
          <cell r="HB434">
            <v>0</v>
          </cell>
          <cell r="HC434">
            <v>0</v>
          </cell>
          <cell r="HD434">
            <v>0</v>
          </cell>
          <cell r="HE434">
            <v>0</v>
          </cell>
          <cell r="HF434">
            <v>0</v>
          </cell>
          <cell r="HG434">
            <v>0</v>
          </cell>
          <cell r="HH434">
            <v>0</v>
          </cell>
          <cell r="HI434">
            <v>0</v>
          </cell>
          <cell r="HJ434">
            <v>0</v>
          </cell>
          <cell r="HK434">
            <v>0</v>
          </cell>
          <cell r="HL434">
            <v>0</v>
          </cell>
          <cell r="HM434">
            <v>0</v>
          </cell>
          <cell r="HN434">
            <v>0</v>
          </cell>
          <cell r="HO434">
            <v>0</v>
          </cell>
          <cell r="HP434">
            <v>0</v>
          </cell>
          <cell r="HQ434">
            <v>0</v>
          </cell>
          <cell r="HR434">
            <v>0</v>
          </cell>
          <cell r="HS434">
            <v>0</v>
          </cell>
          <cell r="HT434">
            <v>0</v>
          </cell>
          <cell r="HU434">
            <v>0</v>
          </cell>
          <cell r="HV434">
            <v>0</v>
          </cell>
          <cell r="HW434">
            <v>0</v>
          </cell>
          <cell r="HX434">
            <v>0</v>
          </cell>
          <cell r="HY434">
            <v>0</v>
          </cell>
          <cell r="HZ434">
            <v>0</v>
          </cell>
          <cell r="IA434">
            <v>0</v>
          </cell>
          <cell r="IB434">
            <v>0</v>
          </cell>
          <cell r="IC434">
            <v>0</v>
          </cell>
          <cell r="ID434">
            <v>0</v>
          </cell>
          <cell r="IE434">
            <v>0</v>
          </cell>
          <cell r="IF434">
            <v>0</v>
          </cell>
          <cell r="IG434">
            <v>0</v>
          </cell>
          <cell r="IH434">
            <v>0</v>
          </cell>
          <cell r="II434">
            <v>0</v>
          </cell>
          <cell r="IJ434">
            <v>0</v>
          </cell>
          <cell r="IK434">
            <v>0</v>
          </cell>
          <cell r="IL434">
            <v>0</v>
          </cell>
          <cell r="IM434">
            <v>0</v>
          </cell>
          <cell r="IN434">
            <v>0</v>
          </cell>
          <cell r="IO434">
            <v>0</v>
          </cell>
          <cell r="IP434">
            <v>0</v>
          </cell>
          <cell r="IQ434">
            <v>0</v>
          </cell>
          <cell r="IR434">
            <v>0</v>
          </cell>
          <cell r="IS434">
            <v>0</v>
          </cell>
          <cell r="IT434">
            <v>0</v>
          </cell>
          <cell r="IU434">
            <v>0</v>
          </cell>
          <cell r="IV434">
            <v>0</v>
          </cell>
          <cell r="IW434">
            <v>0</v>
          </cell>
          <cell r="IX434">
            <v>0</v>
          </cell>
          <cell r="IY434">
            <v>0</v>
          </cell>
          <cell r="IZ434">
            <v>0</v>
          </cell>
          <cell r="JA434">
            <v>0</v>
          </cell>
          <cell r="JB434">
            <v>0</v>
          </cell>
          <cell r="JC434">
            <v>0</v>
          </cell>
          <cell r="JD434">
            <v>0</v>
          </cell>
          <cell r="JE434">
            <v>0</v>
          </cell>
          <cell r="JF434">
            <v>0</v>
          </cell>
          <cell r="JG434">
            <v>0</v>
          </cell>
          <cell r="JH434">
            <v>0</v>
          </cell>
          <cell r="JI434">
            <v>0</v>
          </cell>
          <cell r="JJ434">
            <v>0</v>
          </cell>
          <cell r="JK434">
            <v>0</v>
          </cell>
          <cell r="JL434">
            <v>0</v>
          </cell>
          <cell r="JM434">
            <v>0</v>
          </cell>
          <cell r="JN434">
            <v>0</v>
          </cell>
          <cell r="JO434">
            <v>0</v>
          </cell>
          <cell r="JP434">
            <v>0</v>
          </cell>
          <cell r="JQ434">
            <v>0</v>
          </cell>
          <cell r="JR434">
            <v>0</v>
          </cell>
          <cell r="JS434">
            <v>0</v>
          </cell>
          <cell r="JT434">
            <v>0</v>
          </cell>
          <cell r="JU434">
            <v>0</v>
          </cell>
          <cell r="JV434">
            <v>0</v>
          </cell>
          <cell r="JW434">
            <v>0</v>
          </cell>
          <cell r="JX434">
            <v>0</v>
          </cell>
          <cell r="JY434">
            <v>0</v>
          </cell>
          <cell r="JZ434">
            <v>0</v>
          </cell>
          <cell r="KA434">
            <v>0</v>
          </cell>
        </row>
        <row r="435">
          <cell r="C435">
            <v>7927</v>
          </cell>
          <cell r="D435" t="str">
            <v>DIAGONAL FROM CLEARFIELD</v>
          </cell>
          <cell r="E435">
            <v>0</v>
          </cell>
          <cell r="F435">
            <v>0</v>
          </cell>
          <cell r="G435">
            <v>0</v>
          </cell>
          <cell r="H435">
            <v>1782</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v>0</v>
          </cell>
          <cell r="CJ435">
            <v>0</v>
          </cell>
          <cell r="CK435">
            <v>0</v>
          </cell>
          <cell r="CL435">
            <v>0</v>
          </cell>
          <cell r="CM435">
            <v>0</v>
          </cell>
          <cell r="CN435">
            <v>0</v>
          </cell>
          <cell r="CO435">
            <v>0</v>
          </cell>
          <cell r="CP435">
            <v>0</v>
          </cell>
          <cell r="CQ435">
            <v>0</v>
          </cell>
          <cell r="CR435">
            <v>0</v>
          </cell>
          <cell r="CS435">
            <v>0</v>
          </cell>
          <cell r="CT435">
            <v>0</v>
          </cell>
          <cell r="CU435">
            <v>0</v>
          </cell>
          <cell r="CV435">
            <v>0</v>
          </cell>
          <cell r="CW435">
            <v>0</v>
          </cell>
          <cell r="CX435">
            <v>0</v>
          </cell>
          <cell r="CY435">
            <v>0</v>
          </cell>
          <cell r="CZ435">
            <v>0</v>
          </cell>
          <cell r="DA435">
            <v>0</v>
          </cell>
          <cell r="DB435">
            <v>0</v>
          </cell>
          <cell r="DC435">
            <v>0</v>
          </cell>
          <cell r="DD435">
            <v>0</v>
          </cell>
          <cell r="DE435">
            <v>0</v>
          </cell>
          <cell r="DF435">
            <v>0</v>
          </cell>
          <cell r="DG435">
            <v>0</v>
          </cell>
          <cell r="DH435">
            <v>0</v>
          </cell>
          <cell r="DI435">
            <v>0</v>
          </cell>
          <cell r="DJ435">
            <v>0</v>
          </cell>
          <cell r="DK435">
            <v>0</v>
          </cell>
          <cell r="DL435">
            <v>0</v>
          </cell>
          <cell r="DM435">
            <v>0</v>
          </cell>
          <cell r="DN435">
            <v>0</v>
          </cell>
          <cell r="DO435">
            <v>0</v>
          </cell>
          <cell r="DP435">
            <v>0</v>
          </cell>
          <cell r="DQ435">
            <v>0</v>
          </cell>
          <cell r="DR435">
            <v>0</v>
          </cell>
          <cell r="DS435">
            <v>0</v>
          </cell>
          <cell r="DT435">
            <v>0</v>
          </cell>
          <cell r="DU435">
            <v>0</v>
          </cell>
          <cell r="DV435">
            <v>0</v>
          </cell>
          <cell r="DW435">
            <v>0</v>
          </cell>
          <cell r="DX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10358</v>
          </cell>
          <cell r="ES435">
            <v>1401144</v>
          </cell>
          <cell r="ET435">
            <v>132311</v>
          </cell>
          <cell r="EU435">
            <v>0</v>
          </cell>
          <cell r="EV435">
            <v>0</v>
          </cell>
          <cell r="EW435">
            <v>134000</v>
          </cell>
          <cell r="EX435">
            <v>33000</v>
          </cell>
          <cell r="EY435">
            <v>0</v>
          </cell>
          <cell r="EZ435">
            <v>0</v>
          </cell>
          <cell r="FA435">
            <v>0</v>
          </cell>
          <cell r="FB435">
            <v>0</v>
          </cell>
          <cell r="FC435">
            <v>1700455</v>
          </cell>
          <cell r="FD435">
            <v>0</v>
          </cell>
          <cell r="FE435">
            <v>0</v>
          </cell>
          <cell r="FF435">
            <v>1390786</v>
          </cell>
          <cell r="FG435">
            <v>10358</v>
          </cell>
          <cell r="FH435">
            <v>0</v>
          </cell>
          <cell r="FI435">
            <v>0</v>
          </cell>
          <cell r="FJ435">
            <v>0</v>
          </cell>
          <cell r="FK435">
            <v>0</v>
          </cell>
          <cell r="FL435">
            <v>0</v>
          </cell>
          <cell r="FM435">
            <v>0</v>
          </cell>
          <cell r="FN435">
            <v>0</v>
          </cell>
          <cell r="FO435">
            <v>0</v>
          </cell>
          <cell r="FP435">
            <v>0</v>
          </cell>
          <cell r="FQ435">
            <v>0</v>
          </cell>
          <cell r="FR435">
            <v>0</v>
          </cell>
          <cell r="FS435">
            <v>0</v>
          </cell>
          <cell r="FT435">
            <v>0</v>
          </cell>
          <cell r="FU435">
            <v>0</v>
          </cell>
          <cell r="FV435">
            <v>0</v>
          </cell>
          <cell r="FW435">
            <v>0</v>
          </cell>
          <cell r="FX435">
            <v>0</v>
          </cell>
          <cell r="FY435">
            <v>0</v>
          </cell>
          <cell r="FZ435">
            <v>0</v>
          </cell>
          <cell r="GA435">
            <v>0</v>
          </cell>
          <cell r="GB435">
            <v>0</v>
          </cell>
          <cell r="GC435">
            <v>0</v>
          </cell>
          <cell r="GD435">
            <v>0</v>
          </cell>
          <cell r="GE435">
            <v>0</v>
          </cell>
          <cell r="GF435">
            <v>0</v>
          </cell>
          <cell r="GG435">
            <v>0</v>
          </cell>
          <cell r="GH435">
            <v>0</v>
          </cell>
          <cell r="GI435">
            <v>0</v>
          </cell>
          <cell r="GJ435">
            <v>0</v>
          </cell>
          <cell r="GK435">
            <v>0</v>
          </cell>
          <cell r="GL435">
            <v>0</v>
          </cell>
          <cell r="GM435">
            <v>0</v>
          </cell>
          <cell r="GN435">
            <v>0</v>
          </cell>
          <cell r="GO435">
            <v>0</v>
          </cell>
          <cell r="GP435">
            <v>0</v>
          </cell>
          <cell r="GQ435">
            <v>0</v>
          </cell>
          <cell r="GR435">
            <v>0</v>
          </cell>
          <cell r="GS435">
            <v>0</v>
          </cell>
          <cell r="GT435">
            <v>0</v>
          </cell>
          <cell r="GU435">
            <v>0</v>
          </cell>
          <cell r="GV435">
            <v>0</v>
          </cell>
          <cell r="GW435">
            <v>0</v>
          </cell>
          <cell r="GX435">
            <v>0</v>
          </cell>
          <cell r="GY435">
            <v>0</v>
          </cell>
          <cell r="GZ435">
            <v>0</v>
          </cell>
          <cell r="HA435">
            <v>0</v>
          </cell>
          <cell r="HB435">
            <v>0</v>
          </cell>
          <cell r="HC435">
            <v>0</v>
          </cell>
          <cell r="HD435">
            <v>0</v>
          </cell>
          <cell r="HE435">
            <v>0</v>
          </cell>
          <cell r="HF435">
            <v>0</v>
          </cell>
          <cell r="HG435">
            <v>0</v>
          </cell>
          <cell r="HH435">
            <v>0</v>
          </cell>
          <cell r="HI435">
            <v>0</v>
          </cell>
          <cell r="HJ435">
            <v>0</v>
          </cell>
          <cell r="HK435">
            <v>0</v>
          </cell>
          <cell r="HL435">
            <v>0</v>
          </cell>
          <cell r="HM435">
            <v>0</v>
          </cell>
          <cell r="HN435">
            <v>0</v>
          </cell>
          <cell r="HO435">
            <v>0</v>
          </cell>
          <cell r="HP435">
            <v>0</v>
          </cell>
          <cell r="HQ435">
            <v>0</v>
          </cell>
          <cell r="HR435">
            <v>0</v>
          </cell>
          <cell r="HS435">
            <v>0</v>
          </cell>
          <cell r="HT435">
            <v>0</v>
          </cell>
          <cell r="HU435">
            <v>0</v>
          </cell>
          <cell r="HV435">
            <v>0</v>
          </cell>
          <cell r="HW435">
            <v>0</v>
          </cell>
          <cell r="HX435">
            <v>0</v>
          </cell>
          <cell r="HY435">
            <v>0</v>
          </cell>
          <cell r="HZ435">
            <v>0</v>
          </cell>
          <cell r="IA435">
            <v>0</v>
          </cell>
          <cell r="IB435">
            <v>0</v>
          </cell>
          <cell r="IC435">
            <v>0</v>
          </cell>
          <cell r="ID435">
            <v>0</v>
          </cell>
          <cell r="IE435">
            <v>0</v>
          </cell>
          <cell r="IF435">
            <v>0</v>
          </cell>
          <cell r="IG435">
            <v>0</v>
          </cell>
          <cell r="IH435">
            <v>0</v>
          </cell>
          <cell r="II435">
            <v>0</v>
          </cell>
          <cell r="IJ435">
            <v>0</v>
          </cell>
          <cell r="IK435">
            <v>0</v>
          </cell>
          <cell r="IL435">
            <v>0</v>
          </cell>
          <cell r="IM435">
            <v>0</v>
          </cell>
          <cell r="IN435">
            <v>0</v>
          </cell>
          <cell r="IO435">
            <v>0</v>
          </cell>
          <cell r="IP435">
            <v>0</v>
          </cell>
          <cell r="IQ435">
            <v>0</v>
          </cell>
          <cell r="IR435">
            <v>0</v>
          </cell>
          <cell r="IS435">
            <v>0</v>
          </cell>
          <cell r="IT435">
            <v>0</v>
          </cell>
          <cell r="IU435">
            <v>0</v>
          </cell>
          <cell r="IV435">
            <v>0</v>
          </cell>
          <cell r="IW435">
            <v>0</v>
          </cell>
          <cell r="IX435">
            <v>0</v>
          </cell>
          <cell r="IY435">
            <v>0</v>
          </cell>
          <cell r="IZ435">
            <v>0</v>
          </cell>
          <cell r="JA435">
            <v>0</v>
          </cell>
          <cell r="JB435">
            <v>0</v>
          </cell>
          <cell r="JC435">
            <v>0</v>
          </cell>
          <cell r="JD435">
            <v>0</v>
          </cell>
          <cell r="JE435">
            <v>0</v>
          </cell>
          <cell r="JF435">
            <v>0</v>
          </cell>
          <cell r="JG435">
            <v>0</v>
          </cell>
          <cell r="JH435">
            <v>0</v>
          </cell>
          <cell r="JI435">
            <v>0</v>
          </cell>
          <cell r="JJ435">
            <v>0</v>
          </cell>
          <cell r="JK435">
            <v>0</v>
          </cell>
          <cell r="JL435">
            <v>0</v>
          </cell>
          <cell r="JM435">
            <v>0</v>
          </cell>
          <cell r="JN435">
            <v>0</v>
          </cell>
          <cell r="JO435">
            <v>0</v>
          </cell>
          <cell r="JP435">
            <v>0</v>
          </cell>
          <cell r="JQ435">
            <v>0</v>
          </cell>
          <cell r="JR435">
            <v>0</v>
          </cell>
          <cell r="JS435">
            <v>0</v>
          </cell>
          <cell r="JT435">
            <v>0</v>
          </cell>
          <cell r="JU435">
            <v>0</v>
          </cell>
          <cell r="JV435">
            <v>0</v>
          </cell>
          <cell r="JW435">
            <v>0</v>
          </cell>
          <cell r="JX435">
            <v>0</v>
          </cell>
          <cell r="JY435">
            <v>0</v>
          </cell>
          <cell r="JZ435">
            <v>0</v>
          </cell>
          <cell r="KA435">
            <v>0</v>
          </cell>
        </row>
        <row r="436">
          <cell r="C436">
            <v>7928</v>
          </cell>
          <cell r="D436" t="str">
            <v>LENOX FROM CLEARFIELD</v>
          </cell>
          <cell r="E436">
            <v>0</v>
          </cell>
          <cell r="F436">
            <v>0</v>
          </cell>
          <cell r="G436">
            <v>0</v>
          </cell>
          <cell r="H436">
            <v>3609</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0</v>
          </cell>
          <cell r="CN436">
            <v>0</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62003</v>
          </cell>
          <cell r="ES436">
            <v>835476</v>
          </cell>
          <cell r="ET436">
            <v>241073</v>
          </cell>
          <cell r="EU436">
            <v>0</v>
          </cell>
          <cell r="EV436">
            <v>0</v>
          </cell>
          <cell r="EW436">
            <v>113650</v>
          </cell>
          <cell r="EX436">
            <v>33000</v>
          </cell>
          <cell r="EY436">
            <v>0</v>
          </cell>
          <cell r="EZ436">
            <v>0</v>
          </cell>
          <cell r="FA436">
            <v>267522</v>
          </cell>
          <cell r="FB436">
            <v>0</v>
          </cell>
          <cell r="FC436">
            <v>1490721</v>
          </cell>
          <cell r="FD436">
            <v>0</v>
          </cell>
          <cell r="FE436">
            <v>0</v>
          </cell>
          <cell r="FF436">
            <v>773473</v>
          </cell>
          <cell r="FG436">
            <v>62003</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cell r="GG436">
            <v>0</v>
          </cell>
          <cell r="GH436">
            <v>0</v>
          </cell>
          <cell r="GI436">
            <v>0</v>
          </cell>
          <cell r="GJ436">
            <v>0</v>
          </cell>
          <cell r="GK436">
            <v>0</v>
          </cell>
          <cell r="GL436">
            <v>0</v>
          </cell>
          <cell r="GM436">
            <v>0</v>
          </cell>
          <cell r="GN436">
            <v>0</v>
          </cell>
          <cell r="GO436">
            <v>0</v>
          </cell>
          <cell r="GP436">
            <v>0</v>
          </cell>
          <cell r="GQ436">
            <v>0</v>
          </cell>
          <cell r="GR436">
            <v>0</v>
          </cell>
          <cell r="GS436">
            <v>0</v>
          </cell>
          <cell r="GT436">
            <v>0</v>
          </cell>
          <cell r="GU436">
            <v>0</v>
          </cell>
          <cell r="GV436">
            <v>0</v>
          </cell>
          <cell r="GW436">
            <v>0</v>
          </cell>
          <cell r="GX436">
            <v>0</v>
          </cell>
          <cell r="GY436">
            <v>0</v>
          </cell>
          <cell r="GZ436">
            <v>0</v>
          </cell>
          <cell r="HA436">
            <v>0</v>
          </cell>
          <cell r="HB436">
            <v>0</v>
          </cell>
          <cell r="HC436">
            <v>0</v>
          </cell>
          <cell r="HD436">
            <v>0</v>
          </cell>
          <cell r="HE436">
            <v>0</v>
          </cell>
          <cell r="HF436">
            <v>0</v>
          </cell>
          <cell r="HG436">
            <v>0</v>
          </cell>
          <cell r="HH436">
            <v>0</v>
          </cell>
          <cell r="HI436">
            <v>0</v>
          </cell>
          <cell r="HJ436">
            <v>0</v>
          </cell>
          <cell r="HK436">
            <v>0</v>
          </cell>
          <cell r="HL436">
            <v>0</v>
          </cell>
          <cell r="HM436">
            <v>0</v>
          </cell>
          <cell r="HN436">
            <v>0</v>
          </cell>
          <cell r="HO436">
            <v>0</v>
          </cell>
          <cell r="HP436">
            <v>0</v>
          </cell>
          <cell r="HQ436">
            <v>0</v>
          </cell>
          <cell r="HR436">
            <v>0</v>
          </cell>
          <cell r="HS436">
            <v>0</v>
          </cell>
          <cell r="HT436">
            <v>0</v>
          </cell>
          <cell r="HU436">
            <v>0</v>
          </cell>
          <cell r="HV436">
            <v>0</v>
          </cell>
          <cell r="HW436">
            <v>0</v>
          </cell>
          <cell r="HX436">
            <v>0</v>
          </cell>
          <cell r="HY436">
            <v>0</v>
          </cell>
          <cell r="HZ436">
            <v>0</v>
          </cell>
          <cell r="IA436">
            <v>0</v>
          </cell>
          <cell r="IB436">
            <v>0</v>
          </cell>
          <cell r="IC436">
            <v>0</v>
          </cell>
          <cell r="ID436">
            <v>0</v>
          </cell>
          <cell r="IE436">
            <v>0</v>
          </cell>
          <cell r="IF436">
            <v>0</v>
          </cell>
          <cell r="IG436">
            <v>0</v>
          </cell>
          <cell r="IH436">
            <v>0</v>
          </cell>
          <cell r="II436">
            <v>0</v>
          </cell>
          <cell r="IJ436">
            <v>0</v>
          </cell>
          <cell r="IK436">
            <v>0</v>
          </cell>
          <cell r="IL436">
            <v>0</v>
          </cell>
          <cell r="IM436">
            <v>0</v>
          </cell>
          <cell r="IN436">
            <v>0</v>
          </cell>
          <cell r="IO436">
            <v>0</v>
          </cell>
          <cell r="IP436">
            <v>0</v>
          </cell>
          <cell r="IQ436">
            <v>0</v>
          </cell>
          <cell r="IR436">
            <v>0</v>
          </cell>
          <cell r="IS436">
            <v>0</v>
          </cell>
          <cell r="IT436">
            <v>0</v>
          </cell>
          <cell r="IU436">
            <v>0</v>
          </cell>
          <cell r="IV436">
            <v>0</v>
          </cell>
          <cell r="IW436">
            <v>0</v>
          </cell>
          <cell r="IX436">
            <v>0</v>
          </cell>
          <cell r="IY436">
            <v>0</v>
          </cell>
          <cell r="IZ436">
            <v>0</v>
          </cell>
          <cell r="JA436">
            <v>0</v>
          </cell>
          <cell r="JB436">
            <v>0</v>
          </cell>
          <cell r="JC436">
            <v>0</v>
          </cell>
          <cell r="JD436">
            <v>0</v>
          </cell>
          <cell r="JE436">
            <v>0</v>
          </cell>
          <cell r="JF436">
            <v>0</v>
          </cell>
          <cell r="JG436">
            <v>0</v>
          </cell>
          <cell r="JH436">
            <v>0</v>
          </cell>
          <cell r="JI436">
            <v>0</v>
          </cell>
          <cell r="JJ436">
            <v>0</v>
          </cell>
          <cell r="JK436">
            <v>0</v>
          </cell>
          <cell r="JL436">
            <v>0</v>
          </cell>
          <cell r="JM436">
            <v>0</v>
          </cell>
          <cell r="JN436">
            <v>0</v>
          </cell>
          <cell r="JO436">
            <v>0</v>
          </cell>
          <cell r="JP436">
            <v>0</v>
          </cell>
          <cell r="JQ436">
            <v>0</v>
          </cell>
          <cell r="JR436">
            <v>0</v>
          </cell>
          <cell r="JS436">
            <v>0</v>
          </cell>
          <cell r="JT436">
            <v>0</v>
          </cell>
          <cell r="JU436">
            <v>0</v>
          </cell>
          <cell r="JV436">
            <v>0</v>
          </cell>
          <cell r="JW436">
            <v>0</v>
          </cell>
          <cell r="JX436">
            <v>0</v>
          </cell>
          <cell r="JY436">
            <v>0</v>
          </cell>
          <cell r="JZ436">
            <v>0</v>
          </cell>
          <cell r="KA436">
            <v>0</v>
          </cell>
        </row>
        <row r="437">
          <cell r="C437">
            <v>7929</v>
          </cell>
          <cell r="D437" t="str">
            <v>MOUNT AYR FROM CLEARFIELD</v>
          </cell>
          <cell r="E437">
            <v>0</v>
          </cell>
          <cell r="F437">
            <v>0</v>
          </cell>
          <cell r="G437">
            <v>0</v>
          </cell>
          <cell r="H437">
            <v>4527</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H437">
            <v>0</v>
          </cell>
          <cell r="CI437">
            <v>0</v>
          </cell>
          <cell r="CJ437">
            <v>0</v>
          </cell>
          <cell r="CK437">
            <v>0</v>
          </cell>
          <cell r="CL437">
            <v>0</v>
          </cell>
          <cell r="CM437">
            <v>0</v>
          </cell>
          <cell r="CN437">
            <v>0</v>
          </cell>
          <cell r="CO437">
            <v>0</v>
          </cell>
          <cell r="CP437">
            <v>0</v>
          </cell>
          <cell r="CQ437">
            <v>0</v>
          </cell>
          <cell r="CR437">
            <v>0</v>
          </cell>
          <cell r="CS437">
            <v>0</v>
          </cell>
          <cell r="CT437">
            <v>0</v>
          </cell>
          <cell r="CU437">
            <v>0</v>
          </cell>
          <cell r="CV437">
            <v>0</v>
          </cell>
          <cell r="CW437">
            <v>0</v>
          </cell>
          <cell r="CX437">
            <v>0</v>
          </cell>
          <cell r="CY437">
            <v>0</v>
          </cell>
          <cell r="CZ437">
            <v>0</v>
          </cell>
          <cell r="DA437">
            <v>0</v>
          </cell>
          <cell r="DB437">
            <v>0</v>
          </cell>
          <cell r="DC437">
            <v>0</v>
          </cell>
          <cell r="DD437">
            <v>0</v>
          </cell>
          <cell r="DE437">
            <v>0</v>
          </cell>
          <cell r="DF437">
            <v>0</v>
          </cell>
          <cell r="DG437">
            <v>0</v>
          </cell>
          <cell r="DH437">
            <v>0</v>
          </cell>
          <cell r="DI437">
            <v>0</v>
          </cell>
          <cell r="DJ437">
            <v>0</v>
          </cell>
          <cell r="DK437">
            <v>0</v>
          </cell>
          <cell r="DL437">
            <v>0</v>
          </cell>
          <cell r="DM437">
            <v>0</v>
          </cell>
          <cell r="DN437">
            <v>0</v>
          </cell>
          <cell r="DO437">
            <v>0</v>
          </cell>
          <cell r="DP437">
            <v>0</v>
          </cell>
          <cell r="DQ437">
            <v>0</v>
          </cell>
          <cell r="DR437">
            <v>0</v>
          </cell>
          <cell r="DS437">
            <v>0</v>
          </cell>
          <cell r="DT437">
            <v>0</v>
          </cell>
          <cell r="DU437">
            <v>0</v>
          </cell>
          <cell r="DV437">
            <v>0</v>
          </cell>
          <cell r="DW437">
            <v>0</v>
          </cell>
          <cell r="DX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59570</v>
          </cell>
          <cell r="ES437">
            <v>915912</v>
          </cell>
          <cell r="ET437">
            <v>125123</v>
          </cell>
          <cell r="EU437">
            <v>0</v>
          </cell>
          <cell r="EV437">
            <v>0</v>
          </cell>
          <cell r="EW437">
            <v>0</v>
          </cell>
          <cell r="EX437">
            <v>33000</v>
          </cell>
          <cell r="EY437">
            <v>0</v>
          </cell>
          <cell r="EZ437">
            <v>0</v>
          </cell>
          <cell r="FA437">
            <v>244325</v>
          </cell>
          <cell r="FB437">
            <v>0</v>
          </cell>
          <cell r="FC437">
            <v>1318360</v>
          </cell>
          <cell r="FD437">
            <v>0</v>
          </cell>
          <cell r="FE437">
            <v>0</v>
          </cell>
          <cell r="FF437">
            <v>856342</v>
          </cell>
          <cell r="FG437">
            <v>59570</v>
          </cell>
          <cell r="FH437">
            <v>0</v>
          </cell>
          <cell r="FI437">
            <v>0</v>
          </cell>
          <cell r="FJ437">
            <v>0</v>
          </cell>
          <cell r="FK437">
            <v>0</v>
          </cell>
          <cell r="FL437">
            <v>0</v>
          </cell>
          <cell r="FM437">
            <v>0</v>
          </cell>
          <cell r="FN437">
            <v>0</v>
          </cell>
          <cell r="FO437">
            <v>0</v>
          </cell>
          <cell r="FP437">
            <v>0</v>
          </cell>
          <cell r="FQ437">
            <v>0</v>
          </cell>
          <cell r="FR437">
            <v>0</v>
          </cell>
          <cell r="FS437">
            <v>0</v>
          </cell>
          <cell r="FT437">
            <v>0</v>
          </cell>
          <cell r="FU437">
            <v>0</v>
          </cell>
          <cell r="FV437">
            <v>0</v>
          </cell>
          <cell r="FW437">
            <v>0</v>
          </cell>
          <cell r="FX437">
            <v>0</v>
          </cell>
          <cell r="FY437">
            <v>0</v>
          </cell>
          <cell r="FZ437">
            <v>0</v>
          </cell>
          <cell r="GA437">
            <v>0</v>
          </cell>
          <cell r="GB437">
            <v>0</v>
          </cell>
          <cell r="GC437">
            <v>0</v>
          </cell>
          <cell r="GD437">
            <v>0</v>
          </cell>
          <cell r="GE437">
            <v>0</v>
          </cell>
          <cell r="GF437">
            <v>0</v>
          </cell>
          <cell r="GG437">
            <v>0</v>
          </cell>
          <cell r="GH437">
            <v>0</v>
          </cell>
          <cell r="GI437">
            <v>0</v>
          </cell>
          <cell r="GJ437">
            <v>0</v>
          </cell>
          <cell r="GK437">
            <v>0</v>
          </cell>
          <cell r="GL437">
            <v>0</v>
          </cell>
          <cell r="GM437">
            <v>0</v>
          </cell>
          <cell r="GN437">
            <v>0</v>
          </cell>
          <cell r="GO437">
            <v>0</v>
          </cell>
          <cell r="GP437">
            <v>0</v>
          </cell>
          <cell r="GQ437">
            <v>0</v>
          </cell>
          <cell r="GR437">
            <v>0</v>
          </cell>
          <cell r="GS437">
            <v>0</v>
          </cell>
          <cell r="GT437">
            <v>0</v>
          </cell>
          <cell r="GU437">
            <v>0</v>
          </cell>
          <cell r="GV437">
            <v>0</v>
          </cell>
          <cell r="GW437">
            <v>0</v>
          </cell>
          <cell r="GX437">
            <v>0</v>
          </cell>
          <cell r="GY437">
            <v>0</v>
          </cell>
          <cell r="GZ437">
            <v>0</v>
          </cell>
          <cell r="HA437">
            <v>0</v>
          </cell>
          <cell r="HB437">
            <v>0</v>
          </cell>
          <cell r="HC437">
            <v>0</v>
          </cell>
          <cell r="HD437">
            <v>0</v>
          </cell>
          <cell r="HE437">
            <v>0</v>
          </cell>
          <cell r="HF437">
            <v>0</v>
          </cell>
          <cell r="HG437">
            <v>0</v>
          </cell>
          <cell r="HH437">
            <v>0</v>
          </cell>
          <cell r="HI437">
            <v>0</v>
          </cell>
          <cell r="HJ437">
            <v>0</v>
          </cell>
          <cell r="HK437">
            <v>0</v>
          </cell>
          <cell r="HL437">
            <v>0</v>
          </cell>
          <cell r="HM437">
            <v>0</v>
          </cell>
          <cell r="HN437">
            <v>0</v>
          </cell>
          <cell r="HO437">
            <v>0</v>
          </cell>
          <cell r="HP437">
            <v>0</v>
          </cell>
          <cell r="HQ437">
            <v>0</v>
          </cell>
          <cell r="HR437">
            <v>0</v>
          </cell>
          <cell r="HS437">
            <v>0</v>
          </cell>
          <cell r="HT437">
            <v>0</v>
          </cell>
          <cell r="HU437">
            <v>0</v>
          </cell>
          <cell r="HV437">
            <v>0</v>
          </cell>
          <cell r="HW437">
            <v>0</v>
          </cell>
          <cell r="HX437">
            <v>0</v>
          </cell>
          <cell r="HY437">
            <v>0</v>
          </cell>
          <cell r="HZ437">
            <v>0</v>
          </cell>
          <cell r="IA437">
            <v>0</v>
          </cell>
          <cell r="IB437">
            <v>0</v>
          </cell>
          <cell r="IC437">
            <v>0</v>
          </cell>
          <cell r="ID437">
            <v>0</v>
          </cell>
          <cell r="IE437">
            <v>0</v>
          </cell>
          <cell r="IF437">
            <v>0</v>
          </cell>
          <cell r="IG437">
            <v>0</v>
          </cell>
          <cell r="IH437">
            <v>0</v>
          </cell>
          <cell r="II437">
            <v>0</v>
          </cell>
          <cell r="IJ437">
            <v>0</v>
          </cell>
          <cell r="IK437">
            <v>0</v>
          </cell>
          <cell r="IL437">
            <v>0</v>
          </cell>
          <cell r="IM437">
            <v>0</v>
          </cell>
          <cell r="IN437">
            <v>0</v>
          </cell>
          <cell r="IO437">
            <v>0</v>
          </cell>
          <cell r="IP437">
            <v>0</v>
          </cell>
          <cell r="IQ437">
            <v>0</v>
          </cell>
          <cell r="IR437">
            <v>0</v>
          </cell>
          <cell r="IS437">
            <v>0</v>
          </cell>
          <cell r="IT437">
            <v>0</v>
          </cell>
          <cell r="IU437">
            <v>0</v>
          </cell>
          <cell r="IV437">
            <v>0</v>
          </cell>
          <cell r="IW437">
            <v>0</v>
          </cell>
          <cell r="IX437">
            <v>0</v>
          </cell>
          <cell r="IY437">
            <v>0</v>
          </cell>
          <cell r="IZ437">
            <v>0</v>
          </cell>
          <cell r="JA437">
            <v>0</v>
          </cell>
          <cell r="JB437">
            <v>0</v>
          </cell>
          <cell r="JC437">
            <v>0</v>
          </cell>
          <cell r="JD437">
            <v>0</v>
          </cell>
          <cell r="JE437">
            <v>0</v>
          </cell>
          <cell r="JF437">
            <v>0</v>
          </cell>
          <cell r="JG437">
            <v>0</v>
          </cell>
          <cell r="JH437">
            <v>0</v>
          </cell>
          <cell r="JI437">
            <v>0</v>
          </cell>
          <cell r="JJ437">
            <v>0</v>
          </cell>
          <cell r="JK437">
            <v>0</v>
          </cell>
          <cell r="JL437">
            <v>0</v>
          </cell>
          <cell r="JM437">
            <v>0</v>
          </cell>
          <cell r="JN437">
            <v>0</v>
          </cell>
          <cell r="JO437">
            <v>0</v>
          </cell>
          <cell r="JP437">
            <v>0</v>
          </cell>
          <cell r="JQ437">
            <v>0</v>
          </cell>
          <cell r="JR437">
            <v>0</v>
          </cell>
          <cell r="JS437">
            <v>0</v>
          </cell>
          <cell r="JT437">
            <v>0</v>
          </cell>
          <cell r="JU437">
            <v>0</v>
          </cell>
          <cell r="JV437">
            <v>0</v>
          </cell>
          <cell r="JW437">
            <v>0</v>
          </cell>
          <cell r="JX437">
            <v>0</v>
          </cell>
          <cell r="JY437">
            <v>0</v>
          </cell>
          <cell r="JZ437">
            <v>0</v>
          </cell>
          <cell r="KA437">
            <v>0</v>
          </cell>
        </row>
        <row r="438">
          <cell r="C438">
            <v>9001</v>
          </cell>
          <cell r="D438" t="str">
            <v>EMILYNICK CSD</v>
          </cell>
          <cell r="E438">
            <v>0</v>
          </cell>
          <cell r="F438">
            <v>0</v>
          </cell>
          <cell r="G438">
            <v>0</v>
          </cell>
          <cell r="H438">
            <v>9001</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0</v>
          </cell>
          <cell r="CB438">
            <v>0</v>
          </cell>
          <cell r="CC438">
            <v>0</v>
          </cell>
          <cell r="CD438">
            <v>0</v>
          </cell>
          <cell r="CE438">
            <v>0</v>
          </cell>
          <cell r="CF438">
            <v>0</v>
          </cell>
          <cell r="CG438">
            <v>0</v>
          </cell>
          <cell r="CH438">
            <v>0</v>
          </cell>
          <cell r="CI438">
            <v>0</v>
          </cell>
          <cell r="CJ438">
            <v>0</v>
          </cell>
          <cell r="CK438">
            <v>0</v>
          </cell>
          <cell r="CL438">
            <v>0</v>
          </cell>
          <cell r="CM438">
            <v>0</v>
          </cell>
          <cell r="CN438">
            <v>0</v>
          </cell>
          <cell r="CO438">
            <v>0</v>
          </cell>
          <cell r="CP438">
            <v>0</v>
          </cell>
          <cell r="CQ438">
            <v>0</v>
          </cell>
          <cell r="CR438">
            <v>0</v>
          </cell>
          <cell r="CS438">
            <v>0</v>
          </cell>
          <cell r="CT438">
            <v>0</v>
          </cell>
          <cell r="CU438">
            <v>0</v>
          </cell>
          <cell r="CV438">
            <v>0</v>
          </cell>
          <cell r="CW438">
            <v>0</v>
          </cell>
          <cell r="CX438">
            <v>0</v>
          </cell>
          <cell r="CY438">
            <v>0</v>
          </cell>
          <cell r="CZ438">
            <v>0</v>
          </cell>
          <cell r="DA438">
            <v>0</v>
          </cell>
          <cell r="DB438">
            <v>0</v>
          </cell>
          <cell r="DC438">
            <v>0</v>
          </cell>
          <cell r="DD438">
            <v>0</v>
          </cell>
          <cell r="DE438">
            <v>0</v>
          </cell>
          <cell r="DF438">
            <v>0</v>
          </cell>
          <cell r="DG438">
            <v>0</v>
          </cell>
          <cell r="DH438">
            <v>0</v>
          </cell>
          <cell r="DI438">
            <v>0</v>
          </cell>
          <cell r="DJ438">
            <v>0</v>
          </cell>
          <cell r="DK438">
            <v>0</v>
          </cell>
          <cell r="DL438">
            <v>0</v>
          </cell>
          <cell r="DM438">
            <v>0</v>
          </cell>
          <cell r="DN438">
            <v>0</v>
          </cell>
          <cell r="DO438">
            <v>0</v>
          </cell>
          <cell r="DP438">
            <v>0</v>
          </cell>
          <cell r="DQ438">
            <v>0</v>
          </cell>
          <cell r="DR438">
            <v>0</v>
          </cell>
          <cell r="DS438">
            <v>0</v>
          </cell>
          <cell r="DT438">
            <v>0</v>
          </cell>
          <cell r="DU438">
            <v>0</v>
          </cell>
          <cell r="DV438">
            <v>0</v>
          </cell>
          <cell r="DW438">
            <v>0</v>
          </cell>
          <cell r="DX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FM438">
            <v>0</v>
          </cell>
          <cell r="FN438">
            <v>0</v>
          </cell>
          <cell r="FO438">
            <v>0</v>
          </cell>
          <cell r="FP438">
            <v>0</v>
          </cell>
          <cell r="FQ438">
            <v>0</v>
          </cell>
          <cell r="FR438">
            <v>0</v>
          </cell>
          <cell r="FS438">
            <v>0</v>
          </cell>
          <cell r="FT438">
            <v>0</v>
          </cell>
          <cell r="FU438">
            <v>0</v>
          </cell>
          <cell r="FV438">
            <v>0</v>
          </cell>
          <cell r="FW438">
            <v>0</v>
          </cell>
          <cell r="FX438">
            <v>0</v>
          </cell>
          <cell r="FY438">
            <v>0</v>
          </cell>
          <cell r="FZ438">
            <v>0</v>
          </cell>
          <cell r="GA438">
            <v>0</v>
          </cell>
          <cell r="GB438">
            <v>0</v>
          </cell>
          <cell r="GC438">
            <v>0</v>
          </cell>
          <cell r="GD438">
            <v>0</v>
          </cell>
          <cell r="GE438">
            <v>0</v>
          </cell>
          <cell r="GF438">
            <v>0</v>
          </cell>
          <cell r="GG438">
            <v>0</v>
          </cell>
          <cell r="GH438">
            <v>0</v>
          </cell>
          <cell r="GI438">
            <v>0</v>
          </cell>
          <cell r="GJ438">
            <v>0</v>
          </cell>
          <cell r="GK438">
            <v>0</v>
          </cell>
          <cell r="GL438">
            <v>0</v>
          </cell>
          <cell r="GM438">
            <v>0</v>
          </cell>
          <cell r="GN438">
            <v>0</v>
          </cell>
          <cell r="GO438">
            <v>0</v>
          </cell>
          <cell r="GP438">
            <v>0</v>
          </cell>
          <cell r="GQ438">
            <v>0</v>
          </cell>
          <cell r="GR438">
            <v>0</v>
          </cell>
          <cell r="GS438">
            <v>0</v>
          </cell>
          <cell r="GT438">
            <v>0</v>
          </cell>
          <cell r="GU438">
            <v>0</v>
          </cell>
          <cell r="GV438">
            <v>0</v>
          </cell>
          <cell r="GW438">
            <v>0</v>
          </cell>
          <cell r="GX438">
            <v>0</v>
          </cell>
          <cell r="GY438">
            <v>0</v>
          </cell>
          <cell r="GZ438">
            <v>0</v>
          </cell>
          <cell r="HA438">
            <v>0</v>
          </cell>
          <cell r="HB438">
            <v>0</v>
          </cell>
          <cell r="HC438">
            <v>0</v>
          </cell>
          <cell r="HD438">
            <v>0</v>
          </cell>
          <cell r="HE438">
            <v>0</v>
          </cell>
          <cell r="HF438">
            <v>0</v>
          </cell>
          <cell r="HG438">
            <v>0</v>
          </cell>
          <cell r="HH438">
            <v>0</v>
          </cell>
          <cell r="HI438">
            <v>0</v>
          </cell>
          <cell r="HJ438">
            <v>0</v>
          </cell>
          <cell r="HK438">
            <v>0</v>
          </cell>
          <cell r="HL438">
            <v>0</v>
          </cell>
          <cell r="HM438">
            <v>0</v>
          </cell>
          <cell r="HN438">
            <v>0</v>
          </cell>
          <cell r="HO438">
            <v>0</v>
          </cell>
          <cell r="HP438">
            <v>0</v>
          </cell>
          <cell r="HQ438">
            <v>0</v>
          </cell>
          <cell r="HR438">
            <v>0</v>
          </cell>
          <cell r="HS438">
            <v>0</v>
          </cell>
          <cell r="HT438">
            <v>0</v>
          </cell>
          <cell r="HU438">
            <v>0</v>
          </cell>
          <cell r="HV438">
            <v>0</v>
          </cell>
          <cell r="HW438">
            <v>0</v>
          </cell>
          <cell r="HX438">
            <v>0</v>
          </cell>
          <cell r="HY438">
            <v>0</v>
          </cell>
          <cell r="HZ438">
            <v>0</v>
          </cell>
          <cell r="IA438">
            <v>0</v>
          </cell>
          <cell r="IB438">
            <v>0</v>
          </cell>
          <cell r="IC438">
            <v>0</v>
          </cell>
          <cell r="ID438">
            <v>0</v>
          </cell>
          <cell r="IE438">
            <v>0</v>
          </cell>
          <cell r="IF438">
            <v>0</v>
          </cell>
          <cell r="IG438">
            <v>0</v>
          </cell>
          <cell r="IH438">
            <v>0</v>
          </cell>
          <cell r="II438">
            <v>0</v>
          </cell>
          <cell r="IJ438">
            <v>0</v>
          </cell>
          <cell r="IK438">
            <v>0</v>
          </cell>
          <cell r="IL438">
            <v>0</v>
          </cell>
          <cell r="IM438">
            <v>0</v>
          </cell>
          <cell r="IN438">
            <v>0</v>
          </cell>
          <cell r="IO438">
            <v>0</v>
          </cell>
          <cell r="IP438">
            <v>0</v>
          </cell>
          <cell r="IQ438">
            <v>0</v>
          </cell>
          <cell r="IR438">
            <v>0</v>
          </cell>
          <cell r="IS438">
            <v>0</v>
          </cell>
          <cell r="IT438">
            <v>0</v>
          </cell>
          <cell r="IU438">
            <v>0</v>
          </cell>
          <cell r="IV438">
            <v>0</v>
          </cell>
          <cell r="IW438">
            <v>0</v>
          </cell>
          <cell r="IX438">
            <v>0</v>
          </cell>
          <cell r="IY438">
            <v>0</v>
          </cell>
          <cell r="IZ438">
            <v>0</v>
          </cell>
          <cell r="JA438">
            <v>0</v>
          </cell>
          <cell r="JB438">
            <v>0</v>
          </cell>
          <cell r="JC438">
            <v>0</v>
          </cell>
          <cell r="JD438">
            <v>0</v>
          </cell>
          <cell r="JE438">
            <v>0</v>
          </cell>
          <cell r="JF438">
            <v>0</v>
          </cell>
          <cell r="JG438">
            <v>0</v>
          </cell>
          <cell r="JH438">
            <v>0</v>
          </cell>
          <cell r="JI438">
            <v>0</v>
          </cell>
          <cell r="JJ438">
            <v>0</v>
          </cell>
          <cell r="JK438">
            <v>0</v>
          </cell>
          <cell r="JL438">
            <v>0</v>
          </cell>
          <cell r="JM438">
            <v>0</v>
          </cell>
          <cell r="JN438">
            <v>0</v>
          </cell>
          <cell r="JO438">
            <v>0</v>
          </cell>
          <cell r="JP438">
            <v>0</v>
          </cell>
          <cell r="JQ438">
            <v>0</v>
          </cell>
          <cell r="JR438">
            <v>0</v>
          </cell>
          <cell r="JS438">
            <v>0</v>
          </cell>
          <cell r="JT438">
            <v>0</v>
          </cell>
          <cell r="JU438">
            <v>0</v>
          </cell>
          <cell r="JV438">
            <v>0</v>
          </cell>
          <cell r="JW438">
            <v>0</v>
          </cell>
          <cell r="JX438">
            <v>0</v>
          </cell>
          <cell r="JY438">
            <v>0</v>
          </cell>
          <cell r="JZ438">
            <v>0</v>
          </cell>
          <cell r="KA438">
            <v>0</v>
          </cell>
        </row>
        <row r="439">
          <cell r="C439">
            <v>9004</v>
          </cell>
          <cell r="D439" t="str">
            <v>PRAIRIE VAL (PRAIRIE DEBT) OLD</v>
          </cell>
          <cell r="E439">
            <v>0</v>
          </cell>
          <cell r="F439">
            <v>0</v>
          </cell>
          <cell r="G439">
            <v>0</v>
          </cell>
          <cell r="H439">
            <v>5323</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v>0</v>
          </cell>
          <cell r="CT439">
            <v>0</v>
          </cell>
          <cell r="CU439">
            <v>0</v>
          </cell>
          <cell r="CV439">
            <v>0</v>
          </cell>
          <cell r="CW439">
            <v>0</v>
          </cell>
          <cell r="CX439">
            <v>0</v>
          </cell>
          <cell r="CY439">
            <v>0</v>
          </cell>
          <cell r="CZ439">
            <v>0</v>
          </cell>
          <cell r="DA439">
            <v>0</v>
          </cell>
          <cell r="DB439">
            <v>0</v>
          </cell>
          <cell r="DC439">
            <v>0</v>
          </cell>
          <cell r="DD439">
            <v>0</v>
          </cell>
          <cell r="DE439">
            <v>0</v>
          </cell>
          <cell r="DF439">
            <v>0</v>
          </cell>
          <cell r="DG439">
            <v>0</v>
          </cell>
          <cell r="DH439">
            <v>0</v>
          </cell>
          <cell r="DI439">
            <v>0</v>
          </cell>
          <cell r="DJ439">
            <v>0</v>
          </cell>
          <cell r="DK439">
            <v>0</v>
          </cell>
          <cell r="DL439">
            <v>0</v>
          </cell>
          <cell r="DM439">
            <v>0</v>
          </cell>
          <cell r="DN439">
            <v>0</v>
          </cell>
          <cell r="DO439">
            <v>0</v>
          </cell>
          <cell r="DP439">
            <v>0</v>
          </cell>
          <cell r="DQ439">
            <v>0</v>
          </cell>
          <cell r="DR439">
            <v>0</v>
          </cell>
          <cell r="DS439">
            <v>0</v>
          </cell>
          <cell r="DT439">
            <v>0</v>
          </cell>
          <cell r="DU439">
            <v>0</v>
          </cell>
          <cell r="DV439">
            <v>0</v>
          </cell>
          <cell r="DW439">
            <v>0</v>
          </cell>
          <cell r="DX439">
            <v>0</v>
          </cell>
          <cell r="DY439">
            <v>0</v>
          </cell>
          <cell r="DZ439">
            <v>0</v>
          </cell>
          <cell r="EA439">
            <v>0</v>
          </cell>
          <cell r="EB439">
            <v>0</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cell r="FM439">
            <v>0</v>
          </cell>
          <cell r="FN439">
            <v>0</v>
          </cell>
          <cell r="FO439">
            <v>0</v>
          </cell>
          <cell r="FP439">
            <v>0</v>
          </cell>
          <cell r="FQ439">
            <v>0</v>
          </cell>
          <cell r="FR439">
            <v>0</v>
          </cell>
          <cell r="FS439">
            <v>0</v>
          </cell>
          <cell r="FT439">
            <v>0</v>
          </cell>
          <cell r="FU439">
            <v>0</v>
          </cell>
          <cell r="FV439">
            <v>0</v>
          </cell>
          <cell r="FW439">
            <v>0</v>
          </cell>
          <cell r="FX439">
            <v>0</v>
          </cell>
          <cell r="FY439">
            <v>0</v>
          </cell>
          <cell r="FZ439">
            <v>0</v>
          </cell>
          <cell r="GA439">
            <v>0</v>
          </cell>
          <cell r="GB439">
            <v>0</v>
          </cell>
          <cell r="GC439">
            <v>0</v>
          </cell>
          <cell r="GD439">
            <v>0</v>
          </cell>
          <cell r="GE439">
            <v>0</v>
          </cell>
          <cell r="GF439">
            <v>0</v>
          </cell>
          <cell r="GG439">
            <v>0</v>
          </cell>
          <cell r="GH439">
            <v>0</v>
          </cell>
          <cell r="GI439">
            <v>0</v>
          </cell>
          <cell r="GJ439">
            <v>0</v>
          </cell>
          <cell r="GK439">
            <v>0</v>
          </cell>
          <cell r="GL439">
            <v>0</v>
          </cell>
          <cell r="GM439">
            <v>0</v>
          </cell>
          <cell r="GN439">
            <v>0</v>
          </cell>
          <cell r="GO439">
            <v>0</v>
          </cell>
          <cell r="GP439">
            <v>0</v>
          </cell>
          <cell r="GQ439">
            <v>0</v>
          </cell>
          <cell r="GR439">
            <v>0</v>
          </cell>
          <cell r="GS439">
            <v>0</v>
          </cell>
          <cell r="GT439">
            <v>0</v>
          </cell>
          <cell r="GU439">
            <v>0</v>
          </cell>
          <cell r="GV439">
            <v>0</v>
          </cell>
          <cell r="GW439">
            <v>0</v>
          </cell>
          <cell r="GX439">
            <v>0</v>
          </cell>
          <cell r="GY439">
            <v>0</v>
          </cell>
          <cell r="GZ439">
            <v>0</v>
          </cell>
          <cell r="HA439">
            <v>0</v>
          </cell>
          <cell r="HB439">
            <v>0</v>
          </cell>
          <cell r="HC439">
            <v>0</v>
          </cell>
          <cell r="HD439">
            <v>0</v>
          </cell>
          <cell r="HE439">
            <v>0</v>
          </cell>
          <cell r="HF439">
            <v>0</v>
          </cell>
          <cell r="HG439">
            <v>0</v>
          </cell>
          <cell r="HH439">
            <v>0</v>
          </cell>
          <cell r="HI439">
            <v>0</v>
          </cell>
          <cell r="HJ439">
            <v>0</v>
          </cell>
          <cell r="HK439">
            <v>0</v>
          </cell>
          <cell r="HL439">
            <v>0</v>
          </cell>
          <cell r="HM439">
            <v>0</v>
          </cell>
          <cell r="HN439">
            <v>0</v>
          </cell>
          <cell r="HO439">
            <v>0</v>
          </cell>
          <cell r="HP439">
            <v>0</v>
          </cell>
          <cell r="HQ439">
            <v>0</v>
          </cell>
          <cell r="HR439">
            <v>0</v>
          </cell>
          <cell r="HS439">
            <v>0</v>
          </cell>
          <cell r="HT439">
            <v>0</v>
          </cell>
          <cell r="HU439">
            <v>0</v>
          </cell>
          <cell r="HV439">
            <v>0</v>
          </cell>
          <cell r="HW439">
            <v>0</v>
          </cell>
          <cell r="HX439">
            <v>0</v>
          </cell>
          <cell r="HY439">
            <v>0</v>
          </cell>
          <cell r="HZ439">
            <v>0</v>
          </cell>
          <cell r="IA439">
            <v>0</v>
          </cell>
          <cell r="IB439">
            <v>0</v>
          </cell>
          <cell r="IC439">
            <v>0</v>
          </cell>
          <cell r="ID439">
            <v>0</v>
          </cell>
          <cell r="IE439">
            <v>0</v>
          </cell>
          <cell r="IF439">
            <v>0</v>
          </cell>
          <cell r="IG439">
            <v>0</v>
          </cell>
          <cell r="IH439">
            <v>0</v>
          </cell>
          <cell r="II439">
            <v>0</v>
          </cell>
          <cell r="IJ439">
            <v>0</v>
          </cell>
          <cell r="IK439">
            <v>0</v>
          </cell>
          <cell r="IL439">
            <v>0</v>
          </cell>
          <cell r="IM439">
            <v>0</v>
          </cell>
          <cell r="IN439">
            <v>0</v>
          </cell>
          <cell r="IO439">
            <v>0</v>
          </cell>
          <cell r="IP439">
            <v>0</v>
          </cell>
          <cell r="IQ439">
            <v>0</v>
          </cell>
          <cell r="IR439">
            <v>0</v>
          </cell>
          <cell r="IS439">
            <v>0</v>
          </cell>
          <cell r="IT439">
            <v>0</v>
          </cell>
          <cell r="IU439">
            <v>0</v>
          </cell>
          <cell r="IV439">
            <v>0</v>
          </cell>
          <cell r="IW439">
            <v>0</v>
          </cell>
          <cell r="IX439">
            <v>0</v>
          </cell>
          <cell r="IY439">
            <v>0</v>
          </cell>
          <cell r="IZ439">
            <v>0</v>
          </cell>
          <cell r="JA439">
            <v>0</v>
          </cell>
          <cell r="JB439">
            <v>0</v>
          </cell>
          <cell r="JC439">
            <v>0</v>
          </cell>
          <cell r="JD439">
            <v>0</v>
          </cell>
          <cell r="JE439">
            <v>0</v>
          </cell>
          <cell r="JF439">
            <v>0</v>
          </cell>
          <cell r="JG439">
            <v>0</v>
          </cell>
          <cell r="JH439">
            <v>0</v>
          </cell>
          <cell r="JI439">
            <v>0</v>
          </cell>
          <cell r="JJ439">
            <v>0</v>
          </cell>
          <cell r="JK439">
            <v>0</v>
          </cell>
          <cell r="JL439">
            <v>0</v>
          </cell>
          <cell r="JM439">
            <v>0</v>
          </cell>
          <cell r="JN439">
            <v>0</v>
          </cell>
          <cell r="JO439">
            <v>0</v>
          </cell>
          <cell r="JP439">
            <v>0</v>
          </cell>
          <cell r="JQ439">
            <v>0</v>
          </cell>
          <cell r="JR439">
            <v>0</v>
          </cell>
          <cell r="JS439">
            <v>0</v>
          </cell>
          <cell r="JT439">
            <v>0</v>
          </cell>
          <cell r="JU439">
            <v>0</v>
          </cell>
          <cell r="JV439">
            <v>0</v>
          </cell>
          <cell r="JW439">
            <v>0</v>
          </cell>
          <cell r="JX439">
            <v>0</v>
          </cell>
          <cell r="JY439">
            <v>0</v>
          </cell>
          <cell r="JZ439">
            <v>0</v>
          </cell>
          <cell r="KA439">
            <v>0</v>
          </cell>
        </row>
        <row r="440">
          <cell r="C440">
            <v>9006</v>
          </cell>
          <cell r="D440" t="str">
            <v>DIKE-NEW HARTFORD(NEW HARTFORD DEBT</v>
          </cell>
          <cell r="E440">
            <v>0</v>
          </cell>
          <cell r="F440">
            <v>0</v>
          </cell>
          <cell r="G440">
            <v>0</v>
          </cell>
          <cell r="H440">
            <v>1791</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H440">
            <v>0</v>
          </cell>
          <cell r="CI440">
            <v>0</v>
          </cell>
          <cell r="CJ440">
            <v>0</v>
          </cell>
          <cell r="CK440">
            <v>0</v>
          </cell>
          <cell r="CL440">
            <v>0</v>
          </cell>
          <cell r="CM440">
            <v>0</v>
          </cell>
          <cell r="CN440">
            <v>0</v>
          </cell>
          <cell r="CO440">
            <v>0</v>
          </cell>
          <cell r="CP440">
            <v>0</v>
          </cell>
          <cell r="CQ440">
            <v>0</v>
          </cell>
          <cell r="CR440">
            <v>0</v>
          </cell>
          <cell r="CS440">
            <v>0</v>
          </cell>
          <cell r="CT440">
            <v>0</v>
          </cell>
          <cell r="CU440">
            <v>0</v>
          </cell>
          <cell r="CV440">
            <v>0</v>
          </cell>
          <cell r="CW440">
            <v>0</v>
          </cell>
          <cell r="CX440">
            <v>0</v>
          </cell>
          <cell r="CY440">
            <v>0</v>
          </cell>
          <cell r="CZ440">
            <v>0</v>
          </cell>
          <cell r="DA440">
            <v>0</v>
          </cell>
          <cell r="DB440">
            <v>0</v>
          </cell>
          <cell r="DC440">
            <v>0</v>
          </cell>
          <cell r="DD440">
            <v>0</v>
          </cell>
          <cell r="DE440">
            <v>0</v>
          </cell>
          <cell r="DF440">
            <v>0</v>
          </cell>
          <cell r="DG440">
            <v>0</v>
          </cell>
          <cell r="DH440">
            <v>0</v>
          </cell>
          <cell r="DI440">
            <v>0</v>
          </cell>
          <cell r="DJ440">
            <v>0</v>
          </cell>
          <cell r="DK440">
            <v>0</v>
          </cell>
          <cell r="DL440">
            <v>0</v>
          </cell>
          <cell r="DM440">
            <v>0</v>
          </cell>
          <cell r="DN440">
            <v>0</v>
          </cell>
          <cell r="DO440">
            <v>0</v>
          </cell>
          <cell r="DP440">
            <v>0</v>
          </cell>
          <cell r="DQ440">
            <v>0</v>
          </cell>
          <cell r="DR440">
            <v>0</v>
          </cell>
          <cell r="DS440">
            <v>0</v>
          </cell>
          <cell r="DT440">
            <v>0</v>
          </cell>
          <cell r="DU440">
            <v>0</v>
          </cell>
          <cell r="DV440">
            <v>0</v>
          </cell>
          <cell r="DW440">
            <v>0</v>
          </cell>
          <cell r="DX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cell r="FM440">
            <v>0</v>
          </cell>
          <cell r="FN440">
            <v>0</v>
          </cell>
          <cell r="FO440">
            <v>0</v>
          </cell>
          <cell r="FP440">
            <v>0</v>
          </cell>
          <cell r="FQ440">
            <v>0</v>
          </cell>
          <cell r="FR440">
            <v>0</v>
          </cell>
          <cell r="FS440">
            <v>0</v>
          </cell>
          <cell r="FT440">
            <v>0</v>
          </cell>
          <cell r="FU440">
            <v>0</v>
          </cell>
          <cell r="FV440">
            <v>0</v>
          </cell>
          <cell r="FW440">
            <v>0</v>
          </cell>
          <cell r="FX440">
            <v>0</v>
          </cell>
          <cell r="FY440">
            <v>0</v>
          </cell>
          <cell r="FZ440">
            <v>0</v>
          </cell>
          <cell r="GA440">
            <v>0</v>
          </cell>
          <cell r="GB440">
            <v>0</v>
          </cell>
          <cell r="GC440">
            <v>0</v>
          </cell>
          <cell r="GD440">
            <v>0</v>
          </cell>
          <cell r="GE440">
            <v>0</v>
          </cell>
          <cell r="GF440">
            <v>0</v>
          </cell>
          <cell r="GG440">
            <v>0</v>
          </cell>
          <cell r="GH440">
            <v>0</v>
          </cell>
          <cell r="GI440">
            <v>0</v>
          </cell>
          <cell r="GJ440">
            <v>0</v>
          </cell>
          <cell r="GK440">
            <v>0</v>
          </cell>
          <cell r="GL440">
            <v>0</v>
          </cell>
          <cell r="GM440">
            <v>0</v>
          </cell>
          <cell r="GN440">
            <v>0</v>
          </cell>
          <cell r="GO440">
            <v>0</v>
          </cell>
          <cell r="GP440">
            <v>0</v>
          </cell>
          <cell r="GQ440">
            <v>0</v>
          </cell>
          <cell r="GR440">
            <v>0</v>
          </cell>
          <cell r="GS440">
            <v>0</v>
          </cell>
          <cell r="GT440">
            <v>0</v>
          </cell>
          <cell r="GU440">
            <v>0</v>
          </cell>
          <cell r="GV440">
            <v>0</v>
          </cell>
          <cell r="GW440">
            <v>0</v>
          </cell>
          <cell r="GX440">
            <v>0</v>
          </cell>
          <cell r="GY440">
            <v>0</v>
          </cell>
          <cell r="GZ440">
            <v>0</v>
          </cell>
          <cell r="HA440">
            <v>0</v>
          </cell>
          <cell r="HB440">
            <v>0</v>
          </cell>
          <cell r="HC440">
            <v>0</v>
          </cell>
          <cell r="HD440">
            <v>0</v>
          </cell>
          <cell r="HE440">
            <v>0</v>
          </cell>
          <cell r="HF440">
            <v>0</v>
          </cell>
          <cell r="HG440">
            <v>0</v>
          </cell>
          <cell r="HH440">
            <v>0</v>
          </cell>
          <cell r="HI440">
            <v>0</v>
          </cell>
          <cell r="HJ440">
            <v>0</v>
          </cell>
          <cell r="HK440">
            <v>0</v>
          </cell>
          <cell r="HL440">
            <v>0</v>
          </cell>
          <cell r="HM440">
            <v>0</v>
          </cell>
          <cell r="HN440">
            <v>0</v>
          </cell>
          <cell r="HO440">
            <v>0</v>
          </cell>
          <cell r="HP440">
            <v>0</v>
          </cell>
          <cell r="HQ440">
            <v>0</v>
          </cell>
          <cell r="HR440">
            <v>0</v>
          </cell>
          <cell r="HS440">
            <v>0</v>
          </cell>
          <cell r="HT440">
            <v>0</v>
          </cell>
          <cell r="HU440">
            <v>0</v>
          </cell>
          <cell r="HV440">
            <v>0</v>
          </cell>
          <cell r="HW440">
            <v>0</v>
          </cell>
          <cell r="HX440">
            <v>0</v>
          </cell>
          <cell r="HY440">
            <v>0</v>
          </cell>
          <cell r="HZ440">
            <v>0</v>
          </cell>
          <cell r="IA440">
            <v>0</v>
          </cell>
          <cell r="IB440">
            <v>0</v>
          </cell>
          <cell r="IC440">
            <v>0</v>
          </cell>
          <cell r="ID440">
            <v>0</v>
          </cell>
          <cell r="IE440">
            <v>0</v>
          </cell>
          <cell r="IF440">
            <v>0</v>
          </cell>
          <cell r="IG440">
            <v>0</v>
          </cell>
          <cell r="IH440">
            <v>0</v>
          </cell>
          <cell r="II440">
            <v>0</v>
          </cell>
          <cell r="IJ440">
            <v>0</v>
          </cell>
          <cell r="IK440">
            <v>0</v>
          </cell>
          <cell r="IL440">
            <v>0</v>
          </cell>
          <cell r="IM440">
            <v>0</v>
          </cell>
          <cell r="IN440">
            <v>0</v>
          </cell>
          <cell r="IO440">
            <v>0</v>
          </cell>
          <cell r="IP440">
            <v>0</v>
          </cell>
          <cell r="IQ440">
            <v>0</v>
          </cell>
          <cell r="IR440">
            <v>0</v>
          </cell>
          <cell r="IS440">
            <v>0</v>
          </cell>
          <cell r="IT440">
            <v>0</v>
          </cell>
          <cell r="IU440">
            <v>0</v>
          </cell>
          <cell r="IV440">
            <v>0</v>
          </cell>
          <cell r="IW440">
            <v>0</v>
          </cell>
          <cell r="IX440">
            <v>0</v>
          </cell>
          <cell r="IY440">
            <v>0</v>
          </cell>
          <cell r="IZ440">
            <v>0</v>
          </cell>
          <cell r="JA440">
            <v>0</v>
          </cell>
          <cell r="JB440">
            <v>0</v>
          </cell>
          <cell r="JC440">
            <v>0</v>
          </cell>
          <cell r="JD440">
            <v>0</v>
          </cell>
          <cell r="JE440">
            <v>0</v>
          </cell>
          <cell r="JF440">
            <v>0</v>
          </cell>
          <cell r="JG440">
            <v>0</v>
          </cell>
          <cell r="JH440">
            <v>0</v>
          </cell>
          <cell r="JI440">
            <v>0</v>
          </cell>
          <cell r="JJ440">
            <v>0</v>
          </cell>
          <cell r="JK440">
            <v>0</v>
          </cell>
          <cell r="JL440">
            <v>0</v>
          </cell>
          <cell r="JM440">
            <v>0</v>
          </cell>
          <cell r="JN440">
            <v>0</v>
          </cell>
          <cell r="JO440">
            <v>0</v>
          </cell>
          <cell r="JP440">
            <v>0</v>
          </cell>
          <cell r="JQ440">
            <v>0</v>
          </cell>
          <cell r="JR440">
            <v>0</v>
          </cell>
          <cell r="JS440">
            <v>0</v>
          </cell>
          <cell r="JT440">
            <v>0</v>
          </cell>
          <cell r="JU440">
            <v>0</v>
          </cell>
          <cell r="JV440">
            <v>0</v>
          </cell>
          <cell r="JW440">
            <v>0</v>
          </cell>
          <cell r="JX440">
            <v>0</v>
          </cell>
          <cell r="JY440">
            <v>0</v>
          </cell>
          <cell r="JZ440">
            <v>0</v>
          </cell>
          <cell r="KA440">
            <v>0</v>
          </cell>
        </row>
        <row r="441">
          <cell r="C441">
            <v>9007</v>
          </cell>
          <cell r="D441" t="str">
            <v>DALLAS CENTER-GRIMES DEBT</v>
          </cell>
          <cell r="E441">
            <v>0</v>
          </cell>
          <cell r="F441">
            <v>0</v>
          </cell>
          <cell r="G441">
            <v>0</v>
          </cell>
          <cell r="H441">
            <v>1576</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cell r="CJ441">
            <v>0</v>
          </cell>
          <cell r="CK441">
            <v>0</v>
          </cell>
          <cell r="CL441">
            <v>0</v>
          </cell>
          <cell r="CM441">
            <v>0</v>
          </cell>
          <cell r="CN441">
            <v>0</v>
          </cell>
          <cell r="CO441">
            <v>0</v>
          </cell>
          <cell r="CP441">
            <v>0</v>
          </cell>
          <cell r="CQ441">
            <v>0</v>
          </cell>
          <cell r="CR441">
            <v>0</v>
          </cell>
          <cell r="CS441">
            <v>0</v>
          </cell>
          <cell r="CT441">
            <v>3000</v>
          </cell>
          <cell r="CU441">
            <v>0</v>
          </cell>
          <cell r="CV441">
            <v>0</v>
          </cell>
          <cell r="CW441">
            <v>0</v>
          </cell>
          <cell r="CX441">
            <v>0</v>
          </cell>
          <cell r="CY441">
            <v>0</v>
          </cell>
          <cell r="CZ441">
            <v>0</v>
          </cell>
          <cell r="DA441">
            <v>0</v>
          </cell>
          <cell r="DB441">
            <v>0</v>
          </cell>
          <cell r="DC441">
            <v>0</v>
          </cell>
          <cell r="DD441">
            <v>0</v>
          </cell>
          <cell r="DE441">
            <v>0</v>
          </cell>
          <cell r="DF441">
            <v>0</v>
          </cell>
          <cell r="DG441">
            <v>0</v>
          </cell>
          <cell r="DH441">
            <v>0</v>
          </cell>
          <cell r="DI441">
            <v>0</v>
          </cell>
          <cell r="DJ441">
            <v>0</v>
          </cell>
          <cell r="DK441">
            <v>0</v>
          </cell>
          <cell r="DL441">
            <v>0</v>
          </cell>
          <cell r="DM441">
            <v>0</v>
          </cell>
          <cell r="DN441">
            <v>0</v>
          </cell>
          <cell r="DO441">
            <v>0</v>
          </cell>
          <cell r="DP441">
            <v>0</v>
          </cell>
          <cell r="DQ441">
            <v>0</v>
          </cell>
          <cell r="DR441">
            <v>0</v>
          </cell>
          <cell r="DS441">
            <v>0</v>
          </cell>
          <cell r="DT441">
            <v>0</v>
          </cell>
          <cell r="DU441">
            <v>0</v>
          </cell>
          <cell r="DV441">
            <v>0</v>
          </cell>
          <cell r="DW441">
            <v>0</v>
          </cell>
          <cell r="DX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805485</v>
          </cell>
          <cell r="EP441">
            <v>0</v>
          </cell>
          <cell r="EQ441">
            <v>805485</v>
          </cell>
          <cell r="ER441">
            <v>0</v>
          </cell>
          <cell r="ES441">
            <v>0</v>
          </cell>
          <cell r="ET441">
            <v>0</v>
          </cell>
          <cell r="EU441">
            <v>0</v>
          </cell>
          <cell r="EV441">
            <v>0</v>
          </cell>
          <cell r="EW441">
            <v>0</v>
          </cell>
          <cell r="EX441">
            <v>0</v>
          </cell>
          <cell r="EY441">
            <v>0</v>
          </cell>
          <cell r="EZ441">
            <v>0</v>
          </cell>
          <cell r="FA441">
            <v>87268</v>
          </cell>
          <cell r="FB441">
            <v>0</v>
          </cell>
          <cell r="FC441">
            <v>87268</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0</v>
          </cell>
          <cell r="GI441">
            <v>0</v>
          </cell>
          <cell r="GJ441">
            <v>0</v>
          </cell>
          <cell r="GK441">
            <v>0</v>
          </cell>
          <cell r="GL441">
            <v>0</v>
          </cell>
          <cell r="GM441">
            <v>0</v>
          </cell>
          <cell r="GN441">
            <v>0</v>
          </cell>
          <cell r="GO441">
            <v>0</v>
          </cell>
          <cell r="GP441">
            <v>0</v>
          </cell>
          <cell r="GQ441">
            <v>0</v>
          </cell>
          <cell r="GR441">
            <v>0</v>
          </cell>
          <cell r="GS441">
            <v>0</v>
          </cell>
          <cell r="GT441">
            <v>0</v>
          </cell>
          <cell r="GU441">
            <v>0</v>
          </cell>
          <cell r="GV441">
            <v>0</v>
          </cell>
          <cell r="GW441">
            <v>0</v>
          </cell>
          <cell r="GX441">
            <v>0</v>
          </cell>
          <cell r="GY441">
            <v>0</v>
          </cell>
          <cell r="GZ441">
            <v>0</v>
          </cell>
          <cell r="HA441">
            <v>0</v>
          </cell>
          <cell r="HB441">
            <v>0</v>
          </cell>
          <cell r="HC441">
            <v>0</v>
          </cell>
          <cell r="HD441">
            <v>0</v>
          </cell>
          <cell r="HE441">
            <v>0</v>
          </cell>
          <cell r="HF441">
            <v>0</v>
          </cell>
          <cell r="HG441">
            <v>0</v>
          </cell>
          <cell r="HH441">
            <v>0</v>
          </cell>
          <cell r="HI441">
            <v>0</v>
          </cell>
          <cell r="HJ441">
            <v>0</v>
          </cell>
          <cell r="HK441">
            <v>0</v>
          </cell>
          <cell r="HL441">
            <v>0</v>
          </cell>
          <cell r="HM441">
            <v>0</v>
          </cell>
          <cell r="HN441">
            <v>0</v>
          </cell>
          <cell r="HO441">
            <v>0</v>
          </cell>
          <cell r="HP441">
            <v>0</v>
          </cell>
          <cell r="HQ441">
            <v>0</v>
          </cell>
          <cell r="HR441">
            <v>0</v>
          </cell>
          <cell r="HS441">
            <v>0</v>
          </cell>
          <cell r="HT441">
            <v>0</v>
          </cell>
          <cell r="HU441">
            <v>0</v>
          </cell>
          <cell r="HV441">
            <v>0</v>
          </cell>
          <cell r="HW441">
            <v>0</v>
          </cell>
          <cell r="HX441">
            <v>0</v>
          </cell>
          <cell r="HY441">
            <v>0</v>
          </cell>
          <cell r="HZ441">
            <v>0</v>
          </cell>
          <cell r="IA441">
            <v>0</v>
          </cell>
          <cell r="IB441">
            <v>0</v>
          </cell>
          <cell r="IC441">
            <v>0</v>
          </cell>
          <cell r="ID441">
            <v>0</v>
          </cell>
          <cell r="IE441">
            <v>0</v>
          </cell>
          <cell r="IF441">
            <v>0</v>
          </cell>
          <cell r="IG441">
            <v>0</v>
          </cell>
          <cell r="IH441">
            <v>0</v>
          </cell>
          <cell r="II441">
            <v>0</v>
          </cell>
          <cell r="IJ441">
            <v>0</v>
          </cell>
          <cell r="IK441">
            <v>0</v>
          </cell>
          <cell r="IL441">
            <v>0</v>
          </cell>
          <cell r="IM441">
            <v>0</v>
          </cell>
          <cell r="IN441">
            <v>0</v>
          </cell>
          <cell r="IO441">
            <v>0</v>
          </cell>
          <cell r="IP441">
            <v>0</v>
          </cell>
          <cell r="IQ441">
            <v>0</v>
          </cell>
          <cell r="IR441">
            <v>0</v>
          </cell>
          <cell r="IS441">
            <v>0</v>
          </cell>
          <cell r="IT441">
            <v>0</v>
          </cell>
          <cell r="IU441">
            <v>0</v>
          </cell>
          <cell r="IV441">
            <v>0</v>
          </cell>
          <cell r="IW441">
            <v>0</v>
          </cell>
          <cell r="IX441">
            <v>0</v>
          </cell>
          <cell r="IY441">
            <v>0</v>
          </cell>
          <cell r="IZ441">
            <v>0</v>
          </cell>
          <cell r="JA441">
            <v>0</v>
          </cell>
          <cell r="JB441">
            <v>0</v>
          </cell>
          <cell r="JC441">
            <v>0</v>
          </cell>
          <cell r="JD441">
            <v>0</v>
          </cell>
          <cell r="JE441">
            <v>0</v>
          </cell>
          <cell r="JF441">
            <v>0</v>
          </cell>
          <cell r="JG441">
            <v>0</v>
          </cell>
          <cell r="JH441">
            <v>0</v>
          </cell>
          <cell r="JI441">
            <v>0</v>
          </cell>
          <cell r="JJ441">
            <v>0</v>
          </cell>
          <cell r="JK441">
            <v>0</v>
          </cell>
          <cell r="JL441">
            <v>0</v>
          </cell>
          <cell r="JM441">
            <v>0</v>
          </cell>
          <cell r="JN441">
            <v>0</v>
          </cell>
          <cell r="JO441">
            <v>0</v>
          </cell>
          <cell r="JP441">
            <v>0</v>
          </cell>
          <cell r="JQ441">
            <v>0</v>
          </cell>
          <cell r="JR441">
            <v>0</v>
          </cell>
          <cell r="JS441">
            <v>0</v>
          </cell>
          <cell r="JT441">
            <v>0</v>
          </cell>
          <cell r="JU441">
            <v>0</v>
          </cell>
          <cell r="JV441">
            <v>0</v>
          </cell>
          <cell r="JW441">
            <v>0</v>
          </cell>
          <cell r="JX441">
            <v>0</v>
          </cell>
          <cell r="JY441">
            <v>0</v>
          </cell>
          <cell r="JZ441">
            <v>0</v>
          </cell>
          <cell r="KA441">
            <v>0</v>
          </cell>
        </row>
        <row r="442">
          <cell r="C442">
            <v>9008</v>
          </cell>
          <cell r="D442" t="str">
            <v>URB SCH DEBT OLD</v>
          </cell>
          <cell r="E442">
            <v>0</v>
          </cell>
          <cell r="F442">
            <v>0</v>
          </cell>
          <cell r="G442">
            <v>0</v>
          </cell>
          <cell r="H442">
            <v>6579</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H442">
            <v>0</v>
          </cell>
          <cell r="CI442">
            <v>0</v>
          </cell>
          <cell r="CJ442">
            <v>0</v>
          </cell>
          <cell r="CK442">
            <v>0</v>
          </cell>
          <cell r="CL442">
            <v>0</v>
          </cell>
          <cell r="CM442">
            <v>0</v>
          </cell>
          <cell r="CN442">
            <v>0</v>
          </cell>
          <cell r="CO442">
            <v>0</v>
          </cell>
          <cell r="CP442">
            <v>0</v>
          </cell>
          <cell r="CQ442">
            <v>0</v>
          </cell>
          <cell r="CR442">
            <v>0</v>
          </cell>
          <cell r="CS442">
            <v>0</v>
          </cell>
          <cell r="CT442">
            <v>0</v>
          </cell>
          <cell r="CU442">
            <v>0</v>
          </cell>
          <cell r="CV442">
            <v>0</v>
          </cell>
          <cell r="CW442">
            <v>0</v>
          </cell>
          <cell r="CX442">
            <v>0</v>
          </cell>
          <cell r="CY442">
            <v>0</v>
          </cell>
          <cell r="CZ442">
            <v>0</v>
          </cell>
          <cell r="DA442">
            <v>0</v>
          </cell>
          <cell r="DB442">
            <v>0</v>
          </cell>
          <cell r="DC442">
            <v>0</v>
          </cell>
          <cell r="DD442">
            <v>0</v>
          </cell>
          <cell r="DE442">
            <v>0</v>
          </cell>
          <cell r="DF442">
            <v>0</v>
          </cell>
          <cell r="DG442">
            <v>0</v>
          </cell>
          <cell r="DH442">
            <v>0</v>
          </cell>
          <cell r="DI442">
            <v>0</v>
          </cell>
          <cell r="DJ442">
            <v>0</v>
          </cell>
          <cell r="DK442">
            <v>0</v>
          </cell>
          <cell r="DL442">
            <v>0</v>
          </cell>
          <cell r="DM442">
            <v>0</v>
          </cell>
          <cell r="DN442">
            <v>0</v>
          </cell>
          <cell r="DO442">
            <v>0</v>
          </cell>
          <cell r="DP442">
            <v>0</v>
          </cell>
          <cell r="DQ442">
            <v>0</v>
          </cell>
          <cell r="DR442">
            <v>0</v>
          </cell>
          <cell r="DS442">
            <v>0</v>
          </cell>
          <cell r="DT442">
            <v>0</v>
          </cell>
          <cell r="DU442">
            <v>0</v>
          </cell>
          <cell r="DV442">
            <v>0</v>
          </cell>
          <cell r="DW442">
            <v>0</v>
          </cell>
          <cell r="DX442">
            <v>0</v>
          </cell>
          <cell r="DY442">
            <v>0</v>
          </cell>
          <cell r="DZ442">
            <v>0</v>
          </cell>
          <cell r="EA442">
            <v>0</v>
          </cell>
          <cell r="EB442">
            <v>0</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cell r="FM442">
            <v>0</v>
          </cell>
          <cell r="FN442">
            <v>0</v>
          </cell>
          <cell r="FO442">
            <v>0</v>
          </cell>
          <cell r="FP442">
            <v>0</v>
          </cell>
          <cell r="FQ442">
            <v>0</v>
          </cell>
          <cell r="FR442">
            <v>0</v>
          </cell>
          <cell r="FS442">
            <v>0</v>
          </cell>
          <cell r="FT442">
            <v>0</v>
          </cell>
          <cell r="FU442">
            <v>0</v>
          </cell>
          <cell r="FV442">
            <v>0</v>
          </cell>
          <cell r="FW442">
            <v>0</v>
          </cell>
          <cell r="FX442">
            <v>0</v>
          </cell>
          <cell r="FY442">
            <v>0</v>
          </cell>
          <cell r="FZ442">
            <v>0</v>
          </cell>
          <cell r="GA442">
            <v>0</v>
          </cell>
          <cell r="GB442">
            <v>0</v>
          </cell>
          <cell r="GC442">
            <v>0</v>
          </cell>
          <cell r="GD442">
            <v>0</v>
          </cell>
          <cell r="GE442">
            <v>0</v>
          </cell>
          <cell r="GF442">
            <v>0</v>
          </cell>
          <cell r="GG442">
            <v>0</v>
          </cell>
          <cell r="GH442">
            <v>0</v>
          </cell>
          <cell r="GI442">
            <v>0</v>
          </cell>
          <cell r="GJ442">
            <v>0</v>
          </cell>
          <cell r="GK442">
            <v>0</v>
          </cell>
          <cell r="GL442">
            <v>0</v>
          </cell>
          <cell r="GM442">
            <v>0</v>
          </cell>
          <cell r="GN442">
            <v>0</v>
          </cell>
          <cell r="GO442">
            <v>0</v>
          </cell>
          <cell r="GP442">
            <v>0</v>
          </cell>
          <cell r="GQ442">
            <v>0</v>
          </cell>
          <cell r="GR442">
            <v>0</v>
          </cell>
          <cell r="GS442">
            <v>0</v>
          </cell>
          <cell r="GT442">
            <v>0</v>
          </cell>
          <cell r="GU442">
            <v>0</v>
          </cell>
          <cell r="GV442">
            <v>0</v>
          </cell>
          <cell r="GW442">
            <v>0</v>
          </cell>
          <cell r="GX442">
            <v>0</v>
          </cell>
          <cell r="GY442">
            <v>0</v>
          </cell>
          <cell r="GZ442">
            <v>0</v>
          </cell>
          <cell r="HA442">
            <v>0</v>
          </cell>
          <cell r="HB442">
            <v>0</v>
          </cell>
          <cell r="HC442">
            <v>0</v>
          </cell>
          <cell r="HD442">
            <v>0</v>
          </cell>
          <cell r="HE442">
            <v>0</v>
          </cell>
          <cell r="HF442">
            <v>0</v>
          </cell>
          <cell r="HG442">
            <v>0</v>
          </cell>
          <cell r="HH442">
            <v>0</v>
          </cell>
          <cell r="HI442">
            <v>0</v>
          </cell>
          <cell r="HJ442">
            <v>0</v>
          </cell>
          <cell r="HK442">
            <v>0</v>
          </cell>
          <cell r="HL442">
            <v>0</v>
          </cell>
          <cell r="HM442">
            <v>0</v>
          </cell>
          <cell r="HN442">
            <v>0</v>
          </cell>
          <cell r="HO442">
            <v>0</v>
          </cell>
          <cell r="HP442">
            <v>0</v>
          </cell>
          <cell r="HQ442">
            <v>0</v>
          </cell>
          <cell r="HR442">
            <v>0</v>
          </cell>
          <cell r="HS442">
            <v>0</v>
          </cell>
          <cell r="HT442">
            <v>0</v>
          </cell>
          <cell r="HU442">
            <v>0</v>
          </cell>
          <cell r="HV442">
            <v>0</v>
          </cell>
          <cell r="HW442">
            <v>0</v>
          </cell>
          <cell r="HX442">
            <v>0</v>
          </cell>
          <cell r="HY442">
            <v>0</v>
          </cell>
          <cell r="HZ442">
            <v>0</v>
          </cell>
          <cell r="IA442">
            <v>0</v>
          </cell>
          <cell r="IB442">
            <v>0</v>
          </cell>
          <cell r="IC442">
            <v>0</v>
          </cell>
          <cell r="ID442">
            <v>0</v>
          </cell>
          <cell r="IE442">
            <v>0</v>
          </cell>
          <cell r="IF442">
            <v>0</v>
          </cell>
          <cell r="IG442">
            <v>0</v>
          </cell>
          <cell r="IH442">
            <v>0</v>
          </cell>
          <cell r="II442">
            <v>0</v>
          </cell>
          <cell r="IJ442">
            <v>0</v>
          </cell>
          <cell r="IK442">
            <v>0</v>
          </cell>
          <cell r="IL442">
            <v>0</v>
          </cell>
          <cell r="IM442">
            <v>0</v>
          </cell>
          <cell r="IN442">
            <v>0</v>
          </cell>
          <cell r="IO442">
            <v>0</v>
          </cell>
          <cell r="IP442">
            <v>0</v>
          </cell>
          <cell r="IQ442">
            <v>0</v>
          </cell>
          <cell r="IR442">
            <v>0</v>
          </cell>
          <cell r="IS442">
            <v>0</v>
          </cell>
          <cell r="IT442">
            <v>0</v>
          </cell>
          <cell r="IU442">
            <v>0</v>
          </cell>
          <cell r="IV442">
            <v>0</v>
          </cell>
          <cell r="IW442">
            <v>0</v>
          </cell>
          <cell r="IX442">
            <v>0</v>
          </cell>
          <cell r="IY442">
            <v>0</v>
          </cell>
          <cell r="IZ442">
            <v>0</v>
          </cell>
          <cell r="JA442">
            <v>0</v>
          </cell>
          <cell r="JB442">
            <v>0</v>
          </cell>
          <cell r="JC442">
            <v>0</v>
          </cell>
          <cell r="JD442">
            <v>0</v>
          </cell>
          <cell r="JE442">
            <v>0</v>
          </cell>
          <cell r="JF442">
            <v>0</v>
          </cell>
          <cell r="JG442">
            <v>0</v>
          </cell>
          <cell r="JH442">
            <v>0</v>
          </cell>
          <cell r="JI442">
            <v>0</v>
          </cell>
          <cell r="JJ442">
            <v>0</v>
          </cell>
          <cell r="JK442">
            <v>0</v>
          </cell>
          <cell r="JL442">
            <v>0</v>
          </cell>
          <cell r="JM442">
            <v>0</v>
          </cell>
          <cell r="JN442">
            <v>0</v>
          </cell>
          <cell r="JO442">
            <v>0</v>
          </cell>
          <cell r="JP442">
            <v>0</v>
          </cell>
          <cell r="JQ442">
            <v>0</v>
          </cell>
          <cell r="JR442">
            <v>0</v>
          </cell>
          <cell r="JS442">
            <v>0</v>
          </cell>
          <cell r="JT442">
            <v>0</v>
          </cell>
          <cell r="JU442">
            <v>0</v>
          </cell>
          <cell r="JV442">
            <v>0</v>
          </cell>
          <cell r="JW442">
            <v>0</v>
          </cell>
          <cell r="JX442">
            <v>0</v>
          </cell>
          <cell r="JY442">
            <v>0</v>
          </cell>
          <cell r="JZ442">
            <v>0</v>
          </cell>
          <cell r="KA442">
            <v>0</v>
          </cell>
        </row>
      </sheetData>
      <sheetData sheetId="1"/>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Q52"/>
  <sheetViews>
    <sheetView showGridLines="0" topLeftCell="F1" zoomScaleNormal="100" workbookViewId="0">
      <selection activeCell="Q2" sqref="Q2"/>
    </sheetView>
  </sheetViews>
  <sheetFormatPr defaultColWidth="9.08984375" defaultRowHeight="13.5" x14ac:dyDescent="0.25"/>
  <cols>
    <col min="1" max="1" width="3" style="110" customWidth="1"/>
    <col min="2" max="2" width="13" style="110" customWidth="1"/>
    <col min="3" max="7" width="18.453125" style="110" customWidth="1"/>
    <col min="8" max="8" width="3.6328125" style="110" customWidth="1"/>
    <col min="9" max="10" width="9.08984375" style="110"/>
    <col min="11" max="11" width="9.08984375" style="110" customWidth="1"/>
    <col min="12" max="12" width="16" style="110" customWidth="1"/>
    <col min="13" max="13" width="9.08984375" style="110" customWidth="1"/>
    <col min="14" max="14" width="37.90625" style="110" bestFit="1" customWidth="1"/>
    <col min="15" max="17" width="9.08984375" style="110" customWidth="1"/>
    <col min="18" max="16384" width="9.08984375" style="110"/>
  </cols>
  <sheetData>
    <row r="1" spans="1:17" ht="9.75" customHeight="1" x14ac:dyDescent="0.25">
      <c r="A1" s="107"/>
      <c r="B1" s="108"/>
      <c r="C1" s="108"/>
      <c r="D1" s="108"/>
      <c r="E1" s="108"/>
      <c r="F1" s="108"/>
      <c r="G1" s="108"/>
      <c r="H1" s="109"/>
    </row>
    <row r="2" spans="1:17" ht="19.5" x14ac:dyDescent="0.35">
      <c r="A2" s="111"/>
      <c r="B2" s="315" t="s">
        <v>119</v>
      </c>
      <c r="C2" s="315"/>
      <c r="D2" s="315"/>
      <c r="E2" s="315"/>
      <c r="F2" s="315"/>
      <c r="G2" s="315"/>
      <c r="H2" s="112"/>
      <c r="L2" s="110">
        <v>18</v>
      </c>
      <c r="M2" s="137">
        <f>VLOOKUP(L2,L3:M28,2,FALSE)</f>
        <v>0.02</v>
      </c>
      <c r="N2" s="110" t="str">
        <f>CONCATENATE("Based on ",TEXT(M2,"0.0%")," Allowable Growth")</f>
        <v>Based on 2.0% Allowable Growth</v>
      </c>
      <c r="O2" s="110">
        <v>18</v>
      </c>
      <c r="P2" s="227">
        <f>VLOOKUP(O2,L3:M30,2,FALSE)</f>
        <v>0.02</v>
      </c>
      <c r="Q2" s="145" t="str">
        <f>CONCATENATE("Based on ",TEXT(P2,"0.0%")," Allowable Growth")</f>
        <v>Based on 2.0% Allowable Growth</v>
      </c>
    </row>
    <row r="3" spans="1:17" ht="14" x14ac:dyDescent="0.3">
      <c r="A3" s="111"/>
      <c r="B3" s="113"/>
      <c r="C3" s="113"/>
      <c r="D3" s="113"/>
      <c r="E3" s="113"/>
      <c r="F3" s="113"/>
      <c r="G3" s="113"/>
      <c r="H3" s="112"/>
      <c r="L3" s="110">
        <v>1</v>
      </c>
      <c r="M3" s="135">
        <v>-0.15</v>
      </c>
    </row>
    <row r="4" spans="1:17" ht="24" customHeight="1" x14ac:dyDescent="0.3">
      <c r="A4" s="111"/>
      <c r="B4" s="113">
        <v>142</v>
      </c>
      <c r="C4" s="113">
        <f>VLOOKUP(B4,ChgAuthFY12toFY13!A7:D367,3,FALSE)</f>
        <v>2846</v>
      </c>
      <c r="D4" s="113"/>
      <c r="E4" s="138" t="s">
        <v>129</v>
      </c>
      <c r="F4" s="113"/>
      <c r="G4" s="113"/>
      <c r="H4" s="112"/>
      <c r="L4" s="110">
        <v>2</v>
      </c>
      <c r="M4" s="135">
        <v>-0.14000000000000001</v>
      </c>
    </row>
    <row r="5" spans="1:17" ht="14" x14ac:dyDescent="0.3">
      <c r="A5" s="111"/>
      <c r="B5" s="113"/>
      <c r="C5" s="113"/>
      <c r="D5" s="113"/>
      <c r="E5" s="113"/>
      <c r="F5" s="136" t="s">
        <v>461</v>
      </c>
      <c r="G5" s="113"/>
      <c r="H5" s="112"/>
      <c r="L5" s="110">
        <v>3</v>
      </c>
      <c r="M5" s="135">
        <v>-0.13</v>
      </c>
    </row>
    <row r="6" spans="1:17" ht="14" x14ac:dyDescent="0.3">
      <c r="A6" s="111"/>
      <c r="B6" s="113"/>
      <c r="C6" s="113"/>
      <c r="D6" s="113"/>
      <c r="E6" s="113"/>
      <c r="F6" s="113"/>
      <c r="G6" s="113"/>
      <c r="H6" s="112"/>
      <c r="L6" s="110">
        <v>4</v>
      </c>
      <c r="M6" s="135">
        <v>-0.12</v>
      </c>
    </row>
    <row r="7" spans="1:17" ht="39.75" customHeight="1" x14ac:dyDescent="0.3">
      <c r="A7" s="111"/>
      <c r="B7" s="114"/>
      <c r="C7" s="130" t="s">
        <v>95</v>
      </c>
      <c r="D7" s="131" t="s">
        <v>73</v>
      </c>
      <c r="E7" s="131" t="s">
        <v>76</v>
      </c>
      <c r="F7" s="131" t="s">
        <v>74</v>
      </c>
      <c r="G7" s="131" t="s">
        <v>75</v>
      </c>
      <c r="H7" s="112"/>
      <c r="L7" s="110">
        <v>5</v>
      </c>
      <c r="M7" s="135">
        <v>-0.11</v>
      </c>
    </row>
    <row r="8" spans="1:17" ht="14" hidden="1" x14ac:dyDescent="0.3">
      <c r="A8" s="111"/>
      <c r="B8" s="113" t="s">
        <v>116</v>
      </c>
      <c r="C8" s="103">
        <v>3</v>
      </c>
      <c r="D8" s="102">
        <v>4</v>
      </c>
      <c r="E8" s="103">
        <v>5</v>
      </c>
      <c r="F8" s="102">
        <v>6</v>
      </c>
      <c r="G8" s="103">
        <v>7</v>
      </c>
      <c r="H8" s="112"/>
      <c r="L8" s="110">
        <v>6</v>
      </c>
      <c r="M8" s="135">
        <v>-0.1</v>
      </c>
    </row>
    <row r="9" spans="1:17" ht="14" x14ac:dyDescent="0.3">
      <c r="A9" s="111"/>
      <c r="B9" s="114" t="s">
        <v>117</v>
      </c>
      <c r="C9" s="104">
        <f>VLOOKUP($C$4,RealAuthFY10!$C$7:$U$367,C8,FALSE)</f>
        <v>328</v>
      </c>
      <c r="D9" s="50">
        <f>VLOOKUP($C$4,RealAuthFY10!$C$7:$U$367,D8,FALSE)</f>
        <v>6437</v>
      </c>
      <c r="E9" s="50">
        <f>VLOOKUP($C$4,RealAuthFY10!$C$7:$U$367,E8,FALSE)</f>
        <v>2111336</v>
      </c>
      <c r="F9" s="50">
        <f>VLOOKUP($C$4,RealAuthFY10!$C$7:$U$367,F8,FALSE)</f>
        <v>0</v>
      </c>
      <c r="G9" s="50">
        <f>VLOOKUP($C$4,RealAuthFY10!$C$7:$U$367,G8,FALSE)</f>
        <v>2111336</v>
      </c>
      <c r="H9" s="112"/>
      <c r="L9" s="110">
        <v>7</v>
      </c>
      <c r="M9" s="135">
        <v>-9.0000000000000094E-2</v>
      </c>
    </row>
    <row r="10" spans="1:17" ht="14" x14ac:dyDescent="0.3">
      <c r="A10" s="111"/>
      <c r="B10" s="114" t="s">
        <v>118</v>
      </c>
      <c r="C10" s="104">
        <f>VLOOKUP($C$4,RealAuthFY11!$C$7:$U$367,C8,FALSE)</f>
        <v>321.10000000000002</v>
      </c>
      <c r="D10" s="50">
        <f>VLOOKUP($C$4,RealAuthFY11!$C$7:$U$367,D8,FALSE)</f>
        <v>6517</v>
      </c>
      <c r="E10" s="50">
        <f>VLOOKUP($C$4,RealAuthFY11!$C$7:$U$367,E8,FALSE)</f>
        <v>2092608.7000000002</v>
      </c>
      <c r="F10" s="50">
        <f>VLOOKUP($C$4,RealAuthFY11!$C$7:$U$367,F8,FALSE)</f>
        <v>39840.659999999683</v>
      </c>
      <c r="G10" s="50">
        <f>VLOOKUP($C$4,RealAuthFY11!$C$7:$U$367,G8,FALSE)</f>
        <v>2132449.36</v>
      </c>
      <c r="H10" s="112"/>
      <c r="L10" s="110">
        <v>8</v>
      </c>
      <c r="M10" s="135">
        <v>-8.0000000000000099E-2</v>
      </c>
    </row>
    <row r="11" spans="1:17" ht="14" x14ac:dyDescent="0.3">
      <c r="A11" s="111"/>
      <c r="B11" s="114" t="s">
        <v>114</v>
      </c>
      <c r="C11" s="104">
        <f>VLOOKUP($C$4,ChgAuthFY12toFY13!$C$7:$U$367,$C8,FALSE)</f>
        <v>-6.8999999999999773</v>
      </c>
      <c r="D11" s="50">
        <f>VLOOKUP($C$4,ChgAuthFY12toFY13!$C$7:$U$367,D8,FALSE)</f>
        <v>80</v>
      </c>
      <c r="E11" s="50">
        <f>VLOOKUP($C$4,ChgAuthFY12toFY13!$C$7:$U$367,E8,FALSE)</f>
        <v>-18727.299999999814</v>
      </c>
      <c r="F11" s="50">
        <f>VLOOKUP($C$4,ChgAuthFY12toFY13!$C$7:$U$367,F8,FALSE)</f>
        <v>39840.659999999683</v>
      </c>
      <c r="G11" s="50">
        <f>VLOOKUP($C$4,ChgAuthFY12toFY13!$C$7:$U$367,G8,FALSE)</f>
        <v>21113.35999999987</v>
      </c>
      <c r="H11" s="112"/>
      <c r="L11" s="110">
        <v>9</v>
      </c>
      <c r="M11" s="135">
        <v>-7.0000000000000201E-2</v>
      </c>
    </row>
    <row r="12" spans="1:17" ht="14" x14ac:dyDescent="0.3">
      <c r="A12" s="111"/>
      <c r="B12" s="114" t="s">
        <v>115</v>
      </c>
      <c r="C12" s="105">
        <f>IF(ISERROR(C11/VLOOKUP($C$4,RealAuthFY10!$C$7:$U$367,C8,FALSE)),"",C11/VLOOKUP($C$4,RealAuthFY10!$C$7:$U$367,C8,FALSE))</f>
        <v>-2.103658536585359E-2</v>
      </c>
      <c r="D12" s="105">
        <f>IF(ISERROR(D11/VLOOKUP($C$4,RealAuthFY10!$C$7:$U$367,D8,FALSE)),"",D11/VLOOKUP($C$4,RealAuthFY10!$C$7:$U$367,D8,FALSE))</f>
        <v>1.2428149759204598E-2</v>
      </c>
      <c r="E12" s="105">
        <f>IF(ISERROR(E11/VLOOKUP($C$4,RealAuthFY10!$C$7:$U$367,E8,FALSE)),"",E11/VLOOKUP($C$4,RealAuthFY10!$C$7:$U$367,E8,FALSE))</f>
        <v>-8.8698814399980931E-3</v>
      </c>
      <c r="F12" s="105" t="str">
        <f>IF(ISERROR(F11/VLOOKUP($C$4,RealAuthFY10!$C$7:$U$367,F8,FALSE)),"",F11/VLOOKUP($C$4,RealAuthFY10!$C$7:$U$367,F8,FALSE))</f>
        <v/>
      </c>
      <c r="G12" s="105">
        <f>IF(ISERROR(G11/VLOOKUP($C$4,RealAuthFY10!$C$7:$U$367,G8,FALSE)),"",G11/VLOOKUP($C$4,RealAuthFY10!$C$7:$U$367,G8,FALSE))</f>
        <v>9.9999999999999378E-3</v>
      </c>
      <c r="H12" s="112"/>
      <c r="L12" s="110">
        <v>10</v>
      </c>
      <c r="M12" s="135">
        <v>-6.0000000000000199E-2</v>
      </c>
    </row>
    <row r="13" spans="1:17" ht="82.5" customHeight="1" x14ac:dyDescent="0.3">
      <c r="A13" s="111"/>
      <c r="B13" s="114"/>
      <c r="C13" s="115">
        <f>C11</f>
        <v>-6.8999999999999773</v>
      </c>
      <c r="D13" s="115">
        <f>D11</f>
        <v>80</v>
      </c>
      <c r="E13" s="115">
        <f>E11</f>
        <v>-18727.299999999814</v>
      </c>
      <c r="F13" s="115">
        <f>F11</f>
        <v>39840.659999999683</v>
      </c>
      <c r="G13" s="115">
        <f>G11</f>
        <v>21113.35999999987</v>
      </c>
      <c r="H13" s="112"/>
      <c r="L13" s="110">
        <v>11</v>
      </c>
      <c r="M13" s="135">
        <v>-5.0000000000000197E-2</v>
      </c>
    </row>
    <row r="14" spans="1:17" ht="19.5" customHeight="1" x14ac:dyDescent="0.3">
      <c r="A14" s="111"/>
      <c r="B14" s="113"/>
      <c r="C14" s="116"/>
      <c r="D14" s="113"/>
      <c r="E14" s="113"/>
      <c r="F14" s="113"/>
      <c r="G14" s="113"/>
      <c r="H14" s="112"/>
      <c r="L14" s="110">
        <v>12</v>
      </c>
      <c r="M14" s="135">
        <v>-0.04</v>
      </c>
    </row>
    <row r="15" spans="1:17" ht="40.5" x14ac:dyDescent="0.3">
      <c r="A15" s="111"/>
      <c r="B15" s="114"/>
      <c r="C15" s="130" t="s">
        <v>124</v>
      </c>
      <c r="D15" s="130" t="s">
        <v>87</v>
      </c>
      <c r="E15" s="130" t="s">
        <v>125</v>
      </c>
      <c r="F15" s="130" t="s">
        <v>89</v>
      </c>
      <c r="G15" s="113"/>
      <c r="H15" s="112"/>
      <c r="L15" s="110">
        <v>13</v>
      </c>
      <c r="M15" s="135">
        <v>-0.03</v>
      </c>
    </row>
    <row r="16" spans="1:17" ht="14" hidden="1" x14ac:dyDescent="0.3">
      <c r="A16" s="111"/>
      <c r="B16" s="114" t="s">
        <v>116</v>
      </c>
      <c r="C16" s="114">
        <v>8</v>
      </c>
      <c r="D16" s="114">
        <f>C16+1</f>
        <v>9</v>
      </c>
      <c r="E16" s="114">
        <f>D16+1</f>
        <v>10</v>
      </c>
      <c r="F16" s="114">
        <f>E16+1</f>
        <v>11</v>
      </c>
      <c r="G16" s="113"/>
      <c r="H16" s="112"/>
      <c r="L16" s="110">
        <v>14</v>
      </c>
      <c r="M16" s="135">
        <v>-0.02</v>
      </c>
    </row>
    <row r="17" spans="1:13" ht="14" x14ac:dyDescent="0.3">
      <c r="A17" s="111"/>
      <c r="B17" s="114" t="s">
        <v>117</v>
      </c>
      <c r="C17" s="50">
        <f>VLOOKUP($C$4,RealAuthFY10!$C$7:$U$367,C16,FALSE)</f>
        <v>-242774.39999999999</v>
      </c>
      <c r="D17" s="50">
        <f>VLOOKUP($C$4,RealAuthFY10!$C$7:$U$367,D16,FALSE)</f>
        <v>-58080</v>
      </c>
      <c r="E17" s="50">
        <f>VLOOKUP($C$4,RealAuthFY10!$C$7:$U$367,E16,FALSE)</f>
        <v>917664</v>
      </c>
      <c r="F17" s="50">
        <f>VLOOKUP($C$4,RealAuthFY10!$C$7:$U$367,F16,FALSE)</f>
        <v>17424</v>
      </c>
      <c r="G17" s="113"/>
      <c r="H17" s="112"/>
      <c r="L17" s="110">
        <v>15</v>
      </c>
      <c r="M17" s="135">
        <v>-9.9999999999999794E-3</v>
      </c>
    </row>
    <row r="18" spans="1:13" ht="14" x14ac:dyDescent="0.3">
      <c r="A18" s="111"/>
      <c r="B18" s="114" t="s">
        <v>118</v>
      </c>
      <c r="C18" s="50">
        <f>VLOOKUP($C$4,RealAuthFY11!$C$7:$U$367,C16,FALSE)</f>
        <v>-236920</v>
      </c>
      <c r="D18" s="50">
        <f>VLOOKUP($C$4,RealAuthFY11!$C$7:$U$367,D16,FALSE)</f>
        <v>-53307</v>
      </c>
      <c r="E18" s="50">
        <f>VLOOKUP($C$4,RealAuthFY11!$C$7:$U$367,E16,FALSE)</f>
        <v>965449</v>
      </c>
      <c r="F18" s="50">
        <f>VLOOKUP($C$4,RealAuthFY11!$C$7:$U$367,F16,FALSE)</f>
        <v>23692</v>
      </c>
      <c r="G18" s="113"/>
      <c r="H18" s="112"/>
      <c r="L18" s="110">
        <v>16</v>
      </c>
      <c r="M18" s="135">
        <v>0</v>
      </c>
    </row>
    <row r="19" spans="1:13" ht="14" x14ac:dyDescent="0.3">
      <c r="A19" s="111"/>
      <c r="B19" s="114" t="s">
        <v>114</v>
      </c>
      <c r="C19" s="50">
        <f>VLOOKUP($C$4,ChgAuthFY12toFY13!$C$7:$U$367,C16,FALSE)</f>
        <v>5854.3999999999942</v>
      </c>
      <c r="D19" s="50">
        <f>VLOOKUP($C$4,ChgAuthFY12toFY13!$C$7:$U$367,D16,FALSE)</f>
        <v>4773</v>
      </c>
      <c r="E19" s="50">
        <f>VLOOKUP($C$4,ChgAuthFY12toFY13!$C$7:$U$367,E16,FALSE)</f>
        <v>47785</v>
      </c>
      <c r="F19" s="50">
        <f>VLOOKUP($C$4,ChgAuthFY12toFY13!$C$7:$U$367,F16,FALSE)</f>
        <v>6268</v>
      </c>
      <c r="G19" s="113"/>
      <c r="H19" s="112"/>
      <c r="L19" s="110">
        <v>17</v>
      </c>
      <c r="M19" s="135">
        <v>0.01</v>
      </c>
    </row>
    <row r="20" spans="1:13" ht="14" x14ac:dyDescent="0.3">
      <c r="A20" s="111"/>
      <c r="B20" s="114" t="s">
        <v>115</v>
      </c>
      <c r="C20" s="105">
        <f>IF(ISERROR(C19/VLOOKUP($C$4,RealAuthFY10!$C$7:$U$367,C16,FALSE)),"",C19/VLOOKUP($C$4,RealAuthFY10!$C$7:$U$367,C16,FALSE))</f>
        <v>-2.4114568916656757E-2</v>
      </c>
      <c r="D20" s="105">
        <f>IF(ISERROR(D19/VLOOKUP($C$4,RealAuthFY10!$C$7:$U$367,D16,FALSE)),"",D19/VLOOKUP($C$4,RealAuthFY10!$C$7:$U$367,D16,FALSE))</f>
        <v>-8.2179752066115705E-2</v>
      </c>
      <c r="E20" s="105">
        <f>IF(ISERROR(E19/VLOOKUP($C$4,RealAuthFY10!$C$7:$U$367,E16,FALSE)),"",E19/VLOOKUP($C$4,RealAuthFY10!$C$7:$U$367,E16,FALSE))</f>
        <v>5.2072436098615615E-2</v>
      </c>
      <c r="F20" s="105">
        <f>IF(ISERROR(F19/VLOOKUP($C$4,RealAuthFY10!$C$7:$U$367,F16,FALSE)),"",F19/VLOOKUP($C$4,RealAuthFY10!$C$7:$U$367,F16,FALSE))</f>
        <v>0.35973370064279153</v>
      </c>
      <c r="G20" s="101"/>
      <c r="H20" s="112"/>
      <c r="L20" s="110">
        <v>18</v>
      </c>
      <c r="M20" s="135">
        <v>0.02</v>
      </c>
    </row>
    <row r="21" spans="1:13" ht="82.5" customHeight="1" x14ac:dyDescent="0.3">
      <c r="A21" s="111"/>
      <c r="B21" s="114"/>
      <c r="C21" s="115">
        <f>C19</f>
        <v>5854.3999999999942</v>
      </c>
      <c r="D21" s="115">
        <f>D19</f>
        <v>4773</v>
      </c>
      <c r="E21" s="115">
        <f>E19</f>
        <v>47785</v>
      </c>
      <c r="F21" s="115">
        <f>F19</f>
        <v>6268</v>
      </c>
      <c r="G21" s="101"/>
      <c r="H21" s="112"/>
      <c r="L21" s="110">
        <v>19</v>
      </c>
      <c r="M21" s="135">
        <v>0.03</v>
      </c>
    </row>
    <row r="22" spans="1:13" ht="11.25" customHeight="1" thickBot="1" x14ac:dyDescent="0.35">
      <c r="A22" s="117"/>
      <c r="B22" s="118"/>
      <c r="C22" s="119"/>
      <c r="D22" s="119"/>
      <c r="E22" s="119"/>
      <c r="F22" s="119"/>
      <c r="G22" s="106"/>
      <c r="H22" s="120"/>
      <c r="L22" s="110">
        <v>20</v>
      </c>
      <c r="M22" s="135">
        <v>0.04</v>
      </c>
    </row>
    <row r="23" spans="1:13" ht="40.5" x14ac:dyDescent="0.3">
      <c r="A23" s="107"/>
      <c r="B23" s="127"/>
      <c r="C23" s="205" t="s">
        <v>90</v>
      </c>
      <c r="D23" s="205" t="s">
        <v>91</v>
      </c>
      <c r="E23" s="200" t="s">
        <v>126</v>
      </c>
      <c r="F23" s="132" t="s">
        <v>93</v>
      </c>
      <c r="H23" s="109"/>
      <c r="L23" s="110">
        <v>21</v>
      </c>
      <c r="M23" s="135">
        <v>0.05</v>
      </c>
    </row>
    <row r="24" spans="1:13" ht="14" x14ac:dyDescent="0.3">
      <c r="A24" s="111"/>
      <c r="B24" s="114" t="s">
        <v>116</v>
      </c>
      <c r="C24" s="114">
        <f>F16+1</f>
        <v>12</v>
      </c>
      <c r="D24" s="114">
        <f>C24+1</f>
        <v>13</v>
      </c>
      <c r="E24" s="114">
        <f>D24+1</f>
        <v>14</v>
      </c>
      <c r="F24" s="114">
        <v>15</v>
      </c>
      <c r="H24" s="112"/>
      <c r="L24" s="110">
        <v>22</v>
      </c>
      <c r="M24" s="135">
        <v>0.06</v>
      </c>
    </row>
    <row r="25" spans="1:13" ht="14" x14ac:dyDescent="0.3">
      <c r="A25" s="111"/>
      <c r="B25" s="114" t="s">
        <v>117</v>
      </c>
      <c r="C25" s="50">
        <f>VLOOKUP($C$4,RealAuthFY10!$C$7:$U$367,C24,FALSE)</f>
        <v>87352.319999999992</v>
      </c>
      <c r="D25" s="50">
        <f>VLOOKUP($C$4,RealAuthFY10!$C$7:$U$367,D24,FALSE)</f>
        <v>0</v>
      </c>
      <c r="E25" s="50">
        <f>VLOOKUP($C$4,RealAuthFY10!$C$7:$U$367,E24,FALSE)</f>
        <v>19166.399999999998</v>
      </c>
      <c r="F25" s="50">
        <f>VLOOKUP($C$4,RealAuthFY10!$C$7:$U$367,F24,FALSE)</f>
        <v>0</v>
      </c>
      <c r="H25" s="112"/>
      <c r="L25" s="110">
        <v>23</v>
      </c>
      <c r="M25" s="135">
        <v>7.0000000000000007E-2</v>
      </c>
    </row>
    <row r="26" spans="1:13" ht="14" x14ac:dyDescent="0.3">
      <c r="A26" s="111"/>
      <c r="B26" s="114" t="s">
        <v>118</v>
      </c>
      <c r="C26" s="50">
        <f>VLOOKUP($C$4,RealAuthFY11!$C$7:$U$367,C24,FALSE)</f>
        <v>87352.319999999992</v>
      </c>
      <c r="D26" s="50">
        <f>VLOOKUP($C$4,RealAuthFY11!$C$7:$U$367,D24,FALSE)</f>
        <v>0</v>
      </c>
      <c r="E26" s="50">
        <f>VLOOKUP($C$4,RealAuthFY11!$C$7:$U$367,E24,FALSE)</f>
        <v>7818.3600000000006</v>
      </c>
      <c r="F26" s="50">
        <f>VLOOKUP($C$4,RealAuthFY11!$C$7:$U$367,F24,FALSE)</f>
        <v>0</v>
      </c>
      <c r="H26" s="112"/>
      <c r="L26" s="110">
        <v>24</v>
      </c>
      <c r="M26" s="135">
        <v>0.08</v>
      </c>
    </row>
    <row r="27" spans="1:13" ht="14" x14ac:dyDescent="0.3">
      <c r="A27" s="111"/>
      <c r="B27" s="114" t="s">
        <v>114</v>
      </c>
      <c r="C27" s="50">
        <f>VLOOKUP($C$4,ChgAuthFY12toFY13!$C$7:$U$367,C24,FALSE)</f>
        <v>0</v>
      </c>
      <c r="D27" s="50">
        <f>VLOOKUP($C$4,ChgAuthFY12toFY13!$C$7:$U$367,D24,FALSE)</f>
        <v>0</v>
      </c>
      <c r="E27" s="50">
        <f>VLOOKUP($C$4,ChgAuthFY12toFY13!$C$7:$U$367,E24,FALSE)</f>
        <v>-11348.039999999997</v>
      </c>
      <c r="F27" s="50">
        <f>VLOOKUP($C$4,ChgAuthFY12toFY13!$C$7:$U$367,F24,FALSE)</f>
        <v>0</v>
      </c>
      <c r="H27" s="112"/>
      <c r="L27" s="110">
        <v>25</v>
      </c>
      <c r="M27" s="135">
        <v>0.09</v>
      </c>
    </row>
    <row r="28" spans="1:13" ht="14" x14ac:dyDescent="0.3">
      <c r="A28" s="111"/>
      <c r="B28" s="114" t="s">
        <v>115</v>
      </c>
      <c r="C28" s="105">
        <f>IF(ISERROR(C27/VLOOKUP($C$4,RealAuthFY10!$C$7:$U$367,C24,FALSE)),"",C27/VLOOKUP($C$4,RealAuthFY10!$C$7:$U$367,C24,FALSE))</f>
        <v>0</v>
      </c>
      <c r="D28" s="105" t="str">
        <f>IF(ISERROR(D27/VLOOKUP($C$4,RealAuthFY10!$C$7:$U$367,D24,FALSE)),"",D27/VLOOKUP($C$4,RealAuthFY10!$C$7:$U$367,D24,FALSE))</f>
        <v/>
      </c>
      <c r="E28" s="105">
        <f>IF(ISERROR(E27/VLOOKUP($C$4,RealAuthFY10!$C$7:$U$367,E24,FALSE)),"",E27/VLOOKUP($C$4,RealAuthFY10!$C$7:$U$367,E24,FALSE))</f>
        <v>-0.59207988980716242</v>
      </c>
      <c r="F28" s="105" t="str">
        <f>IF(ISERROR(F27/VLOOKUP($C$4,RealAuthFY10!$C$7:$U$367,F24,FALSE)),"",F27/VLOOKUP($C$4,RealAuthFY10!$C$7:$U$367,F24,FALSE))</f>
        <v/>
      </c>
      <c r="H28" s="112"/>
      <c r="L28" s="110">
        <v>26</v>
      </c>
      <c r="M28" s="135">
        <v>0.1</v>
      </c>
    </row>
    <row r="29" spans="1:13" ht="80.25" customHeight="1" x14ac:dyDescent="0.25">
      <c r="A29" s="111"/>
      <c r="B29" s="114"/>
      <c r="C29" s="115">
        <f>C27</f>
        <v>0</v>
      </c>
      <c r="D29" s="115">
        <f>D27</f>
        <v>0</v>
      </c>
      <c r="E29" s="115">
        <f>E27</f>
        <v>-11348.039999999997</v>
      </c>
      <c r="F29" s="115">
        <f>F27</f>
        <v>0</v>
      </c>
      <c r="H29" s="112"/>
    </row>
    <row r="30" spans="1:13" ht="14" thickBot="1" x14ac:dyDescent="0.3">
      <c r="A30" s="111"/>
      <c r="B30" s="113"/>
      <c r="C30" s="116"/>
      <c r="D30" s="116"/>
      <c r="E30" s="116"/>
      <c r="F30" s="116"/>
      <c r="G30" s="116"/>
      <c r="H30" s="112"/>
    </row>
    <row r="31" spans="1:13" ht="40.5" x14ac:dyDescent="0.3">
      <c r="A31" s="111"/>
      <c r="B31" s="114"/>
      <c r="C31" s="200" t="s">
        <v>94</v>
      </c>
      <c r="D31" s="200" t="s">
        <v>96</v>
      </c>
      <c r="E31" s="200" t="s">
        <v>97</v>
      </c>
      <c r="F31" s="130" t="s">
        <v>83</v>
      </c>
      <c r="G31" s="113"/>
      <c r="H31" s="112"/>
    </row>
    <row r="32" spans="1:13" x14ac:dyDescent="0.25">
      <c r="A32" s="111"/>
      <c r="B32" s="114" t="s">
        <v>116</v>
      </c>
      <c r="C32" s="114">
        <f>F24+1</f>
        <v>16</v>
      </c>
      <c r="D32" s="114">
        <f>C32+1</f>
        <v>17</v>
      </c>
      <c r="E32" s="114">
        <f>D32+1</f>
        <v>18</v>
      </c>
      <c r="F32" s="114">
        <f>E32+1</f>
        <v>19</v>
      </c>
      <c r="G32" s="113"/>
      <c r="H32" s="112"/>
    </row>
    <row r="33" spans="1:13" x14ac:dyDescent="0.25">
      <c r="A33" s="111"/>
      <c r="B33" s="114" t="s">
        <v>117</v>
      </c>
      <c r="C33" s="50">
        <f>VLOOKUP($C$4,RealAuthFY10!$C$7:$U$367,C32,FALSE)</f>
        <v>779585.85600000003</v>
      </c>
      <c r="D33" s="50">
        <f>VLOOKUP($C$4,RealAuthFY10!$C$7:$U$367,D32,FALSE)</f>
        <v>92071.020999999993</v>
      </c>
      <c r="E33" s="50">
        <f>VLOOKUP($C$4,RealAuthFY10!$C$7:$U$367,E32,FALSE)</f>
        <v>89750.824999999997</v>
      </c>
      <c r="F33" s="50">
        <f>VLOOKUP($C$4,RealAuthFY10!$C$7:$U$367,F32,FALSE)</f>
        <v>3813496.0220000003</v>
      </c>
      <c r="G33" s="113"/>
      <c r="H33" s="112"/>
    </row>
    <row r="34" spans="1:13" x14ac:dyDescent="0.25">
      <c r="A34" s="111"/>
      <c r="B34" s="114" t="s">
        <v>118</v>
      </c>
      <c r="C34" s="50">
        <f>VLOOKUP($C$4,RealAuthFY11!$C$7:$U$367,C32,FALSE)</f>
        <v>779586</v>
      </c>
      <c r="D34" s="50">
        <f>VLOOKUP($C$4,RealAuthFY11!$C$7:$U$367,D32,FALSE)</f>
        <v>92071</v>
      </c>
      <c r="E34" s="50">
        <f>VLOOKUP($C$4,RealAuthFY11!$C$7:$U$367,E32,FALSE)</f>
        <v>89751</v>
      </c>
      <c r="F34" s="50">
        <f>VLOOKUP($C$4,RealAuthFY11!$C$7:$U$367,F32,FALSE)</f>
        <v>3887942.0399999996</v>
      </c>
      <c r="G34" s="113"/>
      <c r="H34" s="112"/>
    </row>
    <row r="35" spans="1:13" x14ac:dyDescent="0.25">
      <c r="A35" s="111"/>
      <c r="B35" s="114" t="s">
        <v>114</v>
      </c>
      <c r="C35" s="50">
        <f>VLOOKUP($C$4,ChgAuthFY12toFY13!$C$7:$U$367,C32,FALSE)</f>
        <v>0.143999999971129</v>
      </c>
      <c r="D35" s="50">
        <f>VLOOKUP($C$4,ChgAuthFY12toFY13!$C$7:$U$367,D32,FALSE)</f>
        <v>-2.0999999993364327E-2</v>
      </c>
      <c r="E35" s="50">
        <f>VLOOKUP($C$4,ChgAuthFY12toFY13!$C$7:$U$367,E32,FALSE)</f>
        <v>0.17500000000291038</v>
      </c>
      <c r="F35" s="50">
        <f>VLOOKUP($C$4,ChgAuthFY12toFY13!$C$7:$U$367,F32,FALSE)</f>
        <v>74446.017999999225</v>
      </c>
      <c r="G35" s="113"/>
      <c r="H35" s="112"/>
    </row>
    <row r="36" spans="1:13" x14ac:dyDescent="0.25">
      <c r="A36" s="111"/>
      <c r="B36" s="114" t="s">
        <v>115</v>
      </c>
      <c r="C36" s="105">
        <f>IF(ISERROR(C35/VLOOKUP($C$4,RealAuthFY10!$C$7:$U$367,C32,FALSE)),"",C35/VLOOKUP($C$4,RealAuthFY10!$C$7:$U$367,C32,FALSE))</f>
        <v>1.8471345889980973E-7</v>
      </c>
      <c r="D36" s="105">
        <f>IF(ISERROR(D35/VLOOKUP($C$4,RealAuthFY10!$C$7:$U$367,D32,FALSE)),"",D35/VLOOKUP($C$4,RealAuthFY10!$C$7:$U$367,D32,FALSE))</f>
        <v>-2.280847954685365E-7</v>
      </c>
      <c r="E36" s="105">
        <f>IF(ISERROR(E35/VLOOKUP($C$4,RealAuthFY10!$C$7:$U$367,E32,FALSE)),"",E35/VLOOKUP($C$4,RealAuthFY10!$C$7:$U$367,E32,FALSE))</f>
        <v>1.9498428009203303E-6</v>
      </c>
      <c r="F36" s="105">
        <f>IF(ISERROR(F35/VLOOKUP($C$4,RealAuthFY10!$C$7:$U$367,F32,FALSE)),"",F35/VLOOKUP($C$4,RealAuthFY10!$C$7:$U$367,F32,FALSE))</f>
        <v>1.9521724310323462E-2</v>
      </c>
      <c r="G36" s="113"/>
      <c r="H36" s="112"/>
    </row>
    <row r="37" spans="1:13" ht="81.75" customHeight="1" x14ac:dyDescent="0.25">
      <c r="A37" s="111"/>
      <c r="B37" s="114"/>
      <c r="C37" s="126">
        <f>C35</f>
        <v>0.143999999971129</v>
      </c>
      <c r="D37" s="126">
        <f>D35</f>
        <v>-2.0999999993364327E-2</v>
      </c>
      <c r="E37" s="126">
        <f>E35</f>
        <v>0.17500000000291038</v>
      </c>
      <c r="F37" s="126">
        <f>F35</f>
        <v>74446.017999999225</v>
      </c>
      <c r="G37" s="113"/>
      <c r="H37" s="112"/>
    </row>
    <row r="38" spans="1:13" ht="14" thickBot="1" x14ac:dyDescent="0.3">
      <c r="A38" s="111"/>
      <c r="B38" s="113"/>
      <c r="C38" s="113"/>
      <c r="D38" s="113"/>
      <c r="E38" s="113"/>
      <c r="F38" s="113"/>
      <c r="G38" s="113"/>
      <c r="H38" s="112"/>
    </row>
    <row r="39" spans="1:13" ht="27" customHeight="1" x14ac:dyDescent="0.5">
      <c r="A39" s="111"/>
      <c r="B39" s="317" t="s">
        <v>120</v>
      </c>
      <c r="C39" s="318"/>
      <c r="D39" s="318"/>
      <c r="E39" s="318"/>
      <c r="F39" s="318"/>
      <c r="G39" s="319"/>
      <c r="H39" s="112"/>
    </row>
    <row r="40" spans="1:13" ht="18.75" customHeight="1" thickBot="1" x14ac:dyDescent="0.35">
      <c r="A40" s="111"/>
      <c r="B40" s="320" t="str">
        <f>N2</f>
        <v>Based on 2.0% Allowable Growth</v>
      </c>
      <c r="C40" s="321"/>
      <c r="D40" s="321"/>
      <c r="E40" s="321"/>
      <c r="F40" s="321"/>
      <c r="G40" s="322"/>
      <c r="H40" s="112"/>
    </row>
    <row r="41" spans="1:13" ht="27.75" customHeight="1" x14ac:dyDescent="0.25">
      <c r="A41" s="111"/>
      <c r="B41" s="323" t="s">
        <v>122</v>
      </c>
      <c r="C41" s="324"/>
      <c r="D41" s="324"/>
      <c r="E41" s="325" t="s">
        <v>121</v>
      </c>
      <c r="F41" s="326"/>
      <c r="G41" s="197" t="s">
        <v>123</v>
      </c>
      <c r="H41" s="112"/>
      <c r="L41" s="145" t="s">
        <v>458</v>
      </c>
    </row>
    <row r="42" spans="1:13" x14ac:dyDescent="0.25">
      <c r="A42" s="111"/>
      <c r="B42" s="195" t="s">
        <v>84</v>
      </c>
      <c r="C42" s="122">
        <f>G11</f>
        <v>21113.35999999987</v>
      </c>
      <c r="D42" s="123">
        <f>G12</f>
        <v>9.9999999999999378E-3</v>
      </c>
      <c r="E42" s="122">
        <f>F35</f>
        <v>74446.017999999225</v>
      </c>
      <c r="F42" s="124">
        <f>F36</f>
        <v>1.9521724310323462E-2</v>
      </c>
      <c r="G42" s="121">
        <f>E42-C42</f>
        <v>53332.657999999356</v>
      </c>
      <c r="H42" s="112"/>
      <c r="L42" s="193">
        <f>F10/Valuations!F27*1000</f>
        <v>0.31652695471958847</v>
      </c>
      <c r="M42" s="194" t="s">
        <v>459</v>
      </c>
    </row>
    <row r="43" spans="1:13" ht="58.5" customHeight="1" x14ac:dyDescent="0.25">
      <c r="A43" s="111"/>
      <c r="B43" s="113"/>
      <c r="C43" s="113"/>
      <c r="D43" s="125"/>
      <c r="E43" s="113"/>
      <c r="F43" s="113"/>
      <c r="G43" s="113"/>
      <c r="H43" s="112"/>
      <c r="L43" s="193">
        <f>F11/Valuations!F27*1000</f>
        <v>0.31652695471958847</v>
      </c>
      <c r="M43" s="145" t="str">
        <f>IF(L43&gt;0," increase "," decrease ")</f>
        <v xml:space="preserve"> increase </v>
      </c>
    </row>
    <row r="44" spans="1:13" ht="48" customHeight="1" x14ac:dyDescent="0.25">
      <c r="A44" s="111"/>
      <c r="B44" s="113"/>
      <c r="C44" s="316" t="str">
        <f>IF(L42&gt;0,CONCATENATE(N2," would take a property tax rate of ",TEXT(L42,"$0.00")," per thousand to fund the requirements of the budget guarantee. This is a",M43,"of ",TEXT(L43,"$.00")," per thousand compared to FY 2010."),"")</f>
        <v>Based on 2.0% Allowable Growth would take a property tax rate of $0.32 per thousand to fund the requirements of the budget guarantee. This is a increase of $.32 per thousand compared to FY 2010.</v>
      </c>
      <c r="D44" s="316"/>
      <c r="E44" s="316"/>
      <c r="F44" s="316"/>
      <c r="G44" s="316"/>
      <c r="H44" s="112"/>
    </row>
    <row r="45" spans="1:13" x14ac:dyDescent="0.25">
      <c r="A45" s="111"/>
      <c r="B45" s="196"/>
      <c r="C45" s="113"/>
      <c r="D45" s="125"/>
      <c r="E45" s="113"/>
      <c r="F45" s="113"/>
      <c r="G45" s="113"/>
      <c r="H45" s="112"/>
    </row>
    <row r="46" spans="1:13" x14ac:dyDescent="0.25">
      <c r="A46" s="111"/>
      <c r="B46" s="113"/>
      <c r="C46" s="113"/>
      <c r="D46" s="113"/>
      <c r="E46" s="113"/>
      <c r="F46" s="113"/>
      <c r="G46" s="113"/>
      <c r="H46" s="112"/>
    </row>
    <row r="47" spans="1:13" x14ac:dyDescent="0.25">
      <c r="A47" s="111"/>
      <c r="B47" s="113"/>
      <c r="C47" s="113"/>
      <c r="D47" s="113"/>
      <c r="E47" s="113"/>
      <c r="F47" s="113"/>
      <c r="G47" s="113"/>
      <c r="H47" s="112"/>
    </row>
    <row r="48" spans="1:13" ht="14" thickBot="1" x14ac:dyDescent="0.3">
      <c r="A48" s="117"/>
      <c r="B48" s="198"/>
      <c r="C48" s="118"/>
      <c r="D48" s="199"/>
      <c r="E48" s="118"/>
      <c r="F48" s="118"/>
      <c r="G48" s="118"/>
      <c r="H48" s="120"/>
    </row>
    <row r="49" spans="1:8" ht="5.25" customHeight="1" x14ac:dyDescent="0.25">
      <c r="A49" s="113"/>
      <c r="B49" s="113"/>
      <c r="C49" s="113"/>
      <c r="D49" s="113"/>
      <c r="E49" s="113"/>
      <c r="F49" s="113"/>
      <c r="G49" s="113"/>
      <c r="H49" s="113"/>
    </row>
    <row r="50" spans="1:8" x14ac:dyDescent="0.25">
      <c r="A50" s="113"/>
      <c r="B50" s="113"/>
      <c r="C50" s="113"/>
      <c r="D50" s="113"/>
      <c r="E50" s="113"/>
      <c r="F50" s="113"/>
      <c r="G50" s="113"/>
      <c r="H50" s="113"/>
    </row>
    <row r="52" spans="1:8" ht="45" customHeight="1" x14ac:dyDescent="0.25"/>
  </sheetData>
  <mergeCells count="6">
    <mergeCell ref="B2:G2"/>
    <mergeCell ref="C44:G44"/>
    <mergeCell ref="B39:G39"/>
    <mergeCell ref="B40:G40"/>
    <mergeCell ref="B41:D41"/>
    <mergeCell ref="E41:F41"/>
  </mergeCells>
  <conditionalFormatting sqref="C35:F37 C19:F22 C11:G12 G30 C27:F30">
    <cfRule type="cellIs" dxfId="19" priority="136" operator="lessThan">
      <formula>0</formula>
    </cfRule>
    <cfRule type="cellIs" dxfId="18" priority="137" operator="greaterThan">
      <formula>0</formula>
    </cfRule>
  </conditionalFormatting>
  <conditionalFormatting sqref="C37:F37 C21:F22 C13:C14 C29:F29 C13:G13">
    <cfRule type="cellIs" dxfId="17" priority="104" operator="lessThan">
      <formula>0</formula>
    </cfRule>
    <cfRule type="cellIs" dxfId="16" priority="105" operator="greaterThan">
      <formula>0</formula>
    </cfRule>
  </conditionalFormatting>
  <conditionalFormatting sqref="C37:F37 C21:F21 D21:F22 D13:G13 C29:F29">
    <cfRule type="cellIs" dxfId="15" priority="102" operator="lessThan">
      <formula>0</formula>
    </cfRule>
    <cfRule type="cellIs" dxfId="14" priority="103" operator="greaterThan">
      <formula>0</formula>
    </cfRule>
  </conditionalFormatting>
  <conditionalFormatting sqref="C35:F36 C19:F20 C11:G12 C27:F28">
    <cfRule type="cellIs" dxfId="13" priority="90" operator="lessThan">
      <formula>0</formula>
    </cfRule>
    <cfRule type="cellIs" dxfId="12" priority="91" operator="greaterThan">
      <formula>0</formula>
    </cfRule>
  </conditionalFormatting>
  <conditionalFormatting sqref="C37:F37 D29:F29">
    <cfRule type="cellIs" dxfId="11" priority="58" operator="lessThan">
      <formula>0</formula>
    </cfRule>
    <cfRule type="cellIs" dxfId="10" priority="59" operator="greaterThan">
      <formula>0</formula>
    </cfRule>
  </conditionalFormatting>
  <conditionalFormatting sqref="C37:F37 C21:F21 F13:G13 C29:F29">
    <cfRule type="cellIs" dxfId="9" priority="27" operator="equal">
      <formula>0</formula>
    </cfRule>
  </conditionalFormatting>
  <conditionalFormatting sqref="C44:G44">
    <cfRule type="containsText" dxfId="8" priority="3" operator="containsText" text="thousand">
      <formula>NOT(ISERROR(SEARCH("thousand",C44)))</formula>
    </cfRule>
  </conditionalFormatting>
  <conditionalFormatting sqref="C13">
    <cfRule type="cellIs" dxfId="7" priority="1" operator="lessThan">
      <formula>0</formula>
    </cfRule>
    <cfRule type="cellIs" dxfId="6" priority="2" operator="greaterThan">
      <formula>0</formula>
    </cfRule>
  </conditionalFormatting>
  <printOptions horizontalCentered="1" verticalCentered="1"/>
  <pageMargins left="0.34" right="0.13" top="0.15" bottom="0.28999999999999998" header="0.11" footer="0.09"/>
  <pageSetup scale="95" orientation="landscape" r:id="rId1"/>
  <headerFooter>
    <oddFooter>&amp;LCopyright ISFIS/Larry Sigel, 2010&amp;CPage &amp;P&amp;R&amp;D</oddFooter>
  </headerFooter>
  <rowBreaks count="1" manualBreakCount="1">
    <brk id="22"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5121" r:id="rId4" name="Drop Down 1">
              <controlPr defaultSize="0" autoLine="0" autoPict="0">
                <anchor moveWithCells="1">
                  <from>
                    <xdr:col>0</xdr:col>
                    <xdr:colOff>0</xdr:colOff>
                    <xdr:row>3</xdr:row>
                    <xdr:rowOff>6350</xdr:rowOff>
                  </from>
                  <to>
                    <xdr:col>2</xdr:col>
                    <xdr:colOff>1206500</xdr:colOff>
                    <xdr:row>4</xdr:row>
                    <xdr:rowOff>0</xdr:rowOff>
                  </to>
                </anchor>
              </controlPr>
            </control>
          </mc:Choice>
        </mc:AlternateContent>
        <mc:AlternateContent xmlns:mc="http://schemas.openxmlformats.org/markup-compatibility/2006">
          <mc:Choice Requires="x14">
            <control shapeId="5122" r:id="rId5" name="Drop Down 2">
              <controlPr defaultSize="0" autoLine="0" autoPict="0">
                <anchor moveWithCells="1">
                  <from>
                    <xdr:col>4</xdr:col>
                    <xdr:colOff>184150</xdr:colOff>
                    <xdr:row>4</xdr:row>
                    <xdr:rowOff>31750</xdr:rowOff>
                  </from>
                  <to>
                    <xdr:col>4</xdr:col>
                    <xdr:colOff>1028700</xdr:colOff>
                    <xdr:row>5</xdr:row>
                    <xdr:rowOff>82550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49"/>
  <sheetViews>
    <sheetView topLeftCell="L1" workbookViewId="0">
      <selection activeCell="Q3" sqref="Q3"/>
    </sheetView>
  </sheetViews>
  <sheetFormatPr defaultRowHeight="14.5" x14ac:dyDescent="0.35"/>
  <cols>
    <col min="1" max="1" width="4" bestFit="1" customWidth="1"/>
    <col min="2" max="3" width="5" bestFit="1" customWidth="1"/>
    <col min="4" max="4" width="32.36328125" bestFit="1" customWidth="1"/>
    <col min="5" max="5" width="17.453125" bestFit="1" customWidth="1"/>
    <col min="6" max="6" width="19" bestFit="1" customWidth="1"/>
    <col min="7" max="7" width="25.90625" bestFit="1" customWidth="1"/>
    <col min="8" max="8" width="16.6328125" bestFit="1" customWidth="1"/>
    <col min="9" max="9" width="39.08984375" bestFit="1" customWidth="1"/>
    <col min="10" max="10" width="17.453125" bestFit="1" customWidth="1"/>
    <col min="11" max="11" width="19" bestFit="1" customWidth="1"/>
    <col min="12" max="12" width="25.90625" bestFit="1" customWidth="1"/>
    <col min="13" max="13" width="16" bestFit="1" customWidth="1"/>
    <col min="14" max="14" width="10.6328125" bestFit="1" customWidth="1"/>
    <col min="15" max="15" width="10" bestFit="1" customWidth="1"/>
    <col min="16" max="16" width="16.6328125" bestFit="1" customWidth="1"/>
    <col min="17" max="17" width="39.08984375" bestFit="1" customWidth="1"/>
    <col min="18" max="18" width="34.453125" bestFit="1" customWidth="1"/>
    <col min="19" max="19" width="21.08984375" bestFit="1" customWidth="1"/>
    <col min="20" max="20" width="6.6328125" bestFit="1" customWidth="1"/>
    <col min="21" max="21" width="12.6328125" bestFit="1" customWidth="1"/>
  </cols>
  <sheetData>
    <row r="1" spans="1:24" x14ac:dyDescent="0.35">
      <c r="A1" t="s">
        <v>483</v>
      </c>
      <c r="B1" t="s">
        <v>484</v>
      </c>
      <c r="C1" t="s">
        <v>485</v>
      </c>
      <c r="D1" t="s">
        <v>0</v>
      </c>
      <c r="E1" t="s">
        <v>486</v>
      </c>
      <c r="F1" t="s">
        <v>487</v>
      </c>
      <c r="G1" t="s">
        <v>488</v>
      </c>
      <c r="H1" t="s">
        <v>489</v>
      </c>
      <c r="I1" t="s">
        <v>490</v>
      </c>
      <c r="J1" t="s">
        <v>491</v>
      </c>
      <c r="K1" t="s">
        <v>492</v>
      </c>
      <c r="L1" t="s">
        <v>493</v>
      </c>
      <c r="M1" t="s">
        <v>494</v>
      </c>
      <c r="N1" t="s">
        <v>495</v>
      </c>
      <c r="O1" t="s">
        <v>496</v>
      </c>
      <c r="P1" t="s">
        <v>497</v>
      </c>
      <c r="Q1" t="s">
        <v>498</v>
      </c>
      <c r="R1" t="s">
        <v>481</v>
      </c>
      <c r="S1" t="s">
        <v>482</v>
      </c>
      <c r="T1" t="s">
        <v>499</v>
      </c>
      <c r="U1" t="s">
        <v>500</v>
      </c>
      <c r="V1" t="s">
        <v>480</v>
      </c>
      <c r="W1" t="s">
        <v>480</v>
      </c>
      <c r="X1" t="s">
        <v>480</v>
      </c>
    </row>
    <row r="2" spans="1:24" x14ac:dyDescent="0.35">
      <c r="A2">
        <f>'FY2016 RPDC '!A8</f>
        <v>1</v>
      </c>
      <c r="B2">
        <f>'FY2016 RPDC '!B8</f>
        <v>18</v>
      </c>
      <c r="C2">
        <f>'FY2016 RPDC '!C8</f>
        <v>18</v>
      </c>
      <c r="D2" t="str">
        <f>'FY2016 RPDC '!D8</f>
        <v>ADAIR-CASEY</v>
      </c>
      <c r="E2">
        <f>'FY2016 RPDC '!E8</f>
        <v>328.4</v>
      </c>
      <c r="F2" t="e">
        <f>'FY2016 RPDC '!#REF!</f>
        <v>#REF!</v>
      </c>
      <c r="G2">
        <f>'FY2016 RPDC '!F8</f>
        <v>6366</v>
      </c>
      <c r="H2">
        <f>'FY2016 RPDC '!H8</f>
        <v>118309</v>
      </c>
      <c r="I2">
        <f>'FY2016 RPDC '!I8</f>
        <v>2208903</v>
      </c>
      <c r="J2">
        <f>'FY2016 RPDC '!J8</f>
        <v>327.3</v>
      </c>
      <c r="K2">
        <f>'FY2016 RPDC '!K8</f>
        <v>6446</v>
      </c>
      <c r="L2">
        <f>'FY2016 RPDC '!L8</f>
        <v>2109775.8000000003</v>
      </c>
      <c r="M2" t="e">
        <f>'FY2016 RPDC '!#REF!</f>
        <v>#REF!</v>
      </c>
      <c r="N2" t="e">
        <f>'FY2016 RPDC '!#REF!</f>
        <v>#REF!</v>
      </c>
      <c r="O2" t="e">
        <f>'FY2016 RPDC '!#REF!</f>
        <v>#REF!</v>
      </c>
      <c r="P2">
        <f>'FY2016 RPDC '!M8</f>
        <v>1724.1399999996647</v>
      </c>
      <c r="Q2">
        <f>'FY2016 RPDC '!N8</f>
        <v>2111499.94</v>
      </c>
      <c r="R2">
        <f>'FY2016 RPDC '!O8</f>
        <v>-97403.060000000056</v>
      </c>
      <c r="S2">
        <f>'FY2016 RPDC '!P8</f>
        <v>-4.4095671018600659E-2</v>
      </c>
      <c r="T2">
        <f>'FY2016 RPDC '!Q8</f>
        <v>-1.0999999999999659</v>
      </c>
      <c r="U2">
        <f>'FY2016 RPDC '!R8</f>
        <v>-3.3495736906210901E-3</v>
      </c>
    </row>
    <row r="3" spans="1:24" x14ac:dyDescent="0.35">
      <c r="A3">
        <f>'FY2016 RPDC '!A9</f>
        <v>2</v>
      </c>
      <c r="B3">
        <f>'FY2016 RPDC '!B9</f>
        <v>27</v>
      </c>
      <c r="C3">
        <f>'FY2016 RPDC '!C9</f>
        <v>27</v>
      </c>
      <c r="D3" t="str">
        <f>'FY2016 RPDC '!D9</f>
        <v>ADEL-DESOTO-MINBURN</v>
      </c>
      <c r="E3">
        <f>'FY2016 RPDC '!E9</f>
        <v>1481</v>
      </c>
      <c r="F3">
        <f>'FY2016 RPDC '!F9</f>
        <v>6386</v>
      </c>
      <c r="G3">
        <f>'FY2016 RPDC '!G9</f>
        <v>9457666</v>
      </c>
      <c r="H3">
        <f>'FY2016 RPDC '!H9</f>
        <v>0</v>
      </c>
      <c r="I3">
        <f>'FY2016 RPDC '!I9</f>
        <v>9457666</v>
      </c>
      <c r="J3">
        <f>'FY2016 RPDC '!J9</f>
        <v>1529.5</v>
      </c>
      <c r="K3">
        <f>'FY2016 RPDC '!K9</f>
        <v>6466</v>
      </c>
      <c r="L3">
        <f>'FY2016 RPDC '!L9</f>
        <v>9889747</v>
      </c>
      <c r="M3" t="e">
        <f>'FY2016 RPDC '!#REF!</f>
        <v>#REF!</v>
      </c>
      <c r="N3" t="e">
        <f>'FY2016 RPDC '!#REF!</f>
        <v>#REF!</v>
      </c>
      <c r="O3" t="e">
        <f>'FY2016 RPDC '!#REF!</f>
        <v>#REF!</v>
      </c>
      <c r="P3">
        <f>'FY2016 RPDC '!M9</f>
        <v>0</v>
      </c>
      <c r="Q3">
        <f>'FY2016 RPDC '!N9</f>
        <v>9889747</v>
      </c>
      <c r="R3">
        <f>'FY2016 RPDC '!O9</f>
        <v>432081</v>
      </c>
      <c r="S3">
        <f>'FY2016 RPDC '!P9</f>
        <v>4.5685796051583974E-2</v>
      </c>
      <c r="T3">
        <f>'FY2016 RPDC '!Q9</f>
        <v>48.5</v>
      </c>
      <c r="U3">
        <f>'FY2016 RPDC '!R9</f>
        <v>3.2748143146522621E-2</v>
      </c>
    </row>
    <row r="4" spans="1:24" x14ac:dyDescent="0.35">
      <c r="A4">
        <f>'FY2016 RPDC '!A10</f>
        <v>3</v>
      </c>
      <c r="B4">
        <f>'FY2016 RPDC '!B10</f>
        <v>9</v>
      </c>
      <c r="C4">
        <f>'FY2016 RPDC '!C10</f>
        <v>9</v>
      </c>
      <c r="D4" t="str">
        <f>'FY2016 RPDC '!D10</f>
        <v>AGWSR</v>
      </c>
      <c r="E4">
        <f>'FY2016 RPDC '!E10</f>
        <v>596.20000000000005</v>
      </c>
      <c r="F4">
        <f>'FY2016 RPDC '!F10</f>
        <v>6476</v>
      </c>
      <c r="G4">
        <f>'FY2016 RPDC '!G10</f>
        <v>3860991</v>
      </c>
      <c r="H4">
        <f>'FY2016 RPDC '!H10</f>
        <v>20723</v>
      </c>
      <c r="I4">
        <f>'FY2016 RPDC '!I10</f>
        <v>3881714</v>
      </c>
      <c r="J4">
        <f>'FY2016 RPDC '!J10</f>
        <v>623.5</v>
      </c>
      <c r="K4">
        <f>'FY2016 RPDC '!K10</f>
        <v>6556</v>
      </c>
      <c r="L4">
        <f>'FY2016 RPDC '!L10</f>
        <v>4087666</v>
      </c>
      <c r="M4" t="e">
        <f>'FY2016 RPDC '!#REF!</f>
        <v>#REF!</v>
      </c>
      <c r="N4" t="e">
        <f>'FY2016 RPDC '!#REF!</f>
        <v>#REF!</v>
      </c>
      <c r="O4" t="e">
        <f>'FY2016 RPDC '!#REF!</f>
        <v>#REF!</v>
      </c>
      <c r="P4">
        <f>'FY2016 RPDC '!M10</f>
        <v>0</v>
      </c>
      <c r="Q4">
        <f>'FY2016 RPDC '!N10</f>
        <v>4087666</v>
      </c>
      <c r="R4">
        <f>'FY2016 RPDC '!O10</f>
        <v>205952</v>
      </c>
      <c r="S4">
        <f>'FY2016 RPDC '!P10</f>
        <v>5.3056974315985155E-2</v>
      </c>
      <c r="T4">
        <f>'FY2016 RPDC '!Q10</f>
        <v>27.299999999999955</v>
      </c>
      <c r="U4">
        <f>'FY2016 RPDC '!R10</f>
        <v>4.5790003354578918E-2</v>
      </c>
    </row>
    <row r="5" spans="1:24" x14ac:dyDescent="0.35">
      <c r="A5">
        <f>'FY2016 RPDC '!A11</f>
        <v>4</v>
      </c>
      <c r="B5">
        <f>'FY2016 RPDC '!B11</f>
        <v>441</v>
      </c>
      <c r="C5">
        <f>'FY2016 RPDC '!C11</f>
        <v>441</v>
      </c>
      <c r="D5" t="str">
        <f>'FY2016 RPDC '!D11</f>
        <v>A-H-S-T</v>
      </c>
      <c r="E5">
        <f>'FY2016 RPDC '!E11</f>
        <v>596.6</v>
      </c>
      <c r="F5">
        <f>'FY2016 RPDC '!F11</f>
        <v>6423</v>
      </c>
      <c r="G5">
        <f>'FY2016 RPDC '!G11</f>
        <v>3831962</v>
      </c>
      <c r="H5">
        <f>'FY2016 RPDC '!H11</f>
        <v>0</v>
      </c>
      <c r="I5">
        <f>'FY2016 RPDC '!I11</f>
        <v>3831962</v>
      </c>
      <c r="J5">
        <f>'FY2016 RPDC '!J11</f>
        <v>612.29999999999995</v>
      </c>
      <c r="K5">
        <f>'FY2016 RPDC '!K11</f>
        <v>6503</v>
      </c>
      <c r="L5">
        <f>'FY2016 RPDC '!L11</f>
        <v>3981786.9</v>
      </c>
      <c r="M5" t="e">
        <f>'FY2016 RPDC '!#REF!</f>
        <v>#REF!</v>
      </c>
      <c r="N5" t="e">
        <f>'FY2016 RPDC '!#REF!</f>
        <v>#REF!</v>
      </c>
      <c r="O5" t="e">
        <f>'FY2016 RPDC '!#REF!</f>
        <v>#REF!</v>
      </c>
      <c r="P5">
        <f>'FY2016 RPDC '!M11</f>
        <v>0</v>
      </c>
      <c r="Q5">
        <f>'FY2016 RPDC '!N11</f>
        <v>3981786.9</v>
      </c>
      <c r="R5">
        <f>'FY2016 RPDC '!O11</f>
        <v>149824.89999999991</v>
      </c>
      <c r="S5">
        <f>'FY2016 RPDC '!P11</f>
        <v>3.9098743672301525E-2</v>
      </c>
      <c r="T5">
        <f>'FY2016 RPDC '!Q11</f>
        <v>15.699999999999932</v>
      </c>
      <c r="U5">
        <f>'FY2016 RPDC '!R11</f>
        <v>2.6315789473684095E-2</v>
      </c>
    </row>
    <row r="6" spans="1:24" x14ac:dyDescent="0.35">
      <c r="A6">
        <f>'FY2016 RPDC '!A12</f>
        <v>5</v>
      </c>
      <c r="B6">
        <f>'FY2016 RPDC '!B12</f>
        <v>63</v>
      </c>
      <c r="C6">
        <f>'FY2016 RPDC '!C12</f>
        <v>63</v>
      </c>
      <c r="D6" t="str">
        <f>'FY2016 RPDC '!D12</f>
        <v>AKRON-WESTFIELD</v>
      </c>
      <c r="E6">
        <f>'FY2016 RPDC '!E12</f>
        <v>520</v>
      </c>
      <c r="F6">
        <f>'FY2016 RPDC '!F12</f>
        <v>6417</v>
      </c>
      <c r="G6">
        <f>'FY2016 RPDC '!G12</f>
        <v>3336840</v>
      </c>
      <c r="H6">
        <f>'FY2016 RPDC '!H12</f>
        <v>0</v>
      </c>
      <c r="I6">
        <f>'FY2016 RPDC '!I12</f>
        <v>3336840</v>
      </c>
      <c r="J6">
        <f>'FY2016 RPDC '!J12</f>
        <v>498.5</v>
      </c>
      <c r="K6">
        <f>'FY2016 RPDC '!K12</f>
        <v>6497</v>
      </c>
      <c r="L6">
        <f>'FY2016 RPDC '!L12</f>
        <v>3238754.5</v>
      </c>
      <c r="M6" t="e">
        <f>'FY2016 RPDC '!#REF!</f>
        <v>#REF!</v>
      </c>
      <c r="N6" t="e">
        <f>'FY2016 RPDC '!#REF!</f>
        <v>#REF!</v>
      </c>
      <c r="O6" t="e">
        <f>'FY2016 RPDC '!#REF!</f>
        <v>#REF!</v>
      </c>
      <c r="P6">
        <f>'FY2016 RPDC '!M12</f>
        <v>131453.89999999991</v>
      </c>
      <c r="Q6">
        <f>'FY2016 RPDC '!N12</f>
        <v>3370208.4</v>
      </c>
      <c r="R6">
        <f>'FY2016 RPDC '!O12</f>
        <v>33368.399999999907</v>
      </c>
      <c r="S6">
        <f>'FY2016 RPDC '!P12</f>
        <v>9.9999999999999725E-3</v>
      </c>
      <c r="T6">
        <f>'FY2016 RPDC '!Q12</f>
        <v>-21.5</v>
      </c>
      <c r="U6">
        <f>'FY2016 RPDC '!R12</f>
        <v>-4.1346153846153845E-2</v>
      </c>
    </row>
    <row r="7" spans="1:24" x14ac:dyDescent="0.35">
      <c r="A7">
        <f>'FY2016 RPDC '!A13</f>
        <v>6</v>
      </c>
      <c r="B7">
        <f>'FY2016 RPDC '!B13</f>
        <v>72</v>
      </c>
      <c r="C7">
        <f>'FY2016 RPDC '!C13</f>
        <v>72</v>
      </c>
      <c r="D7" t="str">
        <f>'FY2016 RPDC '!D13</f>
        <v>ALBERT CITY-TRUESDALE</v>
      </c>
      <c r="E7">
        <f>'FY2016 RPDC '!E13</f>
        <v>202</v>
      </c>
      <c r="F7">
        <f>'FY2016 RPDC '!F13</f>
        <v>6447</v>
      </c>
      <c r="G7">
        <f>'FY2016 RPDC '!G13</f>
        <v>1302294</v>
      </c>
      <c r="H7">
        <f>'FY2016 RPDC '!H13</f>
        <v>31942</v>
      </c>
      <c r="I7">
        <f>'FY2016 RPDC '!I13</f>
        <v>1334236</v>
      </c>
      <c r="J7">
        <f>'FY2016 RPDC '!J13</f>
        <v>203</v>
      </c>
      <c r="K7">
        <f>'FY2016 RPDC '!K13</f>
        <v>6527</v>
      </c>
      <c r="L7">
        <f>'FY2016 RPDC '!L13</f>
        <v>1324981</v>
      </c>
      <c r="M7" t="e">
        <f>'FY2016 RPDC '!#REF!</f>
        <v>#REF!</v>
      </c>
      <c r="N7" t="e">
        <f>'FY2016 RPDC '!#REF!</f>
        <v>#REF!</v>
      </c>
      <c r="O7" t="e">
        <f>'FY2016 RPDC '!#REF!</f>
        <v>#REF!</v>
      </c>
      <c r="P7">
        <f>'FY2016 RPDC '!M13</f>
        <v>0</v>
      </c>
      <c r="Q7">
        <f>'FY2016 RPDC '!N13</f>
        <v>1324981</v>
      </c>
      <c r="R7">
        <f>'FY2016 RPDC '!O13</f>
        <v>-9255</v>
      </c>
      <c r="S7">
        <f>'FY2016 RPDC '!P13</f>
        <v>-6.9365539529738368E-3</v>
      </c>
      <c r="T7">
        <f>'FY2016 RPDC '!Q13</f>
        <v>1</v>
      </c>
      <c r="U7">
        <f>'FY2016 RPDC '!R13</f>
        <v>4.9504950495049506E-3</v>
      </c>
    </row>
    <row r="8" spans="1:24" x14ac:dyDescent="0.35">
      <c r="A8">
        <f>'FY2016 RPDC '!A14</f>
        <v>7</v>
      </c>
      <c r="B8">
        <f>'FY2016 RPDC '!B14</f>
        <v>81</v>
      </c>
      <c r="C8">
        <f>'FY2016 RPDC '!C14</f>
        <v>81</v>
      </c>
      <c r="D8" t="str">
        <f>'FY2016 RPDC '!D14</f>
        <v>ALBIA</v>
      </c>
      <c r="E8">
        <f>'FY2016 RPDC '!E14</f>
        <v>1182.5999999999999</v>
      </c>
      <c r="F8">
        <f>'FY2016 RPDC '!F14</f>
        <v>6366</v>
      </c>
      <c r="G8">
        <f>'FY2016 RPDC '!G14</f>
        <v>7528432</v>
      </c>
      <c r="H8">
        <f>'FY2016 RPDC '!H14</f>
        <v>0</v>
      </c>
      <c r="I8">
        <f>'FY2016 RPDC '!I14</f>
        <v>7528432</v>
      </c>
      <c r="J8">
        <f>'FY2016 RPDC '!J14</f>
        <v>1201.9000000000001</v>
      </c>
      <c r="K8">
        <f>'FY2016 RPDC '!K14</f>
        <v>6446</v>
      </c>
      <c r="L8">
        <f>'FY2016 RPDC '!L14</f>
        <v>7747447.4000000004</v>
      </c>
      <c r="M8" t="e">
        <f>'FY2016 RPDC '!#REF!</f>
        <v>#REF!</v>
      </c>
      <c r="N8" t="e">
        <f>'FY2016 RPDC '!#REF!</f>
        <v>#REF!</v>
      </c>
      <c r="O8" t="e">
        <f>'FY2016 RPDC '!#REF!</f>
        <v>#REF!</v>
      </c>
      <c r="P8">
        <f>'FY2016 RPDC '!M14</f>
        <v>0</v>
      </c>
      <c r="Q8">
        <f>'FY2016 RPDC '!N14</f>
        <v>7747447.4000000004</v>
      </c>
      <c r="R8">
        <f>'FY2016 RPDC '!O14</f>
        <v>219015.40000000037</v>
      </c>
      <c r="S8">
        <f>'FY2016 RPDC '!P14</f>
        <v>2.909176837886035E-2</v>
      </c>
      <c r="T8">
        <f>'FY2016 RPDC '!Q14</f>
        <v>19.300000000000182</v>
      </c>
      <c r="U8">
        <f>'FY2016 RPDC '!R14</f>
        <v>1.6319972940977662E-2</v>
      </c>
    </row>
    <row r="9" spans="1:24" x14ac:dyDescent="0.35">
      <c r="A9">
        <f>'FY2016 RPDC '!A15</f>
        <v>8</v>
      </c>
      <c r="B9">
        <f>'FY2016 RPDC '!B15</f>
        <v>99</v>
      </c>
      <c r="C9">
        <f>'FY2016 RPDC '!C15</f>
        <v>99</v>
      </c>
      <c r="D9" t="str">
        <f>'FY2016 RPDC '!D15</f>
        <v>ALBURNETT</v>
      </c>
      <c r="E9">
        <f>'FY2016 RPDC '!E15</f>
        <v>544.5</v>
      </c>
      <c r="F9">
        <f>'FY2016 RPDC '!F15</f>
        <v>6366</v>
      </c>
      <c r="G9">
        <f>'FY2016 RPDC '!G15</f>
        <v>3466287</v>
      </c>
      <c r="H9">
        <f>'FY2016 RPDC '!H15</f>
        <v>0</v>
      </c>
      <c r="I9">
        <f>'FY2016 RPDC '!I15</f>
        <v>3466287</v>
      </c>
      <c r="J9">
        <f>'FY2016 RPDC '!J15</f>
        <v>523.70000000000005</v>
      </c>
      <c r="K9">
        <f>'FY2016 RPDC '!K15</f>
        <v>6446</v>
      </c>
      <c r="L9">
        <f>'FY2016 RPDC '!L15</f>
        <v>3375770.2</v>
      </c>
      <c r="M9" t="e">
        <f>'FY2016 RPDC '!#REF!</f>
        <v>#REF!</v>
      </c>
      <c r="N9" t="e">
        <f>'FY2016 RPDC '!#REF!</f>
        <v>#REF!</v>
      </c>
      <c r="O9" t="e">
        <f>'FY2016 RPDC '!#REF!</f>
        <v>#REF!</v>
      </c>
      <c r="P9">
        <f>'FY2016 RPDC '!M15</f>
        <v>125179.66999999993</v>
      </c>
      <c r="Q9">
        <f>'FY2016 RPDC '!N15</f>
        <v>3500949.87</v>
      </c>
      <c r="R9">
        <f>'FY2016 RPDC '!O15</f>
        <v>34662.870000000112</v>
      </c>
      <c r="S9">
        <f>'FY2016 RPDC '!P15</f>
        <v>1.0000000000000031E-2</v>
      </c>
      <c r="T9">
        <f>'FY2016 RPDC '!Q15</f>
        <v>-20.799999999999955</v>
      </c>
      <c r="U9">
        <f>'FY2016 RPDC '!R15</f>
        <v>-3.8200183654729027E-2</v>
      </c>
    </row>
    <row r="10" spans="1:24" x14ac:dyDescent="0.35">
      <c r="A10">
        <f>'FY2016 RPDC '!A16</f>
        <v>9</v>
      </c>
      <c r="B10">
        <f>'FY2016 RPDC '!B16</f>
        <v>108</v>
      </c>
      <c r="C10">
        <f>'FY2016 RPDC '!C16</f>
        <v>108</v>
      </c>
      <c r="D10" t="str">
        <f>'FY2016 RPDC '!D16</f>
        <v>ALDEN</v>
      </c>
      <c r="E10">
        <f>'FY2016 RPDC '!E16</f>
        <v>260.7</v>
      </c>
      <c r="F10">
        <f>'FY2016 RPDC '!F16</f>
        <v>6366</v>
      </c>
      <c r="G10">
        <f>'FY2016 RPDC '!G16</f>
        <v>1659616</v>
      </c>
      <c r="H10">
        <f>'FY2016 RPDC '!H16</f>
        <v>0</v>
      </c>
      <c r="I10">
        <f>'FY2016 RPDC '!I16</f>
        <v>1659616</v>
      </c>
      <c r="J10">
        <f>'FY2016 RPDC '!J16</f>
        <v>258</v>
      </c>
      <c r="K10">
        <f>'FY2016 RPDC '!K16</f>
        <v>6446</v>
      </c>
      <c r="L10">
        <f>'FY2016 RPDC '!L16</f>
        <v>1663068</v>
      </c>
      <c r="M10" t="e">
        <f>'FY2016 RPDC '!#REF!</f>
        <v>#REF!</v>
      </c>
      <c r="N10" t="e">
        <f>'FY2016 RPDC '!#REF!</f>
        <v>#REF!</v>
      </c>
      <c r="O10" t="e">
        <f>'FY2016 RPDC '!#REF!</f>
        <v>#REF!</v>
      </c>
      <c r="P10">
        <f>'FY2016 RPDC '!M16</f>
        <v>13144.159999999916</v>
      </c>
      <c r="Q10">
        <f>'FY2016 RPDC '!N16</f>
        <v>1676212.16</v>
      </c>
      <c r="R10">
        <f>'FY2016 RPDC '!O16</f>
        <v>16596.159999999916</v>
      </c>
      <c r="S10">
        <f>'FY2016 RPDC '!P16</f>
        <v>9.9999999999999499E-3</v>
      </c>
      <c r="T10">
        <f>'FY2016 RPDC '!Q16</f>
        <v>-2.6999999999999886</v>
      </c>
      <c r="U10">
        <f>'FY2016 RPDC '!R16</f>
        <v>-1.0356731875719173E-2</v>
      </c>
    </row>
    <row r="11" spans="1:24" x14ac:dyDescent="0.35">
      <c r="A11">
        <f>'FY2016 RPDC '!A17</f>
        <v>10</v>
      </c>
      <c r="B11">
        <f>'FY2016 RPDC '!B17</f>
        <v>126</v>
      </c>
      <c r="C11">
        <f>'FY2016 RPDC '!C17</f>
        <v>126</v>
      </c>
      <c r="D11" t="str">
        <f>'FY2016 RPDC '!D17</f>
        <v>ALGONA</v>
      </c>
      <c r="E11">
        <f>'FY2016 RPDC '!E17</f>
        <v>1324.2</v>
      </c>
      <c r="F11">
        <f>'FY2016 RPDC '!F17</f>
        <v>6399</v>
      </c>
      <c r="G11">
        <f>'FY2016 RPDC '!G17</f>
        <v>8473556</v>
      </c>
      <c r="H11">
        <f>'FY2016 RPDC '!H17</f>
        <v>0</v>
      </c>
      <c r="I11">
        <f>'FY2016 RPDC '!I17</f>
        <v>8473556</v>
      </c>
      <c r="J11">
        <f>'FY2016 RPDC '!J17</f>
        <v>1312.5</v>
      </c>
      <c r="K11">
        <f>'FY2016 RPDC '!K17</f>
        <v>6479</v>
      </c>
      <c r="L11">
        <f>'FY2016 RPDC '!L17</f>
        <v>8503687.5</v>
      </c>
      <c r="M11" t="e">
        <f>'FY2016 RPDC '!#REF!</f>
        <v>#REF!</v>
      </c>
      <c r="N11" t="e">
        <f>'FY2016 RPDC '!#REF!</f>
        <v>#REF!</v>
      </c>
      <c r="O11" t="e">
        <f>'FY2016 RPDC '!#REF!</f>
        <v>#REF!</v>
      </c>
      <c r="P11">
        <f>'FY2016 RPDC '!M17</f>
        <v>54604.060000000522</v>
      </c>
      <c r="Q11">
        <f>'FY2016 RPDC '!N17</f>
        <v>8558291.5600000005</v>
      </c>
      <c r="R11">
        <f>'FY2016 RPDC '!O17</f>
        <v>84735.560000000522</v>
      </c>
      <c r="S11">
        <f>'FY2016 RPDC '!P17</f>
        <v>1.0000000000000061E-2</v>
      </c>
      <c r="T11">
        <f>'FY2016 RPDC '!Q17</f>
        <v>-11.700000000000045</v>
      </c>
      <c r="U11">
        <f>'FY2016 RPDC '!R17</f>
        <v>-8.8355233348437132E-3</v>
      </c>
    </row>
    <row r="12" spans="1:24" x14ac:dyDescent="0.35">
      <c r="A12">
        <f>'FY2016 RPDC '!A18</f>
        <v>11</v>
      </c>
      <c r="B12">
        <f>'FY2016 RPDC '!B18</f>
        <v>135</v>
      </c>
      <c r="C12">
        <f>'FY2016 RPDC '!C18</f>
        <v>135</v>
      </c>
      <c r="D12" t="str">
        <f>'FY2016 RPDC '!D18</f>
        <v>ALLAMAKEE</v>
      </c>
      <c r="E12">
        <f>'FY2016 RPDC '!E18</f>
        <v>1176.9000000000001</v>
      </c>
      <c r="F12">
        <f>'FY2016 RPDC '!F18</f>
        <v>6448</v>
      </c>
      <c r="G12">
        <f>'FY2016 RPDC '!G18</f>
        <v>7588651</v>
      </c>
      <c r="H12">
        <f>'FY2016 RPDC '!H18</f>
        <v>0</v>
      </c>
      <c r="I12">
        <f>'FY2016 RPDC '!I18</f>
        <v>7588651</v>
      </c>
      <c r="J12">
        <f>'FY2016 RPDC '!J18</f>
        <v>1138.4000000000001</v>
      </c>
      <c r="K12">
        <f>'FY2016 RPDC '!K18</f>
        <v>6528</v>
      </c>
      <c r="L12">
        <f>'FY2016 RPDC '!L18</f>
        <v>7431475.2000000002</v>
      </c>
      <c r="M12" t="e">
        <f>'FY2016 RPDC '!#REF!</f>
        <v>#REF!</v>
      </c>
      <c r="N12" t="e">
        <f>'FY2016 RPDC '!#REF!</f>
        <v>#REF!</v>
      </c>
      <c r="O12" t="e">
        <f>'FY2016 RPDC '!#REF!</f>
        <v>#REF!</v>
      </c>
      <c r="P12">
        <f>'FY2016 RPDC '!M18</f>
        <v>233062.30999999959</v>
      </c>
      <c r="Q12">
        <f>'FY2016 RPDC '!N18</f>
        <v>7664537.5099999998</v>
      </c>
      <c r="R12">
        <f>'FY2016 RPDC '!O18</f>
        <v>75886.509999999776</v>
      </c>
      <c r="S12">
        <f>'FY2016 RPDC '!P18</f>
        <v>9.9999999999999707E-3</v>
      </c>
      <c r="T12">
        <f>'FY2016 RPDC '!Q18</f>
        <v>-38.5</v>
      </c>
      <c r="U12">
        <f>'FY2016 RPDC '!R18</f>
        <v>-3.271305973319738E-2</v>
      </c>
    </row>
    <row r="13" spans="1:24" x14ac:dyDescent="0.35">
      <c r="A13">
        <f>'FY2016 RPDC '!A19</f>
        <v>12</v>
      </c>
      <c r="B13">
        <f>'FY2016 RPDC '!B19</f>
        <v>171</v>
      </c>
      <c r="C13">
        <f>'FY2016 RPDC '!C19</f>
        <v>171</v>
      </c>
      <c r="D13" t="str">
        <f>'FY2016 RPDC '!D19</f>
        <v>ALTA</v>
      </c>
      <c r="E13">
        <f>'FY2016 RPDC '!E19</f>
        <v>510</v>
      </c>
      <c r="F13">
        <f>'FY2016 RPDC '!F19</f>
        <v>6366</v>
      </c>
      <c r="G13">
        <f>'FY2016 RPDC '!G19</f>
        <v>3246660</v>
      </c>
      <c r="H13">
        <f>'FY2016 RPDC '!H19</f>
        <v>0</v>
      </c>
      <c r="I13">
        <f>'FY2016 RPDC '!I19</f>
        <v>3246660</v>
      </c>
      <c r="J13">
        <f>'FY2016 RPDC '!J19</f>
        <v>509</v>
      </c>
      <c r="K13">
        <f>'FY2016 RPDC '!K19</f>
        <v>6446</v>
      </c>
      <c r="L13">
        <f>'FY2016 RPDC '!L19</f>
        <v>3281014</v>
      </c>
      <c r="M13" t="e">
        <f>'FY2016 RPDC '!#REF!</f>
        <v>#REF!</v>
      </c>
      <c r="N13" t="e">
        <f>'FY2016 RPDC '!#REF!</f>
        <v>#REF!</v>
      </c>
      <c r="O13" t="e">
        <f>'FY2016 RPDC '!#REF!</f>
        <v>#REF!</v>
      </c>
      <c r="P13">
        <f>'FY2016 RPDC '!M19</f>
        <v>0</v>
      </c>
      <c r="Q13">
        <f>'FY2016 RPDC '!N19</f>
        <v>3281014</v>
      </c>
      <c r="R13">
        <f>'FY2016 RPDC '!O19</f>
        <v>34354</v>
      </c>
      <c r="S13">
        <f>'FY2016 RPDC '!P19</f>
        <v>1.0581335895966932E-2</v>
      </c>
      <c r="T13">
        <f>'FY2016 RPDC '!Q19</f>
        <v>-1</v>
      </c>
      <c r="U13">
        <f>'FY2016 RPDC '!R19</f>
        <v>-1.9607843137254902E-3</v>
      </c>
    </row>
    <row r="14" spans="1:24" x14ac:dyDescent="0.35">
      <c r="A14">
        <f>'FY2016 RPDC '!A20</f>
        <v>13</v>
      </c>
      <c r="B14">
        <f>'FY2016 RPDC '!B20</f>
        <v>225</v>
      </c>
      <c r="C14">
        <f>'FY2016 RPDC '!C20</f>
        <v>225</v>
      </c>
      <c r="D14" t="str">
        <f>'FY2016 RPDC '!D20</f>
        <v>AMES</v>
      </c>
      <c r="E14">
        <f>'FY2016 RPDC '!E20</f>
        <v>4246.6000000000004</v>
      </c>
      <c r="F14">
        <f>'FY2016 RPDC '!F20</f>
        <v>6456</v>
      </c>
      <c r="G14">
        <f>'FY2016 RPDC '!G20</f>
        <v>27416050</v>
      </c>
      <c r="H14">
        <f>'FY2016 RPDC '!H20</f>
        <v>0</v>
      </c>
      <c r="I14">
        <f>'FY2016 RPDC '!I20</f>
        <v>27416050</v>
      </c>
      <c r="J14">
        <f>'FY2016 RPDC '!J20</f>
        <v>4171.3999999999996</v>
      </c>
      <c r="K14">
        <f>'FY2016 RPDC '!K20</f>
        <v>6536</v>
      </c>
      <c r="L14">
        <f>'FY2016 RPDC '!L20</f>
        <v>27264270.399999999</v>
      </c>
      <c r="M14" t="e">
        <f>'FY2016 RPDC '!#REF!</f>
        <v>#REF!</v>
      </c>
      <c r="N14" t="e">
        <f>'FY2016 RPDC '!#REF!</f>
        <v>#REF!</v>
      </c>
      <c r="O14" t="e">
        <f>'FY2016 RPDC '!#REF!</f>
        <v>#REF!</v>
      </c>
      <c r="P14">
        <f>'FY2016 RPDC '!M20</f>
        <v>425940.10000000149</v>
      </c>
      <c r="Q14">
        <f>'FY2016 RPDC '!N20</f>
        <v>27690210.5</v>
      </c>
      <c r="R14">
        <f>'FY2016 RPDC '!O20</f>
        <v>274160.5</v>
      </c>
      <c r="S14">
        <f>'FY2016 RPDC '!P20</f>
        <v>0.01</v>
      </c>
      <c r="T14">
        <f>'FY2016 RPDC '!Q20</f>
        <v>-75.200000000000728</v>
      </c>
      <c r="U14">
        <f>'FY2016 RPDC '!R20</f>
        <v>-1.7708284274478577E-2</v>
      </c>
    </row>
    <row r="15" spans="1:24" x14ac:dyDescent="0.35">
      <c r="A15">
        <f>'FY2016 RPDC '!A21</f>
        <v>14</v>
      </c>
      <c r="B15">
        <f>'FY2016 RPDC '!B21</f>
        <v>234</v>
      </c>
      <c r="C15">
        <f>'FY2016 RPDC '!C21</f>
        <v>234</v>
      </c>
      <c r="D15" t="str">
        <f>'FY2016 RPDC '!D21</f>
        <v>ANAMOSA</v>
      </c>
      <c r="E15">
        <f>'FY2016 RPDC '!E21</f>
        <v>1247</v>
      </c>
      <c r="F15">
        <f>'FY2016 RPDC '!F21</f>
        <v>6383</v>
      </c>
      <c r="G15">
        <f>'FY2016 RPDC '!G21</f>
        <v>7959601</v>
      </c>
      <c r="H15">
        <f>'FY2016 RPDC '!H21</f>
        <v>0</v>
      </c>
      <c r="I15">
        <f>'FY2016 RPDC '!I21</f>
        <v>7959601</v>
      </c>
      <c r="J15">
        <f>'FY2016 RPDC '!J21</f>
        <v>1233.0999999999999</v>
      </c>
      <c r="K15">
        <f>'FY2016 RPDC '!K21</f>
        <v>6463</v>
      </c>
      <c r="L15">
        <f>'FY2016 RPDC '!L21</f>
        <v>7969525.2999999998</v>
      </c>
      <c r="M15" t="e">
        <f>'FY2016 RPDC '!#REF!</f>
        <v>#REF!</v>
      </c>
      <c r="N15" t="e">
        <f>'FY2016 RPDC '!#REF!</f>
        <v>#REF!</v>
      </c>
      <c r="O15" t="e">
        <f>'FY2016 RPDC '!#REF!</f>
        <v>#REF!</v>
      </c>
      <c r="P15">
        <f>'FY2016 RPDC '!M21</f>
        <v>69671.709999999963</v>
      </c>
      <c r="Q15">
        <f>'FY2016 RPDC '!N21</f>
        <v>8039197.0099999998</v>
      </c>
      <c r="R15">
        <f>'FY2016 RPDC '!O21</f>
        <v>79596.009999999776</v>
      </c>
      <c r="S15">
        <f>'FY2016 RPDC '!P21</f>
        <v>9.9999999999999725E-3</v>
      </c>
      <c r="T15">
        <f>'FY2016 RPDC '!Q21</f>
        <v>-13.900000000000091</v>
      </c>
      <c r="U15">
        <f>'FY2016 RPDC '!R21</f>
        <v>-1.1146752205292775E-2</v>
      </c>
    </row>
    <row r="16" spans="1:24" x14ac:dyDescent="0.35">
      <c r="A16">
        <f>'FY2016 RPDC '!A22</f>
        <v>15</v>
      </c>
      <c r="B16">
        <f>'FY2016 RPDC '!B22</f>
        <v>243</v>
      </c>
      <c r="C16">
        <f>'FY2016 RPDC '!C22</f>
        <v>243</v>
      </c>
      <c r="D16" t="str">
        <f>'FY2016 RPDC '!D22</f>
        <v>ANDREW</v>
      </c>
      <c r="E16">
        <f>'FY2016 RPDC '!E22</f>
        <v>272.3</v>
      </c>
      <c r="F16">
        <f>'FY2016 RPDC '!F22</f>
        <v>6431</v>
      </c>
      <c r="G16">
        <f>'FY2016 RPDC '!G22</f>
        <v>1751161</v>
      </c>
      <c r="H16">
        <f>'FY2016 RPDC '!H22</f>
        <v>0</v>
      </c>
      <c r="I16">
        <f>'FY2016 RPDC '!I22</f>
        <v>1751161</v>
      </c>
      <c r="J16">
        <f>'FY2016 RPDC '!J22</f>
        <v>256.3</v>
      </c>
      <c r="K16">
        <f>'FY2016 RPDC '!K22</f>
        <v>6511</v>
      </c>
      <c r="L16">
        <f>'FY2016 RPDC '!L22</f>
        <v>1668769.3</v>
      </c>
      <c r="M16" t="e">
        <f>'FY2016 RPDC '!#REF!</f>
        <v>#REF!</v>
      </c>
      <c r="N16" t="e">
        <f>'FY2016 RPDC '!#REF!</f>
        <v>#REF!</v>
      </c>
      <c r="O16" t="e">
        <f>'FY2016 RPDC '!#REF!</f>
        <v>#REF!</v>
      </c>
      <c r="P16">
        <f>'FY2016 RPDC '!M22</f>
        <v>99903.310000000056</v>
      </c>
      <c r="Q16">
        <f>'FY2016 RPDC '!N22</f>
        <v>1768672.61</v>
      </c>
      <c r="R16">
        <f>'FY2016 RPDC '!O22</f>
        <v>17511.610000000102</v>
      </c>
      <c r="S16">
        <f>'FY2016 RPDC '!P22</f>
        <v>1.0000000000000059E-2</v>
      </c>
      <c r="T16">
        <f>'FY2016 RPDC '!Q22</f>
        <v>-16</v>
      </c>
      <c r="U16">
        <f>'FY2016 RPDC '!R22</f>
        <v>-5.8758721997796547E-2</v>
      </c>
    </row>
    <row r="17" spans="1:21" x14ac:dyDescent="0.35">
      <c r="A17">
        <f>'FY2016 RPDC '!A23</f>
        <v>16</v>
      </c>
      <c r="B17">
        <f>'FY2016 RPDC '!B23</f>
        <v>261</v>
      </c>
      <c r="C17">
        <f>'FY2016 RPDC '!C23</f>
        <v>261</v>
      </c>
      <c r="D17" t="str">
        <f>'FY2016 RPDC '!D23</f>
        <v>ANKENY</v>
      </c>
      <c r="E17">
        <f>'FY2016 RPDC '!E23</f>
        <v>9901.9</v>
      </c>
      <c r="F17">
        <f>'FY2016 RPDC '!F23</f>
        <v>6366</v>
      </c>
      <c r="G17">
        <f>'FY2016 RPDC '!G23</f>
        <v>63035495</v>
      </c>
      <c r="H17">
        <f>'FY2016 RPDC '!H23</f>
        <v>0</v>
      </c>
      <c r="I17">
        <f>'FY2016 RPDC '!I23</f>
        <v>63035495</v>
      </c>
      <c r="J17">
        <f>'FY2016 RPDC '!J23</f>
        <v>10346.4</v>
      </c>
      <c r="K17">
        <f>'FY2016 RPDC '!K23</f>
        <v>6446</v>
      </c>
      <c r="L17">
        <f>'FY2016 RPDC '!L23</f>
        <v>66692894.399999999</v>
      </c>
      <c r="M17" t="e">
        <f>'FY2016 RPDC '!#REF!</f>
        <v>#REF!</v>
      </c>
      <c r="N17" t="e">
        <f>'FY2016 RPDC '!#REF!</f>
        <v>#REF!</v>
      </c>
      <c r="O17" t="e">
        <f>'FY2016 RPDC '!#REF!</f>
        <v>#REF!</v>
      </c>
      <c r="P17">
        <f>'FY2016 RPDC '!M23</f>
        <v>0</v>
      </c>
      <c r="Q17">
        <f>'FY2016 RPDC '!N23</f>
        <v>66692894.399999999</v>
      </c>
      <c r="R17">
        <f>'FY2016 RPDC '!O23</f>
        <v>3657399.3999999985</v>
      </c>
      <c r="S17">
        <f>'FY2016 RPDC '!P23</f>
        <v>5.8021268810532836E-2</v>
      </c>
      <c r="T17">
        <f>'FY2016 RPDC '!Q23</f>
        <v>444.5</v>
      </c>
      <c r="U17">
        <f>'FY2016 RPDC '!R23</f>
        <v>4.4890374574576598E-2</v>
      </c>
    </row>
    <row r="18" spans="1:21" x14ac:dyDescent="0.35">
      <c r="A18">
        <f>'FY2016 RPDC '!A24</f>
        <v>17</v>
      </c>
      <c r="B18">
        <f>'FY2016 RPDC '!B24</f>
        <v>279</v>
      </c>
      <c r="C18">
        <f>'FY2016 RPDC '!C24</f>
        <v>279</v>
      </c>
      <c r="D18" t="str">
        <f>'FY2016 RPDC '!D24</f>
        <v>APLINGTON-PARKERSBURG</v>
      </c>
      <c r="E18">
        <f>'FY2016 RPDC '!E24</f>
        <v>809</v>
      </c>
      <c r="F18">
        <f>'FY2016 RPDC '!F24</f>
        <v>6366</v>
      </c>
      <c r="G18">
        <f>'FY2016 RPDC '!G24</f>
        <v>5150094</v>
      </c>
      <c r="H18">
        <f>'FY2016 RPDC '!H24</f>
        <v>55327</v>
      </c>
      <c r="I18">
        <f>'FY2016 RPDC '!I24</f>
        <v>5205421</v>
      </c>
      <c r="J18">
        <f>'FY2016 RPDC '!J24</f>
        <v>823</v>
      </c>
      <c r="K18">
        <f>'FY2016 RPDC '!K24</f>
        <v>6446</v>
      </c>
      <c r="L18">
        <f>'FY2016 RPDC '!L24</f>
        <v>5305058</v>
      </c>
      <c r="M18" t="e">
        <f>'FY2016 RPDC '!#REF!</f>
        <v>#REF!</v>
      </c>
      <c r="N18" t="e">
        <f>'FY2016 RPDC '!#REF!</f>
        <v>#REF!</v>
      </c>
      <c r="O18" t="e">
        <f>'FY2016 RPDC '!#REF!</f>
        <v>#REF!</v>
      </c>
      <c r="P18">
        <f>'FY2016 RPDC '!M24</f>
        <v>0</v>
      </c>
      <c r="Q18">
        <f>'FY2016 RPDC '!N24</f>
        <v>5305058</v>
      </c>
      <c r="R18">
        <f>'FY2016 RPDC '!O24</f>
        <v>99637</v>
      </c>
      <c r="S18">
        <f>'FY2016 RPDC '!P24</f>
        <v>1.9141007038623772E-2</v>
      </c>
      <c r="T18">
        <f>'FY2016 RPDC '!Q24</f>
        <v>14</v>
      </c>
      <c r="U18">
        <f>'FY2016 RPDC '!R24</f>
        <v>1.73053152039555E-2</v>
      </c>
    </row>
    <row r="19" spans="1:21" x14ac:dyDescent="0.35">
      <c r="A19">
        <f>'FY2016 RPDC '!A25</f>
        <v>19</v>
      </c>
      <c r="B19">
        <f>'FY2016 RPDC '!B25</f>
        <v>355</v>
      </c>
      <c r="C19">
        <f>'FY2016 RPDC '!C25</f>
        <v>355</v>
      </c>
      <c r="D19" t="str">
        <f>'FY2016 RPDC '!D25</f>
        <v>AR-WE-VA</v>
      </c>
      <c r="E19">
        <f>'FY2016 RPDC '!E25</f>
        <v>285.39999999999998</v>
      </c>
      <c r="F19">
        <f>'FY2016 RPDC '!F25</f>
        <v>6366</v>
      </c>
      <c r="G19">
        <f>'FY2016 RPDC '!G25</f>
        <v>1816856</v>
      </c>
      <c r="H19">
        <f>'FY2016 RPDC '!H25</f>
        <v>35335</v>
      </c>
      <c r="I19">
        <f>'FY2016 RPDC '!I25</f>
        <v>1852191</v>
      </c>
      <c r="J19">
        <f>'FY2016 RPDC '!J25</f>
        <v>292.2</v>
      </c>
      <c r="K19">
        <f>'FY2016 RPDC '!K25</f>
        <v>6446</v>
      </c>
      <c r="L19">
        <f>'FY2016 RPDC '!L25</f>
        <v>1883521.2</v>
      </c>
      <c r="M19" t="e">
        <f>'FY2016 RPDC '!#REF!</f>
        <v>#REF!</v>
      </c>
      <c r="N19" t="e">
        <f>'FY2016 RPDC '!#REF!</f>
        <v>#REF!</v>
      </c>
      <c r="O19" t="e">
        <f>'FY2016 RPDC '!#REF!</f>
        <v>#REF!</v>
      </c>
      <c r="P19">
        <f>'FY2016 RPDC '!M25</f>
        <v>0</v>
      </c>
      <c r="Q19">
        <f>'FY2016 RPDC '!N25</f>
        <v>1883521.2</v>
      </c>
      <c r="R19">
        <f>'FY2016 RPDC '!O25</f>
        <v>31330.199999999953</v>
      </c>
      <c r="S19">
        <f>'FY2016 RPDC '!P25</f>
        <v>1.6915210148413396E-2</v>
      </c>
      <c r="T19">
        <f>'FY2016 RPDC '!Q25</f>
        <v>6.8000000000000114</v>
      </c>
      <c r="U19">
        <f>'FY2016 RPDC '!R25</f>
        <v>2.3826208829712727E-2</v>
      </c>
    </row>
    <row r="20" spans="1:21" x14ac:dyDescent="0.35">
      <c r="A20">
        <f>'FY2016 RPDC '!A26</f>
        <v>20</v>
      </c>
      <c r="B20">
        <f>'FY2016 RPDC '!B26</f>
        <v>387</v>
      </c>
      <c r="C20">
        <f>'FY2016 RPDC '!C26</f>
        <v>387</v>
      </c>
      <c r="D20" t="str">
        <f>'FY2016 RPDC '!D26</f>
        <v>ATLANTIC</v>
      </c>
      <c r="E20">
        <f>'FY2016 RPDC '!E26</f>
        <v>1433.9</v>
      </c>
      <c r="F20">
        <f>'FY2016 RPDC '!F26</f>
        <v>6370</v>
      </c>
      <c r="G20">
        <f>'FY2016 RPDC '!G26</f>
        <v>9133943</v>
      </c>
      <c r="H20">
        <f>'FY2016 RPDC '!H26</f>
        <v>0</v>
      </c>
      <c r="I20">
        <f>'FY2016 RPDC '!I26</f>
        <v>9133943</v>
      </c>
      <c r="J20">
        <f>'FY2016 RPDC '!J26</f>
        <v>1455.3</v>
      </c>
      <c r="K20">
        <f>'FY2016 RPDC '!K26</f>
        <v>6450</v>
      </c>
      <c r="L20">
        <f>'FY2016 RPDC '!L26</f>
        <v>9386685</v>
      </c>
      <c r="M20" t="e">
        <f>'FY2016 RPDC '!#REF!</f>
        <v>#REF!</v>
      </c>
      <c r="N20" t="e">
        <f>'FY2016 RPDC '!#REF!</f>
        <v>#REF!</v>
      </c>
      <c r="O20" t="e">
        <f>'FY2016 RPDC '!#REF!</f>
        <v>#REF!</v>
      </c>
      <c r="P20">
        <f>'FY2016 RPDC '!M26</f>
        <v>0</v>
      </c>
      <c r="Q20">
        <f>'FY2016 RPDC '!N26</f>
        <v>9386685</v>
      </c>
      <c r="R20">
        <f>'FY2016 RPDC '!O26</f>
        <v>252742</v>
      </c>
      <c r="S20">
        <f>'FY2016 RPDC '!P26</f>
        <v>2.7670634686465637E-2</v>
      </c>
      <c r="T20">
        <f>'FY2016 RPDC '!Q26</f>
        <v>21.399999999999864</v>
      </c>
      <c r="U20">
        <f>'FY2016 RPDC '!R26</f>
        <v>1.4924332240741935E-2</v>
      </c>
    </row>
    <row r="21" spans="1:21" x14ac:dyDescent="0.35">
      <c r="A21">
        <f>'FY2016 RPDC '!A27</f>
        <v>21</v>
      </c>
      <c r="B21">
        <f>'FY2016 RPDC '!B27</f>
        <v>414</v>
      </c>
      <c r="C21">
        <f>'FY2016 RPDC '!C27</f>
        <v>414</v>
      </c>
      <c r="D21" t="str">
        <f>'FY2016 RPDC '!D27</f>
        <v>AUDUBON</v>
      </c>
      <c r="E21">
        <f>'FY2016 RPDC '!E27</f>
        <v>525.29999999999995</v>
      </c>
      <c r="F21">
        <f>'FY2016 RPDC '!F27</f>
        <v>6445</v>
      </c>
      <c r="G21">
        <f>'FY2016 RPDC '!G27</f>
        <v>3385559</v>
      </c>
      <c r="H21">
        <f>'FY2016 RPDC '!H27</f>
        <v>0</v>
      </c>
      <c r="I21">
        <f>'FY2016 RPDC '!I27</f>
        <v>3385559</v>
      </c>
      <c r="J21">
        <f>'FY2016 RPDC '!J27</f>
        <v>534.5</v>
      </c>
      <c r="K21">
        <f>'FY2016 RPDC '!K27</f>
        <v>6525</v>
      </c>
      <c r="L21">
        <f>'FY2016 RPDC '!L27</f>
        <v>3487612.5</v>
      </c>
      <c r="M21" t="e">
        <f>'FY2016 RPDC '!#REF!</f>
        <v>#REF!</v>
      </c>
      <c r="N21" t="e">
        <f>'FY2016 RPDC '!#REF!</f>
        <v>#REF!</v>
      </c>
      <c r="O21" t="e">
        <f>'FY2016 RPDC '!#REF!</f>
        <v>#REF!</v>
      </c>
      <c r="P21">
        <f>'FY2016 RPDC '!M27</f>
        <v>0</v>
      </c>
      <c r="Q21">
        <f>'FY2016 RPDC '!N27</f>
        <v>3487612.5</v>
      </c>
      <c r="R21">
        <f>'FY2016 RPDC '!O27</f>
        <v>102053.5</v>
      </c>
      <c r="S21">
        <f>'FY2016 RPDC '!P27</f>
        <v>3.0143766509459737E-2</v>
      </c>
      <c r="T21">
        <f>'FY2016 RPDC '!Q27</f>
        <v>9.2000000000000455</v>
      </c>
      <c r="U21">
        <f>'FY2016 RPDC '!R27</f>
        <v>1.7513801637159807E-2</v>
      </c>
    </row>
    <row r="22" spans="1:21" x14ac:dyDescent="0.35">
      <c r="A22">
        <f>'FY2016 RPDC '!A28</f>
        <v>22</v>
      </c>
      <c r="B22">
        <f>'FY2016 RPDC '!B28</f>
        <v>423</v>
      </c>
      <c r="C22">
        <f>'FY2016 RPDC '!C28</f>
        <v>423</v>
      </c>
      <c r="D22" t="str">
        <f>'FY2016 RPDC '!D28</f>
        <v>AURELIA</v>
      </c>
      <c r="E22">
        <f>'FY2016 RPDC '!E28</f>
        <v>242.4</v>
      </c>
      <c r="F22">
        <f>'FY2016 RPDC '!F28</f>
        <v>6433</v>
      </c>
      <c r="G22">
        <f>'FY2016 RPDC '!G28</f>
        <v>1559359</v>
      </c>
      <c r="H22">
        <f>'FY2016 RPDC '!H28</f>
        <v>47485</v>
      </c>
      <c r="I22">
        <f>'FY2016 RPDC '!I28</f>
        <v>1606844</v>
      </c>
      <c r="J22">
        <f>'FY2016 RPDC '!J28</f>
        <v>244.7</v>
      </c>
      <c r="K22">
        <f>'FY2016 RPDC '!K28</f>
        <v>6513</v>
      </c>
      <c r="L22">
        <f>'FY2016 RPDC '!L28</f>
        <v>1593731.0999999999</v>
      </c>
      <c r="M22" t="e">
        <f>'FY2016 RPDC '!#REF!</f>
        <v>#REF!</v>
      </c>
      <c r="N22" t="e">
        <f>'FY2016 RPDC '!#REF!</f>
        <v>#REF!</v>
      </c>
      <c r="O22" t="e">
        <f>'FY2016 RPDC '!#REF!</f>
        <v>#REF!</v>
      </c>
      <c r="P22">
        <f>'FY2016 RPDC '!M28</f>
        <v>0</v>
      </c>
      <c r="Q22">
        <f>'FY2016 RPDC '!N28</f>
        <v>1593731.0999999999</v>
      </c>
      <c r="R22">
        <f>'FY2016 RPDC '!O28</f>
        <v>-13112.90000000014</v>
      </c>
      <c r="S22">
        <f>'FY2016 RPDC '!P28</f>
        <v>-8.1606552969673094E-3</v>
      </c>
      <c r="T22">
        <f>'FY2016 RPDC '!Q28</f>
        <v>2.2999999999999829</v>
      </c>
      <c r="U22">
        <f>'FY2016 RPDC '!R28</f>
        <v>9.4884488448844177E-3</v>
      </c>
    </row>
    <row r="23" spans="1:21" x14ac:dyDescent="0.35">
      <c r="A23">
        <f>'FY2016 RPDC '!A29</f>
        <v>23</v>
      </c>
      <c r="B23">
        <f>'FY2016 RPDC '!B29</f>
        <v>472</v>
      </c>
      <c r="C23">
        <f>'FY2016 RPDC '!C29</f>
        <v>472</v>
      </c>
      <c r="D23" t="str">
        <f>'FY2016 RPDC '!D29</f>
        <v>BALLARD</v>
      </c>
      <c r="E23">
        <f>'FY2016 RPDC '!E29</f>
        <v>1600.3</v>
      </c>
      <c r="F23">
        <f>'FY2016 RPDC '!F29</f>
        <v>6366</v>
      </c>
      <c r="G23">
        <f>'FY2016 RPDC '!G29</f>
        <v>10187510</v>
      </c>
      <c r="H23">
        <f>'FY2016 RPDC '!H29</f>
        <v>0</v>
      </c>
      <c r="I23">
        <f>'FY2016 RPDC '!I29</f>
        <v>10187510</v>
      </c>
      <c r="J23">
        <f>'FY2016 RPDC '!J29</f>
        <v>1640.5</v>
      </c>
      <c r="K23">
        <f>'FY2016 RPDC '!K29</f>
        <v>6446</v>
      </c>
      <c r="L23">
        <f>'FY2016 RPDC '!L29</f>
        <v>10574663</v>
      </c>
      <c r="M23" t="e">
        <f>'FY2016 RPDC '!#REF!</f>
        <v>#REF!</v>
      </c>
      <c r="N23" t="e">
        <f>'FY2016 RPDC '!#REF!</f>
        <v>#REF!</v>
      </c>
      <c r="O23" t="e">
        <f>'FY2016 RPDC '!#REF!</f>
        <v>#REF!</v>
      </c>
      <c r="P23">
        <f>'FY2016 RPDC '!M29</f>
        <v>0</v>
      </c>
      <c r="Q23">
        <f>'FY2016 RPDC '!N29</f>
        <v>10574663</v>
      </c>
      <c r="R23">
        <f>'FY2016 RPDC '!O29</f>
        <v>387153</v>
      </c>
      <c r="S23">
        <f>'FY2016 RPDC '!P29</f>
        <v>3.8002711162982906E-2</v>
      </c>
      <c r="T23">
        <f>'FY2016 RPDC '!Q29</f>
        <v>40.200000000000045</v>
      </c>
      <c r="U23">
        <f>'FY2016 RPDC '!R29</f>
        <v>2.5120289945635223E-2</v>
      </c>
    </row>
    <row r="24" spans="1:21" x14ac:dyDescent="0.35">
      <c r="A24">
        <f>'FY2016 RPDC '!A30</f>
        <v>24</v>
      </c>
      <c r="B24">
        <f>'FY2016 RPDC '!B30</f>
        <v>504</v>
      </c>
      <c r="C24">
        <f>'FY2016 RPDC '!C30</f>
        <v>504</v>
      </c>
      <c r="D24" t="str">
        <f>'FY2016 RPDC '!D30</f>
        <v>BATTLE CREEK-IDA GROVE</v>
      </c>
      <c r="E24">
        <f>'FY2016 RPDC '!E30</f>
        <v>648.9</v>
      </c>
      <c r="F24">
        <f>'FY2016 RPDC '!F30</f>
        <v>6366</v>
      </c>
      <c r="G24">
        <f>'FY2016 RPDC '!G30</f>
        <v>4130897</v>
      </c>
      <c r="H24">
        <f>'FY2016 RPDC '!H30</f>
        <v>0</v>
      </c>
      <c r="I24">
        <f>'FY2016 RPDC '!I30</f>
        <v>4130897</v>
      </c>
      <c r="J24">
        <f>'FY2016 RPDC '!J30</f>
        <v>649.79999999999995</v>
      </c>
      <c r="K24">
        <f>'FY2016 RPDC '!K30</f>
        <v>6446</v>
      </c>
      <c r="L24">
        <f>'FY2016 RPDC '!L30</f>
        <v>4188610.8</v>
      </c>
      <c r="M24" t="e">
        <f>'FY2016 RPDC '!#REF!</f>
        <v>#REF!</v>
      </c>
      <c r="N24" t="e">
        <f>'FY2016 RPDC '!#REF!</f>
        <v>#REF!</v>
      </c>
      <c r="O24" t="e">
        <f>'FY2016 RPDC '!#REF!</f>
        <v>#REF!</v>
      </c>
      <c r="P24">
        <f>'FY2016 RPDC '!M30</f>
        <v>0</v>
      </c>
      <c r="Q24">
        <f>'FY2016 RPDC '!N30</f>
        <v>4188610.8</v>
      </c>
      <c r="R24">
        <f>'FY2016 RPDC '!O30</f>
        <v>57713.799999999814</v>
      </c>
      <c r="S24">
        <f>'FY2016 RPDC '!P30</f>
        <v>1.3971251280290893E-2</v>
      </c>
      <c r="T24">
        <f>'FY2016 RPDC '!Q30</f>
        <v>0.89999999999997726</v>
      </c>
      <c r="U24">
        <f>'FY2016 RPDC '!R30</f>
        <v>1.3869625520110606E-3</v>
      </c>
    </row>
    <row r="25" spans="1:21" x14ac:dyDescent="0.35">
      <c r="A25">
        <f>'FY2016 RPDC '!A31</f>
        <v>25</v>
      </c>
      <c r="B25">
        <f>'FY2016 RPDC '!B31</f>
        <v>513</v>
      </c>
      <c r="C25">
        <f>'FY2016 RPDC '!C31</f>
        <v>513</v>
      </c>
      <c r="D25" t="str">
        <f>'FY2016 RPDC '!D31</f>
        <v>BAXTER</v>
      </c>
      <c r="E25">
        <f>'FY2016 RPDC '!E31</f>
        <v>359.4</v>
      </c>
      <c r="F25">
        <f>'FY2016 RPDC '!F31</f>
        <v>6366</v>
      </c>
      <c r="G25">
        <f>'FY2016 RPDC '!G31</f>
        <v>2287940</v>
      </c>
      <c r="H25">
        <f>'FY2016 RPDC '!H31</f>
        <v>0</v>
      </c>
      <c r="I25">
        <f>'FY2016 RPDC '!I31</f>
        <v>2287940</v>
      </c>
      <c r="J25">
        <f>'FY2016 RPDC '!J31</f>
        <v>341.4</v>
      </c>
      <c r="K25">
        <f>'FY2016 RPDC '!K31</f>
        <v>6446</v>
      </c>
      <c r="L25">
        <f>'FY2016 RPDC '!L31</f>
        <v>2200664.4</v>
      </c>
      <c r="M25" t="e">
        <f>'FY2016 RPDC '!#REF!</f>
        <v>#REF!</v>
      </c>
      <c r="N25" t="e">
        <f>'FY2016 RPDC '!#REF!</f>
        <v>#REF!</v>
      </c>
      <c r="O25" t="e">
        <f>'FY2016 RPDC '!#REF!</f>
        <v>#REF!</v>
      </c>
      <c r="P25">
        <f>'FY2016 RPDC '!M31</f>
        <v>110155</v>
      </c>
      <c r="Q25">
        <f>'FY2016 RPDC '!N31</f>
        <v>2310819.4</v>
      </c>
      <c r="R25">
        <f>'FY2016 RPDC '!O31</f>
        <v>22879.399999999907</v>
      </c>
      <c r="S25">
        <f>'FY2016 RPDC '!P31</f>
        <v>9.9999999999999586E-3</v>
      </c>
      <c r="T25">
        <f>'FY2016 RPDC '!Q31</f>
        <v>-18</v>
      </c>
      <c r="U25">
        <f>'FY2016 RPDC '!R31</f>
        <v>-5.0083472454090151E-2</v>
      </c>
    </row>
    <row r="26" spans="1:21" x14ac:dyDescent="0.35">
      <c r="A26">
        <f>'FY2016 RPDC '!A32</f>
        <v>26</v>
      </c>
      <c r="B26">
        <f>'FY2016 RPDC '!B32</f>
        <v>540</v>
      </c>
      <c r="C26">
        <f>'FY2016 RPDC '!C32</f>
        <v>540</v>
      </c>
      <c r="D26" t="str">
        <f>'FY2016 RPDC '!D32</f>
        <v>BCL-UW</v>
      </c>
      <c r="E26">
        <f>'FY2016 RPDC '!E32</f>
        <v>578.5</v>
      </c>
      <c r="F26">
        <f>'FY2016 RPDC '!F32</f>
        <v>6447</v>
      </c>
      <c r="G26">
        <f>'FY2016 RPDC '!G32</f>
        <v>3729590</v>
      </c>
      <c r="H26">
        <f>'FY2016 RPDC '!H32</f>
        <v>0</v>
      </c>
      <c r="I26">
        <f>'FY2016 RPDC '!I32</f>
        <v>3729590</v>
      </c>
      <c r="J26">
        <f>'FY2016 RPDC '!J32</f>
        <v>580.29999999999995</v>
      </c>
      <c r="K26">
        <f>'FY2016 RPDC '!K32</f>
        <v>6527</v>
      </c>
      <c r="L26">
        <f>'FY2016 RPDC '!L32</f>
        <v>3787618.0999999996</v>
      </c>
      <c r="M26" t="e">
        <f>'FY2016 RPDC '!#REF!</f>
        <v>#REF!</v>
      </c>
      <c r="N26" t="e">
        <f>'FY2016 RPDC '!#REF!</f>
        <v>#REF!</v>
      </c>
      <c r="O26" t="e">
        <f>'FY2016 RPDC '!#REF!</f>
        <v>#REF!</v>
      </c>
      <c r="P26">
        <f>'FY2016 RPDC '!M32</f>
        <v>0</v>
      </c>
      <c r="Q26">
        <f>'FY2016 RPDC '!N32</f>
        <v>3787618.0999999996</v>
      </c>
      <c r="R26">
        <f>'FY2016 RPDC '!O32</f>
        <v>58028.099999999627</v>
      </c>
      <c r="S26">
        <f>'FY2016 RPDC '!P32</f>
        <v>1.5558841588485499E-2</v>
      </c>
      <c r="T26">
        <f>'FY2016 RPDC '!Q32</f>
        <v>1.7999999999999545</v>
      </c>
      <c r="U26">
        <f>'FY2016 RPDC '!R32</f>
        <v>3.1114952463266285E-3</v>
      </c>
    </row>
    <row r="27" spans="1:21" x14ac:dyDescent="0.35">
      <c r="A27">
        <f>'FY2016 RPDC '!A33</f>
        <v>27</v>
      </c>
      <c r="B27">
        <f>'FY2016 RPDC '!B33</f>
        <v>549</v>
      </c>
      <c r="C27">
        <f>'FY2016 RPDC '!C33</f>
        <v>549</v>
      </c>
      <c r="D27" t="str">
        <f>'FY2016 RPDC '!D33</f>
        <v>BEDFORD</v>
      </c>
      <c r="E27">
        <f>'FY2016 RPDC '!E33</f>
        <v>472.2</v>
      </c>
      <c r="F27">
        <f>'FY2016 RPDC '!F33</f>
        <v>6366</v>
      </c>
      <c r="G27">
        <f>'FY2016 RPDC '!G33</f>
        <v>3006025</v>
      </c>
      <c r="H27">
        <f>'FY2016 RPDC '!H33</f>
        <v>62206</v>
      </c>
      <c r="I27">
        <f>'FY2016 RPDC '!I33</f>
        <v>3068231</v>
      </c>
      <c r="J27">
        <f>'FY2016 RPDC '!J33</f>
        <v>469.3</v>
      </c>
      <c r="K27">
        <f>'FY2016 RPDC '!K33</f>
        <v>6446</v>
      </c>
      <c r="L27">
        <f>'FY2016 RPDC '!L33</f>
        <v>3025107.8000000003</v>
      </c>
      <c r="M27" t="e">
        <f>'FY2016 RPDC '!#REF!</f>
        <v>#REF!</v>
      </c>
      <c r="N27" t="e">
        <f>'FY2016 RPDC '!#REF!</f>
        <v>#REF!</v>
      </c>
      <c r="O27" t="e">
        <f>'FY2016 RPDC '!#REF!</f>
        <v>#REF!</v>
      </c>
      <c r="P27">
        <f>'FY2016 RPDC '!M33</f>
        <v>10977.449999999721</v>
      </c>
      <c r="Q27">
        <f>'FY2016 RPDC '!N33</f>
        <v>3036085.25</v>
      </c>
      <c r="R27">
        <f>'FY2016 RPDC '!O33</f>
        <v>-32145.75</v>
      </c>
      <c r="S27">
        <f>'FY2016 RPDC '!P33</f>
        <v>-1.0476965391458466E-2</v>
      </c>
      <c r="T27">
        <f>'FY2016 RPDC '!Q33</f>
        <v>-2.8999999999999773</v>
      </c>
      <c r="U27">
        <f>'FY2016 RPDC '!R33</f>
        <v>-6.1414654807284566E-3</v>
      </c>
    </row>
    <row r="28" spans="1:21" x14ac:dyDescent="0.35">
      <c r="A28">
        <f>'FY2016 RPDC '!A34</f>
        <v>28</v>
      </c>
      <c r="B28">
        <f>'FY2016 RPDC '!B34</f>
        <v>576</v>
      </c>
      <c r="C28">
        <f>'FY2016 RPDC '!C34</f>
        <v>576</v>
      </c>
      <c r="D28" t="str">
        <f>'FY2016 RPDC '!D34</f>
        <v>BELLE PLAINE</v>
      </c>
      <c r="E28">
        <f>'FY2016 RPDC '!E34</f>
        <v>557.6</v>
      </c>
      <c r="F28">
        <f>'FY2016 RPDC '!F34</f>
        <v>6370</v>
      </c>
      <c r="G28">
        <f>'FY2016 RPDC '!G34</f>
        <v>3551912</v>
      </c>
      <c r="H28">
        <f>'FY2016 RPDC '!H34</f>
        <v>14462</v>
      </c>
      <c r="I28">
        <f>'FY2016 RPDC '!I34</f>
        <v>3566374</v>
      </c>
      <c r="J28">
        <f>'FY2016 RPDC '!J34</f>
        <v>540</v>
      </c>
      <c r="K28">
        <f>'FY2016 RPDC '!K34</f>
        <v>6450</v>
      </c>
      <c r="L28">
        <f>'FY2016 RPDC '!L34</f>
        <v>3483000</v>
      </c>
      <c r="M28" t="e">
        <f>'FY2016 RPDC '!#REF!</f>
        <v>#REF!</v>
      </c>
      <c r="N28" t="e">
        <f>'FY2016 RPDC '!#REF!</f>
        <v>#REF!</v>
      </c>
      <c r="O28" t="e">
        <f>'FY2016 RPDC '!#REF!</f>
        <v>#REF!</v>
      </c>
      <c r="P28">
        <f>'FY2016 RPDC '!M34</f>
        <v>104431.12000000011</v>
      </c>
      <c r="Q28">
        <f>'FY2016 RPDC '!N34</f>
        <v>3587431.12</v>
      </c>
      <c r="R28">
        <f>'FY2016 RPDC '!O34</f>
        <v>21057.120000000112</v>
      </c>
      <c r="S28">
        <f>'FY2016 RPDC '!P34</f>
        <v>5.9043499083383045E-3</v>
      </c>
      <c r="T28">
        <f>'FY2016 RPDC '!Q34</f>
        <v>-17.600000000000023</v>
      </c>
      <c r="U28">
        <f>'FY2016 RPDC '!R34</f>
        <v>-3.1563845050215249E-2</v>
      </c>
    </row>
    <row r="29" spans="1:21" x14ac:dyDescent="0.35">
      <c r="A29">
        <f>'FY2016 RPDC '!A35</f>
        <v>29</v>
      </c>
      <c r="B29">
        <f>'FY2016 RPDC '!B35</f>
        <v>585</v>
      </c>
      <c r="C29">
        <f>'FY2016 RPDC '!C35</f>
        <v>585</v>
      </c>
      <c r="D29" t="str">
        <f>'FY2016 RPDC '!D35</f>
        <v>BELLEVUE</v>
      </c>
      <c r="E29">
        <f>'FY2016 RPDC '!E35</f>
        <v>579.70000000000005</v>
      </c>
      <c r="F29">
        <f>'FY2016 RPDC '!F35</f>
        <v>6423</v>
      </c>
      <c r="G29">
        <f>'FY2016 RPDC '!G35</f>
        <v>3723413</v>
      </c>
      <c r="H29">
        <f>'FY2016 RPDC '!H35</f>
        <v>0</v>
      </c>
      <c r="I29">
        <f>'FY2016 RPDC '!I35</f>
        <v>3723413</v>
      </c>
      <c r="J29">
        <f>'FY2016 RPDC '!J35</f>
        <v>570.29999999999995</v>
      </c>
      <c r="K29">
        <f>'FY2016 RPDC '!K35</f>
        <v>6503</v>
      </c>
      <c r="L29">
        <f>'FY2016 RPDC '!L35</f>
        <v>3708660.9</v>
      </c>
      <c r="M29" t="e">
        <f>'FY2016 RPDC '!#REF!</f>
        <v>#REF!</v>
      </c>
      <c r="N29" t="e">
        <f>'FY2016 RPDC '!#REF!</f>
        <v>#REF!</v>
      </c>
      <c r="O29" t="e">
        <f>'FY2016 RPDC '!#REF!</f>
        <v>#REF!</v>
      </c>
      <c r="P29">
        <f>'FY2016 RPDC '!M35</f>
        <v>51986.229999999981</v>
      </c>
      <c r="Q29">
        <f>'FY2016 RPDC '!N35</f>
        <v>3760647.13</v>
      </c>
      <c r="R29">
        <f>'FY2016 RPDC '!O35</f>
        <v>37234.129999999888</v>
      </c>
      <c r="S29">
        <f>'FY2016 RPDC '!P35</f>
        <v>9.9999999999999707E-3</v>
      </c>
      <c r="T29">
        <f>'FY2016 RPDC '!Q35</f>
        <v>-9.4000000000000909</v>
      </c>
      <c r="U29">
        <f>'FY2016 RPDC '!R35</f>
        <v>-1.6215283767466088E-2</v>
      </c>
    </row>
    <row r="30" spans="1:21" x14ac:dyDescent="0.35">
      <c r="A30">
        <f>'FY2016 RPDC '!A36</f>
        <v>30</v>
      </c>
      <c r="B30">
        <f>'FY2016 RPDC '!B36</f>
        <v>594</v>
      </c>
      <c r="C30">
        <f>'FY2016 RPDC '!C36</f>
        <v>594</v>
      </c>
      <c r="D30" t="str">
        <f>'FY2016 RPDC '!D36</f>
        <v>BELMOND-KLEMME</v>
      </c>
      <c r="E30">
        <f>'FY2016 RPDC '!E36</f>
        <v>796.4</v>
      </c>
      <c r="F30">
        <f>'FY2016 RPDC '!F36</f>
        <v>6371</v>
      </c>
      <c r="G30">
        <f>'FY2016 RPDC '!G36</f>
        <v>5073864</v>
      </c>
      <c r="H30">
        <f>'FY2016 RPDC '!H36</f>
        <v>0</v>
      </c>
      <c r="I30">
        <f>'FY2016 RPDC '!I36</f>
        <v>5073864</v>
      </c>
      <c r="J30">
        <f>'FY2016 RPDC '!J36</f>
        <v>793.2</v>
      </c>
      <c r="K30">
        <f>'FY2016 RPDC '!K36</f>
        <v>6451</v>
      </c>
      <c r="L30">
        <f>'FY2016 RPDC '!L36</f>
        <v>5116933.2</v>
      </c>
      <c r="M30" t="e">
        <f>'FY2016 RPDC '!#REF!</f>
        <v>#REF!</v>
      </c>
      <c r="N30" t="e">
        <f>'FY2016 RPDC '!#REF!</f>
        <v>#REF!</v>
      </c>
      <c r="O30" t="e">
        <f>'FY2016 RPDC '!#REF!</f>
        <v>#REF!</v>
      </c>
      <c r="P30">
        <f>'FY2016 RPDC '!M36</f>
        <v>7669.4399999994785</v>
      </c>
      <c r="Q30">
        <f>'FY2016 RPDC '!N36</f>
        <v>5124602.6399999997</v>
      </c>
      <c r="R30">
        <f>'FY2016 RPDC '!O36</f>
        <v>50738.639999999665</v>
      </c>
      <c r="S30">
        <f>'FY2016 RPDC '!P36</f>
        <v>9.9999999999999343E-3</v>
      </c>
      <c r="T30">
        <f>'FY2016 RPDC '!Q36</f>
        <v>-3.1999999999999318</v>
      </c>
      <c r="U30">
        <f>'FY2016 RPDC '!R36</f>
        <v>-4.018081366147579E-3</v>
      </c>
    </row>
    <row r="31" spans="1:21" x14ac:dyDescent="0.35">
      <c r="A31">
        <f>'FY2016 RPDC '!A37</f>
        <v>31</v>
      </c>
      <c r="B31">
        <f>'FY2016 RPDC '!B37</f>
        <v>603</v>
      </c>
      <c r="C31">
        <f>'FY2016 RPDC '!C37</f>
        <v>603</v>
      </c>
      <c r="D31" t="str">
        <f>'FY2016 RPDC '!D37</f>
        <v>BENNETT</v>
      </c>
      <c r="E31">
        <f>'FY2016 RPDC '!E37</f>
        <v>194.3</v>
      </c>
      <c r="F31">
        <f>'FY2016 RPDC '!F37</f>
        <v>6497</v>
      </c>
      <c r="G31">
        <f>'FY2016 RPDC '!G37</f>
        <v>1262367</v>
      </c>
      <c r="H31">
        <f>'FY2016 RPDC '!H37</f>
        <v>0</v>
      </c>
      <c r="I31">
        <f>'FY2016 RPDC '!I37</f>
        <v>1262367</v>
      </c>
      <c r="J31">
        <f>'FY2016 RPDC '!J37</f>
        <v>190.3</v>
      </c>
      <c r="K31">
        <f>'FY2016 RPDC '!K37</f>
        <v>6577</v>
      </c>
      <c r="L31">
        <f>'FY2016 RPDC '!L37</f>
        <v>1251603.1000000001</v>
      </c>
      <c r="M31" t="e">
        <f>'FY2016 RPDC '!#REF!</f>
        <v>#REF!</v>
      </c>
      <c r="N31" t="e">
        <f>'FY2016 RPDC '!#REF!</f>
        <v>#REF!</v>
      </c>
      <c r="O31" t="e">
        <f>'FY2016 RPDC '!#REF!</f>
        <v>#REF!</v>
      </c>
      <c r="P31">
        <f>'FY2016 RPDC '!M37</f>
        <v>23387.569999999832</v>
      </c>
      <c r="Q31">
        <f>'FY2016 RPDC '!N37</f>
        <v>1274990.67</v>
      </c>
      <c r="R31">
        <f>'FY2016 RPDC '!O37</f>
        <v>12623.669999999925</v>
      </c>
      <c r="S31">
        <f>'FY2016 RPDC '!P37</f>
        <v>9.9999999999999412E-3</v>
      </c>
      <c r="T31">
        <f>'FY2016 RPDC '!Q37</f>
        <v>-4</v>
      </c>
      <c r="U31">
        <f>'FY2016 RPDC '!R37</f>
        <v>-2.0586721564590838E-2</v>
      </c>
    </row>
    <row r="32" spans="1:21" x14ac:dyDescent="0.35">
      <c r="A32">
        <f>'FY2016 RPDC '!A38</f>
        <v>32</v>
      </c>
      <c r="B32">
        <f>'FY2016 RPDC '!B38</f>
        <v>609</v>
      </c>
      <c r="C32">
        <f>'FY2016 RPDC '!C38</f>
        <v>609</v>
      </c>
      <c r="D32" t="str">
        <f>'FY2016 RPDC '!D38</f>
        <v>BENTON</v>
      </c>
      <c r="E32">
        <f>'FY2016 RPDC '!E38</f>
        <v>1496</v>
      </c>
      <c r="F32">
        <f>'FY2016 RPDC '!F38</f>
        <v>6431</v>
      </c>
      <c r="G32">
        <f>'FY2016 RPDC '!G38</f>
        <v>9620776</v>
      </c>
      <c r="H32">
        <f>'FY2016 RPDC '!H38</f>
        <v>0</v>
      </c>
      <c r="I32">
        <f>'FY2016 RPDC '!I38</f>
        <v>9620776</v>
      </c>
      <c r="J32">
        <f>'FY2016 RPDC '!J38</f>
        <v>1475.9</v>
      </c>
      <c r="K32">
        <f>'FY2016 RPDC '!K38</f>
        <v>6511</v>
      </c>
      <c r="L32">
        <f>'FY2016 RPDC '!L38</f>
        <v>9609584.9000000004</v>
      </c>
      <c r="M32" t="e">
        <f>'FY2016 RPDC '!#REF!</f>
        <v>#REF!</v>
      </c>
      <c r="N32" t="e">
        <f>'FY2016 RPDC '!#REF!</f>
        <v>#REF!</v>
      </c>
      <c r="O32" t="e">
        <f>'FY2016 RPDC '!#REF!</f>
        <v>#REF!</v>
      </c>
      <c r="P32">
        <f>'FY2016 RPDC '!M38</f>
        <v>107398.8599999994</v>
      </c>
      <c r="Q32">
        <f>'FY2016 RPDC '!N38</f>
        <v>9716983.7599999998</v>
      </c>
      <c r="R32">
        <f>'FY2016 RPDC '!O38</f>
        <v>96207.759999999776</v>
      </c>
      <c r="S32">
        <f>'FY2016 RPDC '!P38</f>
        <v>9.9999999999999759E-3</v>
      </c>
      <c r="T32">
        <f>'FY2016 RPDC '!Q38</f>
        <v>-20.099999999999909</v>
      </c>
      <c r="U32">
        <f>'FY2016 RPDC '!R38</f>
        <v>-1.3435828877005286E-2</v>
      </c>
    </row>
    <row r="33" spans="1:21" x14ac:dyDescent="0.35">
      <c r="A33">
        <f>'FY2016 RPDC '!A39</f>
        <v>33</v>
      </c>
      <c r="B33">
        <f>'FY2016 RPDC '!B39</f>
        <v>621</v>
      </c>
      <c r="C33">
        <f>'FY2016 RPDC '!C39</f>
        <v>621</v>
      </c>
      <c r="D33" t="str">
        <f>'FY2016 RPDC '!D39</f>
        <v>BETTENDORF</v>
      </c>
      <c r="E33">
        <f>'FY2016 RPDC '!E39</f>
        <v>4010.9</v>
      </c>
      <c r="F33">
        <f>'FY2016 RPDC '!F39</f>
        <v>6440</v>
      </c>
      <c r="G33">
        <f>'FY2016 RPDC '!G39</f>
        <v>25830196</v>
      </c>
      <c r="H33">
        <f>'FY2016 RPDC '!H39</f>
        <v>0</v>
      </c>
      <c r="I33">
        <f>'FY2016 RPDC '!I39</f>
        <v>25830196</v>
      </c>
      <c r="J33">
        <f>'FY2016 RPDC '!J39</f>
        <v>3983.3</v>
      </c>
      <c r="K33">
        <f>'FY2016 RPDC '!K39</f>
        <v>6520</v>
      </c>
      <c r="L33">
        <f>'FY2016 RPDC '!L39</f>
        <v>25971116</v>
      </c>
      <c r="M33" t="e">
        <f>'FY2016 RPDC '!#REF!</f>
        <v>#REF!</v>
      </c>
      <c r="N33" t="e">
        <f>'FY2016 RPDC '!#REF!</f>
        <v>#REF!</v>
      </c>
      <c r="O33" t="e">
        <f>'FY2016 RPDC '!#REF!</f>
        <v>#REF!</v>
      </c>
      <c r="P33">
        <f>'FY2016 RPDC '!M39</f>
        <v>117381.96000000089</v>
      </c>
      <c r="Q33">
        <f>'FY2016 RPDC '!N39</f>
        <v>26088497.960000001</v>
      </c>
      <c r="R33">
        <f>'FY2016 RPDC '!O39</f>
        <v>258301.96000000089</v>
      </c>
      <c r="S33">
        <f>'FY2016 RPDC '!P39</f>
        <v>1.0000000000000035E-2</v>
      </c>
      <c r="T33">
        <f>'FY2016 RPDC '!Q39</f>
        <v>-27.599999999999909</v>
      </c>
      <c r="U33">
        <f>'FY2016 RPDC '!R39</f>
        <v>-6.8812485975715942E-3</v>
      </c>
    </row>
    <row r="34" spans="1:21" x14ac:dyDescent="0.35">
      <c r="A34">
        <f>'FY2016 RPDC '!A40</f>
        <v>34</v>
      </c>
      <c r="B34">
        <f>'FY2016 RPDC '!B40</f>
        <v>720</v>
      </c>
      <c r="C34">
        <f>'FY2016 RPDC '!C40</f>
        <v>720</v>
      </c>
      <c r="D34" t="str">
        <f>'FY2016 RPDC '!D40</f>
        <v>BONDURANT-FARRAR</v>
      </c>
      <c r="E34">
        <f>'FY2016 RPDC '!E40</f>
        <v>1595.9</v>
      </c>
      <c r="F34">
        <f>'FY2016 RPDC '!F40</f>
        <v>6366</v>
      </c>
      <c r="G34">
        <f>'FY2016 RPDC '!G40</f>
        <v>10159499</v>
      </c>
      <c r="H34">
        <f>'FY2016 RPDC '!H40</f>
        <v>0</v>
      </c>
      <c r="I34">
        <f>'FY2016 RPDC '!I40</f>
        <v>10159499</v>
      </c>
      <c r="J34">
        <f>'FY2016 RPDC '!J40</f>
        <v>1697.1</v>
      </c>
      <c r="K34">
        <f>'FY2016 RPDC '!K40</f>
        <v>6446</v>
      </c>
      <c r="L34">
        <f>'FY2016 RPDC '!L40</f>
        <v>10939506.6</v>
      </c>
      <c r="M34" t="e">
        <f>'FY2016 RPDC '!#REF!</f>
        <v>#REF!</v>
      </c>
      <c r="N34" t="e">
        <f>'FY2016 RPDC '!#REF!</f>
        <v>#REF!</v>
      </c>
      <c r="O34" t="e">
        <f>'FY2016 RPDC '!#REF!</f>
        <v>#REF!</v>
      </c>
      <c r="P34">
        <f>'FY2016 RPDC '!M40</f>
        <v>0</v>
      </c>
      <c r="Q34">
        <f>'FY2016 RPDC '!N40</f>
        <v>10939506.6</v>
      </c>
      <c r="R34">
        <f>'FY2016 RPDC '!O40</f>
        <v>780007.59999999963</v>
      </c>
      <c r="S34">
        <f>'FY2016 RPDC '!P40</f>
        <v>7.6776187487197903E-2</v>
      </c>
      <c r="T34">
        <f>'FY2016 RPDC '!Q40</f>
        <v>101.19999999999982</v>
      </c>
      <c r="U34">
        <f>'FY2016 RPDC '!R40</f>
        <v>6.3412494517200213E-2</v>
      </c>
    </row>
    <row r="35" spans="1:21" x14ac:dyDescent="0.35">
      <c r="A35">
        <f>'FY2016 RPDC '!A41</f>
        <v>35</v>
      </c>
      <c r="B35">
        <f>'FY2016 RPDC '!B41</f>
        <v>729</v>
      </c>
      <c r="C35">
        <f>'FY2016 RPDC '!C41</f>
        <v>729</v>
      </c>
      <c r="D35" t="str">
        <f>'FY2016 RPDC '!D41</f>
        <v>BOONE</v>
      </c>
      <c r="E35">
        <f>'FY2016 RPDC '!E41</f>
        <v>2142.8000000000002</v>
      </c>
      <c r="F35">
        <f>'FY2016 RPDC '!F41</f>
        <v>6366</v>
      </c>
      <c r="G35">
        <f>'FY2016 RPDC '!G41</f>
        <v>13641065</v>
      </c>
      <c r="H35">
        <f>'FY2016 RPDC '!H41</f>
        <v>0</v>
      </c>
      <c r="I35">
        <f>'FY2016 RPDC '!I41</f>
        <v>13641065</v>
      </c>
      <c r="J35">
        <f>'FY2016 RPDC '!J41</f>
        <v>2094.3000000000002</v>
      </c>
      <c r="K35">
        <f>'FY2016 RPDC '!K41</f>
        <v>6446</v>
      </c>
      <c r="L35">
        <f>'FY2016 RPDC '!L41</f>
        <v>13499857.800000001</v>
      </c>
      <c r="M35" t="e">
        <f>'FY2016 RPDC '!#REF!</f>
        <v>#REF!</v>
      </c>
      <c r="N35" t="e">
        <f>'FY2016 RPDC '!#REF!</f>
        <v>#REF!</v>
      </c>
      <c r="O35" t="e">
        <f>'FY2016 RPDC '!#REF!</f>
        <v>#REF!</v>
      </c>
      <c r="P35">
        <f>'FY2016 RPDC '!M41</f>
        <v>277617.84999999963</v>
      </c>
      <c r="Q35">
        <f>'FY2016 RPDC '!N41</f>
        <v>13777475.65</v>
      </c>
      <c r="R35">
        <f>'FY2016 RPDC '!O41</f>
        <v>136410.65000000037</v>
      </c>
      <c r="S35">
        <f>'FY2016 RPDC '!P41</f>
        <v>1.0000000000000028E-2</v>
      </c>
      <c r="T35">
        <f>'FY2016 RPDC '!Q41</f>
        <v>-48.5</v>
      </c>
      <c r="U35">
        <f>'FY2016 RPDC '!R41</f>
        <v>-2.263393690498413E-2</v>
      </c>
    </row>
    <row r="36" spans="1:21" x14ac:dyDescent="0.35">
      <c r="A36">
        <f>'FY2016 RPDC '!A42</f>
        <v>36</v>
      </c>
      <c r="B36">
        <f>'FY2016 RPDC '!B42</f>
        <v>747</v>
      </c>
      <c r="C36">
        <f>'FY2016 RPDC '!C42</f>
        <v>747</v>
      </c>
      <c r="D36" t="str">
        <f>'FY2016 RPDC '!D42</f>
        <v>BOYDEN-HULL</v>
      </c>
      <c r="E36">
        <f>'FY2016 RPDC '!E42</f>
        <v>608.5</v>
      </c>
      <c r="F36">
        <f>'FY2016 RPDC '!F42</f>
        <v>6366</v>
      </c>
      <c r="G36">
        <f>'FY2016 RPDC '!G42</f>
        <v>3873711</v>
      </c>
      <c r="H36">
        <f>'FY2016 RPDC '!H42</f>
        <v>14281</v>
      </c>
      <c r="I36">
        <f>'FY2016 RPDC '!I42</f>
        <v>3887992</v>
      </c>
      <c r="J36">
        <f>'FY2016 RPDC '!J42</f>
        <v>618.1</v>
      </c>
      <c r="K36">
        <f>'FY2016 RPDC '!K42</f>
        <v>6446</v>
      </c>
      <c r="L36">
        <f>'FY2016 RPDC '!L42</f>
        <v>3984272.6</v>
      </c>
      <c r="M36" t="e">
        <f>'FY2016 RPDC '!#REF!</f>
        <v>#REF!</v>
      </c>
      <c r="N36" t="e">
        <f>'FY2016 RPDC '!#REF!</f>
        <v>#REF!</v>
      </c>
      <c r="O36" t="e">
        <f>'FY2016 RPDC '!#REF!</f>
        <v>#REF!</v>
      </c>
      <c r="P36">
        <f>'FY2016 RPDC '!M42</f>
        <v>0</v>
      </c>
      <c r="Q36">
        <f>'FY2016 RPDC '!N42</f>
        <v>3984272.6</v>
      </c>
      <c r="R36">
        <f>'FY2016 RPDC '!O42</f>
        <v>96280.600000000093</v>
      </c>
      <c r="S36">
        <f>'FY2016 RPDC '!P42</f>
        <v>2.4763579760452206E-2</v>
      </c>
      <c r="T36">
        <f>'FY2016 RPDC '!Q42</f>
        <v>9.6000000000000227</v>
      </c>
      <c r="U36">
        <f>'FY2016 RPDC '!R42</f>
        <v>1.5776499589153694E-2</v>
      </c>
    </row>
    <row r="37" spans="1:21" x14ac:dyDescent="0.35">
      <c r="A37">
        <f>'FY2016 RPDC '!A43</f>
        <v>37</v>
      </c>
      <c r="B37">
        <f>'FY2016 RPDC '!B43</f>
        <v>1917</v>
      </c>
      <c r="C37">
        <f>'FY2016 RPDC '!C43</f>
        <v>1917</v>
      </c>
      <c r="D37" t="str">
        <f>'FY2016 RPDC '!D43</f>
        <v>BOYER VALLEY</v>
      </c>
      <c r="E37">
        <f>'FY2016 RPDC '!E43</f>
        <v>432.7</v>
      </c>
      <c r="F37">
        <f>'FY2016 RPDC '!F43</f>
        <v>6374</v>
      </c>
      <c r="G37">
        <f>'FY2016 RPDC '!G43</f>
        <v>2758030</v>
      </c>
      <c r="H37">
        <f>'FY2016 RPDC '!H43</f>
        <v>0</v>
      </c>
      <c r="I37">
        <f>'FY2016 RPDC '!I43</f>
        <v>2758030</v>
      </c>
      <c r="J37">
        <f>'FY2016 RPDC '!J43</f>
        <v>438</v>
      </c>
      <c r="K37">
        <f>'FY2016 RPDC '!K43</f>
        <v>6454</v>
      </c>
      <c r="L37">
        <f>'FY2016 RPDC '!L43</f>
        <v>2826852</v>
      </c>
      <c r="M37" t="e">
        <f>'FY2016 RPDC '!#REF!</f>
        <v>#REF!</v>
      </c>
      <c r="N37" t="e">
        <f>'FY2016 RPDC '!#REF!</f>
        <v>#REF!</v>
      </c>
      <c r="O37" t="e">
        <f>'FY2016 RPDC '!#REF!</f>
        <v>#REF!</v>
      </c>
      <c r="P37">
        <f>'FY2016 RPDC '!M43</f>
        <v>0</v>
      </c>
      <c r="Q37">
        <f>'FY2016 RPDC '!N43</f>
        <v>2826852</v>
      </c>
      <c r="R37">
        <f>'FY2016 RPDC '!O43</f>
        <v>68822</v>
      </c>
      <c r="S37">
        <f>'FY2016 RPDC '!P43</f>
        <v>2.4953318129244423E-2</v>
      </c>
      <c r="T37">
        <f>'FY2016 RPDC '!Q43</f>
        <v>5.3000000000000114</v>
      </c>
      <c r="U37">
        <f>'FY2016 RPDC '!R43</f>
        <v>1.2248671134735409E-2</v>
      </c>
    </row>
    <row r="38" spans="1:21" x14ac:dyDescent="0.35">
      <c r="A38">
        <f>'FY2016 RPDC '!A44</f>
        <v>38</v>
      </c>
      <c r="B38">
        <f>'FY2016 RPDC '!B44</f>
        <v>846</v>
      </c>
      <c r="C38">
        <f>'FY2016 RPDC '!C44</f>
        <v>846</v>
      </c>
      <c r="D38" t="str">
        <f>'FY2016 RPDC '!D44</f>
        <v>BROOKLYN-GUERNSEY-MALCOM</v>
      </c>
      <c r="E38">
        <f>'FY2016 RPDC '!E44</f>
        <v>533.20000000000005</v>
      </c>
      <c r="F38">
        <f>'FY2016 RPDC '!F44</f>
        <v>6381</v>
      </c>
      <c r="G38">
        <f>'FY2016 RPDC '!G44</f>
        <v>3402349</v>
      </c>
      <c r="H38">
        <f>'FY2016 RPDC '!H44</f>
        <v>0</v>
      </c>
      <c r="I38">
        <f>'FY2016 RPDC '!I44</f>
        <v>3402349</v>
      </c>
      <c r="J38">
        <f>'FY2016 RPDC '!J44</f>
        <v>542</v>
      </c>
      <c r="K38">
        <f>'FY2016 RPDC '!K44</f>
        <v>6461</v>
      </c>
      <c r="L38">
        <f>'FY2016 RPDC '!L44</f>
        <v>3501862</v>
      </c>
      <c r="M38" t="e">
        <f>'FY2016 RPDC '!#REF!</f>
        <v>#REF!</v>
      </c>
      <c r="N38" t="e">
        <f>'FY2016 RPDC '!#REF!</f>
        <v>#REF!</v>
      </c>
      <c r="O38" t="e">
        <f>'FY2016 RPDC '!#REF!</f>
        <v>#REF!</v>
      </c>
      <c r="P38">
        <f>'FY2016 RPDC '!M44</f>
        <v>0</v>
      </c>
      <c r="Q38">
        <f>'FY2016 RPDC '!N44</f>
        <v>3501862</v>
      </c>
      <c r="R38">
        <f>'FY2016 RPDC '!O44</f>
        <v>99513</v>
      </c>
      <c r="S38">
        <f>'FY2016 RPDC '!P44</f>
        <v>2.924832226206071E-2</v>
      </c>
      <c r="T38">
        <f>'FY2016 RPDC '!Q44</f>
        <v>8.7999999999999545</v>
      </c>
      <c r="U38">
        <f>'FY2016 RPDC '!R44</f>
        <v>1.650412603150779E-2</v>
      </c>
    </row>
    <row r="39" spans="1:21" x14ac:dyDescent="0.35">
      <c r="A39">
        <f>'FY2016 RPDC '!A45</f>
        <v>39</v>
      </c>
      <c r="B39">
        <f>'FY2016 RPDC '!B45</f>
        <v>882</v>
      </c>
      <c r="C39">
        <f>'FY2016 RPDC '!C45</f>
        <v>882</v>
      </c>
      <c r="D39" t="str">
        <f>'FY2016 RPDC '!D45</f>
        <v>BURLINGTON</v>
      </c>
      <c r="E39">
        <f>'FY2016 RPDC '!E45</f>
        <v>4636.5</v>
      </c>
      <c r="F39">
        <f>'FY2016 RPDC '!F45</f>
        <v>6366</v>
      </c>
      <c r="G39">
        <f>'FY2016 RPDC '!G45</f>
        <v>29515959</v>
      </c>
      <c r="H39">
        <f>'FY2016 RPDC '!H45</f>
        <v>0</v>
      </c>
      <c r="I39">
        <f>'FY2016 RPDC '!I45</f>
        <v>29515959</v>
      </c>
      <c r="J39">
        <f>'FY2016 RPDC '!J45</f>
        <v>4593.8999999999996</v>
      </c>
      <c r="K39">
        <f>'FY2016 RPDC '!K45</f>
        <v>6446</v>
      </c>
      <c r="L39">
        <f>'FY2016 RPDC '!L45</f>
        <v>29612279.399999999</v>
      </c>
      <c r="M39" t="e">
        <f>'FY2016 RPDC '!#REF!</f>
        <v>#REF!</v>
      </c>
      <c r="N39" t="e">
        <f>'FY2016 RPDC '!#REF!</f>
        <v>#REF!</v>
      </c>
      <c r="O39" t="e">
        <f>'FY2016 RPDC '!#REF!</f>
        <v>#REF!</v>
      </c>
      <c r="P39">
        <f>'FY2016 RPDC '!M45</f>
        <v>198839.19000000134</v>
      </c>
      <c r="Q39">
        <f>'FY2016 RPDC '!N45</f>
        <v>29811118.59</v>
      </c>
      <c r="R39">
        <f>'FY2016 RPDC '!O45</f>
        <v>295159.58999999985</v>
      </c>
      <c r="S39">
        <f>'FY2016 RPDC '!P45</f>
        <v>9.999999999999995E-3</v>
      </c>
      <c r="T39">
        <f>'FY2016 RPDC '!Q45</f>
        <v>-42.600000000000364</v>
      </c>
      <c r="U39">
        <f>'FY2016 RPDC '!R45</f>
        <v>-9.1879650598512587E-3</v>
      </c>
    </row>
    <row r="40" spans="1:21" x14ac:dyDescent="0.35">
      <c r="A40">
        <f>'FY2016 RPDC '!A46</f>
        <v>40</v>
      </c>
      <c r="B40">
        <f>'FY2016 RPDC '!B46</f>
        <v>916</v>
      </c>
      <c r="C40">
        <f>'FY2016 RPDC '!C46</f>
        <v>916</v>
      </c>
      <c r="D40" t="str">
        <f>'FY2016 RPDC '!D46</f>
        <v>CAL</v>
      </c>
      <c r="E40">
        <f>'FY2016 RPDC '!E46</f>
        <v>264.39999999999998</v>
      </c>
      <c r="F40">
        <f>'FY2016 RPDC '!F46</f>
        <v>6536</v>
      </c>
      <c r="G40">
        <f>'FY2016 RPDC '!G46</f>
        <v>1728118</v>
      </c>
      <c r="H40">
        <f>'FY2016 RPDC '!H46</f>
        <v>21748</v>
      </c>
      <c r="I40">
        <f>'FY2016 RPDC '!I46</f>
        <v>1749866</v>
      </c>
      <c r="J40">
        <f>'FY2016 RPDC '!J46</f>
        <v>252</v>
      </c>
      <c r="K40">
        <f>'FY2016 RPDC '!K46</f>
        <v>6616</v>
      </c>
      <c r="L40">
        <f>'FY2016 RPDC '!L46</f>
        <v>1667232</v>
      </c>
      <c r="M40" t="e">
        <f>'FY2016 RPDC '!#REF!</f>
        <v>#REF!</v>
      </c>
      <c r="N40" t="e">
        <f>'FY2016 RPDC '!#REF!</f>
        <v>#REF!</v>
      </c>
      <c r="O40" t="e">
        <f>'FY2016 RPDC '!#REF!</f>
        <v>#REF!</v>
      </c>
      <c r="P40">
        <f>'FY2016 RPDC '!M46</f>
        <v>78167.179999999935</v>
      </c>
      <c r="Q40">
        <f>'FY2016 RPDC '!N46</f>
        <v>1745399.18</v>
      </c>
      <c r="R40">
        <f>'FY2016 RPDC '!O46</f>
        <v>-4466.8200000000652</v>
      </c>
      <c r="S40">
        <f>'FY2016 RPDC '!P46</f>
        <v>-2.5526640325602449E-3</v>
      </c>
      <c r="T40">
        <f>'FY2016 RPDC '!Q46</f>
        <v>-12.399999999999977</v>
      </c>
      <c r="U40">
        <f>'FY2016 RPDC '!R46</f>
        <v>-4.6898638426626241E-2</v>
      </c>
    </row>
    <row r="41" spans="1:21" x14ac:dyDescent="0.35">
      <c r="A41">
        <f>'FY2016 RPDC '!A47</f>
        <v>41</v>
      </c>
      <c r="B41">
        <f>'FY2016 RPDC '!B47</f>
        <v>918</v>
      </c>
      <c r="C41">
        <f>'FY2016 RPDC '!C47</f>
        <v>918</v>
      </c>
      <c r="D41" t="str">
        <f>'FY2016 RPDC '!D47</f>
        <v>CALAMUS-WHEATLAND</v>
      </c>
      <c r="E41">
        <f>'FY2016 RPDC '!E47</f>
        <v>450</v>
      </c>
      <c r="F41">
        <f>'FY2016 RPDC '!F47</f>
        <v>6425</v>
      </c>
      <c r="G41">
        <f>'FY2016 RPDC '!G47</f>
        <v>2891250</v>
      </c>
      <c r="H41">
        <f>'FY2016 RPDC '!H47</f>
        <v>26167</v>
      </c>
      <c r="I41">
        <f>'FY2016 RPDC '!I47</f>
        <v>2917417</v>
      </c>
      <c r="J41">
        <f>'FY2016 RPDC '!J47</f>
        <v>458.1</v>
      </c>
      <c r="K41">
        <f>'FY2016 RPDC '!K47</f>
        <v>6505</v>
      </c>
      <c r="L41">
        <f>'FY2016 RPDC '!L47</f>
        <v>2979940.5</v>
      </c>
      <c r="M41" t="e">
        <f>'FY2016 RPDC '!#REF!</f>
        <v>#REF!</v>
      </c>
      <c r="N41" t="e">
        <f>'FY2016 RPDC '!#REF!</f>
        <v>#REF!</v>
      </c>
      <c r="O41" t="e">
        <f>'FY2016 RPDC '!#REF!</f>
        <v>#REF!</v>
      </c>
      <c r="P41">
        <f>'FY2016 RPDC '!M47</f>
        <v>0</v>
      </c>
      <c r="Q41">
        <f>'FY2016 RPDC '!N47</f>
        <v>2979940.5</v>
      </c>
      <c r="R41">
        <f>'FY2016 RPDC '!O47</f>
        <v>62523.5</v>
      </c>
      <c r="S41">
        <f>'FY2016 RPDC '!P47</f>
        <v>2.1431115263947528E-2</v>
      </c>
      <c r="T41">
        <f>'FY2016 RPDC '!Q47</f>
        <v>8.1000000000000227</v>
      </c>
      <c r="U41">
        <f>'FY2016 RPDC '!R47</f>
        <v>1.8000000000000051E-2</v>
      </c>
    </row>
    <row r="42" spans="1:21" x14ac:dyDescent="0.35">
      <c r="A42">
        <f>'FY2016 RPDC '!A48</f>
        <v>42</v>
      </c>
      <c r="B42">
        <f>'FY2016 RPDC '!B48</f>
        <v>914</v>
      </c>
      <c r="C42">
        <f>'FY2016 RPDC '!C48</f>
        <v>914</v>
      </c>
      <c r="D42" t="str">
        <f>'FY2016 RPDC '!D48</f>
        <v>CAM</v>
      </c>
      <c r="E42">
        <f>'FY2016 RPDC '!E48</f>
        <v>444.9</v>
      </c>
      <c r="F42">
        <f>'FY2016 RPDC '!F48</f>
        <v>6416</v>
      </c>
      <c r="G42">
        <f>'FY2016 RPDC '!G48</f>
        <v>2854478</v>
      </c>
      <c r="H42">
        <f>'FY2016 RPDC '!H48</f>
        <v>0</v>
      </c>
      <c r="I42">
        <f>'FY2016 RPDC '!I48</f>
        <v>2854478</v>
      </c>
      <c r="J42">
        <f>'FY2016 RPDC '!J48</f>
        <v>441.4</v>
      </c>
      <c r="K42">
        <f>'FY2016 RPDC '!K48</f>
        <v>6496</v>
      </c>
      <c r="L42">
        <f>'FY2016 RPDC '!L48</f>
        <v>2867334.4</v>
      </c>
      <c r="M42" t="e">
        <f>'FY2016 RPDC '!#REF!</f>
        <v>#REF!</v>
      </c>
      <c r="N42" t="e">
        <f>'FY2016 RPDC '!#REF!</f>
        <v>#REF!</v>
      </c>
      <c r="O42" t="e">
        <f>'FY2016 RPDC '!#REF!</f>
        <v>#REF!</v>
      </c>
      <c r="P42">
        <f>'FY2016 RPDC '!M48</f>
        <v>15688.379999999888</v>
      </c>
      <c r="Q42">
        <f>'FY2016 RPDC '!N48</f>
        <v>2883022.78</v>
      </c>
      <c r="R42">
        <f>'FY2016 RPDC '!O48</f>
        <v>28544.779999999795</v>
      </c>
      <c r="S42">
        <f>'FY2016 RPDC '!P48</f>
        <v>9.9999999999999291E-3</v>
      </c>
      <c r="T42">
        <f>'FY2016 RPDC '!Q48</f>
        <v>-3.5</v>
      </c>
      <c r="U42">
        <f>'FY2016 RPDC '!R48</f>
        <v>-7.8669363902000456E-3</v>
      </c>
    </row>
    <row r="43" spans="1:21" x14ac:dyDescent="0.35">
      <c r="A43">
        <f>'FY2016 RPDC '!A49</f>
        <v>43</v>
      </c>
      <c r="B43">
        <f>'FY2016 RPDC '!B49</f>
        <v>936</v>
      </c>
      <c r="C43">
        <f>'FY2016 RPDC '!C49</f>
        <v>936</v>
      </c>
      <c r="D43" t="str">
        <f>'FY2016 RPDC '!D49</f>
        <v>CAMANCHE</v>
      </c>
      <c r="E43">
        <f>'FY2016 RPDC '!E49</f>
        <v>891</v>
      </c>
      <c r="F43">
        <f>'FY2016 RPDC '!F49</f>
        <v>6366</v>
      </c>
      <c r="G43">
        <f>'FY2016 RPDC '!G49</f>
        <v>5672106</v>
      </c>
      <c r="H43">
        <f>'FY2016 RPDC '!H49</f>
        <v>0</v>
      </c>
      <c r="I43">
        <f>'FY2016 RPDC '!I49</f>
        <v>5672106</v>
      </c>
      <c r="J43">
        <f>'FY2016 RPDC '!J49</f>
        <v>871.2</v>
      </c>
      <c r="K43">
        <f>'FY2016 RPDC '!K49</f>
        <v>6446</v>
      </c>
      <c r="L43">
        <f>'FY2016 RPDC '!L49</f>
        <v>5615755.2000000002</v>
      </c>
      <c r="M43" t="e">
        <f>'FY2016 RPDC '!#REF!</f>
        <v>#REF!</v>
      </c>
      <c r="N43" t="e">
        <f>'FY2016 RPDC '!#REF!</f>
        <v>#REF!</v>
      </c>
      <c r="O43" t="e">
        <f>'FY2016 RPDC '!#REF!</f>
        <v>#REF!</v>
      </c>
      <c r="P43">
        <f>'FY2016 RPDC '!M49</f>
        <v>113071.8599999994</v>
      </c>
      <c r="Q43">
        <f>'FY2016 RPDC '!N49</f>
        <v>5728827.0599999996</v>
      </c>
      <c r="R43">
        <f>'FY2016 RPDC '!O49</f>
        <v>56721.05999999959</v>
      </c>
      <c r="S43">
        <f>'FY2016 RPDC '!P49</f>
        <v>9.9999999999999273E-3</v>
      </c>
      <c r="T43">
        <f>'FY2016 RPDC '!Q49</f>
        <v>-19.799999999999955</v>
      </c>
      <c r="U43">
        <f>'FY2016 RPDC '!R49</f>
        <v>-2.2222222222222171E-2</v>
      </c>
    </row>
    <row r="44" spans="1:21" x14ac:dyDescent="0.35">
      <c r="A44">
        <f>'FY2016 RPDC '!A50</f>
        <v>44</v>
      </c>
      <c r="B44">
        <f>'FY2016 RPDC '!B50</f>
        <v>977</v>
      </c>
      <c r="C44">
        <f>'FY2016 RPDC '!C50</f>
        <v>977</v>
      </c>
      <c r="D44" t="str">
        <f>'FY2016 RPDC '!D50</f>
        <v>CARDINAL</v>
      </c>
      <c r="E44">
        <f>'FY2016 RPDC '!E50</f>
        <v>601</v>
      </c>
      <c r="F44">
        <f>'FY2016 RPDC '!F50</f>
        <v>6366</v>
      </c>
      <c r="G44">
        <f>'FY2016 RPDC '!G50</f>
        <v>3825966</v>
      </c>
      <c r="H44">
        <f>'FY2016 RPDC '!H50</f>
        <v>0</v>
      </c>
      <c r="I44">
        <f>'FY2016 RPDC '!I50</f>
        <v>3825966</v>
      </c>
      <c r="J44">
        <f>'FY2016 RPDC '!J50</f>
        <v>556.20000000000005</v>
      </c>
      <c r="K44">
        <f>'FY2016 RPDC '!K50</f>
        <v>6446</v>
      </c>
      <c r="L44">
        <f>'FY2016 RPDC '!L50</f>
        <v>3585265.2</v>
      </c>
      <c r="M44" t="e">
        <f>'FY2016 RPDC '!#REF!</f>
        <v>#REF!</v>
      </c>
      <c r="N44" t="e">
        <f>'FY2016 RPDC '!#REF!</f>
        <v>#REF!</v>
      </c>
      <c r="O44" t="e">
        <f>'FY2016 RPDC '!#REF!</f>
        <v>#REF!</v>
      </c>
      <c r="P44">
        <f>'FY2016 RPDC '!M50</f>
        <v>278960.45999999996</v>
      </c>
      <c r="Q44">
        <f>'FY2016 RPDC '!N50</f>
        <v>3864225.66</v>
      </c>
      <c r="R44">
        <f>'FY2016 RPDC '!O50</f>
        <v>38259.660000000149</v>
      </c>
      <c r="S44">
        <f>'FY2016 RPDC '!P50</f>
        <v>1.0000000000000038E-2</v>
      </c>
      <c r="T44">
        <f>'FY2016 RPDC '!Q50</f>
        <v>-44.799999999999955</v>
      </c>
      <c r="U44">
        <f>'FY2016 RPDC '!R50</f>
        <v>-7.4542429284525716E-2</v>
      </c>
    </row>
    <row r="45" spans="1:21" x14ac:dyDescent="0.35">
      <c r="A45">
        <f>'FY2016 RPDC '!A51</f>
        <v>45</v>
      </c>
      <c r="B45">
        <f>'FY2016 RPDC '!B51</f>
        <v>981</v>
      </c>
      <c r="C45">
        <f>'FY2016 RPDC '!C51</f>
        <v>981</v>
      </c>
      <c r="D45" t="str">
        <f>'FY2016 RPDC '!D51</f>
        <v>CARLISLE</v>
      </c>
      <c r="E45">
        <f>'FY2016 RPDC '!E51</f>
        <v>1845</v>
      </c>
      <c r="F45">
        <f>'FY2016 RPDC '!F51</f>
        <v>6366</v>
      </c>
      <c r="G45">
        <f>'FY2016 RPDC '!G51</f>
        <v>11745270</v>
      </c>
      <c r="H45">
        <f>'FY2016 RPDC '!H51</f>
        <v>0</v>
      </c>
      <c r="I45">
        <f>'FY2016 RPDC '!I51</f>
        <v>11745270</v>
      </c>
      <c r="J45">
        <f>'FY2016 RPDC '!J51</f>
        <v>1888.3</v>
      </c>
      <c r="K45">
        <f>'FY2016 RPDC '!K51</f>
        <v>6446</v>
      </c>
      <c r="L45">
        <f>'FY2016 RPDC '!L51</f>
        <v>12171981.799999999</v>
      </c>
      <c r="M45" t="e">
        <f>'FY2016 RPDC '!#REF!</f>
        <v>#REF!</v>
      </c>
      <c r="N45" t="e">
        <f>'FY2016 RPDC '!#REF!</f>
        <v>#REF!</v>
      </c>
      <c r="O45" t="e">
        <f>'FY2016 RPDC '!#REF!</f>
        <v>#REF!</v>
      </c>
      <c r="P45">
        <f>'FY2016 RPDC '!M51</f>
        <v>0</v>
      </c>
      <c r="Q45">
        <f>'FY2016 RPDC '!N51</f>
        <v>12171981.799999999</v>
      </c>
      <c r="R45">
        <f>'FY2016 RPDC '!O51</f>
        <v>426711.79999999888</v>
      </c>
      <c r="S45">
        <f>'FY2016 RPDC '!P51</f>
        <v>3.6330522840258152E-2</v>
      </c>
      <c r="T45">
        <f>'FY2016 RPDC '!Q51</f>
        <v>43.299999999999955</v>
      </c>
      <c r="U45">
        <f>'FY2016 RPDC '!R51</f>
        <v>2.346883468834686E-2</v>
      </c>
    </row>
    <row r="46" spans="1:21" x14ac:dyDescent="0.35">
      <c r="A46">
        <f>'FY2016 RPDC '!A52</f>
        <v>46</v>
      </c>
      <c r="B46">
        <f>'FY2016 RPDC '!B52</f>
        <v>999</v>
      </c>
      <c r="C46">
        <f>'FY2016 RPDC '!C52</f>
        <v>999</v>
      </c>
      <c r="D46" t="str">
        <f>'FY2016 RPDC '!D52</f>
        <v>CARROLL</v>
      </c>
      <c r="E46">
        <f>'FY2016 RPDC '!E52</f>
        <v>1675.4</v>
      </c>
      <c r="F46">
        <f>'FY2016 RPDC '!F52</f>
        <v>6366</v>
      </c>
      <c r="G46">
        <f>'FY2016 RPDC '!G52</f>
        <v>10665596</v>
      </c>
      <c r="H46">
        <f>'FY2016 RPDC '!H52</f>
        <v>0</v>
      </c>
      <c r="I46">
        <f>'FY2016 RPDC '!I52</f>
        <v>10665596</v>
      </c>
      <c r="J46">
        <f>'FY2016 RPDC '!J52</f>
        <v>1691.3</v>
      </c>
      <c r="K46">
        <f>'FY2016 RPDC '!K52</f>
        <v>6446</v>
      </c>
      <c r="L46">
        <f>'FY2016 RPDC '!L52</f>
        <v>10902119.799999999</v>
      </c>
      <c r="M46" t="e">
        <f>'FY2016 RPDC '!#REF!</f>
        <v>#REF!</v>
      </c>
      <c r="N46" t="e">
        <f>'FY2016 RPDC '!#REF!</f>
        <v>#REF!</v>
      </c>
      <c r="O46" t="e">
        <f>'FY2016 RPDC '!#REF!</f>
        <v>#REF!</v>
      </c>
      <c r="P46">
        <f>'FY2016 RPDC '!M52</f>
        <v>0</v>
      </c>
      <c r="Q46">
        <f>'FY2016 RPDC '!N52</f>
        <v>10902119.799999999</v>
      </c>
      <c r="R46">
        <f>'FY2016 RPDC '!O52</f>
        <v>236523.79999999888</v>
      </c>
      <c r="S46">
        <f>'FY2016 RPDC '!P52</f>
        <v>2.2176332199344406E-2</v>
      </c>
      <c r="T46">
        <f>'FY2016 RPDC '!Q52</f>
        <v>15.899999999999864</v>
      </c>
      <c r="U46">
        <f>'FY2016 RPDC '!R52</f>
        <v>9.4902709800643806E-3</v>
      </c>
    </row>
    <row r="47" spans="1:21" x14ac:dyDescent="0.35">
      <c r="A47">
        <f>'FY2016 RPDC '!A53</f>
        <v>47</v>
      </c>
      <c r="B47">
        <f>'FY2016 RPDC '!B53</f>
        <v>1044</v>
      </c>
      <c r="C47">
        <f>'FY2016 RPDC '!C53</f>
        <v>1044</v>
      </c>
      <c r="D47" t="str">
        <f>'FY2016 RPDC '!D53</f>
        <v>CEDAR FALLS</v>
      </c>
      <c r="E47">
        <f>'FY2016 RPDC '!E53</f>
        <v>4859.1000000000004</v>
      </c>
      <c r="F47">
        <f>'FY2016 RPDC '!F53</f>
        <v>6373</v>
      </c>
      <c r="G47">
        <f>'FY2016 RPDC '!G53</f>
        <v>30967044</v>
      </c>
      <c r="H47">
        <f>'FY2016 RPDC '!H53</f>
        <v>0</v>
      </c>
      <c r="I47">
        <f>'FY2016 RPDC '!I53</f>
        <v>30967044</v>
      </c>
      <c r="J47">
        <f>'FY2016 RPDC '!J53</f>
        <v>4907.3</v>
      </c>
      <c r="K47">
        <f>'FY2016 RPDC '!K53</f>
        <v>6453</v>
      </c>
      <c r="L47">
        <f>'FY2016 RPDC '!L53</f>
        <v>31666806.900000002</v>
      </c>
      <c r="M47" t="e">
        <f>'FY2016 RPDC '!#REF!</f>
        <v>#REF!</v>
      </c>
      <c r="N47" t="e">
        <f>'FY2016 RPDC '!#REF!</f>
        <v>#REF!</v>
      </c>
      <c r="O47" t="e">
        <f>'FY2016 RPDC '!#REF!</f>
        <v>#REF!</v>
      </c>
      <c r="P47">
        <f>'FY2016 RPDC '!M53</f>
        <v>0</v>
      </c>
      <c r="Q47">
        <f>'FY2016 RPDC '!N53</f>
        <v>31666806.900000002</v>
      </c>
      <c r="R47">
        <f>'FY2016 RPDC '!O53</f>
        <v>699762.90000000224</v>
      </c>
      <c r="S47">
        <f>'FY2016 RPDC '!P53</f>
        <v>2.2597019592829146E-2</v>
      </c>
      <c r="T47">
        <f>'FY2016 RPDC '!Q53</f>
        <v>48.199999999999818</v>
      </c>
      <c r="U47">
        <f>'FY2016 RPDC '!R53</f>
        <v>9.9195324236998235E-3</v>
      </c>
    </row>
    <row r="48" spans="1:21" x14ac:dyDescent="0.35">
      <c r="A48">
        <f>'FY2016 RPDC '!A54</f>
        <v>48</v>
      </c>
      <c r="B48">
        <f>'FY2016 RPDC '!B54</f>
        <v>1053</v>
      </c>
      <c r="C48">
        <f>'FY2016 RPDC '!C54</f>
        <v>1053</v>
      </c>
      <c r="D48" t="str">
        <f>'FY2016 RPDC '!D54</f>
        <v>CEDAR RAPIDS</v>
      </c>
      <c r="E48">
        <f>'FY2016 RPDC '!E54</f>
        <v>16864.7</v>
      </c>
      <c r="F48">
        <f>'FY2016 RPDC '!F54</f>
        <v>6366</v>
      </c>
      <c r="G48">
        <f>'FY2016 RPDC '!G54</f>
        <v>107360680</v>
      </c>
      <c r="H48">
        <f>'FY2016 RPDC '!H54</f>
        <v>0</v>
      </c>
      <c r="I48">
        <f>'FY2016 RPDC '!I54</f>
        <v>107360680</v>
      </c>
      <c r="J48">
        <f>'FY2016 RPDC '!J54</f>
        <v>16842.3</v>
      </c>
      <c r="K48">
        <f>'FY2016 RPDC '!K54</f>
        <v>6446</v>
      </c>
      <c r="L48">
        <f>'FY2016 RPDC '!L54</f>
        <v>108565465.8</v>
      </c>
      <c r="M48" t="e">
        <f>'FY2016 RPDC '!#REF!</f>
        <v>#REF!</v>
      </c>
      <c r="N48" t="e">
        <f>'FY2016 RPDC '!#REF!</f>
        <v>#REF!</v>
      </c>
      <c r="O48" t="e">
        <f>'FY2016 RPDC '!#REF!</f>
        <v>#REF!</v>
      </c>
      <c r="P48">
        <f>'FY2016 RPDC '!M54</f>
        <v>0</v>
      </c>
      <c r="Q48">
        <f>'FY2016 RPDC '!N54</f>
        <v>108565465.8</v>
      </c>
      <c r="R48">
        <f>'FY2016 RPDC '!O54</f>
        <v>1204785.799999997</v>
      </c>
      <c r="S48">
        <f>'FY2016 RPDC '!P54</f>
        <v>1.1221853289304771E-2</v>
      </c>
      <c r="T48">
        <f>'FY2016 RPDC '!Q54</f>
        <v>-22.400000000001455</v>
      </c>
      <c r="U48">
        <f>'FY2016 RPDC '!R54</f>
        <v>-1.3282181123886849E-3</v>
      </c>
    </row>
    <row r="49" spans="1:21" x14ac:dyDescent="0.35">
      <c r="A49">
        <f>'FY2016 RPDC '!A55</f>
        <v>49</v>
      </c>
      <c r="B49">
        <f>'FY2016 RPDC '!B55</f>
        <v>1062</v>
      </c>
      <c r="C49">
        <f>'FY2016 RPDC '!C55</f>
        <v>1062</v>
      </c>
      <c r="D49" t="str">
        <f>'FY2016 RPDC '!D55</f>
        <v>CENTER POINT-URBANA</v>
      </c>
      <c r="E49">
        <f>'FY2016 RPDC '!E55</f>
        <v>1318.4</v>
      </c>
      <c r="F49">
        <f>'FY2016 RPDC '!F55</f>
        <v>6366</v>
      </c>
      <c r="G49">
        <f>'FY2016 RPDC '!G55</f>
        <v>8392934</v>
      </c>
      <c r="H49">
        <f>'FY2016 RPDC '!H55</f>
        <v>0</v>
      </c>
      <c r="I49">
        <f>'FY2016 RPDC '!I55</f>
        <v>8392934</v>
      </c>
      <c r="J49">
        <f>'FY2016 RPDC '!J55</f>
        <v>1317.6</v>
      </c>
      <c r="K49">
        <f>'FY2016 RPDC '!K55</f>
        <v>6446</v>
      </c>
      <c r="L49">
        <f>'FY2016 RPDC '!L55</f>
        <v>8493249.5999999996</v>
      </c>
      <c r="M49" t="e">
        <f>'FY2016 RPDC '!#REF!</f>
        <v>#REF!</v>
      </c>
      <c r="N49" t="e">
        <f>'FY2016 RPDC '!#REF!</f>
        <v>#REF!</v>
      </c>
      <c r="O49" t="e">
        <f>'FY2016 RPDC '!#REF!</f>
        <v>#REF!</v>
      </c>
      <c r="P49">
        <f>'FY2016 RPDC '!M55</f>
        <v>0</v>
      </c>
      <c r="Q49">
        <f>'FY2016 RPDC '!N55</f>
        <v>8493249.5999999996</v>
      </c>
      <c r="R49">
        <f>'FY2016 RPDC '!O55</f>
        <v>100315.59999999963</v>
      </c>
      <c r="S49">
        <f>'FY2016 RPDC '!P55</f>
        <v>1.1952387567923163E-2</v>
      </c>
      <c r="T49">
        <f>'FY2016 RPDC '!Q55</f>
        <v>-0.8000000000001819</v>
      </c>
      <c r="U49">
        <f>'FY2016 RPDC '!R55</f>
        <v>-6.0679611650499234E-4</v>
      </c>
    </row>
    <row r="50" spans="1:21" x14ac:dyDescent="0.35">
      <c r="A50">
        <f>'FY2016 RPDC '!A56</f>
        <v>50</v>
      </c>
      <c r="B50">
        <f>'FY2016 RPDC '!B56</f>
        <v>1071</v>
      </c>
      <c r="C50">
        <f>'FY2016 RPDC '!C56</f>
        <v>1071</v>
      </c>
      <c r="D50" t="str">
        <f>'FY2016 RPDC '!D56</f>
        <v>CENTERVILLE</v>
      </c>
      <c r="E50">
        <f>'FY2016 RPDC '!E56</f>
        <v>1370</v>
      </c>
      <c r="F50">
        <f>'FY2016 RPDC '!F56</f>
        <v>6425</v>
      </c>
      <c r="G50">
        <f>'FY2016 RPDC '!G56</f>
        <v>8802250</v>
      </c>
      <c r="H50">
        <f>'FY2016 RPDC '!H56</f>
        <v>0</v>
      </c>
      <c r="I50">
        <f>'FY2016 RPDC '!I56</f>
        <v>8802250</v>
      </c>
      <c r="J50">
        <f>'FY2016 RPDC '!J56</f>
        <v>1362.8</v>
      </c>
      <c r="K50">
        <f>'FY2016 RPDC '!K56</f>
        <v>6505</v>
      </c>
      <c r="L50">
        <f>'FY2016 RPDC '!L56</f>
        <v>8865014</v>
      </c>
      <c r="M50" t="e">
        <f>'FY2016 RPDC '!#REF!</f>
        <v>#REF!</v>
      </c>
      <c r="N50" t="e">
        <f>'FY2016 RPDC '!#REF!</f>
        <v>#REF!</v>
      </c>
      <c r="O50" t="e">
        <f>'FY2016 RPDC '!#REF!</f>
        <v>#REF!</v>
      </c>
      <c r="P50">
        <f>'FY2016 RPDC '!M56</f>
        <v>25258.5</v>
      </c>
      <c r="Q50">
        <f>'FY2016 RPDC '!N56</f>
        <v>8890272.5</v>
      </c>
      <c r="R50">
        <f>'FY2016 RPDC '!O56</f>
        <v>88022.5</v>
      </c>
      <c r="S50">
        <f>'FY2016 RPDC '!P56</f>
        <v>0.01</v>
      </c>
      <c r="T50">
        <f>'FY2016 RPDC '!Q56</f>
        <v>-7.2000000000000455</v>
      </c>
      <c r="U50">
        <f>'FY2016 RPDC '!R56</f>
        <v>-5.2554744525547779E-3</v>
      </c>
    </row>
    <row r="51" spans="1:21" x14ac:dyDescent="0.35">
      <c r="A51">
        <f>'FY2016 RPDC '!A57</f>
        <v>51</v>
      </c>
      <c r="B51">
        <f>'FY2016 RPDC '!B57</f>
        <v>1080</v>
      </c>
      <c r="C51">
        <f>'FY2016 RPDC '!C57</f>
        <v>1080</v>
      </c>
      <c r="D51" t="str">
        <f>'FY2016 RPDC '!D57</f>
        <v>CENTRAL</v>
      </c>
      <c r="E51">
        <f>'FY2016 RPDC '!E57</f>
        <v>467.1</v>
      </c>
      <c r="F51">
        <f>'FY2016 RPDC '!F57</f>
        <v>6366</v>
      </c>
      <c r="G51">
        <f>'FY2016 RPDC '!G57</f>
        <v>2973559</v>
      </c>
      <c r="H51">
        <f>'FY2016 RPDC '!H57</f>
        <v>0</v>
      </c>
      <c r="I51">
        <f>'FY2016 RPDC '!I57</f>
        <v>2973559</v>
      </c>
      <c r="J51">
        <f>'FY2016 RPDC '!J57</f>
        <v>450.1</v>
      </c>
      <c r="K51">
        <f>'FY2016 RPDC '!K57</f>
        <v>6446</v>
      </c>
      <c r="L51">
        <f>'FY2016 RPDC '!L57</f>
        <v>2901344.6</v>
      </c>
      <c r="M51" t="e">
        <f>'FY2016 RPDC '!#REF!</f>
        <v>#REF!</v>
      </c>
      <c r="N51" t="e">
        <f>'FY2016 RPDC '!#REF!</f>
        <v>#REF!</v>
      </c>
      <c r="O51" t="e">
        <f>'FY2016 RPDC '!#REF!</f>
        <v>#REF!</v>
      </c>
      <c r="P51">
        <f>'FY2016 RPDC '!M57</f>
        <v>101949.98999999976</v>
      </c>
      <c r="Q51">
        <f>'FY2016 RPDC '!N57</f>
        <v>3003294.59</v>
      </c>
      <c r="R51">
        <f>'FY2016 RPDC '!O57</f>
        <v>29735.589999999851</v>
      </c>
      <c r="S51">
        <f>'FY2016 RPDC '!P57</f>
        <v>9.9999999999999499E-3</v>
      </c>
      <c r="T51">
        <f>'FY2016 RPDC '!Q57</f>
        <v>-17</v>
      </c>
      <c r="U51">
        <f>'FY2016 RPDC '!R57</f>
        <v>-3.6394776279169344E-2</v>
      </c>
    </row>
    <row r="52" spans="1:21" x14ac:dyDescent="0.35">
      <c r="A52">
        <f>'FY2016 RPDC '!A58</f>
        <v>52</v>
      </c>
      <c r="B52">
        <f>'FY2016 RPDC '!B58</f>
        <v>1089</v>
      </c>
      <c r="C52">
        <f>'FY2016 RPDC '!C58</f>
        <v>1089</v>
      </c>
      <c r="D52" t="str">
        <f>'FY2016 RPDC '!D58</f>
        <v>CENTRAL CITY</v>
      </c>
      <c r="E52">
        <f>'FY2016 RPDC '!E58</f>
        <v>479.3</v>
      </c>
      <c r="F52">
        <f>'FY2016 RPDC '!F58</f>
        <v>6427</v>
      </c>
      <c r="G52">
        <f>'FY2016 RPDC '!G58</f>
        <v>3080461</v>
      </c>
      <c r="H52">
        <f>'FY2016 RPDC '!H58</f>
        <v>0</v>
      </c>
      <c r="I52">
        <f>'FY2016 RPDC '!I58</f>
        <v>3080461</v>
      </c>
      <c r="J52">
        <f>'FY2016 RPDC '!J58</f>
        <v>499.1</v>
      </c>
      <c r="K52">
        <f>'FY2016 RPDC '!K58</f>
        <v>6507</v>
      </c>
      <c r="L52">
        <f>'FY2016 RPDC '!L58</f>
        <v>3247643.7</v>
      </c>
      <c r="M52" t="e">
        <f>'FY2016 RPDC '!#REF!</f>
        <v>#REF!</v>
      </c>
      <c r="N52" t="e">
        <f>'FY2016 RPDC '!#REF!</f>
        <v>#REF!</v>
      </c>
      <c r="O52" t="e">
        <f>'FY2016 RPDC '!#REF!</f>
        <v>#REF!</v>
      </c>
      <c r="P52">
        <f>'FY2016 RPDC '!M58</f>
        <v>0</v>
      </c>
      <c r="Q52">
        <f>'FY2016 RPDC '!N58</f>
        <v>3247643.7</v>
      </c>
      <c r="R52">
        <f>'FY2016 RPDC '!O58</f>
        <v>167182.70000000019</v>
      </c>
      <c r="S52">
        <f>'FY2016 RPDC '!P58</f>
        <v>5.4271974227234232E-2</v>
      </c>
      <c r="T52">
        <f>'FY2016 RPDC '!Q58</f>
        <v>19.800000000000011</v>
      </c>
      <c r="U52">
        <f>'FY2016 RPDC '!R58</f>
        <v>4.1310244105987923E-2</v>
      </c>
    </row>
    <row r="53" spans="1:21" x14ac:dyDescent="0.35">
      <c r="A53">
        <f>'FY2016 RPDC '!A59</f>
        <v>53</v>
      </c>
      <c r="B53">
        <f>'FY2016 RPDC '!B59</f>
        <v>1082</v>
      </c>
      <c r="C53">
        <f>'FY2016 RPDC '!C59</f>
        <v>1082</v>
      </c>
      <c r="D53" t="str">
        <f>'FY2016 RPDC '!D59</f>
        <v>CENTRAL CLINTON</v>
      </c>
      <c r="E53">
        <f>'FY2016 RPDC '!E59</f>
        <v>1477.6</v>
      </c>
      <c r="F53">
        <f>'FY2016 RPDC '!F59</f>
        <v>6366</v>
      </c>
      <c r="G53">
        <f>'FY2016 RPDC '!G59</f>
        <v>9406402</v>
      </c>
      <c r="H53">
        <f>'FY2016 RPDC '!H59</f>
        <v>0</v>
      </c>
      <c r="I53">
        <f>'FY2016 RPDC '!I59</f>
        <v>9406402</v>
      </c>
      <c r="J53">
        <f>'FY2016 RPDC '!J59</f>
        <v>1456.5</v>
      </c>
      <c r="K53">
        <f>'FY2016 RPDC '!K59</f>
        <v>6446</v>
      </c>
      <c r="L53">
        <f>'FY2016 RPDC '!L59</f>
        <v>9388599</v>
      </c>
      <c r="M53" t="e">
        <f>'FY2016 RPDC '!#REF!</f>
        <v>#REF!</v>
      </c>
      <c r="N53" t="e">
        <f>'FY2016 RPDC '!#REF!</f>
        <v>#REF!</v>
      </c>
      <c r="O53" t="e">
        <f>'FY2016 RPDC '!#REF!</f>
        <v>#REF!</v>
      </c>
      <c r="P53">
        <f>'FY2016 RPDC '!M59</f>
        <v>111867.01999999955</v>
      </c>
      <c r="Q53">
        <f>'FY2016 RPDC '!N59</f>
        <v>9500466.0199999996</v>
      </c>
      <c r="R53">
        <f>'FY2016 RPDC '!O59</f>
        <v>94064.019999999553</v>
      </c>
      <c r="S53">
        <f>'FY2016 RPDC '!P59</f>
        <v>9.9999999999999516E-3</v>
      </c>
      <c r="T53">
        <f>'FY2016 RPDC '!Q59</f>
        <v>-21.099999999999909</v>
      </c>
      <c r="U53">
        <f>'FY2016 RPDC '!R59</f>
        <v>-1.4279913373037297E-2</v>
      </c>
    </row>
    <row r="54" spans="1:21" x14ac:dyDescent="0.35">
      <c r="A54">
        <f>'FY2016 RPDC '!A60</f>
        <v>54</v>
      </c>
      <c r="B54">
        <f>'FY2016 RPDC '!B60</f>
        <v>1093</v>
      </c>
      <c r="C54">
        <f>'FY2016 RPDC '!C60</f>
        <v>1093</v>
      </c>
      <c r="D54" t="str">
        <f>'FY2016 RPDC '!D60</f>
        <v>CENTRAL DECATUR</v>
      </c>
      <c r="E54">
        <f>'FY2016 RPDC '!E60</f>
        <v>682.4</v>
      </c>
      <c r="F54">
        <f>'FY2016 RPDC '!F60</f>
        <v>6366</v>
      </c>
      <c r="G54">
        <f>'FY2016 RPDC '!G60</f>
        <v>4344158</v>
      </c>
      <c r="H54">
        <f>'FY2016 RPDC '!H60</f>
        <v>0</v>
      </c>
      <c r="I54">
        <f>'FY2016 RPDC '!I60</f>
        <v>4344158</v>
      </c>
      <c r="J54">
        <f>'FY2016 RPDC '!J60</f>
        <v>687.6</v>
      </c>
      <c r="K54">
        <f>'FY2016 RPDC '!K60</f>
        <v>6446</v>
      </c>
      <c r="L54">
        <f>'FY2016 RPDC '!L60</f>
        <v>4432269.6000000006</v>
      </c>
      <c r="M54" t="e">
        <f>'FY2016 RPDC '!#REF!</f>
        <v>#REF!</v>
      </c>
      <c r="N54" t="e">
        <f>'FY2016 RPDC '!#REF!</f>
        <v>#REF!</v>
      </c>
      <c r="O54" t="e">
        <f>'FY2016 RPDC '!#REF!</f>
        <v>#REF!</v>
      </c>
      <c r="P54">
        <f>'FY2016 RPDC '!M60</f>
        <v>0</v>
      </c>
      <c r="Q54">
        <f>'FY2016 RPDC '!N60</f>
        <v>4432269.6000000006</v>
      </c>
      <c r="R54">
        <f>'FY2016 RPDC '!O60</f>
        <v>88111.600000000559</v>
      </c>
      <c r="S54">
        <f>'FY2016 RPDC '!P60</f>
        <v>2.0282779769980872E-2</v>
      </c>
      <c r="T54">
        <f>'FY2016 RPDC '!Q60</f>
        <v>5.2000000000000455</v>
      </c>
      <c r="U54">
        <f>'FY2016 RPDC '!R60</f>
        <v>7.6201641266120243E-3</v>
      </c>
    </row>
    <row r="55" spans="1:21" x14ac:dyDescent="0.35">
      <c r="A55">
        <f>'FY2016 RPDC '!A61</f>
        <v>55</v>
      </c>
      <c r="B55">
        <f>'FY2016 RPDC '!B61</f>
        <v>1079</v>
      </c>
      <c r="C55">
        <f>'FY2016 RPDC '!C61</f>
        <v>1079</v>
      </c>
      <c r="D55" t="str">
        <f>'FY2016 RPDC '!D61</f>
        <v>CENTRAL LEE</v>
      </c>
      <c r="E55">
        <f>'FY2016 RPDC '!E61</f>
        <v>802.8</v>
      </c>
      <c r="F55">
        <f>'FY2016 RPDC '!F61</f>
        <v>6366</v>
      </c>
      <c r="G55">
        <f>'FY2016 RPDC '!G61</f>
        <v>5110625</v>
      </c>
      <c r="H55">
        <f>'FY2016 RPDC '!H61</f>
        <v>36683</v>
      </c>
      <c r="I55">
        <f>'FY2016 RPDC '!I61</f>
        <v>5147308</v>
      </c>
      <c r="J55">
        <f>'FY2016 RPDC '!J61</f>
        <v>824</v>
      </c>
      <c r="K55">
        <f>'FY2016 RPDC '!K61</f>
        <v>6446</v>
      </c>
      <c r="L55">
        <f>'FY2016 RPDC '!L61</f>
        <v>5311504</v>
      </c>
      <c r="M55" t="e">
        <f>'FY2016 RPDC '!#REF!</f>
        <v>#REF!</v>
      </c>
      <c r="N55" t="e">
        <f>'FY2016 RPDC '!#REF!</f>
        <v>#REF!</v>
      </c>
      <c r="O55" t="e">
        <f>'FY2016 RPDC '!#REF!</f>
        <v>#REF!</v>
      </c>
      <c r="P55">
        <f>'FY2016 RPDC '!M61</f>
        <v>0</v>
      </c>
      <c r="Q55">
        <f>'FY2016 RPDC '!N61</f>
        <v>5311504</v>
      </c>
      <c r="R55">
        <f>'FY2016 RPDC '!O61</f>
        <v>164196</v>
      </c>
      <c r="S55">
        <f>'FY2016 RPDC '!P61</f>
        <v>3.1899392847678829E-2</v>
      </c>
      <c r="T55">
        <f>'FY2016 RPDC '!Q61</f>
        <v>21.200000000000045</v>
      </c>
      <c r="U55">
        <f>'FY2016 RPDC '!R61</f>
        <v>2.6407573492775345E-2</v>
      </c>
    </row>
    <row r="56" spans="1:21" x14ac:dyDescent="0.35">
      <c r="A56">
        <f>'FY2016 RPDC '!A62</f>
        <v>56</v>
      </c>
      <c r="B56">
        <f>'FY2016 RPDC '!B62</f>
        <v>1095</v>
      </c>
      <c r="C56">
        <f>'FY2016 RPDC '!C62</f>
        <v>1095</v>
      </c>
      <c r="D56" t="str">
        <f>'FY2016 RPDC '!D62</f>
        <v>CENTRAL LYON</v>
      </c>
      <c r="E56">
        <f>'FY2016 RPDC '!E62</f>
        <v>688.8</v>
      </c>
      <c r="F56">
        <f>'FY2016 RPDC '!F62</f>
        <v>6366</v>
      </c>
      <c r="G56">
        <f>'FY2016 RPDC '!G62</f>
        <v>4384901</v>
      </c>
      <c r="H56">
        <f>'FY2016 RPDC '!H62</f>
        <v>0</v>
      </c>
      <c r="I56">
        <f>'FY2016 RPDC '!I62</f>
        <v>4384901</v>
      </c>
      <c r="J56">
        <f>'FY2016 RPDC '!J62</f>
        <v>723.5</v>
      </c>
      <c r="K56">
        <f>'FY2016 RPDC '!K62</f>
        <v>6446</v>
      </c>
      <c r="L56">
        <f>'FY2016 RPDC '!L62</f>
        <v>4663681</v>
      </c>
      <c r="M56" t="e">
        <f>'FY2016 RPDC '!#REF!</f>
        <v>#REF!</v>
      </c>
      <c r="N56" t="e">
        <f>'FY2016 RPDC '!#REF!</f>
        <v>#REF!</v>
      </c>
      <c r="O56" t="e">
        <f>'FY2016 RPDC '!#REF!</f>
        <v>#REF!</v>
      </c>
      <c r="P56">
        <f>'FY2016 RPDC '!M62</f>
        <v>0</v>
      </c>
      <c r="Q56">
        <f>'FY2016 RPDC '!N62</f>
        <v>4663681</v>
      </c>
      <c r="R56">
        <f>'FY2016 RPDC '!O62</f>
        <v>278780</v>
      </c>
      <c r="S56">
        <f>'FY2016 RPDC '!P62</f>
        <v>6.3577262063613291E-2</v>
      </c>
      <c r="T56">
        <f>'FY2016 RPDC '!Q62</f>
        <v>34.700000000000045</v>
      </c>
      <c r="U56">
        <f>'FY2016 RPDC '!R62</f>
        <v>5.0377468060394962E-2</v>
      </c>
    </row>
    <row r="57" spans="1:21" x14ac:dyDescent="0.35">
      <c r="A57">
        <f>'FY2016 RPDC '!A63</f>
        <v>57</v>
      </c>
      <c r="B57">
        <f>'FY2016 RPDC '!B63</f>
        <v>4772</v>
      </c>
      <c r="C57">
        <f>'FY2016 RPDC '!C63</f>
        <v>4772</v>
      </c>
      <c r="D57" t="str">
        <f>'FY2016 RPDC '!D63</f>
        <v>CENTRAL SPRINGS</v>
      </c>
      <c r="E57">
        <f>'FY2016 RPDC '!E63</f>
        <v>843.6</v>
      </c>
      <c r="F57">
        <f>'FY2016 RPDC '!F63</f>
        <v>6392</v>
      </c>
      <c r="G57">
        <f>'FY2016 RPDC '!G63</f>
        <v>5392291</v>
      </c>
      <c r="H57">
        <f>'FY2016 RPDC '!H63</f>
        <v>0</v>
      </c>
      <c r="I57">
        <f>'FY2016 RPDC '!I63</f>
        <v>5392291</v>
      </c>
      <c r="J57">
        <f>'FY2016 RPDC '!J63</f>
        <v>822</v>
      </c>
      <c r="K57">
        <f>'FY2016 RPDC '!K63</f>
        <v>6472</v>
      </c>
      <c r="L57">
        <f>'FY2016 RPDC '!L63</f>
        <v>5319984</v>
      </c>
      <c r="M57" t="e">
        <f>'FY2016 RPDC '!#REF!</f>
        <v>#REF!</v>
      </c>
      <c r="N57" t="e">
        <f>'FY2016 RPDC '!#REF!</f>
        <v>#REF!</v>
      </c>
      <c r="O57" t="e">
        <f>'FY2016 RPDC '!#REF!</f>
        <v>#REF!</v>
      </c>
      <c r="P57">
        <f>'FY2016 RPDC '!M63</f>
        <v>126229.91000000015</v>
      </c>
      <c r="Q57">
        <f>'FY2016 RPDC '!N63</f>
        <v>5446213.9100000001</v>
      </c>
      <c r="R57">
        <f>'FY2016 RPDC '!O63</f>
        <v>53922.910000000149</v>
      </c>
      <c r="S57">
        <f>'FY2016 RPDC '!P63</f>
        <v>1.0000000000000028E-2</v>
      </c>
      <c r="T57">
        <f>'FY2016 RPDC '!Q63</f>
        <v>-21.600000000000023</v>
      </c>
      <c r="U57">
        <f>'FY2016 RPDC '!R63</f>
        <v>-2.5604551920341421E-2</v>
      </c>
    </row>
    <row r="58" spans="1:21" x14ac:dyDescent="0.35">
      <c r="A58">
        <f>'FY2016 RPDC '!A64</f>
        <v>58</v>
      </c>
      <c r="B58">
        <f>'FY2016 RPDC '!B64</f>
        <v>1107</v>
      </c>
      <c r="C58">
        <f>'FY2016 RPDC '!C64</f>
        <v>1107</v>
      </c>
      <c r="D58" t="str">
        <f>'FY2016 RPDC '!D64</f>
        <v>CHARITON</v>
      </c>
      <c r="E58">
        <f>'FY2016 RPDC '!E64</f>
        <v>1343.6</v>
      </c>
      <c r="F58">
        <f>'FY2016 RPDC '!F64</f>
        <v>6366</v>
      </c>
      <c r="G58">
        <f>'FY2016 RPDC '!G64</f>
        <v>8553358</v>
      </c>
      <c r="H58">
        <f>'FY2016 RPDC '!H64</f>
        <v>0</v>
      </c>
      <c r="I58">
        <f>'FY2016 RPDC '!I64</f>
        <v>8553358</v>
      </c>
      <c r="J58">
        <f>'FY2016 RPDC '!J64</f>
        <v>1360.5</v>
      </c>
      <c r="K58">
        <f>'FY2016 RPDC '!K64</f>
        <v>6446</v>
      </c>
      <c r="L58">
        <f>'FY2016 RPDC '!L64</f>
        <v>8769783</v>
      </c>
      <c r="M58" t="e">
        <f>'FY2016 RPDC '!#REF!</f>
        <v>#REF!</v>
      </c>
      <c r="N58" t="e">
        <f>'FY2016 RPDC '!#REF!</f>
        <v>#REF!</v>
      </c>
      <c r="O58" t="e">
        <f>'FY2016 RPDC '!#REF!</f>
        <v>#REF!</v>
      </c>
      <c r="P58">
        <f>'FY2016 RPDC '!M64</f>
        <v>0</v>
      </c>
      <c r="Q58">
        <f>'FY2016 RPDC '!N64</f>
        <v>8769783</v>
      </c>
      <c r="R58">
        <f>'FY2016 RPDC '!O64</f>
        <v>216425</v>
      </c>
      <c r="S58">
        <f>'FY2016 RPDC '!P64</f>
        <v>2.5302927809171556E-2</v>
      </c>
      <c r="T58">
        <f>'FY2016 RPDC '!Q64</f>
        <v>16.900000000000091</v>
      </c>
      <c r="U58">
        <f>'FY2016 RPDC '!R64</f>
        <v>1.257814825841031E-2</v>
      </c>
    </row>
    <row r="59" spans="1:21" x14ac:dyDescent="0.35">
      <c r="A59">
        <f>'FY2016 RPDC '!A65</f>
        <v>59</v>
      </c>
      <c r="B59">
        <f>'FY2016 RPDC '!B65</f>
        <v>1116</v>
      </c>
      <c r="C59">
        <f>'FY2016 RPDC '!C65</f>
        <v>1116</v>
      </c>
      <c r="D59" t="str">
        <f>'FY2016 RPDC '!D65</f>
        <v>CHARLES CITY</v>
      </c>
      <c r="E59">
        <f>'FY2016 RPDC '!E65</f>
        <v>1589.3</v>
      </c>
      <c r="F59">
        <f>'FY2016 RPDC '!F65</f>
        <v>6426</v>
      </c>
      <c r="G59">
        <f>'FY2016 RPDC '!G65</f>
        <v>10212842</v>
      </c>
      <c r="H59">
        <f>'FY2016 RPDC '!H65</f>
        <v>0</v>
      </c>
      <c r="I59">
        <f>'FY2016 RPDC '!I65</f>
        <v>10212842</v>
      </c>
      <c r="J59">
        <f>'FY2016 RPDC '!J65</f>
        <v>1542.3</v>
      </c>
      <c r="K59">
        <f>'FY2016 RPDC '!K65</f>
        <v>6506</v>
      </c>
      <c r="L59">
        <f>'FY2016 RPDC '!L65</f>
        <v>10034203.799999999</v>
      </c>
      <c r="M59" t="e">
        <f>'FY2016 RPDC '!#REF!</f>
        <v>#REF!</v>
      </c>
      <c r="N59" t="e">
        <f>'FY2016 RPDC '!#REF!</f>
        <v>#REF!</v>
      </c>
      <c r="O59" t="e">
        <f>'FY2016 RPDC '!#REF!</f>
        <v>#REF!</v>
      </c>
      <c r="P59">
        <f>'FY2016 RPDC '!M65</f>
        <v>280766.62000000104</v>
      </c>
      <c r="Q59">
        <f>'FY2016 RPDC '!N65</f>
        <v>10314970.42</v>
      </c>
      <c r="R59">
        <f>'FY2016 RPDC '!O65</f>
        <v>102128.41999999993</v>
      </c>
      <c r="S59">
        <f>'FY2016 RPDC '!P65</f>
        <v>9.9999999999999933E-3</v>
      </c>
      <c r="T59">
        <f>'FY2016 RPDC '!Q65</f>
        <v>-47</v>
      </c>
      <c r="U59">
        <f>'FY2016 RPDC '!R65</f>
        <v>-2.9572767885232495E-2</v>
      </c>
    </row>
    <row r="60" spans="1:21" x14ac:dyDescent="0.35">
      <c r="A60">
        <f>'FY2016 RPDC '!A66</f>
        <v>60</v>
      </c>
      <c r="B60">
        <f>'FY2016 RPDC '!B66</f>
        <v>1134</v>
      </c>
      <c r="C60">
        <f>'FY2016 RPDC '!C66</f>
        <v>1134</v>
      </c>
      <c r="D60" t="str">
        <f>'FY2016 RPDC '!D66</f>
        <v>CHARTER OAK-UTE</v>
      </c>
      <c r="E60">
        <f>'FY2016 RPDC '!E66</f>
        <v>293.60000000000002</v>
      </c>
      <c r="F60">
        <f>'FY2016 RPDC '!F66</f>
        <v>6383</v>
      </c>
      <c r="G60">
        <f>'FY2016 RPDC '!G66</f>
        <v>1874049</v>
      </c>
      <c r="H60">
        <f>'FY2016 RPDC '!H66</f>
        <v>14282</v>
      </c>
      <c r="I60">
        <f>'FY2016 RPDC '!I66</f>
        <v>1888331</v>
      </c>
      <c r="J60">
        <f>'FY2016 RPDC '!J66</f>
        <v>289.10000000000002</v>
      </c>
      <c r="K60">
        <f>'FY2016 RPDC '!K66</f>
        <v>6463</v>
      </c>
      <c r="L60">
        <f>'FY2016 RPDC '!L66</f>
        <v>1868453.3</v>
      </c>
      <c r="M60" t="e">
        <f>'FY2016 RPDC '!#REF!</f>
        <v>#REF!</v>
      </c>
      <c r="N60" t="e">
        <f>'FY2016 RPDC '!#REF!</f>
        <v>#REF!</v>
      </c>
      <c r="O60" t="e">
        <f>'FY2016 RPDC '!#REF!</f>
        <v>#REF!</v>
      </c>
      <c r="P60">
        <f>'FY2016 RPDC '!M66</f>
        <v>24336.189999999944</v>
      </c>
      <c r="Q60">
        <f>'FY2016 RPDC '!N66</f>
        <v>1892789.49</v>
      </c>
      <c r="R60">
        <f>'FY2016 RPDC '!O66</f>
        <v>4458.4899999999907</v>
      </c>
      <c r="S60">
        <f>'FY2016 RPDC '!P66</f>
        <v>2.3610744090945871E-3</v>
      </c>
      <c r="T60">
        <f>'FY2016 RPDC '!Q66</f>
        <v>-4.5</v>
      </c>
      <c r="U60">
        <f>'FY2016 RPDC '!R66</f>
        <v>-1.5326975476839236E-2</v>
      </c>
    </row>
    <row r="61" spans="1:21" x14ac:dyDescent="0.35">
      <c r="A61">
        <f>'FY2016 RPDC '!A67</f>
        <v>61</v>
      </c>
      <c r="B61">
        <f>'FY2016 RPDC '!B67</f>
        <v>1152</v>
      </c>
      <c r="C61">
        <f>'FY2016 RPDC '!C67</f>
        <v>1152</v>
      </c>
      <c r="D61" t="str">
        <f>'FY2016 RPDC '!D67</f>
        <v>CHEROKEE</v>
      </c>
      <c r="E61">
        <f>'FY2016 RPDC '!E67</f>
        <v>975.1</v>
      </c>
      <c r="F61">
        <f>'FY2016 RPDC '!F67</f>
        <v>6417</v>
      </c>
      <c r="G61">
        <f>'FY2016 RPDC '!G67</f>
        <v>6257217</v>
      </c>
      <c r="H61">
        <f>'FY2016 RPDC '!H67</f>
        <v>0</v>
      </c>
      <c r="I61">
        <f>'FY2016 RPDC '!I67</f>
        <v>6257217</v>
      </c>
      <c r="J61">
        <f>'FY2016 RPDC '!J67</f>
        <v>956.2</v>
      </c>
      <c r="K61">
        <f>'FY2016 RPDC '!K67</f>
        <v>6497</v>
      </c>
      <c r="L61">
        <f>'FY2016 RPDC '!L67</f>
        <v>6212431.4000000004</v>
      </c>
      <c r="M61" t="e">
        <f>'FY2016 RPDC '!#REF!</f>
        <v>#REF!</v>
      </c>
      <c r="N61" t="e">
        <f>'FY2016 RPDC '!#REF!</f>
        <v>#REF!</v>
      </c>
      <c r="O61" t="e">
        <f>'FY2016 RPDC '!#REF!</f>
        <v>#REF!</v>
      </c>
      <c r="P61">
        <f>'FY2016 RPDC '!M67</f>
        <v>107357.76999999955</v>
      </c>
      <c r="Q61">
        <f>'FY2016 RPDC '!N67</f>
        <v>6319789.1699999999</v>
      </c>
      <c r="R61">
        <f>'FY2016 RPDC '!O67</f>
        <v>62572.169999999925</v>
      </c>
      <c r="S61">
        <f>'FY2016 RPDC '!P67</f>
        <v>9.9999999999999881E-3</v>
      </c>
      <c r="T61">
        <f>'FY2016 RPDC '!Q67</f>
        <v>-18.899999999999977</v>
      </c>
      <c r="U61">
        <f>'FY2016 RPDC '!R67</f>
        <v>-1.9382627422828404E-2</v>
      </c>
    </row>
    <row r="62" spans="1:21" x14ac:dyDescent="0.35">
      <c r="A62">
        <f>'FY2016 RPDC '!A68</f>
        <v>62</v>
      </c>
      <c r="B62">
        <f>'FY2016 RPDC '!B68</f>
        <v>1197</v>
      </c>
      <c r="C62">
        <f>'FY2016 RPDC '!C68</f>
        <v>1197</v>
      </c>
      <c r="D62" t="str">
        <f>'FY2016 RPDC '!D68</f>
        <v>CLARINDA</v>
      </c>
      <c r="E62">
        <f>'FY2016 RPDC '!E68</f>
        <v>938.7</v>
      </c>
      <c r="F62">
        <f>'FY2016 RPDC '!F68</f>
        <v>6366</v>
      </c>
      <c r="G62">
        <f>'FY2016 RPDC '!G68</f>
        <v>5975764</v>
      </c>
      <c r="H62">
        <f>'FY2016 RPDC '!H68</f>
        <v>0</v>
      </c>
      <c r="I62">
        <f>'FY2016 RPDC '!I68</f>
        <v>5975764</v>
      </c>
      <c r="J62">
        <f>'FY2016 RPDC '!J68</f>
        <v>927.8</v>
      </c>
      <c r="K62">
        <f>'FY2016 RPDC '!K68</f>
        <v>6446</v>
      </c>
      <c r="L62">
        <f>'FY2016 RPDC '!L68</f>
        <v>5980598.7999999998</v>
      </c>
      <c r="M62" t="e">
        <f>'FY2016 RPDC '!#REF!</f>
        <v>#REF!</v>
      </c>
      <c r="N62" t="e">
        <f>'FY2016 RPDC '!#REF!</f>
        <v>#REF!</v>
      </c>
      <c r="O62" t="e">
        <f>'FY2016 RPDC '!#REF!</f>
        <v>#REF!</v>
      </c>
      <c r="P62">
        <f>'FY2016 RPDC '!M68</f>
        <v>54922.839999999851</v>
      </c>
      <c r="Q62">
        <f>'FY2016 RPDC '!N68</f>
        <v>6035521.6399999997</v>
      </c>
      <c r="R62">
        <f>'FY2016 RPDC '!O68</f>
        <v>59757.639999999665</v>
      </c>
      <c r="S62">
        <f>'FY2016 RPDC '!P68</f>
        <v>9.9999999999999447E-3</v>
      </c>
      <c r="T62">
        <f>'FY2016 RPDC '!Q68</f>
        <v>-10.900000000000091</v>
      </c>
      <c r="U62">
        <f>'FY2016 RPDC '!R68</f>
        <v>-1.161180355811238E-2</v>
      </c>
    </row>
    <row r="63" spans="1:21" x14ac:dyDescent="0.35">
      <c r="A63">
        <f>'FY2016 RPDC '!A69</f>
        <v>63</v>
      </c>
      <c r="B63">
        <f>'FY2016 RPDC '!B69</f>
        <v>1206</v>
      </c>
      <c r="C63">
        <f>'FY2016 RPDC '!C69</f>
        <v>1206</v>
      </c>
      <c r="D63" t="str">
        <f>'FY2016 RPDC '!D69</f>
        <v>CLARION-GOLDFIELD-DOWS</v>
      </c>
      <c r="E63">
        <f>'FY2016 RPDC '!E69</f>
        <v>944.9</v>
      </c>
      <c r="F63">
        <f>'FY2016 RPDC '!F69</f>
        <v>6401</v>
      </c>
      <c r="G63">
        <f>'FY2016 RPDC '!G69</f>
        <v>6048305</v>
      </c>
      <c r="H63">
        <f>'FY2016 RPDC '!H69</f>
        <v>0</v>
      </c>
      <c r="I63">
        <f>'FY2016 RPDC '!I69</f>
        <v>6048305</v>
      </c>
      <c r="J63">
        <f>'FY2016 RPDC '!J69</f>
        <v>953.7</v>
      </c>
      <c r="K63">
        <f>'FY2016 RPDC '!K69</f>
        <v>6481</v>
      </c>
      <c r="L63">
        <f>'FY2016 RPDC '!L69</f>
        <v>6180929.7000000002</v>
      </c>
      <c r="M63" t="e">
        <f>'FY2016 RPDC '!#REF!</f>
        <v>#REF!</v>
      </c>
      <c r="N63" t="e">
        <f>'FY2016 RPDC '!#REF!</f>
        <v>#REF!</v>
      </c>
      <c r="O63" t="e">
        <f>'FY2016 RPDC '!#REF!</f>
        <v>#REF!</v>
      </c>
      <c r="P63">
        <f>'FY2016 RPDC '!M69</f>
        <v>0</v>
      </c>
      <c r="Q63">
        <f>'FY2016 RPDC '!N69</f>
        <v>6180929.7000000002</v>
      </c>
      <c r="R63">
        <f>'FY2016 RPDC '!O69</f>
        <v>132624.70000000019</v>
      </c>
      <c r="S63">
        <f>'FY2016 RPDC '!P69</f>
        <v>2.1927581363704408E-2</v>
      </c>
      <c r="T63">
        <f>'FY2016 RPDC '!Q69</f>
        <v>8.8000000000000682</v>
      </c>
      <c r="U63">
        <f>'FY2016 RPDC '!R69</f>
        <v>9.3131548311991413E-3</v>
      </c>
    </row>
    <row r="64" spans="1:21" x14ac:dyDescent="0.35">
      <c r="A64">
        <f>'FY2016 RPDC '!A70</f>
        <v>64</v>
      </c>
      <c r="B64">
        <f>'FY2016 RPDC '!B70</f>
        <v>1211</v>
      </c>
      <c r="C64">
        <f>'FY2016 RPDC '!C70</f>
        <v>1211</v>
      </c>
      <c r="D64" t="str">
        <f>'FY2016 RPDC '!D70</f>
        <v>CLARKE</v>
      </c>
      <c r="E64">
        <f>'FY2016 RPDC '!E70</f>
        <v>1448.1</v>
      </c>
      <c r="F64">
        <f>'FY2016 RPDC '!F70</f>
        <v>6366</v>
      </c>
      <c r="G64">
        <f>'FY2016 RPDC '!G70</f>
        <v>9218605</v>
      </c>
      <c r="H64">
        <f>'FY2016 RPDC '!H70</f>
        <v>0</v>
      </c>
      <c r="I64">
        <f>'FY2016 RPDC '!I70</f>
        <v>9218605</v>
      </c>
      <c r="J64">
        <f>'FY2016 RPDC '!J70</f>
        <v>1423.3</v>
      </c>
      <c r="K64">
        <f>'FY2016 RPDC '!K70</f>
        <v>6446</v>
      </c>
      <c r="L64">
        <f>'FY2016 RPDC '!L70</f>
        <v>9174591.7999999989</v>
      </c>
      <c r="M64" t="e">
        <f>'FY2016 RPDC '!#REF!</f>
        <v>#REF!</v>
      </c>
      <c r="N64" t="e">
        <f>'FY2016 RPDC '!#REF!</f>
        <v>#REF!</v>
      </c>
      <c r="O64" t="e">
        <f>'FY2016 RPDC '!#REF!</f>
        <v>#REF!</v>
      </c>
      <c r="P64">
        <f>'FY2016 RPDC '!M70</f>
        <v>136199.25000000186</v>
      </c>
      <c r="Q64">
        <f>'FY2016 RPDC '!N70</f>
        <v>9310791.0500000007</v>
      </c>
      <c r="R64">
        <f>'FY2016 RPDC '!O70</f>
        <v>92186.050000000745</v>
      </c>
      <c r="S64">
        <f>'FY2016 RPDC '!P70</f>
        <v>1.000000000000008E-2</v>
      </c>
      <c r="T64">
        <f>'FY2016 RPDC '!Q70</f>
        <v>-24.799999999999955</v>
      </c>
      <c r="U64">
        <f>'FY2016 RPDC '!R70</f>
        <v>-1.7125889096056873E-2</v>
      </c>
    </row>
    <row r="65" spans="1:21" x14ac:dyDescent="0.35">
      <c r="A65">
        <f>'FY2016 RPDC '!A71</f>
        <v>65</v>
      </c>
      <c r="B65">
        <f>'FY2016 RPDC '!B71</f>
        <v>1215</v>
      </c>
      <c r="C65">
        <f>'FY2016 RPDC '!C71</f>
        <v>1215</v>
      </c>
      <c r="D65" t="str">
        <f>'FY2016 RPDC '!D71</f>
        <v>CLARKSVILLE</v>
      </c>
      <c r="E65">
        <f>'FY2016 RPDC '!E71</f>
        <v>340.8</v>
      </c>
      <c r="F65">
        <f>'FY2016 RPDC '!F71</f>
        <v>6366</v>
      </c>
      <c r="G65">
        <f>'FY2016 RPDC '!G71</f>
        <v>2169533</v>
      </c>
      <c r="H65">
        <f>'FY2016 RPDC '!H71</f>
        <v>0</v>
      </c>
      <c r="I65">
        <f>'FY2016 RPDC '!I71</f>
        <v>2169533</v>
      </c>
      <c r="J65">
        <f>'FY2016 RPDC '!J71</f>
        <v>343</v>
      </c>
      <c r="K65">
        <f>'FY2016 RPDC '!K71</f>
        <v>6446</v>
      </c>
      <c r="L65">
        <f>'FY2016 RPDC '!L71</f>
        <v>2210978</v>
      </c>
      <c r="M65" t="e">
        <f>'FY2016 RPDC '!#REF!</f>
        <v>#REF!</v>
      </c>
      <c r="N65" t="e">
        <f>'FY2016 RPDC '!#REF!</f>
        <v>#REF!</v>
      </c>
      <c r="O65" t="e">
        <f>'FY2016 RPDC '!#REF!</f>
        <v>#REF!</v>
      </c>
      <c r="P65">
        <f>'FY2016 RPDC '!M71</f>
        <v>0</v>
      </c>
      <c r="Q65">
        <f>'FY2016 RPDC '!N71</f>
        <v>2210978</v>
      </c>
      <c r="R65">
        <f>'FY2016 RPDC '!O71</f>
        <v>41445</v>
      </c>
      <c r="S65">
        <f>'FY2016 RPDC '!P71</f>
        <v>1.9103189488244705E-2</v>
      </c>
      <c r="T65">
        <f>'FY2016 RPDC '!Q71</f>
        <v>2.1999999999999886</v>
      </c>
      <c r="U65">
        <f>'FY2016 RPDC '!R71</f>
        <v>6.4553990610328304E-3</v>
      </c>
    </row>
    <row r="66" spans="1:21" x14ac:dyDescent="0.35">
      <c r="A66">
        <f>'FY2016 RPDC '!A72</f>
        <v>66</v>
      </c>
      <c r="B66">
        <f>'FY2016 RPDC '!B72</f>
        <v>1218</v>
      </c>
      <c r="C66">
        <f>'FY2016 RPDC '!C72</f>
        <v>1218</v>
      </c>
      <c r="D66" t="str">
        <f>'FY2016 RPDC '!D72</f>
        <v>CLAY CENTRAL-EVERLY</v>
      </c>
      <c r="E66">
        <f>'FY2016 RPDC '!E72</f>
        <v>371</v>
      </c>
      <c r="F66">
        <f>'FY2016 RPDC '!F72</f>
        <v>6494</v>
      </c>
      <c r="G66">
        <f>'FY2016 RPDC '!G72</f>
        <v>2409274</v>
      </c>
      <c r="H66">
        <f>'FY2016 RPDC '!H72</f>
        <v>0</v>
      </c>
      <c r="I66">
        <f>'FY2016 RPDC '!I72</f>
        <v>2409274</v>
      </c>
      <c r="J66">
        <f>'FY2016 RPDC '!J72</f>
        <v>380</v>
      </c>
      <c r="K66">
        <f>'FY2016 RPDC '!K72</f>
        <v>6574</v>
      </c>
      <c r="L66">
        <f>'FY2016 RPDC '!L72</f>
        <v>2498120</v>
      </c>
      <c r="M66" t="e">
        <f>'FY2016 RPDC '!#REF!</f>
        <v>#REF!</v>
      </c>
      <c r="N66" t="e">
        <f>'FY2016 RPDC '!#REF!</f>
        <v>#REF!</v>
      </c>
      <c r="O66" t="e">
        <f>'FY2016 RPDC '!#REF!</f>
        <v>#REF!</v>
      </c>
      <c r="P66">
        <f>'FY2016 RPDC '!M72</f>
        <v>0</v>
      </c>
      <c r="Q66">
        <f>'FY2016 RPDC '!N72</f>
        <v>2498120</v>
      </c>
      <c r="R66">
        <f>'FY2016 RPDC '!O72</f>
        <v>88846</v>
      </c>
      <c r="S66">
        <f>'FY2016 RPDC '!P72</f>
        <v>3.6876669071263794E-2</v>
      </c>
      <c r="T66">
        <f>'FY2016 RPDC '!Q72</f>
        <v>9</v>
      </c>
      <c r="U66">
        <f>'FY2016 RPDC '!R72</f>
        <v>2.4258760107816711E-2</v>
      </c>
    </row>
    <row r="67" spans="1:21" x14ac:dyDescent="0.35">
      <c r="A67">
        <f>'FY2016 RPDC '!A73</f>
        <v>67</v>
      </c>
      <c r="B67">
        <f>'FY2016 RPDC '!B73</f>
        <v>2763</v>
      </c>
      <c r="C67">
        <f>'FY2016 RPDC '!C73</f>
        <v>2763</v>
      </c>
      <c r="D67" t="str">
        <f>'FY2016 RPDC '!D73</f>
        <v>CLAYTON RIDGE</v>
      </c>
      <c r="E67">
        <f>'FY2016 RPDC '!E73</f>
        <v>621.1</v>
      </c>
      <c r="F67">
        <f>'FY2016 RPDC '!F73</f>
        <v>6458</v>
      </c>
      <c r="G67">
        <f>'FY2016 RPDC '!G73</f>
        <v>4011064</v>
      </c>
      <c r="H67">
        <f>'FY2016 RPDC '!H73</f>
        <v>0</v>
      </c>
      <c r="I67">
        <f>'FY2016 RPDC '!I73</f>
        <v>4011064</v>
      </c>
      <c r="J67">
        <f>'FY2016 RPDC '!J73</f>
        <v>598.70000000000005</v>
      </c>
      <c r="K67">
        <f>'FY2016 RPDC '!K73</f>
        <v>6538</v>
      </c>
      <c r="L67">
        <f>'FY2016 RPDC '!L73</f>
        <v>3914300.6</v>
      </c>
      <c r="M67" t="e">
        <f>'FY2016 RPDC '!#REF!</f>
        <v>#REF!</v>
      </c>
      <c r="N67" t="e">
        <f>'FY2016 RPDC '!#REF!</f>
        <v>#REF!</v>
      </c>
      <c r="O67" t="e">
        <f>'FY2016 RPDC '!#REF!</f>
        <v>#REF!</v>
      </c>
      <c r="P67">
        <f>'FY2016 RPDC '!M73</f>
        <v>136874.04000000004</v>
      </c>
      <c r="Q67">
        <f>'FY2016 RPDC '!N73</f>
        <v>4051174.64</v>
      </c>
      <c r="R67">
        <f>'FY2016 RPDC '!O73</f>
        <v>40110.64000000013</v>
      </c>
      <c r="S67">
        <f>'FY2016 RPDC '!P73</f>
        <v>1.0000000000000033E-2</v>
      </c>
      <c r="T67">
        <f>'FY2016 RPDC '!Q73</f>
        <v>-22.399999999999977</v>
      </c>
      <c r="U67">
        <f>'FY2016 RPDC '!R73</f>
        <v>-3.6065045886330666E-2</v>
      </c>
    </row>
    <row r="68" spans="1:21" x14ac:dyDescent="0.35">
      <c r="A68">
        <f>'FY2016 RPDC '!A74</f>
        <v>68</v>
      </c>
      <c r="B68">
        <f>'FY2016 RPDC '!B74</f>
        <v>1221</v>
      </c>
      <c r="C68">
        <f>'FY2016 RPDC '!C74</f>
        <v>1221</v>
      </c>
      <c r="D68" t="str">
        <f>'FY2016 RPDC '!D74</f>
        <v>CLEAR CREEK-AMANA</v>
      </c>
      <c r="E68">
        <f>'FY2016 RPDC '!E74</f>
        <v>1797.6</v>
      </c>
      <c r="F68">
        <f>'FY2016 RPDC '!F74</f>
        <v>6402</v>
      </c>
      <c r="G68">
        <f>'FY2016 RPDC '!G74</f>
        <v>11508235</v>
      </c>
      <c r="H68">
        <f>'FY2016 RPDC '!H74</f>
        <v>0</v>
      </c>
      <c r="I68">
        <f>'FY2016 RPDC '!I74</f>
        <v>11508235</v>
      </c>
      <c r="J68">
        <f>'FY2016 RPDC '!J74</f>
        <v>1839.6</v>
      </c>
      <c r="K68">
        <f>'FY2016 RPDC '!K74</f>
        <v>6482</v>
      </c>
      <c r="L68">
        <f>'FY2016 RPDC '!L74</f>
        <v>11924287.199999999</v>
      </c>
      <c r="M68" t="e">
        <f>'FY2016 RPDC '!#REF!</f>
        <v>#REF!</v>
      </c>
      <c r="N68" t="e">
        <f>'FY2016 RPDC '!#REF!</f>
        <v>#REF!</v>
      </c>
      <c r="O68" t="e">
        <f>'FY2016 RPDC '!#REF!</f>
        <v>#REF!</v>
      </c>
      <c r="P68">
        <f>'FY2016 RPDC '!M74</f>
        <v>0</v>
      </c>
      <c r="Q68">
        <f>'FY2016 RPDC '!N74</f>
        <v>11924287.199999999</v>
      </c>
      <c r="R68">
        <f>'FY2016 RPDC '!O74</f>
        <v>416052.19999999925</v>
      </c>
      <c r="S68">
        <f>'FY2016 RPDC '!P74</f>
        <v>3.6152563794534895E-2</v>
      </c>
      <c r="T68">
        <f>'FY2016 RPDC '!Q74</f>
        <v>42</v>
      </c>
      <c r="U68">
        <f>'FY2016 RPDC '!R74</f>
        <v>2.3364485981308414E-2</v>
      </c>
    </row>
    <row r="69" spans="1:21" x14ac:dyDescent="0.35">
      <c r="A69">
        <f>'FY2016 RPDC '!A75</f>
        <v>69</v>
      </c>
      <c r="B69">
        <f>'FY2016 RPDC '!B75</f>
        <v>1233</v>
      </c>
      <c r="C69">
        <f>'FY2016 RPDC '!C75</f>
        <v>1233</v>
      </c>
      <c r="D69" t="str">
        <f>'FY2016 RPDC '!D75</f>
        <v>CLEAR LAKE</v>
      </c>
      <c r="E69">
        <f>'FY2016 RPDC '!E75</f>
        <v>1236.7</v>
      </c>
      <c r="F69">
        <f>'FY2016 RPDC '!F75</f>
        <v>6366</v>
      </c>
      <c r="G69">
        <f>'FY2016 RPDC '!G75</f>
        <v>7872832</v>
      </c>
      <c r="H69">
        <f>'FY2016 RPDC '!H75</f>
        <v>0</v>
      </c>
      <c r="I69">
        <f>'FY2016 RPDC '!I75</f>
        <v>7872832</v>
      </c>
      <c r="J69">
        <f>'FY2016 RPDC '!J75</f>
        <v>1209.5</v>
      </c>
      <c r="K69">
        <f>'FY2016 RPDC '!K75</f>
        <v>6446</v>
      </c>
      <c r="L69">
        <f>'FY2016 RPDC '!L75</f>
        <v>7796437</v>
      </c>
      <c r="M69" t="e">
        <f>'FY2016 RPDC '!#REF!</f>
        <v>#REF!</v>
      </c>
      <c r="N69" t="e">
        <f>'FY2016 RPDC '!#REF!</f>
        <v>#REF!</v>
      </c>
      <c r="O69" t="e">
        <f>'FY2016 RPDC '!#REF!</f>
        <v>#REF!</v>
      </c>
      <c r="P69">
        <f>'FY2016 RPDC '!M75</f>
        <v>155123.3200000003</v>
      </c>
      <c r="Q69">
        <f>'FY2016 RPDC '!N75</f>
        <v>7951560.3200000003</v>
      </c>
      <c r="R69">
        <f>'FY2016 RPDC '!O75</f>
        <v>78728.320000000298</v>
      </c>
      <c r="S69">
        <f>'FY2016 RPDC '!P75</f>
        <v>1.0000000000000038E-2</v>
      </c>
      <c r="T69">
        <f>'FY2016 RPDC '!Q75</f>
        <v>-27.200000000000045</v>
      </c>
      <c r="U69">
        <f>'FY2016 RPDC '!R75</f>
        <v>-2.1994016333791579E-2</v>
      </c>
    </row>
    <row r="70" spans="1:21" x14ac:dyDescent="0.35">
      <c r="A70">
        <f>'FY2016 RPDC '!A76</f>
        <v>71</v>
      </c>
      <c r="B70">
        <f>'FY2016 RPDC '!B76</f>
        <v>1278</v>
      </c>
      <c r="C70">
        <f>'FY2016 RPDC '!C76</f>
        <v>1278</v>
      </c>
      <c r="D70" t="str">
        <f>'FY2016 RPDC '!D76</f>
        <v>CLINTON</v>
      </c>
      <c r="E70">
        <f>'FY2016 RPDC '!E76</f>
        <v>3859.5</v>
      </c>
      <c r="F70">
        <f>'FY2016 RPDC '!F76</f>
        <v>6412</v>
      </c>
      <c r="G70">
        <f>'FY2016 RPDC '!G76</f>
        <v>24747114</v>
      </c>
      <c r="H70">
        <f>'FY2016 RPDC '!H76</f>
        <v>0</v>
      </c>
      <c r="I70">
        <f>'FY2016 RPDC '!I76</f>
        <v>24747114</v>
      </c>
      <c r="J70">
        <f>'FY2016 RPDC '!J76</f>
        <v>3833.6</v>
      </c>
      <c r="K70">
        <f>'FY2016 RPDC '!K76</f>
        <v>6492</v>
      </c>
      <c r="L70">
        <f>'FY2016 RPDC '!L76</f>
        <v>24887731.199999999</v>
      </c>
      <c r="M70" t="e">
        <f>'FY2016 RPDC '!#REF!</f>
        <v>#REF!</v>
      </c>
      <c r="N70" t="e">
        <f>'FY2016 RPDC '!#REF!</f>
        <v>#REF!</v>
      </c>
      <c r="O70" t="e">
        <f>'FY2016 RPDC '!#REF!</f>
        <v>#REF!</v>
      </c>
      <c r="P70">
        <f>'FY2016 RPDC '!M76</f>
        <v>106853.94000000134</v>
      </c>
      <c r="Q70">
        <f>'FY2016 RPDC '!N76</f>
        <v>24994585.140000001</v>
      </c>
      <c r="R70">
        <f>'FY2016 RPDC '!O76</f>
        <v>247471.1400000006</v>
      </c>
      <c r="S70">
        <f>'FY2016 RPDC '!P76</f>
        <v>1.0000000000000024E-2</v>
      </c>
      <c r="T70">
        <f>'FY2016 RPDC '!Q76</f>
        <v>-25.900000000000091</v>
      </c>
      <c r="U70">
        <f>'FY2016 RPDC '!R76</f>
        <v>-6.710713823034095E-3</v>
      </c>
    </row>
    <row r="71" spans="1:21" x14ac:dyDescent="0.35">
      <c r="A71" t="e">
        <f>'FY2016 RPDC '!#REF!</f>
        <v>#REF!</v>
      </c>
      <c r="B71" t="e">
        <f>'FY2016 RPDC '!#REF!</f>
        <v>#REF!</v>
      </c>
      <c r="C71" t="e">
        <f>'FY2016 RPDC '!#REF!</f>
        <v>#REF!</v>
      </c>
      <c r="D71" t="e">
        <f>'FY2016 RPDC '!#REF!</f>
        <v>#REF!</v>
      </c>
      <c r="E71" t="e">
        <f>'FY2016 RPDC '!#REF!</f>
        <v>#REF!</v>
      </c>
      <c r="F71" t="e">
        <f>'FY2016 RPDC '!#REF!</f>
        <v>#REF!</v>
      </c>
      <c r="G71" t="e">
        <f>'FY2016 RPDC '!#REF!</f>
        <v>#REF!</v>
      </c>
      <c r="H71" t="e">
        <f>'FY2016 RPDC '!#REF!</f>
        <v>#REF!</v>
      </c>
      <c r="I71" t="e">
        <f>'FY2016 RPDC '!#REF!</f>
        <v>#REF!</v>
      </c>
      <c r="J71" t="e">
        <f>'FY2016 RPDC '!#REF!</f>
        <v>#REF!</v>
      </c>
      <c r="K71" t="e">
        <f>'FY2016 RPDC '!#REF!</f>
        <v>#REF!</v>
      </c>
      <c r="L71" t="e">
        <f>'FY2016 RPDC '!#REF!</f>
        <v>#REF!</v>
      </c>
      <c r="M71" t="e">
        <f>'FY2016 RPDC '!#REF!</f>
        <v>#REF!</v>
      </c>
      <c r="N71" t="e">
        <f>'FY2016 RPDC '!#REF!</f>
        <v>#REF!</v>
      </c>
      <c r="O71" t="e">
        <f>'FY2016 RPDC '!#REF!</f>
        <v>#REF!</v>
      </c>
      <c r="P71" t="e">
        <f>'FY2016 RPDC '!#REF!</f>
        <v>#REF!</v>
      </c>
      <c r="Q71" t="e">
        <f>'FY2016 RPDC '!#REF!</f>
        <v>#REF!</v>
      </c>
      <c r="R71" t="e">
        <f>'FY2016 RPDC '!#REF!</f>
        <v>#REF!</v>
      </c>
      <c r="S71" t="e">
        <f>'FY2016 RPDC '!#REF!</f>
        <v>#REF!</v>
      </c>
      <c r="T71" t="e">
        <f>'FY2016 RPDC '!#REF!</f>
        <v>#REF!</v>
      </c>
      <c r="U71" t="e">
        <f>'FY2016 RPDC '!#REF!</f>
        <v>#REF!</v>
      </c>
    </row>
    <row r="72" spans="1:21" x14ac:dyDescent="0.35">
      <c r="A72">
        <f>'FY2016 RPDC '!A77</f>
        <v>72</v>
      </c>
      <c r="B72">
        <f>'FY2016 RPDC '!B77</f>
        <v>1332</v>
      </c>
      <c r="C72">
        <f>'FY2016 RPDC '!C77</f>
        <v>1332</v>
      </c>
      <c r="D72" t="str">
        <f>'FY2016 RPDC '!D77</f>
        <v>COLFAX-MINGO</v>
      </c>
      <c r="E72">
        <f>'FY2016 RPDC '!E77</f>
        <v>742.6</v>
      </c>
      <c r="F72">
        <f>'FY2016 RPDC '!F77</f>
        <v>6366</v>
      </c>
      <c r="G72">
        <f>'FY2016 RPDC '!G77</f>
        <v>4727392</v>
      </c>
      <c r="H72">
        <f>'FY2016 RPDC '!H77</f>
        <v>0</v>
      </c>
      <c r="I72">
        <f>'FY2016 RPDC '!I77</f>
        <v>4727392</v>
      </c>
      <c r="J72">
        <f>'FY2016 RPDC '!J77</f>
        <v>746.3</v>
      </c>
      <c r="K72">
        <f>'FY2016 RPDC '!K77</f>
        <v>6446</v>
      </c>
      <c r="L72">
        <f>'FY2016 RPDC '!L77</f>
        <v>4810649.8</v>
      </c>
      <c r="M72" t="e">
        <f>'FY2016 RPDC '!#REF!</f>
        <v>#REF!</v>
      </c>
      <c r="N72" t="e">
        <f>'FY2016 RPDC '!#REF!</f>
        <v>#REF!</v>
      </c>
      <c r="O72" t="e">
        <f>'FY2016 RPDC '!#REF!</f>
        <v>#REF!</v>
      </c>
      <c r="P72">
        <f>'FY2016 RPDC '!M77</f>
        <v>0</v>
      </c>
      <c r="Q72">
        <f>'FY2016 RPDC '!N77</f>
        <v>4810649.8</v>
      </c>
      <c r="R72">
        <f>'FY2016 RPDC '!O77</f>
        <v>83257.799999999814</v>
      </c>
      <c r="S72">
        <f>'FY2016 RPDC '!P77</f>
        <v>1.7611782564255263E-2</v>
      </c>
      <c r="T72">
        <f>'FY2016 RPDC '!Q77</f>
        <v>3.6999999999999318</v>
      </c>
      <c r="U72">
        <f>'FY2016 RPDC '!R77</f>
        <v>4.9824939402099803E-3</v>
      </c>
    </row>
    <row r="73" spans="1:21" x14ac:dyDescent="0.35">
      <c r="A73">
        <f>'FY2016 RPDC '!A78</f>
        <v>73</v>
      </c>
      <c r="B73">
        <f>'FY2016 RPDC '!B78</f>
        <v>1337</v>
      </c>
      <c r="C73">
        <f>'FY2016 RPDC '!C78</f>
        <v>1337</v>
      </c>
      <c r="D73" t="str">
        <f>'FY2016 RPDC '!D78</f>
        <v>COLLEGE</v>
      </c>
      <c r="E73">
        <f>'FY2016 RPDC '!E78</f>
        <v>4685.3</v>
      </c>
      <c r="F73">
        <f>'FY2016 RPDC '!F78</f>
        <v>6366</v>
      </c>
      <c r="G73">
        <f>'FY2016 RPDC '!G78</f>
        <v>29826620</v>
      </c>
      <c r="H73">
        <f>'FY2016 RPDC '!H78</f>
        <v>0</v>
      </c>
      <c r="I73">
        <f>'FY2016 RPDC '!I78</f>
        <v>29826620</v>
      </c>
      <c r="J73">
        <f>'FY2016 RPDC '!J78</f>
        <v>4800.8999999999996</v>
      </c>
      <c r="K73">
        <f>'FY2016 RPDC '!K78</f>
        <v>6446</v>
      </c>
      <c r="L73">
        <f>'FY2016 RPDC '!L78</f>
        <v>30946601.399999999</v>
      </c>
      <c r="M73" t="e">
        <f>'FY2016 RPDC '!#REF!</f>
        <v>#REF!</v>
      </c>
      <c r="N73" t="e">
        <f>'FY2016 RPDC '!#REF!</f>
        <v>#REF!</v>
      </c>
      <c r="O73" t="e">
        <f>'FY2016 RPDC '!#REF!</f>
        <v>#REF!</v>
      </c>
      <c r="P73">
        <f>'FY2016 RPDC '!M78</f>
        <v>0</v>
      </c>
      <c r="Q73">
        <f>'FY2016 RPDC '!N78</f>
        <v>30946601.399999999</v>
      </c>
      <c r="R73">
        <f>'FY2016 RPDC '!O78</f>
        <v>1119981.3999999985</v>
      </c>
      <c r="S73">
        <f>'FY2016 RPDC '!P78</f>
        <v>3.7549725714814436E-2</v>
      </c>
      <c r="T73">
        <f>'FY2016 RPDC '!Q78</f>
        <v>115.59999999999945</v>
      </c>
      <c r="U73">
        <f>'FY2016 RPDC '!R78</f>
        <v>2.4672913153906784E-2</v>
      </c>
    </row>
    <row r="74" spans="1:21" x14ac:dyDescent="0.35">
      <c r="A74">
        <f>'FY2016 RPDC '!A79</f>
        <v>74</v>
      </c>
      <c r="B74">
        <f>'FY2016 RPDC '!B79</f>
        <v>1350</v>
      </c>
      <c r="C74">
        <f>'FY2016 RPDC '!C79</f>
        <v>1350</v>
      </c>
      <c r="D74" t="str">
        <f>'FY2016 RPDC '!D79</f>
        <v>COLLINS-MAXWELL</v>
      </c>
      <c r="E74">
        <f>'FY2016 RPDC '!E79</f>
        <v>487.8</v>
      </c>
      <c r="F74">
        <f>'FY2016 RPDC '!F79</f>
        <v>6366</v>
      </c>
      <c r="G74">
        <f>'FY2016 RPDC '!G79</f>
        <v>3105335</v>
      </c>
      <c r="H74">
        <f>'FY2016 RPDC '!H79</f>
        <v>0</v>
      </c>
      <c r="I74">
        <f>'FY2016 RPDC '!I79</f>
        <v>3105335</v>
      </c>
      <c r="J74">
        <f>'FY2016 RPDC '!J79</f>
        <v>478.7</v>
      </c>
      <c r="K74">
        <f>'FY2016 RPDC '!K79</f>
        <v>6446</v>
      </c>
      <c r="L74">
        <f>'FY2016 RPDC '!L79</f>
        <v>3085700.1999999997</v>
      </c>
      <c r="M74" t="e">
        <f>'FY2016 RPDC '!#REF!</f>
        <v>#REF!</v>
      </c>
      <c r="N74" t="e">
        <f>'FY2016 RPDC '!#REF!</f>
        <v>#REF!</v>
      </c>
      <c r="O74" t="e">
        <f>'FY2016 RPDC '!#REF!</f>
        <v>#REF!</v>
      </c>
      <c r="P74">
        <f>'FY2016 RPDC '!M79</f>
        <v>50688.150000000373</v>
      </c>
      <c r="Q74">
        <f>'FY2016 RPDC '!N79</f>
        <v>3136388.35</v>
      </c>
      <c r="R74">
        <f>'FY2016 RPDC '!O79</f>
        <v>31053.350000000093</v>
      </c>
      <c r="S74">
        <f>'FY2016 RPDC '!P79</f>
        <v>1.000000000000003E-2</v>
      </c>
      <c r="T74">
        <f>'FY2016 RPDC '!Q79</f>
        <v>-9.1000000000000227</v>
      </c>
      <c r="U74">
        <f>'FY2016 RPDC '!R79</f>
        <v>-1.8655186551865564E-2</v>
      </c>
    </row>
    <row r="75" spans="1:21" x14ac:dyDescent="0.35">
      <c r="A75">
        <f>'FY2016 RPDC '!A80</f>
        <v>75</v>
      </c>
      <c r="B75">
        <f>'FY2016 RPDC '!B80</f>
        <v>1359</v>
      </c>
      <c r="C75">
        <f>'FY2016 RPDC '!C80</f>
        <v>1359</v>
      </c>
      <c r="D75" t="str">
        <f>'FY2016 RPDC '!D80</f>
        <v>COLO-NESCO</v>
      </c>
      <c r="E75">
        <f>'FY2016 RPDC '!E80</f>
        <v>528</v>
      </c>
      <c r="F75">
        <f>'FY2016 RPDC '!F80</f>
        <v>6389</v>
      </c>
      <c r="G75">
        <f>'FY2016 RPDC '!G80</f>
        <v>3373392</v>
      </c>
      <c r="H75">
        <f>'FY2016 RPDC '!H80</f>
        <v>0</v>
      </c>
      <c r="I75">
        <f>'FY2016 RPDC '!I80</f>
        <v>3373392</v>
      </c>
      <c r="J75">
        <f>'FY2016 RPDC '!J80</f>
        <v>522.6</v>
      </c>
      <c r="K75">
        <f>'FY2016 RPDC '!K80</f>
        <v>6469</v>
      </c>
      <c r="L75">
        <f>'FY2016 RPDC '!L80</f>
        <v>3380699.4000000004</v>
      </c>
      <c r="M75" t="e">
        <f>'FY2016 RPDC '!#REF!</f>
        <v>#REF!</v>
      </c>
      <c r="N75" t="e">
        <f>'FY2016 RPDC '!#REF!</f>
        <v>#REF!</v>
      </c>
      <c r="O75" t="e">
        <f>'FY2016 RPDC '!#REF!</f>
        <v>#REF!</v>
      </c>
      <c r="P75">
        <f>'FY2016 RPDC '!M80</f>
        <v>26426.519999999553</v>
      </c>
      <c r="Q75">
        <f>'FY2016 RPDC '!N80</f>
        <v>3407125.92</v>
      </c>
      <c r="R75">
        <f>'FY2016 RPDC '!O80</f>
        <v>33733.919999999925</v>
      </c>
      <c r="S75">
        <f>'FY2016 RPDC '!P80</f>
        <v>9.9999999999999777E-3</v>
      </c>
      <c r="T75">
        <f>'FY2016 RPDC '!Q80</f>
        <v>-5.3999999999999773</v>
      </c>
      <c r="U75">
        <f>'FY2016 RPDC '!R80</f>
        <v>-1.0227272727272684E-2</v>
      </c>
    </row>
    <row r="76" spans="1:21" x14ac:dyDescent="0.35">
      <c r="A76">
        <f>'FY2016 RPDC '!A81</f>
        <v>76</v>
      </c>
      <c r="B76">
        <f>'FY2016 RPDC '!B81</f>
        <v>1368</v>
      </c>
      <c r="C76">
        <f>'FY2016 RPDC '!C81</f>
        <v>1368</v>
      </c>
      <c r="D76" t="str">
        <f>'FY2016 RPDC '!D81</f>
        <v>COLUMBUS</v>
      </c>
      <c r="E76">
        <f>'FY2016 RPDC '!E81</f>
        <v>815.6</v>
      </c>
      <c r="F76">
        <f>'FY2016 RPDC '!F81</f>
        <v>6366</v>
      </c>
      <c r="G76">
        <f>'FY2016 RPDC '!G81</f>
        <v>5192110</v>
      </c>
      <c r="H76">
        <f>'FY2016 RPDC '!H81</f>
        <v>0</v>
      </c>
      <c r="I76">
        <f>'FY2016 RPDC '!I81</f>
        <v>5192110</v>
      </c>
      <c r="J76">
        <f>'FY2016 RPDC '!J81</f>
        <v>816.1</v>
      </c>
      <c r="K76">
        <f>'FY2016 RPDC '!K81</f>
        <v>6446</v>
      </c>
      <c r="L76">
        <f>'FY2016 RPDC '!L81</f>
        <v>5260580.6000000006</v>
      </c>
      <c r="M76" t="e">
        <f>'FY2016 RPDC '!#REF!</f>
        <v>#REF!</v>
      </c>
      <c r="N76" t="e">
        <f>'FY2016 RPDC '!#REF!</f>
        <v>#REF!</v>
      </c>
      <c r="O76" t="e">
        <f>'FY2016 RPDC '!#REF!</f>
        <v>#REF!</v>
      </c>
      <c r="P76">
        <f>'FY2016 RPDC '!M81</f>
        <v>0</v>
      </c>
      <c r="Q76">
        <f>'FY2016 RPDC '!N81</f>
        <v>5260580.6000000006</v>
      </c>
      <c r="R76">
        <f>'FY2016 RPDC '!O81</f>
        <v>68470.600000000559</v>
      </c>
      <c r="S76">
        <f>'FY2016 RPDC '!P81</f>
        <v>1.3187432469651175E-2</v>
      </c>
      <c r="T76">
        <f>'FY2016 RPDC '!Q81</f>
        <v>0.5</v>
      </c>
      <c r="U76">
        <f>'FY2016 RPDC '!R81</f>
        <v>6.1304561059342814E-4</v>
      </c>
    </row>
    <row r="77" spans="1:21" x14ac:dyDescent="0.35">
      <c r="A77">
        <f>'FY2016 RPDC '!A82</f>
        <v>77</v>
      </c>
      <c r="B77">
        <f>'FY2016 RPDC '!B82</f>
        <v>1413</v>
      </c>
      <c r="C77">
        <f>'FY2016 RPDC '!C82</f>
        <v>1413</v>
      </c>
      <c r="D77" t="str">
        <f>'FY2016 RPDC '!D82</f>
        <v>COON RAPIDS-BAYARD</v>
      </c>
      <c r="E77">
        <f>'FY2016 RPDC '!E82</f>
        <v>401.1</v>
      </c>
      <c r="F77">
        <f>'FY2016 RPDC '!F82</f>
        <v>6513</v>
      </c>
      <c r="G77">
        <f>'FY2016 RPDC '!G82</f>
        <v>2612364</v>
      </c>
      <c r="H77">
        <f>'FY2016 RPDC '!H82</f>
        <v>0</v>
      </c>
      <c r="I77">
        <f>'FY2016 RPDC '!I82</f>
        <v>2612364</v>
      </c>
      <c r="J77">
        <f>'FY2016 RPDC '!J82</f>
        <v>390.5</v>
      </c>
      <c r="K77">
        <f>'FY2016 RPDC '!K82</f>
        <v>6593</v>
      </c>
      <c r="L77">
        <f>'FY2016 RPDC '!L82</f>
        <v>2574566.5</v>
      </c>
      <c r="M77" t="e">
        <f>'FY2016 RPDC '!#REF!</f>
        <v>#REF!</v>
      </c>
      <c r="N77" t="e">
        <f>'FY2016 RPDC '!#REF!</f>
        <v>#REF!</v>
      </c>
      <c r="O77" t="e">
        <f>'FY2016 RPDC '!#REF!</f>
        <v>#REF!</v>
      </c>
      <c r="P77">
        <f>'FY2016 RPDC '!M82</f>
        <v>63921.14000000013</v>
      </c>
      <c r="Q77">
        <f>'FY2016 RPDC '!N82</f>
        <v>2638487.64</v>
      </c>
      <c r="R77">
        <f>'FY2016 RPDC '!O82</f>
        <v>26123.64000000013</v>
      </c>
      <c r="S77">
        <f>'FY2016 RPDC '!P82</f>
        <v>1.0000000000000051E-2</v>
      </c>
      <c r="T77">
        <f>'FY2016 RPDC '!Q82</f>
        <v>-10.600000000000023</v>
      </c>
      <c r="U77">
        <f>'FY2016 RPDC '!R82</f>
        <v>-2.6427324856644282E-2</v>
      </c>
    </row>
    <row r="78" spans="1:21" x14ac:dyDescent="0.35">
      <c r="A78">
        <f>'FY2016 RPDC '!A83</f>
        <v>78</v>
      </c>
      <c r="B78">
        <f>'FY2016 RPDC '!B83</f>
        <v>1431</v>
      </c>
      <c r="C78">
        <f>'FY2016 RPDC '!C83</f>
        <v>1431</v>
      </c>
      <c r="D78" t="str">
        <f>'FY2016 RPDC '!D83</f>
        <v>CORNING</v>
      </c>
      <c r="E78">
        <f>'FY2016 RPDC '!E83</f>
        <v>417.9</v>
      </c>
      <c r="F78">
        <f>'FY2016 RPDC '!F83</f>
        <v>6413</v>
      </c>
      <c r="G78">
        <f>'FY2016 RPDC '!G83</f>
        <v>2679993</v>
      </c>
      <c r="H78">
        <f>'FY2016 RPDC '!H83</f>
        <v>0</v>
      </c>
      <c r="I78">
        <f>'FY2016 RPDC '!I83</f>
        <v>2679993</v>
      </c>
      <c r="J78">
        <f>'FY2016 RPDC '!J83</f>
        <v>406.5</v>
      </c>
      <c r="K78">
        <f>'FY2016 RPDC '!K83</f>
        <v>6493</v>
      </c>
      <c r="L78">
        <f>'FY2016 RPDC '!L83</f>
        <v>2639404.5</v>
      </c>
      <c r="M78" t="e">
        <f>'FY2016 RPDC '!#REF!</f>
        <v>#REF!</v>
      </c>
      <c r="N78" t="e">
        <f>'FY2016 RPDC '!#REF!</f>
        <v>#REF!</v>
      </c>
      <c r="O78" t="e">
        <f>'FY2016 RPDC '!#REF!</f>
        <v>#REF!</v>
      </c>
      <c r="P78">
        <f>'FY2016 RPDC '!M83</f>
        <v>67388.430000000168</v>
      </c>
      <c r="Q78">
        <f>'FY2016 RPDC '!N83</f>
        <v>2706792.93</v>
      </c>
      <c r="R78">
        <f>'FY2016 RPDC '!O83</f>
        <v>26799.930000000168</v>
      </c>
      <c r="S78">
        <f>'FY2016 RPDC '!P83</f>
        <v>1.0000000000000063E-2</v>
      </c>
      <c r="T78">
        <f>'FY2016 RPDC '!Q83</f>
        <v>-11.399999999999977</v>
      </c>
      <c r="U78">
        <f>'FY2016 RPDC '!R83</f>
        <v>-2.7279253409906622E-2</v>
      </c>
    </row>
    <row r="79" spans="1:21" x14ac:dyDescent="0.35">
      <c r="A79">
        <f>'FY2016 RPDC '!A84</f>
        <v>79</v>
      </c>
      <c r="B79">
        <f>'FY2016 RPDC '!B84</f>
        <v>1449</v>
      </c>
      <c r="C79">
        <f>'FY2016 RPDC '!C84</f>
        <v>1449</v>
      </c>
      <c r="D79" t="str">
        <f>'FY2016 RPDC '!D84</f>
        <v>CORWITH-WESLEY</v>
      </c>
      <c r="E79">
        <f>'FY2016 RPDC '!E84</f>
        <v>109.1</v>
      </c>
      <c r="F79">
        <f>'FY2016 RPDC '!F84</f>
        <v>6541</v>
      </c>
      <c r="G79">
        <f>'FY2016 RPDC '!G84</f>
        <v>713623</v>
      </c>
      <c r="H79">
        <f>'FY2016 RPDC '!H84</f>
        <v>17657</v>
      </c>
      <c r="I79">
        <f>'FY2016 RPDC '!I84</f>
        <v>731280</v>
      </c>
      <c r="J79">
        <f>'FY2016 RPDC '!J84</f>
        <v>0</v>
      </c>
      <c r="K79">
        <f>'FY2016 RPDC '!K84</f>
        <v>0</v>
      </c>
      <c r="L79">
        <f>'FY2016 RPDC '!L84</f>
        <v>0</v>
      </c>
      <c r="M79" t="e">
        <f>'FY2016 RPDC '!#REF!</f>
        <v>#REF!</v>
      </c>
      <c r="N79" t="e">
        <f>'FY2016 RPDC '!#REF!</f>
        <v>#REF!</v>
      </c>
      <c r="O79" t="e">
        <f>'FY2016 RPDC '!#REF!</f>
        <v>#REF!</v>
      </c>
      <c r="P79">
        <f>'FY2016 RPDC '!M84</f>
        <v>0</v>
      </c>
      <c r="Q79">
        <f>'FY2016 RPDC '!N84</f>
        <v>0</v>
      </c>
      <c r="R79">
        <f>'FY2016 RPDC '!O84</f>
        <v>0</v>
      </c>
      <c r="S79">
        <f>'FY2016 RPDC '!P84</f>
        <v>0</v>
      </c>
      <c r="T79">
        <f>'FY2016 RPDC '!Q84</f>
        <v>-109.1</v>
      </c>
      <c r="U79">
        <f>'FY2016 RPDC '!R84</f>
        <v>-1</v>
      </c>
    </row>
    <row r="80" spans="1:21" x14ac:dyDescent="0.35">
      <c r="A80">
        <f>'FY2016 RPDC '!A85</f>
        <v>80</v>
      </c>
      <c r="B80">
        <f>'FY2016 RPDC '!B85</f>
        <v>1476</v>
      </c>
      <c r="C80">
        <f>'FY2016 RPDC '!C85</f>
        <v>1476</v>
      </c>
      <c r="D80" t="str">
        <f>'FY2016 RPDC '!D85</f>
        <v>COUNCIL BLUFFS</v>
      </c>
      <c r="E80">
        <f>'FY2016 RPDC '!E85</f>
        <v>8995.9</v>
      </c>
      <c r="F80">
        <f>'FY2016 RPDC '!F85</f>
        <v>6435</v>
      </c>
      <c r="G80">
        <f>'FY2016 RPDC '!G85</f>
        <v>57888617</v>
      </c>
      <c r="H80">
        <f>'FY2016 RPDC '!H85</f>
        <v>0</v>
      </c>
      <c r="I80">
        <f>'FY2016 RPDC '!I85</f>
        <v>57888617</v>
      </c>
      <c r="J80">
        <f>'FY2016 RPDC '!J85</f>
        <v>9101.5</v>
      </c>
      <c r="K80">
        <f>'FY2016 RPDC '!K85</f>
        <v>6515</v>
      </c>
      <c r="L80">
        <f>'FY2016 RPDC '!L85</f>
        <v>59296272.5</v>
      </c>
      <c r="M80" t="e">
        <f>'FY2016 RPDC '!#REF!</f>
        <v>#REF!</v>
      </c>
      <c r="N80" t="e">
        <f>'FY2016 RPDC '!#REF!</f>
        <v>#REF!</v>
      </c>
      <c r="O80" t="e">
        <f>'FY2016 RPDC '!#REF!</f>
        <v>#REF!</v>
      </c>
      <c r="P80">
        <f>'FY2016 RPDC '!M85</f>
        <v>0</v>
      </c>
      <c r="Q80">
        <f>'FY2016 RPDC '!N85</f>
        <v>59296272.5</v>
      </c>
      <c r="R80">
        <f>'FY2016 RPDC '!O85</f>
        <v>1407655.5</v>
      </c>
      <c r="S80">
        <f>'FY2016 RPDC '!P85</f>
        <v>2.4316619966927178E-2</v>
      </c>
      <c r="T80">
        <f>'FY2016 RPDC '!Q85</f>
        <v>105.60000000000036</v>
      </c>
      <c r="U80">
        <f>'FY2016 RPDC '!R85</f>
        <v>1.1738680954657162E-2</v>
      </c>
    </row>
    <row r="81" spans="1:21" x14ac:dyDescent="0.35">
      <c r="A81">
        <f>'FY2016 RPDC '!A86</f>
        <v>81</v>
      </c>
      <c r="B81">
        <f>'FY2016 RPDC '!B86</f>
        <v>1503</v>
      </c>
      <c r="C81">
        <f>'FY2016 RPDC '!C86</f>
        <v>1503</v>
      </c>
      <c r="D81" t="str">
        <f>'FY2016 RPDC '!D86</f>
        <v>CRESTON</v>
      </c>
      <c r="E81">
        <f>'FY2016 RPDC '!E86</f>
        <v>1425.5</v>
      </c>
      <c r="F81">
        <f>'FY2016 RPDC '!F86</f>
        <v>6366</v>
      </c>
      <c r="G81">
        <f>'FY2016 RPDC '!G86</f>
        <v>9074733</v>
      </c>
      <c r="H81">
        <f>'FY2016 RPDC '!H86</f>
        <v>0</v>
      </c>
      <c r="I81">
        <f>'FY2016 RPDC '!I86</f>
        <v>9074733</v>
      </c>
      <c r="J81">
        <f>'FY2016 RPDC '!J86</f>
        <v>1396.8</v>
      </c>
      <c r="K81">
        <f>'FY2016 RPDC '!K86</f>
        <v>6446</v>
      </c>
      <c r="L81">
        <f>'FY2016 RPDC '!L86</f>
        <v>9003772.7999999989</v>
      </c>
      <c r="M81" t="e">
        <f>'FY2016 RPDC '!#REF!</f>
        <v>#REF!</v>
      </c>
      <c r="N81" t="e">
        <f>'FY2016 RPDC '!#REF!</f>
        <v>#REF!</v>
      </c>
      <c r="O81" t="e">
        <f>'FY2016 RPDC '!#REF!</f>
        <v>#REF!</v>
      </c>
      <c r="P81">
        <f>'FY2016 RPDC '!M86</f>
        <v>161707.53000000119</v>
      </c>
      <c r="Q81">
        <f>'FY2016 RPDC '!N86</f>
        <v>9165480.3300000001</v>
      </c>
      <c r="R81">
        <f>'FY2016 RPDC '!O86</f>
        <v>90747.330000000075</v>
      </c>
      <c r="S81">
        <f>'FY2016 RPDC '!P86</f>
        <v>1.0000000000000009E-2</v>
      </c>
      <c r="T81">
        <f>'FY2016 RPDC '!Q86</f>
        <v>-28.700000000000045</v>
      </c>
      <c r="U81">
        <f>'FY2016 RPDC '!R86</f>
        <v>-2.0133286566117185E-2</v>
      </c>
    </row>
    <row r="82" spans="1:21" x14ac:dyDescent="0.35">
      <c r="A82">
        <f>'FY2016 RPDC '!A87</f>
        <v>82</v>
      </c>
      <c r="B82">
        <f>'FY2016 RPDC '!B87</f>
        <v>1576</v>
      </c>
      <c r="C82">
        <f>'FY2016 RPDC '!C87</f>
        <v>1576</v>
      </c>
      <c r="D82" t="str">
        <f>'FY2016 RPDC '!D87</f>
        <v>DALLAS CENTER-GRIMES</v>
      </c>
      <c r="E82">
        <f>'FY2016 RPDC '!E87</f>
        <v>2247.1</v>
      </c>
      <c r="F82">
        <f>'FY2016 RPDC '!F87</f>
        <v>6366</v>
      </c>
      <c r="G82">
        <f>'FY2016 RPDC '!G87</f>
        <v>14305039</v>
      </c>
      <c r="H82">
        <f>'FY2016 RPDC '!H87</f>
        <v>0</v>
      </c>
      <c r="I82">
        <f>'FY2016 RPDC '!I87</f>
        <v>14305039</v>
      </c>
      <c r="J82">
        <f>'FY2016 RPDC '!J87</f>
        <v>2351.5</v>
      </c>
      <c r="K82">
        <f>'FY2016 RPDC '!K87</f>
        <v>6446</v>
      </c>
      <c r="L82">
        <f>'FY2016 RPDC '!L87</f>
        <v>15157769</v>
      </c>
      <c r="M82" t="e">
        <f>'FY2016 RPDC '!#REF!</f>
        <v>#REF!</v>
      </c>
      <c r="N82" t="e">
        <f>'FY2016 RPDC '!#REF!</f>
        <v>#REF!</v>
      </c>
      <c r="O82" t="e">
        <f>'FY2016 RPDC '!#REF!</f>
        <v>#REF!</v>
      </c>
      <c r="P82">
        <f>'FY2016 RPDC '!M87</f>
        <v>0</v>
      </c>
      <c r="Q82">
        <f>'FY2016 RPDC '!N87</f>
        <v>15157769</v>
      </c>
      <c r="R82">
        <f>'FY2016 RPDC '!O87</f>
        <v>852730</v>
      </c>
      <c r="S82">
        <f>'FY2016 RPDC '!P87</f>
        <v>5.9610463138199066E-2</v>
      </c>
      <c r="T82">
        <f>'FY2016 RPDC '!Q87</f>
        <v>104.40000000000009</v>
      </c>
      <c r="U82">
        <f>'FY2016 RPDC '!R87</f>
        <v>4.6459881625205861E-2</v>
      </c>
    </row>
    <row r="83" spans="1:21" x14ac:dyDescent="0.35">
      <c r="A83">
        <f>'FY2016 RPDC '!A88</f>
        <v>83</v>
      </c>
      <c r="B83">
        <f>'FY2016 RPDC '!B88</f>
        <v>1602</v>
      </c>
      <c r="C83">
        <f>'FY2016 RPDC '!C88</f>
        <v>1602</v>
      </c>
      <c r="D83" t="str">
        <f>'FY2016 RPDC '!D88</f>
        <v>DANVILLE</v>
      </c>
      <c r="E83">
        <f>'FY2016 RPDC '!E88</f>
        <v>485.2</v>
      </c>
      <c r="F83">
        <f>'FY2016 RPDC '!F88</f>
        <v>6366</v>
      </c>
      <c r="G83">
        <f>'FY2016 RPDC '!G88</f>
        <v>3088783</v>
      </c>
      <c r="H83">
        <f>'FY2016 RPDC '!H88</f>
        <v>0</v>
      </c>
      <c r="I83">
        <f>'FY2016 RPDC '!I88</f>
        <v>3088783</v>
      </c>
      <c r="J83">
        <f>'FY2016 RPDC '!J88</f>
        <v>495.2</v>
      </c>
      <c r="K83">
        <f>'FY2016 RPDC '!K88</f>
        <v>6446</v>
      </c>
      <c r="L83">
        <f>'FY2016 RPDC '!L88</f>
        <v>3192059.1999999997</v>
      </c>
      <c r="M83" t="e">
        <f>'FY2016 RPDC '!#REF!</f>
        <v>#REF!</v>
      </c>
      <c r="N83" t="e">
        <f>'FY2016 RPDC '!#REF!</f>
        <v>#REF!</v>
      </c>
      <c r="O83" t="e">
        <f>'FY2016 RPDC '!#REF!</f>
        <v>#REF!</v>
      </c>
      <c r="P83">
        <f>'FY2016 RPDC '!M88</f>
        <v>0</v>
      </c>
      <c r="Q83">
        <f>'FY2016 RPDC '!N88</f>
        <v>3192059.1999999997</v>
      </c>
      <c r="R83">
        <f>'FY2016 RPDC '!O88</f>
        <v>103276.19999999972</v>
      </c>
      <c r="S83">
        <f>'FY2016 RPDC '!P88</f>
        <v>3.3435887208651344E-2</v>
      </c>
      <c r="T83">
        <f>'FY2016 RPDC '!Q88</f>
        <v>10</v>
      </c>
      <c r="U83">
        <f>'FY2016 RPDC '!R88</f>
        <v>2.0610057708161583E-2</v>
      </c>
    </row>
    <row r="84" spans="1:21" x14ac:dyDescent="0.35">
      <c r="A84">
        <f>'FY2016 RPDC '!A89</f>
        <v>84</v>
      </c>
      <c r="B84">
        <f>'FY2016 RPDC '!B89</f>
        <v>1611</v>
      </c>
      <c r="C84">
        <f>'FY2016 RPDC '!C89</f>
        <v>1611</v>
      </c>
      <c r="D84" t="str">
        <f>'FY2016 RPDC '!D89</f>
        <v>DAVENPORT</v>
      </c>
      <c r="E84">
        <f>'FY2016 RPDC '!E89</f>
        <v>15981.1</v>
      </c>
      <c r="F84">
        <f>'FY2016 RPDC '!F89</f>
        <v>6366</v>
      </c>
      <c r="G84">
        <f>'FY2016 RPDC '!G89</f>
        <v>101735683</v>
      </c>
      <c r="H84">
        <f>'FY2016 RPDC '!H89</f>
        <v>0</v>
      </c>
      <c r="I84">
        <f>'FY2016 RPDC '!I89</f>
        <v>101735683</v>
      </c>
      <c r="J84">
        <f>'FY2016 RPDC '!J89</f>
        <v>15823.3</v>
      </c>
      <c r="K84">
        <f>'FY2016 RPDC '!K89</f>
        <v>6446</v>
      </c>
      <c r="L84">
        <f>'FY2016 RPDC '!L89</f>
        <v>101996991.8</v>
      </c>
      <c r="M84" t="e">
        <f>'FY2016 RPDC '!#REF!</f>
        <v>#REF!</v>
      </c>
      <c r="N84" t="e">
        <f>'FY2016 RPDC '!#REF!</f>
        <v>#REF!</v>
      </c>
      <c r="O84" t="e">
        <f>'FY2016 RPDC '!#REF!</f>
        <v>#REF!</v>
      </c>
      <c r="P84">
        <f>'FY2016 RPDC '!M89</f>
        <v>756048.03000000119</v>
      </c>
      <c r="Q84">
        <f>'FY2016 RPDC '!N89</f>
        <v>102753039.83</v>
      </c>
      <c r="R84">
        <f>'FY2016 RPDC '!O89</f>
        <v>1017356.8299999982</v>
      </c>
      <c r="S84">
        <f>'FY2016 RPDC '!P89</f>
        <v>9.9999999999999829E-3</v>
      </c>
      <c r="T84">
        <f>'FY2016 RPDC '!Q89</f>
        <v>-157.80000000000109</v>
      </c>
      <c r="U84">
        <f>'FY2016 RPDC '!R89</f>
        <v>-9.8741638560550325E-3</v>
      </c>
    </row>
    <row r="85" spans="1:21" x14ac:dyDescent="0.35">
      <c r="A85">
        <f>'FY2016 RPDC '!A90</f>
        <v>85</v>
      </c>
      <c r="B85">
        <f>'FY2016 RPDC '!B90</f>
        <v>1619</v>
      </c>
      <c r="C85">
        <f>'FY2016 RPDC '!C90</f>
        <v>1619</v>
      </c>
      <c r="D85" t="str">
        <f>'FY2016 RPDC '!D90</f>
        <v>DAVIS COUNTY</v>
      </c>
      <c r="E85">
        <f>'FY2016 RPDC '!E90</f>
        <v>1182</v>
      </c>
      <c r="F85">
        <f>'FY2016 RPDC '!F90</f>
        <v>6366</v>
      </c>
      <c r="G85">
        <f>'FY2016 RPDC '!G90</f>
        <v>7524612</v>
      </c>
      <c r="H85">
        <f>'FY2016 RPDC '!H90</f>
        <v>0</v>
      </c>
      <c r="I85">
        <f>'FY2016 RPDC '!I90</f>
        <v>7524612</v>
      </c>
      <c r="J85">
        <f>'FY2016 RPDC '!J90</f>
        <v>1169.5</v>
      </c>
      <c r="K85">
        <f>'FY2016 RPDC '!K90</f>
        <v>6446</v>
      </c>
      <c r="L85">
        <f>'FY2016 RPDC '!L90</f>
        <v>7538597</v>
      </c>
      <c r="M85" t="e">
        <f>'FY2016 RPDC '!#REF!</f>
        <v>#REF!</v>
      </c>
      <c r="N85" t="e">
        <f>'FY2016 RPDC '!#REF!</f>
        <v>#REF!</v>
      </c>
      <c r="O85" t="e">
        <f>'FY2016 RPDC '!#REF!</f>
        <v>#REF!</v>
      </c>
      <c r="P85">
        <f>'FY2016 RPDC '!M90</f>
        <v>61261.120000000112</v>
      </c>
      <c r="Q85">
        <f>'FY2016 RPDC '!N90</f>
        <v>7599858.1200000001</v>
      </c>
      <c r="R85">
        <f>'FY2016 RPDC '!O90</f>
        <v>75246.120000000112</v>
      </c>
      <c r="S85">
        <f>'FY2016 RPDC '!P90</f>
        <v>1.0000000000000014E-2</v>
      </c>
      <c r="T85">
        <f>'FY2016 RPDC '!Q90</f>
        <v>-12.5</v>
      </c>
      <c r="U85">
        <f>'FY2016 RPDC '!R90</f>
        <v>-1.0575296108291032E-2</v>
      </c>
    </row>
    <row r="86" spans="1:21" x14ac:dyDescent="0.35">
      <c r="A86">
        <f>'FY2016 RPDC '!A91</f>
        <v>86</v>
      </c>
      <c r="B86">
        <f>'FY2016 RPDC '!B91</f>
        <v>1638</v>
      </c>
      <c r="C86">
        <f>'FY2016 RPDC '!C91</f>
        <v>1638</v>
      </c>
      <c r="D86" t="str">
        <f>'FY2016 RPDC '!D91</f>
        <v>DECORAH</v>
      </c>
      <c r="E86">
        <f>'FY2016 RPDC '!E91</f>
        <v>1393.6</v>
      </c>
      <c r="F86">
        <f>'FY2016 RPDC '!F91</f>
        <v>6380</v>
      </c>
      <c r="G86">
        <f>'FY2016 RPDC '!G91</f>
        <v>8891168</v>
      </c>
      <c r="H86">
        <f>'FY2016 RPDC '!H91</f>
        <v>0</v>
      </c>
      <c r="I86">
        <f>'FY2016 RPDC '!I91</f>
        <v>8891168</v>
      </c>
      <c r="J86">
        <f>'FY2016 RPDC '!J91</f>
        <v>1394.7</v>
      </c>
      <c r="K86">
        <f>'FY2016 RPDC '!K91</f>
        <v>6460</v>
      </c>
      <c r="L86">
        <f>'FY2016 RPDC '!L91</f>
        <v>9009762</v>
      </c>
      <c r="M86" t="e">
        <f>'FY2016 RPDC '!#REF!</f>
        <v>#REF!</v>
      </c>
      <c r="N86" t="e">
        <f>'FY2016 RPDC '!#REF!</f>
        <v>#REF!</v>
      </c>
      <c r="O86" t="e">
        <f>'FY2016 RPDC '!#REF!</f>
        <v>#REF!</v>
      </c>
      <c r="P86">
        <f>'FY2016 RPDC '!M91</f>
        <v>0</v>
      </c>
      <c r="Q86">
        <f>'FY2016 RPDC '!N91</f>
        <v>9009762</v>
      </c>
      <c r="R86">
        <f>'FY2016 RPDC '!O91</f>
        <v>118594</v>
      </c>
      <c r="S86">
        <f>'FY2016 RPDC '!P91</f>
        <v>1.3338405032949552E-2</v>
      </c>
      <c r="T86">
        <f>'FY2016 RPDC '!Q91</f>
        <v>1.1000000000001364</v>
      </c>
      <c r="U86">
        <f>'FY2016 RPDC '!R91</f>
        <v>7.893226176809246E-4</v>
      </c>
    </row>
    <row r="87" spans="1:21" x14ac:dyDescent="0.35">
      <c r="A87">
        <f>'FY2016 RPDC '!A92</f>
        <v>87</v>
      </c>
      <c r="B87">
        <f>'FY2016 RPDC '!B92</f>
        <v>1675</v>
      </c>
      <c r="C87">
        <f>'FY2016 RPDC '!C92</f>
        <v>1675</v>
      </c>
      <c r="D87" t="str">
        <f>'FY2016 RPDC '!D92</f>
        <v>DELWOOD</v>
      </c>
      <c r="E87">
        <f>'FY2016 RPDC '!E92</f>
        <v>212</v>
      </c>
      <c r="F87">
        <f>'FY2016 RPDC '!F92</f>
        <v>6541</v>
      </c>
      <c r="G87">
        <f>'FY2016 RPDC '!G92</f>
        <v>1386692</v>
      </c>
      <c r="H87">
        <f>'FY2016 RPDC '!H92</f>
        <v>0</v>
      </c>
      <c r="I87">
        <f>'FY2016 RPDC '!I92</f>
        <v>1386692</v>
      </c>
      <c r="J87">
        <f>'FY2016 RPDC '!J92</f>
        <v>194</v>
      </c>
      <c r="K87">
        <f>'FY2016 RPDC '!K92</f>
        <v>6621</v>
      </c>
      <c r="L87">
        <f>'FY2016 RPDC '!L92</f>
        <v>1284474</v>
      </c>
      <c r="M87" t="e">
        <f>'FY2016 RPDC '!#REF!</f>
        <v>#REF!</v>
      </c>
      <c r="N87" t="e">
        <f>'FY2016 RPDC '!#REF!</f>
        <v>#REF!</v>
      </c>
      <c r="O87" t="e">
        <f>'FY2016 RPDC '!#REF!</f>
        <v>#REF!</v>
      </c>
      <c r="P87">
        <f>'FY2016 RPDC '!M92</f>
        <v>116084.91999999993</v>
      </c>
      <c r="Q87">
        <f>'FY2016 RPDC '!N92</f>
        <v>1400558.92</v>
      </c>
      <c r="R87">
        <f>'FY2016 RPDC '!O92</f>
        <v>13866.919999999925</v>
      </c>
      <c r="S87">
        <f>'FY2016 RPDC '!P92</f>
        <v>9.9999999999999464E-3</v>
      </c>
      <c r="T87">
        <f>'FY2016 RPDC '!Q92</f>
        <v>-18</v>
      </c>
      <c r="U87">
        <f>'FY2016 RPDC '!R92</f>
        <v>-8.4905660377358486E-2</v>
      </c>
    </row>
    <row r="88" spans="1:21" x14ac:dyDescent="0.35">
      <c r="A88">
        <f>'FY2016 RPDC '!A93</f>
        <v>88</v>
      </c>
      <c r="B88">
        <f>'FY2016 RPDC '!B93</f>
        <v>1701</v>
      </c>
      <c r="C88">
        <f>'FY2016 RPDC '!C93</f>
        <v>1701</v>
      </c>
      <c r="D88" t="str">
        <f>'FY2016 RPDC '!D93</f>
        <v>DENISON</v>
      </c>
      <c r="E88">
        <f>'FY2016 RPDC '!E93</f>
        <v>2047</v>
      </c>
      <c r="F88">
        <f>'FY2016 RPDC '!F93</f>
        <v>6366</v>
      </c>
      <c r="G88">
        <f>'FY2016 RPDC '!G93</f>
        <v>13031202</v>
      </c>
      <c r="H88">
        <f>'FY2016 RPDC '!H93</f>
        <v>0</v>
      </c>
      <c r="I88">
        <f>'FY2016 RPDC '!I93</f>
        <v>13031202</v>
      </c>
      <c r="J88">
        <f>'FY2016 RPDC '!J93</f>
        <v>2003.4</v>
      </c>
      <c r="K88">
        <f>'FY2016 RPDC '!K93</f>
        <v>6446</v>
      </c>
      <c r="L88">
        <f>'FY2016 RPDC '!L93</f>
        <v>12913916.4</v>
      </c>
      <c r="M88" t="e">
        <f>'FY2016 RPDC '!#REF!</f>
        <v>#REF!</v>
      </c>
      <c r="N88" t="e">
        <f>'FY2016 RPDC '!#REF!</f>
        <v>#REF!</v>
      </c>
      <c r="O88" t="e">
        <f>'FY2016 RPDC '!#REF!</f>
        <v>#REF!</v>
      </c>
      <c r="P88">
        <f>'FY2016 RPDC '!M93</f>
        <v>247597.61999999918</v>
      </c>
      <c r="Q88">
        <f>'FY2016 RPDC '!N93</f>
        <v>13161514.02</v>
      </c>
      <c r="R88">
        <f>'FY2016 RPDC '!O93</f>
        <v>130312.01999999955</v>
      </c>
      <c r="S88">
        <f>'FY2016 RPDC '!P93</f>
        <v>9.9999999999999655E-3</v>
      </c>
      <c r="T88">
        <f>'FY2016 RPDC '!Q93</f>
        <v>-43.599999999999909</v>
      </c>
      <c r="U88">
        <f>'FY2016 RPDC '!R93</f>
        <v>-2.1299462628236399E-2</v>
      </c>
    </row>
    <row r="89" spans="1:21" x14ac:dyDescent="0.35">
      <c r="A89">
        <f>'FY2016 RPDC '!A94</f>
        <v>89</v>
      </c>
      <c r="B89">
        <f>'FY2016 RPDC '!B94</f>
        <v>1719</v>
      </c>
      <c r="C89">
        <f>'FY2016 RPDC '!C94</f>
        <v>1719</v>
      </c>
      <c r="D89" t="str">
        <f>'FY2016 RPDC '!D94</f>
        <v>DENVER</v>
      </c>
      <c r="E89">
        <f>'FY2016 RPDC '!E94</f>
        <v>699.1</v>
      </c>
      <c r="F89">
        <f>'FY2016 RPDC '!F94</f>
        <v>6366</v>
      </c>
      <c r="G89">
        <f>'FY2016 RPDC '!G94</f>
        <v>4450471</v>
      </c>
      <c r="H89">
        <f>'FY2016 RPDC '!H94</f>
        <v>0</v>
      </c>
      <c r="I89">
        <f>'FY2016 RPDC '!I94</f>
        <v>4450471</v>
      </c>
      <c r="J89">
        <f>'FY2016 RPDC '!J94</f>
        <v>695</v>
      </c>
      <c r="K89">
        <f>'FY2016 RPDC '!K94</f>
        <v>6446</v>
      </c>
      <c r="L89">
        <f>'FY2016 RPDC '!L94</f>
        <v>4479970</v>
      </c>
      <c r="M89" t="e">
        <f>'FY2016 RPDC '!#REF!</f>
        <v>#REF!</v>
      </c>
      <c r="N89" t="e">
        <f>'FY2016 RPDC '!#REF!</f>
        <v>#REF!</v>
      </c>
      <c r="O89" t="e">
        <f>'FY2016 RPDC '!#REF!</f>
        <v>#REF!</v>
      </c>
      <c r="P89">
        <f>'FY2016 RPDC '!M94</f>
        <v>15005.709999999963</v>
      </c>
      <c r="Q89">
        <f>'FY2016 RPDC '!N94</f>
        <v>4494975.71</v>
      </c>
      <c r="R89">
        <f>'FY2016 RPDC '!O94</f>
        <v>44504.709999999963</v>
      </c>
      <c r="S89">
        <f>'FY2016 RPDC '!P94</f>
        <v>9.9999999999999915E-3</v>
      </c>
      <c r="T89">
        <f>'FY2016 RPDC '!Q94</f>
        <v>-4.1000000000000227</v>
      </c>
      <c r="U89">
        <f>'FY2016 RPDC '!R94</f>
        <v>-5.8646831640681201E-3</v>
      </c>
    </row>
    <row r="90" spans="1:21" x14ac:dyDescent="0.35">
      <c r="A90">
        <f>'FY2016 RPDC '!A95</f>
        <v>90</v>
      </c>
      <c r="B90">
        <f>'FY2016 RPDC '!B95</f>
        <v>1737</v>
      </c>
      <c r="C90">
        <f>'FY2016 RPDC '!C95</f>
        <v>1737</v>
      </c>
      <c r="D90" t="str">
        <f>'FY2016 RPDC '!D95</f>
        <v>DES MOINES</v>
      </c>
      <c r="E90">
        <f>'FY2016 RPDC '!E95</f>
        <v>32413.200000000001</v>
      </c>
      <c r="F90">
        <f>'FY2016 RPDC '!F95</f>
        <v>6434</v>
      </c>
      <c r="G90">
        <f>'FY2016 RPDC '!G95</f>
        <v>208546529</v>
      </c>
      <c r="H90">
        <f>'FY2016 RPDC '!H95</f>
        <v>0</v>
      </c>
      <c r="I90">
        <f>'FY2016 RPDC '!I95</f>
        <v>208546529</v>
      </c>
      <c r="J90">
        <f>'FY2016 RPDC '!J95</f>
        <v>32396.1</v>
      </c>
      <c r="K90">
        <f>'FY2016 RPDC '!K95</f>
        <v>6514</v>
      </c>
      <c r="L90">
        <f>'FY2016 RPDC '!L95</f>
        <v>211028195.39999998</v>
      </c>
      <c r="M90" t="e">
        <f>'FY2016 RPDC '!#REF!</f>
        <v>#REF!</v>
      </c>
      <c r="N90" t="e">
        <f>'FY2016 RPDC '!#REF!</f>
        <v>#REF!</v>
      </c>
      <c r="O90" t="e">
        <f>'FY2016 RPDC '!#REF!</f>
        <v>#REF!</v>
      </c>
      <c r="P90">
        <f>'FY2016 RPDC '!M95</f>
        <v>0</v>
      </c>
      <c r="Q90">
        <f>'FY2016 RPDC '!N95</f>
        <v>211028195.39999998</v>
      </c>
      <c r="R90">
        <f>'FY2016 RPDC '!O95</f>
        <v>2481666.3999999762</v>
      </c>
      <c r="S90">
        <f>'FY2016 RPDC '!P95</f>
        <v>1.1899821166527189E-2</v>
      </c>
      <c r="T90">
        <f>'FY2016 RPDC '!Q95</f>
        <v>-17.100000000002183</v>
      </c>
      <c r="U90">
        <f>'FY2016 RPDC '!R95</f>
        <v>-5.2756284476701413E-4</v>
      </c>
    </row>
    <row r="91" spans="1:21" x14ac:dyDescent="0.35">
      <c r="A91">
        <f>'FY2016 RPDC '!A96</f>
        <v>91</v>
      </c>
      <c r="B91">
        <f>'FY2016 RPDC '!B96</f>
        <v>1782</v>
      </c>
      <c r="C91">
        <f>'FY2016 RPDC '!C96</f>
        <v>1782</v>
      </c>
      <c r="D91" t="str">
        <f>'FY2016 RPDC '!D96</f>
        <v>DIAGONAL</v>
      </c>
      <c r="E91">
        <f>'FY2016 RPDC '!E96</f>
        <v>101</v>
      </c>
      <c r="F91">
        <f>'FY2016 RPDC '!F96</f>
        <v>6377</v>
      </c>
      <c r="G91">
        <f>'FY2016 RPDC '!G96</f>
        <v>644077</v>
      </c>
      <c r="H91">
        <f>'FY2016 RPDC '!H96</f>
        <v>49575</v>
      </c>
      <c r="I91">
        <f>'FY2016 RPDC '!I96</f>
        <v>693652</v>
      </c>
      <c r="J91">
        <f>'FY2016 RPDC '!J96</f>
        <v>89</v>
      </c>
      <c r="K91">
        <f>'FY2016 RPDC '!K96</f>
        <v>6457</v>
      </c>
      <c r="L91">
        <f>'FY2016 RPDC '!L96</f>
        <v>574673</v>
      </c>
      <c r="M91" t="e">
        <f>'FY2016 RPDC '!#REF!</f>
        <v>#REF!</v>
      </c>
      <c r="N91" t="e">
        <f>'FY2016 RPDC '!#REF!</f>
        <v>#REF!</v>
      </c>
      <c r="O91" t="e">
        <f>'FY2016 RPDC '!#REF!</f>
        <v>#REF!</v>
      </c>
      <c r="P91">
        <f>'FY2016 RPDC '!M96</f>
        <v>75844.770000000019</v>
      </c>
      <c r="Q91">
        <f>'FY2016 RPDC '!N96</f>
        <v>650517.77</v>
      </c>
      <c r="R91">
        <f>'FY2016 RPDC '!O96</f>
        <v>-43134.229999999981</v>
      </c>
      <c r="S91">
        <f>'FY2016 RPDC '!P96</f>
        <v>-6.2184250892378286E-2</v>
      </c>
      <c r="T91">
        <f>'FY2016 RPDC '!Q96</f>
        <v>-12</v>
      </c>
      <c r="U91">
        <f>'FY2016 RPDC '!R96</f>
        <v>-0.11881188118811881</v>
      </c>
    </row>
    <row r="92" spans="1:21" x14ac:dyDescent="0.35">
      <c r="A92">
        <f>'FY2016 RPDC '!A97</f>
        <v>92</v>
      </c>
      <c r="B92">
        <f>'FY2016 RPDC '!B97</f>
        <v>1791</v>
      </c>
      <c r="C92">
        <f>'FY2016 RPDC '!C97</f>
        <v>1791</v>
      </c>
      <c r="D92" t="str">
        <f>'FY2016 RPDC '!D97</f>
        <v>DIKE-NEW HARTFORD</v>
      </c>
      <c r="E92">
        <f>'FY2016 RPDC '!E97</f>
        <v>880.5</v>
      </c>
      <c r="F92">
        <f>'FY2016 RPDC '!F97</f>
        <v>6366</v>
      </c>
      <c r="G92">
        <f>'FY2016 RPDC '!G97</f>
        <v>5605263</v>
      </c>
      <c r="H92">
        <f>'FY2016 RPDC '!H97</f>
        <v>0</v>
      </c>
      <c r="I92">
        <f>'FY2016 RPDC '!I97</f>
        <v>5605263</v>
      </c>
      <c r="J92">
        <f>'FY2016 RPDC '!J97</f>
        <v>870</v>
      </c>
      <c r="K92">
        <f>'FY2016 RPDC '!K97</f>
        <v>6446</v>
      </c>
      <c r="L92">
        <f>'FY2016 RPDC '!L97</f>
        <v>5608020</v>
      </c>
      <c r="M92" t="e">
        <f>'FY2016 RPDC '!#REF!</f>
        <v>#REF!</v>
      </c>
      <c r="N92" t="e">
        <f>'FY2016 RPDC '!#REF!</f>
        <v>#REF!</v>
      </c>
      <c r="O92" t="e">
        <f>'FY2016 RPDC '!#REF!</f>
        <v>#REF!</v>
      </c>
      <c r="P92">
        <f>'FY2016 RPDC '!M97</f>
        <v>53295.629999999888</v>
      </c>
      <c r="Q92">
        <f>'FY2016 RPDC '!N97</f>
        <v>5661315.6299999999</v>
      </c>
      <c r="R92">
        <f>'FY2016 RPDC '!O97</f>
        <v>56052.629999999888</v>
      </c>
      <c r="S92">
        <f>'FY2016 RPDC '!P97</f>
        <v>9.9999999999999794E-3</v>
      </c>
      <c r="T92">
        <f>'FY2016 RPDC '!Q97</f>
        <v>-10.5</v>
      </c>
      <c r="U92">
        <f>'FY2016 RPDC '!R97</f>
        <v>-1.192504258943782E-2</v>
      </c>
    </row>
    <row r="93" spans="1:21" x14ac:dyDescent="0.35">
      <c r="A93">
        <f>'FY2016 RPDC '!A98</f>
        <v>94</v>
      </c>
      <c r="B93">
        <f>'FY2016 RPDC '!B98</f>
        <v>1863</v>
      </c>
      <c r="C93">
        <f>'FY2016 RPDC '!C98</f>
        <v>1863</v>
      </c>
      <c r="D93" t="str">
        <f>'FY2016 RPDC '!D98</f>
        <v>DUBUQUE</v>
      </c>
      <c r="E93">
        <f>'FY2016 RPDC '!E98</f>
        <v>10578.6</v>
      </c>
      <c r="F93">
        <f>'FY2016 RPDC '!F98</f>
        <v>6373</v>
      </c>
      <c r="G93">
        <f>'FY2016 RPDC '!G98</f>
        <v>67417418</v>
      </c>
      <c r="H93">
        <f>'FY2016 RPDC '!H98</f>
        <v>0</v>
      </c>
      <c r="I93">
        <f>'FY2016 RPDC '!I98</f>
        <v>67417418</v>
      </c>
      <c r="J93">
        <f>'FY2016 RPDC '!J98</f>
        <v>10633.7</v>
      </c>
      <c r="K93">
        <f>'FY2016 RPDC '!K98</f>
        <v>6453</v>
      </c>
      <c r="L93">
        <f>'FY2016 RPDC '!L98</f>
        <v>68619266.100000009</v>
      </c>
      <c r="M93" t="e">
        <f>'FY2016 RPDC '!#REF!</f>
        <v>#REF!</v>
      </c>
      <c r="N93" t="e">
        <f>'FY2016 RPDC '!#REF!</f>
        <v>#REF!</v>
      </c>
      <c r="O93" t="e">
        <f>'FY2016 RPDC '!#REF!</f>
        <v>#REF!</v>
      </c>
      <c r="P93">
        <f>'FY2016 RPDC '!M98</f>
        <v>0</v>
      </c>
      <c r="Q93">
        <f>'FY2016 RPDC '!N98</f>
        <v>68619266.100000009</v>
      </c>
      <c r="R93">
        <f>'FY2016 RPDC '!O98</f>
        <v>1201848.1000000089</v>
      </c>
      <c r="S93">
        <f>'FY2016 RPDC '!P98</f>
        <v>1.7826967208978677E-2</v>
      </c>
      <c r="T93">
        <f>'FY2016 RPDC '!Q98</f>
        <v>55.100000000000364</v>
      </c>
      <c r="U93">
        <f>'FY2016 RPDC '!R98</f>
        <v>5.2086287410432726E-3</v>
      </c>
    </row>
    <row r="94" spans="1:21" x14ac:dyDescent="0.35">
      <c r="A94" t="e">
        <f>'FY2016 RPDC '!#REF!</f>
        <v>#REF!</v>
      </c>
      <c r="B94" t="e">
        <f>'FY2016 RPDC '!#REF!</f>
        <v>#REF!</v>
      </c>
      <c r="C94" t="e">
        <f>'FY2016 RPDC '!#REF!</f>
        <v>#REF!</v>
      </c>
      <c r="D94" t="e">
        <f>'FY2016 RPDC '!#REF!</f>
        <v>#REF!</v>
      </c>
      <c r="E94" t="e">
        <f>'FY2016 RPDC '!#REF!</f>
        <v>#REF!</v>
      </c>
      <c r="F94" t="e">
        <f>'FY2016 RPDC '!#REF!</f>
        <v>#REF!</v>
      </c>
      <c r="G94" t="e">
        <f>'FY2016 RPDC '!#REF!</f>
        <v>#REF!</v>
      </c>
      <c r="H94" t="e">
        <f>'FY2016 RPDC '!#REF!</f>
        <v>#REF!</v>
      </c>
      <c r="I94" t="e">
        <f>'FY2016 RPDC '!#REF!</f>
        <v>#REF!</v>
      </c>
      <c r="J94" t="e">
        <f>'FY2016 RPDC '!#REF!</f>
        <v>#REF!</v>
      </c>
      <c r="K94" t="e">
        <f>'FY2016 RPDC '!#REF!</f>
        <v>#REF!</v>
      </c>
      <c r="L94" t="e">
        <f>'FY2016 RPDC '!#REF!</f>
        <v>#REF!</v>
      </c>
      <c r="M94" t="e">
        <f>'FY2016 RPDC '!#REF!</f>
        <v>#REF!</v>
      </c>
      <c r="N94" t="e">
        <f>'FY2016 RPDC '!#REF!</f>
        <v>#REF!</v>
      </c>
      <c r="O94" t="e">
        <f>'FY2016 RPDC '!#REF!</f>
        <v>#REF!</v>
      </c>
      <c r="P94" t="e">
        <f>'FY2016 RPDC '!#REF!</f>
        <v>#REF!</v>
      </c>
      <c r="Q94" t="e">
        <f>'FY2016 RPDC '!#REF!</f>
        <v>#REF!</v>
      </c>
      <c r="R94" t="e">
        <f>'FY2016 RPDC '!#REF!</f>
        <v>#REF!</v>
      </c>
      <c r="S94" t="e">
        <f>'FY2016 RPDC '!#REF!</f>
        <v>#REF!</v>
      </c>
      <c r="T94" t="e">
        <f>'FY2016 RPDC '!#REF!</f>
        <v>#REF!</v>
      </c>
      <c r="U94" t="e">
        <f>'FY2016 RPDC '!#REF!</f>
        <v>#REF!</v>
      </c>
    </row>
    <row r="95" spans="1:21" x14ac:dyDescent="0.35">
      <c r="A95">
        <f>'FY2016 RPDC '!A99</f>
        <v>95</v>
      </c>
      <c r="B95">
        <f>'FY2016 RPDC '!B99</f>
        <v>1908</v>
      </c>
      <c r="C95">
        <f>'FY2016 RPDC '!C99</f>
        <v>1908</v>
      </c>
      <c r="D95" t="str">
        <f>'FY2016 RPDC '!D99</f>
        <v>DUNKERTON</v>
      </c>
      <c r="E95">
        <f>'FY2016 RPDC '!E99</f>
        <v>464</v>
      </c>
      <c r="F95">
        <f>'FY2016 RPDC '!F99</f>
        <v>6366</v>
      </c>
      <c r="G95">
        <f>'FY2016 RPDC '!G99</f>
        <v>2953824</v>
      </c>
      <c r="H95">
        <f>'FY2016 RPDC '!H99</f>
        <v>0</v>
      </c>
      <c r="I95">
        <f>'FY2016 RPDC '!I99</f>
        <v>2953824</v>
      </c>
      <c r="J95">
        <f>'FY2016 RPDC '!J99</f>
        <v>461.9</v>
      </c>
      <c r="K95">
        <f>'FY2016 RPDC '!K99</f>
        <v>6446</v>
      </c>
      <c r="L95">
        <f>'FY2016 RPDC '!L99</f>
        <v>2977407.4</v>
      </c>
      <c r="M95" t="e">
        <f>'FY2016 RPDC '!#REF!</f>
        <v>#REF!</v>
      </c>
      <c r="N95" t="e">
        <f>'FY2016 RPDC '!#REF!</f>
        <v>#REF!</v>
      </c>
      <c r="O95" t="e">
        <f>'FY2016 RPDC '!#REF!</f>
        <v>#REF!</v>
      </c>
      <c r="P95">
        <f>'FY2016 RPDC '!M99</f>
        <v>5954.8400000003166</v>
      </c>
      <c r="Q95">
        <f>'FY2016 RPDC '!N99</f>
        <v>2983362.24</v>
      </c>
      <c r="R95">
        <f>'FY2016 RPDC '!O99</f>
        <v>29538.240000000224</v>
      </c>
      <c r="S95">
        <f>'FY2016 RPDC '!P99</f>
        <v>1.0000000000000077E-2</v>
      </c>
      <c r="T95">
        <f>'FY2016 RPDC '!Q99</f>
        <v>-2.1000000000000227</v>
      </c>
      <c r="U95">
        <f>'FY2016 RPDC '!R99</f>
        <v>-4.5258620689655662E-3</v>
      </c>
    </row>
    <row r="96" spans="1:21" x14ac:dyDescent="0.35">
      <c r="A96">
        <f>'FY2016 RPDC '!A100</f>
        <v>96</v>
      </c>
      <c r="B96">
        <f>'FY2016 RPDC '!B100</f>
        <v>1926</v>
      </c>
      <c r="C96">
        <f>'FY2016 RPDC '!C100</f>
        <v>1926</v>
      </c>
      <c r="D96" t="str">
        <f>'FY2016 RPDC '!D100</f>
        <v>DURANT</v>
      </c>
      <c r="E96">
        <f>'FY2016 RPDC '!E100</f>
        <v>565.6</v>
      </c>
      <c r="F96">
        <f>'FY2016 RPDC '!F100</f>
        <v>6412</v>
      </c>
      <c r="G96">
        <f>'FY2016 RPDC '!G100</f>
        <v>3626627</v>
      </c>
      <c r="H96">
        <f>'FY2016 RPDC '!H100</f>
        <v>0</v>
      </c>
      <c r="I96">
        <f>'FY2016 RPDC '!I100</f>
        <v>3626627</v>
      </c>
      <c r="J96">
        <f>'FY2016 RPDC '!J100</f>
        <v>577.5</v>
      </c>
      <c r="K96">
        <f>'FY2016 RPDC '!K100</f>
        <v>6492</v>
      </c>
      <c r="L96">
        <f>'FY2016 RPDC '!L100</f>
        <v>3749130</v>
      </c>
      <c r="M96" t="e">
        <f>'FY2016 RPDC '!#REF!</f>
        <v>#REF!</v>
      </c>
      <c r="N96" t="e">
        <f>'FY2016 RPDC '!#REF!</f>
        <v>#REF!</v>
      </c>
      <c r="O96" t="e">
        <f>'FY2016 RPDC '!#REF!</f>
        <v>#REF!</v>
      </c>
      <c r="P96">
        <f>'FY2016 RPDC '!M100</f>
        <v>0</v>
      </c>
      <c r="Q96">
        <f>'FY2016 RPDC '!N100</f>
        <v>3749130</v>
      </c>
      <c r="R96">
        <f>'FY2016 RPDC '!O100</f>
        <v>122503</v>
      </c>
      <c r="S96">
        <f>'FY2016 RPDC '!P100</f>
        <v>3.3778770190593076E-2</v>
      </c>
      <c r="T96">
        <f>'FY2016 RPDC '!Q100</f>
        <v>11.899999999999977</v>
      </c>
      <c r="U96">
        <f>'FY2016 RPDC '!R100</f>
        <v>2.1039603960395999E-2</v>
      </c>
    </row>
    <row r="97" spans="1:21" x14ac:dyDescent="0.35">
      <c r="A97">
        <f>'FY2016 RPDC '!A101</f>
        <v>97</v>
      </c>
      <c r="B97">
        <f>'FY2016 RPDC '!B101</f>
        <v>1944</v>
      </c>
      <c r="C97">
        <f>'FY2016 RPDC '!C101</f>
        <v>1944</v>
      </c>
      <c r="D97" t="str">
        <f>'FY2016 RPDC '!D101</f>
        <v>EAGLE GROVE</v>
      </c>
      <c r="E97">
        <f>'FY2016 RPDC '!E101</f>
        <v>833.3</v>
      </c>
      <c r="F97">
        <f>'FY2016 RPDC '!F101</f>
        <v>6484</v>
      </c>
      <c r="G97">
        <f>'FY2016 RPDC '!G101</f>
        <v>5403117</v>
      </c>
      <c r="H97">
        <f>'FY2016 RPDC '!H101</f>
        <v>0</v>
      </c>
      <c r="I97">
        <f>'FY2016 RPDC '!I101</f>
        <v>5403117</v>
      </c>
      <c r="J97">
        <f>'FY2016 RPDC '!J101</f>
        <v>835.6</v>
      </c>
      <c r="K97">
        <f>'FY2016 RPDC '!K101</f>
        <v>6564</v>
      </c>
      <c r="L97">
        <f>'FY2016 RPDC '!L101</f>
        <v>5484878.4000000004</v>
      </c>
      <c r="M97" t="e">
        <f>'FY2016 RPDC '!#REF!</f>
        <v>#REF!</v>
      </c>
      <c r="N97" t="e">
        <f>'FY2016 RPDC '!#REF!</f>
        <v>#REF!</v>
      </c>
      <c r="O97" t="e">
        <f>'FY2016 RPDC '!#REF!</f>
        <v>#REF!</v>
      </c>
      <c r="P97">
        <f>'FY2016 RPDC '!M101</f>
        <v>0</v>
      </c>
      <c r="Q97">
        <f>'FY2016 RPDC '!N101</f>
        <v>5484878.4000000004</v>
      </c>
      <c r="R97">
        <f>'FY2016 RPDC '!O101</f>
        <v>81761.400000000373</v>
      </c>
      <c r="S97">
        <f>'FY2016 RPDC '!P101</f>
        <v>1.5132265320184695E-2</v>
      </c>
      <c r="T97">
        <f>'FY2016 RPDC '!Q101</f>
        <v>2.3000000000000682</v>
      </c>
      <c r="U97">
        <f>'FY2016 RPDC '!R101</f>
        <v>2.7601104044162588E-3</v>
      </c>
    </row>
    <row r="98" spans="1:21" x14ac:dyDescent="0.35">
      <c r="A98">
        <f>'FY2016 RPDC '!A102</f>
        <v>98</v>
      </c>
      <c r="B98">
        <f>'FY2016 RPDC '!B102</f>
        <v>1953</v>
      </c>
      <c r="C98">
        <f>'FY2016 RPDC '!C102</f>
        <v>1953</v>
      </c>
      <c r="D98" t="str">
        <f>'FY2016 RPDC '!D102</f>
        <v>EARLHAM</v>
      </c>
      <c r="E98">
        <f>'FY2016 RPDC '!E102</f>
        <v>644.70000000000005</v>
      </c>
      <c r="F98">
        <f>'FY2016 RPDC '!F102</f>
        <v>6366</v>
      </c>
      <c r="G98">
        <f>'FY2016 RPDC '!G102</f>
        <v>4104160</v>
      </c>
      <c r="H98">
        <f>'FY2016 RPDC '!H102</f>
        <v>0</v>
      </c>
      <c r="I98">
        <f>'FY2016 RPDC '!I102</f>
        <v>4104160</v>
      </c>
      <c r="J98">
        <f>'FY2016 RPDC '!J102</f>
        <v>643.20000000000005</v>
      </c>
      <c r="K98">
        <f>'FY2016 RPDC '!K102</f>
        <v>6446</v>
      </c>
      <c r="L98">
        <f>'FY2016 RPDC '!L102</f>
        <v>4146067.2</v>
      </c>
      <c r="M98" t="e">
        <f>'FY2016 RPDC '!#REF!</f>
        <v>#REF!</v>
      </c>
      <c r="N98" t="e">
        <f>'FY2016 RPDC '!#REF!</f>
        <v>#REF!</v>
      </c>
      <c r="O98" t="e">
        <f>'FY2016 RPDC '!#REF!</f>
        <v>#REF!</v>
      </c>
      <c r="P98">
        <f>'FY2016 RPDC '!M102</f>
        <v>0</v>
      </c>
      <c r="Q98">
        <f>'FY2016 RPDC '!N102</f>
        <v>4146067.2</v>
      </c>
      <c r="R98">
        <f>'FY2016 RPDC '!O102</f>
        <v>41907.200000000186</v>
      </c>
      <c r="S98">
        <f>'FY2016 RPDC '!P102</f>
        <v>1.0210907956804849E-2</v>
      </c>
      <c r="T98">
        <f>'FY2016 RPDC '!Q102</f>
        <v>-1.5</v>
      </c>
      <c r="U98">
        <f>'FY2016 RPDC '!R102</f>
        <v>-2.3266635644485804E-3</v>
      </c>
    </row>
    <row r="99" spans="1:21" x14ac:dyDescent="0.35">
      <c r="A99">
        <f>'FY2016 RPDC '!A103</f>
        <v>99</v>
      </c>
      <c r="B99">
        <f>'FY2016 RPDC '!B103</f>
        <v>1963</v>
      </c>
      <c r="C99">
        <f>'FY2016 RPDC '!C103</f>
        <v>1963</v>
      </c>
      <c r="D99" t="str">
        <f>'FY2016 RPDC '!D103</f>
        <v>EAST BUCHANAN</v>
      </c>
      <c r="E99">
        <f>'FY2016 RPDC '!E103</f>
        <v>560.29999999999995</v>
      </c>
      <c r="F99">
        <f>'FY2016 RPDC '!F103</f>
        <v>6366</v>
      </c>
      <c r="G99">
        <f>'FY2016 RPDC '!G103</f>
        <v>3566870</v>
      </c>
      <c r="H99">
        <f>'FY2016 RPDC '!H103</f>
        <v>0</v>
      </c>
      <c r="I99">
        <f>'FY2016 RPDC '!I103</f>
        <v>3566870</v>
      </c>
      <c r="J99">
        <f>'FY2016 RPDC '!J103</f>
        <v>563</v>
      </c>
      <c r="K99">
        <f>'FY2016 RPDC '!K103</f>
        <v>6446</v>
      </c>
      <c r="L99">
        <f>'FY2016 RPDC '!L103</f>
        <v>3629098</v>
      </c>
      <c r="M99" t="e">
        <f>'FY2016 RPDC '!#REF!</f>
        <v>#REF!</v>
      </c>
      <c r="N99" t="e">
        <f>'FY2016 RPDC '!#REF!</f>
        <v>#REF!</v>
      </c>
      <c r="O99" t="e">
        <f>'FY2016 RPDC '!#REF!</f>
        <v>#REF!</v>
      </c>
      <c r="P99">
        <f>'FY2016 RPDC '!M103</f>
        <v>0</v>
      </c>
      <c r="Q99">
        <f>'FY2016 RPDC '!N103</f>
        <v>3629098</v>
      </c>
      <c r="R99">
        <f>'FY2016 RPDC '!O103</f>
        <v>62228</v>
      </c>
      <c r="S99">
        <f>'FY2016 RPDC '!P103</f>
        <v>1.7446108212522463E-2</v>
      </c>
      <c r="T99">
        <f>'FY2016 RPDC '!Q103</f>
        <v>2.7000000000000455</v>
      </c>
      <c r="U99">
        <f>'FY2016 RPDC '!R103</f>
        <v>4.8188470462253181E-3</v>
      </c>
    </row>
    <row r="100" spans="1:21" x14ac:dyDescent="0.35">
      <c r="A100">
        <f>'FY2016 RPDC '!A104</f>
        <v>102</v>
      </c>
      <c r="B100">
        <f>'FY2016 RPDC '!B104</f>
        <v>3582</v>
      </c>
      <c r="C100">
        <f>'FY2016 RPDC '!C104</f>
        <v>1968</v>
      </c>
      <c r="D100" t="str">
        <f>'FY2016 RPDC '!D104</f>
        <v>EAST MARSHALL</v>
      </c>
      <c r="E100">
        <f>'FY2016 RPDC '!E104</f>
        <v>609.29999999999995</v>
      </c>
      <c r="F100">
        <f>'FY2016 RPDC '!F104</f>
        <v>6450</v>
      </c>
      <c r="G100">
        <f>'FY2016 RPDC '!G104</f>
        <v>3929985</v>
      </c>
      <c r="H100">
        <f>'FY2016 RPDC '!H104</f>
        <v>159892</v>
      </c>
      <c r="I100">
        <f>'FY2016 RPDC '!I104</f>
        <v>4089877</v>
      </c>
      <c r="J100">
        <f>'FY2016 RPDC '!J104</f>
        <v>582.20000000000005</v>
      </c>
      <c r="K100">
        <f>'FY2016 RPDC '!K104</f>
        <v>6530</v>
      </c>
      <c r="L100">
        <f>'FY2016 RPDC '!L104</f>
        <v>3801766.0000000005</v>
      </c>
      <c r="M100" t="e">
        <f>'FY2016 RPDC '!#REF!</f>
        <v>#REF!</v>
      </c>
      <c r="N100" t="e">
        <f>'FY2016 RPDC '!#REF!</f>
        <v>#REF!</v>
      </c>
      <c r="O100" t="e">
        <f>'FY2016 RPDC '!#REF!</f>
        <v>#REF!</v>
      </c>
      <c r="P100">
        <f>'FY2016 RPDC '!M104</f>
        <v>167518.84999999963</v>
      </c>
      <c r="Q100">
        <f>'FY2016 RPDC '!N104</f>
        <v>3969284.85</v>
      </c>
      <c r="R100">
        <f>'FY2016 RPDC '!O104</f>
        <v>-120592.14999999991</v>
      </c>
      <c r="S100">
        <f>'FY2016 RPDC '!P104</f>
        <v>-2.9485519980185202E-2</v>
      </c>
      <c r="T100">
        <f>'FY2016 RPDC '!Q104</f>
        <v>-27.099999999999909</v>
      </c>
      <c r="U100">
        <f>'FY2016 RPDC '!R104</f>
        <v>-4.4477268997209767E-2</v>
      </c>
    </row>
    <row r="101" spans="1:21" x14ac:dyDescent="0.35">
      <c r="A101" t="e">
        <f>'FY2016 RPDC '!#REF!</f>
        <v>#REF!</v>
      </c>
      <c r="B101" t="e">
        <f>'FY2016 RPDC '!#REF!</f>
        <v>#REF!</v>
      </c>
      <c r="C101" t="e">
        <f>'FY2016 RPDC '!#REF!</f>
        <v>#REF!</v>
      </c>
      <c r="D101" t="e">
        <f>'FY2016 RPDC '!#REF!</f>
        <v>#REF!</v>
      </c>
      <c r="E101" t="e">
        <f>'FY2016 RPDC '!#REF!</f>
        <v>#REF!</v>
      </c>
      <c r="F101" t="e">
        <f>'FY2016 RPDC '!#REF!</f>
        <v>#REF!</v>
      </c>
      <c r="G101" t="e">
        <f>'FY2016 RPDC '!#REF!</f>
        <v>#REF!</v>
      </c>
      <c r="H101" t="e">
        <f>'FY2016 RPDC '!#REF!</f>
        <v>#REF!</v>
      </c>
      <c r="I101" t="e">
        <f>'FY2016 RPDC '!#REF!</f>
        <v>#REF!</v>
      </c>
      <c r="J101" t="e">
        <f>'FY2016 RPDC '!#REF!</f>
        <v>#REF!</v>
      </c>
      <c r="K101" t="e">
        <f>'FY2016 RPDC '!#REF!</f>
        <v>#REF!</v>
      </c>
      <c r="L101" t="e">
        <f>'FY2016 RPDC '!#REF!</f>
        <v>#REF!</v>
      </c>
      <c r="M101" t="e">
        <f>'FY2016 RPDC '!#REF!</f>
        <v>#REF!</v>
      </c>
      <c r="N101" t="e">
        <f>'FY2016 RPDC '!#REF!</f>
        <v>#REF!</v>
      </c>
      <c r="O101" t="e">
        <f>'FY2016 RPDC '!#REF!</f>
        <v>#REF!</v>
      </c>
      <c r="P101" t="e">
        <f>'FY2016 RPDC '!#REF!</f>
        <v>#REF!</v>
      </c>
      <c r="Q101" t="e">
        <f>'FY2016 RPDC '!#REF!</f>
        <v>#REF!</v>
      </c>
      <c r="R101" t="e">
        <f>'FY2016 RPDC '!#REF!</f>
        <v>#REF!</v>
      </c>
      <c r="S101" t="e">
        <f>'FY2016 RPDC '!#REF!</f>
        <v>#REF!</v>
      </c>
      <c r="T101" t="e">
        <f>'FY2016 RPDC '!#REF!</f>
        <v>#REF!</v>
      </c>
      <c r="U101" t="e">
        <f>'FY2016 RPDC '!#REF!</f>
        <v>#REF!</v>
      </c>
    </row>
    <row r="102" spans="1:21" x14ac:dyDescent="0.35">
      <c r="A102">
        <f>'FY2016 RPDC '!A105</f>
        <v>103</v>
      </c>
      <c r="B102">
        <f>'FY2016 RPDC '!B105</f>
        <v>3978</v>
      </c>
      <c r="C102">
        <f>'FY2016 RPDC '!C105</f>
        <v>3978</v>
      </c>
      <c r="D102" t="str">
        <f>'FY2016 RPDC '!D105</f>
        <v>EAST MILLS</v>
      </c>
      <c r="E102">
        <f>'FY2016 RPDC '!E105</f>
        <v>545.1</v>
      </c>
      <c r="F102">
        <f>'FY2016 RPDC '!F105</f>
        <v>6430</v>
      </c>
      <c r="G102">
        <f>'FY2016 RPDC '!G105</f>
        <v>3504993</v>
      </c>
      <c r="H102">
        <f>'FY2016 RPDC '!H105</f>
        <v>0</v>
      </c>
      <c r="I102">
        <f>'FY2016 RPDC '!I105</f>
        <v>3504993</v>
      </c>
      <c r="J102">
        <f>'FY2016 RPDC '!J105</f>
        <v>543.29999999999995</v>
      </c>
      <c r="K102">
        <f>'FY2016 RPDC '!K105</f>
        <v>6510</v>
      </c>
      <c r="L102">
        <f>'FY2016 RPDC '!L105</f>
        <v>3536882.9999999995</v>
      </c>
      <c r="M102" t="e">
        <f>'FY2016 RPDC '!#REF!</f>
        <v>#REF!</v>
      </c>
      <c r="N102" t="e">
        <f>'FY2016 RPDC '!#REF!</f>
        <v>#REF!</v>
      </c>
      <c r="O102" t="e">
        <f>'FY2016 RPDC '!#REF!</f>
        <v>#REF!</v>
      </c>
      <c r="P102">
        <f>'FY2016 RPDC '!M105</f>
        <v>3159.9300000006333</v>
      </c>
      <c r="Q102">
        <f>'FY2016 RPDC '!N105</f>
        <v>3540042.93</v>
      </c>
      <c r="R102">
        <f>'FY2016 RPDC '!O105</f>
        <v>35049.930000000168</v>
      </c>
      <c r="S102">
        <f>'FY2016 RPDC '!P105</f>
        <v>1.0000000000000047E-2</v>
      </c>
      <c r="T102">
        <f>'FY2016 RPDC '!Q105</f>
        <v>-1.8000000000000682</v>
      </c>
      <c r="U102">
        <f>'FY2016 RPDC '!R105</f>
        <v>-3.3021463951569767E-3</v>
      </c>
    </row>
    <row r="103" spans="1:21" x14ac:dyDescent="0.35">
      <c r="A103">
        <f>'FY2016 RPDC '!A106</f>
        <v>104</v>
      </c>
      <c r="B103">
        <f>'FY2016 RPDC '!B106</f>
        <v>6741</v>
      </c>
      <c r="C103">
        <f>'FY2016 RPDC '!C106</f>
        <v>6741</v>
      </c>
      <c r="D103" t="str">
        <f>'FY2016 RPDC '!D106</f>
        <v>EAST SAC COUNTY</v>
      </c>
      <c r="E103">
        <f>'FY2016 RPDC '!E106</f>
        <v>925.2</v>
      </c>
      <c r="F103">
        <f>'FY2016 RPDC '!F106</f>
        <v>6379</v>
      </c>
      <c r="G103">
        <f>'FY2016 RPDC '!G106</f>
        <v>5901851</v>
      </c>
      <c r="H103">
        <f>'FY2016 RPDC '!H106</f>
        <v>0</v>
      </c>
      <c r="I103">
        <f>'FY2016 RPDC '!I106</f>
        <v>5901851</v>
      </c>
      <c r="J103">
        <f>'FY2016 RPDC '!J106</f>
        <v>905.7</v>
      </c>
      <c r="K103">
        <f>'FY2016 RPDC '!K106</f>
        <v>6459</v>
      </c>
      <c r="L103">
        <f>'FY2016 RPDC '!L106</f>
        <v>5849916.3000000007</v>
      </c>
      <c r="M103" t="e">
        <f>'FY2016 RPDC '!#REF!</f>
        <v>#REF!</v>
      </c>
      <c r="N103" t="e">
        <f>'FY2016 RPDC '!#REF!</f>
        <v>#REF!</v>
      </c>
      <c r="O103" t="e">
        <f>'FY2016 RPDC '!#REF!</f>
        <v>#REF!</v>
      </c>
      <c r="P103">
        <f>'FY2016 RPDC '!M106</f>
        <v>110953.20999999903</v>
      </c>
      <c r="Q103">
        <f>'FY2016 RPDC '!N106</f>
        <v>5960869.5099999998</v>
      </c>
      <c r="R103">
        <f>'FY2016 RPDC '!O106</f>
        <v>59018.509999999776</v>
      </c>
      <c r="S103">
        <f>'FY2016 RPDC '!P106</f>
        <v>9.999999999999962E-3</v>
      </c>
      <c r="T103">
        <f>'FY2016 RPDC '!Q106</f>
        <v>-19.5</v>
      </c>
      <c r="U103">
        <f>'FY2016 RPDC '!R106</f>
        <v>-2.1076523994811931E-2</v>
      </c>
    </row>
    <row r="104" spans="1:21" x14ac:dyDescent="0.35">
      <c r="A104">
        <f>'FY2016 RPDC '!A107</f>
        <v>105</v>
      </c>
      <c r="B104">
        <f>'FY2016 RPDC '!B107</f>
        <v>1970</v>
      </c>
      <c r="C104">
        <f>'FY2016 RPDC '!C107</f>
        <v>1970</v>
      </c>
      <c r="D104" t="str">
        <f>'FY2016 RPDC '!D107</f>
        <v>EAST UNION</v>
      </c>
      <c r="E104">
        <f>'FY2016 RPDC '!E107</f>
        <v>515.79999999999995</v>
      </c>
      <c r="F104">
        <f>'FY2016 RPDC '!F107</f>
        <v>6390</v>
      </c>
      <c r="G104">
        <f>'FY2016 RPDC '!G107</f>
        <v>3295962</v>
      </c>
      <c r="H104">
        <f>'FY2016 RPDC '!H107</f>
        <v>0</v>
      </c>
      <c r="I104">
        <f>'FY2016 RPDC '!I107</f>
        <v>3295962</v>
      </c>
      <c r="J104">
        <f>'FY2016 RPDC '!J107</f>
        <v>522.79999999999995</v>
      </c>
      <c r="K104">
        <f>'FY2016 RPDC '!K107</f>
        <v>6470</v>
      </c>
      <c r="L104">
        <f>'FY2016 RPDC '!L107</f>
        <v>3382515.9999999995</v>
      </c>
      <c r="M104" t="e">
        <f>'FY2016 RPDC '!#REF!</f>
        <v>#REF!</v>
      </c>
      <c r="N104" t="e">
        <f>'FY2016 RPDC '!#REF!</f>
        <v>#REF!</v>
      </c>
      <c r="O104" t="e">
        <f>'FY2016 RPDC '!#REF!</f>
        <v>#REF!</v>
      </c>
      <c r="P104">
        <f>'FY2016 RPDC '!M107</f>
        <v>0</v>
      </c>
      <c r="Q104">
        <f>'FY2016 RPDC '!N107</f>
        <v>3382515.9999999995</v>
      </c>
      <c r="R104">
        <f>'FY2016 RPDC '!O107</f>
        <v>86553.999999999534</v>
      </c>
      <c r="S104">
        <f>'FY2016 RPDC '!P107</f>
        <v>2.6260618295963222E-2</v>
      </c>
      <c r="T104">
        <f>'FY2016 RPDC '!Q107</f>
        <v>7</v>
      </c>
      <c r="U104">
        <f>'FY2016 RPDC '!R107</f>
        <v>1.3571151609150834E-2</v>
      </c>
    </row>
    <row r="105" spans="1:21" x14ac:dyDescent="0.35">
      <c r="A105">
        <f>'FY2016 RPDC '!A108</f>
        <v>106</v>
      </c>
      <c r="B105">
        <f>'FY2016 RPDC '!B108</f>
        <v>1972</v>
      </c>
      <c r="C105">
        <f>'FY2016 RPDC '!C108</f>
        <v>1972</v>
      </c>
      <c r="D105" t="str">
        <f>'FY2016 RPDC '!D108</f>
        <v>EASTERN ALLAMAKEE</v>
      </c>
      <c r="E105">
        <f>'FY2016 RPDC '!E108</f>
        <v>364</v>
      </c>
      <c r="F105">
        <f>'FY2016 RPDC '!F108</f>
        <v>6366</v>
      </c>
      <c r="G105">
        <f>'FY2016 RPDC '!G108</f>
        <v>2317224</v>
      </c>
      <c r="H105">
        <f>'FY2016 RPDC '!H108</f>
        <v>13469</v>
      </c>
      <c r="I105">
        <f>'FY2016 RPDC '!I108</f>
        <v>2330693</v>
      </c>
      <c r="J105">
        <f>'FY2016 RPDC '!J108</f>
        <v>352</v>
      </c>
      <c r="K105">
        <f>'FY2016 RPDC '!K108</f>
        <v>6446</v>
      </c>
      <c r="L105">
        <f>'FY2016 RPDC '!L108</f>
        <v>2268992</v>
      </c>
      <c r="M105" t="e">
        <f>'FY2016 RPDC '!#REF!</f>
        <v>#REF!</v>
      </c>
      <c r="N105" t="e">
        <f>'FY2016 RPDC '!#REF!</f>
        <v>#REF!</v>
      </c>
      <c r="O105" t="e">
        <f>'FY2016 RPDC '!#REF!</f>
        <v>#REF!</v>
      </c>
      <c r="P105">
        <f>'FY2016 RPDC '!M108</f>
        <v>71404.240000000224</v>
      </c>
      <c r="Q105">
        <f>'FY2016 RPDC '!N108</f>
        <v>2340396.2400000002</v>
      </c>
      <c r="R105">
        <f>'FY2016 RPDC '!O108</f>
        <v>9703.2400000002235</v>
      </c>
      <c r="S105">
        <f>'FY2016 RPDC '!P108</f>
        <v>4.1632424347609158E-3</v>
      </c>
      <c r="T105">
        <f>'FY2016 RPDC '!Q108</f>
        <v>-12</v>
      </c>
      <c r="U105">
        <f>'FY2016 RPDC '!R108</f>
        <v>-3.2967032967032968E-2</v>
      </c>
    </row>
    <row r="106" spans="1:21" x14ac:dyDescent="0.35">
      <c r="A106">
        <f>'FY2016 RPDC '!A109</f>
        <v>100</v>
      </c>
      <c r="B106">
        <f>'FY2016 RPDC '!B109</f>
        <v>1965</v>
      </c>
      <c r="C106">
        <f>'FY2016 RPDC '!C109</f>
        <v>1965</v>
      </c>
      <c r="D106" t="str">
        <f>'FY2016 RPDC '!D109</f>
        <v>EASTON VALLEY</v>
      </c>
      <c r="E106">
        <f>'FY2016 RPDC '!E109</f>
        <v>655</v>
      </c>
      <c r="F106">
        <f>'FY2016 RPDC '!F109</f>
        <v>6366</v>
      </c>
      <c r="G106">
        <f>'FY2016 RPDC '!G109</f>
        <v>4169730</v>
      </c>
      <c r="H106">
        <f>'FY2016 RPDC '!H109</f>
        <v>0</v>
      </c>
      <c r="I106">
        <f>'FY2016 RPDC '!I109</f>
        <v>4169730</v>
      </c>
      <c r="J106">
        <f>'FY2016 RPDC '!J109</f>
        <v>643</v>
      </c>
      <c r="K106">
        <f>'FY2016 RPDC '!K109</f>
        <v>6446</v>
      </c>
      <c r="L106">
        <f>'FY2016 RPDC '!L109</f>
        <v>4144778</v>
      </c>
      <c r="M106" t="e">
        <f>'FY2016 RPDC '!#REF!</f>
        <v>#REF!</v>
      </c>
      <c r="N106" t="e">
        <f>'FY2016 RPDC '!#REF!</f>
        <v>#REF!</v>
      </c>
      <c r="O106" t="e">
        <f>'FY2016 RPDC '!#REF!</f>
        <v>#REF!</v>
      </c>
      <c r="P106">
        <f>'FY2016 RPDC '!M109</f>
        <v>66649.299999999814</v>
      </c>
      <c r="Q106">
        <f>'FY2016 RPDC '!N109</f>
        <v>4211427.3</v>
      </c>
      <c r="R106">
        <f>'FY2016 RPDC '!O109</f>
        <v>41697.299999999814</v>
      </c>
      <c r="S106">
        <f>'FY2016 RPDC '!P109</f>
        <v>9.9999999999999551E-3</v>
      </c>
      <c r="T106">
        <f>'FY2016 RPDC '!Q109</f>
        <v>-12</v>
      </c>
      <c r="U106">
        <f>'FY2016 RPDC '!R109</f>
        <v>-1.8320610687022901E-2</v>
      </c>
    </row>
    <row r="107" spans="1:21" x14ac:dyDescent="0.35">
      <c r="A107">
        <f>'FY2016 RPDC '!A110</f>
        <v>107</v>
      </c>
      <c r="B107">
        <f>'FY2016 RPDC '!B110</f>
        <v>657</v>
      </c>
      <c r="C107">
        <f>'FY2016 RPDC '!C110</f>
        <v>657</v>
      </c>
      <c r="D107" t="str">
        <f>'FY2016 RPDC '!D110</f>
        <v>EDDYVILLE-BLAKESBURG-FREMONT</v>
      </c>
      <c r="E107">
        <f>'FY2016 RPDC '!E110</f>
        <v>857.1</v>
      </c>
      <c r="F107">
        <f>'FY2016 RPDC '!F110</f>
        <v>6366</v>
      </c>
      <c r="G107">
        <f>'FY2016 RPDC '!G110</f>
        <v>5456299</v>
      </c>
      <c r="H107">
        <f>'FY2016 RPDC '!H110</f>
        <v>21139</v>
      </c>
      <c r="I107">
        <f>'FY2016 RPDC '!I110</f>
        <v>5477438</v>
      </c>
      <c r="J107">
        <f>'FY2016 RPDC '!J110</f>
        <v>866</v>
      </c>
      <c r="K107">
        <f>'FY2016 RPDC '!K110</f>
        <v>6446</v>
      </c>
      <c r="L107">
        <f>'FY2016 RPDC '!L110</f>
        <v>5582236</v>
      </c>
      <c r="M107" t="e">
        <f>'FY2016 RPDC '!#REF!</f>
        <v>#REF!</v>
      </c>
      <c r="N107" t="e">
        <f>'FY2016 RPDC '!#REF!</f>
        <v>#REF!</v>
      </c>
      <c r="O107" t="e">
        <f>'FY2016 RPDC '!#REF!</f>
        <v>#REF!</v>
      </c>
      <c r="P107">
        <f>'FY2016 RPDC '!M110</f>
        <v>0</v>
      </c>
      <c r="Q107">
        <f>'FY2016 RPDC '!N110</f>
        <v>5582236</v>
      </c>
      <c r="R107">
        <f>'FY2016 RPDC '!O110</f>
        <v>104798</v>
      </c>
      <c r="S107">
        <f>'FY2016 RPDC '!P110</f>
        <v>1.9132667498929244E-2</v>
      </c>
      <c r="T107">
        <f>'FY2016 RPDC '!Q110</f>
        <v>8.8999999999999773</v>
      </c>
      <c r="U107">
        <f>'FY2016 RPDC '!R110</f>
        <v>1.0383852525959605E-2</v>
      </c>
    </row>
    <row r="108" spans="1:21" x14ac:dyDescent="0.35">
      <c r="A108">
        <f>'FY2016 RPDC '!A111</f>
        <v>108</v>
      </c>
      <c r="B108">
        <f>'FY2016 RPDC '!B111</f>
        <v>1989</v>
      </c>
      <c r="C108">
        <f>'FY2016 RPDC '!C111</f>
        <v>1989</v>
      </c>
      <c r="D108" t="str">
        <f>'FY2016 RPDC '!D111</f>
        <v>EDGEWOOD-COLESBURG</v>
      </c>
      <c r="E108">
        <f>'FY2016 RPDC '!E111</f>
        <v>414</v>
      </c>
      <c r="F108">
        <f>'FY2016 RPDC '!F111</f>
        <v>6366</v>
      </c>
      <c r="G108">
        <f>'FY2016 RPDC '!G111</f>
        <v>2635524</v>
      </c>
      <c r="H108">
        <f>'FY2016 RPDC '!H111</f>
        <v>23444</v>
      </c>
      <c r="I108">
        <f>'FY2016 RPDC '!I111</f>
        <v>2658968</v>
      </c>
      <c r="J108">
        <f>'FY2016 RPDC '!J111</f>
        <v>409</v>
      </c>
      <c r="K108">
        <f>'FY2016 RPDC '!K111</f>
        <v>6446</v>
      </c>
      <c r="L108">
        <f>'FY2016 RPDC '!L111</f>
        <v>2636414</v>
      </c>
      <c r="M108" t="e">
        <f>'FY2016 RPDC '!#REF!</f>
        <v>#REF!</v>
      </c>
      <c r="N108" t="e">
        <f>'FY2016 RPDC '!#REF!</f>
        <v>#REF!</v>
      </c>
      <c r="O108" t="e">
        <f>'FY2016 RPDC '!#REF!</f>
        <v>#REF!</v>
      </c>
      <c r="P108">
        <f>'FY2016 RPDC '!M111</f>
        <v>25465.240000000224</v>
      </c>
      <c r="Q108">
        <f>'FY2016 RPDC '!N111</f>
        <v>2661879.2400000002</v>
      </c>
      <c r="R108">
        <f>'FY2016 RPDC '!O111</f>
        <v>2911.2400000002235</v>
      </c>
      <c r="S108">
        <f>'FY2016 RPDC '!P111</f>
        <v>1.0948759067428504E-3</v>
      </c>
      <c r="T108">
        <f>'FY2016 RPDC '!Q111</f>
        <v>-5</v>
      </c>
      <c r="U108">
        <f>'FY2016 RPDC '!R111</f>
        <v>-1.2077294685990338E-2</v>
      </c>
    </row>
    <row r="109" spans="1:21" x14ac:dyDescent="0.35">
      <c r="A109">
        <f>'FY2016 RPDC '!A112</f>
        <v>109</v>
      </c>
      <c r="B109">
        <f>'FY2016 RPDC '!B112</f>
        <v>2007</v>
      </c>
      <c r="C109">
        <f>'FY2016 RPDC '!C112</f>
        <v>2007</v>
      </c>
      <c r="D109" t="str">
        <f>'FY2016 RPDC '!D112</f>
        <v>ELDORA-NEW PROVIDENCE</v>
      </c>
      <c r="E109">
        <f>'FY2016 RPDC '!E112</f>
        <v>631</v>
      </c>
      <c r="F109">
        <f>'FY2016 RPDC '!F112</f>
        <v>6366</v>
      </c>
      <c r="G109">
        <f>'FY2016 RPDC '!G112</f>
        <v>4016946</v>
      </c>
      <c r="H109">
        <f>'FY2016 RPDC '!H112</f>
        <v>0</v>
      </c>
      <c r="I109">
        <f>'FY2016 RPDC '!I112</f>
        <v>4016946</v>
      </c>
      <c r="J109">
        <f>'FY2016 RPDC '!J112</f>
        <v>641</v>
      </c>
      <c r="K109">
        <f>'FY2016 RPDC '!K112</f>
        <v>6446</v>
      </c>
      <c r="L109">
        <f>'FY2016 RPDC '!L112</f>
        <v>4131886</v>
      </c>
      <c r="M109" t="e">
        <f>'FY2016 RPDC '!#REF!</f>
        <v>#REF!</v>
      </c>
      <c r="N109" t="e">
        <f>'FY2016 RPDC '!#REF!</f>
        <v>#REF!</v>
      </c>
      <c r="O109" t="e">
        <f>'FY2016 RPDC '!#REF!</f>
        <v>#REF!</v>
      </c>
      <c r="P109">
        <f>'FY2016 RPDC '!M112</f>
        <v>0</v>
      </c>
      <c r="Q109">
        <f>'FY2016 RPDC '!N112</f>
        <v>4131886</v>
      </c>
      <c r="R109">
        <f>'FY2016 RPDC '!O112</f>
        <v>114940</v>
      </c>
      <c r="S109">
        <f>'FY2016 RPDC '!P112</f>
        <v>2.8613777730644125E-2</v>
      </c>
      <c r="T109">
        <f>'FY2016 RPDC '!Q112</f>
        <v>10</v>
      </c>
      <c r="U109">
        <f>'FY2016 RPDC '!R112</f>
        <v>1.5847860538827259E-2</v>
      </c>
    </row>
    <row r="110" spans="1:21" x14ac:dyDescent="0.35">
      <c r="A110">
        <f>'FY2016 RPDC '!A113</f>
        <v>111</v>
      </c>
      <c r="B110">
        <f>'FY2016 RPDC '!B113</f>
        <v>2088</v>
      </c>
      <c r="C110">
        <f>'FY2016 RPDC '!C113</f>
        <v>2088</v>
      </c>
      <c r="D110" t="str">
        <f>'FY2016 RPDC '!D113</f>
        <v>EMMETSBURG</v>
      </c>
      <c r="E110">
        <f>'FY2016 RPDC '!E113</f>
        <v>668.8</v>
      </c>
      <c r="F110">
        <f>'FY2016 RPDC '!F113</f>
        <v>6489</v>
      </c>
      <c r="G110">
        <f>'FY2016 RPDC '!G113</f>
        <v>4339843</v>
      </c>
      <c r="H110">
        <f>'FY2016 RPDC '!H113</f>
        <v>0</v>
      </c>
      <c r="I110">
        <f>'FY2016 RPDC '!I113</f>
        <v>4339843</v>
      </c>
      <c r="J110">
        <f>'FY2016 RPDC '!J113</f>
        <v>647.5</v>
      </c>
      <c r="K110">
        <f>'FY2016 RPDC '!K113</f>
        <v>6569</v>
      </c>
      <c r="L110">
        <f>'FY2016 RPDC '!L113</f>
        <v>4253427.5</v>
      </c>
      <c r="M110" t="e">
        <f>'FY2016 RPDC '!#REF!</f>
        <v>#REF!</v>
      </c>
      <c r="N110" t="e">
        <f>'FY2016 RPDC '!#REF!</f>
        <v>#REF!</v>
      </c>
      <c r="O110" t="e">
        <f>'FY2016 RPDC '!#REF!</f>
        <v>#REF!</v>
      </c>
      <c r="P110">
        <f>'FY2016 RPDC '!M113</f>
        <v>129813.9299999997</v>
      </c>
      <c r="Q110">
        <f>'FY2016 RPDC '!N113</f>
        <v>4383241.43</v>
      </c>
      <c r="R110">
        <f>'FY2016 RPDC '!O113</f>
        <v>43398.429999999702</v>
      </c>
      <c r="S110">
        <f>'FY2016 RPDC '!P113</f>
        <v>9.9999999999999308E-3</v>
      </c>
      <c r="T110">
        <f>'FY2016 RPDC '!Q113</f>
        <v>-21.299999999999955</v>
      </c>
      <c r="U110">
        <f>'FY2016 RPDC '!R113</f>
        <v>-3.1848086124401848E-2</v>
      </c>
    </row>
    <row r="111" spans="1:21" x14ac:dyDescent="0.35">
      <c r="A111" t="e">
        <f>'FY2016 RPDC '!#REF!</f>
        <v>#REF!</v>
      </c>
      <c r="B111" t="e">
        <f>'FY2016 RPDC '!#REF!</f>
        <v>#REF!</v>
      </c>
      <c r="C111" t="e">
        <f>'FY2016 RPDC '!#REF!</f>
        <v>#REF!</v>
      </c>
      <c r="D111" t="e">
        <f>'FY2016 RPDC '!#REF!</f>
        <v>#REF!</v>
      </c>
      <c r="E111" t="e">
        <f>'FY2016 RPDC '!#REF!</f>
        <v>#REF!</v>
      </c>
      <c r="F111" t="e">
        <f>'FY2016 RPDC '!#REF!</f>
        <v>#REF!</v>
      </c>
      <c r="G111" t="e">
        <f>'FY2016 RPDC '!#REF!</f>
        <v>#REF!</v>
      </c>
      <c r="H111" t="e">
        <f>'FY2016 RPDC '!#REF!</f>
        <v>#REF!</v>
      </c>
      <c r="I111" t="e">
        <f>'FY2016 RPDC '!#REF!</f>
        <v>#REF!</v>
      </c>
      <c r="J111" t="e">
        <f>'FY2016 RPDC '!#REF!</f>
        <v>#REF!</v>
      </c>
      <c r="K111" t="e">
        <f>'FY2016 RPDC '!#REF!</f>
        <v>#REF!</v>
      </c>
      <c r="L111" t="e">
        <f>'FY2016 RPDC '!#REF!</f>
        <v>#REF!</v>
      </c>
      <c r="M111" t="e">
        <f>'FY2016 RPDC '!#REF!</f>
        <v>#REF!</v>
      </c>
      <c r="N111" t="e">
        <f>'FY2016 RPDC '!#REF!</f>
        <v>#REF!</v>
      </c>
      <c r="O111" t="e">
        <f>'FY2016 RPDC '!#REF!</f>
        <v>#REF!</v>
      </c>
      <c r="P111" t="e">
        <f>'FY2016 RPDC '!#REF!</f>
        <v>#REF!</v>
      </c>
      <c r="Q111" t="e">
        <f>'FY2016 RPDC '!#REF!</f>
        <v>#REF!</v>
      </c>
      <c r="R111" t="e">
        <f>'FY2016 RPDC '!#REF!</f>
        <v>#REF!</v>
      </c>
      <c r="S111" t="e">
        <f>'FY2016 RPDC '!#REF!</f>
        <v>#REF!</v>
      </c>
      <c r="T111" t="e">
        <f>'FY2016 RPDC '!#REF!</f>
        <v>#REF!</v>
      </c>
      <c r="U111" t="e">
        <f>'FY2016 RPDC '!#REF!</f>
        <v>#REF!</v>
      </c>
    </row>
    <row r="112" spans="1:21" x14ac:dyDescent="0.35">
      <c r="A112">
        <f>'FY2016 RPDC '!A114</f>
        <v>112</v>
      </c>
      <c r="B112">
        <f>'FY2016 RPDC '!B114</f>
        <v>2097</v>
      </c>
      <c r="C112">
        <f>'FY2016 RPDC '!C114</f>
        <v>2097</v>
      </c>
      <c r="D112" t="str">
        <f>'FY2016 RPDC '!D114</f>
        <v>ENGLISH VALLEYS</v>
      </c>
      <c r="E112">
        <f>'FY2016 RPDC '!E114</f>
        <v>458.8</v>
      </c>
      <c r="F112">
        <f>'FY2016 RPDC '!F114</f>
        <v>6439</v>
      </c>
      <c r="G112">
        <f>'FY2016 RPDC '!G114</f>
        <v>2954213</v>
      </c>
      <c r="H112">
        <f>'FY2016 RPDC '!H114</f>
        <v>0</v>
      </c>
      <c r="I112">
        <f>'FY2016 RPDC '!I114</f>
        <v>2954213</v>
      </c>
      <c r="J112">
        <f>'FY2016 RPDC '!J114</f>
        <v>456.7</v>
      </c>
      <c r="K112">
        <f>'FY2016 RPDC '!K114</f>
        <v>6519</v>
      </c>
      <c r="L112">
        <f>'FY2016 RPDC '!L114</f>
        <v>2977227.3</v>
      </c>
      <c r="M112" t="e">
        <f>'FY2016 RPDC '!#REF!</f>
        <v>#REF!</v>
      </c>
      <c r="N112" t="e">
        <f>'FY2016 RPDC '!#REF!</f>
        <v>#REF!</v>
      </c>
      <c r="O112" t="e">
        <f>'FY2016 RPDC '!#REF!</f>
        <v>#REF!</v>
      </c>
      <c r="P112">
        <f>'FY2016 RPDC '!M114</f>
        <v>6527.8300000000745</v>
      </c>
      <c r="Q112">
        <f>'FY2016 RPDC '!N114</f>
        <v>2983755.13</v>
      </c>
      <c r="R112">
        <f>'FY2016 RPDC '!O114</f>
        <v>29542.129999999888</v>
      </c>
      <c r="S112">
        <f>'FY2016 RPDC '!P114</f>
        <v>9.999999999999962E-3</v>
      </c>
      <c r="T112">
        <f>'FY2016 RPDC '!Q114</f>
        <v>-2.1000000000000227</v>
      </c>
      <c r="U112">
        <f>'FY2016 RPDC '!R114</f>
        <v>-4.5771578029643037E-3</v>
      </c>
    </row>
    <row r="113" spans="1:21" x14ac:dyDescent="0.35">
      <c r="A113">
        <f>'FY2016 RPDC '!A115</f>
        <v>113</v>
      </c>
      <c r="B113">
        <f>'FY2016 RPDC '!B115</f>
        <v>2113</v>
      </c>
      <c r="C113">
        <f>'FY2016 RPDC '!C115</f>
        <v>2113</v>
      </c>
      <c r="D113" t="str">
        <f>'FY2016 RPDC '!D115</f>
        <v>ESSEX</v>
      </c>
      <c r="E113">
        <f>'FY2016 RPDC '!E115</f>
        <v>236.8</v>
      </c>
      <c r="F113">
        <f>'FY2016 RPDC '!F115</f>
        <v>6366</v>
      </c>
      <c r="G113">
        <f>'FY2016 RPDC '!G115</f>
        <v>1507469</v>
      </c>
      <c r="H113">
        <f>'FY2016 RPDC '!H115</f>
        <v>0</v>
      </c>
      <c r="I113">
        <f>'FY2016 RPDC '!I115</f>
        <v>1507469</v>
      </c>
      <c r="J113">
        <f>'FY2016 RPDC '!J115</f>
        <v>222.2</v>
      </c>
      <c r="K113">
        <f>'FY2016 RPDC '!K115</f>
        <v>6446</v>
      </c>
      <c r="L113">
        <f>'FY2016 RPDC '!L115</f>
        <v>1432301.2</v>
      </c>
      <c r="M113" t="e">
        <f>'FY2016 RPDC '!#REF!</f>
        <v>#REF!</v>
      </c>
      <c r="N113" t="e">
        <f>'FY2016 RPDC '!#REF!</f>
        <v>#REF!</v>
      </c>
      <c r="O113" t="e">
        <f>'FY2016 RPDC '!#REF!</f>
        <v>#REF!</v>
      </c>
      <c r="P113">
        <f>'FY2016 RPDC '!M115</f>
        <v>90242.489999999991</v>
      </c>
      <c r="Q113">
        <f>'FY2016 RPDC '!N115</f>
        <v>1522543.69</v>
      </c>
      <c r="R113">
        <f>'FY2016 RPDC '!O115</f>
        <v>15074.689999999944</v>
      </c>
      <c r="S113">
        <f>'FY2016 RPDC '!P115</f>
        <v>9.9999999999999638E-3</v>
      </c>
      <c r="T113">
        <f>'FY2016 RPDC '!Q115</f>
        <v>-14.600000000000023</v>
      </c>
      <c r="U113">
        <f>'FY2016 RPDC '!R115</f>
        <v>-6.1655405405405497E-2</v>
      </c>
    </row>
    <row r="114" spans="1:21" x14ac:dyDescent="0.35">
      <c r="A114">
        <f>'FY2016 RPDC '!A116</f>
        <v>114</v>
      </c>
      <c r="B114">
        <f>'FY2016 RPDC '!B116</f>
        <v>2124</v>
      </c>
      <c r="C114">
        <f>'FY2016 RPDC '!C116</f>
        <v>2124</v>
      </c>
      <c r="D114" t="str">
        <f>'FY2016 RPDC '!D116</f>
        <v>ESTHERVILLE-LINCOLN CENTRAL</v>
      </c>
      <c r="E114">
        <f>'FY2016 RPDC '!E116</f>
        <v>1376.8</v>
      </c>
      <c r="F114">
        <f>'FY2016 RPDC '!F116</f>
        <v>6384</v>
      </c>
      <c r="G114">
        <f>'FY2016 RPDC '!G116</f>
        <v>8789491</v>
      </c>
      <c r="H114">
        <f>'FY2016 RPDC '!H116</f>
        <v>0</v>
      </c>
      <c r="I114">
        <f>'FY2016 RPDC '!I116</f>
        <v>8789491</v>
      </c>
      <c r="J114">
        <f>'FY2016 RPDC '!J116</f>
        <v>1390.5</v>
      </c>
      <c r="K114">
        <f>'FY2016 RPDC '!K116</f>
        <v>6464</v>
      </c>
      <c r="L114">
        <f>'FY2016 RPDC '!L116</f>
        <v>8988192</v>
      </c>
      <c r="M114" t="e">
        <f>'FY2016 RPDC '!#REF!</f>
        <v>#REF!</v>
      </c>
      <c r="N114" t="e">
        <f>'FY2016 RPDC '!#REF!</f>
        <v>#REF!</v>
      </c>
      <c r="O114" t="e">
        <f>'FY2016 RPDC '!#REF!</f>
        <v>#REF!</v>
      </c>
      <c r="P114">
        <f>'FY2016 RPDC '!M116</f>
        <v>0</v>
      </c>
      <c r="Q114">
        <f>'FY2016 RPDC '!N116</f>
        <v>8988192</v>
      </c>
      <c r="R114">
        <f>'FY2016 RPDC '!O116</f>
        <v>198701</v>
      </c>
      <c r="S114">
        <f>'FY2016 RPDC '!P116</f>
        <v>2.260665606233626E-2</v>
      </c>
      <c r="T114">
        <f>'FY2016 RPDC '!Q116</f>
        <v>13.700000000000045</v>
      </c>
      <c r="U114">
        <f>'FY2016 RPDC '!R116</f>
        <v>9.950610110400963E-3</v>
      </c>
    </row>
    <row r="115" spans="1:21" x14ac:dyDescent="0.35">
      <c r="A115">
        <f>'FY2016 RPDC '!A117</f>
        <v>115</v>
      </c>
      <c r="B115">
        <f>'FY2016 RPDC '!B117</f>
        <v>2151</v>
      </c>
      <c r="C115">
        <f>'FY2016 RPDC '!C117</f>
        <v>2151</v>
      </c>
      <c r="D115" t="str">
        <f>'FY2016 RPDC '!D117</f>
        <v>EXIRA-ELK HORN-KIMBALLTON</v>
      </c>
      <c r="E115">
        <f>'FY2016 RPDC '!E117</f>
        <v>436.3</v>
      </c>
      <c r="F115">
        <f>'FY2016 RPDC '!F117</f>
        <v>6450</v>
      </c>
      <c r="G115">
        <f>'FY2016 RPDC '!G117</f>
        <v>2814135</v>
      </c>
      <c r="H115">
        <f>'FY2016 RPDC '!H117</f>
        <v>0</v>
      </c>
      <c r="I115">
        <f>'FY2016 RPDC '!I117</f>
        <v>2814135</v>
      </c>
      <c r="J115">
        <f>'FY2016 RPDC '!J117</f>
        <v>414</v>
      </c>
      <c r="K115">
        <f>'FY2016 RPDC '!K117</f>
        <v>6530</v>
      </c>
      <c r="L115">
        <f>'FY2016 RPDC '!L117</f>
        <v>2703420</v>
      </c>
      <c r="M115" t="e">
        <f>'FY2016 RPDC '!#REF!</f>
        <v>#REF!</v>
      </c>
      <c r="N115" t="e">
        <f>'FY2016 RPDC '!#REF!</f>
        <v>#REF!</v>
      </c>
      <c r="O115" t="e">
        <f>'FY2016 RPDC '!#REF!</f>
        <v>#REF!</v>
      </c>
      <c r="P115">
        <f>'FY2016 RPDC '!M117</f>
        <v>138856.35000000009</v>
      </c>
      <c r="Q115">
        <f>'FY2016 RPDC '!N117</f>
        <v>2842276.35</v>
      </c>
      <c r="R115">
        <f>'FY2016 RPDC '!O117</f>
        <v>28141.350000000093</v>
      </c>
      <c r="S115">
        <f>'FY2016 RPDC '!P117</f>
        <v>1.0000000000000033E-2</v>
      </c>
      <c r="T115">
        <f>'FY2016 RPDC '!Q117</f>
        <v>-22.300000000000011</v>
      </c>
      <c r="U115">
        <f>'FY2016 RPDC '!R117</f>
        <v>-5.1111620444648204E-2</v>
      </c>
    </row>
    <row r="116" spans="1:21" x14ac:dyDescent="0.35">
      <c r="A116">
        <f>'FY2016 RPDC '!A118</f>
        <v>116</v>
      </c>
      <c r="B116">
        <f>'FY2016 RPDC '!B118</f>
        <v>2169</v>
      </c>
      <c r="C116">
        <f>'FY2016 RPDC '!C118</f>
        <v>2169</v>
      </c>
      <c r="D116" t="str">
        <f>'FY2016 RPDC '!D118</f>
        <v>FAIRFIELD</v>
      </c>
      <c r="E116">
        <f>'FY2016 RPDC '!E118</f>
        <v>1660.2</v>
      </c>
      <c r="F116">
        <f>'FY2016 RPDC '!F118</f>
        <v>6366</v>
      </c>
      <c r="G116">
        <f>'FY2016 RPDC '!G118</f>
        <v>10568833</v>
      </c>
      <c r="H116">
        <f>'FY2016 RPDC '!H118</f>
        <v>0</v>
      </c>
      <c r="I116">
        <f>'FY2016 RPDC '!I118</f>
        <v>10568833</v>
      </c>
      <c r="J116">
        <f>'FY2016 RPDC '!J118</f>
        <v>1657.7</v>
      </c>
      <c r="K116">
        <f>'FY2016 RPDC '!K118</f>
        <v>6446</v>
      </c>
      <c r="L116">
        <f>'FY2016 RPDC '!L118</f>
        <v>10685534.200000001</v>
      </c>
      <c r="M116" t="e">
        <f>'FY2016 RPDC '!#REF!</f>
        <v>#REF!</v>
      </c>
      <c r="N116" t="e">
        <f>'FY2016 RPDC '!#REF!</f>
        <v>#REF!</v>
      </c>
      <c r="O116" t="e">
        <f>'FY2016 RPDC '!#REF!</f>
        <v>#REF!</v>
      </c>
      <c r="P116">
        <f>'FY2016 RPDC '!M118</f>
        <v>0</v>
      </c>
      <c r="Q116">
        <f>'FY2016 RPDC '!N118</f>
        <v>10685534.200000001</v>
      </c>
      <c r="R116">
        <f>'FY2016 RPDC '!O118</f>
        <v>116701.20000000112</v>
      </c>
      <c r="S116">
        <f>'FY2016 RPDC '!P118</f>
        <v>1.1042013815527326E-2</v>
      </c>
      <c r="T116">
        <f>'FY2016 RPDC '!Q118</f>
        <v>-2.5</v>
      </c>
      <c r="U116">
        <f>'FY2016 RPDC '!R118</f>
        <v>-1.5058426695578845E-3</v>
      </c>
    </row>
    <row r="117" spans="1:21" x14ac:dyDescent="0.35">
      <c r="A117">
        <f>'FY2016 RPDC '!A119</f>
        <v>117</v>
      </c>
      <c r="B117">
        <f>'FY2016 RPDC '!B119</f>
        <v>2205</v>
      </c>
      <c r="C117">
        <f>'FY2016 RPDC '!C119</f>
        <v>2205</v>
      </c>
      <c r="D117" t="str">
        <f>'FY2016 RPDC '!D119</f>
        <v>FARRAGUT</v>
      </c>
      <c r="E117">
        <f>'FY2016 RPDC '!E119</f>
        <v>197.2</v>
      </c>
      <c r="F117">
        <f>'FY2016 RPDC '!F119</f>
        <v>6452</v>
      </c>
      <c r="G117">
        <f>'FY2016 RPDC '!G119</f>
        <v>1272334</v>
      </c>
      <c r="H117">
        <f>'FY2016 RPDC '!H119</f>
        <v>51693</v>
      </c>
      <c r="I117">
        <f>'FY2016 RPDC '!I119</f>
        <v>1324027</v>
      </c>
      <c r="J117">
        <f>'FY2016 RPDC '!J119</f>
        <v>200</v>
      </c>
      <c r="K117">
        <f>'FY2016 RPDC '!K119</f>
        <v>6532</v>
      </c>
      <c r="L117">
        <f>'FY2016 RPDC '!L119</f>
        <v>1306400</v>
      </c>
      <c r="M117" t="e">
        <f>'FY2016 RPDC '!#REF!</f>
        <v>#REF!</v>
      </c>
      <c r="N117" t="e">
        <f>'FY2016 RPDC '!#REF!</f>
        <v>#REF!</v>
      </c>
      <c r="O117" t="e">
        <f>'FY2016 RPDC '!#REF!</f>
        <v>#REF!</v>
      </c>
      <c r="P117">
        <f>'FY2016 RPDC '!M119</f>
        <v>0</v>
      </c>
      <c r="Q117">
        <f>'FY2016 RPDC '!N119</f>
        <v>1306400</v>
      </c>
      <c r="R117">
        <f>'FY2016 RPDC '!O119</f>
        <v>-17627</v>
      </c>
      <c r="S117">
        <f>'FY2016 RPDC '!P119</f>
        <v>-1.3313172616570508E-2</v>
      </c>
      <c r="T117">
        <f>'FY2016 RPDC '!Q119</f>
        <v>2.8000000000000114</v>
      </c>
      <c r="U117">
        <f>'FY2016 RPDC '!R119</f>
        <v>1.4198782961460505E-2</v>
      </c>
    </row>
    <row r="118" spans="1:21" x14ac:dyDescent="0.35">
      <c r="A118">
        <f>'FY2016 RPDC '!A120</f>
        <v>118</v>
      </c>
      <c r="B118">
        <f>'FY2016 RPDC '!B120</f>
        <v>2295</v>
      </c>
      <c r="C118">
        <f>'FY2016 RPDC '!C120</f>
        <v>2295</v>
      </c>
      <c r="D118" t="str">
        <f>'FY2016 RPDC '!D120</f>
        <v>FOREST CITY</v>
      </c>
      <c r="E118">
        <f>'FY2016 RPDC '!E120</f>
        <v>1105.4000000000001</v>
      </c>
      <c r="F118">
        <f>'FY2016 RPDC '!F120</f>
        <v>6373</v>
      </c>
      <c r="G118">
        <f>'FY2016 RPDC '!G120</f>
        <v>7044714</v>
      </c>
      <c r="H118">
        <f>'FY2016 RPDC '!H120</f>
        <v>0</v>
      </c>
      <c r="I118">
        <f>'FY2016 RPDC '!I120</f>
        <v>7044714</v>
      </c>
      <c r="J118">
        <f>'FY2016 RPDC '!J120</f>
        <v>1098.2</v>
      </c>
      <c r="K118">
        <f>'FY2016 RPDC '!K120</f>
        <v>6453</v>
      </c>
      <c r="L118">
        <f>'FY2016 RPDC '!L120</f>
        <v>7086684.6000000006</v>
      </c>
      <c r="M118" t="e">
        <f>'FY2016 RPDC '!#REF!</f>
        <v>#REF!</v>
      </c>
      <c r="N118" t="e">
        <f>'FY2016 RPDC '!#REF!</f>
        <v>#REF!</v>
      </c>
      <c r="O118" t="e">
        <f>'FY2016 RPDC '!#REF!</f>
        <v>#REF!</v>
      </c>
      <c r="P118">
        <f>'FY2016 RPDC '!M120</f>
        <v>28476.539999999106</v>
      </c>
      <c r="Q118">
        <f>'FY2016 RPDC '!N120</f>
        <v>7115161.1399999997</v>
      </c>
      <c r="R118">
        <f>'FY2016 RPDC '!O120</f>
        <v>70447.139999999665</v>
      </c>
      <c r="S118">
        <f>'FY2016 RPDC '!P120</f>
        <v>9.9999999999999516E-3</v>
      </c>
      <c r="T118">
        <f>'FY2016 RPDC '!Q120</f>
        <v>-7.2000000000000455</v>
      </c>
      <c r="U118">
        <f>'FY2016 RPDC '!R120</f>
        <v>-6.5134792835173198E-3</v>
      </c>
    </row>
    <row r="119" spans="1:21" x14ac:dyDescent="0.35">
      <c r="A119">
        <f>'FY2016 RPDC '!A121</f>
        <v>119</v>
      </c>
      <c r="B119">
        <f>'FY2016 RPDC '!B121</f>
        <v>2313</v>
      </c>
      <c r="C119">
        <f>'FY2016 RPDC '!C121</f>
        <v>2313</v>
      </c>
      <c r="D119" t="str">
        <f>'FY2016 RPDC '!D121</f>
        <v>FORT DODGE</v>
      </c>
      <c r="E119">
        <f>'FY2016 RPDC '!E121</f>
        <v>3729.9</v>
      </c>
      <c r="F119">
        <f>'FY2016 RPDC '!F121</f>
        <v>6393</v>
      </c>
      <c r="G119">
        <f>'FY2016 RPDC '!G121</f>
        <v>23845251</v>
      </c>
      <c r="H119">
        <f>'FY2016 RPDC '!H121</f>
        <v>0</v>
      </c>
      <c r="I119">
        <f>'FY2016 RPDC '!I121</f>
        <v>23845251</v>
      </c>
      <c r="J119">
        <f>'FY2016 RPDC '!J121</f>
        <v>3767.1</v>
      </c>
      <c r="K119">
        <f>'FY2016 RPDC '!K121</f>
        <v>6473</v>
      </c>
      <c r="L119">
        <f>'FY2016 RPDC '!L121</f>
        <v>24384438.300000001</v>
      </c>
      <c r="M119" t="e">
        <f>'FY2016 RPDC '!#REF!</f>
        <v>#REF!</v>
      </c>
      <c r="N119" t="e">
        <f>'FY2016 RPDC '!#REF!</f>
        <v>#REF!</v>
      </c>
      <c r="O119" t="e">
        <f>'FY2016 RPDC '!#REF!</f>
        <v>#REF!</v>
      </c>
      <c r="P119">
        <f>'FY2016 RPDC '!M121</f>
        <v>0</v>
      </c>
      <c r="Q119">
        <f>'FY2016 RPDC '!N121</f>
        <v>24384438.300000001</v>
      </c>
      <c r="R119">
        <f>'FY2016 RPDC '!O121</f>
        <v>539187.30000000075</v>
      </c>
      <c r="S119">
        <f>'FY2016 RPDC '!P121</f>
        <v>2.2611936439670976E-2</v>
      </c>
      <c r="T119">
        <f>'FY2016 RPDC '!Q121</f>
        <v>37.199999999999818</v>
      </c>
      <c r="U119">
        <f>'FY2016 RPDC '!R121</f>
        <v>9.9734577334512492E-3</v>
      </c>
    </row>
    <row r="120" spans="1:21" x14ac:dyDescent="0.35">
      <c r="A120">
        <f>'FY2016 RPDC '!A122</f>
        <v>120</v>
      </c>
      <c r="B120">
        <f>'FY2016 RPDC '!B122</f>
        <v>2322</v>
      </c>
      <c r="C120">
        <f>'FY2016 RPDC '!C122</f>
        <v>2322</v>
      </c>
      <c r="D120" t="str">
        <f>'FY2016 RPDC '!D122</f>
        <v>FORT MADISON</v>
      </c>
      <c r="E120">
        <f>'FY2016 RPDC '!E122</f>
        <v>2226.3000000000002</v>
      </c>
      <c r="F120">
        <f>'FY2016 RPDC '!F122</f>
        <v>6366</v>
      </c>
      <c r="G120">
        <f>'FY2016 RPDC '!G122</f>
        <v>14172626</v>
      </c>
      <c r="H120">
        <f>'FY2016 RPDC '!H122</f>
        <v>0</v>
      </c>
      <c r="I120">
        <f>'FY2016 RPDC '!I122</f>
        <v>14172626</v>
      </c>
      <c r="J120">
        <f>'FY2016 RPDC '!J122</f>
        <v>2255.4</v>
      </c>
      <c r="K120">
        <f>'FY2016 RPDC '!K122</f>
        <v>6446</v>
      </c>
      <c r="L120">
        <f>'FY2016 RPDC '!L122</f>
        <v>14538308.4</v>
      </c>
      <c r="M120" t="e">
        <f>'FY2016 RPDC '!#REF!</f>
        <v>#REF!</v>
      </c>
      <c r="N120" t="e">
        <f>'FY2016 RPDC '!#REF!</f>
        <v>#REF!</v>
      </c>
      <c r="O120" t="e">
        <f>'FY2016 RPDC '!#REF!</f>
        <v>#REF!</v>
      </c>
      <c r="P120">
        <f>'FY2016 RPDC '!M122</f>
        <v>0</v>
      </c>
      <c r="Q120">
        <f>'FY2016 RPDC '!N122</f>
        <v>14538308.4</v>
      </c>
      <c r="R120">
        <f>'FY2016 RPDC '!O122</f>
        <v>365682.40000000037</v>
      </c>
      <c r="S120">
        <f>'FY2016 RPDC '!P122</f>
        <v>2.5802021446131463E-2</v>
      </c>
      <c r="T120">
        <f>'FY2016 RPDC '!Q122</f>
        <v>29.099999999999909</v>
      </c>
      <c r="U120">
        <f>'FY2016 RPDC '!R122</f>
        <v>1.307101468804739E-2</v>
      </c>
    </row>
    <row r="121" spans="1:21" x14ac:dyDescent="0.35">
      <c r="A121">
        <f>'FY2016 RPDC '!A123</f>
        <v>122</v>
      </c>
      <c r="B121">
        <f>'FY2016 RPDC '!B123</f>
        <v>2369</v>
      </c>
      <c r="C121">
        <f>'FY2016 RPDC '!C123</f>
        <v>2369</v>
      </c>
      <c r="D121" t="str">
        <f>'FY2016 RPDC '!D123</f>
        <v>FREMONT-MILLS</v>
      </c>
      <c r="E121">
        <f>'FY2016 RPDC '!E123</f>
        <v>449</v>
      </c>
      <c r="F121">
        <f>'FY2016 RPDC '!F123</f>
        <v>6366</v>
      </c>
      <c r="G121">
        <f>'FY2016 RPDC '!G123</f>
        <v>2858334</v>
      </c>
      <c r="H121">
        <f>'FY2016 RPDC '!H123</f>
        <v>0</v>
      </c>
      <c r="I121">
        <f>'FY2016 RPDC '!I123</f>
        <v>2858334</v>
      </c>
      <c r="J121">
        <f>'FY2016 RPDC '!J123</f>
        <v>468</v>
      </c>
      <c r="K121">
        <f>'FY2016 RPDC '!K123</f>
        <v>6446</v>
      </c>
      <c r="L121">
        <f>'FY2016 RPDC '!L123</f>
        <v>3016728</v>
      </c>
      <c r="M121" t="e">
        <f>'FY2016 RPDC '!#REF!</f>
        <v>#REF!</v>
      </c>
      <c r="N121" t="e">
        <f>'FY2016 RPDC '!#REF!</f>
        <v>#REF!</v>
      </c>
      <c r="O121" t="e">
        <f>'FY2016 RPDC '!#REF!</f>
        <v>#REF!</v>
      </c>
      <c r="P121">
        <f>'FY2016 RPDC '!M123</f>
        <v>0</v>
      </c>
      <c r="Q121">
        <f>'FY2016 RPDC '!N123</f>
        <v>3016728</v>
      </c>
      <c r="R121">
        <f>'FY2016 RPDC '!O123</f>
        <v>158394</v>
      </c>
      <c r="S121">
        <f>'FY2016 RPDC '!P123</f>
        <v>5.5414797570892696E-2</v>
      </c>
      <c r="T121">
        <f>'FY2016 RPDC '!Q123</f>
        <v>19</v>
      </c>
      <c r="U121">
        <f>'FY2016 RPDC '!R123</f>
        <v>4.2316258351893093E-2</v>
      </c>
    </row>
    <row r="122" spans="1:21" x14ac:dyDescent="0.35">
      <c r="A122" t="e">
        <f>'FY2016 RPDC '!#REF!</f>
        <v>#REF!</v>
      </c>
      <c r="B122" t="e">
        <f>'FY2016 RPDC '!#REF!</f>
        <v>#REF!</v>
      </c>
      <c r="C122" t="e">
        <f>'FY2016 RPDC '!#REF!</f>
        <v>#REF!</v>
      </c>
      <c r="D122" t="e">
        <f>'FY2016 RPDC '!#REF!</f>
        <v>#REF!</v>
      </c>
      <c r="E122" t="e">
        <f>'FY2016 RPDC '!#REF!</f>
        <v>#REF!</v>
      </c>
      <c r="F122" t="e">
        <f>'FY2016 RPDC '!#REF!</f>
        <v>#REF!</v>
      </c>
      <c r="G122" t="e">
        <f>'FY2016 RPDC '!#REF!</f>
        <v>#REF!</v>
      </c>
      <c r="H122" t="e">
        <f>'FY2016 RPDC '!#REF!</f>
        <v>#REF!</v>
      </c>
      <c r="I122" t="e">
        <f>'FY2016 RPDC '!#REF!</f>
        <v>#REF!</v>
      </c>
      <c r="J122" t="e">
        <f>'FY2016 RPDC '!#REF!</f>
        <v>#REF!</v>
      </c>
      <c r="K122" t="e">
        <f>'FY2016 RPDC '!#REF!</f>
        <v>#REF!</v>
      </c>
      <c r="L122" t="e">
        <f>'FY2016 RPDC '!#REF!</f>
        <v>#REF!</v>
      </c>
      <c r="M122" t="e">
        <f>'FY2016 RPDC '!#REF!</f>
        <v>#REF!</v>
      </c>
      <c r="N122" t="e">
        <f>'FY2016 RPDC '!#REF!</f>
        <v>#REF!</v>
      </c>
      <c r="O122" t="e">
        <f>'FY2016 RPDC '!#REF!</f>
        <v>#REF!</v>
      </c>
      <c r="P122" t="e">
        <f>'FY2016 RPDC '!#REF!</f>
        <v>#REF!</v>
      </c>
      <c r="Q122" t="e">
        <f>'FY2016 RPDC '!#REF!</f>
        <v>#REF!</v>
      </c>
      <c r="R122" t="e">
        <f>'FY2016 RPDC '!#REF!</f>
        <v>#REF!</v>
      </c>
      <c r="S122" t="e">
        <f>'FY2016 RPDC '!#REF!</f>
        <v>#REF!</v>
      </c>
      <c r="T122" t="e">
        <f>'FY2016 RPDC '!#REF!</f>
        <v>#REF!</v>
      </c>
      <c r="U122" t="e">
        <f>'FY2016 RPDC '!#REF!</f>
        <v>#REF!</v>
      </c>
    </row>
    <row r="123" spans="1:21" x14ac:dyDescent="0.35">
      <c r="A123">
        <f>'FY2016 RPDC '!A124</f>
        <v>123</v>
      </c>
      <c r="B123">
        <f>'FY2016 RPDC '!B124</f>
        <v>2376</v>
      </c>
      <c r="C123">
        <f>'FY2016 RPDC '!C124</f>
        <v>2376</v>
      </c>
      <c r="D123" t="str">
        <f>'FY2016 RPDC '!D124</f>
        <v>GALVA-HOLSTEIN</v>
      </c>
      <c r="E123">
        <f>'FY2016 RPDC '!E124</f>
        <v>464.4</v>
      </c>
      <c r="F123">
        <f>'FY2016 RPDC '!F124</f>
        <v>6397</v>
      </c>
      <c r="G123">
        <f>'FY2016 RPDC '!G124</f>
        <v>2970767</v>
      </c>
      <c r="H123">
        <f>'FY2016 RPDC '!H124</f>
        <v>0</v>
      </c>
      <c r="I123">
        <f>'FY2016 RPDC '!I124</f>
        <v>2970767</v>
      </c>
      <c r="J123">
        <f>'FY2016 RPDC '!J124</f>
        <v>424</v>
      </c>
      <c r="K123">
        <f>'FY2016 RPDC '!K124</f>
        <v>6477</v>
      </c>
      <c r="L123">
        <f>'FY2016 RPDC '!L124</f>
        <v>2746248</v>
      </c>
      <c r="M123" t="e">
        <f>'FY2016 RPDC '!#REF!</f>
        <v>#REF!</v>
      </c>
      <c r="N123" t="e">
        <f>'FY2016 RPDC '!#REF!</f>
        <v>#REF!</v>
      </c>
      <c r="O123" t="e">
        <f>'FY2016 RPDC '!#REF!</f>
        <v>#REF!</v>
      </c>
      <c r="P123">
        <f>'FY2016 RPDC '!M124</f>
        <v>254226.66999999993</v>
      </c>
      <c r="Q123">
        <f>'FY2016 RPDC '!N124</f>
        <v>3000474.67</v>
      </c>
      <c r="R123">
        <f>'FY2016 RPDC '!O124</f>
        <v>29707.669999999925</v>
      </c>
      <c r="S123">
        <f>'FY2016 RPDC '!P124</f>
        <v>9.9999999999999742E-3</v>
      </c>
      <c r="T123">
        <f>'FY2016 RPDC '!Q124</f>
        <v>-40.399999999999977</v>
      </c>
      <c r="U123">
        <f>'FY2016 RPDC '!R124</f>
        <v>-8.6993970714900906E-2</v>
      </c>
    </row>
    <row r="124" spans="1:21" x14ac:dyDescent="0.35">
      <c r="A124">
        <f>'FY2016 RPDC '!A125</f>
        <v>124</v>
      </c>
      <c r="B124">
        <f>'FY2016 RPDC '!B125</f>
        <v>2403</v>
      </c>
      <c r="C124">
        <f>'FY2016 RPDC '!C125</f>
        <v>2403</v>
      </c>
      <c r="D124" t="str">
        <f>'FY2016 RPDC '!D125</f>
        <v>GARNER-HAYFIELD-VENTURA</v>
      </c>
      <c r="E124">
        <f>'FY2016 RPDC '!E125</f>
        <v>1014.2</v>
      </c>
      <c r="F124">
        <f>'FY2016 RPDC '!F125</f>
        <v>6366</v>
      </c>
      <c r="G124">
        <f>'FY2016 RPDC '!G125</f>
        <v>6483939</v>
      </c>
      <c r="H124">
        <f>'FY2016 RPDC '!H125</f>
        <v>50673</v>
      </c>
      <c r="I124">
        <f>'FY2016 RPDC '!I125</f>
        <v>6534612</v>
      </c>
      <c r="J124">
        <f>'FY2016 RPDC '!J125</f>
        <v>954.6</v>
      </c>
      <c r="K124">
        <f>'FY2016 RPDC '!K125</f>
        <v>6446</v>
      </c>
      <c r="L124">
        <f>'FY2016 RPDC '!L125</f>
        <v>6153351.6000000006</v>
      </c>
      <c r="M124" t="e">
        <f>'FY2016 RPDC '!#REF!</f>
        <v>#REF!</v>
      </c>
      <c r="N124" t="e">
        <f>'FY2016 RPDC '!#REF!</f>
        <v>#REF!</v>
      </c>
      <c r="O124" t="e">
        <f>'FY2016 RPDC '!#REF!</f>
        <v>#REF!</v>
      </c>
      <c r="P124">
        <f>'FY2016 RPDC '!M125</f>
        <v>395426.78999999911</v>
      </c>
      <c r="Q124">
        <f>'FY2016 RPDC '!N125</f>
        <v>6548778.3899999997</v>
      </c>
      <c r="R124">
        <f>'FY2016 RPDC '!O125</f>
        <v>14166.389999999665</v>
      </c>
      <c r="S124">
        <f>'FY2016 RPDC '!P125</f>
        <v>2.1679007108608233E-3</v>
      </c>
      <c r="T124">
        <f>'FY2016 RPDC '!Q125</f>
        <v>-59.600000000000023</v>
      </c>
      <c r="U124">
        <f>'FY2016 RPDC '!R125</f>
        <v>-5.8765529481364639E-2</v>
      </c>
    </row>
    <row r="125" spans="1:21" x14ac:dyDescent="0.35">
      <c r="A125">
        <f>'FY2016 RPDC '!A126</f>
        <v>125</v>
      </c>
      <c r="B125">
        <f>'FY2016 RPDC '!B126</f>
        <v>2457</v>
      </c>
      <c r="C125">
        <f>'FY2016 RPDC '!C126</f>
        <v>2457</v>
      </c>
      <c r="D125" t="str">
        <f>'FY2016 RPDC '!D126</f>
        <v>GEORGE - LITTLE ROCK</v>
      </c>
      <c r="E125">
        <f>'FY2016 RPDC '!E126</f>
        <v>442.1</v>
      </c>
      <c r="F125">
        <f>'FY2016 RPDC '!F126</f>
        <v>6366</v>
      </c>
      <c r="G125">
        <f>'FY2016 RPDC '!G126</f>
        <v>2814409</v>
      </c>
      <c r="H125">
        <f>'FY2016 RPDC '!H126</f>
        <v>4679</v>
      </c>
      <c r="I125">
        <f>'FY2016 RPDC '!I126</f>
        <v>2819088</v>
      </c>
      <c r="J125">
        <f>'FY2016 RPDC '!J126</f>
        <v>453.1</v>
      </c>
      <c r="K125">
        <f>'FY2016 RPDC '!K126</f>
        <v>6446</v>
      </c>
      <c r="L125">
        <f>'FY2016 RPDC '!L126</f>
        <v>2920682.6</v>
      </c>
      <c r="M125" t="e">
        <f>'FY2016 RPDC '!#REF!</f>
        <v>#REF!</v>
      </c>
      <c r="N125" t="e">
        <f>'FY2016 RPDC '!#REF!</f>
        <v>#REF!</v>
      </c>
      <c r="O125" t="e">
        <f>'FY2016 RPDC '!#REF!</f>
        <v>#REF!</v>
      </c>
      <c r="P125">
        <f>'FY2016 RPDC '!M126</f>
        <v>0</v>
      </c>
      <c r="Q125">
        <f>'FY2016 RPDC '!N126</f>
        <v>2920682.6</v>
      </c>
      <c r="R125">
        <f>'FY2016 RPDC '!O126</f>
        <v>101594.60000000009</v>
      </c>
      <c r="S125">
        <f>'FY2016 RPDC '!P126</f>
        <v>3.6038108778441852E-2</v>
      </c>
      <c r="T125">
        <f>'FY2016 RPDC '!Q126</f>
        <v>11</v>
      </c>
      <c r="U125">
        <f>'FY2016 RPDC '!R126</f>
        <v>2.4881248586292693E-2</v>
      </c>
    </row>
    <row r="126" spans="1:21" x14ac:dyDescent="0.35">
      <c r="A126">
        <f>'FY2016 RPDC '!A127</f>
        <v>126</v>
      </c>
      <c r="B126">
        <f>'FY2016 RPDC '!B127</f>
        <v>2466</v>
      </c>
      <c r="C126">
        <f>'FY2016 RPDC '!C127</f>
        <v>2466</v>
      </c>
      <c r="D126" t="str">
        <f>'FY2016 RPDC '!D127</f>
        <v>GILBERT</v>
      </c>
      <c r="E126">
        <f>'FY2016 RPDC '!E127</f>
        <v>1321.2</v>
      </c>
      <c r="F126">
        <f>'FY2016 RPDC '!F127</f>
        <v>6366</v>
      </c>
      <c r="G126">
        <f>'FY2016 RPDC '!G127</f>
        <v>8410759</v>
      </c>
      <c r="H126">
        <f>'FY2016 RPDC '!H127</f>
        <v>0</v>
      </c>
      <c r="I126">
        <f>'FY2016 RPDC '!I127</f>
        <v>8410759</v>
      </c>
      <c r="J126">
        <f>'FY2016 RPDC '!J127</f>
        <v>1344.7</v>
      </c>
      <c r="K126">
        <f>'FY2016 RPDC '!K127</f>
        <v>6446</v>
      </c>
      <c r="L126">
        <f>'FY2016 RPDC '!L127</f>
        <v>8667936.2000000011</v>
      </c>
      <c r="M126" t="e">
        <f>'FY2016 RPDC '!#REF!</f>
        <v>#REF!</v>
      </c>
      <c r="N126" t="e">
        <f>'FY2016 RPDC '!#REF!</f>
        <v>#REF!</v>
      </c>
      <c r="O126" t="e">
        <f>'FY2016 RPDC '!#REF!</f>
        <v>#REF!</v>
      </c>
      <c r="P126">
        <f>'FY2016 RPDC '!M127</f>
        <v>0</v>
      </c>
      <c r="Q126">
        <f>'FY2016 RPDC '!N127</f>
        <v>8667936.2000000011</v>
      </c>
      <c r="R126">
        <f>'FY2016 RPDC '!O127</f>
        <v>257177.20000000112</v>
      </c>
      <c r="S126">
        <f>'FY2016 RPDC '!P127</f>
        <v>3.0577169075942032E-2</v>
      </c>
      <c r="T126">
        <f>'FY2016 RPDC '!Q127</f>
        <v>23.5</v>
      </c>
      <c r="U126">
        <f>'FY2016 RPDC '!R127</f>
        <v>1.7786860429912201E-2</v>
      </c>
    </row>
    <row r="127" spans="1:21" x14ac:dyDescent="0.35">
      <c r="A127">
        <f>'FY2016 RPDC '!A128</f>
        <v>127</v>
      </c>
      <c r="B127">
        <f>'FY2016 RPDC '!B128</f>
        <v>2493</v>
      </c>
      <c r="C127">
        <f>'FY2016 RPDC '!C128</f>
        <v>2493</v>
      </c>
      <c r="D127" t="str">
        <f>'FY2016 RPDC '!D128</f>
        <v>GILMORE CITY-BRADGATE</v>
      </c>
      <c r="E127">
        <f>'FY2016 RPDC '!E128</f>
        <v>112</v>
      </c>
      <c r="F127">
        <f>'FY2016 RPDC '!F128</f>
        <v>6533</v>
      </c>
      <c r="G127">
        <f>'FY2016 RPDC '!G128</f>
        <v>731696</v>
      </c>
      <c r="H127">
        <f>'FY2016 RPDC '!H128</f>
        <v>87568</v>
      </c>
      <c r="I127">
        <f>'FY2016 RPDC '!I128</f>
        <v>819264</v>
      </c>
      <c r="J127">
        <f>'FY2016 RPDC '!J128</f>
        <v>106</v>
      </c>
      <c r="K127">
        <f>'FY2016 RPDC '!K128</f>
        <v>6613</v>
      </c>
      <c r="L127">
        <f>'FY2016 RPDC '!L128</f>
        <v>700978</v>
      </c>
      <c r="M127" t="e">
        <f>'FY2016 RPDC '!#REF!</f>
        <v>#REF!</v>
      </c>
      <c r="N127" t="e">
        <f>'FY2016 RPDC '!#REF!</f>
        <v>#REF!</v>
      </c>
      <c r="O127" t="e">
        <f>'FY2016 RPDC '!#REF!</f>
        <v>#REF!</v>
      </c>
      <c r="P127">
        <f>'FY2016 RPDC '!M128</f>
        <v>38034.959999999963</v>
      </c>
      <c r="Q127">
        <f>'FY2016 RPDC '!N128</f>
        <v>739012.96</v>
      </c>
      <c r="R127">
        <f>'FY2016 RPDC '!O128</f>
        <v>-80251.040000000037</v>
      </c>
      <c r="S127">
        <f>'FY2016 RPDC '!P128</f>
        <v>-9.7955042574798895E-2</v>
      </c>
      <c r="T127">
        <f>'FY2016 RPDC '!Q128</f>
        <v>-6</v>
      </c>
      <c r="U127">
        <f>'FY2016 RPDC '!R128</f>
        <v>-5.3571428571428568E-2</v>
      </c>
    </row>
    <row r="128" spans="1:21" x14ac:dyDescent="0.35">
      <c r="A128">
        <f>'FY2016 RPDC '!A129</f>
        <v>128</v>
      </c>
      <c r="B128">
        <f>'FY2016 RPDC '!B129</f>
        <v>2502</v>
      </c>
      <c r="C128">
        <f>'FY2016 RPDC '!C129</f>
        <v>2502</v>
      </c>
      <c r="D128" t="str">
        <f>'FY2016 RPDC '!D129</f>
        <v>GLADBROOK-REINBECK</v>
      </c>
      <c r="E128">
        <f>'FY2016 RPDC '!E129</f>
        <v>601.5</v>
      </c>
      <c r="F128">
        <f>'FY2016 RPDC '!F129</f>
        <v>6466</v>
      </c>
      <c r="G128">
        <f>'FY2016 RPDC '!G129</f>
        <v>3889299</v>
      </c>
      <c r="H128">
        <f>'FY2016 RPDC '!H129</f>
        <v>0</v>
      </c>
      <c r="I128">
        <f>'FY2016 RPDC '!I129</f>
        <v>3889299</v>
      </c>
      <c r="J128">
        <f>'FY2016 RPDC '!J129</f>
        <v>593.1</v>
      </c>
      <c r="K128">
        <f>'FY2016 RPDC '!K129</f>
        <v>6546</v>
      </c>
      <c r="L128">
        <f>'FY2016 RPDC '!L129</f>
        <v>3882432.6</v>
      </c>
      <c r="M128" t="e">
        <f>'FY2016 RPDC '!#REF!</f>
        <v>#REF!</v>
      </c>
      <c r="N128" t="e">
        <f>'FY2016 RPDC '!#REF!</f>
        <v>#REF!</v>
      </c>
      <c r="O128" t="e">
        <f>'FY2016 RPDC '!#REF!</f>
        <v>#REF!</v>
      </c>
      <c r="P128">
        <f>'FY2016 RPDC '!M129</f>
        <v>45759.39000000013</v>
      </c>
      <c r="Q128">
        <f>'FY2016 RPDC '!N129</f>
        <v>3928191.99</v>
      </c>
      <c r="R128">
        <f>'FY2016 RPDC '!O129</f>
        <v>38892.990000000224</v>
      </c>
      <c r="S128">
        <f>'FY2016 RPDC '!P129</f>
        <v>1.0000000000000057E-2</v>
      </c>
      <c r="T128">
        <f>'FY2016 RPDC '!Q129</f>
        <v>-8.3999999999999773</v>
      </c>
      <c r="U128">
        <f>'FY2016 RPDC '!R129</f>
        <v>-1.3965087281795473E-2</v>
      </c>
    </row>
    <row r="129" spans="1:21" x14ac:dyDescent="0.35">
      <c r="A129">
        <f>'FY2016 RPDC '!A130</f>
        <v>129</v>
      </c>
      <c r="B129">
        <f>'FY2016 RPDC '!B130</f>
        <v>2511</v>
      </c>
      <c r="C129">
        <f>'FY2016 RPDC '!C130</f>
        <v>2511</v>
      </c>
      <c r="D129" t="str">
        <f>'FY2016 RPDC '!D130</f>
        <v>GLENWOOD</v>
      </c>
      <c r="E129">
        <f>'FY2016 RPDC '!E130</f>
        <v>1960.5</v>
      </c>
      <c r="F129">
        <f>'FY2016 RPDC '!F130</f>
        <v>6366</v>
      </c>
      <c r="G129">
        <f>'FY2016 RPDC '!G130</f>
        <v>12480543</v>
      </c>
      <c r="H129">
        <f>'FY2016 RPDC '!H130</f>
        <v>29159</v>
      </c>
      <c r="I129">
        <f>'FY2016 RPDC '!I130</f>
        <v>12509702</v>
      </c>
      <c r="J129">
        <f>'FY2016 RPDC '!J130</f>
        <v>1960</v>
      </c>
      <c r="K129">
        <f>'FY2016 RPDC '!K130</f>
        <v>6446</v>
      </c>
      <c r="L129">
        <f>'FY2016 RPDC '!L130</f>
        <v>12634160</v>
      </c>
      <c r="M129" t="e">
        <f>'FY2016 RPDC '!#REF!</f>
        <v>#REF!</v>
      </c>
      <c r="N129" t="e">
        <f>'FY2016 RPDC '!#REF!</f>
        <v>#REF!</v>
      </c>
      <c r="O129" t="e">
        <f>'FY2016 RPDC '!#REF!</f>
        <v>#REF!</v>
      </c>
      <c r="P129">
        <f>'FY2016 RPDC '!M130</f>
        <v>0</v>
      </c>
      <c r="Q129">
        <f>'FY2016 RPDC '!N130</f>
        <v>12634160</v>
      </c>
      <c r="R129">
        <f>'FY2016 RPDC '!O130</f>
        <v>124458</v>
      </c>
      <c r="S129">
        <f>'FY2016 RPDC '!P130</f>
        <v>9.948918047768044E-3</v>
      </c>
      <c r="T129">
        <f>'FY2016 RPDC '!Q130</f>
        <v>-0.5</v>
      </c>
      <c r="U129">
        <f>'FY2016 RPDC '!R130</f>
        <v>-2.550369803621525E-4</v>
      </c>
    </row>
    <row r="130" spans="1:21" x14ac:dyDescent="0.35">
      <c r="A130">
        <f>'FY2016 RPDC '!A131</f>
        <v>130</v>
      </c>
      <c r="B130">
        <f>'FY2016 RPDC '!B131</f>
        <v>2520</v>
      </c>
      <c r="C130">
        <f>'FY2016 RPDC '!C131</f>
        <v>2520</v>
      </c>
      <c r="D130" t="str">
        <f>'FY2016 RPDC '!D131</f>
        <v>GLIDDEN-RALSTON</v>
      </c>
      <c r="E130">
        <f>'FY2016 RPDC '!E131</f>
        <v>293.3</v>
      </c>
      <c r="F130">
        <f>'FY2016 RPDC '!F131</f>
        <v>6369</v>
      </c>
      <c r="G130">
        <f>'FY2016 RPDC '!G131</f>
        <v>1868028</v>
      </c>
      <c r="H130">
        <f>'FY2016 RPDC '!H131</f>
        <v>19088</v>
      </c>
      <c r="I130">
        <f>'FY2016 RPDC '!I131</f>
        <v>1887116</v>
      </c>
      <c r="J130">
        <f>'FY2016 RPDC '!J131</f>
        <v>276</v>
      </c>
      <c r="K130">
        <f>'FY2016 RPDC '!K131</f>
        <v>6449</v>
      </c>
      <c r="L130">
        <f>'FY2016 RPDC '!L131</f>
        <v>1779924</v>
      </c>
      <c r="M130" t="e">
        <f>'FY2016 RPDC '!#REF!</f>
        <v>#REF!</v>
      </c>
      <c r="N130" t="e">
        <f>'FY2016 RPDC '!#REF!</f>
        <v>#REF!</v>
      </c>
      <c r="O130" t="e">
        <f>'FY2016 RPDC '!#REF!</f>
        <v>#REF!</v>
      </c>
      <c r="P130">
        <f>'FY2016 RPDC '!M131</f>
        <v>106784.28000000003</v>
      </c>
      <c r="Q130">
        <f>'FY2016 RPDC '!N131</f>
        <v>1886708.28</v>
      </c>
      <c r="R130">
        <f>'FY2016 RPDC '!O131</f>
        <v>-407.71999999997206</v>
      </c>
      <c r="S130">
        <f>'FY2016 RPDC '!P131</f>
        <v>-2.160545509655856E-4</v>
      </c>
      <c r="T130">
        <f>'FY2016 RPDC '!Q131</f>
        <v>-17.300000000000011</v>
      </c>
      <c r="U130">
        <f>'FY2016 RPDC '!R131</f>
        <v>-5.8983975451755918E-2</v>
      </c>
    </row>
    <row r="131" spans="1:21" x14ac:dyDescent="0.35">
      <c r="A131">
        <f>'FY2016 RPDC '!A132</f>
        <v>131</v>
      </c>
      <c r="B131">
        <f>'FY2016 RPDC '!B132</f>
        <v>2682</v>
      </c>
      <c r="C131">
        <f>'FY2016 RPDC '!C132</f>
        <v>2682</v>
      </c>
      <c r="D131" t="str">
        <f>'FY2016 RPDC '!D132</f>
        <v>GMG</v>
      </c>
      <c r="E131">
        <f>'FY2016 RPDC '!E132</f>
        <v>316</v>
      </c>
      <c r="F131">
        <f>'FY2016 RPDC '!F132</f>
        <v>6366</v>
      </c>
      <c r="G131">
        <f>'FY2016 RPDC '!G132</f>
        <v>2011656</v>
      </c>
      <c r="H131">
        <f>'FY2016 RPDC '!H132</f>
        <v>0</v>
      </c>
      <c r="I131">
        <f>'FY2016 RPDC '!I132</f>
        <v>2011656</v>
      </c>
      <c r="J131">
        <f>'FY2016 RPDC '!J132</f>
        <v>304.5</v>
      </c>
      <c r="K131">
        <f>'FY2016 RPDC '!K132</f>
        <v>6446</v>
      </c>
      <c r="L131">
        <f>'FY2016 RPDC '!L132</f>
        <v>1962807</v>
      </c>
      <c r="M131" t="e">
        <f>'FY2016 RPDC '!#REF!</f>
        <v>#REF!</v>
      </c>
      <c r="N131" t="e">
        <f>'FY2016 RPDC '!#REF!</f>
        <v>#REF!</v>
      </c>
      <c r="O131" t="e">
        <f>'FY2016 RPDC '!#REF!</f>
        <v>#REF!</v>
      </c>
      <c r="P131">
        <f>'FY2016 RPDC '!M132</f>
        <v>68965.560000000056</v>
      </c>
      <c r="Q131">
        <f>'FY2016 RPDC '!N132</f>
        <v>2031772.56</v>
      </c>
      <c r="R131">
        <f>'FY2016 RPDC '!O132</f>
        <v>20116.560000000056</v>
      </c>
      <c r="S131">
        <f>'FY2016 RPDC '!P132</f>
        <v>1.0000000000000028E-2</v>
      </c>
      <c r="T131">
        <f>'FY2016 RPDC '!Q132</f>
        <v>-11.5</v>
      </c>
      <c r="U131">
        <f>'FY2016 RPDC '!R132</f>
        <v>-3.6392405063291139E-2</v>
      </c>
    </row>
    <row r="132" spans="1:21" x14ac:dyDescent="0.35">
      <c r="A132">
        <f>'FY2016 RPDC '!A133</f>
        <v>132</v>
      </c>
      <c r="B132">
        <f>'FY2016 RPDC '!B133</f>
        <v>2556</v>
      </c>
      <c r="C132">
        <f>'FY2016 RPDC '!C133</f>
        <v>2556</v>
      </c>
      <c r="D132" t="str">
        <f>'FY2016 RPDC '!D133</f>
        <v>GRAETTINGER - TERRIL</v>
      </c>
      <c r="E132">
        <f>'FY2016 RPDC '!E133</f>
        <v>354</v>
      </c>
      <c r="F132">
        <f>'FY2016 RPDC '!F133</f>
        <v>6381</v>
      </c>
      <c r="G132">
        <f>'FY2016 RPDC '!G133</f>
        <v>2258874</v>
      </c>
      <c r="H132">
        <f>'FY2016 RPDC '!H133</f>
        <v>0</v>
      </c>
      <c r="I132">
        <f>'FY2016 RPDC '!I133</f>
        <v>2258874</v>
      </c>
      <c r="J132">
        <f>'FY2016 RPDC '!J133</f>
        <v>366</v>
      </c>
      <c r="K132">
        <f>'FY2016 RPDC '!K133</f>
        <v>6461</v>
      </c>
      <c r="L132">
        <f>'FY2016 RPDC '!L133</f>
        <v>2364726</v>
      </c>
      <c r="M132" t="e">
        <f>'FY2016 RPDC '!#REF!</f>
        <v>#REF!</v>
      </c>
      <c r="N132" t="e">
        <f>'FY2016 RPDC '!#REF!</f>
        <v>#REF!</v>
      </c>
      <c r="O132" t="e">
        <f>'FY2016 RPDC '!#REF!</f>
        <v>#REF!</v>
      </c>
      <c r="P132">
        <f>'FY2016 RPDC '!M133</f>
        <v>0</v>
      </c>
      <c r="Q132">
        <f>'FY2016 RPDC '!N133</f>
        <v>2364726</v>
      </c>
      <c r="R132">
        <f>'FY2016 RPDC '!O133</f>
        <v>105852</v>
      </c>
      <c r="S132">
        <f>'FY2016 RPDC '!P133</f>
        <v>4.6860515460357681E-2</v>
      </c>
      <c r="T132">
        <f>'FY2016 RPDC '!Q133</f>
        <v>12</v>
      </c>
      <c r="U132">
        <f>'FY2016 RPDC '!R133</f>
        <v>3.3898305084745763E-2</v>
      </c>
    </row>
    <row r="133" spans="1:21" x14ac:dyDescent="0.35">
      <c r="A133">
        <f>'FY2016 RPDC '!A134</f>
        <v>158</v>
      </c>
      <c r="B133">
        <f>'FY2016 RPDC '!B134</f>
        <v>3195</v>
      </c>
      <c r="C133">
        <f>'FY2016 RPDC '!C134</f>
        <v>3195</v>
      </c>
      <c r="D133" t="str">
        <f>'FY2016 RPDC '!D134</f>
        <v>GREENE COUNTY</v>
      </c>
      <c r="E133">
        <f>'FY2016 RPDC '!E134</f>
        <v>1303.5</v>
      </c>
      <c r="F133">
        <f>'FY2016 RPDC '!F134</f>
        <v>6440</v>
      </c>
      <c r="G133">
        <f>'FY2016 RPDC '!G134</f>
        <v>8394540</v>
      </c>
      <c r="H133">
        <f>'FY2016 RPDC '!H134</f>
        <v>0</v>
      </c>
      <c r="I133">
        <f>'FY2016 RPDC '!I134</f>
        <v>8394540</v>
      </c>
      <c r="J133">
        <f>'FY2016 RPDC '!J134</f>
        <v>1284.4000000000001</v>
      </c>
      <c r="K133">
        <f>'FY2016 RPDC '!K134</f>
        <v>6520</v>
      </c>
      <c r="L133">
        <f>'FY2016 RPDC '!L134</f>
        <v>8374288.0000000009</v>
      </c>
      <c r="M133" t="e">
        <f>'FY2016 RPDC '!#REF!</f>
        <v>#REF!</v>
      </c>
      <c r="N133" t="e">
        <f>'FY2016 RPDC '!#REF!</f>
        <v>#REF!</v>
      </c>
      <c r="O133" t="e">
        <f>'FY2016 RPDC '!#REF!</f>
        <v>#REF!</v>
      </c>
      <c r="P133">
        <f>'FY2016 RPDC '!M134</f>
        <v>104197.39999999944</v>
      </c>
      <c r="Q133">
        <f>'FY2016 RPDC '!N134</f>
        <v>8478485.4000000004</v>
      </c>
      <c r="R133">
        <f>'FY2016 RPDC '!O134</f>
        <v>83945.400000000373</v>
      </c>
      <c r="S133">
        <f>'FY2016 RPDC '!P134</f>
        <v>1.0000000000000044E-2</v>
      </c>
      <c r="T133">
        <f>'FY2016 RPDC '!Q134</f>
        <v>-19.099999999999909</v>
      </c>
      <c r="U133">
        <f>'FY2016 RPDC '!R134</f>
        <v>-1.4652857690832305E-2</v>
      </c>
    </row>
    <row r="134" spans="1:21" x14ac:dyDescent="0.35">
      <c r="A134">
        <f>'FY2016 RPDC '!A135</f>
        <v>133</v>
      </c>
      <c r="B134">
        <f>'FY2016 RPDC '!B135</f>
        <v>2709</v>
      </c>
      <c r="C134">
        <f>'FY2016 RPDC '!C135</f>
        <v>2709</v>
      </c>
      <c r="D134" t="str">
        <f>'FY2016 RPDC '!D135</f>
        <v>GRINNELL-NEWBURG</v>
      </c>
      <c r="E134">
        <f>'FY2016 RPDC '!E135</f>
        <v>1625.8</v>
      </c>
      <c r="F134">
        <f>'FY2016 RPDC '!F135</f>
        <v>6389</v>
      </c>
      <c r="G134">
        <f>'FY2016 RPDC '!G135</f>
        <v>10387236</v>
      </c>
      <c r="H134">
        <f>'FY2016 RPDC '!H135</f>
        <v>0</v>
      </c>
      <c r="I134">
        <f>'FY2016 RPDC '!I135</f>
        <v>10387236</v>
      </c>
      <c r="J134">
        <f>'FY2016 RPDC '!J135</f>
        <v>1604.7</v>
      </c>
      <c r="K134">
        <f>'FY2016 RPDC '!K135</f>
        <v>6469</v>
      </c>
      <c r="L134">
        <f>'FY2016 RPDC '!L135</f>
        <v>10380804.300000001</v>
      </c>
      <c r="M134" t="e">
        <f>'FY2016 RPDC '!#REF!</f>
        <v>#REF!</v>
      </c>
      <c r="N134" t="e">
        <f>'FY2016 RPDC '!#REF!</f>
        <v>#REF!</v>
      </c>
      <c r="O134" t="e">
        <f>'FY2016 RPDC '!#REF!</f>
        <v>#REF!</v>
      </c>
      <c r="P134">
        <f>'FY2016 RPDC '!M135</f>
        <v>110304.05999999866</v>
      </c>
      <c r="Q134">
        <f>'FY2016 RPDC '!N135</f>
        <v>10491108.359999999</v>
      </c>
      <c r="R134">
        <f>'FY2016 RPDC '!O135</f>
        <v>103872.3599999994</v>
      </c>
      <c r="S134">
        <f>'FY2016 RPDC '!P135</f>
        <v>9.999999999999943E-3</v>
      </c>
      <c r="T134">
        <f>'FY2016 RPDC '!Q135</f>
        <v>-21.099999999999909</v>
      </c>
      <c r="U134">
        <f>'FY2016 RPDC '!R135</f>
        <v>-1.2978226104071787E-2</v>
      </c>
    </row>
    <row r="135" spans="1:21" x14ac:dyDescent="0.35">
      <c r="A135">
        <f>'FY2016 RPDC '!A136</f>
        <v>134</v>
      </c>
      <c r="B135">
        <f>'FY2016 RPDC '!B136</f>
        <v>2718</v>
      </c>
      <c r="C135">
        <f>'FY2016 RPDC '!C136</f>
        <v>2718</v>
      </c>
      <c r="D135" t="str">
        <f>'FY2016 RPDC '!D136</f>
        <v>GRISWOLD</v>
      </c>
      <c r="E135">
        <f>'FY2016 RPDC '!E136</f>
        <v>573.79999999999995</v>
      </c>
      <c r="F135">
        <f>'FY2016 RPDC '!F136</f>
        <v>6431</v>
      </c>
      <c r="G135">
        <f>'FY2016 RPDC '!G136</f>
        <v>3690108</v>
      </c>
      <c r="H135">
        <f>'FY2016 RPDC '!H136</f>
        <v>17372</v>
      </c>
      <c r="I135">
        <f>'FY2016 RPDC '!I136</f>
        <v>3707480</v>
      </c>
      <c r="J135">
        <f>'FY2016 RPDC '!J136</f>
        <v>546.5</v>
      </c>
      <c r="K135">
        <f>'FY2016 RPDC '!K136</f>
        <v>6511</v>
      </c>
      <c r="L135">
        <f>'FY2016 RPDC '!L136</f>
        <v>3558261.5</v>
      </c>
      <c r="M135" t="e">
        <f>'FY2016 RPDC '!#REF!</f>
        <v>#REF!</v>
      </c>
      <c r="N135" t="e">
        <f>'FY2016 RPDC '!#REF!</f>
        <v>#REF!</v>
      </c>
      <c r="O135" t="e">
        <f>'FY2016 RPDC '!#REF!</f>
        <v>#REF!</v>
      </c>
      <c r="P135">
        <f>'FY2016 RPDC '!M136</f>
        <v>168747.58000000007</v>
      </c>
      <c r="Q135">
        <f>'FY2016 RPDC '!N136</f>
        <v>3727009.08</v>
      </c>
      <c r="R135">
        <f>'FY2016 RPDC '!O136</f>
        <v>19529.080000000075</v>
      </c>
      <c r="S135">
        <f>'FY2016 RPDC '!P136</f>
        <v>5.2674808764983424E-3</v>
      </c>
      <c r="T135">
        <f>'FY2016 RPDC '!Q136</f>
        <v>-27.299999999999955</v>
      </c>
      <c r="U135">
        <f>'FY2016 RPDC '!R136</f>
        <v>-4.7577553154409126E-2</v>
      </c>
    </row>
    <row r="136" spans="1:21" x14ac:dyDescent="0.35">
      <c r="A136">
        <f>'FY2016 RPDC '!A137</f>
        <v>135</v>
      </c>
      <c r="B136">
        <f>'FY2016 RPDC '!B137</f>
        <v>2727</v>
      </c>
      <c r="C136">
        <f>'FY2016 RPDC '!C137</f>
        <v>2727</v>
      </c>
      <c r="D136" t="str">
        <f>'FY2016 RPDC '!D137</f>
        <v>GRUNDY CENTER</v>
      </c>
      <c r="E136">
        <f>'FY2016 RPDC '!E137</f>
        <v>624.70000000000005</v>
      </c>
      <c r="F136">
        <f>'FY2016 RPDC '!F137</f>
        <v>6366</v>
      </c>
      <c r="G136">
        <f>'FY2016 RPDC '!G137</f>
        <v>3976840</v>
      </c>
      <c r="H136">
        <f>'FY2016 RPDC '!H137</f>
        <v>0</v>
      </c>
      <c r="I136">
        <f>'FY2016 RPDC '!I137</f>
        <v>3976840</v>
      </c>
      <c r="J136">
        <f>'FY2016 RPDC '!J137</f>
        <v>607.1</v>
      </c>
      <c r="K136">
        <f>'FY2016 RPDC '!K137</f>
        <v>6446</v>
      </c>
      <c r="L136">
        <f>'FY2016 RPDC '!L137</f>
        <v>3913366.6</v>
      </c>
      <c r="M136" t="e">
        <f>'FY2016 RPDC '!#REF!</f>
        <v>#REF!</v>
      </c>
      <c r="N136" t="e">
        <f>'FY2016 RPDC '!#REF!</f>
        <v>#REF!</v>
      </c>
      <c r="O136" t="e">
        <f>'FY2016 RPDC '!#REF!</f>
        <v>#REF!</v>
      </c>
      <c r="P136">
        <f>'FY2016 RPDC '!M137</f>
        <v>103241.79999999981</v>
      </c>
      <c r="Q136">
        <f>'FY2016 RPDC '!N137</f>
        <v>4016608.4</v>
      </c>
      <c r="R136">
        <f>'FY2016 RPDC '!O137</f>
        <v>39768.399999999907</v>
      </c>
      <c r="S136">
        <f>'FY2016 RPDC '!P137</f>
        <v>9.9999999999999759E-3</v>
      </c>
      <c r="T136">
        <f>'FY2016 RPDC '!Q137</f>
        <v>-17.600000000000023</v>
      </c>
      <c r="U136">
        <f>'FY2016 RPDC '!R137</f>
        <v>-2.8173523291179801E-2</v>
      </c>
    </row>
    <row r="137" spans="1:21" x14ac:dyDescent="0.35">
      <c r="A137">
        <f>'FY2016 RPDC '!A138</f>
        <v>136</v>
      </c>
      <c r="B137">
        <f>'FY2016 RPDC '!B138</f>
        <v>2754</v>
      </c>
      <c r="C137">
        <f>'FY2016 RPDC '!C138</f>
        <v>2754</v>
      </c>
      <c r="D137" t="str">
        <f>'FY2016 RPDC '!D138</f>
        <v>GUTHRIE CENTER</v>
      </c>
      <c r="E137">
        <f>'FY2016 RPDC '!E138</f>
        <v>465.8</v>
      </c>
      <c r="F137">
        <f>'FY2016 RPDC '!F138</f>
        <v>6390</v>
      </c>
      <c r="G137">
        <f>'FY2016 RPDC '!G138</f>
        <v>2976462</v>
      </c>
      <c r="H137">
        <f>'FY2016 RPDC '!H138</f>
        <v>0</v>
      </c>
      <c r="I137">
        <f>'FY2016 RPDC '!I138</f>
        <v>2976462</v>
      </c>
      <c r="J137">
        <f>'FY2016 RPDC '!J138</f>
        <v>455.6</v>
      </c>
      <c r="K137">
        <f>'FY2016 RPDC '!K138</f>
        <v>6470</v>
      </c>
      <c r="L137">
        <f>'FY2016 RPDC '!L138</f>
        <v>2947732</v>
      </c>
      <c r="M137" t="e">
        <f>'FY2016 RPDC '!#REF!</f>
        <v>#REF!</v>
      </c>
      <c r="N137" t="e">
        <f>'FY2016 RPDC '!#REF!</f>
        <v>#REF!</v>
      </c>
      <c r="O137" t="e">
        <f>'FY2016 RPDC '!#REF!</f>
        <v>#REF!</v>
      </c>
      <c r="P137">
        <f>'FY2016 RPDC '!M138</f>
        <v>58494.620000000112</v>
      </c>
      <c r="Q137">
        <f>'FY2016 RPDC '!N138</f>
        <v>3006226.62</v>
      </c>
      <c r="R137">
        <f>'FY2016 RPDC '!O138</f>
        <v>29764.620000000112</v>
      </c>
      <c r="S137">
        <f>'FY2016 RPDC '!P138</f>
        <v>1.0000000000000038E-2</v>
      </c>
      <c r="T137">
        <f>'FY2016 RPDC '!Q138</f>
        <v>-10.199999999999989</v>
      </c>
      <c r="U137">
        <f>'FY2016 RPDC '!R138</f>
        <v>-2.1897810218978079E-2</v>
      </c>
    </row>
    <row r="138" spans="1:21" x14ac:dyDescent="0.35">
      <c r="A138">
        <f>'FY2016 RPDC '!A139</f>
        <v>137</v>
      </c>
      <c r="B138">
        <f>'FY2016 RPDC '!B139</f>
        <v>2766</v>
      </c>
      <c r="C138">
        <f>'FY2016 RPDC '!C139</f>
        <v>2766</v>
      </c>
      <c r="D138" t="str">
        <f>'FY2016 RPDC '!D139</f>
        <v>H L V</v>
      </c>
      <c r="E138">
        <f>'FY2016 RPDC '!E139</f>
        <v>324.89999999999998</v>
      </c>
      <c r="F138">
        <f>'FY2016 RPDC '!F139</f>
        <v>6466</v>
      </c>
      <c r="G138">
        <f>'FY2016 RPDC '!G139</f>
        <v>2100803</v>
      </c>
      <c r="H138">
        <f>'FY2016 RPDC '!H139</f>
        <v>0</v>
      </c>
      <c r="I138">
        <f>'FY2016 RPDC '!I139</f>
        <v>2100803</v>
      </c>
      <c r="J138">
        <f>'FY2016 RPDC '!J139</f>
        <v>313.39999999999998</v>
      </c>
      <c r="K138">
        <f>'FY2016 RPDC '!K139</f>
        <v>6546</v>
      </c>
      <c r="L138">
        <f>'FY2016 RPDC '!L139</f>
        <v>2051516.4</v>
      </c>
      <c r="M138" t="e">
        <f>'FY2016 RPDC '!#REF!</f>
        <v>#REF!</v>
      </c>
      <c r="N138" t="e">
        <f>'FY2016 RPDC '!#REF!</f>
        <v>#REF!</v>
      </c>
      <c r="O138" t="e">
        <f>'FY2016 RPDC '!#REF!</f>
        <v>#REF!</v>
      </c>
      <c r="P138">
        <f>'FY2016 RPDC '!M139</f>
        <v>70294.629999999888</v>
      </c>
      <c r="Q138">
        <f>'FY2016 RPDC '!N139</f>
        <v>2121811.0299999998</v>
      </c>
      <c r="R138">
        <f>'FY2016 RPDC '!O139</f>
        <v>21008.029999999795</v>
      </c>
      <c r="S138">
        <f>'FY2016 RPDC '!P139</f>
        <v>9.9999999999999031E-3</v>
      </c>
      <c r="T138">
        <f>'FY2016 RPDC '!Q139</f>
        <v>-11.5</v>
      </c>
      <c r="U138">
        <f>'FY2016 RPDC '!R139</f>
        <v>-3.5395506309633736E-2</v>
      </c>
    </row>
    <row r="139" spans="1:21" x14ac:dyDescent="0.35">
      <c r="A139">
        <f>'FY2016 RPDC '!A140</f>
        <v>138</v>
      </c>
      <c r="B139">
        <f>'FY2016 RPDC '!B140</f>
        <v>2772</v>
      </c>
      <c r="C139">
        <f>'FY2016 RPDC '!C140</f>
        <v>2772</v>
      </c>
      <c r="D139" t="str">
        <f>'FY2016 RPDC '!D140</f>
        <v>HAMBURG</v>
      </c>
      <c r="E139">
        <f>'FY2016 RPDC '!E140</f>
        <v>247.3</v>
      </c>
      <c r="F139">
        <f>'FY2016 RPDC '!F140</f>
        <v>6507</v>
      </c>
      <c r="G139">
        <f>'FY2016 RPDC '!G140</f>
        <v>1609181</v>
      </c>
      <c r="H139">
        <f>'FY2016 RPDC '!H140</f>
        <v>28896</v>
      </c>
      <c r="I139">
        <f>'FY2016 RPDC '!I140</f>
        <v>1638077</v>
      </c>
      <c r="J139">
        <f>'FY2016 RPDC '!J140</f>
        <v>244.2</v>
      </c>
      <c r="K139">
        <f>'FY2016 RPDC '!K140</f>
        <v>6587</v>
      </c>
      <c r="L139">
        <f>'FY2016 RPDC '!L140</f>
        <v>1608545.4</v>
      </c>
      <c r="M139" t="e">
        <f>'FY2016 RPDC '!#REF!</f>
        <v>#REF!</v>
      </c>
      <c r="N139" t="e">
        <f>'FY2016 RPDC '!#REF!</f>
        <v>#REF!</v>
      </c>
      <c r="O139" t="e">
        <f>'FY2016 RPDC '!#REF!</f>
        <v>#REF!</v>
      </c>
      <c r="P139">
        <f>'FY2016 RPDC '!M140</f>
        <v>16727.410000000149</v>
      </c>
      <c r="Q139">
        <f>'FY2016 RPDC '!N140</f>
        <v>1625272.81</v>
      </c>
      <c r="R139">
        <f>'FY2016 RPDC '!O140</f>
        <v>-12804.189999999944</v>
      </c>
      <c r="S139">
        <f>'FY2016 RPDC '!P140</f>
        <v>-7.816598365034089E-3</v>
      </c>
      <c r="T139">
        <f>'FY2016 RPDC '!Q140</f>
        <v>-3.1000000000000227</v>
      </c>
      <c r="U139">
        <f>'FY2016 RPDC '!R140</f>
        <v>-1.2535382126971381E-2</v>
      </c>
    </row>
    <row r="140" spans="1:21" x14ac:dyDescent="0.35">
      <c r="A140">
        <f>'FY2016 RPDC '!A141</f>
        <v>139</v>
      </c>
      <c r="B140">
        <f>'FY2016 RPDC '!B141</f>
        <v>2781</v>
      </c>
      <c r="C140">
        <f>'FY2016 RPDC '!C141</f>
        <v>2781</v>
      </c>
      <c r="D140" t="str">
        <f>'FY2016 RPDC '!D141</f>
        <v>HAMPTON-DUMONT</v>
      </c>
      <c r="E140">
        <f>'FY2016 RPDC '!E141</f>
        <v>1217.3</v>
      </c>
      <c r="F140">
        <f>'FY2016 RPDC '!F141</f>
        <v>6366</v>
      </c>
      <c r="G140">
        <f>'FY2016 RPDC '!G141</f>
        <v>7749332</v>
      </c>
      <c r="H140">
        <f>'FY2016 RPDC '!H141</f>
        <v>0</v>
      </c>
      <c r="I140">
        <f>'FY2016 RPDC '!I141</f>
        <v>7749332</v>
      </c>
      <c r="J140">
        <f>'FY2016 RPDC '!J141</f>
        <v>1231</v>
      </c>
      <c r="K140">
        <f>'FY2016 RPDC '!K141</f>
        <v>6446</v>
      </c>
      <c r="L140">
        <f>'FY2016 RPDC '!L141</f>
        <v>7935026</v>
      </c>
      <c r="M140" t="e">
        <f>'FY2016 RPDC '!#REF!</f>
        <v>#REF!</v>
      </c>
      <c r="N140" t="e">
        <f>'FY2016 RPDC '!#REF!</f>
        <v>#REF!</v>
      </c>
      <c r="O140" t="e">
        <f>'FY2016 RPDC '!#REF!</f>
        <v>#REF!</v>
      </c>
      <c r="P140">
        <f>'FY2016 RPDC '!M141</f>
        <v>0</v>
      </c>
      <c r="Q140">
        <f>'FY2016 RPDC '!N141</f>
        <v>7935026</v>
      </c>
      <c r="R140">
        <f>'FY2016 RPDC '!O141</f>
        <v>185694</v>
      </c>
      <c r="S140">
        <f>'FY2016 RPDC '!P141</f>
        <v>2.3962581548964478E-2</v>
      </c>
      <c r="T140">
        <f>'FY2016 RPDC '!Q141</f>
        <v>13.700000000000045</v>
      </c>
      <c r="U140">
        <f>'FY2016 RPDC '!R141</f>
        <v>1.1254415509734696E-2</v>
      </c>
    </row>
    <row r="141" spans="1:21" x14ac:dyDescent="0.35">
      <c r="A141">
        <f>'FY2016 RPDC '!A142</f>
        <v>140</v>
      </c>
      <c r="B141">
        <f>'FY2016 RPDC '!B142</f>
        <v>2826</v>
      </c>
      <c r="C141">
        <f>'FY2016 RPDC '!C142</f>
        <v>2826</v>
      </c>
      <c r="D141" t="str">
        <f>'FY2016 RPDC '!D142</f>
        <v>HARLAN</v>
      </c>
      <c r="E141">
        <f>'FY2016 RPDC '!E142</f>
        <v>1424.8</v>
      </c>
      <c r="F141">
        <f>'FY2016 RPDC '!F142</f>
        <v>6406</v>
      </c>
      <c r="G141">
        <f>'FY2016 RPDC '!G142</f>
        <v>9127269</v>
      </c>
      <c r="H141">
        <f>'FY2016 RPDC '!H142</f>
        <v>0</v>
      </c>
      <c r="I141">
        <f>'FY2016 RPDC '!I142</f>
        <v>9127269</v>
      </c>
      <c r="J141">
        <f>'FY2016 RPDC '!J142</f>
        <v>1393.1</v>
      </c>
      <c r="K141">
        <f>'FY2016 RPDC '!K142</f>
        <v>6486</v>
      </c>
      <c r="L141">
        <f>'FY2016 RPDC '!L142</f>
        <v>9035646.5999999996</v>
      </c>
      <c r="M141" t="e">
        <f>'FY2016 RPDC '!#REF!</f>
        <v>#REF!</v>
      </c>
      <c r="N141" t="e">
        <f>'FY2016 RPDC '!#REF!</f>
        <v>#REF!</v>
      </c>
      <c r="O141" t="e">
        <f>'FY2016 RPDC '!#REF!</f>
        <v>#REF!</v>
      </c>
      <c r="P141">
        <f>'FY2016 RPDC '!M142</f>
        <v>182895.08999999985</v>
      </c>
      <c r="Q141">
        <f>'FY2016 RPDC '!N142</f>
        <v>9218541.6899999995</v>
      </c>
      <c r="R141">
        <f>'FY2016 RPDC '!O142</f>
        <v>91272.689999999478</v>
      </c>
      <c r="S141">
        <f>'FY2016 RPDC '!P142</f>
        <v>9.999999999999943E-3</v>
      </c>
      <c r="T141">
        <f>'FY2016 RPDC '!Q142</f>
        <v>-31.700000000000045</v>
      </c>
      <c r="U141">
        <f>'FY2016 RPDC '!R142</f>
        <v>-2.2248736664795092E-2</v>
      </c>
    </row>
    <row r="142" spans="1:21" x14ac:dyDescent="0.35">
      <c r="A142">
        <f>'FY2016 RPDC '!A143</f>
        <v>141</v>
      </c>
      <c r="B142">
        <f>'FY2016 RPDC '!B143</f>
        <v>2834</v>
      </c>
      <c r="C142">
        <f>'FY2016 RPDC '!C143</f>
        <v>2834</v>
      </c>
      <c r="D142" t="str">
        <f>'FY2016 RPDC '!D143</f>
        <v>HARMONY</v>
      </c>
      <c r="E142">
        <f>'FY2016 RPDC '!E143</f>
        <v>348.5</v>
      </c>
      <c r="F142">
        <f>'FY2016 RPDC '!F143</f>
        <v>6366</v>
      </c>
      <c r="G142">
        <f>'FY2016 RPDC '!G143</f>
        <v>2218551</v>
      </c>
      <c r="H142">
        <f>'FY2016 RPDC '!H143</f>
        <v>7045</v>
      </c>
      <c r="I142">
        <f>'FY2016 RPDC '!I143</f>
        <v>2225596</v>
      </c>
      <c r="J142">
        <f>'FY2016 RPDC '!J143</f>
        <v>345.5</v>
      </c>
      <c r="K142">
        <f>'FY2016 RPDC '!K143</f>
        <v>6446</v>
      </c>
      <c r="L142">
        <f>'FY2016 RPDC '!L143</f>
        <v>2227093</v>
      </c>
      <c r="M142" t="e">
        <f>'FY2016 RPDC '!#REF!</f>
        <v>#REF!</v>
      </c>
      <c r="N142" t="e">
        <f>'FY2016 RPDC '!#REF!</f>
        <v>#REF!</v>
      </c>
      <c r="O142" t="e">
        <f>'FY2016 RPDC '!#REF!</f>
        <v>#REF!</v>
      </c>
      <c r="P142">
        <f>'FY2016 RPDC '!M143</f>
        <v>13643.510000000242</v>
      </c>
      <c r="Q142">
        <f>'FY2016 RPDC '!N143</f>
        <v>2240736.5100000002</v>
      </c>
      <c r="R142">
        <f>'FY2016 RPDC '!O143</f>
        <v>15140.510000000242</v>
      </c>
      <c r="S142">
        <f>'FY2016 RPDC '!P143</f>
        <v>6.8029013351930193E-3</v>
      </c>
      <c r="T142">
        <f>'FY2016 RPDC '!Q143</f>
        <v>-3</v>
      </c>
      <c r="U142">
        <f>'FY2016 RPDC '!R143</f>
        <v>-8.60832137733142E-3</v>
      </c>
    </row>
    <row r="143" spans="1:21" x14ac:dyDescent="0.35">
      <c r="A143">
        <f>'FY2016 RPDC '!A144</f>
        <v>142</v>
      </c>
      <c r="B143">
        <f>'FY2016 RPDC '!B144</f>
        <v>2846</v>
      </c>
      <c r="C143">
        <f>'FY2016 RPDC '!C144</f>
        <v>2846</v>
      </c>
      <c r="D143" t="str">
        <f>'FY2016 RPDC '!D144</f>
        <v>HARRIS-LAKE PARK</v>
      </c>
      <c r="E143">
        <f>'FY2016 RPDC '!E144</f>
        <v>328</v>
      </c>
      <c r="F143">
        <f>'FY2016 RPDC '!F144</f>
        <v>6437</v>
      </c>
      <c r="G143">
        <f>'FY2016 RPDC '!G144</f>
        <v>2111336</v>
      </c>
      <c r="H143">
        <f>'FY2016 RPDC '!H144</f>
        <v>0</v>
      </c>
      <c r="I143">
        <f>'FY2016 RPDC '!I144</f>
        <v>2111336</v>
      </c>
      <c r="J143">
        <f>'FY2016 RPDC '!J144</f>
        <v>321.10000000000002</v>
      </c>
      <c r="K143">
        <f>'FY2016 RPDC '!K144</f>
        <v>6517</v>
      </c>
      <c r="L143">
        <f>'FY2016 RPDC '!L144</f>
        <v>2092608.7000000002</v>
      </c>
      <c r="M143" t="e">
        <f>'FY2016 RPDC '!#REF!</f>
        <v>#REF!</v>
      </c>
      <c r="N143" t="e">
        <f>'FY2016 RPDC '!#REF!</f>
        <v>#REF!</v>
      </c>
      <c r="O143" t="e">
        <f>'FY2016 RPDC '!#REF!</f>
        <v>#REF!</v>
      </c>
      <c r="P143">
        <f>'FY2016 RPDC '!M144</f>
        <v>39840.659999999683</v>
      </c>
      <c r="Q143">
        <f>'FY2016 RPDC '!N144</f>
        <v>2132449.36</v>
      </c>
      <c r="R143">
        <f>'FY2016 RPDC '!O144</f>
        <v>21113.35999999987</v>
      </c>
      <c r="S143">
        <f>'FY2016 RPDC '!P144</f>
        <v>9.9999999999999378E-3</v>
      </c>
      <c r="T143">
        <f>'FY2016 RPDC '!Q144</f>
        <v>-6.8999999999999773</v>
      </c>
      <c r="U143">
        <f>'FY2016 RPDC '!R144</f>
        <v>-2.103658536585359E-2</v>
      </c>
    </row>
    <row r="144" spans="1:21" x14ac:dyDescent="0.35">
      <c r="A144">
        <f>'FY2016 RPDC '!A145</f>
        <v>143</v>
      </c>
      <c r="B144">
        <f>'FY2016 RPDC '!B145</f>
        <v>2862</v>
      </c>
      <c r="C144">
        <f>'FY2016 RPDC '!C145</f>
        <v>2862</v>
      </c>
      <c r="D144" t="str">
        <f>'FY2016 RPDC '!D145</f>
        <v>HARTLEY-MELVIN-SANBORN</v>
      </c>
      <c r="E144">
        <f>'FY2016 RPDC '!E145</f>
        <v>619.5</v>
      </c>
      <c r="F144">
        <f>'FY2016 RPDC '!F145</f>
        <v>6413</v>
      </c>
      <c r="G144">
        <f>'FY2016 RPDC '!G145</f>
        <v>3972854</v>
      </c>
      <c r="H144">
        <f>'FY2016 RPDC '!H145</f>
        <v>0</v>
      </c>
      <c r="I144">
        <f>'FY2016 RPDC '!I145</f>
        <v>3972854</v>
      </c>
      <c r="J144">
        <f>'FY2016 RPDC '!J145</f>
        <v>637.9</v>
      </c>
      <c r="K144">
        <f>'FY2016 RPDC '!K145</f>
        <v>6493</v>
      </c>
      <c r="L144">
        <f>'FY2016 RPDC '!L145</f>
        <v>4141884.6999999997</v>
      </c>
      <c r="M144" t="e">
        <f>'FY2016 RPDC '!#REF!</f>
        <v>#REF!</v>
      </c>
      <c r="N144" t="e">
        <f>'FY2016 RPDC '!#REF!</f>
        <v>#REF!</v>
      </c>
      <c r="O144" t="e">
        <f>'FY2016 RPDC '!#REF!</f>
        <v>#REF!</v>
      </c>
      <c r="P144">
        <f>'FY2016 RPDC '!M145</f>
        <v>0</v>
      </c>
      <c r="Q144">
        <f>'FY2016 RPDC '!N145</f>
        <v>4141884.6999999997</v>
      </c>
      <c r="R144">
        <f>'FY2016 RPDC '!O145</f>
        <v>169030.69999999972</v>
      </c>
      <c r="S144">
        <f>'FY2016 RPDC '!P145</f>
        <v>4.2546416253907073E-2</v>
      </c>
      <c r="T144">
        <f>'FY2016 RPDC '!Q145</f>
        <v>18.399999999999977</v>
      </c>
      <c r="U144">
        <f>'FY2016 RPDC '!R145</f>
        <v>2.9701372074253392E-2</v>
      </c>
    </row>
    <row r="145" spans="1:21" x14ac:dyDescent="0.35">
      <c r="A145">
        <f>'FY2016 RPDC '!A146</f>
        <v>144</v>
      </c>
      <c r="B145">
        <f>'FY2016 RPDC '!B146</f>
        <v>2977</v>
      </c>
      <c r="C145">
        <f>'FY2016 RPDC '!C146</f>
        <v>2977</v>
      </c>
      <c r="D145" t="str">
        <f>'FY2016 RPDC '!D146</f>
        <v>HIGHLAND</v>
      </c>
      <c r="E145">
        <f>'FY2016 RPDC '!E146</f>
        <v>649.5</v>
      </c>
      <c r="F145">
        <f>'FY2016 RPDC '!F146</f>
        <v>6366</v>
      </c>
      <c r="G145">
        <f>'FY2016 RPDC '!G146</f>
        <v>4134717</v>
      </c>
      <c r="H145">
        <f>'FY2016 RPDC '!H146</f>
        <v>0</v>
      </c>
      <c r="I145">
        <f>'FY2016 RPDC '!I146</f>
        <v>4134717</v>
      </c>
      <c r="J145">
        <f>'FY2016 RPDC '!J146</f>
        <v>652.29999999999995</v>
      </c>
      <c r="K145">
        <f>'FY2016 RPDC '!K146</f>
        <v>6446</v>
      </c>
      <c r="L145">
        <f>'FY2016 RPDC '!L146</f>
        <v>4204725.8</v>
      </c>
      <c r="M145" t="e">
        <f>'FY2016 RPDC '!#REF!</f>
        <v>#REF!</v>
      </c>
      <c r="N145" t="e">
        <f>'FY2016 RPDC '!#REF!</f>
        <v>#REF!</v>
      </c>
      <c r="O145" t="e">
        <f>'FY2016 RPDC '!#REF!</f>
        <v>#REF!</v>
      </c>
      <c r="P145">
        <f>'FY2016 RPDC '!M146</f>
        <v>0</v>
      </c>
      <c r="Q145">
        <f>'FY2016 RPDC '!N146</f>
        <v>4204725.8</v>
      </c>
      <c r="R145">
        <f>'FY2016 RPDC '!O146</f>
        <v>70008.799999999814</v>
      </c>
      <c r="S145">
        <f>'FY2016 RPDC '!P146</f>
        <v>1.6931944798156635E-2</v>
      </c>
      <c r="T145">
        <f>'FY2016 RPDC '!Q146</f>
        <v>2.7999999999999545</v>
      </c>
      <c r="U145">
        <f>'FY2016 RPDC '!R146</f>
        <v>4.3110084680522782E-3</v>
      </c>
    </row>
    <row r="146" spans="1:21" x14ac:dyDescent="0.35">
      <c r="A146">
        <f>'FY2016 RPDC '!A147</f>
        <v>145</v>
      </c>
      <c r="B146">
        <f>'FY2016 RPDC '!B147</f>
        <v>2988</v>
      </c>
      <c r="C146">
        <f>'FY2016 RPDC '!C147</f>
        <v>2988</v>
      </c>
      <c r="D146" t="str">
        <f>'FY2016 RPDC '!D147</f>
        <v>HINTON</v>
      </c>
      <c r="E146">
        <f>'FY2016 RPDC '!E147</f>
        <v>546.6</v>
      </c>
      <c r="F146">
        <f>'FY2016 RPDC '!F147</f>
        <v>6366</v>
      </c>
      <c r="G146">
        <f>'FY2016 RPDC '!G147</f>
        <v>3479656</v>
      </c>
      <c r="H146">
        <f>'FY2016 RPDC '!H147</f>
        <v>0</v>
      </c>
      <c r="I146">
        <f>'FY2016 RPDC '!I147</f>
        <v>3479656</v>
      </c>
      <c r="J146">
        <f>'FY2016 RPDC '!J147</f>
        <v>518.1</v>
      </c>
      <c r="K146">
        <f>'FY2016 RPDC '!K147</f>
        <v>6446</v>
      </c>
      <c r="L146">
        <f>'FY2016 RPDC '!L147</f>
        <v>3339672.6</v>
      </c>
      <c r="M146" t="e">
        <f>'FY2016 RPDC '!#REF!</f>
        <v>#REF!</v>
      </c>
      <c r="N146" t="e">
        <f>'FY2016 RPDC '!#REF!</f>
        <v>#REF!</v>
      </c>
      <c r="O146" t="e">
        <f>'FY2016 RPDC '!#REF!</f>
        <v>#REF!</v>
      </c>
      <c r="P146">
        <f>'FY2016 RPDC '!M147</f>
        <v>174779.95999999996</v>
      </c>
      <c r="Q146">
        <f>'FY2016 RPDC '!N147</f>
        <v>3514452.56</v>
      </c>
      <c r="R146">
        <f>'FY2016 RPDC '!O147</f>
        <v>34796.560000000056</v>
      </c>
      <c r="S146">
        <f>'FY2016 RPDC '!P147</f>
        <v>1.0000000000000016E-2</v>
      </c>
      <c r="T146">
        <f>'FY2016 RPDC '!Q147</f>
        <v>-28.5</v>
      </c>
      <c r="U146">
        <f>'FY2016 RPDC '!R147</f>
        <v>-5.2140504939626783E-2</v>
      </c>
    </row>
    <row r="147" spans="1:21" x14ac:dyDescent="0.35">
      <c r="A147">
        <f>'FY2016 RPDC '!A148</f>
        <v>146</v>
      </c>
      <c r="B147">
        <f>'FY2016 RPDC '!B148</f>
        <v>3029</v>
      </c>
      <c r="C147">
        <f>'FY2016 RPDC '!C148</f>
        <v>3029</v>
      </c>
      <c r="D147" t="str">
        <f>'FY2016 RPDC '!D148</f>
        <v>HOWARD-WINNESHIEK</v>
      </c>
      <c r="E147">
        <f>'FY2016 RPDC '!E148</f>
        <v>1297.0999999999999</v>
      </c>
      <c r="F147">
        <f>'FY2016 RPDC '!F148</f>
        <v>6489</v>
      </c>
      <c r="G147">
        <f>'FY2016 RPDC '!G148</f>
        <v>8416882</v>
      </c>
      <c r="H147">
        <f>'FY2016 RPDC '!H148</f>
        <v>0</v>
      </c>
      <c r="I147">
        <f>'FY2016 RPDC '!I148</f>
        <v>8416882</v>
      </c>
      <c r="J147">
        <f>'FY2016 RPDC '!J148</f>
        <v>1244</v>
      </c>
      <c r="K147">
        <f>'FY2016 RPDC '!K148</f>
        <v>6569</v>
      </c>
      <c r="L147">
        <f>'FY2016 RPDC '!L148</f>
        <v>8171836</v>
      </c>
      <c r="M147" t="e">
        <f>'FY2016 RPDC '!#REF!</f>
        <v>#REF!</v>
      </c>
      <c r="N147" t="e">
        <f>'FY2016 RPDC '!#REF!</f>
        <v>#REF!</v>
      </c>
      <c r="O147" t="e">
        <f>'FY2016 RPDC '!#REF!</f>
        <v>#REF!</v>
      </c>
      <c r="P147">
        <f>'FY2016 RPDC '!M148</f>
        <v>329214.8200000003</v>
      </c>
      <c r="Q147">
        <f>'FY2016 RPDC '!N148</f>
        <v>8501050.8200000003</v>
      </c>
      <c r="R147">
        <f>'FY2016 RPDC '!O148</f>
        <v>84168.820000000298</v>
      </c>
      <c r="S147">
        <f>'FY2016 RPDC '!P148</f>
        <v>1.0000000000000035E-2</v>
      </c>
      <c r="T147">
        <f>'FY2016 RPDC '!Q148</f>
        <v>-53.099999999999909</v>
      </c>
      <c r="U147">
        <f>'FY2016 RPDC '!R148</f>
        <v>-4.0937475907794244E-2</v>
      </c>
    </row>
    <row r="148" spans="1:21" x14ac:dyDescent="0.35">
      <c r="A148">
        <f>'FY2016 RPDC '!A149</f>
        <v>147</v>
      </c>
      <c r="B148">
        <f>'FY2016 RPDC '!B149</f>
        <v>3033</v>
      </c>
      <c r="C148">
        <f>'FY2016 RPDC '!C149</f>
        <v>3033</v>
      </c>
      <c r="D148" t="str">
        <f>'FY2016 RPDC '!D149</f>
        <v>HUBBARD-RADCLIFFE</v>
      </c>
      <c r="E148">
        <f>'FY2016 RPDC '!E149</f>
        <v>436.8</v>
      </c>
      <c r="F148">
        <f>'FY2016 RPDC '!F149</f>
        <v>6478</v>
      </c>
      <c r="G148">
        <f>'FY2016 RPDC '!G149</f>
        <v>2829590</v>
      </c>
      <c r="H148">
        <f>'FY2016 RPDC '!H149</f>
        <v>0</v>
      </c>
      <c r="I148">
        <f>'FY2016 RPDC '!I149</f>
        <v>2829590</v>
      </c>
      <c r="J148">
        <f>'FY2016 RPDC '!J149</f>
        <v>423.1</v>
      </c>
      <c r="K148">
        <f>'FY2016 RPDC '!K149</f>
        <v>6558</v>
      </c>
      <c r="L148">
        <f>'FY2016 RPDC '!L149</f>
        <v>2774689.8000000003</v>
      </c>
      <c r="M148" t="e">
        <f>'FY2016 RPDC '!#REF!</f>
        <v>#REF!</v>
      </c>
      <c r="N148" t="e">
        <f>'FY2016 RPDC '!#REF!</f>
        <v>#REF!</v>
      </c>
      <c r="O148" t="e">
        <f>'FY2016 RPDC '!#REF!</f>
        <v>#REF!</v>
      </c>
      <c r="P148">
        <f>'FY2016 RPDC '!M149</f>
        <v>83196.099999999627</v>
      </c>
      <c r="Q148">
        <f>'FY2016 RPDC '!N149</f>
        <v>2857885.9</v>
      </c>
      <c r="R148">
        <f>'FY2016 RPDC '!O149</f>
        <v>28295.899999999907</v>
      </c>
      <c r="S148">
        <f>'FY2016 RPDC '!P149</f>
        <v>9.9999999999999672E-3</v>
      </c>
      <c r="T148">
        <f>'FY2016 RPDC '!Q149</f>
        <v>-13.699999999999989</v>
      </c>
      <c r="U148">
        <f>'FY2016 RPDC '!R149</f>
        <v>-3.1364468864468836E-2</v>
      </c>
    </row>
    <row r="149" spans="1:21" x14ac:dyDescent="0.35">
      <c r="A149">
        <f>'FY2016 RPDC '!A150</f>
        <v>148</v>
      </c>
      <c r="B149">
        <f>'FY2016 RPDC '!B150</f>
        <v>3042</v>
      </c>
      <c r="C149">
        <f>'FY2016 RPDC '!C150</f>
        <v>3042</v>
      </c>
      <c r="D149" t="str">
        <f>'FY2016 RPDC '!D150</f>
        <v>HUDSON</v>
      </c>
      <c r="E149">
        <f>'FY2016 RPDC '!E150</f>
        <v>670</v>
      </c>
      <c r="F149">
        <f>'FY2016 RPDC '!F150</f>
        <v>6541</v>
      </c>
      <c r="G149">
        <f>'FY2016 RPDC '!G150</f>
        <v>4382470</v>
      </c>
      <c r="H149">
        <f>'FY2016 RPDC '!H150</f>
        <v>17930</v>
      </c>
      <c r="I149">
        <f>'FY2016 RPDC '!I150</f>
        <v>4400400</v>
      </c>
      <c r="J149">
        <f>'FY2016 RPDC '!J150</f>
        <v>652</v>
      </c>
      <c r="K149">
        <f>'FY2016 RPDC '!K150</f>
        <v>6621</v>
      </c>
      <c r="L149">
        <f>'FY2016 RPDC '!L150</f>
        <v>4316892</v>
      </c>
      <c r="M149" t="e">
        <f>'FY2016 RPDC '!#REF!</f>
        <v>#REF!</v>
      </c>
      <c r="N149" t="e">
        <f>'FY2016 RPDC '!#REF!</f>
        <v>#REF!</v>
      </c>
      <c r="O149" t="e">
        <f>'FY2016 RPDC '!#REF!</f>
        <v>#REF!</v>
      </c>
      <c r="P149">
        <f>'FY2016 RPDC '!M150</f>
        <v>109402.70000000019</v>
      </c>
      <c r="Q149">
        <f>'FY2016 RPDC '!N150</f>
        <v>4426294.7</v>
      </c>
      <c r="R149">
        <f>'FY2016 RPDC '!O150</f>
        <v>25894.700000000186</v>
      </c>
      <c r="S149">
        <f>'FY2016 RPDC '!P150</f>
        <v>5.8846241250795801E-3</v>
      </c>
      <c r="T149">
        <f>'FY2016 RPDC '!Q150</f>
        <v>-18</v>
      </c>
      <c r="U149">
        <f>'FY2016 RPDC '!R150</f>
        <v>-2.6865671641791045E-2</v>
      </c>
    </row>
    <row r="150" spans="1:21" x14ac:dyDescent="0.35">
      <c r="A150">
        <f>'FY2016 RPDC '!A151</f>
        <v>149</v>
      </c>
      <c r="B150">
        <f>'FY2016 RPDC '!B151</f>
        <v>3060</v>
      </c>
      <c r="C150">
        <f>'FY2016 RPDC '!C151</f>
        <v>3060</v>
      </c>
      <c r="D150" t="str">
        <f>'FY2016 RPDC '!D151</f>
        <v>HUMBOLDT</v>
      </c>
      <c r="E150">
        <f>'FY2016 RPDC '!E151</f>
        <v>1189.5</v>
      </c>
      <c r="F150">
        <f>'FY2016 RPDC '!F151</f>
        <v>6366</v>
      </c>
      <c r="G150">
        <f>'FY2016 RPDC '!G151</f>
        <v>7572357</v>
      </c>
      <c r="H150">
        <f>'FY2016 RPDC '!H151</f>
        <v>0</v>
      </c>
      <c r="I150">
        <f>'FY2016 RPDC '!I151</f>
        <v>7572357</v>
      </c>
      <c r="J150">
        <f>'FY2016 RPDC '!J151</f>
        <v>1211.8</v>
      </c>
      <c r="K150">
        <f>'FY2016 RPDC '!K151</f>
        <v>6446</v>
      </c>
      <c r="L150">
        <f>'FY2016 RPDC '!L151</f>
        <v>7811262.7999999998</v>
      </c>
      <c r="M150" t="e">
        <f>'FY2016 RPDC '!#REF!</f>
        <v>#REF!</v>
      </c>
      <c r="N150" t="e">
        <f>'FY2016 RPDC '!#REF!</f>
        <v>#REF!</v>
      </c>
      <c r="O150" t="e">
        <f>'FY2016 RPDC '!#REF!</f>
        <v>#REF!</v>
      </c>
      <c r="P150">
        <f>'FY2016 RPDC '!M151</f>
        <v>0</v>
      </c>
      <c r="Q150">
        <f>'FY2016 RPDC '!N151</f>
        <v>7811262.7999999998</v>
      </c>
      <c r="R150">
        <f>'FY2016 RPDC '!O151</f>
        <v>238905.79999999981</v>
      </c>
      <c r="S150">
        <f>'FY2016 RPDC '!P151</f>
        <v>3.1549727515488214E-2</v>
      </c>
      <c r="T150">
        <f>'FY2016 RPDC '!Q151</f>
        <v>22.299999999999955</v>
      </c>
      <c r="U150">
        <f>'FY2016 RPDC '!R151</f>
        <v>1.8747372845733464E-2</v>
      </c>
    </row>
    <row r="151" spans="1:21" x14ac:dyDescent="0.35">
      <c r="A151">
        <f>'FY2016 RPDC '!A152</f>
        <v>150</v>
      </c>
      <c r="B151">
        <f>'FY2016 RPDC '!B152</f>
        <v>3168</v>
      </c>
      <c r="C151">
        <f>'FY2016 RPDC '!C152</f>
        <v>3168</v>
      </c>
      <c r="D151" t="str">
        <f>'FY2016 RPDC '!D152</f>
        <v>IKM - MANNING</v>
      </c>
      <c r="E151">
        <f>'FY2016 RPDC '!E152</f>
        <v>706.8</v>
      </c>
      <c r="F151">
        <f>'FY2016 RPDC '!F152</f>
        <v>6467</v>
      </c>
      <c r="G151">
        <f>'FY2016 RPDC '!G152</f>
        <v>4570876</v>
      </c>
      <c r="H151">
        <f>'FY2016 RPDC '!H152</f>
        <v>26031</v>
      </c>
      <c r="I151">
        <f>'FY2016 RPDC '!I152</f>
        <v>4596907</v>
      </c>
      <c r="J151">
        <f>'FY2016 RPDC '!J152</f>
        <v>698.6</v>
      </c>
      <c r="K151">
        <f>'FY2016 RPDC '!K152</f>
        <v>6547</v>
      </c>
      <c r="L151">
        <f>'FY2016 RPDC '!L152</f>
        <v>4573734.2</v>
      </c>
      <c r="M151" t="e">
        <f>'FY2016 RPDC '!#REF!</f>
        <v>#REF!</v>
      </c>
      <c r="N151" t="e">
        <f>'FY2016 RPDC '!#REF!</f>
        <v>#REF!</v>
      </c>
      <c r="O151" t="e">
        <f>'FY2016 RPDC '!#REF!</f>
        <v>#REF!</v>
      </c>
      <c r="P151">
        <f>'FY2016 RPDC '!M152</f>
        <v>42850.55999999959</v>
      </c>
      <c r="Q151">
        <f>'FY2016 RPDC '!N152</f>
        <v>4616584.76</v>
      </c>
      <c r="R151">
        <f>'FY2016 RPDC '!O152</f>
        <v>19677.759999999776</v>
      </c>
      <c r="S151">
        <f>'FY2016 RPDC '!P152</f>
        <v>4.2806521863504692E-3</v>
      </c>
      <c r="T151">
        <f>'FY2016 RPDC '!Q152</f>
        <v>-8.1999999999999318</v>
      </c>
      <c r="U151">
        <f>'FY2016 RPDC '!R152</f>
        <v>-1.160158460667789E-2</v>
      </c>
    </row>
    <row r="152" spans="1:21" x14ac:dyDescent="0.35">
      <c r="A152">
        <f>'FY2016 RPDC '!A153</f>
        <v>151</v>
      </c>
      <c r="B152">
        <f>'FY2016 RPDC '!B153</f>
        <v>3105</v>
      </c>
      <c r="C152">
        <f>'FY2016 RPDC '!C153</f>
        <v>3105</v>
      </c>
      <c r="D152" t="str">
        <f>'FY2016 RPDC '!D153</f>
        <v>INDEPENDENCE</v>
      </c>
      <c r="E152">
        <f>'FY2016 RPDC '!E153</f>
        <v>1391.2</v>
      </c>
      <c r="F152">
        <f>'FY2016 RPDC '!F153</f>
        <v>6366</v>
      </c>
      <c r="G152">
        <f>'FY2016 RPDC '!G153</f>
        <v>8856379</v>
      </c>
      <c r="H152">
        <f>'FY2016 RPDC '!H153</f>
        <v>0</v>
      </c>
      <c r="I152">
        <f>'FY2016 RPDC '!I153</f>
        <v>8856379</v>
      </c>
      <c r="J152">
        <f>'FY2016 RPDC '!J153</f>
        <v>1404.8</v>
      </c>
      <c r="K152">
        <f>'FY2016 RPDC '!K153</f>
        <v>6446</v>
      </c>
      <c r="L152">
        <f>'FY2016 RPDC '!L153</f>
        <v>9055340.7999999989</v>
      </c>
      <c r="M152" t="e">
        <f>'FY2016 RPDC '!#REF!</f>
        <v>#REF!</v>
      </c>
      <c r="N152" t="e">
        <f>'FY2016 RPDC '!#REF!</f>
        <v>#REF!</v>
      </c>
      <c r="O152" t="e">
        <f>'FY2016 RPDC '!#REF!</f>
        <v>#REF!</v>
      </c>
      <c r="P152">
        <f>'FY2016 RPDC '!M153</f>
        <v>0</v>
      </c>
      <c r="Q152">
        <f>'FY2016 RPDC '!N153</f>
        <v>9055340.7999999989</v>
      </c>
      <c r="R152">
        <f>'FY2016 RPDC '!O153</f>
        <v>198961.79999999888</v>
      </c>
      <c r="S152">
        <f>'FY2016 RPDC '!P153</f>
        <v>2.2465366488945298E-2</v>
      </c>
      <c r="T152">
        <f>'FY2016 RPDC '!Q153</f>
        <v>13.599999999999909</v>
      </c>
      <c r="U152">
        <f>'FY2016 RPDC '!R153</f>
        <v>9.7757331799884339E-3</v>
      </c>
    </row>
    <row r="153" spans="1:21" x14ac:dyDescent="0.35">
      <c r="A153">
        <f>'FY2016 RPDC '!A154</f>
        <v>152</v>
      </c>
      <c r="B153">
        <f>'FY2016 RPDC '!B154</f>
        <v>3114</v>
      </c>
      <c r="C153">
        <f>'FY2016 RPDC '!C154</f>
        <v>3114</v>
      </c>
      <c r="D153" t="str">
        <f>'FY2016 RPDC '!D154</f>
        <v>INDIANOLA</v>
      </c>
      <c r="E153">
        <f>'FY2016 RPDC '!E154</f>
        <v>3402.8</v>
      </c>
      <c r="F153">
        <f>'FY2016 RPDC '!F154</f>
        <v>6366</v>
      </c>
      <c r="G153">
        <f>'FY2016 RPDC '!G154</f>
        <v>21662225</v>
      </c>
      <c r="H153">
        <f>'FY2016 RPDC '!H154</f>
        <v>0</v>
      </c>
      <c r="I153">
        <f>'FY2016 RPDC '!I154</f>
        <v>21662225</v>
      </c>
      <c r="J153">
        <f>'FY2016 RPDC '!J154</f>
        <v>3430.3</v>
      </c>
      <c r="K153">
        <f>'FY2016 RPDC '!K154</f>
        <v>6446</v>
      </c>
      <c r="L153">
        <f>'FY2016 RPDC '!L154</f>
        <v>22111713.800000001</v>
      </c>
      <c r="M153" t="e">
        <f>'FY2016 RPDC '!#REF!</f>
        <v>#REF!</v>
      </c>
      <c r="N153" t="e">
        <f>'FY2016 RPDC '!#REF!</f>
        <v>#REF!</v>
      </c>
      <c r="O153" t="e">
        <f>'FY2016 RPDC '!#REF!</f>
        <v>#REF!</v>
      </c>
      <c r="P153">
        <f>'FY2016 RPDC '!M154</f>
        <v>0</v>
      </c>
      <c r="Q153">
        <f>'FY2016 RPDC '!N154</f>
        <v>22111713.800000001</v>
      </c>
      <c r="R153">
        <f>'FY2016 RPDC '!O154</f>
        <v>449488.80000000075</v>
      </c>
      <c r="S153">
        <f>'FY2016 RPDC '!P154</f>
        <v>2.0749890650660342E-2</v>
      </c>
      <c r="T153">
        <f>'FY2016 RPDC '!Q154</f>
        <v>27.5</v>
      </c>
      <c r="U153">
        <f>'FY2016 RPDC '!R154</f>
        <v>8.081579875396731E-3</v>
      </c>
    </row>
    <row r="154" spans="1:21" x14ac:dyDescent="0.35">
      <c r="A154">
        <f>'FY2016 RPDC '!A155</f>
        <v>153</v>
      </c>
      <c r="B154">
        <f>'FY2016 RPDC '!B155</f>
        <v>3119</v>
      </c>
      <c r="C154">
        <f>'FY2016 RPDC '!C155</f>
        <v>3119</v>
      </c>
      <c r="D154" t="str">
        <f>'FY2016 RPDC '!D155</f>
        <v>INTERSTATE 35</v>
      </c>
      <c r="E154">
        <f>'FY2016 RPDC '!E155</f>
        <v>886.4</v>
      </c>
      <c r="F154">
        <f>'FY2016 RPDC '!F155</f>
        <v>6366</v>
      </c>
      <c r="G154">
        <f>'FY2016 RPDC '!G155</f>
        <v>5642822</v>
      </c>
      <c r="H154">
        <f>'FY2016 RPDC '!H155</f>
        <v>0</v>
      </c>
      <c r="I154">
        <f>'FY2016 RPDC '!I155</f>
        <v>5642822</v>
      </c>
      <c r="J154">
        <f>'FY2016 RPDC '!J155</f>
        <v>895.4</v>
      </c>
      <c r="K154">
        <f>'FY2016 RPDC '!K155</f>
        <v>6446</v>
      </c>
      <c r="L154">
        <f>'FY2016 RPDC '!L155</f>
        <v>5771748.3999999994</v>
      </c>
      <c r="M154" t="e">
        <f>'FY2016 RPDC '!#REF!</f>
        <v>#REF!</v>
      </c>
      <c r="N154" t="e">
        <f>'FY2016 RPDC '!#REF!</f>
        <v>#REF!</v>
      </c>
      <c r="O154" t="e">
        <f>'FY2016 RPDC '!#REF!</f>
        <v>#REF!</v>
      </c>
      <c r="P154">
        <f>'FY2016 RPDC '!M155</f>
        <v>0</v>
      </c>
      <c r="Q154">
        <f>'FY2016 RPDC '!N155</f>
        <v>5771748.3999999994</v>
      </c>
      <c r="R154">
        <f>'FY2016 RPDC '!O155</f>
        <v>128926.39999999944</v>
      </c>
      <c r="S154">
        <f>'FY2016 RPDC '!P155</f>
        <v>2.2847858748689831E-2</v>
      </c>
      <c r="T154">
        <f>'FY2016 RPDC '!Q155</f>
        <v>9</v>
      </c>
      <c r="U154">
        <f>'FY2016 RPDC '!R155</f>
        <v>1.0153429602888087E-2</v>
      </c>
    </row>
    <row r="155" spans="1:21" x14ac:dyDescent="0.35">
      <c r="A155">
        <f>'FY2016 RPDC '!A156</f>
        <v>154</v>
      </c>
      <c r="B155">
        <f>'FY2016 RPDC '!B156</f>
        <v>3141</v>
      </c>
      <c r="C155">
        <f>'FY2016 RPDC '!C156</f>
        <v>3141</v>
      </c>
      <c r="D155" t="str">
        <f>'FY2016 RPDC '!D156</f>
        <v>IOWA CITY</v>
      </c>
      <c r="E155">
        <f>'FY2016 RPDC '!E156</f>
        <v>13159.9</v>
      </c>
      <c r="F155">
        <f>'FY2016 RPDC '!F156</f>
        <v>6383</v>
      </c>
      <c r="G155">
        <f>'FY2016 RPDC '!G156</f>
        <v>83999642</v>
      </c>
      <c r="H155">
        <f>'FY2016 RPDC '!H156</f>
        <v>0</v>
      </c>
      <c r="I155">
        <f>'FY2016 RPDC '!I156</f>
        <v>83999642</v>
      </c>
      <c r="J155">
        <f>'FY2016 RPDC '!J156</f>
        <v>13328</v>
      </c>
      <c r="K155">
        <f>'FY2016 RPDC '!K156</f>
        <v>6463</v>
      </c>
      <c r="L155">
        <f>'FY2016 RPDC '!L156</f>
        <v>86138864</v>
      </c>
      <c r="M155" t="e">
        <f>'FY2016 RPDC '!#REF!</f>
        <v>#REF!</v>
      </c>
      <c r="N155" t="e">
        <f>'FY2016 RPDC '!#REF!</f>
        <v>#REF!</v>
      </c>
      <c r="O155" t="e">
        <f>'FY2016 RPDC '!#REF!</f>
        <v>#REF!</v>
      </c>
      <c r="P155">
        <f>'FY2016 RPDC '!M156</f>
        <v>0</v>
      </c>
      <c r="Q155">
        <f>'FY2016 RPDC '!N156</f>
        <v>86138864</v>
      </c>
      <c r="R155">
        <f>'FY2016 RPDC '!O156</f>
        <v>2139222</v>
      </c>
      <c r="S155">
        <f>'FY2016 RPDC '!P156</f>
        <v>2.5467037109515301E-2</v>
      </c>
      <c r="T155">
        <f>'FY2016 RPDC '!Q156</f>
        <v>168.10000000000036</v>
      </c>
      <c r="U155">
        <f>'FY2016 RPDC '!R156</f>
        <v>1.2773653295237834E-2</v>
      </c>
    </row>
    <row r="156" spans="1:21" x14ac:dyDescent="0.35">
      <c r="A156">
        <f>'FY2016 RPDC '!A157</f>
        <v>155</v>
      </c>
      <c r="B156">
        <f>'FY2016 RPDC '!B157</f>
        <v>3150</v>
      </c>
      <c r="C156">
        <f>'FY2016 RPDC '!C157</f>
        <v>3150</v>
      </c>
      <c r="D156" t="str">
        <f>'FY2016 RPDC '!D157</f>
        <v>IOWA FALLS</v>
      </c>
      <c r="E156">
        <f>'FY2016 RPDC '!E157</f>
        <v>1087.5</v>
      </c>
      <c r="F156">
        <f>'FY2016 RPDC '!F157</f>
        <v>6371</v>
      </c>
      <c r="G156">
        <f>'FY2016 RPDC '!G157</f>
        <v>6928463</v>
      </c>
      <c r="H156">
        <f>'FY2016 RPDC '!H157</f>
        <v>0</v>
      </c>
      <c r="I156">
        <f>'FY2016 RPDC '!I157</f>
        <v>6928463</v>
      </c>
      <c r="J156">
        <f>'FY2016 RPDC '!J157</f>
        <v>1085.4000000000001</v>
      </c>
      <c r="K156">
        <f>'FY2016 RPDC '!K157</f>
        <v>6451</v>
      </c>
      <c r="L156">
        <f>'FY2016 RPDC '!L157</f>
        <v>7001915.4000000004</v>
      </c>
      <c r="M156" t="e">
        <f>'FY2016 RPDC '!#REF!</f>
        <v>#REF!</v>
      </c>
      <c r="N156" t="e">
        <f>'FY2016 RPDC '!#REF!</f>
        <v>#REF!</v>
      </c>
      <c r="O156" t="e">
        <f>'FY2016 RPDC '!#REF!</f>
        <v>#REF!</v>
      </c>
      <c r="P156">
        <f>'FY2016 RPDC '!M157</f>
        <v>0</v>
      </c>
      <c r="Q156">
        <f>'FY2016 RPDC '!N157</f>
        <v>7001915.4000000004</v>
      </c>
      <c r="R156">
        <f>'FY2016 RPDC '!O157</f>
        <v>73452.400000000373</v>
      </c>
      <c r="S156">
        <f>'FY2016 RPDC '!P157</f>
        <v>1.0601543228274493E-2</v>
      </c>
      <c r="T156">
        <f>'FY2016 RPDC '!Q157</f>
        <v>-2.0999999999999091</v>
      </c>
      <c r="U156">
        <f>'FY2016 RPDC '!R157</f>
        <v>-1.931034482758537E-3</v>
      </c>
    </row>
    <row r="157" spans="1:21" x14ac:dyDescent="0.35">
      <c r="A157">
        <f>'FY2016 RPDC '!A158</f>
        <v>156</v>
      </c>
      <c r="B157">
        <f>'FY2016 RPDC '!B158</f>
        <v>3154</v>
      </c>
      <c r="C157">
        <f>'FY2016 RPDC '!C158</f>
        <v>3154</v>
      </c>
      <c r="D157" t="str">
        <f>'FY2016 RPDC '!D158</f>
        <v>IOWA VALLEY</v>
      </c>
      <c r="E157">
        <f>'FY2016 RPDC '!E158</f>
        <v>557.6</v>
      </c>
      <c r="F157">
        <f>'FY2016 RPDC '!F158</f>
        <v>6366</v>
      </c>
      <c r="G157">
        <f>'FY2016 RPDC '!G158</f>
        <v>3549682</v>
      </c>
      <c r="H157">
        <f>'FY2016 RPDC '!H158</f>
        <v>0</v>
      </c>
      <c r="I157">
        <f>'FY2016 RPDC '!I158</f>
        <v>3549682</v>
      </c>
      <c r="J157">
        <f>'FY2016 RPDC '!J158</f>
        <v>547.9</v>
      </c>
      <c r="K157">
        <f>'FY2016 RPDC '!K158</f>
        <v>6446</v>
      </c>
      <c r="L157">
        <f>'FY2016 RPDC '!L158</f>
        <v>3531763.4</v>
      </c>
      <c r="M157" t="e">
        <f>'FY2016 RPDC '!#REF!</f>
        <v>#REF!</v>
      </c>
      <c r="N157" t="e">
        <f>'FY2016 RPDC '!#REF!</f>
        <v>#REF!</v>
      </c>
      <c r="O157" t="e">
        <f>'FY2016 RPDC '!#REF!</f>
        <v>#REF!</v>
      </c>
      <c r="P157">
        <f>'FY2016 RPDC '!M158</f>
        <v>53415.419999999925</v>
      </c>
      <c r="Q157">
        <f>'FY2016 RPDC '!N158</f>
        <v>3585178.82</v>
      </c>
      <c r="R157">
        <f>'FY2016 RPDC '!O158</f>
        <v>35496.819999999832</v>
      </c>
      <c r="S157">
        <f>'FY2016 RPDC '!P158</f>
        <v>9.9999999999999534E-3</v>
      </c>
      <c r="T157">
        <f>'FY2016 RPDC '!Q158</f>
        <v>-9.7000000000000455</v>
      </c>
      <c r="U157">
        <f>'FY2016 RPDC '!R158</f>
        <v>-1.7395982783357328E-2</v>
      </c>
    </row>
    <row r="158" spans="1:21" x14ac:dyDescent="0.35">
      <c r="A158">
        <f>'FY2016 RPDC '!A159</f>
        <v>157</v>
      </c>
      <c r="B158">
        <f>'FY2016 RPDC '!B159</f>
        <v>3186</v>
      </c>
      <c r="C158">
        <f>'FY2016 RPDC '!C159</f>
        <v>3186</v>
      </c>
      <c r="D158" t="str">
        <f>'FY2016 RPDC '!D159</f>
        <v>JANESVILLE</v>
      </c>
      <c r="E158">
        <f>'FY2016 RPDC '!E159</f>
        <v>374.8</v>
      </c>
      <c r="F158">
        <f>'FY2016 RPDC '!F159</f>
        <v>6441</v>
      </c>
      <c r="G158">
        <f>'FY2016 RPDC '!G159</f>
        <v>2414087</v>
      </c>
      <c r="H158">
        <f>'FY2016 RPDC '!H159</f>
        <v>0</v>
      </c>
      <c r="I158">
        <f>'FY2016 RPDC '!I159</f>
        <v>2414087</v>
      </c>
      <c r="J158">
        <f>'FY2016 RPDC '!J159</f>
        <v>380.1</v>
      </c>
      <c r="K158">
        <f>'FY2016 RPDC '!K159</f>
        <v>6521</v>
      </c>
      <c r="L158">
        <f>'FY2016 RPDC '!L159</f>
        <v>2478632.1</v>
      </c>
      <c r="M158" t="e">
        <f>'FY2016 RPDC '!#REF!</f>
        <v>#REF!</v>
      </c>
      <c r="N158" t="e">
        <f>'FY2016 RPDC '!#REF!</f>
        <v>#REF!</v>
      </c>
      <c r="O158" t="e">
        <f>'FY2016 RPDC '!#REF!</f>
        <v>#REF!</v>
      </c>
      <c r="P158">
        <f>'FY2016 RPDC '!M159</f>
        <v>0</v>
      </c>
      <c r="Q158">
        <f>'FY2016 RPDC '!N159</f>
        <v>2478632.1</v>
      </c>
      <c r="R158">
        <f>'FY2016 RPDC '!O159</f>
        <v>64545.100000000093</v>
      </c>
      <c r="S158">
        <f>'FY2016 RPDC '!P159</f>
        <v>2.6736857453770347E-2</v>
      </c>
      <c r="T158">
        <f>'FY2016 RPDC '!Q159</f>
        <v>5.3000000000000114</v>
      </c>
      <c r="U158">
        <f>'FY2016 RPDC '!R159</f>
        <v>1.4140875133404512E-2</v>
      </c>
    </row>
    <row r="159" spans="1:21" x14ac:dyDescent="0.35">
      <c r="A159">
        <f>'FY2016 RPDC '!A160</f>
        <v>159</v>
      </c>
      <c r="B159">
        <f>'FY2016 RPDC '!B160</f>
        <v>3204</v>
      </c>
      <c r="C159">
        <f>'FY2016 RPDC '!C160</f>
        <v>3204</v>
      </c>
      <c r="D159" t="str">
        <f>'FY2016 RPDC '!D160</f>
        <v>JESUP</v>
      </c>
      <c r="E159">
        <f>'FY2016 RPDC '!E160</f>
        <v>881.6</v>
      </c>
      <c r="F159">
        <f>'FY2016 RPDC '!F160</f>
        <v>6366</v>
      </c>
      <c r="G159">
        <f>'FY2016 RPDC '!G160</f>
        <v>5612266</v>
      </c>
      <c r="H159">
        <f>'FY2016 RPDC '!H160</f>
        <v>0</v>
      </c>
      <c r="I159">
        <f>'FY2016 RPDC '!I160</f>
        <v>5612266</v>
      </c>
      <c r="J159">
        <f>'FY2016 RPDC '!J160</f>
        <v>880.5</v>
      </c>
      <c r="K159">
        <f>'FY2016 RPDC '!K160</f>
        <v>6446</v>
      </c>
      <c r="L159">
        <f>'FY2016 RPDC '!L160</f>
        <v>5675703</v>
      </c>
      <c r="M159" t="e">
        <f>'FY2016 RPDC '!#REF!</f>
        <v>#REF!</v>
      </c>
      <c r="N159" t="e">
        <f>'FY2016 RPDC '!#REF!</f>
        <v>#REF!</v>
      </c>
      <c r="O159" t="e">
        <f>'FY2016 RPDC '!#REF!</f>
        <v>#REF!</v>
      </c>
      <c r="P159">
        <f>'FY2016 RPDC '!M160</f>
        <v>0</v>
      </c>
      <c r="Q159">
        <f>'FY2016 RPDC '!N160</f>
        <v>5675703</v>
      </c>
      <c r="R159">
        <f>'FY2016 RPDC '!O160</f>
        <v>63437</v>
      </c>
      <c r="S159">
        <f>'FY2016 RPDC '!P160</f>
        <v>1.1303277499676601E-2</v>
      </c>
      <c r="T159">
        <f>'FY2016 RPDC '!Q160</f>
        <v>-1.1000000000000227</v>
      </c>
      <c r="U159">
        <f>'FY2016 RPDC '!R160</f>
        <v>-1.247731397459191E-3</v>
      </c>
    </row>
    <row r="160" spans="1:21" x14ac:dyDescent="0.35">
      <c r="A160">
        <f>'FY2016 RPDC '!A161</f>
        <v>160</v>
      </c>
      <c r="B160">
        <f>'FY2016 RPDC '!B161</f>
        <v>3231</v>
      </c>
      <c r="C160">
        <f>'FY2016 RPDC '!C161</f>
        <v>3231</v>
      </c>
      <c r="D160" t="str">
        <f>'FY2016 RPDC '!D161</f>
        <v>JOHNSTON</v>
      </c>
      <c r="E160">
        <f>'FY2016 RPDC '!E161</f>
        <v>6409</v>
      </c>
      <c r="F160">
        <f>'FY2016 RPDC '!F161</f>
        <v>6366</v>
      </c>
      <c r="G160">
        <f>'FY2016 RPDC '!G161</f>
        <v>40799694</v>
      </c>
      <c r="H160">
        <f>'FY2016 RPDC '!H161</f>
        <v>0</v>
      </c>
      <c r="I160">
        <f>'FY2016 RPDC '!I161</f>
        <v>40799694</v>
      </c>
      <c r="J160">
        <f>'FY2016 RPDC '!J161</f>
        <v>6617.1</v>
      </c>
      <c r="K160">
        <f>'FY2016 RPDC '!K161</f>
        <v>6446</v>
      </c>
      <c r="L160">
        <f>'FY2016 RPDC '!L161</f>
        <v>42653826.600000001</v>
      </c>
      <c r="M160" t="e">
        <f>'FY2016 RPDC '!#REF!</f>
        <v>#REF!</v>
      </c>
      <c r="N160" t="e">
        <f>'FY2016 RPDC '!#REF!</f>
        <v>#REF!</v>
      </c>
      <c r="O160" t="e">
        <f>'FY2016 RPDC '!#REF!</f>
        <v>#REF!</v>
      </c>
      <c r="P160">
        <f>'FY2016 RPDC '!M161</f>
        <v>0</v>
      </c>
      <c r="Q160">
        <f>'FY2016 RPDC '!N161</f>
        <v>42653826.600000001</v>
      </c>
      <c r="R160">
        <f>'FY2016 RPDC '!O161</f>
        <v>1854132.6000000015</v>
      </c>
      <c r="S160">
        <f>'FY2016 RPDC '!P161</f>
        <v>4.5444767306343066E-2</v>
      </c>
      <c r="T160">
        <f>'FY2016 RPDC '!Q161</f>
        <v>208.10000000000036</v>
      </c>
      <c r="U160">
        <f>'FY2016 RPDC '!R161</f>
        <v>3.2469964112966196E-2</v>
      </c>
    </row>
    <row r="161" spans="1:21" x14ac:dyDescent="0.35">
      <c r="A161">
        <f>'FY2016 RPDC '!A162</f>
        <v>161</v>
      </c>
      <c r="B161">
        <f>'FY2016 RPDC '!B162</f>
        <v>3312</v>
      </c>
      <c r="C161">
        <f>'FY2016 RPDC '!C162</f>
        <v>3312</v>
      </c>
      <c r="D161" t="str">
        <f>'FY2016 RPDC '!D162</f>
        <v>KEOKUK</v>
      </c>
      <c r="E161">
        <f>'FY2016 RPDC '!E162</f>
        <v>1969.4</v>
      </c>
      <c r="F161">
        <f>'FY2016 RPDC '!F162</f>
        <v>6366</v>
      </c>
      <c r="G161">
        <f>'FY2016 RPDC '!G162</f>
        <v>12537200</v>
      </c>
      <c r="H161">
        <f>'FY2016 RPDC '!H162</f>
        <v>0</v>
      </c>
      <c r="I161">
        <f>'FY2016 RPDC '!I162</f>
        <v>12537200</v>
      </c>
      <c r="J161">
        <f>'FY2016 RPDC '!J162</f>
        <v>1963.7</v>
      </c>
      <c r="K161">
        <f>'FY2016 RPDC '!K162</f>
        <v>6446</v>
      </c>
      <c r="L161">
        <f>'FY2016 RPDC '!L162</f>
        <v>12658010.200000001</v>
      </c>
      <c r="M161" t="e">
        <f>'FY2016 RPDC '!#REF!</f>
        <v>#REF!</v>
      </c>
      <c r="N161" t="e">
        <f>'FY2016 RPDC '!#REF!</f>
        <v>#REF!</v>
      </c>
      <c r="O161" t="e">
        <f>'FY2016 RPDC '!#REF!</f>
        <v>#REF!</v>
      </c>
      <c r="P161">
        <f>'FY2016 RPDC '!M162</f>
        <v>4561.7999999988824</v>
      </c>
      <c r="Q161">
        <f>'FY2016 RPDC '!N162</f>
        <v>12662572</v>
      </c>
      <c r="R161">
        <f>'FY2016 RPDC '!O162</f>
        <v>125372</v>
      </c>
      <c r="S161">
        <f>'FY2016 RPDC '!P162</f>
        <v>0.01</v>
      </c>
      <c r="T161">
        <f>'FY2016 RPDC '!Q162</f>
        <v>-5.7000000000000455</v>
      </c>
      <c r="U161">
        <f>'FY2016 RPDC '!R162</f>
        <v>-2.8942825225957373E-3</v>
      </c>
    </row>
    <row r="162" spans="1:21" x14ac:dyDescent="0.35">
      <c r="A162">
        <f>'FY2016 RPDC '!A163</f>
        <v>162</v>
      </c>
      <c r="B162">
        <f>'FY2016 RPDC '!B163</f>
        <v>3330</v>
      </c>
      <c r="C162">
        <f>'FY2016 RPDC '!C163</f>
        <v>3330</v>
      </c>
      <c r="D162" t="str">
        <f>'FY2016 RPDC '!D163</f>
        <v>KEOTA</v>
      </c>
      <c r="E162">
        <f>'FY2016 RPDC '!E163</f>
        <v>345.8</v>
      </c>
      <c r="F162">
        <f>'FY2016 RPDC '!F163</f>
        <v>6410</v>
      </c>
      <c r="G162">
        <f>'FY2016 RPDC '!G163</f>
        <v>2216578</v>
      </c>
      <c r="H162">
        <f>'FY2016 RPDC '!H163</f>
        <v>0</v>
      </c>
      <c r="I162">
        <f>'FY2016 RPDC '!I163</f>
        <v>2216578</v>
      </c>
      <c r="J162">
        <f>'FY2016 RPDC '!J163</f>
        <v>338.9</v>
      </c>
      <c r="K162">
        <f>'FY2016 RPDC '!K163</f>
        <v>6490</v>
      </c>
      <c r="L162">
        <f>'FY2016 RPDC '!L163</f>
        <v>2199461</v>
      </c>
      <c r="M162" t="e">
        <f>'FY2016 RPDC '!#REF!</f>
        <v>#REF!</v>
      </c>
      <c r="N162" t="e">
        <f>'FY2016 RPDC '!#REF!</f>
        <v>#REF!</v>
      </c>
      <c r="O162" t="e">
        <f>'FY2016 RPDC '!#REF!</f>
        <v>#REF!</v>
      </c>
      <c r="P162">
        <f>'FY2016 RPDC '!M163</f>
        <v>39282.779999999795</v>
      </c>
      <c r="Q162">
        <f>'FY2016 RPDC '!N163</f>
        <v>2238743.7799999998</v>
      </c>
      <c r="R162">
        <f>'FY2016 RPDC '!O163</f>
        <v>22165.779999999795</v>
      </c>
      <c r="S162">
        <f>'FY2016 RPDC '!P163</f>
        <v>9.9999999999999083E-3</v>
      </c>
      <c r="T162">
        <f>'FY2016 RPDC '!Q163</f>
        <v>-6.9000000000000341</v>
      </c>
      <c r="U162">
        <f>'FY2016 RPDC '!R163</f>
        <v>-1.9953730480046367E-2</v>
      </c>
    </row>
    <row r="163" spans="1:21" x14ac:dyDescent="0.35">
      <c r="A163">
        <f>'FY2016 RPDC '!A164</f>
        <v>163</v>
      </c>
      <c r="B163">
        <f>'FY2016 RPDC '!B164</f>
        <v>3348</v>
      </c>
      <c r="C163">
        <f>'FY2016 RPDC '!C164</f>
        <v>3348</v>
      </c>
      <c r="D163" t="str">
        <f>'FY2016 RPDC '!D164</f>
        <v>KINGSLEY-PIERSON</v>
      </c>
      <c r="E163">
        <f>'FY2016 RPDC '!E164</f>
        <v>456</v>
      </c>
      <c r="F163">
        <f>'FY2016 RPDC '!F164</f>
        <v>6469</v>
      </c>
      <c r="G163">
        <f>'FY2016 RPDC '!G164</f>
        <v>2949864</v>
      </c>
      <c r="H163">
        <f>'FY2016 RPDC '!H164</f>
        <v>0</v>
      </c>
      <c r="I163">
        <f>'FY2016 RPDC '!I164</f>
        <v>2949864</v>
      </c>
      <c r="J163">
        <f>'FY2016 RPDC '!J164</f>
        <v>444.1</v>
      </c>
      <c r="K163">
        <f>'FY2016 RPDC '!K164</f>
        <v>6549</v>
      </c>
      <c r="L163">
        <f>'FY2016 RPDC '!L164</f>
        <v>2908410.9000000004</v>
      </c>
      <c r="M163" t="e">
        <f>'FY2016 RPDC '!#REF!</f>
        <v>#REF!</v>
      </c>
      <c r="N163" t="e">
        <f>'FY2016 RPDC '!#REF!</f>
        <v>#REF!</v>
      </c>
      <c r="O163" t="e">
        <f>'FY2016 RPDC '!#REF!</f>
        <v>#REF!</v>
      </c>
      <c r="P163">
        <f>'FY2016 RPDC '!M164</f>
        <v>70951.739999999758</v>
      </c>
      <c r="Q163">
        <f>'FY2016 RPDC '!N164</f>
        <v>2979362.64</v>
      </c>
      <c r="R163">
        <f>'FY2016 RPDC '!O164</f>
        <v>29498.64000000013</v>
      </c>
      <c r="S163">
        <f>'FY2016 RPDC '!P164</f>
        <v>1.0000000000000044E-2</v>
      </c>
      <c r="T163">
        <f>'FY2016 RPDC '!Q164</f>
        <v>-11.899999999999977</v>
      </c>
      <c r="U163">
        <f>'FY2016 RPDC '!R164</f>
        <v>-2.6096491228070125E-2</v>
      </c>
    </row>
    <row r="164" spans="1:21" x14ac:dyDescent="0.35">
      <c r="A164">
        <f>'FY2016 RPDC '!A165</f>
        <v>164</v>
      </c>
      <c r="B164">
        <f>'FY2016 RPDC '!B165</f>
        <v>3375</v>
      </c>
      <c r="C164">
        <f>'FY2016 RPDC '!C165</f>
        <v>3375</v>
      </c>
      <c r="D164" t="str">
        <f>'FY2016 RPDC '!D165</f>
        <v>KNOXVILLE</v>
      </c>
      <c r="E164">
        <f>'FY2016 RPDC '!E165</f>
        <v>1797.2</v>
      </c>
      <c r="F164">
        <f>'FY2016 RPDC '!F165</f>
        <v>6366</v>
      </c>
      <c r="G164">
        <f>'FY2016 RPDC '!G165</f>
        <v>11440975</v>
      </c>
      <c r="H164">
        <f>'FY2016 RPDC '!H165</f>
        <v>0</v>
      </c>
      <c r="I164">
        <f>'FY2016 RPDC '!I165</f>
        <v>11440975</v>
      </c>
      <c r="J164">
        <f>'FY2016 RPDC '!J165</f>
        <v>1807.3</v>
      </c>
      <c r="K164">
        <f>'FY2016 RPDC '!K165</f>
        <v>6446</v>
      </c>
      <c r="L164">
        <f>'FY2016 RPDC '!L165</f>
        <v>11649855.799999999</v>
      </c>
      <c r="M164" t="e">
        <f>'FY2016 RPDC '!#REF!</f>
        <v>#REF!</v>
      </c>
      <c r="N164" t="e">
        <f>'FY2016 RPDC '!#REF!</f>
        <v>#REF!</v>
      </c>
      <c r="O164" t="e">
        <f>'FY2016 RPDC '!#REF!</f>
        <v>#REF!</v>
      </c>
      <c r="P164">
        <f>'FY2016 RPDC '!M165</f>
        <v>0</v>
      </c>
      <c r="Q164">
        <f>'FY2016 RPDC '!N165</f>
        <v>11649855.799999999</v>
      </c>
      <c r="R164">
        <f>'FY2016 RPDC '!O165</f>
        <v>208880.79999999888</v>
      </c>
      <c r="S164">
        <f>'FY2016 RPDC '!P165</f>
        <v>1.8257255172745231E-2</v>
      </c>
      <c r="T164">
        <f>'FY2016 RPDC '!Q165</f>
        <v>10.099999999999909</v>
      </c>
      <c r="U164">
        <f>'FY2016 RPDC '!R165</f>
        <v>5.6198531048296842E-3</v>
      </c>
    </row>
    <row r="165" spans="1:21" x14ac:dyDescent="0.35">
      <c r="A165">
        <f>'FY2016 RPDC '!A166</f>
        <v>165</v>
      </c>
      <c r="B165">
        <f>'FY2016 RPDC '!B166</f>
        <v>3420</v>
      </c>
      <c r="C165">
        <f>'FY2016 RPDC '!C166</f>
        <v>3420</v>
      </c>
      <c r="D165" t="str">
        <f>'FY2016 RPDC '!D166</f>
        <v>LAKE MILLS</v>
      </c>
      <c r="E165">
        <f>'FY2016 RPDC '!E166</f>
        <v>609.79999999999995</v>
      </c>
      <c r="F165">
        <f>'FY2016 RPDC '!F166</f>
        <v>6366</v>
      </c>
      <c r="G165">
        <f>'FY2016 RPDC '!G166</f>
        <v>3881987</v>
      </c>
      <c r="H165">
        <f>'FY2016 RPDC '!H166</f>
        <v>0</v>
      </c>
      <c r="I165">
        <f>'FY2016 RPDC '!I166</f>
        <v>3881987</v>
      </c>
      <c r="J165">
        <f>'FY2016 RPDC '!J166</f>
        <v>617.70000000000005</v>
      </c>
      <c r="K165">
        <f>'FY2016 RPDC '!K166</f>
        <v>6446</v>
      </c>
      <c r="L165">
        <f>'FY2016 RPDC '!L166</f>
        <v>3981694.2</v>
      </c>
      <c r="M165" t="e">
        <f>'FY2016 RPDC '!#REF!</f>
        <v>#REF!</v>
      </c>
      <c r="N165" t="e">
        <f>'FY2016 RPDC '!#REF!</f>
        <v>#REF!</v>
      </c>
      <c r="O165" t="e">
        <f>'FY2016 RPDC '!#REF!</f>
        <v>#REF!</v>
      </c>
      <c r="P165">
        <f>'FY2016 RPDC '!M166</f>
        <v>0</v>
      </c>
      <c r="Q165">
        <f>'FY2016 RPDC '!N166</f>
        <v>3981694.2</v>
      </c>
      <c r="R165">
        <f>'FY2016 RPDC '!O166</f>
        <v>99707.200000000186</v>
      </c>
      <c r="S165">
        <f>'FY2016 RPDC '!P166</f>
        <v>2.5684578541865333E-2</v>
      </c>
      <c r="T165">
        <f>'FY2016 RPDC '!Q166</f>
        <v>7.9000000000000909</v>
      </c>
      <c r="U165">
        <f>'FY2016 RPDC '!R166</f>
        <v>1.2955067235159219E-2</v>
      </c>
    </row>
    <row r="166" spans="1:21" x14ac:dyDescent="0.35">
      <c r="A166">
        <f>'FY2016 RPDC '!A167</f>
        <v>166</v>
      </c>
      <c r="B166">
        <f>'FY2016 RPDC '!B167</f>
        <v>3465</v>
      </c>
      <c r="C166">
        <f>'FY2016 RPDC '!C167</f>
        <v>3465</v>
      </c>
      <c r="D166" t="str">
        <f>'FY2016 RPDC '!D167</f>
        <v>LAMONI</v>
      </c>
      <c r="E166">
        <f>'FY2016 RPDC '!E167</f>
        <v>322.60000000000002</v>
      </c>
      <c r="F166">
        <f>'FY2016 RPDC '!F167</f>
        <v>6366</v>
      </c>
      <c r="G166">
        <f>'FY2016 RPDC '!G167</f>
        <v>2053672</v>
      </c>
      <c r="H166">
        <f>'FY2016 RPDC '!H167</f>
        <v>0</v>
      </c>
      <c r="I166">
        <f>'FY2016 RPDC '!I167</f>
        <v>2053672</v>
      </c>
      <c r="J166">
        <f>'FY2016 RPDC '!J167</f>
        <v>298.3</v>
      </c>
      <c r="K166">
        <f>'FY2016 RPDC '!K167</f>
        <v>6446</v>
      </c>
      <c r="L166">
        <f>'FY2016 RPDC '!L167</f>
        <v>1922841.8</v>
      </c>
      <c r="M166" t="e">
        <f>'FY2016 RPDC '!#REF!</f>
        <v>#REF!</v>
      </c>
      <c r="N166" t="e">
        <f>'FY2016 RPDC '!#REF!</f>
        <v>#REF!</v>
      </c>
      <c r="O166" t="e">
        <f>'FY2016 RPDC '!#REF!</f>
        <v>#REF!</v>
      </c>
      <c r="P166">
        <f>'FY2016 RPDC '!M167</f>
        <v>151366.91999999993</v>
      </c>
      <c r="Q166">
        <f>'FY2016 RPDC '!N167</f>
        <v>2074208.72</v>
      </c>
      <c r="R166">
        <f>'FY2016 RPDC '!O167</f>
        <v>20536.719999999972</v>
      </c>
      <c r="S166">
        <f>'FY2016 RPDC '!P167</f>
        <v>9.9999999999999863E-3</v>
      </c>
      <c r="T166">
        <f>'FY2016 RPDC '!Q167</f>
        <v>-24.300000000000011</v>
      </c>
      <c r="U166">
        <f>'FY2016 RPDC '!R167</f>
        <v>-7.5325480471171755E-2</v>
      </c>
    </row>
    <row r="167" spans="1:21" x14ac:dyDescent="0.35">
      <c r="A167">
        <f>'FY2016 RPDC '!A168</f>
        <v>167</v>
      </c>
      <c r="B167">
        <f>'FY2016 RPDC '!B168</f>
        <v>3537</v>
      </c>
      <c r="C167">
        <f>'FY2016 RPDC '!C168</f>
        <v>3537</v>
      </c>
      <c r="D167" t="str">
        <f>'FY2016 RPDC '!D168</f>
        <v>LAURENS-MARATHON</v>
      </c>
      <c r="E167">
        <f>'FY2016 RPDC '!E168</f>
        <v>313.10000000000002</v>
      </c>
      <c r="F167">
        <f>'FY2016 RPDC '!F168</f>
        <v>6366</v>
      </c>
      <c r="G167">
        <f>'FY2016 RPDC '!G168</f>
        <v>1993195</v>
      </c>
      <c r="H167">
        <f>'FY2016 RPDC '!H168</f>
        <v>0</v>
      </c>
      <c r="I167">
        <f>'FY2016 RPDC '!I168</f>
        <v>1993195</v>
      </c>
      <c r="J167">
        <f>'FY2016 RPDC '!J168</f>
        <v>320.7</v>
      </c>
      <c r="K167">
        <f>'FY2016 RPDC '!K168</f>
        <v>6446</v>
      </c>
      <c r="L167">
        <f>'FY2016 RPDC '!L168</f>
        <v>2067232.2</v>
      </c>
      <c r="M167" t="e">
        <f>'FY2016 RPDC '!#REF!</f>
        <v>#REF!</v>
      </c>
      <c r="N167" t="e">
        <f>'FY2016 RPDC '!#REF!</f>
        <v>#REF!</v>
      </c>
      <c r="O167" t="e">
        <f>'FY2016 RPDC '!#REF!</f>
        <v>#REF!</v>
      </c>
      <c r="P167">
        <f>'FY2016 RPDC '!M168</f>
        <v>0</v>
      </c>
      <c r="Q167">
        <f>'FY2016 RPDC '!N168</f>
        <v>2067232.2</v>
      </c>
      <c r="R167">
        <f>'FY2016 RPDC '!O168</f>
        <v>74037.199999999953</v>
      </c>
      <c r="S167">
        <f>'FY2016 RPDC '!P168</f>
        <v>3.7144985814232902E-2</v>
      </c>
      <c r="T167">
        <f>'FY2016 RPDC '!Q168</f>
        <v>7.5999999999999659</v>
      </c>
      <c r="U167">
        <f>'FY2016 RPDC '!R168</f>
        <v>2.4273395081443518E-2</v>
      </c>
    </row>
    <row r="168" spans="1:21" x14ac:dyDescent="0.35">
      <c r="A168">
        <f>'FY2016 RPDC '!A169</f>
        <v>168</v>
      </c>
      <c r="B168">
        <f>'FY2016 RPDC '!B169</f>
        <v>3555</v>
      </c>
      <c r="C168">
        <f>'FY2016 RPDC '!C169</f>
        <v>3555</v>
      </c>
      <c r="D168" t="str">
        <f>'FY2016 RPDC '!D169</f>
        <v>LAWTON-BRONSON</v>
      </c>
      <c r="E168">
        <f>'FY2016 RPDC '!E169</f>
        <v>607</v>
      </c>
      <c r="F168">
        <f>'FY2016 RPDC '!F169</f>
        <v>6366</v>
      </c>
      <c r="G168">
        <f>'FY2016 RPDC '!G169</f>
        <v>3864162</v>
      </c>
      <c r="H168">
        <f>'FY2016 RPDC '!H169</f>
        <v>0</v>
      </c>
      <c r="I168">
        <f>'FY2016 RPDC '!I169</f>
        <v>3864162</v>
      </c>
      <c r="J168">
        <f>'FY2016 RPDC '!J169</f>
        <v>611.4</v>
      </c>
      <c r="K168">
        <f>'FY2016 RPDC '!K169</f>
        <v>6446</v>
      </c>
      <c r="L168">
        <f>'FY2016 RPDC '!L169</f>
        <v>3941084.4</v>
      </c>
      <c r="M168" t="e">
        <f>'FY2016 RPDC '!#REF!</f>
        <v>#REF!</v>
      </c>
      <c r="N168" t="e">
        <f>'FY2016 RPDC '!#REF!</f>
        <v>#REF!</v>
      </c>
      <c r="O168" t="e">
        <f>'FY2016 RPDC '!#REF!</f>
        <v>#REF!</v>
      </c>
      <c r="P168">
        <f>'FY2016 RPDC '!M169</f>
        <v>0</v>
      </c>
      <c r="Q168">
        <f>'FY2016 RPDC '!N169</f>
        <v>3941084.4</v>
      </c>
      <c r="R168">
        <f>'FY2016 RPDC '!O169</f>
        <v>76922.399999999907</v>
      </c>
      <c r="S168">
        <f>'FY2016 RPDC '!P169</f>
        <v>1.9906618821881668E-2</v>
      </c>
      <c r="T168">
        <f>'FY2016 RPDC '!Q169</f>
        <v>4.3999999999999773</v>
      </c>
      <c r="U168">
        <f>'FY2016 RPDC '!R169</f>
        <v>7.2487644151564704E-3</v>
      </c>
    </row>
    <row r="169" spans="1:21" x14ac:dyDescent="0.35">
      <c r="A169">
        <f>'FY2016 RPDC '!A170</f>
        <v>169</v>
      </c>
      <c r="B169">
        <f>'FY2016 RPDC '!B170</f>
        <v>3600</v>
      </c>
      <c r="C169">
        <f>'FY2016 RPDC '!C170</f>
        <v>3600</v>
      </c>
      <c r="D169" t="str">
        <f>'FY2016 RPDC '!D170</f>
        <v>LE MARS</v>
      </c>
      <c r="E169">
        <f>'FY2016 RPDC '!E170</f>
        <v>2087.6</v>
      </c>
      <c r="F169">
        <f>'FY2016 RPDC '!F170</f>
        <v>6366</v>
      </c>
      <c r="G169">
        <f>'FY2016 RPDC '!G170</f>
        <v>13289662</v>
      </c>
      <c r="H169">
        <f>'FY2016 RPDC '!H170</f>
        <v>0</v>
      </c>
      <c r="I169">
        <f>'FY2016 RPDC '!I170</f>
        <v>13289662</v>
      </c>
      <c r="J169">
        <f>'FY2016 RPDC '!J170</f>
        <v>2126.1999999999998</v>
      </c>
      <c r="K169">
        <f>'FY2016 RPDC '!K170</f>
        <v>6446</v>
      </c>
      <c r="L169">
        <f>'FY2016 RPDC '!L170</f>
        <v>13705485.199999999</v>
      </c>
      <c r="M169" t="e">
        <f>'FY2016 RPDC '!#REF!</f>
        <v>#REF!</v>
      </c>
      <c r="N169" t="e">
        <f>'FY2016 RPDC '!#REF!</f>
        <v>#REF!</v>
      </c>
      <c r="O169" t="e">
        <f>'FY2016 RPDC '!#REF!</f>
        <v>#REF!</v>
      </c>
      <c r="P169">
        <f>'FY2016 RPDC '!M170</f>
        <v>0</v>
      </c>
      <c r="Q169">
        <f>'FY2016 RPDC '!N170</f>
        <v>13705485.199999999</v>
      </c>
      <c r="R169">
        <f>'FY2016 RPDC '!O170</f>
        <v>415823.19999999925</v>
      </c>
      <c r="S169">
        <f>'FY2016 RPDC '!P170</f>
        <v>3.1289223157067447E-2</v>
      </c>
      <c r="T169">
        <f>'FY2016 RPDC '!Q170</f>
        <v>38.599999999999909</v>
      </c>
      <c r="U169">
        <f>'FY2016 RPDC '!R170</f>
        <v>1.8490132209235444E-2</v>
      </c>
    </row>
    <row r="170" spans="1:21" x14ac:dyDescent="0.35">
      <c r="A170">
        <f>'FY2016 RPDC '!A171</f>
        <v>170</v>
      </c>
      <c r="B170">
        <f>'FY2016 RPDC '!B171</f>
        <v>3609</v>
      </c>
      <c r="C170">
        <f>'FY2016 RPDC '!C171</f>
        <v>3609</v>
      </c>
      <c r="D170" t="str">
        <f>'FY2016 RPDC '!D171</f>
        <v>LENOX</v>
      </c>
      <c r="E170">
        <f>'FY2016 RPDC '!E171</f>
        <v>452.4</v>
      </c>
      <c r="F170">
        <f>'FY2016 RPDC '!F171</f>
        <v>6366</v>
      </c>
      <c r="G170">
        <f>'FY2016 RPDC '!G171</f>
        <v>2879978</v>
      </c>
      <c r="H170">
        <f>'FY2016 RPDC '!H171</f>
        <v>0</v>
      </c>
      <c r="I170">
        <f>'FY2016 RPDC '!I171</f>
        <v>2879978</v>
      </c>
      <c r="J170">
        <f>'FY2016 RPDC '!J171</f>
        <v>470.6</v>
      </c>
      <c r="K170">
        <f>'FY2016 RPDC '!K171</f>
        <v>6446</v>
      </c>
      <c r="L170">
        <f>'FY2016 RPDC '!L171</f>
        <v>3033487.6</v>
      </c>
      <c r="M170" t="e">
        <f>'FY2016 RPDC '!#REF!</f>
        <v>#REF!</v>
      </c>
      <c r="N170" t="e">
        <f>'FY2016 RPDC '!#REF!</f>
        <v>#REF!</v>
      </c>
      <c r="O170" t="e">
        <f>'FY2016 RPDC '!#REF!</f>
        <v>#REF!</v>
      </c>
      <c r="P170">
        <f>'FY2016 RPDC '!M171</f>
        <v>0</v>
      </c>
      <c r="Q170">
        <f>'FY2016 RPDC '!N171</f>
        <v>3033487.6</v>
      </c>
      <c r="R170">
        <f>'FY2016 RPDC '!O171</f>
        <v>153509.60000000009</v>
      </c>
      <c r="S170">
        <f>'FY2016 RPDC '!P171</f>
        <v>5.3302351615185983E-2</v>
      </c>
      <c r="T170">
        <f>'FY2016 RPDC '!Q171</f>
        <v>18.200000000000045</v>
      </c>
      <c r="U170">
        <f>'FY2016 RPDC '!R171</f>
        <v>4.0229885057471368E-2</v>
      </c>
    </row>
    <row r="171" spans="1:21" x14ac:dyDescent="0.35">
      <c r="A171">
        <f>'FY2016 RPDC '!A172</f>
        <v>171</v>
      </c>
      <c r="B171">
        <f>'FY2016 RPDC '!B172</f>
        <v>3645</v>
      </c>
      <c r="C171">
        <f>'FY2016 RPDC '!C172</f>
        <v>3645</v>
      </c>
      <c r="D171" t="str">
        <f>'FY2016 RPDC '!D172</f>
        <v>LEWIS CENTRAL</v>
      </c>
      <c r="E171">
        <f>'FY2016 RPDC '!E172</f>
        <v>2549.6999999999998</v>
      </c>
      <c r="F171">
        <f>'FY2016 RPDC '!F172</f>
        <v>6366</v>
      </c>
      <c r="G171">
        <f>'FY2016 RPDC '!G172</f>
        <v>16231390</v>
      </c>
      <c r="H171">
        <f>'FY2016 RPDC '!H172</f>
        <v>0</v>
      </c>
      <c r="I171">
        <f>'FY2016 RPDC '!I172</f>
        <v>16231390</v>
      </c>
      <c r="J171">
        <f>'FY2016 RPDC '!J172</f>
        <v>2559.6</v>
      </c>
      <c r="K171">
        <f>'FY2016 RPDC '!K172</f>
        <v>6446</v>
      </c>
      <c r="L171">
        <f>'FY2016 RPDC '!L172</f>
        <v>16499181.6</v>
      </c>
      <c r="M171" t="e">
        <f>'FY2016 RPDC '!#REF!</f>
        <v>#REF!</v>
      </c>
      <c r="N171" t="e">
        <f>'FY2016 RPDC '!#REF!</f>
        <v>#REF!</v>
      </c>
      <c r="O171" t="e">
        <f>'FY2016 RPDC '!#REF!</f>
        <v>#REF!</v>
      </c>
      <c r="P171">
        <f>'FY2016 RPDC '!M172</f>
        <v>0</v>
      </c>
      <c r="Q171">
        <f>'FY2016 RPDC '!N172</f>
        <v>16499181.6</v>
      </c>
      <c r="R171">
        <f>'FY2016 RPDC '!O172</f>
        <v>267791.59999999963</v>
      </c>
      <c r="S171">
        <f>'FY2016 RPDC '!P172</f>
        <v>1.6498377526508796E-2</v>
      </c>
      <c r="T171">
        <f>'FY2016 RPDC '!Q172</f>
        <v>9.9000000000000909</v>
      </c>
      <c r="U171">
        <f>'FY2016 RPDC '!R172</f>
        <v>3.8828097423226622E-3</v>
      </c>
    </row>
    <row r="172" spans="1:21" x14ac:dyDescent="0.35">
      <c r="A172">
        <f>'FY2016 RPDC '!A173</f>
        <v>172</v>
      </c>
      <c r="B172">
        <f>'FY2016 RPDC '!B173</f>
        <v>3715</v>
      </c>
      <c r="C172">
        <f>'FY2016 RPDC '!C173</f>
        <v>3715</v>
      </c>
      <c r="D172" t="str">
        <f>'FY2016 RPDC '!D173</f>
        <v>LINN-MAR</v>
      </c>
      <c r="E172">
        <f>'FY2016 RPDC '!E173</f>
        <v>6943</v>
      </c>
      <c r="F172">
        <f>'FY2016 RPDC '!F173</f>
        <v>6367</v>
      </c>
      <c r="G172">
        <f>'FY2016 RPDC '!G173</f>
        <v>44206081</v>
      </c>
      <c r="H172">
        <f>'FY2016 RPDC '!H173</f>
        <v>0</v>
      </c>
      <c r="I172">
        <f>'FY2016 RPDC '!I173</f>
        <v>44206081</v>
      </c>
      <c r="J172">
        <f>'FY2016 RPDC '!J173</f>
        <v>7145.2</v>
      </c>
      <c r="K172">
        <f>'FY2016 RPDC '!K173</f>
        <v>6447</v>
      </c>
      <c r="L172">
        <f>'FY2016 RPDC '!L173</f>
        <v>46065104.399999999</v>
      </c>
      <c r="M172" t="e">
        <f>'FY2016 RPDC '!#REF!</f>
        <v>#REF!</v>
      </c>
      <c r="N172" t="e">
        <f>'FY2016 RPDC '!#REF!</f>
        <v>#REF!</v>
      </c>
      <c r="O172" t="e">
        <f>'FY2016 RPDC '!#REF!</f>
        <v>#REF!</v>
      </c>
      <c r="P172">
        <f>'FY2016 RPDC '!M173</f>
        <v>0</v>
      </c>
      <c r="Q172">
        <f>'FY2016 RPDC '!N173</f>
        <v>46065104.399999999</v>
      </c>
      <c r="R172">
        <f>'FY2016 RPDC '!O173</f>
        <v>1859023.3999999985</v>
      </c>
      <c r="S172">
        <f>'FY2016 RPDC '!P173</f>
        <v>4.2053567245646552E-2</v>
      </c>
      <c r="T172">
        <f>'FY2016 RPDC '!Q173</f>
        <v>202.19999999999982</v>
      </c>
      <c r="U172">
        <f>'FY2016 RPDC '!R173</f>
        <v>2.9122857554371284E-2</v>
      </c>
    </row>
    <row r="173" spans="1:21" x14ac:dyDescent="0.35">
      <c r="A173">
        <f>'FY2016 RPDC '!A174</f>
        <v>173</v>
      </c>
      <c r="B173">
        <f>'FY2016 RPDC '!B174</f>
        <v>3744</v>
      </c>
      <c r="C173">
        <f>'FY2016 RPDC '!C174</f>
        <v>3744</v>
      </c>
      <c r="D173" t="str">
        <f>'FY2016 RPDC '!D174</f>
        <v>LISBON</v>
      </c>
      <c r="E173">
        <f>'FY2016 RPDC '!E174</f>
        <v>699.5</v>
      </c>
      <c r="F173">
        <f>'FY2016 RPDC '!F174</f>
        <v>6366</v>
      </c>
      <c r="G173">
        <f>'FY2016 RPDC '!G174</f>
        <v>4453017</v>
      </c>
      <c r="H173">
        <f>'FY2016 RPDC '!H174</f>
        <v>0</v>
      </c>
      <c r="I173">
        <f>'FY2016 RPDC '!I174</f>
        <v>4453017</v>
      </c>
      <c r="J173">
        <f>'FY2016 RPDC '!J174</f>
        <v>680.6</v>
      </c>
      <c r="K173">
        <f>'FY2016 RPDC '!K174</f>
        <v>6446</v>
      </c>
      <c r="L173">
        <f>'FY2016 RPDC '!L174</f>
        <v>4387147.6000000006</v>
      </c>
      <c r="M173" t="e">
        <f>'FY2016 RPDC '!#REF!</f>
        <v>#REF!</v>
      </c>
      <c r="N173" t="e">
        <f>'FY2016 RPDC '!#REF!</f>
        <v>#REF!</v>
      </c>
      <c r="O173" t="e">
        <f>'FY2016 RPDC '!#REF!</f>
        <v>#REF!</v>
      </c>
      <c r="P173">
        <f>'FY2016 RPDC '!M174</f>
        <v>110399.56999999937</v>
      </c>
      <c r="Q173">
        <f>'FY2016 RPDC '!N174</f>
        <v>4497547.17</v>
      </c>
      <c r="R173">
        <f>'FY2016 RPDC '!O174</f>
        <v>44530.169999999925</v>
      </c>
      <c r="S173">
        <f>'FY2016 RPDC '!P174</f>
        <v>9.9999999999999829E-3</v>
      </c>
      <c r="T173">
        <f>'FY2016 RPDC '!Q174</f>
        <v>-18.899999999999977</v>
      </c>
      <c r="U173">
        <f>'FY2016 RPDC '!R174</f>
        <v>-2.701929949964257E-2</v>
      </c>
    </row>
    <row r="174" spans="1:21" x14ac:dyDescent="0.35">
      <c r="A174">
        <f>'FY2016 RPDC '!A175</f>
        <v>174</v>
      </c>
      <c r="B174">
        <f>'FY2016 RPDC '!B175</f>
        <v>3798</v>
      </c>
      <c r="C174">
        <f>'FY2016 RPDC '!C175</f>
        <v>3798</v>
      </c>
      <c r="D174" t="str">
        <f>'FY2016 RPDC '!D175</f>
        <v>LOGAN-MAGNOLIA</v>
      </c>
      <c r="E174">
        <f>'FY2016 RPDC '!E175</f>
        <v>553.9</v>
      </c>
      <c r="F174">
        <f>'FY2016 RPDC '!F175</f>
        <v>6372</v>
      </c>
      <c r="G174">
        <f>'FY2016 RPDC '!G175</f>
        <v>3529451</v>
      </c>
      <c r="H174">
        <f>'FY2016 RPDC '!H175</f>
        <v>0</v>
      </c>
      <c r="I174">
        <f>'FY2016 RPDC '!I175</f>
        <v>3529451</v>
      </c>
      <c r="J174">
        <f>'FY2016 RPDC '!J175</f>
        <v>563.20000000000005</v>
      </c>
      <c r="K174">
        <f>'FY2016 RPDC '!K175</f>
        <v>6452</v>
      </c>
      <c r="L174">
        <f>'FY2016 RPDC '!L175</f>
        <v>3633766.4000000004</v>
      </c>
      <c r="M174" t="e">
        <f>'FY2016 RPDC '!#REF!</f>
        <v>#REF!</v>
      </c>
      <c r="N174" t="e">
        <f>'FY2016 RPDC '!#REF!</f>
        <v>#REF!</v>
      </c>
      <c r="O174" t="e">
        <f>'FY2016 RPDC '!#REF!</f>
        <v>#REF!</v>
      </c>
      <c r="P174">
        <f>'FY2016 RPDC '!M175</f>
        <v>0</v>
      </c>
      <c r="Q174">
        <f>'FY2016 RPDC '!N175</f>
        <v>3633766.4000000004</v>
      </c>
      <c r="R174">
        <f>'FY2016 RPDC '!O175</f>
        <v>104315.40000000037</v>
      </c>
      <c r="S174">
        <f>'FY2016 RPDC '!P175</f>
        <v>2.9555701439119106E-2</v>
      </c>
      <c r="T174">
        <f>'FY2016 RPDC '!Q175</f>
        <v>9.3000000000000682</v>
      </c>
      <c r="U174">
        <f>'FY2016 RPDC '!R175</f>
        <v>1.679003430222074E-2</v>
      </c>
    </row>
    <row r="175" spans="1:21" x14ac:dyDescent="0.35">
      <c r="A175">
        <f>'FY2016 RPDC '!A176</f>
        <v>175</v>
      </c>
      <c r="B175">
        <f>'FY2016 RPDC '!B176</f>
        <v>3816</v>
      </c>
      <c r="C175">
        <f>'FY2016 RPDC '!C176</f>
        <v>3816</v>
      </c>
      <c r="D175" t="str">
        <f>'FY2016 RPDC '!D176</f>
        <v>LONE TREE</v>
      </c>
      <c r="E175">
        <f>'FY2016 RPDC '!E176</f>
        <v>404.5</v>
      </c>
      <c r="F175">
        <f>'FY2016 RPDC '!F176</f>
        <v>6366</v>
      </c>
      <c r="G175">
        <f>'FY2016 RPDC '!G176</f>
        <v>2575047</v>
      </c>
      <c r="H175">
        <f>'FY2016 RPDC '!H176</f>
        <v>53010</v>
      </c>
      <c r="I175">
        <f>'FY2016 RPDC '!I176</f>
        <v>2628057</v>
      </c>
      <c r="J175">
        <f>'FY2016 RPDC '!J176</f>
        <v>398.1</v>
      </c>
      <c r="K175">
        <f>'FY2016 RPDC '!K176</f>
        <v>6446</v>
      </c>
      <c r="L175">
        <f>'FY2016 RPDC '!L176</f>
        <v>2566152.6</v>
      </c>
      <c r="M175" t="e">
        <f>'FY2016 RPDC '!#REF!</f>
        <v>#REF!</v>
      </c>
      <c r="N175" t="e">
        <f>'FY2016 RPDC '!#REF!</f>
        <v>#REF!</v>
      </c>
      <c r="O175" t="e">
        <f>'FY2016 RPDC '!#REF!</f>
        <v>#REF!</v>
      </c>
      <c r="P175">
        <f>'FY2016 RPDC '!M176</f>
        <v>34644.870000000112</v>
      </c>
      <c r="Q175">
        <f>'FY2016 RPDC '!N176</f>
        <v>2600797.4700000002</v>
      </c>
      <c r="R175">
        <f>'FY2016 RPDC '!O176</f>
        <v>-27259.529999999795</v>
      </c>
      <c r="S175">
        <f>'FY2016 RPDC '!P176</f>
        <v>-1.0372503336114778E-2</v>
      </c>
      <c r="T175">
        <f>'FY2016 RPDC '!Q176</f>
        <v>-6.3999999999999773</v>
      </c>
      <c r="U175">
        <f>'FY2016 RPDC '!R176</f>
        <v>-1.5822002472187829E-2</v>
      </c>
    </row>
    <row r="176" spans="1:21" x14ac:dyDescent="0.35">
      <c r="A176">
        <f>'FY2016 RPDC '!A177</f>
        <v>176</v>
      </c>
      <c r="B176">
        <f>'FY2016 RPDC '!B177</f>
        <v>3841</v>
      </c>
      <c r="C176">
        <f>'FY2016 RPDC '!C177</f>
        <v>3841</v>
      </c>
      <c r="D176" t="str">
        <f>'FY2016 RPDC '!D177</f>
        <v>LOUISA-MUSCATINE</v>
      </c>
      <c r="E176">
        <f>'FY2016 RPDC '!E177</f>
        <v>770.9</v>
      </c>
      <c r="F176">
        <f>'FY2016 RPDC '!F177</f>
        <v>6366</v>
      </c>
      <c r="G176">
        <f>'FY2016 RPDC '!G177</f>
        <v>4907549</v>
      </c>
      <c r="H176">
        <f>'FY2016 RPDC '!H177</f>
        <v>0</v>
      </c>
      <c r="I176">
        <f>'FY2016 RPDC '!I177</f>
        <v>4907549</v>
      </c>
      <c r="J176">
        <f>'FY2016 RPDC '!J177</f>
        <v>764.9</v>
      </c>
      <c r="K176">
        <f>'FY2016 RPDC '!K177</f>
        <v>6446</v>
      </c>
      <c r="L176">
        <f>'FY2016 RPDC '!L177</f>
        <v>4930545.3999999994</v>
      </c>
      <c r="M176" t="e">
        <f>'FY2016 RPDC '!#REF!</f>
        <v>#REF!</v>
      </c>
      <c r="N176" t="e">
        <f>'FY2016 RPDC '!#REF!</f>
        <v>#REF!</v>
      </c>
      <c r="O176" t="e">
        <f>'FY2016 RPDC '!#REF!</f>
        <v>#REF!</v>
      </c>
      <c r="P176">
        <f>'FY2016 RPDC '!M177</f>
        <v>26079.090000000782</v>
      </c>
      <c r="Q176">
        <f>'FY2016 RPDC '!N177</f>
        <v>4956624.49</v>
      </c>
      <c r="R176">
        <f>'FY2016 RPDC '!O177</f>
        <v>49075.490000000224</v>
      </c>
      <c r="S176">
        <f>'FY2016 RPDC '!P177</f>
        <v>1.0000000000000045E-2</v>
      </c>
      <c r="T176">
        <f>'FY2016 RPDC '!Q177</f>
        <v>-6</v>
      </c>
      <c r="U176">
        <f>'FY2016 RPDC '!R177</f>
        <v>-7.7831106498897394E-3</v>
      </c>
    </row>
    <row r="177" spans="1:21" x14ac:dyDescent="0.35">
      <c r="A177">
        <f>'FY2016 RPDC '!A178</f>
        <v>177</v>
      </c>
      <c r="B177">
        <f>'FY2016 RPDC '!B178</f>
        <v>3897</v>
      </c>
      <c r="C177">
        <f>'FY2016 RPDC '!C178</f>
        <v>3897</v>
      </c>
      <c r="D177" t="str">
        <f>'FY2016 RPDC '!D178</f>
        <v>LU VERNE</v>
      </c>
      <c r="E177">
        <f>'FY2016 RPDC '!E178</f>
        <v>185.1</v>
      </c>
      <c r="F177">
        <f>'FY2016 RPDC '!F178</f>
        <v>6541</v>
      </c>
      <c r="G177">
        <f>'FY2016 RPDC '!G178</f>
        <v>1210739</v>
      </c>
      <c r="H177">
        <f>'FY2016 RPDC '!H178</f>
        <v>17657</v>
      </c>
      <c r="I177">
        <f>'FY2016 RPDC '!I178</f>
        <v>1228396</v>
      </c>
      <c r="J177">
        <f>'FY2016 RPDC '!J178</f>
        <v>159.1</v>
      </c>
      <c r="K177">
        <f>'FY2016 RPDC '!K178</f>
        <v>6621</v>
      </c>
      <c r="L177">
        <f>'FY2016 RPDC '!L178</f>
        <v>1053401.0999999999</v>
      </c>
      <c r="M177" t="e">
        <f>'FY2016 RPDC '!#REF!</f>
        <v>#REF!</v>
      </c>
      <c r="N177" t="e">
        <f>'FY2016 RPDC '!#REF!</f>
        <v>#REF!</v>
      </c>
      <c r="O177" t="e">
        <f>'FY2016 RPDC '!#REF!</f>
        <v>#REF!</v>
      </c>
      <c r="P177">
        <f>'FY2016 RPDC '!M178</f>
        <v>169445.29000000004</v>
      </c>
      <c r="Q177">
        <f>'FY2016 RPDC '!N178</f>
        <v>1222846.3899999999</v>
      </c>
      <c r="R177">
        <f>'FY2016 RPDC '!O178</f>
        <v>-5549.6100000001024</v>
      </c>
      <c r="S177">
        <f>'FY2016 RPDC '!P178</f>
        <v>-4.5177695140655805E-3</v>
      </c>
      <c r="T177">
        <f>'FY2016 RPDC '!Q178</f>
        <v>-26</v>
      </c>
      <c r="U177">
        <f>'FY2016 RPDC '!R178</f>
        <v>-0.14046461372231228</v>
      </c>
    </row>
    <row r="178" spans="1:21" x14ac:dyDescent="0.35">
      <c r="A178">
        <f>'FY2016 RPDC '!A179</f>
        <v>178</v>
      </c>
      <c r="B178">
        <f>'FY2016 RPDC '!B179</f>
        <v>3906</v>
      </c>
      <c r="C178">
        <f>'FY2016 RPDC '!C179</f>
        <v>3906</v>
      </c>
      <c r="D178" t="str">
        <f>'FY2016 RPDC '!D179</f>
        <v>LYNNVILLE-SULLY</v>
      </c>
      <c r="E178">
        <f>'FY2016 RPDC '!E179</f>
        <v>432.8</v>
      </c>
      <c r="F178">
        <f>'FY2016 RPDC '!F179</f>
        <v>6366</v>
      </c>
      <c r="G178">
        <f>'FY2016 RPDC '!G179</f>
        <v>2755205</v>
      </c>
      <c r="H178">
        <f>'FY2016 RPDC '!H179</f>
        <v>0</v>
      </c>
      <c r="I178">
        <f>'FY2016 RPDC '!I179</f>
        <v>2755205</v>
      </c>
      <c r="J178">
        <f>'FY2016 RPDC '!J179</f>
        <v>427.4</v>
      </c>
      <c r="K178">
        <f>'FY2016 RPDC '!K179</f>
        <v>6446</v>
      </c>
      <c r="L178">
        <f>'FY2016 RPDC '!L179</f>
        <v>2755020.4</v>
      </c>
      <c r="M178" t="e">
        <f>'FY2016 RPDC '!#REF!</f>
        <v>#REF!</v>
      </c>
      <c r="N178" t="e">
        <f>'FY2016 RPDC '!#REF!</f>
        <v>#REF!</v>
      </c>
      <c r="O178" t="e">
        <f>'FY2016 RPDC '!#REF!</f>
        <v>#REF!</v>
      </c>
      <c r="P178">
        <f>'FY2016 RPDC '!M179</f>
        <v>27736.649999999907</v>
      </c>
      <c r="Q178">
        <f>'FY2016 RPDC '!N179</f>
        <v>2782757.05</v>
      </c>
      <c r="R178">
        <f>'FY2016 RPDC '!O179</f>
        <v>27552.049999999814</v>
      </c>
      <c r="S178">
        <f>'FY2016 RPDC '!P179</f>
        <v>9.9999999999999326E-3</v>
      </c>
      <c r="T178">
        <f>'FY2016 RPDC '!Q179</f>
        <v>-5.4000000000000341</v>
      </c>
      <c r="U178">
        <f>'FY2016 RPDC '!R179</f>
        <v>-1.2476894639556455E-2</v>
      </c>
    </row>
    <row r="179" spans="1:21" x14ac:dyDescent="0.35">
      <c r="A179">
        <f>'FY2016 RPDC '!A180</f>
        <v>179</v>
      </c>
      <c r="B179">
        <f>'FY2016 RPDC '!B180</f>
        <v>3942</v>
      </c>
      <c r="C179">
        <f>'FY2016 RPDC '!C180</f>
        <v>3942</v>
      </c>
      <c r="D179" t="str">
        <f>'FY2016 RPDC '!D180</f>
        <v>MADRID</v>
      </c>
      <c r="E179">
        <f>'FY2016 RPDC '!E180</f>
        <v>650.6</v>
      </c>
      <c r="F179">
        <f>'FY2016 RPDC '!F180</f>
        <v>6366</v>
      </c>
      <c r="G179">
        <f>'FY2016 RPDC '!G180</f>
        <v>4141720</v>
      </c>
      <c r="H179">
        <f>'FY2016 RPDC '!H180</f>
        <v>38072</v>
      </c>
      <c r="I179">
        <f>'FY2016 RPDC '!I180</f>
        <v>4179792</v>
      </c>
      <c r="J179">
        <f>'FY2016 RPDC '!J180</f>
        <v>676.4</v>
      </c>
      <c r="K179">
        <f>'FY2016 RPDC '!K180</f>
        <v>6446</v>
      </c>
      <c r="L179">
        <f>'FY2016 RPDC '!L180</f>
        <v>4360074.3999999994</v>
      </c>
      <c r="M179" t="e">
        <f>'FY2016 RPDC '!#REF!</f>
        <v>#REF!</v>
      </c>
      <c r="N179" t="e">
        <f>'FY2016 RPDC '!#REF!</f>
        <v>#REF!</v>
      </c>
      <c r="O179" t="e">
        <f>'FY2016 RPDC '!#REF!</f>
        <v>#REF!</v>
      </c>
      <c r="P179">
        <f>'FY2016 RPDC '!M180</f>
        <v>0</v>
      </c>
      <c r="Q179">
        <f>'FY2016 RPDC '!N180</f>
        <v>4360074.3999999994</v>
      </c>
      <c r="R179">
        <f>'FY2016 RPDC '!O180</f>
        <v>180282.39999999944</v>
      </c>
      <c r="S179">
        <f>'FY2016 RPDC '!P180</f>
        <v>4.3131907042264168E-2</v>
      </c>
      <c r="T179">
        <f>'FY2016 RPDC '!Q180</f>
        <v>25.799999999999955</v>
      </c>
      <c r="U179">
        <f>'FY2016 RPDC '!R180</f>
        <v>3.9655702428527444E-2</v>
      </c>
    </row>
    <row r="180" spans="1:21" x14ac:dyDescent="0.35">
      <c r="A180">
        <f>'FY2016 RPDC '!A181</f>
        <v>180</v>
      </c>
      <c r="B180">
        <f>'FY2016 RPDC '!B181</f>
        <v>4023</v>
      </c>
      <c r="C180">
        <f>'FY2016 RPDC '!C181</f>
        <v>4023</v>
      </c>
      <c r="D180" t="str">
        <f>'FY2016 RPDC '!D181</f>
        <v>MANSON-NORTHWEST WEBSTER</v>
      </c>
      <c r="E180">
        <f>'FY2016 RPDC '!E181</f>
        <v>671</v>
      </c>
      <c r="F180">
        <f>'FY2016 RPDC '!F181</f>
        <v>6426</v>
      </c>
      <c r="G180">
        <f>'FY2016 RPDC '!G181</f>
        <v>4311846</v>
      </c>
      <c r="H180">
        <f>'FY2016 RPDC '!H181</f>
        <v>0</v>
      </c>
      <c r="I180">
        <f>'FY2016 RPDC '!I181</f>
        <v>4311846</v>
      </c>
      <c r="J180">
        <f>'FY2016 RPDC '!J181</f>
        <v>633.29999999999995</v>
      </c>
      <c r="K180">
        <f>'FY2016 RPDC '!K181</f>
        <v>6506</v>
      </c>
      <c r="L180">
        <f>'FY2016 RPDC '!L181</f>
        <v>4120249.8</v>
      </c>
      <c r="M180" t="e">
        <f>'FY2016 RPDC '!#REF!</f>
        <v>#REF!</v>
      </c>
      <c r="N180" t="e">
        <f>'FY2016 RPDC '!#REF!</f>
        <v>#REF!</v>
      </c>
      <c r="O180" t="e">
        <f>'FY2016 RPDC '!#REF!</f>
        <v>#REF!</v>
      </c>
      <c r="P180">
        <f>'FY2016 RPDC '!M181</f>
        <v>234714.66000000015</v>
      </c>
      <c r="Q180">
        <f>'FY2016 RPDC '!N181</f>
        <v>4354964.46</v>
      </c>
      <c r="R180">
        <f>'FY2016 RPDC '!O181</f>
        <v>43118.459999999963</v>
      </c>
      <c r="S180">
        <f>'FY2016 RPDC '!P181</f>
        <v>9.9999999999999915E-3</v>
      </c>
      <c r="T180">
        <f>'FY2016 RPDC '!Q181</f>
        <v>-37.700000000000045</v>
      </c>
      <c r="U180">
        <f>'FY2016 RPDC '!R181</f>
        <v>-5.6184798807749695E-2</v>
      </c>
    </row>
    <row r="181" spans="1:21" x14ac:dyDescent="0.35">
      <c r="A181">
        <f>'FY2016 RPDC '!A182</f>
        <v>181</v>
      </c>
      <c r="B181">
        <f>'FY2016 RPDC '!B182</f>
        <v>4033</v>
      </c>
      <c r="C181">
        <f>'FY2016 RPDC '!C182</f>
        <v>4033</v>
      </c>
      <c r="D181" t="str">
        <f>'FY2016 RPDC '!D182</f>
        <v>MAPLE VALLEY</v>
      </c>
      <c r="E181">
        <f>'FY2016 RPDC '!E182</f>
        <v>673.1</v>
      </c>
      <c r="F181">
        <f>'FY2016 RPDC '!F182</f>
        <v>6473</v>
      </c>
      <c r="G181">
        <f>'FY2016 RPDC '!G182</f>
        <v>4356976</v>
      </c>
      <c r="H181">
        <f>'FY2016 RPDC '!H182</f>
        <v>16027</v>
      </c>
      <c r="I181">
        <f>'FY2016 RPDC '!I182</f>
        <v>4373003</v>
      </c>
      <c r="J181">
        <f>'FY2016 RPDC '!J182</f>
        <v>663.6</v>
      </c>
      <c r="K181">
        <f>'FY2016 RPDC '!K182</f>
        <v>6553</v>
      </c>
      <c r="L181">
        <f>'FY2016 RPDC '!L182</f>
        <v>4348570.8</v>
      </c>
      <c r="M181" t="e">
        <f>'FY2016 RPDC '!#REF!</f>
        <v>#REF!</v>
      </c>
      <c r="N181" t="e">
        <f>'FY2016 RPDC '!#REF!</f>
        <v>#REF!</v>
      </c>
      <c r="O181" t="e">
        <f>'FY2016 RPDC '!#REF!</f>
        <v>#REF!</v>
      </c>
      <c r="P181">
        <f>'FY2016 RPDC '!M182</f>
        <v>51974.959999999963</v>
      </c>
      <c r="Q181">
        <f>'FY2016 RPDC '!N182</f>
        <v>4400545.76</v>
      </c>
      <c r="R181">
        <f>'FY2016 RPDC '!O182</f>
        <v>27542.759999999776</v>
      </c>
      <c r="S181">
        <f>'FY2016 RPDC '!P182</f>
        <v>6.2983629327489086E-3</v>
      </c>
      <c r="T181">
        <f>'FY2016 RPDC '!Q182</f>
        <v>-9.5</v>
      </c>
      <c r="U181">
        <f>'FY2016 RPDC '!R182</f>
        <v>-1.4113801812509284E-2</v>
      </c>
    </row>
    <row r="182" spans="1:21" x14ac:dyDescent="0.35">
      <c r="A182">
        <f>'FY2016 RPDC '!A183</f>
        <v>182</v>
      </c>
      <c r="B182">
        <f>'FY2016 RPDC '!B183</f>
        <v>4041</v>
      </c>
      <c r="C182">
        <f>'FY2016 RPDC '!C183</f>
        <v>4041</v>
      </c>
      <c r="D182" t="str">
        <f>'FY2016 RPDC '!D183</f>
        <v>MAQUOKETA</v>
      </c>
      <c r="E182">
        <f>'FY2016 RPDC '!E183</f>
        <v>1352.6</v>
      </c>
      <c r="F182">
        <f>'FY2016 RPDC '!F183</f>
        <v>6366</v>
      </c>
      <c r="G182">
        <f>'FY2016 RPDC '!G183</f>
        <v>8610652</v>
      </c>
      <c r="H182">
        <f>'FY2016 RPDC '!H183</f>
        <v>0</v>
      </c>
      <c r="I182">
        <f>'FY2016 RPDC '!I183</f>
        <v>8610652</v>
      </c>
      <c r="J182">
        <f>'FY2016 RPDC '!J183</f>
        <v>1354.6</v>
      </c>
      <c r="K182">
        <f>'FY2016 RPDC '!K183</f>
        <v>6446</v>
      </c>
      <c r="L182">
        <f>'FY2016 RPDC '!L183</f>
        <v>8731751.5999999996</v>
      </c>
      <c r="M182" t="e">
        <f>'FY2016 RPDC '!#REF!</f>
        <v>#REF!</v>
      </c>
      <c r="N182" t="e">
        <f>'FY2016 RPDC '!#REF!</f>
        <v>#REF!</v>
      </c>
      <c r="O182" t="e">
        <f>'FY2016 RPDC '!#REF!</f>
        <v>#REF!</v>
      </c>
      <c r="P182">
        <f>'FY2016 RPDC '!M183</f>
        <v>0</v>
      </c>
      <c r="Q182">
        <f>'FY2016 RPDC '!N183</f>
        <v>8731751.5999999996</v>
      </c>
      <c r="R182">
        <f>'FY2016 RPDC '!O183</f>
        <v>121099.59999999963</v>
      </c>
      <c r="S182">
        <f>'FY2016 RPDC '!P183</f>
        <v>1.4063929189102013E-2</v>
      </c>
      <c r="T182">
        <f>'FY2016 RPDC '!Q183</f>
        <v>2</v>
      </c>
      <c r="U182">
        <f>'FY2016 RPDC '!R183</f>
        <v>1.4786337424220022E-3</v>
      </c>
    </row>
    <row r="183" spans="1:21" x14ac:dyDescent="0.35">
      <c r="A183">
        <f>'FY2016 RPDC '!A184</f>
        <v>183</v>
      </c>
      <c r="B183">
        <f>'FY2016 RPDC '!B184</f>
        <v>4043</v>
      </c>
      <c r="C183">
        <f>'FY2016 RPDC '!C184</f>
        <v>4043</v>
      </c>
      <c r="D183" t="str">
        <f>'FY2016 RPDC '!D184</f>
        <v>MAQUOKETA VALLEY</v>
      </c>
      <c r="E183">
        <f>'FY2016 RPDC '!E184</f>
        <v>691.1</v>
      </c>
      <c r="F183">
        <f>'FY2016 RPDC '!F184</f>
        <v>6398</v>
      </c>
      <c r="G183">
        <f>'FY2016 RPDC '!G184</f>
        <v>4421658</v>
      </c>
      <c r="H183">
        <f>'FY2016 RPDC '!H184</f>
        <v>49697</v>
      </c>
      <c r="I183">
        <f>'FY2016 RPDC '!I184</f>
        <v>4471355</v>
      </c>
      <c r="J183">
        <f>'FY2016 RPDC '!J184</f>
        <v>723</v>
      </c>
      <c r="K183">
        <f>'FY2016 RPDC '!K184</f>
        <v>6478</v>
      </c>
      <c r="L183">
        <f>'FY2016 RPDC '!L184</f>
        <v>4683594</v>
      </c>
      <c r="M183" t="e">
        <f>'FY2016 RPDC '!#REF!</f>
        <v>#REF!</v>
      </c>
      <c r="N183" t="e">
        <f>'FY2016 RPDC '!#REF!</f>
        <v>#REF!</v>
      </c>
      <c r="O183" t="e">
        <f>'FY2016 RPDC '!#REF!</f>
        <v>#REF!</v>
      </c>
      <c r="P183">
        <f>'FY2016 RPDC '!M184</f>
        <v>0</v>
      </c>
      <c r="Q183">
        <f>'FY2016 RPDC '!N184</f>
        <v>4683594</v>
      </c>
      <c r="R183">
        <f>'FY2016 RPDC '!O184</f>
        <v>212239</v>
      </c>
      <c r="S183">
        <f>'FY2016 RPDC '!P184</f>
        <v>4.7466372050530545E-2</v>
      </c>
      <c r="T183">
        <f>'FY2016 RPDC '!Q184</f>
        <v>31.899999999999977</v>
      </c>
      <c r="U183">
        <f>'FY2016 RPDC '!R184</f>
        <v>4.6158298364925444E-2</v>
      </c>
    </row>
    <row r="184" spans="1:21" x14ac:dyDescent="0.35">
      <c r="A184">
        <f>'FY2016 RPDC '!A185</f>
        <v>184</v>
      </c>
      <c r="B184">
        <f>'FY2016 RPDC '!B185</f>
        <v>4068</v>
      </c>
      <c r="C184">
        <f>'FY2016 RPDC '!C185</f>
        <v>4068</v>
      </c>
      <c r="D184" t="str">
        <f>'FY2016 RPDC '!D185</f>
        <v>MARCUS-MERIDEN-CLEGHORN</v>
      </c>
      <c r="E184">
        <f>'FY2016 RPDC '!E185</f>
        <v>433.2</v>
      </c>
      <c r="F184">
        <f>'FY2016 RPDC '!F185</f>
        <v>6401</v>
      </c>
      <c r="G184">
        <f>'FY2016 RPDC '!G185</f>
        <v>2772913</v>
      </c>
      <c r="H184">
        <f>'FY2016 RPDC '!H185</f>
        <v>33693</v>
      </c>
      <c r="I184">
        <f>'FY2016 RPDC '!I185</f>
        <v>2806606</v>
      </c>
      <c r="J184">
        <f>'FY2016 RPDC '!J185</f>
        <v>444.2</v>
      </c>
      <c r="K184">
        <f>'FY2016 RPDC '!K185</f>
        <v>6481</v>
      </c>
      <c r="L184">
        <f>'FY2016 RPDC '!L185</f>
        <v>2878860.1999999997</v>
      </c>
      <c r="M184" t="e">
        <f>'FY2016 RPDC '!#REF!</f>
        <v>#REF!</v>
      </c>
      <c r="N184" t="e">
        <f>'FY2016 RPDC '!#REF!</f>
        <v>#REF!</v>
      </c>
      <c r="O184" t="e">
        <f>'FY2016 RPDC '!#REF!</f>
        <v>#REF!</v>
      </c>
      <c r="P184">
        <f>'FY2016 RPDC '!M185</f>
        <v>0</v>
      </c>
      <c r="Q184">
        <f>'FY2016 RPDC '!N185</f>
        <v>2878860.1999999997</v>
      </c>
      <c r="R184">
        <f>'FY2016 RPDC '!O185</f>
        <v>72254.199999999721</v>
      </c>
      <c r="S184">
        <f>'FY2016 RPDC '!P185</f>
        <v>2.5744333191049872E-2</v>
      </c>
      <c r="T184">
        <f>'FY2016 RPDC '!Q185</f>
        <v>11</v>
      </c>
      <c r="U184">
        <f>'FY2016 RPDC '!R185</f>
        <v>2.5392428439519853E-2</v>
      </c>
    </row>
    <row r="185" spans="1:21" x14ac:dyDescent="0.35">
      <c r="A185">
        <f>'FY2016 RPDC '!A186</f>
        <v>185</v>
      </c>
      <c r="B185">
        <f>'FY2016 RPDC '!B186</f>
        <v>4086</v>
      </c>
      <c r="C185">
        <f>'FY2016 RPDC '!C186</f>
        <v>4086</v>
      </c>
      <c r="D185" t="str">
        <f>'FY2016 RPDC '!D186</f>
        <v>MARION</v>
      </c>
      <c r="E185">
        <f>'FY2016 RPDC '!E186</f>
        <v>1864</v>
      </c>
      <c r="F185">
        <f>'FY2016 RPDC '!F186</f>
        <v>6468</v>
      </c>
      <c r="G185">
        <f>'FY2016 RPDC '!G186</f>
        <v>12056352</v>
      </c>
      <c r="H185">
        <f>'FY2016 RPDC '!H186</f>
        <v>0</v>
      </c>
      <c r="I185">
        <f>'FY2016 RPDC '!I186</f>
        <v>12056352</v>
      </c>
      <c r="J185">
        <f>'FY2016 RPDC '!J186</f>
        <v>1935.4</v>
      </c>
      <c r="K185">
        <f>'FY2016 RPDC '!K186</f>
        <v>6548</v>
      </c>
      <c r="L185">
        <f>'FY2016 RPDC '!L186</f>
        <v>12672999.200000001</v>
      </c>
      <c r="M185" t="e">
        <f>'FY2016 RPDC '!#REF!</f>
        <v>#REF!</v>
      </c>
      <c r="N185" t="e">
        <f>'FY2016 RPDC '!#REF!</f>
        <v>#REF!</v>
      </c>
      <c r="O185" t="e">
        <f>'FY2016 RPDC '!#REF!</f>
        <v>#REF!</v>
      </c>
      <c r="P185">
        <f>'FY2016 RPDC '!M186</f>
        <v>0</v>
      </c>
      <c r="Q185">
        <f>'FY2016 RPDC '!N186</f>
        <v>12672999.200000001</v>
      </c>
      <c r="R185">
        <f>'FY2016 RPDC '!O186</f>
        <v>616647.20000000112</v>
      </c>
      <c r="S185">
        <f>'FY2016 RPDC '!P186</f>
        <v>5.1147079979084978E-2</v>
      </c>
      <c r="T185">
        <f>'FY2016 RPDC '!Q186</f>
        <v>71.400000000000091</v>
      </c>
      <c r="U185">
        <f>'FY2016 RPDC '!R186</f>
        <v>3.8304721030042968E-2</v>
      </c>
    </row>
    <row r="186" spans="1:21" x14ac:dyDescent="0.35">
      <c r="A186">
        <f>'FY2016 RPDC '!A187</f>
        <v>186</v>
      </c>
      <c r="B186">
        <f>'FY2016 RPDC '!B187</f>
        <v>4104</v>
      </c>
      <c r="C186">
        <f>'FY2016 RPDC '!C187</f>
        <v>4104</v>
      </c>
      <c r="D186" t="str">
        <f>'FY2016 RPDC '!D187</f>
        <v>MARSHALLTOWN</v>
      </c>
      <c r="E186">
        <f>'FY2016 RPDC '!E187</f>
        <v>5388.5</v>
      </c>
      <c r="F186">
        <f>'FY2016 RPDC '!F187</f>
        <v>6407</v>
      </c>
      <c r="G186">
        <f>'FY2016 RPDC '!G187</f>
        <v>34524120</v>
      </c>
      <c r="H186">
        <f>'FY2016 RPDC '!H187</f>
        <v>0</v>
      </c>
      <c r="I186">
        <f>'FY2016 RPDC '!I187</f>
        <v>34524120</v>
      </c>
      <c r="J186">
        <f>'FY2016 RPDC '!J187</f>
        <v>5385</v>
      </c>
      <c r="K186">
        <f>'FY2016 RPDC '!K187</f>
        <v>6487</v>
      </c>
      <c r="L186">
        <f>'FY2016 RPDC '!L187</f>
        <v>34932495</v>
      </c>
      <c r="M186" t="e">
        <f>'FY2016 RPDC '!#REF!</f>
        <v>#REF!</v>
      </c>
      <c r="N186" t="e">
        <f>'FY2016 RPDC '!#REF!</f>
        <v>#REF!</v>
      </c>
      <c r="O186" t="e">
        <f>'FY2016 RPDC '!#REF!</f>
        <v>#REF!</v>
      </c>
      <c r="P186">
        <f>'FY2016 RPDC '!M187</f>
        <v>0</v>
      </c>
      <c r="Q186">
        <f>'FY2016 RPDC '!N187</f>
        <v>34932495</v>
      </c>
      <c r="R186">
        <f>'FY2016 RPDC '!O187</f>
        <v>408375</v>
      </c>
      <c r="S186">
        <f>'FY2016 RPDC '!P187</f>
        <v>1.1828686726844884E-2</v>
      </c>
      <c r="T186">
        <f>'FY2016 RPDC '!Q187</f>
        <v>-3.5</v>
      </c>
      <c r="U186">
        <f>'FY2016 RPDC '!R187</f>
        <v>-6.495314094831586E-4</v>
      </c>
    </row>
    <row r="187" spans="1:21" x14ac:dyDescent="0.35">
      <c r="A187">
        <f>'FY2016 RPDC '!A188</f>
        <v>187</v>
      </c>
      <c r="B187">
        <f>'FY2016 RPDC '!B188</f>
        <v>4122</v>
      </c>
      <c r="C187">
        <f>'FY2016 RPDC '!C188</f>
        <v>4122</v>
      </c>
      <c r="D187" t="str">
        <f>'FY2016 RPDC '!D188</f>
        <v>MARTENSDALE-ST MARYS</v>
      </c>
      <c r="E187">
        <f>'FY2016 RPDC '!E188</f>
        <v>530.5</v>
      </c>
      <c r="F187">
        <f>'FY2016 RPDC '!F188</f>
        <v>6366</v>
      </c>
      <c r="G187">
        <f>'FY2016 RPDC '!G188</f>
        <v>3377163</v>
      </c>
      <c r="H187">
        <f>'FY2016 RPDC '!H188</f>
        <v>0</v>
      </c>
      <c r="I187">
        <f>'FY2016 RPDC '!I188</f>
        <v>3377163</v>
      </c>
      <c r="J187">
        <f>'FY2016 RPDC '!J188</f>
        <v>525.70000000000005</v>
      </c>
      <c r="K187">
        <f>'FY2016 RPDC '!K188</f>
        <v>6446</v>
      </c>
      <c r="L187">
        <f>'FY2016 RPDC '!L188</f>
        <v>3388662.2</v>
      </c>
      <c r="M187" t="e">
        <f>'FY2016 RPDC '!#REF!</f>
        <v>#REF!</v>
      </c>
      <c r="N187" t="e">
        <f>'FY2016 RPDC '!#REF!</f>
        <v>#REF!</v>
      </c>
      <c r="O187" t="e">
        <f>'FY2016 RPDC '!#REF!</f>
        <v>#REF!</v>
      </c>
      <c r="P187">
        <f>'FY2016 RPDC '!M188</f>
        <v>22272.429999999702</v>
      </c>
      <c r="Q187">
        <f>'FY2016 RPDC '!N188</f>
        <v>3410934.63</v>
      </c>
      <c r="R187">
        <f>'FY2016 RPDC '!O188</f>
        <v>33771.629999999888</v>
      </c>
      <c r="S187">
        <f>'FY2016 RPDC '!P188</f>
        <v>9.9999999999999672E-3</v>
      </c>
      <c r="T187">
        <f>'FY2016 RPDC '!Q188</f>
        <v>-4.7999999999999545</v>
      </c>
      <c r="U187">
        <f>'FY2016 RPDC '!R188</f>
        <v>-9.0480678605088689E-3</v>
      </c>
    </row>
    <row r="188" spans="1:21" x14ac:dyDescent="0.35">
      <c r="A188">
        <f>'FY2016 RPDC '!A189</f>
        <v>188</v>
      </c>
      <c r="B188">
        <f>'FY2016 RPDC '!B189</f>
        <v>4131</v>
      </c>
      <c r="C188">
        <f>'FY2016 RPDC '!C189</f>
        <v>4131</v>
      </c>
      <c r="D188" t="str">
        <f>'FY2016 RPDC '!D189</f>
        <v>MASON CITY</v>
      </c>
      <c r="E188">
        <f>'FY2016 RPDC '!E189</f>
        <v>3724.7</v>
      </c>
      <c r="F188">
        <f>'FY2016 RPDC '!F189</f>
        <v>6438</v>
      </c>
      <c r="G188">
        <f>'FY2016 RPDC '!G189</f>
        <v>23979619</v>
      </c>
      <c r="H188">
        <f>'FY2016 RPDC '!H189</f>
        <v>0</v>
      </c>
      <c r="I188">
        <f>'FY2016 RPDC '!I189</f>
        <v>23979619</v>
      </c>
      <c r="J188">
        <f>'FY2016 RPDC '!J189</f>
        <v>3745.5</v>
      </c>
      <c r="K188">
        <f>'FY2016 RPDC '!K189</f>
        <v>6518</v>
      </c>
      <c r="L188">
        <f>'FY2016 RPDC '!L189</f>
        <v>24413169</v>
      </c>
      <c r="M188" t="e">
        <f>'FY2016 RPDC '!#REF!</f>
        <v>#REF!</v>
      </c>
      <c r="N188" t="e">
        <f>'FY2016 RPDC '!#REF!</f>
        <v>#REF!</v>
      </c>
      <c r="O188" t="e">
        <f>'FY2016 RPDC '!#REF!</f>
        <v>#REF!</v>
      </c>
      <c r="P188">
        <f>'FY2016 RPDC '!M189</f>
        <v>0</v>
      </c>
      <c r="Q188">
        <f>'FY2016 RPDC '!N189</f>
        <v>24413169</v>
      </c>
      <c r="R188">
        <f>'FY2016 RPDC '!O189</f>
        <v>433550</v>
      </c>
      <c r="S188">
        <f>'FY2016 RPDC '!P189</f>
        <v>1.8079936966471401E-2</v>
      </c>
      <c r="T188">
        <f>'FY2016 RPDC '!Q189</f>
        <v>20.800000000000182</v>
      </c>
      <c r="U188">
        <f>'FY2016 RPDC '!R189</f>
        <v>5.5843423631433894E-3</v>
      </c>
    </row>
    <row r="189" spans="1:21" x14ac:dyDescent="0.35">
      <c r="A189">
        <f>'FY2016 RPDC '!A190</f>
        <v>189</v>
      </c>
      <c r="B189">
        <f>'FY2016 RPDC '!B190</f>
        <v>4203</v>
      </c>
      <c r="C189">
        <f>'FY2016 RPDC '!C190</f>
        <v>4203</v>
      </c>
      <c r="D189" t="str">
        <f>'FY2016 RPDC '!D190</f>
        <v>MEDIAPOLIS</v>
      </c>
      <c r="E189">
        <f>'FY2016 RPDC '!E190</f>
        <v>737</v>
      </c>
      <c r="F189">
        <f>'FY2016 RPDC '!F190</f>
        <v>6366</v>
      </c>
      <c r="G189">
        <f>'FY2016 RPDC '!G190</f>
        <v>4691742</v>
      </c>
      <c r="H189">
        <f>'FY2016 RPDC '!H190</f>
        <v>0</v>
      </c>
      <c r="I189">
        <f>'FY2016 RPDC '!I190</f>
        <v>4691742</v>
      </c>
      <c r="J189">
        <f>'FY2016 RPDC '!J190</f>
        <v>756.4</v>
      </c>
      <c r="K189">
        <f>'FY2016 RPDC '!K190</f>
        <v>6446</v>
      </c>
      <c r="L189">
        <f>'FY2016 RPDC '!L190</f>
        <v>4875754.3999999994</v>
      </c>
      <c r="M189" t="e">
        <f>'FY2016 RPDC '!#REF!</f>
        <v>#REF!</v>
      </c>
      <c r="N189" t="e">
        <f>'FY2016 RPDC '!#REF!</f>
        <v>#REF!</v>
      </c>
      <c r="O189" t="e">
        <f>'FY2016 RPDC '!#REF!</f>
        <v>#REF!</v>
      </c>
      <c r="P189">
        <f>'FY2016 RPDC '!M190</f>
        <v>0</v>
      </c>
      <c r="Q189">
        <f>'FY2016 RPDC '!N190</f>
        <v>4875754.3999999994</v>
      </c>
      <c r="R189">
        <f>'FY2016 RPDC '!O190</f>
        <v>184012.39999999944</v>
      </c>
      <c r="S189">
        <f>'FY2016 RPDC '!P190</f>
        <v>3.9220485695931159E-2</v>
      </c>
      <c r="T189">
        <f>'FY2016 RPDC '!Q190</f>
        <v>19.399999999999977</v>
      </c>
      <c r="U189">
        <f>'FY2016 RPDC '!R190</f>
        <v>2.632293080054271E-2</v>
      </c>
    </row>
    <row r="190" spans="1:21" x14ac:dyDescent="0.35">
      <c r="A190">
        <f>'FY2016 RPDC '!A191</f>
        <v>190</v>
      </c>
      <c r="B190">
        <f>'FY2016 RPDC '!B191</f>
        <v>4212</v>
      </c>
      <c r="C190">
        <f>'FY2016 RPDC '!C191</f>
        <v>4212</v>
      </c>
      <c r="D190" t="str">
        <f>'FY2016 RPDC '!D191</f>
        <v>MELCHER-DALLAS</v>
      </c>
      <c r="E190">
        <f>'FY2016 RPDC '!E191</f>
        <v>314</v>
      </c>
      <c r="F190">
        <f>'FY2016 RPDC '!F191</f>
        <v>6366</v>
      </c>
      <c r="G190">
        <f>'FY2016 RPDC '!G191</f>
        <v>1998924</v>
      </c>
      <c r="H190">
        <f>'FY2016 RPDC '!H191</f>
        <v>0</v>
      </c>
      <c r="I190">
        <f>'FY2016 RPDC '!I191</f>
        <v>1998924</v>
      </c>
      <c r="J190">
        <f>'FY2016 RPDC '!J191</f>
        <v>327.10000000000002</v>
      </c>
      <c r="K190">
        <f>'FY2016 RPDC '!K191</f>
        <v>6446</v>
      </c>
      <c r="L190">
        <f>'FY2016 RPDC '!L191</f>
        <v>2108486.6</v>
      </c>
      <c r="M190" t="e">
        <f>'FY2016 RPDC '!#REF!</f>
        <v>#REF!</v>
      </c>
      <c r="N190" t="e">
        <f>'FY2016 RPDC '!#REF!</f>
        <v>#REF!</v>
      </c>
      <c r="O190" t="e">
        <f>'FY2016 RPDC '!#REF!</f>
        <v>#REF!</v>
      </c>
      <c r="P190">
        <f>'FY2016 RPDC '!M191</f>
        <v>0</v>
      </c>
      <c r="Q190">
        <f>'FY2016 RPDC '!N191</f>
        <v>2108486.6</v>
      </c>
      <c r="R190">
        <f>'FY2016 RPDC '!O191</f>
        <v>109562.60000000009</v>
      </c>
      <c r="S190">
        <f>'FY2016 RPDC '!P191</f>
        <v>5.4810788204053829E-2</v>
      </c>
      <c r="T190">
        <f>'FY2016 RPDC '!Q191</f>
        <v>13.100000000000023</v>
      </c>
      <c r="U190">
        <f>'FY2016 RPDC '!R191</f>
        <v>4.171974522293001E-2</v>
      </c>
    </row>
    <row r="191" spans="1:21" x14ac:dyDescent="0.35">
      <c r="A191">
        <f>'FY2016 RPDC '!A192</f>
        <v>191</v>
      </c>
      <c r="B191">
        <f>'FY2016 RPDC '!B192</f>
        <v>4419</v>
      </c>
      <c r="C191">
        <f>'FY2016 RPDC '!C192</f>
        <v>4419</v>
      </c>
      <c r="D191" t="str">
        <f>'FY2016 RPDC '!D192</f>
        <v>MFL-MAR MAC</v>
      </c>
      <c r="E191">
        <f>'FY2016 RPDC '!E192</f>
        <v>794.2</v>
      </c>
      <c r="F191">
        <f>'FY2016 RPDC '!F192</f>
        <v>6403</v>
      </c>
      <c r="G191">
        <f>'FY2016 RPDC '!G192</f>
        <v>5085263</v>
      </c>
      <c r="H191">
        <f>'FY2016 RPDC '!H192</f>
        <v>0</v>
      </c>
      <c r="I191">
        <f>'FY2016 RPDC '!I192</f>
        <v>5085263</v>
      </c>
      <c r="J191">
        <f>'FY2016 RPDC '!J192</f>
        <v>776.3</v>
      </c>
      <c r="K191">
        <f>'FY2016 RPDC '!K192</f>
        <v>6483</v>
      </c>
      <c r="L191">
        <f>'FY2016 RPDC '!L192</f>
        <v>5032752.8999999994</v>
      </c>
      <c r="M191" t="e">
        <f>'FY2016 RPDC '!#REF!</f>
        <v>#REF!</v>
      </c>
      <c r="N191" t="e">
        <f>'FY2016 RPDC '!#REF!</f>
        <v>#REF!</v>
      </c>
      <c r="O191" t="e">
        <f>'FY2016 RPDC '!#REF!</f>
        <v>#REF!</v>
      </c>
      <c r="P191">
        <f>'FY2016 RPDC '!M192</f>
        <v>103362.73000000045</v>
      </c>
      <c r="Q191">
        <f>'FY2016 RPDC '!N192</f>
        <v>5136115.63</v>
      </c>
      <c r="R191">
        <f>'FY2016 RPDC '!O192</f>
        <v>50852.629999999888</v>
      </c>
      <c r="S191">
        <f>'FY2016 RPDC '!P192</f>
        <v>9.9999999999999777E-3</v>
      </c>
      <c r="T191">
        <f>'FY2016 RPDC '!Q192</f>
        <v>-17.900000000000091</v>
      </c>
      <c r="U191">
        <f>'FY2016 RPDC '!R192</f>
        <v>-2.2538403424830131E-2</v>
      </c>
    </row>
    <row r="192" spans="1:21" x14ac:dyDescent="0.35">
      <c r="A192">
        <f>'FY2016 RPDC '!A193</f>
        <v>192</v>
      </c>
      <c r="B192">
        <f>'FY2016 RPDC '!B193</f>
        <v>4269</v>
      </c>
      <c r="C192">
        <f>'FY2016 RPDC '!C193</f>
        <v>4269</v>
      </c>
      <c r="D192" t="str">
        <f>'FY2016 RPDC '!D193</f>
        <v>MIDLAND</v>
      </c>
      <c r="E192">
        <f>'FY2016 RPDC '!E193</f>
        <v>554</v>
      </c>
      <c r="F192">
        <f>'FY2016 RPDC '!F193</f>
        <v>6455</v>
      </c>
      <c r="G192">
        <f>'FY2016 RPDC '!G193</f>
        <v>3576070</v>
      </c>
      <c r="H192">
        <f>'FY2016 RPDC '!H193</f>
        <v>0</v>
      </c>
      <c r="I192">
        <f>'FY2016 RPDC '!I193</f>
        <v>3576070</v>
      </c>
      <c r="J192">
        <f>'FY2016 RPDC '!J193</f>
        <v>527</v>
      </c>
      <c r="K192">
        <f>'FY2016 RPDC '!K193</f>
        <v>6535</v>
      </c>
      <c r="L192">
        <f>'FY2016 RPDC '!L193</f>
        <v>3443945</v>
      </c>
      <c r="M192" t="e">
        <f>'FY2016 RPDC '!#REF!</f>
        <v>#REF!</v>
      </c>
      <c r="N192" t="e">
        <f>'FY2016 RPDC '!#REF!</f>
        <v>#REF!</v>
      </c>
      <c r="O192" t="e">
        <f>'FY2016 RPDC '!#REF!</f>
        <v>#REF!</v>
      </c>
      <c r="P192">
        <f>'FY2016 RPDC '!M193</f>
        <v>167885.70000000019</v>
      </c>
      <c r="Q192">
        <f>'FY2016 RPDC '!N193</f>
        <v>3611830.7</v>
      </c>
      <c r="R192">
        <f>'FY2016 RPDC '!O193</f>
        <v>35760.700000000186</v>
      </c>
      <c r="S192">
        <f>'FY2016 RPDC '!P193</f>
        <v>1.0000000000000052E-2</v>
      </c>
      <c r="T192">
        <f>'FY2016 RPDC '!Q193</f>
        <v>-27</v>
      </c>
      <c r="U192">
        <f>'FY2016 RPDC '!R193</f>
        <v>-4.8736462093862815E-2</v>
      </c>
    </row>
    <row r="193" spans="1:21" x14ac:dyDescent="0.35">
      <c r="A193">
        <f>'FY2016 RPDC '!A194</f>
        <v>193</v>
      </c>
      <c r="B193">
        <f>'FY2016 RPDC '!B194</f>
        <v>4271</v>
      </c>
      <c r="C193">
        <f>'FY2016 RPDC '!C194</f>
        <v>4271</v>
      </c>
      <c r="D193" t="str">
        <f>'FY2016 RPDC '!D194</f>
        <v>MID-PRAIRIE</v>
      </c>
      <c r="E193">
        <f>'FY2016 RPDC '!E194</f>
        <v>1246</v>
      </c>
      <c r="F193">
        <f>'FY2016 RPDC '!F194</f>
        <v>6390</v>
      </c>
      <c r="G193">
        <f>'FY2016 RPDC '!G194</f>
        <v>7961940</v>
      </c>
      <c r="H193">
        <f>'FY2016 RPDC '!H194</f>
        <v>0</v>
      </c>
      <c r="I193">
        <f>'FY2016 RPDC '!I194</f>
        <v>7961940</v>
      </c>
      <c r="J193">
        <f>'FY2016 RPDC '!J194</f>
        <v>1224.8</v>
      </c>
      <c r="K193">
        <f>'FY2016 RPDC '!K194</f>
        <v>6470</v>
      </c>
      <c r="L193">
        <f>'FY2016 RPDC '!L194</f>
        <v>7924456</v>
      </c>
      <c r="M193" t="e">
        <f>'FY2016 RPDC '!#REF!</f>
        <v>#REF!</v>
      </c>
      <c r="N193" t="e">
        <f>'FY2016 RPDC '!#REF!</f>
        <v>#REF!</v>
      </c>
      <c r="O193" t="e">
        <f>'FY2016 RPDC '!#REF!</f>
        <v>#REF!</v>
      </c>
      <c r="P193">
        <f>'FY2016 RPDC '!M194</f>
        <v>117103.40000000037</v>
      </c>
      <c r="Q193">
        <f>'FY2016 RPDC '!N194</f>
        <v>8041559.4000000004</v>
      </c>
      <c r="R193">
        <f>'FY2016 RPDC '!O194</f>
        <v>79619.400000000373</v>
      </c>
      <c r="S193">
        <f>'FY2016 RPDC '!P194</f>
        <v>1.0000000000000047E-2</v>
      </c>
      <c r="T193">
        <f>'FY2016 RPDC '!Q194</f>
        <v>-21.200000000000045</v>
      </c>
      <c r="U193">
        <f>'FY2016 RPDC '!R194</f>
        <v>-1.701444622792941E-2</v>
      </c>
    </row>
    <row r="194" spans="1:21" x14ac:dyDescent="0.35">
      <c r="A194">
        <f>'FY2016 RPDC '!A195</f>
        <v>194</v>
      </c>
      <c r="B194">
        <f>'FY2016 RPDC '!B195</f>
        <v>4356</v>
      </c>
      <c r="C194">
        <f>'FY2016 RPDC '!C195</f>
        <v>4356</v>
      </c>
      <c r="D194" t="str">
        <f>'FY2016 RPDC '!D195</f>
        <v>MISSOURI VALLEY</v>
      </c>
      <c r="E194">
        <f>'FY2016 RPDC '!E195</f>
        <v>859.2</v>
      </c>
      <c r="F194">
        <f>'FY2016 RPDC '!F195</f>
        <v>6366</v>
      </c>
      <c r="G194">
        <f>'FY2016 RPDC '!G195</f>
        <v>5469667</v>
      </c>
      <c r="H194">
        <f>'FY2016 RPDC '!H195</f>
        <v>0</v>
      </c>
      <c r="I194">
        <f>'FY2016 RPDC '!I195</f>
        <v>5469667</v>
      </c>
      <c r="J194">
        <f>'FY2016 RPDC '!J195</f>
        <v>833.4</v>
      </c>
      <c r="K194">
        <f>'FY2016 RPDC '!K195</f>
        <v>6446</v>
      </c>
      <c r="L194">
        <f>'FY2016 RPDC '!L195</f>
        <v>5372096.3999999994</v>
      </c>
      <c r="M194" t="e">
        <f>'FY2016 RPDC '!#REF!</f>
        <v>#REF!</v>
      </c>
      <c r="N194" t="e">
        <f>'FY2016 RPDC '!#REF!</f>
        <v>#REF!</v>
      </c>
      <c r="O194" t="e">
        <f>'FY2016 RPDC '!#REF!</f>
        <v>#REF!</v>
      </c>
      <c r="P194">
        <f>'FY2016 RPDC '!M195</f>
        <v>152267.27000000048</v>
      </c>
      <c r="Q194">
        <f>'FY2016 RPDC '!N195</f>
        <v>5524363.6699999999</v>
      </c>
      <c r="R194">
        <f>'FY2016 RPDC '!O195</f>
        <v>54696.669999999925</v>
      </c>
      <c r="S194">
        <f>'FY2016 RPDC '!P195</f>
        <v>9.9999999999999863E-3</v>
      </c>
      <c r="T194">
        <f>'FY2016 RPDC '!Q195</f>
        <v>-25.800000000000068</v>
      </c>
      <c r="U194">
        <f>'FY2016 RPDC '!R195</f>
        <v>-3.0027932960893934E-2</v>
      </c>
    </row>
    <row r="195" spans="1:21" x14ac:dyDescent="0.35">
      <c r="A195">
        <f>'FY2016 RPDC '!A196</f>
        <v>195</v>
      </c>
      <c r="B195">
        <f>'FY2016 RPDC '!B196</f>
        <v>4149</v>
      </c>
      <c r="C195">
        <f>'FY2016 RPDC '!C196</f>
        <v>4149</v>
      </c>
      <c r="D195" t="str">
        <f>'FY2016 RPDC '!D196</f>
        <v>MOC-FLOYD VALLEY</v>
      </c>
      <c r="E195">
        <f>'FY2016 RPDC '!E196</f>
        <v>1377.3</v>
      </c>
      <c r="F195">
        <f>'FY2016 RPDC '!F196</f>
        <v>6406</v>
      </c>
      <c r="G195">
        <f>'FY2016 RPDC '!G196</f>
        <v>8822984</v>
      </c>
      <c r="H195">
        <f>'FY2016 RPDC '!H196</f>
        <v>0</v>
      </c>
      <c r="I195">
        <f>'FY2016 RPDC '!I196</f>
        <v>8822984</v>
      </c>
      <c r="J195">
        <f>'FY2016 RPDC '!J196</f>
        <v>1404.1</v>
      </c>
      <c r="K195">
        <f>'FY2016 RPDC '!K196</f>
        <v>6486</v>
      </c>
      <c r="L195">
        <f>'FY2016 RPDC '!L196</f>
        <v>9106992.5999999996</v>
      </c>
      <c r="M195" t="e">
        <f>'FY2016 RPDC '!#REF!</f>
        <v>#REF!</v>
      </c>
      <c r="N195" t="e">
        <f>'FY2016 RPDC '!#REF!</f>
        <v>#REF!</v>
      </c>
      <c r="O195" t="e">
        <f>'FY2016 RPDC '!#REF!</f>
        <v>#REF!</v>
      </c>
      <c r="P195">
        <f>'FY2016 RPDC '!M196</f>
        <v>0</v>
      </c>
      <c r="Q195">
        <f>'FY2016 RPDC '!N196</f>
        <v>9106992.5999999996</v>
      </c>
      <c r="R195">
        <f>'FY2016 RPDC '!O196</f>
        <v>284008.59999999963</v>
      </c>
      <c r="S195">
        <f>'FY2016 RPDC '!P196</f>
        <v>3.2189631081729224E-2</v>
      </c>
      <c r="T195">
        <f>'FY2016 RPDC '!Q196</f>
        <v>26.799999999999955</v>
      </c>
      <c r="U195">
        <f>'FY2016 RPDC '!R196</f>
        <v>1.9458360560516922E-2</v>
      </c>
    </row>
    <row r="196" spans="1:21" x14ac:dyDescent="0.35">
      <c r="A196">
        <f>'FY2016 RPDC '!A197</f>
        <v>196</v>
      </c>
      <c r="B196">
        <f>'FY2016 RPDC '!B197</f>
        <v>4437</v>
      </c>
      <c r="C196">
        <f>'FY2016 RPDC '!C197</f>
        <v>4437</v>
      </c>
      <c r="D196" t="str">
        <f>'FY2016 RPDC '!D197</f>
        <v>MONTEZUMA</v>
      </c>
      <c r="E196">
        <f>'FY2016 RPDC '!E197</f>
        <v>550.9</v>
      </c>
      <c r="F196">
        <f>'FY2016 RPDC '!F197</f>
        <v>6366</v>
      </c>
      <c r="G196">
        <f>'FY2016 RPDC '!G197</f>
        <v>3507029</v>
      </c>
      <c r="H196">
        <f>'FY2016 RPDC '!H197</f>
        <v>0</v>
      </c>
      <c r="I196">
        <f>'FY2016 RPDC '!I197</f>
        <v>3507029</v>
      </c>
      <c r="J196">
        <f>'FY2016 RPDC '!J197</f>
        <v>526.29999999999995</v>
      </c>
      <c r="K196">
        <f>'FY2016 RPDC '!K197</f>
        <v>6446</v>
      </c>
      <c r="L196">
        <f>'FY2016 RPDC '!L197</f>
        <v>3392529.8</v>
      </c>
      <c r="M196" t="e">
        <f>'FY2016 RPDC '!#REF!</f>
        <v>#REF!</v>
      </c>
      <c r="N196" t="e">
        <f>'FY2016 RPDC '!#REF!</f>
        <v>#REF!</v>
      </c>
      <c r="O196" t="e">
        <f>'FY2016 RPDC '!#REF!</f>
        <v>#REF!</v>
      </c>
      <c r="P196">
        <f>'FY2016 RPDC '!M197</f>
        <v>149569.49000000022</v>
      </c>
      <c r="Q196">
        <f>'FY2016 RPDC '!N197</f>
        <v>3542099.29</v>
      </c>
      <c r="R196">
        <f>'FY2016 RPDC '!O197</f>
        <v>35070.290000000037</v>
      </c>
      <c r="S196">
        <f>'FY2016 RPDC '!P197</f>
        <v>1.0000000000000011E-2</v>
      </c>
      <c r="T196">
        <f>'FY2016 RPDC '!Q197</f>
        <v>-24.600000000000023</v>
      </c>
      <c r="U196">
        <f>'FY2016 RPDC '!R197</f>
        <v>-4.4654202214558042E-2</v>
      </c>
    </row>
    <row r="197" spans="1:21" x14ac:dyDescent="0.35">
      <c r="A197">
        <f>'FY2016 RPDC '!A198</f>
        <v>197</v>
      </c>
      <c r="B197">
        <f>'FY2016 RPDC '!B198</f>
        <v>4446</v>
      </c>
      <c r="C197">
        <f>'FY2016 RPDC '!C198</f>
        <v>4446</v>
      </c>
      <c r="D197" t="str">
        <f>'FY2016 RPDC '!D198</f>
        <v>MONTICELLO</v>
      </c>
      <c r="E197">
        <f>'FY2016 RPDC '!E198</f>
        <v>1020.6</v>
      </c>
      <c r="F197">
        <f>'FY2016 RPDC '!F198</f>
        <v>6366</v>
      </c>
      <c r="G197">
        <f>'FY2016 RPDC '!G198</f>
        <v>6497140</v>
      </c>
      <c r="H197">
        <f>'FY2016 RPDC '!H198</f>
        <v>0</v>
      </c>
      <c r="I197">
        <f>'FY2016 RPDC '!I198</f>
        <v>6497140</v>
      </c>
      <c r="J197">
        <f>'FY2016 RPDC '!J198</f>
        <v>1028.8</v>
      </c>
      <c r="K197">
        <f>'FY2016 RPDC '!K198</f>
        <v>6446</v>
      </c>
      <c r="L197">
        <f>'FY2016 RPDC '!L198</f>
        <v>6631644.7999999998</v>
      </c>
      <c r="M197" t="e">
        <f>'FY2016 RPDC '!#REF!</f>
        <v>#REF!</v>
      </c>
      <c r="N197" t="e">
        <f>'FY2016 RPDC '!#REF!</f>
        <v>#REF!</v>
      </c>
      <c r="O197" t="e">
        <f>'FY2016 RPDC '!#REF!</f>
        <v>#REF!</v>
      </c>
      <c r="P197">
        <f>'FY2016 RPDC '!M198</f>
        <v>0</v>
      </c>
      <c r="Q197">
        <f>'FY2016 RPDC '!N198</f>
        <v>6631644.7999999998</v>
      </c>
      <c r="R197">
        <f>'FY2016 RPDC '!O198</f>
        <v>134504.79999999981</v>
      </c>
      <c r="S197">
        <f>'FY2016 RPDC '!P198</f>
        <v>2.0702155102091044E-2</v>
      </c>
      <c r="T197">
        <f>'FY2016 RPDC '!Q198</f>
        <v>8.1999999999999318</v>
      </c>
      <c r="U197">
        <f>'FY2016 RPDC '!R198</f>
        <v>8.0344895159709297E-3</v>
      </c>
    </row>
    <row r="198" spans="1:21" x14ac:dyDescent="0.35">
      <c r="A198">
        <f>'FY2016 RPDC '!A199</f>
        <v>198</v>
      </c>
      <c r="B198">
        <f>'FY2016 RPDC '!B199</f>
        <v>4491</v>
      </c>
      <c r="C198">
        <f>'FY2016 RPDC '!C199</f>
        <v>4491</v>
      </c>
      <c r="D198" t="str">
        <f>'FY2016 RPDC '!D199</f>
        <v>MORAVIA</v>
      </c>
      <c r="E198">
        <f>'FY2016 RPDC '!E199</f>
        <v>352.9</v>
      </c>
      <c r="F198">
        <f>'FY2016 RPDC '!F199</f>
        <v>6366</v>
      </c>
      <c r="G198">
        <f>'FY2016 RPDC '!G199</f>
        <v>2246561</v>
      </c>
      <c r="H198">
        <f>'FY2016 RPDC '!H199</f>
        <v>0</v>
      </c>
      <c r="I198">
        <f>'FY2016 RPDC '!I199</f>
        <v>2246561</v>
      </c>
      <c r="J198">
        <f>'FY2016 RPDC '!J199</f>
        <v>346.9</v>
      </c>
      <c r="K198">
        <f>'FY2016 RPDC '!K199</f>
        <v>6446</v>
      </c>
      <c r="L198">
        <f>'FY2016 RPDC '!L199</f>
        <v>2236117.4</v>
      </c>
      <c r="M198" t="e">
        <f>'FY2016 RPDC '!#REF!</f>
        <v>#REF!</v>
      </c>
      <c r="N198" t="e">
        <f>'FY2016 RPDC '!#REF!</f>
        <v>#REF!</v>
      </c>
      <c r="O198" t="e">
        <f>'FY2016 RPDC '!#REF!</f>
        <v>#REF!</v>
      </c>
      <c r="P198">
        <f>'FY2016 RPDC '!M199</f>
        <v>32909.209999999963</v>
      </c>
      <c r="Q198">
        <f>'FY2016 RPDC '!N199</f>
        <v>2269026.61</v>
      </c>
      <c r="R198">
        <f>'FY2016 RPDC '!O199</f>
        <v>22465.60999999987</v>
      </c>
      <c r="S198">
        <f>'FY2016 RPDC '!P199</f>
        <v>9.9999999999999412E-3</v>
      </c>
      <c r="T198">
        <f>'FY2016 RPDC '!Q199</f>
        <v>-6</v>
      </c>
      <c r="U198">
        <f>'FY2016 RPDC '!R199</f>
        <v>-1.7001983564749221E-2</v>
      </c>
    </row>
    <row r="199" spans="1:21" x14ac:dyDescent="0.35">
      <c r="A199">
        <f>'FY2016 RPDC '!A200</f>
        <v>199</v>
      </c>
      <c r="B199">
        <f>'FY2016 RPDC '!B200</f>
        <v>4505</v>
      </c>
      <c r="C199">
        <f>'FY2016 RPDC '!C200</f>
        <v>4505</v>
      </c>
      <c r="D199" t="str">
        <f>'FY2016 RPDC '!D200</f>
        <v>MORMON TRAIL</v>
      </c>
      <c r="E199">
        <f>'FY2016 RPDC '!E200</f>
        <v>249.1</v>
      </c>
      <c r="F199">
        <f>'FY2016 RPDC '!F200</f>
        <v>6440</v>
      </c>
      <c r="G199">
        <f>'FY2016 RPDC '!G200</f>
        <v>1604204</v>
      </c>
      <c r="H199">
        <f>'FY2016 RPDC '!H200</f>
        <v>0</v>
      </c>
      <c r="I199">
        <f>'FY2016 RPDC '!I200</f>
        <v>1604204</v>
      </c>
      <c r="J199">
        <f>'FY2016 RPDC '!J200</f>
        <v>241.3</v>
      </c>
      <c r="K199">
        <f>'FY2016 RPDC '!K200</f>
        <v>6520</v>
      </c>
      <c r="L199">
        <f>'FY2016 RPDC '!L200</f>
        <v>1573276</v>
      </c>
      <c r="M199" t="e">
        <f>'FY2016 RPDC '!#REF!</f>
        <v>#REF!</v>
      </c>
      <c r="N199" t="e">
        <f>'FY2016 RPDC '!#REF!</f>
        <v>#REF!</v>
      </c>
      <c r="O199" t="e">
        <f>'FY2016 RPDC '!#REF!</f>
        <v>#REF!</v>
      </c>
      <c r="P199">
        <f>'FY2016 RPDC '!M200</f>
        <v>46970.040000000037</v>
      </c>
      <c r="Q199">
        <f>'FY2016 RPDC '!N200</f>
        <v>1620246.04</v>
      </c>
      <c r="R199">
        <f>'FY2016 RPDC '!O200</f>
        <v>16042.040000000037</v>
      </c>
      <c r="S199">
        <f>'FY2016 RPDC '!P200</f>
        <v>1.0000000000000023E-2</v>
      </c>
      <c r="T199">
        <f>'FY2016 RPDC '!Q200</f>
        <v>-7.7999999999999829</v>
      </c>
      <c r="U199">
        <f>'FY2016 RPDC '!R200</f>
        <v>-3.1312725812926469E-2</v>
      </c>
    </row>
    <row r="200" spans="1:21" x14ac:dyDescent="0.35">
      <c r="A200">
        <f>'FY2016 RPDC '!A201</f>
        <v>200</v>
      </c>
      <c r="B200">
        <f>'FY2016 RPDC '!B201</f>
        <v>4509</v>
      </c>
      <c r="C200">
        <f>'FY2016 RPDC '!C201</f>
        <v>4509</v>
      </c>
      <c r="D200" t="str">
        <f>'FY2016 RPDC '!D201</f>
        <v>MORNING SUN</v>
      </c>
      <c r="E200">
        <f>'FY2016 RPDC '!E201</f>
        <v>221</v>
      </c>
      <c r="F200">
        <f>'FY2016 RPDC '!F201</f>
        <v>6366</v>
      </c>
      <c r="G200">
        <f>'FY2016 RPDC '!G201</f>
        <v>1406886</v>
      </c>
      <c r="H200">
        <f>'FY2016 RPDC '!H201</f>
        <v>0</v>
      </c>
      <c r="I200">
        <f>'FY2016 RPDC '!I201</f>
        <v>1406886</v>
      </c>
      <c r="J200">
        <f>'FY2016 RPDC '!J201</f>
        <v>222</v>
      </c>
      <c r="K200">
        <f>'FY2016 RPDC '!K201</f>
        <v>6446</v>
      </c>
      <c r="L200">
        <f>'FY2016 RPDC '!L201</f>
        <v>1431012</v>
      </c>
      <c r="M200" t="e">
        <f>'FY2016 RPDC '!#REF!</f>
        <v>#REF!</v>
      </c>
      <c r="N200" t="e">
        <f>'FY2016 RPDC '!#REF!</f>
        <v>#REF!</v>
      </c>
      <c r="O200" t="e">
        <f>'FY2016 RPDC '!#REF!</f>
        <v>#REF!</v>
      </c>
      <c r="P200">
        <f>'FY2016 RPDC '!M201</f>
        <v>0</v>
      </c>
      <c r="Q200">
        <f>'FY2016 RPDC '!N201</f>
        <v>1431012</v>
      </c>
      <c r="R200">
        <f>'FY2016 RPDC '!O201</f>
        <v>24126</v>
      </c>
      <c r="S200">
        <f>'FY2016 RPDC '!P201</f>
        <v>1.7148510966773427E-2</v>
      </c>
      <c r="T200">
        <f>'FY2016 RPDC '!Q201</f>
        <v>1</v>
      </c>
      <c r="U200">
        <f>'FY2016 RPDC '!R201</f>
        <v>4.5248868778280547E-3</v>
      </c>
    </row>
    <row r="201" spans="1:21" x14ac:dyDescent="0.35">
      <c r="A201">
        <f>'FY2016 RPDC '!A202</f>
        <v>201</v>
      </c>
      <c r="B201">
        <f>'FY2016 RPDC '!B202</f>
        <v>4518</v>
      </c>
      <c r="C201">
        <f>'FY2016 RPDC '!C202</f>
        <v>4518</v>
      </c>
      <c r="D201" t="str">
        <f>'FY2016 RPDC '!D202</f>
        <v>MOULTON-UDELL</v>
      </c>
      <c r="E201">
        <f>'FY2016 RPDC '!E202</f>
        <v>231.9</v>
      </c>
      <c r="F201">
        <f>'FY2016 RPDC '!F202</f>
        <v>6366</v>
      </c>
      <c r="G201">
        <f>'FY2016 RPDC '!G202</f>
        <v>1476275</v>
      </c>
      <c r="H201">
        <f>'FY2016 RPDC '!H202</f>
        <v>0</v>
      </c>
      <c r="I201">
        <f>'FY2016 RPDC '!I202</f>
        <v>1476275</v>
      </c>
      <c r="J201">
        <f>'FY2016 RPDC '!J202</f>
        <v>212.4</v>
      </c>
      <c r="K201">
        <f>'FY2016 RPDC '!K202</f>
        <v>6446</v>
      </c>
      <c r="L201">
        <f>'FY2016 RPDC '!L202</f>
        <v>1369130.4000000001</v>
      </c>
      <c r="M201" t="e">
        <f>'FY2016 RPDC '!#REF!</f>
        <v>#REF!</v>
      </c>
      <c r="N201" t="e">
        <f>'FY2016 RPDC '!#REF!</f>
        <v>#REF!</v>
      </c>
      <c r="O201" t="e">
        <f>'FY2016 RPDC '!#REF!</f>
        <v>#REF!</v>
      </c>
      <c r="P201">
        <f>'FY2016 RPDC '!M202</f>
        <v>121907.34999999986</v>
      </c>
      <c r="Q201">
        <f>'FY2016 RPDC '!N202</f>
        <v>1491037.75</v>
      </c>
      <c r="R201">
        <f>'FY2016 RPDC '!O202</f>
        <v>14762.75</v>
      </c>
      <c r="S201">
        <f>'FY2016 RPDC '!P202</f>
        <v>0.01</v>
      </c>
      <c r="T201">
        <f>'FY2016 RPDC '!Q202</f>
        <v>0</v>
      </c>
      <c r="U201">
        <f>'FY2016 RPDC '!R202</f>
        <v>0</v>
      </c>
    </row>
    <row r="202" spans="1:21" x14ac:dyDescent="0.35">
      <c r="A202">
        <f>'FY2016 RPDC '!A203</f>
        <v>202</v>
      </c>
      <c r="B202">
        <f>'FY2016 RPDC '!B203</f>
        <v>4527</v>
      </c>
      <c r="C202">
        <f>'FY2016 RPDC '!C203</f>
        <v>4527</v>
      </c>
      <c r="D202" t="str">
        <f>'FY2016 RPDC '!D203</f>
        <v>MOUNT AYR</v>
      </c>
      <c r="E202">
        <f>'FY2016 RPDC '!E203</f>
        <v>629.4</v>
      </c>
      <c r="F202">
        <f>'FY2016 RPDC '!F203</f>
        <v>6369</v>
      </c>
      <c r="G202">
        <f>'FY2016 RPDC '!G203</f>
        <v>4008649</v>
      </c>
      <c r="H202">
        <f>'FY2016 RPDC '!H203</f>
        <v>0</v>
      </c>
      <c r="I202">
        <f>'FY2016 RPDC '!I203</f>
        <v>4008649</v>
      </c>
      <c r="J202">
        <f>'FY2016 RPDC '!J203</f>
        <v>647</v>
      </c>
      <c r="K202">
        <f>'FY2016 RPDC '!K203</f>
        <v>6449</v>
      </c>
      <c r="L202">
        <f>'FY2016 RPDC '!L203</f>
        <v>4172503</v>
      </c>
      <c r="M202" t="e">
        <f>'FY2016 RPDC '!#REF!</f>
        <v>#REF!</v>
      </c>
      <c r="N202" t="e">
        <f>'FY2016 RPDC '!#REF!</f>
        <v>#REF!</v>
      </c>
      <c r="O202" t="e">
        <f>'FY2016 RPDC '!#REF!</f>
        <v>#REF!</v>
      </c>
      <c r="P202">
        <f>'FY2016 RPDC '!M203</f>
        <v>0</v>
      </c>
      <c r="Q202">
        <f>'FY2016 RPDC '!N203</f>
        <v>4172503</v>
      </c>
      <c r="R202">
        <f>'FY2016 RPDC '!O203</f>
        <v>163854</v>
      </c>
      <c r="S202">
        <f>'FY2016 RPDC '!P203</f>
        <v>4.0875117776587575E-2</v>
      </c>
      <c r="T202">
        <f>'FY2016 RPDC '!Q203</f>
        <v>17.600000000000023</v>
      </c>
      <c r="U202">
        <f>'FY2016 RPDC '!R203</f>
        <v>2.7963139497934577E-2</v>
      </c>
    </row>
    <row r="203" spans="1:21" x14ac:dyDescent="0.35">
      <c r="A203">
        <f>'FY2016 RPDC '!A204</f>
        <v>203</v>
      </c>
      <c r="B203">
        <f>'FY2016 RPDC '!B204</f>
        <v>4536</v>
      </c>
      <c r="C203">
        <f>'FY2016 RPDC '!C204</f>
        <v>4536</v>
      </c>
      <c r="D203" t="str">
        <f>'FY2016 RPDC '!D204</f>
        <v>MOUNT PLEASANT</v>
      </c>
      <c r="E203">
        <f>'FY2016 RPDC '!E204</f>
        <v>1964.9</v>
      </c>
      <c r="F203">
        <f>'FY2016 RPDC '!F204</f>
        <v>6366</v>
      </c>
      <c r="G203">
        <f>'FY2016 RPDC '!G204</f>
        <v>12508553</v>
      </c>
      <c r="H203">
        <f>'FY2016 RPDC '!H204</f>
        <v>33297</v>
      </c>
      <c r="I203">
        <f>'FY2016 RPDC '!I204</f>
        <v>12541850</v>
      </c>
      <c r="J203">
        <f>'FY2016 RPDC '!J204</f>
        <v>1990.1</v>
      </c>
      <c r="K203">
        <f>'FY2016 RPDC '!K204</f>
        <v>6446</v>
      </c>
      <c r="L203">
        <f>'FY2016 RPDC '!L204</f>
        <v>12828184.6</v>
      </c>
      <c r="M203" t="e">
        <f>'FY2016 RPDC '!#REF!</f>
        <v>#REF!</v>
      </c>
      <c r="N203" t="e">
        <f>'FY2016 RPDC '!#REF!</f>
        <v>#REF!</v>
      </c>
      <c r="O203" t="e">
        <f>'FY2016 RPDC '!#REF!</f>
        <v>#REF!</v>
      </c>
      <c r="P203">
        <f>'FY2016 RPDC '!M204</f>
        <v>0</v>
      </c>
      <c r="Q203">
        <f>'FY2016 RPDC '!N204</f>
        <v>12828184.6</v>
      </c>
      <c r="R203">
        <f>'FY2016 RPDC '!O204</f>
        <v>286334.59999999963</v>
      </c>
      <c r="S203">
        <f>'FY2016 RPDC '!P204</f>
        <v>2.2830332048302253E-2</v>
      </c>
      <c r="T203">
        <f>'FY2016 RPDC '!Q204</f>
        <v>25.199999999999818</v>
      </c>
      <c r="U203">
        <f>'FY2016 RPDC '!R204</f>
        <v>1.2825080156750886E-2</v>
      </c>
    </row>
    <row r="204" spans="1:21" x14ac:dyDescent="0.35">
      <c r="A204">
        <f>'FY2016 RPDC '!A205</f>
        <v>204</v>
      </c>
      <c r="B204">
        <f>'FY2016 RPDC '!B205</f>
        <v>4554</v>
      </c>
      <c r="C204">
        <f>'FY2016 RPDC '!C205</f>
        <v>4554</v>
      </c>
      <c r="D204" t="str">
        <f>'FY2016 RPDC '!D205</f>
        <v>MOUNT VERNON</v>
      </c>
      <c r="E204">
        <f>'FY2016 RPDC '!E205</f>
        <v>1095.0999999999999</v>
      </c>
      <c r="F204">
        <f>'FY2016 RPDC '!F205</f>
        <v>6366</v>
      </c>
      <c r="G204">
        <f>'FY2016 RPDC '!G205</f>
        <v>6971407</v>
      </c>
      <c r="H204">
        <f>'FY2016 RPDC '!H205</f>
        <v>0</v>
      </c>
      <c r="I204">
        <f>'FY2016 RPDC '!I205</f>
        <v>6971407</v>
      </c>
      <c r="J204">
        <f>'FY2016 RPDC '!J205</f>
        <v>1072.3</v>
      </c>
      <c r="K204">
        <f>'FY2016 RPDC '!K205</f>
        <v>6446</v>
      </c>
      <c r="L204">
        <f>'FY2016 RPDC '!L205</f>
        <v>6912045.7999999998</v>
      </c>
      <c r="M204" t="e">
        <f>'FY2016 RPDC '!#REF!</f>
        <v>#REF!</v>
      </c>
      <c r="N204" t="e">
        <f>'FY2016 RPDC '!#REF!</f>
        <v>#REF!</v>
      </c>
      <c r="O204" t="e">
        <f>'FY2016 RPDC '!#REF!</f>
        <v>#REF!</v>
      </c>
      <c r="P204">
        <f>'FY2016 RPDC '!M205</f>
        <v>129075.27000000048</v>
      </c>
      <c r="Q204">
        <f>'FY2016 RPDC '!N205</f>
        <v>7041121.0700000003</v>
      </c>
      <c r="R204">
        <f>'FY2016 RPDC '!O205</f>
        <v>69714.070000000298</v>
      </c>
      <c r="S204">
        <f>'FY2016 RPDC '!P205</f>
        <v>1.0000000000000044E-2</v>
      </c>
      <c r="T204">
        <f>'FY2016 RPDC '!Q205</f>
        <v>-22.799999999999955</v>
      </c>
      <c r="U204">
        <f>'FY2016 RPDC '!R205</f>
        <v>-2.0820016436855042E-2</v>
      </c>
    </row>
    <row r="205" spans="1:21" x14ac:dyDescent="0.35">
      <c r="A205">
        <f>'FY2016 RPDC '!A206</f>
        <v>205</v>
      </c>
      <c r="B205">
        <f>'FY2016 RPDC '!B206</f>
        <v>4572</v>
      </c>
      <c r="C205">
        <f>'FY2016 RPDC '!C206</f>
        <v>4572</v>
      </c>
      <c r="D205" t="str">
        <f>'FY2016 RPDC '!D206</f>
        <v>MURRAY</v>
      </c>
      <c r="E205">
        <f>'FY2016 RPDC '!E206</f>
        <v>270.60000000000002</v>
      </c>
      <c r="F205">
        <f>'FY2016 RPDC '!F206</f>
        <v>6366</v>
      </c>
      <c r="G205">
        <f>'FY2016 RPDC '!G206</f>
        <v>1722640</v>
      </c>
      <c r="H205">
        <f>'FY2016 RPDC '!H206</f>
        <v>17653</v>
      </c>
      <c r="I205">
        <f>'FY2016 RPDC '!I206</f>
        <v>1740293</v>
      </c>
      <c r="J205">
        <f>'FY2016 RPDC '!J206</f>
        <v>256.39999999999998</v>
      </c>
      <c r="K205">
        <f>'FY2016 RPDC '!K206</f>
        <v>6446</v>
      </c>
      <c r="L205">
        <f>'FY2016 RPDC '!L206</f>
        <v>1652754.4</v>
      </c>
      <c r="M205" t="e">
        <f>'FY2016 RPDC '!#REF!</f>
        <v>#REF!</v>
      </c>
      <c r="N205" t="e">
        <f>'FY2016 RPDC '!#REF!</f>
        <v>#REF!</v>
      </c>
      <c r="O205" t="e">
        <f>'FY2016 RPDC '!#REF!</f>
        <v>#REF!</v>
      </c>
      <c r="P205">
        <f>'FY2016 RPDC '!M206</f>
        <v>87112</v>
      </c>
      <c r="Q205">
        <f>'FY2016 RPDC '!N206</f>
        <v>1739866.4</v>
      </c>
      <c r="R205">
        <f>'FY2016 RPDC '!O206</f>
        <v>-426.60000000009313</v>
      </c>
      <c r="S205">
        <f>'FY2016 RPDC '!P206</f>
        <v>-2.4513113596394008E-4</v>
      </c>
      <c r="T205">
        <f>'FY2016 RPDC '!Q206</f>
        <v>-14.200000000000045</v>
      </c>
      <c r="U205">
        <f>'FY2016 RPDC '!R206</f>
        <v>-5.2475979305247764E-2</v>
      </c>
    </row>
    <row r="206" spans="1:21" x14ac:dyDescent="0.35">
      <c r="A206">
        <f>'FY2016 RPDC '!A207</f>
        <v>206</v>
      </c>
      <c r="B206">
        <f>'FY2016 RPDC '!B207</f>
        <v>4581</v>
      </c>
      <c r="C206">
        <f>'FY2016 RPDC '!C207</f>
        <v>4581</v>
      </c>
      <c r="D206" t="str">
        <f>'FY2016 RPDC '!D207</f>
        <v>MUSCATINE</v>
      </c>
      <c r="E206">
        <f>'FY2016 RPDC '!E207</f>
        <v>5344.4</v>
      </c>
      <c r="F206">
        <f>'FY2016 RPDC '!F207</f>
        <v>6366</v>
      </c>
      <c r="G206">
        <f>'FY2016 RPDC '!G207</f>
        <v>34022450</v>
      </c>
      <c r="H206">
        <f>'FY2016 RPDC '!H207</f>
        <v>0</v>
      </c>
      <c r="I206">
        <f>'FY2016 RPDC '!I207</f>
        <v>34022450</v>
      </c>
      <c r="J206">
        <f>'FY2016 RPDC '!J207</f>
        <v>5328.4</v>
      </c>
      <c r="K206">
        <f>'FY2016 RPDC '!K207</f>
        <v>6446</v>
      </c>
      <c r="L206">
        <f>'FY2016 RPDC '!L207</f>
        <v>34346866.399999999</v>
      </c>
      <c r="M206" t="e">
        <f>'FY2016 RPDC '!#REF!</f>
        <v>#REF!</v>
      </c>
      <c r="N206" t="e">
        <f>'FY2016 RPDC '!#REF!</f>
        <v>#REF!</v>
      </c>
      <c r="O206" t="e">
        <f>'FY2016 RPDC '!#REF!</f>
        <v>#REF!</v>
      </c>
      <c r="P206">
        <f>'FY2016 RPDC '!M207</f>
        <v>15808.10000000149</v>
      </c>
      <c r="Q206">
        <f>'FY2016 RPDC '!N207</f>
        <v>34362674.5</v>
      </c>
      <c r="R206">
        <f>'FY2016 RPDC '!O207</f>
        <v>340224.5</v>
      </c>
      <c r="S206">
        <f>'FY2016 RPDC '!P207</f>
        <v>0.01</v>
      </c>
      <c r="T206">
        <f>'FY2016 RPDC '!Q207</f>
        <v>-16</v>
      </c>
      <c r="U206">
        <f>'FY2016 RPDC '!R207</f>
        <v>-2.9937878901279847E-3</v>
      </c>
    </row>
    <row r="207" spans="1:21" x14ac:dyDescent="0.35">
      <c r="A207">
        <f>'FY2016 RPDC '!A208</f>
        <v>207</v>
      </c>
      <c r="B207">
        <f>'FY2016 RPDC '!B208</f>
        <v>4599</v>
      </c>
      <c r="C207">
        <f>'FY2016 RPDC '!C208</f>
        <v>4599</v>
      </c>
      <c r="D207" t="str">
        <f>'FY2016 RPDC '!D208</f>
        <v>NASHUA-PLAINFIELD</v>
      </c>
      <c r="E207">
        <f>'FY2016 RPDC '!E208</f>
        <v>646.4</v>
      </c>
      <c r="F207">
        <f>'FY2016 RPDC '!F208</f>
        <v>6478</v>
      </c>
      <c r="G207">
        <f>'FY2016 RPDC '!G208</f>
        <v>4187379</v>
      </c>
      <c r="H207">
        <f>'FY2016 RPDC '!H208</f>
        <v>0</v>
      </c>
      <c r="I207">
        <f>'FY2016 RPDC '!I208</f>
        <v>4187379</v>
      </c>
      <c r="J207">
        <f>'FY2016 RPDC '!J208</f>
        <v>624.4</v>
      </c>
      <c r="K207">
        <f>'FY2016 RPDC '!K208</f>
        <v>6558</v>
      </c>
      <c r="L207">
        <f>'FY2016 RPDC '!L208</f>
        <v>4094815.1999999997</v>
      </c>
      <c r="M207" t="e">
        <f>'FY2016 RPDC '!#REF!</f>
        <v>#REF!</v>
      </c>
      <c r="N207" t="e">
        <f>'FY2016 RPDC '!#REF!</f>
        <v>#REF!</v>
      </c>
      <c r="O207" t="e">
        <f>'FY2016 RPDC '!#REF!</f>
        <v>#REF!</v>
      </c>
      <c r="P207">
        <f>'FY2016 RPDC '!M208</f>
        <v>134437.59000000032</v>
      </c>
      <c r="Q207">
        <f>'FY2016 RPDC '!N208</f>
        <v>4229252.79</v>
      </c>
      <c r="R207">
        <f>'FY2016 RPDC '!O208</f>
        <v>41873.790000000037</v>
      </c>
      <c r="S207">
        <f>'FY2016 RPDC '!P208</f>
        <v>1.0000000000000009E-2</v>
      </c>
      <c r="T207">
        <f>'FY2016 RPDC '!Q208</f>
        <v>-22</v>
      </c>
      <c r="U207">
        <f>'FY2016 RPDC '!R208</f>
        <v>-3.4034653465346537E-2</v>
      </c>
    </row>
    <row r="208" spans="1:21" x14ac:dyDescent="0.35">
      <c r="A208">
        <f>'FY2016 RPDC '!A209</f>
        <v>208</v>
      </c>
      <c r="B208">
        <f>'FY2016 RPDC '!B209</f>
        <v>4617</v>
      </c>
      <c r="C208">
        <f>'FY2016 RPDC '!C209</f>
        <v>4617</v>
      </c>
      <c r="D208" t="str">
        <f>'FY2016 RPDC '!D209</f>
        <v>NEVADA</v>
      </c>
      <c r="E208">
        <f>'FY2016 RPDC '!E209</f>
        <v>1547.8</v>
      </c>
      <c r="F208">
        <f>'FY2016 RPDC '!F209</f>
        <v>6366</v>
      </c>
      <c r="G208">
        <f>'FY2016 RPDC '!G209</f>
        <v>9853295</v>
      </c>
      <c r="H208">
        <f>'FY2016 RPDC '!H209</f>
        <v>0</v>
      </c>
      <c r="I208">
        <f>'FY2016 RPDC '!I209</f>
        <v>9853295</v>
      </c>
      <c r="J208">
        <f>'FY2016 RPDC '!J209</f>
        <v>1572.6</v>
      </c>
      <c r="K208">
        <f>'FY2016 RPDC '!K209</f>
        <v>6446</v>
      </c>
      <c r="L208">
        <f>'FY2016 RPDC '!L209</f>
        <v>10136979.6</v>
      </c>
      <c r="M208" t="e">
        <f>'FY2016 RPDC '!#REF!</f>
        <v>#REF!</v>
      </c>
      <c r="N208" t="e">
        <f>'FY2016 RPDC '!#REF!</f>
        <v>#REF!</v>
      </c>
      <c r="O208" t="e">
        <f>'FY2016 RPDC '!#REF!</f>
        <v>#REF!</v>
      </c>
      <c r="P208">
        <f>'FY2016 RPDC '!M209</f>
        <v>0</v>
      </c>
      <c r="Q208">
        <f>'FY2016 RPDC '!N209</f>
        <v>10136979.6</v>
      </c>
      <c r="R208">
        <f>'FY2016 RPDC '!O209</f>
        <v>283684.59999999963</v>
      </c>
      <c r="S208">
        <f>'FY2016 RPDC '!P209</f>
        <v>2.8790835958935525E-2</v>
      </c>
      <c r="T208">
        <f>'FY2016 RPDC '!Q209</f>
        <v>24.799999999999955</v>
      </c>
      <c r="U208">
        <f>'FY2016 RPDC '!R209</f>
        <v>1.6022741956325078E-2</v>
      </c>
    </row>
    <row r="209" spans="1:21" x14ac:dyDescent="0.35">
      <c r="A209">
        <f>'FY2016 RPDC '!A210</f>
        <v>209</v>
      </c>
      <c r="B209">
        <f>'FY2016 RPDC '!B210</f>
        <v>4662</v>
      </c>
      <c r="C209">
        <f>'FY2016 RPDC '!C210</f>
        <v>4662</v>
      </c>
      <c r="D209" t="str">
        <f>'FY2016 RPDC '!D210</f>
        <v>NEW HAMPTON</v>
      </c>
      <c r="E209">
        <f>'FY2016 RPDC '!E210</f>
        <v>982.1</v>
      </c>
      <c r="F209">
        <f>'FY2016 RPDC '!F210</f>
        <v>6366</v>
      </c>
      <c r="G209">
        <f>'FY2016 RPDC '!G210</f>
        <v>6252049</v>
      </c>
      <c r="H209">
        <f>'FY2016 RPDC '!H210</f>
        <v>0</v>
      </c>
      <c r="I209">
        <f>'FY2016 RPDC '!I210</f>
        <v>6252049</v>
      </c>
      <c r="J209">
        <f>'FY2016 RPDC '!J210</f>
        <v>970.3</v>
      </c>
      <c r="K209">
        <f>'FY2016 RPDC '!K210</f>
        <v>6446</v>
      </c>
      <c r="L209">
        <f>'FY2016 RPDC '!L210</f>
        <v>6254553.7999999998</v>
      </c>
      <c r="M209" t="e">
        <f>'FY2016 RPDC '!#REF!</f>
        <v>#REF!</v>
      </c>
      <c r="N209" t="e">
        <f>'FY2016 RPDC '!#REF!</f>
        <v>#REF!</v>
      </c>
      <c r="O209" t="e">
        <f>'FY2016 RPDC '!#REF!</f>
        <v>#REF!</v>
      </c>
      <c r="P209">
        <f>'FY2016 RPDC '!M210</f>
        <v>60015.69000000041</v>
      </c>
      <c r="Q209">
        <f>'FY2016 RPDC '!N210</f>
        <v>6314569.4900000002</v>
      </c>
      <c r="R209">
        <f>'FY2016 RPDC '!O210</f>
        <v>62520.490000000224</v>
      </c>
      <c r="S209">
        <f>'FY2016 RPDC '!P210</f>
        <v>1.0000000000000035E-2</v>
      </c>
      <c r="T209">
        <f>'FY2016 RPDC '!Q210</f>
        <v>-11.800000000000068</v>
      </c>
      <c r="U209">
        <f>'FY2016 RPDC '!R210</f>
        <v>-1.2015069748498185E-2</v>
      </c>
    </row>
    <row r="210" spans="1:21" x14ac:dyDescent="0.35">
      <c r="A210">
        <f>'FY2016 RPDC '!A211</f>
        <v>210</v>
      </c>
      <c r="B210">
        <f>'FY2016 RPDC '!B211</f>
        <v>4689</v>
      </c>
      <c r="C210">
        <f>'FY2016 RPDC '!C211</f>
        <v>4689</v>
      </c>
      <c r="D210" t="str">
        <f>'FY2016 RPDC '!D211</f>
        <v>NEW LONDON</v>
      </c>
      <c r="E210">
        <f>'FY2016 RPDC '!E211</f>
        <v>525.70000000000005</v>
      </c>
      <c r="F210">
        <f>'FY2016 RPDC '!F211</f>
        <v>6366</v>
      </c>
      <c r="G210">
        <f>'FY2016 RPDC '!G211</f>
        <v>3346606</v>
      </c>
      <c r="H210">
        <f>'FY2016 RPDC '!H211</f>
        <v>0</v>
      </c>
      <c r="I210">
        <f>'FY2016 RPDC '!I211</f>
        <v>3346606</v>
      </c>
      <c r="J210">
        <f>'FY2016 RPDC '!J211</f>
        <v>490.9</v>
      </c>
      <c r="K210">
        <f>'FY2016 RPDC '!K211</f>
        <v>6446</v>
      </c>
      <c r="L210">
        <f>'FY2016 RPDC '!L211</f>
        <v>3164341.4</v>
      </c>
      <c r="M210" t="e">
        <f>'FY2016 RPDC '!#REF!</f>
        <v>#REF!</v>
      </c>
      <c r="N210" t="e">
        <f>'FY2016 RPDC '!#REF!</f>
        <v>#REF!</v>
      </c>
      <c r="O210" t="e">
        <f>'FY2016 RPDC '!#REF!</f>
        <v>#REF!</v>
      </c>
      <c r="P210">
        <f>'FY2016 RPDC '!M211</f>
        <v>215730.66000000015</v>
      </c>
      <c r="Q210">
        <f>'FY2016 RPDC '!N211</f>
        <v>3380072.06</v>
      </c>
      <c r="R210">
        <f>'FY2016 RPDC '!O211</f>
        <v>33466.060000000056</v>
      </c>
      <c r="S210">
        <f>'FY2016 RPDC '!P211</f>
        <v>1.0000000000000018E-2</v>
      </c>
      <c r="T210">
        <f>'FY2016 RPDC '!Q211</f>
        <v>-34.800000000000068</v>
      </c>
      <c r="U210">
        <f>'FY2016 RPDC '!R211</f>
        <v>-6.6197451017690825E-2</v>
      </c>
    </row>
    <row r="211" spans="1:21" x14ac:dyDescent="0.35">
      <c r="A211">
        <f>'FY2016 RPDC '!A212</f>
        <v>211</v>
      </c>
      <c r="B211">
        <f>'FY2016 RPDC '!B212</f>
        <v>4644</v>
      </c>
      <c r="C211">
        <f>'FY2016 RPDC '!C212</f>
        <v>4644</v>
      </c>
      <c r="D211" t="str">
        <f>'FY2016 RPDC '!D212</f>
        <v>NEWELL-FONDA</v>
      </c>
      <c r="E211">
        <f>'FY2016 RPDC '!E212</f>
        <v>480.7</v>
      </c>
      <c r="F211">
        <f>'FY2016 RPDC '!F212</f>
        <v>6455</v>
      </c>
      <c r="G211">
        <f>'FY2016 RPDC '!G212</f>
        <v>3102919</v>
      </c>
      <c r="H211">
        <f>'FY2016 RPDC '!H212</f>
        <v>0</v>
      </c>
      <c r="I211">
        <f>'FY2016 RPDC '!I212</f>
        <v>3102919</v>
      </c>
      <c r="J211">
        <f>'FY2016 RPDC '!J212</f>
        <v>463.8</v>
      </c>
      <c r="K211">
        <f>'FY2016 RPDC '!K212</f>
        <v>6535</v>
      </c>
      <c r="L211">
        <f>'FY2016 RPDC '!L212</f>
        <v>3030933</v>
      </c>
      <c r="M211" t="e">
        <f>'FY2016 RPDC '!#REF!</f>
        <v>#REF!</v>
      </c>
      <c r="N211" t="e">
        <f>'FY2016 RPDC '!#REF!</f>
        <v>#REF!</v>
      </c>
      <c r="O211" t="e">
        <f>'FY2016 RPDC '!#REF!</f>
        <v>#REF!</v>
      </c>
      <c r="P211">
        <f>'FY2016 RPDC '!M212</f>
        <v>103015.18999999994</v>
      </c>
      <c r="Q211">
        <f>'FY2016 RPDC '!N212</f>
        <v>3133948.19</v>
      </c>
      <c r="R211">
        <f>'FY2016 RPDC '!O212</f>
        <v>31029.189999999944</v>
      </c>
      <c r="S211">
        <f>'FY2016 RPDC '!P212</f>
        <v>9.9999999999999811E-3</v>
      </c>
      <c r="T211">
        <f>'FY2016 RPDC '!Q212</f>
        <v>-16.899999999999977</v>
      </c>
      <c r="U211">
        <f>'FY2016 RPDC '!R212</f>
        <v>-3.5157062617016802E-2</v>
      </c>
    </row>
    <row r="212" spans="1:21" x14ac:dyDescent="0.35">
      <c r="A212">
        <f>'FY2016 RPDC '!A213</f>
        <v>212</v>
      </c>
      <c r="B212">
        <f>'FY2016 RPDC '!B213</f>
        <v>4725</v>
      </c>
      <c r="C212">
        <f>'FY2016 RPDC '!C213</f>
        <v>4725</v>
      </c>
      <c r="D212" t="str">
        <f>'FY2016 RPDC '!D213</f>
        <v>NEWTON</v>
      </c>
      <c r="E212">
        <f>'FY2016 RPDC '!E213</f>
        <v>3002.7</v>
      </c>
      <c r="F212">
        <f>'FY2016 RPDC '!F213</f>
        <v>6366</v>
      </c>
      <c r="G212">
        <f>'FY2016 RPDC '!G213</f>
        <v>19115188</v>
      </c>
      <c r="H212">
        <f>'FY2016 RPDC '!H213</f>
        <v>0</v>
      </c>
      <c r="I212">
        <f>'FY2016 RPDC '!I213</f>
        <v>19115188</v>
      </c>
      <c r="J212">
        <f>'FY2016 RPDC '!J213</f>
        <v>2954.1</v>
      </c>
      <c r="K212">
        <f>'FY2016 RPDC '!K213</f>
        <v>6446</v>
      </c>
      <c r="L212">
        <f>'FY2016 RPDC '!L213</f>
        <v>19042128.599999998</v>
      </c>
      <c r="M212" t="e">
        <f>'FY2016 RPDC '!#REF!</f>
        <v>#REF!</v>
      </c>
      <c r="N212" t="e">
        <f>'FY2016 RPDC '!#REF!</f>
        <v>#REF!</v>
      </c>
      <c r="O212" t="e">
        <f>'FY2016 RPDC '!#REF!</f>
        <v>#REF!</v>
      </c>
      <c r="P212">
        <f>'FY2016 RPDC '!M213</f>
        <v>264211.28000000119</v>
      </c>
      <c r="Q212">
        <f>'FY2016 RPDC '!N213</f>
        <v>19306339.879999999</v>
      </c>
      <c r="R212">
        <f>'FY2016 RPDC '!O213</f>
        <v>191151.87999999896</v>
      </c>
      <c r="S212">
        <f>'FY2016 RPDC '!P213</f>
        <v>9.9999999999999447E-3</v>
      </c>
      <c r="T212">
        <f>'FY2016 RPDC '!Q213</f>
        <v>-48.599999999999909</v>
      </c>
      <c r="U212">
        <f>'FY2016 RPDC '!R213</f>
        <v>-1.6185433110200789E-2</v>
      </c>
    </row>
    <row r="213" spans="1:21" x14ac:dyDescent="0.35">
      <c r="A213">
        <f>'FY2016 RPDC '!A214</f>
        <v>213</v>
      </c>
      <c r="B213">
        <f>'FY2016 RPDC '!B214</f>
        <v>2673</v>
      </c>
      <c r="C213">
        <f>'FY2016 RPDC '!C214</f>
        <v>2673</v>
      </c>
      <c r="D213" t="str">
        <f>'FY2016 RPDC '!D214</f>
        <v>NODAWAY VALLEY</v>
      </c>
      <c r="E213">
        <f>'FY2016 RPDC '!E214</f>
        <v>677.3</v>
      </c>
      <c r="F213">
        <f>'FY2016 RPDC '!F214</f>
        <v>6403</v>
      </c>
      <c r="G213">
        <f>'FY2016 RPDC '!G214</f>
        <v>4336752</v>
      </c>
      <c r="H213">
        <f>'FY2016 RPDC '!H214</f>
        <v>0</v>
      </c>
      <c r="I213">
        <f>'FY2016 RPDC '!I214</f>
        <v>4336752</v>
      </c>
      <c r="J213">
        <f>'FY2016 RPDC '!J214</f>
        <v>668.6</v>
      </c>
      <c r="K213">
        <f>'FY2016 RPDC '!K214</f>
        <v>6483</v>
      </c>
      <c r="L213">
        <f>'FY2016 RPDC '!L214</f>
        <v>4334533.8</v>
      </c>
      <c r="M213" t="e">
        <f>'FY2016 RPDC '!#REF!</f>
        <v>#REF!</v>
      </c>
      <c r="N213" t="e">
        <f>'FY2016 RPDC '!#REF!</f>
        <v>#REF!</v>
      </c>
      <c r="O213" t="e">
        <f>'FY2016 RPDC '!#REF!</f>
        <v>#REF!</v>
      </c>
      <c r="P213">
        <f>'FY2016 RPDC '!M214</f>
        <v>45585.720000000671</v>
      </c>
      <c r="Q213">
        <f>'FY2016 RPDC '!N214</f>
        <v>4380119.5200000005</v>
      </c>
      <c r="R213">
        <f>'FY2016 RPDC '!O214</f>
        <v>43367.520000000484</v>
      </c>
      <c r="S213">
        <f>'FY2016 RPDC '!P214</f>
        <v>1.0000000000000111E-2</v>
      </c>
      <c r="T213">
        <f>'FY2016 RPDC '!Q214</f>
        <v>-8.6999999999999318</v>
      </c>
      <c r="U213">
        <f>'FY2016 RPDC '!R214</f>
        <v>-1.2845120330724838E-2</v>
      </c>
    </row>
    <row r="214" spans="1:21" x14ac:dyDescent="0.35">
      <c r="A214">
        <f>'FY2016 RPDC '!A215</f>
        <v>214</v>
      </c>
      <c r="B214">
        <f>'FY2016 RPDC '!B215</f>
        <v>153</v>
      </c>
      <c r="C214">
        <f>'FY2016 RPDC '!C215</f>
        <v>153</v>
      </c>
      <c r="D214" t="str">
        <f>'FY2016 RPDC '!D215</f>
        <v>NORTH BUTLER</v>
      </c>
      <c r="E214">
        <f>'FY2016 RPDC '!E215</f>
        <v>634.1</v>
      </c>
      <c r="F214">
        <f>'FY2016 RPDC '!F215</f>
        <v>6453</v>
      </c>
      <c r="G214">
        <f>'FY2016 RPDC '!G215</f>
        <v>4091847</v>
      </c>
      <c r="H214">
        <f>'FY2016 RPDC '!H215</f>
        <v>0</v>
      </c>
      <c r="I214">
        <f>'FY2016 RPDC '!I215</f>
        <v>4091847</v>
      </c>
      <c r="J214">
        <f>'FY2016 RPDC '!J215</f>
        <v>641.1</v>
      </c>
      <c r="K214">
        <f>'FY2016 RPDC '!K215</f>
        <v>6533</v>
      </c>
      <c r="L214">
        <f>'FY2016 RPDC '!L215</f>
        <v>4188306.3000000003</v>
      </c>
      <c r="M214" t="e">
        <f>'FY2016 RPDC '!#REF!</f>
        <v>#REF!</v>
      </c>
      <c r="N214" t="e">
        <f>'FY2016 RPDC '!#REF!</f>
        <v>#REF!</v>
      </c>
      <c r="O214" t="e">
        <f>'FY2016 RPDC '!#REF!</f>
        <v>#REF!</v>
      </c>
      <c r="P214">
        <f>'FY2016 RPDC '!M215</f>
        <v>0</v>
      </c>
      <c r="Q214">
        <f>'FY2016 RPDC '!N215</f>
        <v>4188306.3000000003</v>
      </c>
      <c r="R214">
        <f>'FY2016 RPDC '!O215</f>
        <v>96459.300000000279</v>
      </c>
      <c r="S214">
        <f>'FY2016 RPDC '!P215</f>
        <v>2.3573535374123294E-2</v>
      </c>
      <c r="T214">
        <f>'FY2016 RPDC '!Q215</f>
        <v>7</v>
      </c>
      <c r="U214">
        <f>'FY2016 RPDC '!R215</f>
        <v>1.1039268254218576E-2</v>
      </c>
    </row>
    <row r="215" spans="1:21" x14ac:dyDescent="0.35">
      <c r="A215">
        <f>'FY2016 RPDC '!A216</f>
        <v>215</v>
      </c>
      <c r="B215">
        <f>'FY2016 RPDC '!B216</f>
        <v>3691</v>
      </c>
      <c r="C215">
        <f>'FY2016 RPDC '!C216</f>
        <v>3691</v>
      </c>
      <c r="D215" t="str">
        <f>'FY2016 RPDC '!D216</f>
        <v>NORTH CEDAR</v>
      </c>
      <c r="E215">
        <f>'FY2016 RPDC '!E216</f>
        <v>859.8</v>
      </c>
      <c r="F215">
        <f>'FY2016 RPDC '!F216</f>
        <v>6407</v>
      </c>
      <c r="G215">
        <f>'FY2016 RPDC '!G216</f>
        <v>5508739</v>
      </c>
      <c r="H215">
        <f>'FY2016 RPDC '!H216</f>
        <v>0</v>
      </c>
      <c r="I215">
        <f>'FY2016 RPDC '!I216</f>
        <v>5508739</v>
      </c>
      <c r="J215">
        <f>'FY2016 RPDC '!J216</f>
        <v>863.9</v>
      </c>
      <c r="K215">
        <f>'FY2016 RPDC '!K216</f>
        <v>6487</v>
      </c>
      <c r="L215">
        <f>'FY2016 RPDC '!L216</f>
        <v>5604119.2999999998</v>
      </c>
      <c r="M215" t="e">
        <f>'FY2016 RPDC '!#REF!</f>
        <v>#REF!</v>
      </c>
      <c r="N215" t="e">
        <f>'FY2016 RPDC '!#REF!</f>
        <v>#REF!</v>
      </c>
      <c r="O215" t="e">
        <f>'FY2016 RPDC '!#REF!</f>
        <v>#REF!</v>
      </c>
      <c r="P215">
        <f>'FY2016 RPDC '!M216</f>
        <v>0</v>
      </c>
      <c r="Q215">
        <f>'FY2016 RPDC '!N216</f>
        <v>5604119.2999999998</v>
      </c>
      <c r="R215">
        <f>'FY2016 RPDC '!O216</f>
        <v>95380.299999999814</v>
      </c>
      <c r="S215">
        <f>'FY2016 RPDC '!P216</f>
        <v>1.7314361780436469E-2</v>
      </c>
      <c r="T215">
        <f>'FY2016 RPDC '!Q216</f>
        <v>4.1000000000000227</v>
      </c>
      <c r="U215">
        <f>'FY2016 RPDC '!R216</f>
        <v>4.7685508257734625E-3</v>
      </c>
    </row>
    <row r="216" spans="1:21" x14ac:dyDescent="0.35">
      <c r="A216">
        <f>'FY2016 RPDC '!A217</f>
        <v>216</v>
      </c>
      <c r="B216">
        <f>'FY2016 RPDC '!B217</f>
        <v>4774</v>
      </c>
      <c r="C216">
        <f>'FY2016 RPDC '!C217</f>
        <v>4774</v>
      </c>
      <c r="D216" t="str">
        <f>'FY2016 RPDC '!D217</f>
        <v>NORTH FAYETTE</v>
      </c>
      <c r="E216">
        <f>'FY2016 RPDC '!E217</f>
        <v>833</v>
      </c>
      <c r="F216">
        <f>'FY2016 RPDC '!F217</f>
        <v>6488</v>
      </c>
      <c r="G216">
        <f>'FY2016 RPDC '!G217</f>
        <v>5404504</v>
      </c>
      <c r="H216">
        <f>'FY2016 RPDC '!H217</f>
        <v>0</v>
      </c>
      <c r="I216">
        <f>'FY2016 RPDC '!I217</f>
        <v>5404504</v>
      </c>
      <c r="J216">
        <f>'FY2016 RPDC '!J217</f>
        <v>814</v>
      </c>
      <c r="K216">
        <f>'FY2016 RPDC '!K217</f>
        <v>6568</v>
      </c>
      <c r="L216">
        <f>'FY2016 RPDC '!L217</f>
        <v>5346352</v>
      </c>
      <c r="M216" t="e">
        <f>'FY2016 RPDC '!#REF!</f>
        <v>#REF!</v>
      </c>
      <c r="N216" t="e">
        <f>'FY2016 RPDC '!#REF!</f>
        <v>#REF!</v>
      </c>
      <c r="O216" t="e">
        <f>'FY2016 RPDC '!#REF!</f>
        <v>#REF!</v>
      </c>
      <c r="P216">
        <f>'FY2016 RPDC '!M217</f>
        <v>112197.04000000004</v>
      </c>
      <c r="Q216">
        <f>'FY2016 RPDC '!N217</f>
        <v>5458549.04</v>
      </c>
      <c r="R216">
        <f>'FY2016 RPDC '!O217</f>
        <v>54045.040000000037</v>
      </c>
      <c r="S216">
        <f>'FY2016 RPDC '!P217</f>
        <v>1.0000000000000007E-2</v>
      </c>
      <c r="T216">
        <f>'FY2016 RPDC '!Q217</f>
        <v>-19</v>
      </c>
      <c r="U216">
        <f>'FY2016 RPDC '!R217</f>
        <v>-2.2809123649459785E-2</v>
      </c>
    </row>
    <row r="217" spans="1:21" x14ac:dyDescent="0.35">
      <c r="A217">
        <f>'FY2016 RPDC '!A218</f>
        <v>217</v>
      </c>
      <c r="B217">
        <f>'FY2016 RPDC '!B218</f>
        <v>873</v>
      </c>
      <c r="C217">
        <f>'FY2016 RPDC '!C218</f>
        <v>873</v>
      </c>
      <c r="D217" t="str">
        <f>'FY2016 RPDC '!D218</f>
        <v>NORTH IOWA</v>
      </c>
      <c r="E217">
        <f>'FY2016 RPDC '!E218</f>
        <v>462.6</v>
      </c>
      <c r="F217">
        <f>'FY2016 RPDC '!F218</f>
        <v>6475</v>
      </c>
      <c r="G217">
        <f>'FY2016 RPDC '!G218</f>
        <v>2995335</v>
      </c>
      <c r="H217">
        <f>'FY2016 RPDC '!H218</f>
        <v>0</v>
      </c>
      <c r="I217">
        <f>'FY2016 RPDC '!I218</f>
        <v>2995335</v>
      </c>
      <c r="J217">
        <f>'FY2016 RPDC '!J218</f>
        <v>470.9</v>
      </c>
      <c r="K217">
        <f>'FY2016 RPDC '!K218</f>
        <v>6555</v>
      </c>
      <c r="L217">
        <f>'FY2016 RPDC '!L218</f>
        <v>3086749.5</v>
      </c>
      <c r="M217" t="e">
        <f>'FY2016 RPDC '!#REF!</f>
        <v>#REF!</v>
      </c>
      <c r="N217" t="e">
        <f>'FY2016 RPDC '!#REF!</f>
        <v>#REF!</v>
      </c>
      <c r="O217" t="e">
        <f>'FY2016 RPDC '!#REF!</f>
        <v>#REF!</v>
      </c>
      <c r="P217">
        <f>'FY2016 RPDC '!M218</f>
        <v>0</v>
      </c>
      <c r="Q217">
        <f>'FY2016 RPDC '!N218</f>
        <v>3086749.5</v>
      </c>
      <c r="R217">
        <f>'FY2016 RPDC '!O218</f>
        <v>91414.5</v>
      </c>
      <c r="S217">
        <f>'FY2016 RPDC '!P218</f>
        <v>3.0518956978100947E-2</v>
      </c>
      <c r="T217">
        <f>'FY2016 RPDC '!Q218</f>
        <v>8.2999999999999545</v>
      </c>
      <c r="U217">
        <f>'FY2016 RPDC '!R218</f>
        <v>1.7942066580198777E-2</v>
      </c>
    </row>
    <row r="218" spans="1:21" x14ac:dyDescent="0.35">
      <c r="A218">
        <f>'FY2016 RPDC '!A219</f>
        <v>218</v>
      </c>
      <c r="B218">
        <f>'FY2016 RPDC '!B219</f>
        <v>4778</v>
      </c>
      <c r="C218">
        <f>'FY2016 RPDC '!C219</f>
        <v>4778</v>
      </c>
      <c r="D218" t="str">
        <f>'FY2016 RPDC '!D219</f>
        <v>NORTH KOSSUTH</v>
      </c>
      <c r="E218">
        <f>'FY2016 RPDC '!E219</f>
        <v>287.8</v>
      </c>
      <c r="F218">
        <f>'FY2016 RPDC '!F219</f>
        <v>6403</v>
      </c>
      <c r="G218">
        <f>'FY2016 RPDC '!G219</f>
        <v>1842783</v>
      </c>
      <c r="H218">
        <f>'FY2016 RPDC '!H219</f>
        <v>29311</v>
      </c>
      <c r="I218">
        <f>'FY2016 RPDC '!I219</f>
        <v>1872094</v>
      </c>
      <c r="J218">
        <f>'FY2016 RPDC '!J219</f>
        <v>270.2</v>
      </c>
      <c r="K218">
        <f>'FY2016 RPDC '!K219</f>
        <v>6483</v>
      </c>
      <c r="L218">
        <f>'FY2016 RPDC '!L219</f>
        <v>1751706.5999999999</v>
      </c>
      <c r="M218" t="e">
        <f>'FY2016 RPDC '!#REF!</f>
        <v>#REF!</v>
      </c>
      <c r="N218" t="e">
        <f>'FY2016 RPDC '!#REF!</f>
        <v>#REF!</v>
      </c>
      <c r="O218" t="e">
        <f>'FY2016 RPDC '!#REF!</f>
        <v>#REF!</v>
      </c>
      <c r="P218">
        <f>'FY2016 RPDC '!M219</f>
        <v>109504.23000000021</v>
      </c>
      <c r="Q218">
        <f>'FY2016 RPDC '!N219</f>
        <v>1861210.83</v>
      </c>
      <c r="R218">
        <f>'FY2016 RPDC '!O219</f>
        <v>-10883.169999999925</v>
      </c>
      <c r="S218">
        <f>'FY2016 RPDC '!P219</f>
        <v>-5.8133672774977781E-3</v>
      </c>
      <c r="T218">
        <f>'FY2016 RPDC '!Q219</f>
        <v>-17.600000000000023</v>
      </c>
      <c r="U218">
        <f>'FY2016 RPDC '!R219</f>
        <v>-6.1153578874218281E-2</v>
      </c>
    </row>
    <row r="219" spans="1:21" x14ac:dyDescent="0.35">
      <c r="A219">
        <f>'FY2016 RPDC '!A220</f>
        <v>219</v>
      </c>
      <c r="B219">
        <f>'FY2016 RPDC '!B220</f>
        <v>4777</v>
      </c>
      <c r="C219">
        <f>'FY2016 RPDC '!C220</f>
        <v>4777</v>
      </c>
      <c r="D219" t="str">
        <f>'FY2016 RPDC '!D220</f>
        <v>NORTH LINN</v>
      </c>
      <c r="E219">
        <f>'FY2016 RPDC '!E220</f>
        <v>698.2</v>
      </c>
      <c r="F219">
        <f>'FY2016 RPDC '!F220</f>
        <v>6415</v>
      </c>
      <c r="G219">
        <f>'FY2016 RPDC '!G220</f>
        <v>4478953</v>
      </c>
      <c r="H219">
        <f>'FY2016 RPDC '!H220</f>
        <v>0</v>
      </c>
      <c r="I219">
        <f>'FY2016 RPDC '!I220</f>
        <v>4478953</v>
      </c>
      <c r="J219">
        <f>'FY2016 RPDC '!J220</f>
        <v>678.6</v>
      </c>
      <c r="K219">
        <f>'FY2016 RPDC '!K220</f>
        <v>6495</v>
      </c>
      <c r="L219">
        <f>'FY2016 RPDC '!L220</f>
        <v>4407507</v>
      </c>
      <c r="M219" t="e">
        <f>'FY2016 RPDC '!#REF!</f>
        <v>#REF!</v>
      </c>
      <c r="N219" t="e">
        <f>'FY2016 RPDC '!#REF!</f>
        <v>#REF!</v>
      </c>
      <c r="O219" t="e">
        <f>'FY2016 RPDC '!#REF!</f>
        <v>#REF!</v>
      </c>
      <c r="P219">
        <f>'FY2016 RPDC '!M220</f>
        <v>116235.53000000026</v>
      </c>
      <c r="Q219">
        <f>'FY2016 RPDC '!N220</f>
        <v>4523742.53</v>
      </c>
      <c r="R219">
        <f>'FY2016 RPDC '!O220</f>
        <v>44789.530000000261</v>
      </c>
      <c r="S219">
        <f>'FY2016 RPDC '!P220</f>
        <v>1.0000000000000057E-2</v>
      </c>
      <c r="T219">
        <f>'FY2016 RPDC '!Q220</f>
        <v>-19.600000000000023</v>
      </c>
      <c r="U219">
        <f>'FY2016 RPDC '!R220</f>
        <v>-2.8072185620166171E-2</v>
      </c>
    </row>
    <row r="220" spans="1:21" x14ac:dyDescent="0.35">
      <c r="A220">
        <f>'FY2016 RPDC '!A221</f>
        <v>220</v>
      </c>
      <c r="B220">
        <f>'FY2016 RPDC '!B221</f>
        <v>4776</v>
      </c>
      <c r="C220">
        <f>'FY2016 RPDC '!C221</f>
        <v>4776</v>
      </c>
      <c r="D220" t="str">
        <f>'FY2016 RPDC '!D221</f>
        <v>NORTH MAHASKA</v>
      </c>
      <c r="E220">
        <f>'FY2016 RPDC '!E221</f>
        <v>492.6</v>
      </c>
      <c r="F220">
        <f>'FY2016 RPDC '!F221</f>
        <v>6533</v>
      </c>
      <c r="G220">
        <f>'FY2016 RPDC '!G221</f>
        <v>3218156</v>
      </c>
      <c r="H220">
        <f>'FY2016 RPDC '!H221</f>
        <v>182105</v>
      </c>
      <c r="I220">
        <f>'FY2016 RPDC '!I221</f>
        <v>3400261</v>
      </c>
      <c r="J220">
        <f>'FY2016 RPDC '!J221</f>
        <v>480</v>
      </c>
      <c r="K220">
        <f>'FY2016 RPDC '!K221</f>
        <v>6613</v>
      </c>
      <c r="L220">
        <f>'FY2016 RPDC '!L221</f>
        <v>3174240</v>
      </c>
      <c r="M220" t="e">
        <f>'FY2016 RPDC '!#REF!</f>
        <v>#REF!</v>
      </c>
      <c r="N220" t="e">
        <f>'FY2016 RPDC '!#REF!</f>
        <v>#REF!</v>
      </c>
      <c r="O220" t="e">
        <f>'FY2016 RPDC '!#REF!</f>
        <v>#REF!</v>
      </c>
      <c r="P220">
        <f>'FY2016 RPDC '!M221</f>
        <v>76097.560000000056</v>
      </c>
      <c r="Q220">
        <f>'FY2016 RPDC '!N221</f>
        <v>3250337.56</v>
      </c>
      <c r="R220">
        <f>'FY2016 RPDC '!O221</f>
        <v>-149923.43999999994</v>
      </c>
      <c r="S220">
        <f>'FY2016 RPDC '!P221</f>
        <v>-4.4091744721949266E-2</v>
      </c>
      <c r="T220">
        <f>'FY2016 RPDC '!Q221</f>
        <v>-12.600000000000023</v>
      </c>
      <c r="U220">
        <f>'FY2016 RPDC '!R221</f>
        <v>-2.5578562728380071E-2</v>
      </c>
    </row>
    <row r="221" spans="1:21" x14ac:dyDescent="0.35">
      <c r="A221">
        <f>'FY2016 RPDC '!A222</f>
        <v>221</v>
      </c>
      <c r="B221">
        <f>'FY2016 RPDC '!B222</f>
        <v>4779</v>
      </c>
      <c r="C221">
        <f>'FY2016 RPDC '!C222</f>
        <v>4779</v>
      </c>
      <c r="D221" t="str">
        <f>'FY2016 RPDC '!D222</f>
        <v>NORTH POLK</v>
      </c>
      <c r="E221">
        <f>'FY2016 RPDC '!E222</f>
        <v>1415.6</v>
      </c>
      <c r="F221">
        <f>'FY2016 RPDC '!F222</f>
        <v>6366</v>
      </c>
      <c r="G221">
        <f>'FY2016 RPDC '!G222</f>
        <v>9011710</v>
      </c>
      <c r="H221">
        <f>'FY2016 RPDC '!H222</f>
        <v>0</v>
      </c>
      <c r="I221">
        <f>'FY2016 RPDC '!I222</f>
        <v>9011710</v>
      </c>
      <c r="J221">
        <f>'FY2016 RPDC '!J222</f>
        <v>1477.4</v>
      </c>
      <c r="K221">
        <f>'FY2016 RPDC '!K222</f>
        <v>6446</v>
      </c>
      <c r="L221">
        <f>'FY2016 RPDC '!L222</f>
        <v>9523320.4000000004</v>
      </c>
      <c r="M221" t="e">
        <f>'FY2016 RPDC '!#REF!</f>
        <v>#REF!</v>
      </c>
      <c r="N221" t="e">
        <f>'FY2016 RPDC '!#REF!</f>
        <v>#REF!</v>
      </c>
      <c r="O221" t="e">
        <f>'FY2016 RPDC '!#REF!</f>
        <v>#REF!</v>
      </c>
      <c r="P221">
        <f>'FY2016 RPDC '!M222</f>
        <v>0</v>
      </c>
      <c r="Q221">
        <f>'FY2016 RPDC '!N222</f>
        <v>9523320.4000000004</v>
      </c>
      <c r="R221">
        <f>'FY2016 RPDC '!O222</f>
        <v>511610.40000000037</v>
      </c>
      <c r="S221">
        <f>'FY2016 RPDC '!P222</f>
        <v>5.6771733666529482E-2</v>
      </c>
      <c r="T221">
        <f>'FY2016 RPDC '!Q222</f>
        <v>61.800000000000182</v>
      </c>
      <c r="U221">
        <f>'FY2016 RPDC '!R222</f>
        <v>4.3656400113026413E-2</v>
      </c>
    </row>
    <row r="222" spans="1:21" x14ac:dyDescent="0.35">
      <c r="A222">
        <f>'FY2016 RPDC '!A223</f>
        <v>222</v>
      </c>
      <c r="B222">
        <f>'FY2016 RPDC '!B223</f>
        <v>4784</v>
      </c>
      <c r="C222">
        <f>'FY2016 RPDC '!C223</f>
        <v>4784</v>
      </c>
      <c r="D222" t="str">
        <f>'FY2016 RPDC '!D223</f>
        <v>NORTH SCOTT</v>
      </c>
      <c r="E222">
        <f>'FY2016 RPDC '!E223</f>
        <v>2948.9</v>
      </c>
      <c r="F222">
        <f>'FY2016 RPDC '!F223</f>
        <v>6366</v>
      </c>
      <c r="G222">
        <f>'FY2016 RPDC '!G223</f>
        <v>18772697</v>
      </c>
      <c r="H222">
        <f>'FY2016 RPDC '!H223</f>
        <v>0</v>
      </c>
      <c r="I222">
        <f>'FY2016 RPDC '!I223</f>
        <v>18772697</v>
      </c>
      <c r="J222">
        <f>'FY2016 RPDC '!J223</f>
        <v>3046.3</v>
      </c>
      <c r="K222">
        <f>'FY2016 RPDC '!K223</f>
        <v>6446</v>
      </c>
      <c r="L222">
        <f>'FY2016 RPDC '!L223</f>
        <v>19636449.800000001</v>
      </c>
      <c r="M222" t="e">
        <f>'FY2016 RPDC '!#REF!</f>
        <v>#REF!</v>
      </c>
      <c r="N222" t="e">
        <f>'FY2016 RPDC '!#REF!</f>
        <v>#REF!</v>
      </c>
      <c r="O222" t="e">
        <f>'FY2016 RPDC '!#REF!</f>
        <v>#REF!</v>
      </c>
      <c r="P222">
        <f>'FY2016 RPDC '!M223</f>
        <v>0</v>
      </c>
      <c r="Q222">
        <f>'FY2016 RPDC '!N223</f>
        <v>19636449.800000001</v>
      </c>
      <c r="R222">
        <f>'FY2016 RPDC '!O223</f>
        <v>863752.80000000075</v>
      </c>
      <c r="S222">
        <f>'FY2016 RPDC '!P223</f>
        <v>4.6011119233427183E-2</v>
      </c>
      <c r="T222">
        <f>'FY2016 RPDC '!Q223</f>
        <v>97.400000000000091</v>
      </c>
      <c r="U222">
        <f>'FY2016 RPDC '!R223</f>
        <v>3.3029265149716873E-2</v>
      </c>
    </row>
    <row r="223" spans="1:21" x14ac:dyDescent="0.35">
      <c r="A223">
        <f>'FY2016 RPDC '!A224</f>
        <v>223</v>
      </c>
      <c r="B223">
        <f>'FY2016 RPDC '!B224</f>
        <v>4785</v>
      </c>
      <c r="C223">
        <f>'FY2016 RPDC '!C224</f>
        <v>4785</v>
      </c>
      <c r="D223" t="str">
        <f>'FY2016 RPDC '!D224</f>
        <v>NORTH TAMA</v>
      </c>
      <c r="E223">
        <f>'FY2016 RPDC '!E224</f>
        <v>491.9</v>
      </c>
      <c r="F223">
        <f>'FY2016 RPDC '!F224</f>
        <v>6366</v>
      </c>
      <c r="G223">
        <f>'FY2016 RPDC '!G224</f>
        <v>3131435</v>
      </c>
      <c r="H223">
        <f>'FY2016 RPDC '!H224</f>
        <v>103715</v>
      </c>
      <c r="I223">
        <f>'FY2016 RPDC '!I224</f>
        <v>3235150</v>
      </c>
      <c r="J223">
        <f>'FY2016 RPDC '!J224</f>
        <v>483.6</v>
      </c>
      <c r="K223">
        <f>'FY2016 RPDC '!K224</f>
        <v>6446</v>
      </c>
      <c r="L223">
        <f>'FY2016 RPDC '!L224</f>
        <v>3117285.6</v>
      </c>
      <c r="M223" t="e">
        <f>'FY2016 RPDC '!#REF!</f>
        <v>#REF!</v>
      </c>
      <c r="N223" t="e">
        <f>'FY2016 RPDC '!#REF!</f>
        <v>#REF!</v>
      </c>
      <c r="O223" t="e">
        <f>'FY2016 RPDC '!#REF!</f>
        <v>#REF!</v>
      </c>
      <c r="P223">
        <f>'FY2016 RPDC '!M224</f>
        <v>45463.75</v>
      </c>
      <c r="Q223">
        <f>'FY2016 RPDC '!N224</f>
        <v>3162749.35</v>
      </c>
      <c r="R223">
        <f>'FY2016 RPDC '!O224</f>
        <v>-72400.649999999907</v>
      </c>
      <c r="S223">
        <f>'FY2016 RPDC '!P224</f>
        <v>-2.2379379626910625E-2</v>
      </c>
      <c r="T223">
        <f>'FY2016 RPDC '!Q224</f>
        <v>-8.2999999999999545</v>
      </c>
      <c r="U223">
        <f>'FY2016 RPDC '!R224</f>
        <v>-1.6873348241512411E-2</v>
      </c>
    </row>
    <row r="224" spans="1:21" x14ac:dyDescent="0.35">
      <c r="A224">
        <f>'FY2016 RPDC '!A225</f>
        <v>18</v>
      </c>
      <c r="B224">
        <f>'FY2016 RPDC '!B225</f>
        <v>333</v>
      </c>
      <c r="C224">
        <f>'FY2016 RPDC '!C225</f>
        <v>333</v>
      </c>
      <c r="D224" t="str">
        <f>'FY2016 RPDC '!D225</f>
        <v>NORTH UNION</v>
      </c>
      <c r="E224">
        <f>'FY2016 RPDC '!E225</f>
        <v>435</v>
      </c>
      <c r="F224">
        <f>'FY2016 RPDC '!F225</f>
        <v>6436</v>
      </c>
      <c r="G224">
        <f>'FY2016 RPDC '!G225</f>
        <v>2799660</v>
      </c>
      <c r="H224">
        <f>'FY2016 RPDC '!H225</f>
        <v>0</v>
      </c>
      <c r="I224">
        <f>'FY2016 RPDC '!I225</f>
        <v>2799660</v>
      </c>
      <c r="J224">
        <f>'FY2016 RPDC '!J225</f>
        <v>421</v>
      </c>
      <c r="K224">
        <f>'FY2016 RPDC '!K225</f>
        <v>6516</v>
      </c>
      <c r="L224">
        <f>'FY2016 RPDC '!L225</f>
        <v>2743236</v>
      </c>
      <c r="M224" t="e">
        <f>'FY2016 RPDC '!#REF!</f>
        <v>#REF!</v>
      </c>
      <c r="N224" t="e">
        <f>'FY2016 RPDC '!#REF!</f>
        <v>#REF!</v>
      </c>
      <c r="O224" t="e">
        <f>'FY2016 RPDC '!#REF!</f>
        <v>#REF!</v>
      </c>
      <c r="P224">
        <f>'FY2016 RPDC '!M225</f>
        <v>84420.600000000093</v>
      </c>
      <c r="Q224">
        <f>'FY2016 RPDC '!N225</f>
        <v>2827656.6</v>
      </c>
      <c r="R224">
        <f>'FY2016 RPDC '!O225</f>
        <v>27996.600000000093</v>
      </c>
      <c r="S224">
        <f>'FY2016 RPDC '!P225</f>
        <v>1.0000000000000033E-2</v>
      </c>
      <c r="T224">
        <f>'FY2016 RPDC '!Q225</f>
        <v>-14</v>
      </c>
      <c r="U224">
        <f>'FY2016 RPDC '!R225</f>
        <v>-3.2183908045977011E-2</v>
      </c>
    </row>
    <row r="225" spans="1:21" x14ac:dyDescent="0.35">
      <c r="A225">
        <f>'FY2016 RPDC '!A226</f>
        <v>224</v>
      </c>
      <c r="B225">
        <f>'FY2016 RPDC '!B226</f>
        <v>4787</v>
      </c>
      <c r="C225">
        <f>'FY2016 RPDC '!C226</f>
        <v>4787</v>
      </c>
      <c r="D225" t="str">
        <f>'FY2016 RPDC '!D226</f>
        <v>NORTH WINNESHIEK</v>
      </c>
      <c r="E225">
        <f>'FY2016 RPDC '!E226</f>
        <v>292.60000000000002</v>
      </c>
      <c r="F225">
        <f>'FY2016 RPDC '!F226</f>
        <v>6473</v>
      </c>
      <c r="G225">
        <f>'FY2016 RPDC '!G226</f>
        <v>1894000</v>
      </c>
      <c r="H225">
        <f>'FY2016 RPDC '!H226</f>
        <v>0</v>
      </c>
      <c r="I225">
        <f>'FY2016 RPDC '!I226</f>
        <v>1894000</v>
      </c>
      <c r="J225">
        <f>'FY2016 RPDC '!J226</f>
        <v>283.3</v>
      </c>
      <c r="K225">
        <f>'FY2016 RPDC '!K226</f>
        <v>6553</v>
      </c>
      <c r="L225">
        <f>'FY2016 RPDC '!L226</f>
        <v>1856464.9000000001</v>
      </c>
      <c r="M225" t="e">
        <f>'FY2016 RPDC '!#REF!</f>
        <v>#REF!</v>
      </c>
      <c r="N225" t="e">
        <f>'FY2016 RPDC '!#REF!</f>
        <v>#REF!</v>
      </c>
      <c r="O225" t="e">
        <f>'FY2016 RPDC '!#REF!</f>
        <v>#REF!</v>
      </c>
      <c r="P225">
        <f>'FY2016 RPDC '!M226</f>
        <v>56475.09999999986</v>
      </c>
      <c r="Q225">
        <f>'FY2016 RPDC '!N226</f>
        <v>1912940</v>
      </c>
      <c r="R225">
        <f>'FY2016 RPDC '!O226</f>
        <v>18940</v>
      </c>
      <c r="S225">
        <f>'FY2016 RPDC '!P226</f>
        <v>0.01</v>
      </c>
      <c r="T225">
        <f>'FY2016 RPDC '!Q226</f>
        <v>-9.3000000000000114</v>
      </c>
      <c r="U225">
        <f>'FY2016 RPDC '!R226</f>
        <v>-3.1784005468216033E-2</v>
      </c>
    </row>
    <row r="226" spans="1:21" x14ac:dyDescent="0.35">
      <c r="A226">
        <f>'FY2016 RPDC '!A227</f>
        <v>225</v>
      </c>
      <c r="B226">
        <f>'FY2016 RPDC '!B227</f>
        <v>4773</v>
      </c>
      <c r="C226">
        <f>'FY2016 RPDC '!C227</f>
        <v>4773</v>
      </c>
      <c r="D226" t="str">
        <f>'FY2016 RPDC '!D227</f>
        <v>NORTHEAST</v>
      </c>
      <c r="E226">
        <f>'FY2016 RPDC '!E227</f>
        <v>544.1</v>
      </c>
      <c r="F226">
        <f>'FY2016 RPDC '!F227</f>
        <v>6486</v>
      </c>
      <c r="G226">
        <f>'FY2016 RPDC '!G227</f>
        <v>3529033</v>
      </c>
      <c r="H226">
        <f>'FY2016 RPDC '!H227</f>
        <v>0</v>
      </c>
      <c r="I226">
        <f>'FY2016 RPDC '!I227</f>
        <v>3529033</v>
      </c>
      <c r="J226">
        <f>'FY2016 RPDC '!J227</f>
        <v>557.1</v>
      </c>
      <c r="K226">
        <f>'FY2016 RPDC '!K227</f>
        <v>6566</v>
      </c>
      <c r="L226">
        <f>'FY2016 RPDC '!L227</f>
        <v>3657918.6</v>
      </c>
      <c r="M226" t="e">
        <f>'FY2016 RPDC '!#REF!</f>
        <v>#REF!</v>
      </c>
      <c r="N226" t="e">
        <f>'FY2016 RPDC '!#REF!</f>
        <v>#REF!</v>
      </c>
      <c r="O226" t="e">
        <f>'FY2016 RPDC '!#REF!</f>
        <v>#REF!</v>
      </c>
      <c r="P226">
        <f>'FY2016 RPDC '!M227</f>
        <v>0</v>
      </c>
      <c r="Q226">
        <f>'FY2016 RPDC '!N227</f>
        <v>3657918.6</v>
      </c>
      <c r="R226">
        <f>'FY2016 RPDC '!O227</f>
        <v>128885.60000000009</v>
      </c>
      <c r="S226">
        <f>'FY2016 RPDC '!P227</f>
        <v>3.6521506032955793E-2</v>
      </c>
      <c r="T226">
        <f>'FY2016 RPDC '!Q227</f>
        <v>13</v>
      </c>
      <c r="U226">
        <f>'FY2016 RPDC '!R227</f>
        <v>2.3892666789193162E-2</v>
      </c>
    </row>
    <row r="227" spans="1:21" x14ac:dyDescent="0.35">
      <c r="A227">
        <f>'FY2016 RPDC '!A228</f>
        <v>226</v>
      </c>
      <c r="B227">
        <f>'FY2016 RPDC '!B228</f>
        <v>4775</v>
      </c>
      <c r="C227">
        <f>'FY2016 RPDC '!C228</f>
        <v>4775</v>
      </c>
      <c r="D227" t="str">
        <f>'FY2016 RPDC '!D228</f>
        <v>NORTHEAST HAMILTON</v>
      </c>
      <c r="E227">
        <f>'FY2016 RPDC '!E228</f>
        <v>212</v>
      </c>
      <c r="F227">
        <f>'FY2016 RPDC '!F228</f>
        <v>6536</v>
      </c>
      <c r="G227">
        <f>'FY2016 RPDC '!G228</f>
        <v>1385632</v>
      </c>
      <c r="H227">
        <f>'FY2016 RPDC '!H228</f>
        <v>75767</v>
      </c>
      <c r="I227">
        <f>'FY2016 RPDC '!I228</f>
        <v>1461399</v>
      </c>
      <c r="J227">
        <f>'FY2016 RPDC '!J228</f>
        <v>212</v>
      </c>
      <c r="K227">
        <f>'FY2016 RPDC '!K228</f>
        <v>6616</v>
      </c>
      <c r="L227">
        <f>'FY2016 RPDC '!L228</f>
        <v>1402592</v>
      </c>
      <c r="M227" t="e">
        <f>'FY2016 RPDC '!#REF!</f>
        <v>#REF!</v>
      </c>
      <c r="N227" t="e">
        <f>'FY2016 RPDC '!#REF!</f>
        <v>#REF!</v>
      </c>
      <c r="O227" t="e">
        <f>'FY2016 RPDC '!#REF!</f>
        <v>#REF!</v>
      </c>
      <c r="P227">
        <f>'FY2016 RPDC '!M228</f>
        <v>0</v>
      </c>
      <c r="Q227">
        <f>'FY2016 RPDC '!N228</f>
        <v>1402592</v>
      </c>
      <c r="R227">
        <f>'FY2016 RPDC '!O228</f>
        <v>-58807</v>
      </c>
      <c r="S227">
        <f>'FY2016 RPDC '!P228</f>
        <v>-4.0240208184075671E-2</v>
      </c>
      <c r="T227">
        <f>'FY2016 RPDC '!Q228</f>
        <v>0</v>
      </c>
      <c r="U227">
        <f>'FY2016 RPDC '!R228</f>
        <v>0</v>
      </c>
    </row>
    <row r="228" spans="1:21" x14ac:dyDescent="0.35">
      <c r="A228">
        <f>'FY2016 RPDC '!A229</f>
        <v>227</v>
      </c>
      <c r="B228">
        <f>'FY2016 RPDC '!B229</f>
        <v>4788</v>
      </c>
      <c r="C228">
        <f>'FY2016 RPDC '!C229</f>
        <v>4788</v>
      </c>
      <c r="D228" t="str">
        <f>'FY2016 RPDC '!D229</f>
        <v>NORTHWOOD-KENSETT</v>
      </c>
      <c r="E228">
        <f>'FY2016 RPDC '!E229</f>
        <v>519.29999999999995</v>
      </c>
      <c r="F228">
        <f>'FY2016 RPDC '!F229</f>
        <v>6492</v>
      </c>
      <c r="G228">
        <f>'FY2016 RPDC '!G229</f>
        <v>3371296</v>
      </c>
      <c r="H228">
        <f>'FY2016 RPDC '!H229</f>
        <v>0</v>
      </c>
      <c r="I228">
        <f>'FY2016 RPDC '!I229</f>
        <v>3371296</v>
      </c>
      <c r="J228">
        <f>'FY2016 RPDC '!J229</f>
        <v>512</v>
      </c>
      <c r="K228">
        <f>'FY2016 RPDC '!K229</f>
        <v>6572</v>
      </c>
      <c r="L228">
        <f>'FY2016 RPDC '!L229</f>
        <v>3364864</v>
      </c>
      <c r="M228" t="e">
        <f>'FY2016 RPDC '!#REF!</f>
        <v>#REF!</v>
      </c>
      <c r="N228" t="e">
        <f>'FY2016 RPDC '!#REF!</f>
        <v>#REF!</v>
      </c>
      <c r="O228" t="e">
        <f>'FY2016 RPDC '!#REF!</f>
        <v>#REF!</v>
      </c>
      <c r="P228">
        <f>'FY2016 RPDC '!M229</f>
        <v>40144.959999999963</v>
      </c>
      <c r="Q228">
        <f>'FY2016 RPDC '!N229</f>
        <v>3405008.96</v>
      </c>
      <c r="R228">
        <f>'FY2016 RPDC '!O229</f>
        <v>33712.959999999963</v>
      </c>
      <c r="S228">
        <f>'FY2016 RPDC '!P229</f>
        <v>9.9999999999999898E-3</v>
      </c>
      <c r="T228">
        <f>'FY2016 RPDC '!Q229</f>
        <v>-7.2999999999999545</v>
      </c>
      <c r="U228">
        <f>'FY2016 RPDC '!R229</f>
        <v>-1.4057384941267004E-2</v>
      </c>
    </row>
    <row r="229" spans="1:21" x14ac:dyDescent="0.35">
      <c r="A229">
        <f>'FY2016 RPDC '!A230</f>
        <v>228</v>
      </c>
      <c r="B229">
        <f>'FY2016 RPDC '!B230</f>
        <v>4797</v>
      </c>
      <c r="C229">
        <f>'FY2016 RPDC '!C230</f>
        <v>4797</v>
      </c>
      <c r="D229" t="str">
        <f>'FY2016 RPDC '!D230</f>
        <v>NORWALK</v>
      </c>
      <c r="E229">
        <f>'FY2016 RPDC '!E230</f>
        <v>2516.6</v>
      </c>
      <c r="F229">
        <f>'FY2016 RPDC '!F230</f>
        <v>6366</v>
      </c>
      <c r="G229">
        <f>'FY2016 RPDC '!G230</f>
        <v>16020676</v>
      </c>
      <c r="H229">
        <f>'FY2016 RPDC '!H230</f>
        <v>0</v>
      </c>
      <c r="I229">
        <f>'FY2016 RPDC '!I230</f>
        <v>16020676</v>
      </c>
      <c r="J229">
        <f>'FY2016 RPDC '!J230</f>
        <v>2558.9</v>
      </c>
      <c r="K229">
        <f>'FY2016 RPDC '!K230</f>
        <v>6446</v>
      </c>
      <c r="L229">
        <f>'FY2016 RPDC '!L230</f>
        <v>16494669.4</v>
      </c>
      <c r="M229" t="e">
        <f>'FY2016 RPDC '!#REF!</f>
        <v>#REF!</v>
      </c>
      <c r="N229" t="e">
        <f>'FY2016 RPDC '!#REF!</f>
        <v>#REF!</v>
      </c>
      <c r="O229" t="e">
        <f>'FY2016 RPDC '!#REF!</f>
        <v>#REF!</v>
      </c>
      <c r="P229">
        <f>'FY2016 RPDC '!M230</f>
        <v>0</v>
      </c>
      <c r="Q229">
        <f>'FY2016 RPDC '!N230</f>
        <v>16494669.4</v>
      </c>
      <c r="R229">
        <f>'FY2016 RPDC '!O230</f>
        <v>473993.40000000037</v>
      </c>
      <c r="S229">
        <f>'FY2016 RPDC '!P230</f>
        <v>2.9586354533354297E-2</v>
      </c>
      <c r="T229">
        <f>'FY2016 RPDC '!Q230</f>
        <v>42.300000000000182</v>
      </c>
      <c r="U229">
        <f>'FY2016 RPDC '!R230</f>
        <v>1.6808392275292135E-2</v>
      </c>
    </row>
    <row r="230" spans="1:21" x14ac:dyDescent="0.35">
      <c r="A230">
        <f>'FY2016 RPDC '!A231</f>
        <v>229</v>
      </c>
      <c r="B230">
        <f>'FY2016 RPDC '!B231</f>
        <v>4860</v>
      </c>
      <c r="C230">
        <f>'FY2016 RPDC '!C231</f>
        <v>4860</v>
      </c>
      <c r="D230" t="str">
        <f>'FY2016 RPDC '!D231</f>
        <v>ODEBOLT-ARTHUR</v>
      </c>
      <c r="E230">
        <f>'FY2016 RPDC '!E231</f>
        <v>333.4</v>
      </c>
      <c r="F230">
        <f>'FY2016 RPDC '!F231</f>
        <v>6366</v>
      </c>
      <c r="G230">
        <f>'FY2016 RPDC '!G231</f>
        <v>2122424</v>
      </c>
      <c r="H230">
        <f>'FY2016 RPDC '!H231</f>
        <v>0</v>
      </c>
      <c r="I230">
        <f>'FY2016 RPDC '!I231</f>
        <v>2122424</v>
      </c>
      <c r="J230">
        <f>'FY2016 RPDC '!J231</f>
        <v>331.1</v>
      </c>
      <c r="K230">
        <f>'FY2016 RPDC '!K231</f>
        <v>6446</v>
      </c>
      <c r="L230">
        <f>'FY2016 RPDC '!L231</f>
        <v>2134270.6</v>
      </c>
      <c r="M230" t="e">
        <f>'FY2016 RPDC '!#REF!</f>
        <v>#REF!</v>
      </c>
      <c r="N230" t="e">
        <f>'FY2016 RPDC '!#REF!</f>
        <v>#REF!</v>
      </c>
      <c r="O230" t="e">
        <f>'FY2016 RPDC '!#REF!</f>
        <v>#REF!</v>
      </c>
      <c r="P230">
        <f>'FY2016 RPDC '!M231</f>
        <v>9377.6400000001304</v>
      </c>
      <c r="Q230">
        <f>'FY2016 RPDC '!N231</f>
        <v>2143648.2400000002</v>
      </c>
      <c r="R230">
        <f>'FY2016 RPDC '!O231</f>
        <v>21224.240000000224</v>
      </c>
      <c r="S230">
        <f>'FY2016 RPDC '!P231</f>
        <v>1.0000000000000106E-2</v>
      </c>
      <c r="T230">
        <f>'FY2016 RPDC '!Q231</f>
        <v>-2.2999999999999545</v>
      </c>
      <c r="U230">
        <f>'FY2016 RPDC '!R231</f>
        <v>-6.8986202759446754E-3</v>
      </c>
    </row>
    <row r="231" spans="1:21" x14ac:dyDescent="0.35">
      <c r="A231">
        <f>'FY2016 RPDC '!A232</f>
        <v>230</v>
      </c>
      <c r="B231">
        <f>'FY2016 RPDC '!B232</f>
        <v>4869</v>
      </c>
      <c r="C231">
        <f>'FY2016 RPDC '!C232</f>
        <v>4869</v>
      </c>
      <c r="D231" t="str">
        <f>'FY2016 RPDC '!D232</f>
        <v>OELWEIN</v>
      </c>
      <c r="E231">
        <f>'FY2016 RPDC '!E232</f>
        <v>1272.8</v>
      </c>
      <c r="F231">
        <f>'FY2016 RPDC '!F232</f>
        <v>6407</v>
      </c>
      <c r="G231">
        <f>'FY2016 RPDC '!G232</f>
        <v>8154830</v>
      </c>
      <c r="H231">
        <f>'FY2016 RPDC '!H232</f>
        <v>0</v>
      </c>
      <c r="I231">
        <f>'FY2016 RPDC '!I232</f>
        <v>8154830</v>
      </c>
      <c r="J231">
        <f>'FY2016 RPDC '!J232</f>
        <v>1305.5</v>
      </c>
      <c r="K231">
        <f>'FY2016 RPDC '!K232</f>
        <v>6487</v>
      </c>
      <c r="L231">
        <f>'FY2016 RPDC '!L232</f>
        <v>8468778.5</v>
      </c>
      <c r="M231" t="e">
        <f>'FY2016 RPDC '!#REF!</f>
        <v>#REF!</v>
      </c>
      <c r="N231" t="e">
        <f>'FY2016 RPDC '!#REF!</f>
        <v>#REF!</v>
      </c>
      <c r="O231" t="e">
        <f>'FY2016 RPDC '!#REF!</f>
        <v>#REF!</v>
      </c>
      <c r="P231">
        <f>'FY2016 RPDC '!M232</f>
        <v>0</v>
      </c>
      <c r="Q231">
        <f>'FY2016 RPDC '!N232</f>
        <v>8468778.5</v>
      </c>
      <c r="R231">
        <f>'FY2016 RPDC '!O232</f>
        <v>313948.5</v>
      </c>
      <c r="S231">
        <f>'FY2016 RPDC '!P232</f>
        <v>3.8498472684286487E-2</v>
      </c>
      <c r="T231">
        <f>'FY2016 RPDC '!Q232</f>
        <v>32.700000000000045</v>
      </c>
      <c r="U231">
        <f>'FY2016 RPDC '!R232</f>
        <v>2.5691389063482124E-2</v>
      </c>
    </row>
    <row r="232" spans="1:21" x14ac:dyDescent="0.35">
      <c r="A232">
        <f>'FY2016 RPDC '!A233</f>
        <v>231</v>
      </c>
      <c r="B232">
        <f>'FY2016 RPDC '!B233</f>
        <v>4878</v>
      </c>
      <c r="C232">
        <f>'FY2016 RPDC '!C233</f>
        <v>4878</v>
      </c>
      <c r="D232" t="str">
        <f>'FY2016 RPDC '!D233</f>
        <v>OGDEN</v>
      </c>
      <c r="E232">
        <f>'FY2016 RPDC '!E233</f>
        <v>618.1</v>
      </c>
      <c r="F232">
        <f>'FY2016 RPDC '!F233</f>
        <v>6366</v>
      </c>
      <c r="G232">
        <f>'FY2016 RPDC '!G233</f>
        <v>3934825</v>
      </c>
      <c r="H232">
        <f>'FY2016 RPDC '!H233</f>
        <v>0</v>
      </c>
      <c r="I232">
        <f>'FY2016 RPDC '!I233</f>
        <v>3934825</v>
      </c>
      <c r="J232">
        <f>'FY2016 RPDC '!J233</f>
        <v>621.5</v>
      </c>
      <c r="K232">
        <f>'FY2016 RPDC '!K233</f>
        <v>6446</v>
      </c>
      <c r="L232">
        <f>'FY2016 RPDC '!L233</f>
        <v>4006189</v>
      </c>
      <c r="M232" t="e">
        <f>'FY2016 RPDC '!#REF!</f>
        <v>#REF!</v>
      </c>
      <c r="N232" t="e">
        <f>'FY2016 RPDC '!#REF!</f>
        <v>#REF!</v>
      </c>
      <c r="O232" t="e">
        <f>'FY2016 RPDC '!#REF!</f>
        <v>#REF!</v>
      </c>
      <c r="P232">
        <f>'FY2016 RPDC '!M233</f>
        <v>0</v>
      </c>
      <c r="Q232">
        <f>'FY2016 RPDC '!N233</f>
        <v>4006189</v>
      </c>
      <c r="R232">
        <f>'FY2016 RPDC '!O233</f>
        <v>71364</v>
      </c>
      <c r="S232">
        <f>'FY2016 RPDC '!P233</f>
        <v>1.813651178896139E-2</v>
      </c>
      <c r="T232">
        <f>'FY2016 RPDC '!Q233</f>
        <v>3.3999999999999773</v>
      </c>
      <c r="U232">
        <f>'FY2016 RPDC '!R233</f>
        <v>5.5007280375343427E-3</v>
      </c>
    </row>
    <row r="233" spans="1:21" x14ac:dyDescent="0.35">
      <c r="A233">
        <f>'FY2016 RPDC '!A234</f>
        <v>232</v>
      </c>
      <c r="B233">
        <f>'FY2016 RPDC '!B234</f>
        <v>4890</v>
      </c>
      <c r="C233">
        <f>'FY2016 RPDC '!C234</f>
        <v>4890</v>
      </c>
      <c r="D233" t="str">
        <f>'FY2016 RPDC '!D234</f>
        <v>OKOBOJI</v>
      </c>
      <c r="E233">
        <f>'FY2016 RPDC '!E234</f>
        <v>919.6</v>
      </c>
      <c r="F233">
        <f>'FY2016 RPDC '!F234</f>
        <v>6380</v>
      </c>
      <c r="G233">
        <f>'FY2016 RPDC '!G234</f>
        <v>5867048</v>
      </c>
      <c r="H233">
        <f>'FY2016 RPDC '!H234</f>
        <v>0</v>
      </c>
      <c r="I233">
        <f>'FY2016 RPDC '!I234</f>
        <v>5867048</v>
      </c>
      <c r="J233">
        <f>'FY2016 RPDC '!J234</f>
        <v>924.6</v>
      </c>
      <c r="K233">
        <f>'FY2016 RPDC '!K234</f>
        <v>6460</v>
      </c>
      <c r="L233">
        <f>'FY2016 RPDC '!L234</f>
        <v>5972916</v>
      </c>
      <c r="M233" t="e">
        <f>'FY2016 RPDC '!#REF!</f>
        <v>#REF!</v>
      </c>
      <c r="N233" t="e">
        <f>'FY2016 RPDC '!#REF!</f>
        <v>#REF!</v>
      </c>
      <c r="O233" t="e">
        <f>'FY2016 RPDC '!#REF!</f>
        <v>#REF!</v>
      </c>
      <c r="P233">
        <f>'FY2016 RPDC '!M234</f>
        <v>0</v>
      </c>
      <c r="Q233">
        <f>'FY2016 RPDC '!N234</f>
        <v>5972916</v>
      </c>
      <c r="R233">
        <f>'FY2016 RPDC '!O234</f>
        <v>105868</v>
      </c>
      <c r="S233">
        <f>'FY2016 RPDC '!P234</f>
        <v>1.8044508925101687E-2</v>
      </c>
      <c r="T233">
        <f>'FY2016 RPDC '!Q234</f>
        <v>5</v>
      </c>
      <c r="U233">
        <f>'FY2016 RPDC '!R234</f>
        <v>5.4371465854719438E-3</v>
      </c>
    </row>
    <row r="234" spans="1:21" x14ac:dyDescent="0.35">
      <c r="A234">
        <f>'FY2016 RPDC '!A235</f>
        <v>233</v>
      </c>
      <c r="B234">
        <f>'FY2016 RPDC '!B235</f>
        <v>4905</v>
      </c>
      <c r="C234">
        <f>'FY2016 RPDC '!C235</f>
        <v>4905</v>
      </c>
      <c r="D234" t="str">
        <f>'FY2016 RPDC '!D235</f>
        <v>OLIN</v>
      </c>
      <c r="E234">
        <f>'FY2016 RPDC '!E235</f>
        <v>235.4</v>
      </c>
      <c r="F234">
        <f>'FY2016 RPDC '!F235</f>
        <v>6378</v>
      </c>
      <c r="G234">
        <f>'FY2016 RPDC '!G235</f>
        <v>1501381</v>
      </c>
      <c r="H234">
        <f>'FY2016 RPDC '!H235</f>
        <v>0</v>
      </c>
      <c r="I234">
        <f>'FY2016 RPDC '!I235</f>
        <v>1501381</v>
      </c>
      <c r="J234">
        <f>'FY2016 RPDC '!J235</f>
        <v>237.6</v>
      </c>
      <c r="K234">
        <f>'FY2016 RPDC '!K235</f>
        <v>6458</v>
      </c>
      <c r="L234">
        <f>'FY2016 RPDC '!L235</f>
        <v>1534420.8</v>
      </c>
      <c r="M234" t="e">
        <f>'FY2016 RPDC '!#REF!</f>
        <v>#REF!</v>
      </c>
      <c r="N234" t="e">
        <f>'FY2016 RPDC '!#REF!</f>
        <v>#REF!</v>
      </c>
      <c r="O234" t="e">
        <f>'FY2016 RPDC '!#REF!</f>
        <v>#REF!</v>
      </c>
      <c r="P234">
        <f>'FY2016 RPDC '!M235</f>
        <v>0</v>
      </c>
      <c r="Q234">
        <f>'FY2016 RPDC '!N235</f>
        <v>1534420.8</v>
      </c>
      <c r="R234">
        <f>'FY2016 RPDC '!O235</f>
        <v>33039.800000000047</v>
      </c>
      <c r="S234">
        <f>'FY2016 RPDC '!P235</f>
        <v>2.200627289142466E-2</v>
      </c>
      <c r="T234">
        <f>'FY2016 RPDC '!Q235</f>
        <v>2.1999999999999886</v>
      </c>
      <c r="U234">
        <f>'FY2016 RPDC '!R235</f>
        <v>9.3457943925233152E-3</v>
      </c>
    </row>
    <row r="235" spans="1:21" x14ac:dyDescent="0.35">
      <c r="A235">
        <f>'FY2016 RPDC '!A236</f>
        <v>234</v>
      </c>
      <c r="B235">
        <f>'FY2016 RPDC '!B236</f>
        <v>4978</v>
      </c>
      <c r="C235">
        <f>'FY2016 RPDC '!C236</f>
        <v>4978</v>
      </c>
      <c r="D235" t="str">
        <f>'FY2016 RPDC '!D236</f>
        <v>ORIENT-MACKSBURG</v>
      </c>
      <c r="E235">
        <f>'FY2016 RPDC '!E236</f>
        <v>199.1</v>
      </c>
      <c r="F235">
        <f>'FY2016 RPDC '!F236</f>
        <v>6366</v>
      </c>
      <c r="G235">
        <f>'FY2016 RPDC '!G236</f>
        <v>1267471</v>
      </c>
      <c r="H235">
        <f>'FY2016 RPDC '!H236</f>
        <v>0</v>
      </c>
      <c r="I235">
        <f>'FY2016 RPDC '!I236</f>
        <v>1267471</v>
      </c>
      <c r="J235">
        <f>'FY2016 RPDC '!J236</f>
        <v>201</v>
      </c>
      <c r="K235">
        <f>'FY2016 RPDC '!K236</f>
        <v>6446</v>
      </c>
      <c r="L235">
        <f>'FY2016 RPDC '!L236</f>
        <v>1295646</v>
      </c>
      <c r="M235" t="e">
        <f>'FY2016 RPDC '!#REF!</f>
        <v>#REF!</v>
      </c>
      <c r="N235" t="e">
        <f>'FY2016 RPDC '!#REF!</f>
        <v>#REF!</v>
      </c>
      <c r="O235" t="e">
        <f>'FY2016 RPDC '!#REF!</f>
        <v>#REF!</v>
      </c>
      <c r="P235">
        <f>'FY2016 RPDC '!M236</f>
        <v>0</v>
      </c>
      <c r="Q235">
        <f>'FY2016 RPDC '!N236</f>
        <v>1295646</v>
      </c>
      <c r="R235">
        <f>'FY2016 RPDC '!O236</f>
        <v>28175</v>
      </c>
      <c r="S235">
        <f>'FY2016 RPDC '!P236</f>
        <v>2.2229305443674845E-2</v>
      </c>
      <c r="T235">
        <f>'FY2016 RPDC '!Q236</f>
        <v>1.9000000000000057</v>
      </c>
      <c r="U235">
        <f>'FY2016 RPDC '!R236</f>
        <v>9.5429432446007319E-3</v>
      </c>
    </row>
    <row r="236" spans="1:21" x14ac:dyDescent="0.35">
      <c r="A236">
        <f>'FY2016 RPDC '!A237</f>
        <v>235</v>
      </c>
      <c r="B236">
        <f>'FY2016 RPDC '!B237</f>
        <v>4995</v>
      </c>
      <c r="C236">
        <f>'FY2016 RPDC '!C237</f>
        <v>4995</v>
      </c>
      <c r="D236" t="str">
        <f>'FY2016 RPDC '!D237</f>
        <v>OSAGE</v>
      </c>
      <c r="E236">
        <f>'FY2016 RPDC '!E237</f>
        <v>938.1</v>
      </c>
      <c r="F236">
        <f>'FY2016 RPDC '!F237</f>
        <v>6423</v>
      </c>
      <c r="G236">
        <f>'FY2016 RPDC '!G237</f>
        <v>6025416</v>
      </c>
      <c r="H236">
        <f>'FY2016 RPDC '!H237</f>
        <v>0</v>
      </c>
      <c r="I236">
        <f>'FY2016 RPDC '!I237</f>
        <v>6025416</v>
      </c>
      <c r="J236">
        <f>'FY2016 RPDC '!J237</f>
        <v>929.5</v>
      </c>
      <c r="K236">
        <f>'FY2016 RPDC '!K237</f>
        <v>6503</v>
      </c>
      <c r="L236">
        <f>'FY2016 RPDC '!L237</f>
        <v>6044538.5</v>
      </c>
      <c r="M236" t="e">
        <f>'FY2016 RPDC '!#REF!</f>
        <v>#REF!</v>
      </c>
      <c r="N236" t="e">
        <f>'FY2016 RPDC '!#REF!</f>
        <v>#REF!</v>
      </c>
      <c r="O236" t="e">
        <f>'FY2016 RPDC '!#REF!</f>
        <v>#REF!</v>
      </c>
      <c r="P236">
        <f>'FY2016 RPDC '!M237</f>
        <v>41131.660000000149</v>
      </c>
      <c r="Q236">
        <f>'FY2016 RPDC '!N237</f>
        <v>6085670.1600000001</v>
      </c>
      <c r="R236">
        <f>'FY2016 RPDC '!O237</f>
        <v>60254.160000000149</v>
      </c>
      <c r="S236">
        <f>'FY2016 RPDC '!P237</f>
        <v>1.0000000000000024E-2</v>
      </c>
      <c r="T236">
        <f>'FY2016 RPDC '!Q237</f>
        <v>-8.6000000000000227</v>
      </c>
      <c r="U236">
        <f>'FY2016 RPDC '!R237</f>
        <v>-9.1674661549941607E-3</v>
      </c>
    </row>
    <row r="237" spans="1:21" x14ac:dyDescent="0.35">
      <c r="A237">
        <f>'FY2016 RPDC '!A238</f>
        <v>236</v>
      </c>
      <c r="B237">
        <f>'FY2016 RPDC '!B238</f>
        <v>5013</v>
      </c>
      <c r="C237">
        <f>'FY2016 RPDC '!C238</f>
        <v>5013</v>
      </c>
      <c r="D237" t="str">
        <f>'FY2016 RPDC '!D238</f>
        <v>OSKALOOSA</v>
      </c>
      <c r="E237">
        <f>'FY2016 RPDC '!E238</f>
        <v>2423.1</v>
      </c>
      <c r="F237">
        <f>'FY2016 RPDC '!F238</f>
        <v>6366</v>
      </c>
      <c r="G237">
        <f>'FY2016 RPDC '!G238</f>
        <v>15425455</v>
      </c>
      <c r="H237">
        <f>'FY2016 RPDC '!H238</f>
        <v>0</v>
      </c>
      <c r="I237">
        <f>'FY2016 RPDC '!I238</f>
        <v>15425455</v>
      </c>
      <c r="J237">
        <f>'FY2016 RPDC '!J238</f>
        <v>2460.6</v>
      </c>
      <c r="K237">
        <f>'FY2016 RPDC '!K238</f>
        <v>6446</v>
      </c>
      <c r="L237">
        <f>'FY2016 RPDC '!L238</f>
        <v>15861027.6</v>
      </c>
      <c r="M237" t="e">
        <f>'FY2016 RPDC '!#REF!</f>
        <v>#REF!</v>
      </c>
      <c r="N237" t="e">
        <f>'FY2016 RPDC '!#REF!</f>
        <v>#REF!</v>
      </c>
      <c r="O237" t="e">
        <f>'FY2016 RPDC '!#REF!</f>
        <v>#REF!</v>
      </c>
      <c r="P237">
        <f>'FY2016 RPDC '!M238</f>
        <v>0</v>
      </c>
      <c r="Q237">
        <f>'FY2016 RPDC '!N238</f>
        <v>15861027.6</v>
      </c>
      <c r="R237">
        <f>'FY2016 RPDC '!O238</f>
        <v>435572.59999999963</v>
      </c>
      <c r="S237">
        <f>'FY2016 RPDC '!P238</f>
        <v>2.8237261072687946E-2</v>
      </c>
      <c r="T237">
        <f>'FY2016 RPDC '!Q238</f>
        <v>37.5</v>
      </c>
      <c r="U237">
        <f>'FY2016 RPDC '!R238</f>
        <v>1.547604308530395E-2</v>
      </c>
    </row>
    <row r="238" spans="1:21" x14ac:dyDescent="0.35">
      <c r="A238">
        <f>'FY2016 RPDC '!A239</f>
        <v>237</v>
      </c>
      <c r="B238">
        <f>'FY2016 RPDC '!B239</f>
        <v>5049</v>
      </c>
      <c r="C238">
        <f>'FY2016 RPDC '!C239</f>
        <v>5049</v>
      </c>
      <c r="D238" t="str">
        <f>'FY2016 RPDC '!D239</f>
        <v>OTTUMWA</v>
      </c>
      <c r="E238">
        <f>'FY2016 RPDC '!E239</f>
        <v>4577.3999999999996</v>
      </c>
      <c r="F238">
        <f>'FY2016 RPDC '!F239</f>
        <v>6366</v>
      </c>
      <c r="G238">
        <f>'FY2016 RPDC '!G239</f>
        <v>29139728</v>
      </c>
      <c r="H238">
        <f>'FY2016 RPDC '!H239</f>
        <v>0</v>
      </c>
      <c r="I238">
        <f>'FY2016 RPDC '!I239</f>
        <v>29139728</v>
      </c>
      <c r="J238">
        <f>'FY2016 RPDC '!J239</f>
        <v>4597.8999999999996</v>
      </c>
      <c r="K238">
        <f>'FY2016 RPDC '!K239</f>
        <v>6446</v>
      </c>
      <c r="L238">
        <f>'FY2016 RPDC '!L239</f>
        <v>29638063.399999999</v>
      </c>
      <c r="M238" t="e">
        <f>'FY2016 RPDC '!#REF!</f>
        <v>#REF!</v>
      </c>
      <c r="N238" t="e">
        <f>'FY2016 RPDC '!#REF!</f>
        <v>#REF!</v>
      </c>
      <c r="O238" t="e">
        <f>'FY2016 RPDC '!#REF!</f>
        <v>#REF!</v>
      </c>
      <c r="P238">
        <f>'FY2016 RPDC '!M239</f>
        <v>0</v>
      </c>
      <c r="Q238">
        <f>'FY2016 RPDC '!N239</f>
        <v>29638063.399999999</v>
      </c>
      <c r="R238">
        <f>'FY2016 RPDC '!O239</f>
        <v>498335.39999999851</v>
      </c>
      <c r="S238">
        <f>'FY2016 RPDC '!P239</f>
        <v>1.7101580357922301E-2</v>
      </c>
      <c r="T238">
        <f>'FY2016 RPDC '!Q239</f>
        <v>20.5</v>
      </c>
      <c r="U238">
        <f>'FY2016 RPDC '!R239</f>
        <v>4.4785249268143494E-3</v>
      </c>
    </row>
    <row r="239" spans="1:21" x14ac:dyDescent="0.35">
      <c r="A239">
        <f>'FY2016 RPDC '!A240</f>
        <v>238</v>
      </c>
      <c r="B239">
        <f>'FY2016 RPDC '!B240</f>
        <v>5121</v>
      </c>
      <c r="C239">
        <f>'FY2016 RPDC '!C240</f>
        <v>5121</v>
      </c>
      <c r="D239" t="str">
        <f>'FY2016 RPDC '!D240</f>
        <v>PANORAMA</v>
      </c>
      <c r="E239">
        <f>'FY2016 RPDC '!E240</f>
        <v>727.1</v>
      </c>
      <c r="F239">
        <f>'FY2016 RPDC '!F240</f>
        <v>6366</v>
      </c>
      <c r="G239">
        <f>'FY2016 RPDC '!G240</f>
        <v>4628719</v>
      </c>
      <c r="H239">
        <f>'FY2016 RPDC '!H240</f>
        <v>2993</v>
      </c>
      <c r="I239">
        <f>'FY2016 RPDC '!I240</f>
        <v>4631712</v>
      </c>
      <c r="J239">
        <f>'FY2016 RPDC '!J240</f>
        <v>714.9</v>
      </c>
      <c r="K239">
        <f>'FY2016 RPDC '!K240</f>
        <v>6446</v>
      </c>
      <c r="L239">
        <f>'FY2016 RPDC '!L240</f>
        <v>4608245.3999999994</v>
      </c>
      <c r="M239" t="e">
        <f>'FY2016 RPDC '!#REF!</f>
        <v>#REF!</v>
      </c>
      <c r="N239" t="e">
        <f>'FY2016 RPDC '!#REF!</f>
        <v>#REF!</v>
      </c>
      <c r="O239" t="e">
        <f>'FY2016 RPDC '!#REF!</f>
        <v>#REF!</v>
      </c>
      <c r="P239">
        <f>'FY2016 RPDC '!M240</f>
        <v>66760.790000000969</v>
      </c>
      <c r="Q239">
        <f>'FY2016 RPDC '!N240</f>
        <v>4675006.1900000004</v>
      </c>
      <c r="R239">
        <f>'FY2016 RPDC '!O240</f>
        <v>43294.19000000041</v>
      </c>
      <c r="S239">
        <f>'FY2016 RPDC '!P240</f>
        <v>9.347340680940527E-3</v>
      </c>
      <c r="T239">
        <f>'FY2016 RPDC '!Q240</f>
        <v>-12.200000000000045</v>
      </c>
      <c r="U239">
        <f>'FY2016 RPDC '!R240</f>
        <v>-1.6778985008939686E-2</v>
      </c>
    </row>
    <row r="240" spans="1:21" x14ac:dyDescent="0.35">
      <c r="A240">
        <f>'FY2016 RPDC '!A241</f>
        <v>239</v>
      </c>
      <c r="B240">
        <f>'FY2016 RPDC '!B241</f>
        <v>5139</v>
      </c>
      <c r="C240">
        <f>'FY2016 RPDC '!C241</f>
        <v>5139</v>
      </c>
      <c r="D240" t="str">
        <f>'FY2016 RPDC '!D241</f>
        <v>PATON-CHURDAN</v>
      </c>
      <c r="E240">
        <f>'FY2016 RPDC '!E241</f>
        <v>192</v>
      </c>
      <c r="F240">
        <f>'FY2016 RPDC '!F241</f>
        <v>6533</v>
      </c>
      <c r="G240">
        <f>'FY2016 RPDC '!G241</f>
        <v>1254336</v>
      </c>
      <c r="H240">
        <f>'FY2016 RPDC '!H241</f>
        <v>0</v>
      </c>
      <c r="I240">
        <f>'FY2016 RPDC '!I241</f>
        <v>1254336</v>
      </c>
      <c r="J240">
        <f>'FY2016 RPDC '!J241</f>
        <v>204.2</v>
      </c>
      <c r="K240">
        <f>'FY2016 RPDC '!K241</f>
        <v>6613</v>
      </c>
      <c r="L240">
        <f>'FY2016 RPDC '!L241</f>
        <v>1350374.5999999999</v>
      </c>
      <c r="M240" t="e">
        <f>'FY2016 RPDC '!#REF!</f>
        <v>#REF!</v>
      </c>
      <c r="N240" t="e">
        <f>'FY2016 RPDC '!#REF!</f>
        <v>#REF!</v>
      </c>
      <c r="O240" t="e">
        <f>'FY2016 RPDC '!#REF!</f>
        <v>#REF!</v>
      </c>
      <c r="P240">
        <f>'FY2016 RPDC '!M241</f>
        <v>0</v>
      </c>
      <c r="Q240">
        <f>'FY2016 RPDC '!N241</f>
        <v>1350374.5999999999</v>
      </c>
      <c r="R240">
        <f>'FY2016 RPDC '!O241</f>
        <v>96038.59999999986</v>
      </c>
      <c r="S240">
        <f>'FY2016 RPDC '!P241</f>
        <v>7.6565290320934634E-2</v>
      </c>
      <c r="T240">
        <f>'FY2016 RPDC '!Q241</f>
        <v>12.199999999999989</v>
      </c>
      <c r="U240">
        <f>'FY2016 RPDC '!R241</f>
        <v>6.3541666666666607E-2</v>
      </c>
    </row>
    <row r="241" spans="1:21" x14ac:dyDescent="0.35">
      <c r="A241">
        <f>'FY2016 RPDC '!A242</f>
        <v>240</v>
      </c>
      <c r="B241">
        <f>'FY2016 RPDC '!B242</f>
        <v>5319</v>
      </c>
      <c r="C241">
        <f>'FY2016 RPDC '!C242</f>
        <v>5160</v>
      </c>
      <c r="D241" t="str">
        <f>'FY2016 RPDC '!D242</f>
        <v>PCM</v>
      </c>
      <c r="E241">
        <f>'FY2016 RPDC '!E242</f>
        <v>1069.2</v>
      </c>
      <c r="F241">
        <f>'FY2016 RPDC '!F242</f>
        <v>6366</v>
      </c>
      <c r="G241">
        <f>'FY2016 RPDC '!G242</f>
        <v>6806527</v>
      </c>
      <c r="H241">
        <f>'FY2016 RPDC '!H242</f>
        <v>0</v>
      </c>
      <c r="I241">
        <f>'FY2016 RPDC '!I242</f>
        <v>6806527</v>
      </c>
      <c r="J241">
        <f>'FY2016 RPDC '!J242</f>
        <v>1052</v>
      </c>
      <c r="K241">
        <f>'FY2016 RPDC '!K242</f>
        <v>6446</v>
      </c>
      <c r="L241">
        <f>'FY2016 RPDC '!L242</f>
        <v>6781192</v>
      </c>
      <c r="M241" t="e">
        <f>'FY2016 RPDC '!#REF!</f>
        <v>#REF!</v>
      </c>
      <c r="N241" t="e">
        <f>'FY2016 RPDC '!#REF!</f>
        <v>#REF!</v>
      </c>
      <c r="O241" t="e">
        <f>'FY2016 RPDC '!#REF!</f>
        <v>#REF!</v>
      </c>
      <c r="P241">
        <f>'FY2016 RPDC '!M242</f>
        <v>93400.270000000484</v>
      </c>
      <c r="Q241">
        <f>'FY2016 RPDC '!N242</f>
        <v>6874592.2700000005</v>
      </c>
      <c r="R241">
        <f>'FY2016 RPDC '!O242</f>
        <v>68065.270000000484</v>
      </c>
      <c r="S241">
        <f>'FY2016 RPDC '!P242</f>
        <v>1.0000000000000071E-2</v>
      </c>
      <c r="T241">
        <f>'FY2016 RPDC '!Q242</f>
        <v>-17.200000000000045</v>
      </c>
      <c r="U241">
        <f>'FY2016 RPDC '!R242</f>
        <v>-1.6086793864571684E-2</v>
      </c>
    </row>
    <row r="242" spans="1:21" x14ac:dyDescent="0.35">
      <c r="A242">
        <f>'FY2016 RPDC '!A243</f>
        <v>241</v>
      </c>
      <c r="B242">
        <f>'FY2016 RPDC '!B243</f>
        <v>5163</v>
      </c>
      <c r="C242">
        <f>'FY2016 RPDC '!C243</f>
        <v>5163</v>
      </c>
      <c r="D242" t="str">
        <f>'FY2016 RPDC '!D243</f>
        <v>PEKIN</v>
      </c>
      <c r="E242">
        <f>'FY2016 RPDC '!E243</f>
        <v>624</v>
      </c>
      <c r="F242">
        <f>'FY2016 RPDC '!F243</f>
        <v>6366</v>
      </c>
      <c r="G242">
        <f>'FY2016 RPDC '!G243</f>
        <v>3972384</v>
      </c>
      <c r="H242">
        <f>'FY2016 RPDC '!H243</f>
        <v>0</v>
      </c>
      <c r="I242">
        <f>'FY2016 RPDC '!I243</f>
        <v>3972384</v>
      </c>
      <c r="J242">
        <f>'FY2016 RPDC '!J243</f>
        <v>636.9</v>
      </c>
      <c r="K242">
        <f>'FY2016 RPDC '!K243</f>
        <v>6446</v>
      </c>
      <c r="L242">
        <f>'FY2016 RPDC '!L243</f>
        <v>4105457.4</v>
      </c>
      <c r="M242" t="e">
        <f>'FY2016 RPDC '!#REF!</f>
        <v>#REF!</v>
      </c>
      <c r="N242" t="e">
        <f>'FY2016 RPDC '!#REF!</f>
        <v>#REF!</v>
      </c>
      <c r="O242" t="e">
        <f>'FY2016 RPDC '!#REF!</f>
        <v>#REF!</v>
      </c>
      <c r="P242">
        <f>'FY2016 RPDC '!M243</f>
        <v>0</v>
      </c>
      <c r="Q242">
        <f>'FY2016 RPDC '!N243</f>
        <v>4105457.4</v>
      </c>
      <c r="R242">
        <f>'FY2016 RPDC '!O243</f>
        <v>133073.39999999991</v>
      </c>
      <c r="S242">
        <f>'FY2016 RPDC '!P243</f>
        <v>3.349963145556923E-2</v>
      </c>
      <c r="T242">
        <f>'FY2016 RPDC '!Q243</f>
        <v>12.899999999999977</v>
      </c>
      <c r="U242">
        <f>'FY2016 RPDC '!R243</f>
        <v>2.0673076923076888E-2</v>
      </c>
    </row>
    <row r="243" spans="1:21" x14ac:dyDescent="0.35">
      <c r="A243">
        <f>'FY2016 RPDC '!A244</f>
        <v>242</v>
      </c>
      <c r="B243">
        <f>'FY2016 RPDC '!B244</f>
        <v>5166</v>
      </c>
      <c r="C243">
        <f>'FY2016 RPDC '!C244</f>
        <v>5166</v>
      </c>
      <c r="D243" t="str">
        <f>'FY2016 RPDC '!D244</f>
        <v>PELLA</v>
      </c>
      <c r="E243">
        <f>'FY2016 RPDC '!E244</f>
        <v>2131.9</v>
      </c>
      <c r="F243">
        <f>'FY2016 RPDC '!F244</f>
        <v>6366</v>
      </c>
      <c r="G243">
        <f>'FY2016 RPDC '!G244</f>
        <v>13571675</v>
      </c>
      <c r="H243">
        <f>'FY2016 RPDC '!H244</f>
        <v>0</v>
      </c>
      <c r="I243">
        <f>'FY2016 RPDC '!I244</f>
        <v>13571675</v>
      </c>
      <c r="J243">
        <f>'FY2016 RPDC '!J244</f>
        <v>2112.4</v>
      </c>
      <c r="K243">
        <f>'FY2016 RPDC '!K244</f>
        <v>6446</v>
      </c>
      <c r="L243">
        <f>'FY2016 RPDC '!L244</f>
        <v>13616530.4</v>
      </c>
      <c r="M243" t="e">
        <f>'FY2016 RPDC '!#REF!</f>
        <v>#REF!</v>
      </c>
      <c r="N243" t="e">
        <f>'FY2016 RPDC '!#REF!</f>
        <v>#REF!</v>
      </c>
      <c r="O243" t="e">
        <f>'FY2016 RPDC '!#REF!</f>
        <v>#REF!</v>
      </c>
      <c r="P243">
        <f>'FY2016 RPDC '!M244</f>
        <v>90861.349999999627</v>
      </c>
      <c r="Q243">
        <f>'FY2016 RPDC '!N244</f>
        <v>13707391.75</v>
      </c>
      <c r="R243">
        <f>'FY2016 RPDC '!O244</f>
        <v>135716.75</v>
      </c>
      <c r="S243">
        <f>'FY2016 RPDC '!P244</f>
        <v>0.01</v>
      </c>
      <c r="T243">
        <f>'FY2016 RPDC '!Q244</f>
        <v>-19.5</v>
      </c>
      <c r="U243">
        <f>'FY2016 RPDC '!R244</f>
        <v>-9.1467704864205638E-3</v>
      </c>
    </row>
    <row r="244" spans="1:21" x14ac:dyDescent="0.35">
      <c r="A244">
        <f>'FY2016 RPDC '!A245</f>
        <v>243</v>
      </c>
      <c r="B244">
        <f>'FY2016 RPDC '!B245</f>
        <v>5184</v>
      </c>
      <c r="C244">
        <f>'FY2016 RPDC '!C245</f>
        <v>5184</v>
      </c>
      <c r="D244" t="str">
        <f>'FY2016 RPDC '!D245</f>
        <v>PERRY</v>
      </c>
      <c r="E244">
        <f>'FY2016 RPDC '!E245</f>
        <v>1836.3</v>
      </c>
      <c r="F244">
        <f>'FY2016 RPDC '!F245</f>
        <v>6367</v>
      </c>
      <c r="G244">
        <f>'FY2016 RPDC '!G245</f>
        <v>11691722</v>
      </c>
      <c r="H244">
        <f>'FY2016 RPDC '!H245</f>
        <v>0</v>
      </c>
      <c r="I244">
        <f>'FY2016 RPDC '!I245</f>
        <v>11691722</v>
      </c>
      <c r="J244">
        <f>'FY2016 RPDC '!J245</f>
        <v>1833.5</v>
      </c>
      <c r="K244">
        <f>'FY2016 RPDC '!K245</f>
        <v>6447</v>
      </c>
      <c r="L244">
        <f>'FY2016 RPDC '!L245</f>
        <v>11820574.5</v>
      </c>
      <c r="M244" t="e">
        <f>'FY2016 RPDC '!#REF!</f>
        <v>#REF!</v>
      </c>
      <c r="N244" t="e">
        <f>'FY2016 RPDC '!#REF!</f>
        <v>#REF!</v>
      </c>
      <c r="O244" t="e">
        <f>'FY2016 RPDC '!#REF!</f>
        <v>#REF!</v>
      </c>
      <c r="P244">
        <f>'FY2016 RPDC '!M245</f>
        <v>0</v>
      </c>
      <c r="Q244">
        <f>'FY2016 RPDC '!N245</f>
        <v>11820574.5</v>
      </c>
      <c r="R244">
        <f>'FY2016 RPDC '!O245</f>
        <v>128852.5</v>
      </c>
      <c r="S244">
        <f>'FY2016 RPDC '!P245</f>
        <v>1.1020831661922855E-2</v>
      </c>
      <c r="T244">
        <f>'FY2016 RPDC '!Q245</f>
        <v>-2.7999999999999545</v>
      </c>
      <c r="U244">
        <f>'FY2016 RPDC '!R245</f>
        <v>-1.5248053150356449E-3</v>
      </c>
    </row>
    <row r="245" spans="1:21" x14ac:dyDescent="0.35">
      <c r="A245">
        <f>'FY2016 RPDC '!A246</f>
        <v>244</v>
      </c>
      <c r="B245">
        <f>'FY2016 RPDC '!B246</f>
        <v>5250</v>
      </c>
      <c r="C245">
        <f>'FY2016 RPDC '!C246</f>
        <v>5250</v>
      </c>
      <c r="D245" t="str">
        <f>'FY2016 RPDC '!D246</f>
        <v>PLEASANT VALLEY</v>
      </c>
      <c r="E245">
        <f>'FY2016 RPDC '!E246</f>
        <v>4288.6000000000004</v>
      </c>
      <c r="F245">
        <f>'FY2016 RPDC '!F246</f>
        <v>6499</v>
      </c>
      <c r="G245">
        <f>'FY2016 RPDC '!G246</f>
        <v>27871611</v>
      </c>
      <c r="H245">
        <f>'FY2016 RPDC '!H246</f>
        <v>0</v>
      </c>
      <c r="I245">
        <f>'FY2016 RPDC '!I246</f>
        <v>27871611</v>
      </c>
      <c r="J245">
        <f>'FY2016 RPDC '!J246</f>
        <v>4386.1000000000004</v>
      </c>
      <c r="K245">
        <f>'FY2016 RPDC '!K246</f>
        <v>6579</v>
      </c>
      <c r="L245">
        <f>'FY2016 RPDC '!L246</f>
        <v>28856151.900000002</v>
      </c>
      <c r="M245" t="e">
        <f>'FY2016 RPDC '!#REF!</f>
        <v>#REF!</v>
      </c>
      <c r="N245" t="e">
        <f>'FY2016 RPDC '!#REF!</f>
        <v>#REF!</v>
      </c>
      <c r="O245" t="e">
        <f>'FY2016 RPDC '!#REF!</f>
        <v>#REF!</v>
      </c>
      <c r="P245">
        <f>'FY2016 RPDC '!M246</f>
        <v>0</v>
      </c>
      <c r="Q245">
        <f>'FY2016 RPDC '!N246</f>
        <v>28856151.900000002</v>
      </c>
      <c r="R245">
        <f>'FY2016 RPDC '!O246</f>
        <v>984540.90000000224</v>
      </c>
      <c r="S245">
        <f>'FY2016 RPDC '!P246</f>
        <v>3.5324147570802503E-2</v>
      </c>
      <c r="T245">
        <f>'FY2016 RPDC '!Q246</f>
        <v>97.5</v>
      </c>
      <c r="U245">
        <f>'FY2016 RPDC '!R246</f>
        <v>2.2734691974070791E-2</v>
      </c>
    </row>
    <row r="246" spans="1:21" x14ac:dyDescent="0.35">
      <c r="A246">
        <f>'FY2016 RPDC '!A247</f>
        <v>245</v>
      </c>
      <c r="B246">
        <f>'FY2016 RPDC '!B247</f>
        <v>5256</v>
      </c>
      <c r="C246">
        <f>'FY2016 RPDC '!C247</f>
        <v>5256</v>
      </c>
      <c r="D246" t="str">
        <f>'FY2016 RPDC '!D247</f>
        <v>PLEASANTVILLE</v>
      </c>
      <c r="E246">
        <f>'FY2016 RPDC '!E247</f>
        <v>641.29999999999995</v>
      </c>
      <c r="F246">
        <f>'FY2016 RPDC '!F247</f>
        <v>6366</v>
      </c>
      <c r="G246">
        <f>'FY2016 RPDC '!G247</f>
        <v>4082516</v>
      </c>
      <c r="H246">
        <f>'FY2016 RPDC '!H247</f>
        <v>0</v>
      </c>
      <c r="I246">
        <f>'FY2016 RPDC '!I247</f>
        <v>4082516</v>
      </c>
      <c r="J246">
        <f>'FY2016 RPDC '!J247</f>
        <v>670.4</v>
      </c>
      <c r="K246">
        <f>'FY2016 RPDC '!K247</f>
        <v>6446</v>
      </c>
      <c r="L246">
        <f>'FY2016 RPDC '!L247</f>
        <v>4321398.3999999994</v>
      </c>
      <c r="M246" t="e">
        <f>'FY2016 RPDC '!#REF!</f>
        <v>#REF!</v>
      </c>
      <c r="N246" t="e">
        <f>'FY2016 RPDC '!#REF!</f>
        <v>#REF!</v>
      </c>
      <c r="O246" t="e">
        <f>'FY2016 RPDC '!#REF!</f>
        <v>#REF!</v>
      </c>
      <c r="P246">
        <f>'FY2016 RPDC '!M247</f>
        <v>0</v>
      </c>
      <c r="Q246">
        <f>'FY2016 RPDC '!N247</f>
        <v>4321398.3999999994</v>
      </c>
      <c r="R246">
        <f>'FY2016 RPDC '!O247</f>
        <v>238882.39999999944</v>
      </c>
      <c r="S246">
        <f>'FY2016 RPDC '!P247</f>
        <v>5.8513524503026916E-2</v>
      </c>
      <c r="T246">
        <f>'FY2016 RPDC '!Q247</f>
        <v>29.100000000000023</v>
      </c>
      <c r="U246">
        <f>'FY2016 RPDC '!R247</f>
        <v>4.5376578824263256E-2</v>
      </c>
    </row>
    <row r="247" spans="1:21" x14ac:dyDescent="0.35">
      <c r="A247">
        <f>'FY2016 RPDC '!A248</f>
        <v>246</v>
      </c>
      <c r="B247">
        <f>'FY2016 RPDC '!B248</f>
        <v>5283</v>
      </c>
      <c r="C247">
        <f>'FY2016 RPDC '!C248</f>
        <v>5283</v>
      </c>
      <c r="D247" t="str">
        <f>'FY2016 RPDC '!D248</f>
        <v>POCAHONTAS</v>
      </c>
      <c r="E247">
        <f>'FY2016 RPDC '!E248</f>
        <v>704.2</v>
      </c>
      <c r="F247">
        <f>'FY2016 RPDC '!F248</f>
        <v>6501</v>
      </c>
      <c r="G247">
        <f>'FY2016 RPDC '!G248</f>
        <v>4578004</v>
      </c>
      <c r="H247">
        <f>'FY2016 RPDC '!H248</f>
        <v>0</v>
      </c>
      <c r="I247">
        <f>'FY2016 RPDC '!I248</f>
        <v>4578004</v>
      </c>
      <c r="J247">
        <f>'FY2016 RPDC '!J248</f>
        <v>693.7</v>
      </c>
      <c r="K247">
        <f>'FY2016 RPDC '!K248</f>
        <v>6581</v>
      </c>
      <c r="L247">
        <f>'FY2016 RPDC '!L248</f>
        <v>4565239.7</v>
      </c>
      <c r="M247" t="e">
        <f>'FY2016 RPDC '!#REF!</f>
        <v>#REF!</v>
      </c>
      <c r="N247" t="e">
        <f>'FY2016 RPDC '!#REF!</f>
        <v>#REF!</v>
      </c>
      <c r="O247" t="e">
        <f>'FY2016 RPDC '!#REF!</f>
        <v>#REF!</v>
      </c>
      <c r="P247">
        <f>'FY2016 RPDC '!M248</f>
        <v>58544.339999999851</v>
      </c>
      <c r="Q247">
        <f>'FY2016 RPDC '!N248</f>
        <v>4623784.04</v>
      </c>
      <c r="R247">
        <f>'FY2016 RPDC '!O248</f>
        <v>45780.040000000037</v>
      </c>
      <c r="S247">
        <f>'FY2016 RPDC '!P248</f>
        <v>1.0000000000000009E-2</v>
      </c>
      <c r="T247">
        <f>'FY2016 RPDC '!Q248</f>
        <v>-10.5</v>
      </c>
      <c r="U247">
        <f>'FY2016 RPDC '!R248</f>
        <v>-1.4910536779324055E-2</v>
      </c>
    </row>
    <row r="248" spans="1:21" x14ac:dyDescent="0.35">
      <c r="A248">
        <f>'FY2016 RPDC '!A249</f>
        <v>247</v>
      </c>
      <c r="B248">
        <f>'FY2016 RPDC '!B249</f>
        <v>5310</v>
      </c>
      <c r="C248">
        <f>'FY2016 RPDC '!C249</f>
        <v>5310</v>
      </c>
      <c r="D248" t="str">
        <f>'FY2016 RPDC '!D249</f>
        <v>POSTVILLE</v>
      </c>
      <c r="E248">
        <f>'FY2016 RPDC '!E249</f>
        <v>659.3</v>
      </c>
      <c r="F248">
        <f>'FY2016 RPDC '!F249</f>
        <v>6379</v>
      </c>
      <c r="G248">
        <f>'FY2016 RPDC '!G249</f>
        <v>4205675</v>
      </c>
      <c r="H248">
        <f>'FY2016 RPDC '!H249</f>
        <v>0</v>
      </c>
      <c r="I248">
        <f>'FY2016 RPDC '!I249</f>
        <v>4205675</v>
      </c>
      <c r="J248">
        <f>'FY2016 RPDC '!J249</f>
        <v>658</v>
      </c>
      <c r="K248">
        <f>'FY2016 RPDC '!K249</f>
        <v>6459</v>
      </c>
      <c r="L248">
        <f>'FY2016 RPDC '!L249</f>
        <v>4250022</v>
      </c>
      <c r="M248" t="e">
        <f>'FY2016 RPDC '!#REF!</f>
        <v>#REF!</v>
      </c>
      <c r="N248" t="e">
        <f>'FY2016 RPDC '!#REF!</f>
        <v>#REF!</v>
      </c>
      <c r="O248" t="e">
        <f>'FY2016 RPDC '!#REF!</f>
        <v>#REF!</v>
      </c>
      <c r="P248">
        <f>'FY2016 RPDC '!M249</f>
        <v>0</v>
      </c>
      <c r="Q248">
        <f>'FY2016 RPDC '!N249</f>
        <v>4250022</v>
      </c>
      <c r="R248">
        <f>'FY2016 RPDC '!O249</f>
        <v>44347</v>
      </c>
      <c r="S248">
        <f>'FY2016 RPDC '!P249</f>
        <v>1.0544561812313124E-2</v>
      </c>
      <c r="T248">
        <f>'FY2016 RPDC '!Q249</f>
        <v>-1.2999999999999545</v>
      </c>
      <c r="U248">
        <f>'FY2016 RPDC '!R249</f>
        <v>-1.9717882602759817E-3</v>
      </c>
    </row>
    <row r="249" spans="1:21" x14ac:dyDescent="0.35">
      <c r="A249">
        <f>'FY2016 RPDC '!A250</f>
        <v>248</v>
      </c>
      <c r="B249">
        <f>'FY2016 RPDC '!B250</f>
        <v>5323</v>
      </c>
      <c r="C249">
        <f>'FY2016 RPDC '!C250</f>
        <v>5325</v>
      </c>
      <c r="D249" t="str">
        <f>'FY2016 RPDC '!D250</f>
        <v>PRAIRIE VALLEY</v>
      </c>
      <c r="E249">
        <f>'FY2016 RPDC '!E250</f>
        <v>581.4</v>
      </c>
      <c r="F249">
        <f>'FY2016 RPDC '!F250</f>
        <v>6486</v>
      </c>
      <c r="G249">
        <f>'FY2016 RPDC '!G250</f>
        <v>3770960</v>
      </c>
      <c r="H249">
        <f>'FY2016 RPDC '!H250</f>
        <v>48906</v>
      </c>
      <c r="I249">
        <f>'FY2016 RPDC '!I250</f>
        <v>3819866</v>
      </c>
      <c r="J249">
        <f>'FY2016 RPDC '!J250</f>
        <v>583.4</v>
      </c>
      <c r="K249">
        <f>'FY2016 RPDC '!K250</f>
        <v>6566</v>
      </c>
      <c r="L249">
        <f>'FY2016 RPDC '!L250</f>
        <v>3830604.4</v>
      </c>
      <c r="M249" t="e">
        <f>'FY2016 RPDC '!#REF!</f>
        <v>#REF!</v>
      </c>
      <c r="N249" t="e">
        <f>'FY2016 RPDC '!#REF!</f>
        <v>#REF!</v>
      </c>
      <c r="O249" t="e">
        <f>'FY2016 RPDC '!#REF!</f>
        <v>#REF!</v>
      </c>
      <c r="P249">
        <f>'FY2016 RPDC '!M250</f>
        <v>0</v>
      </c>
      <c r="Q249">
        <f>'FY2016 RPDC '!N250</f>
        <v>3830604.4</v>
      </c>
      <c r="R249">
        <f>'FY2016 RPDC '!O250</f>
        <v>10738.399999999907</v>
      </c>
      <c r="S249">
        <f>'FY2016 RPDC '!P250</f>
        <v>2.8111980891476055E-3</v>
      </c>
      <c r="T249">
        <f>'FY2016 RPDC '!Q250</f>
        <v>2</v>
      </c>
      <c r="U249">
        <f>'FY2016 RPDC '!R250</f>
        <v>3.4399724802201583E-3</v>
      </c>
    </row>
    <row r="250" spans="1:21" x14ac:dyDescent="0.35">
      <c r="A250">
        <f>'FY2016 RPDC '!A251</f>
        <v>249</v>
      </c>
      <c r="B250">
        <f>'FY2016 RPDC '!B251</f>
        <v>5328</v>
      </c>
      <c r="C250">
        <f>'FY2016 RPDC '!C251</f>
        <v>5328</v>
      </c>
      <c r="D250" t="str">
        <f>'FY2016 RPDC '!D251</f>
        <v>PRESCOTT</v>
      </c>
      <c r="E250">
        <f>'FY2016 RPDC '!E251</f>
        <v>84.8</v>
      </c>
      <c r="F250">
        <f>'FY2016 RPDC '!F251</f>
        <v>6541</v>
      </c>
      <c r="G250">
        <f>'FY2016 RPDC '!G251</f>
        <v>554677</v>
      </c>
      <c r="H250">
        <f>'FY2016 RPDC '!H251</f>
        <v>15086</v>
      </c>
      <c r="I250">
        <f>'FY2016 RPDC '!I251</f>
        <v>569763</v>
      </c>
      <c r="J250">
        <f>'FY2016 RPDC '!J251</f>
        <v>89.4</v>
      </c>
      <c r="K250">
        <f>'FY2016 RPDC '!K251</f>
        <v>6621</v>
      </c>
      <c r="L250">
        <f>'FY2016 RPDC '!L251</f>
        <v>591917.4</v>
      </c>
      <c r="M250" t="e">
        <f>'FY2016 RPDC '!#REF!</f>
        <v>#REF!</v>
      </c>
      <c r="N250" t="e">
        <f>'FY2016 RPDC '!#REF!</f>
        <v>#REF!</v>
      </c>
      <c r="O250" t="e">
        <f>'FY2016 RPDC '!#REF!</f>
        <v>#REF!</v>
      </c>
      <c r="P250">
        <f>'FY2016 RPDC '!M251</f>
        <v>0</v>
      </c>
      <c r="Q250">
        <f>'FY2016 RPDC '!N251</f>
        <v>591917.4</v>
      </c>
      <c r="R250">
        <f>'FY2016 RPDC '!O251</f>
        <v>22154.400000000023</v>
      </c>
      <c r="S250">
        <f>'FY2016 RPDC '!P251</f>
        <v>3.8883535785932087E-2</v>
      </c>
      <c r="T250">
        <f>'FY2016 RPDC '!Q251</f>
        <v>4.6000000000000085</v>
      </c>
      <c r="U250">
        <f>'FY2016 RPDC '!R251</f>
        <v>5.4245283018868024E-2</v>
      </c>
    </row>
    <row r="251" spans="1:21" x14ac:dyDescent="0.35">
      <c r="A251" t="e">
        <f>'FY2016 RPDC '!#REF!</f>
        <v>#REF!</v>
      </c>
      <c r="B251" t="e">
        <f>'FY2016 RPDC '!#REF!</f>
        <v>#REF!</v>
      </c>
      <c r="C251" t="e">
        <f>'FY2016 RPDC '!#REF!</f>
        <v>#REF!</v>
      </c>
      <c r="D251" t="e">
        <f>'FY2016 RPDC '!#REF!</f>
        <v>#REF!</v>
      </c>
      <c r="E251" t="e">
        <f>'FY2016 RPDC '!#REF!</f>
        <v>#REF!</v>
      </c>
      <c r="F251" t="e">
        <f>'FY2016 RPDC '!#REF!</f>
        <v>#REF!</v>
      </c>
      <c r="G251" t="e">
        <f>'FY2016 RPDC '!#REF!</f>
        <v>#REF!</v>
      </c>
      <c r="H251" t="e">
        <f>'FY2016 RPDC '!#REF!</f>
        <v>#REF!</v>
      </c>
      <c r="I251" t="e">
        <f>'FY2016 RPDC '!#REF!</f>
        <v>#REF!</v>
      </c>
      <c r="J251" t="e">
        <f>'FY2016 RPDC '!#REF!</f>
        <v>#REF!</v>
      </c>
      <c r="K251" t="e">
        <f>'FY2016 RPDC '!#REF!</f>
        <v>#REF!</v>
      </c>
      <c r="L251" t="e">
        <f>'FY2016 RPDC '!#REF!</f>
        <v>#REF!</v>
      </c>
      <c r="M251" t="e">
        <f>'FY2016 RPDC '!#REF!</f>
        <v>#REF!</v>
      </c>
      <c r="N251" t="e">
        <f>'FY2016 RPDC '!#REF!</f>
        <v>#REF!</v>
      </c>
      <c r="O251" t="e">
        <f>'FY2016 RPDC '!#REF!</f>
        <v>#REF!</v>
      </c>
      <c r="P251" t="e">
        <f>'FY2016 RPDC '!#REF!</f>
        <v>#REF!</v>
      </c>
      <c r="Q251" t="e">
        <f>'FY2016 RPDC '!#REF!</f>
        <v>#REF!</v>
      </c>
      <c r="R251" t="e">
        <f>'FY2016 RPDC '!#REF!</f>
        <v>#REF!</v>
      </c>
      <c r="S251" t="e">
        <f>'FY2016 RPDC '!#REF!</f>
        <v>#REF!</v>
      </c>
      <c r="T251" t="e">
        <f>'FY2016 RPDC '!#REF!</f>
        <v>#REF!</v>
      </c>
      <c r="U251" t="e">
        <f>'FY2016 RPDC '!#REF!</f>
        <v>#REF!</v>
      </c>
    </row>
    <row r="252" spans="1:21" x14ac:dyDescent="0.35">
      <c r="A252">
        <f>'FY2016 RPDC '!A252</f>
        <v>251</v>
      </c>
      <c r="B252">
        <f>'FY2016 RPDC '!B252</f>
        <v>5463</v>
      </c>
      <c r="C252">
        <f>'FY2016 RPDC '!C252</f>
        <v>5463</v>
      </c>
      <c r="D252" t="str">
        <f>'FY2016 RPDC '!D252</f>
        <v>RED OAK</v>
      </c>
      <c r="E252">
        <f>'FY2016 RPDC '!E252</f>
        <v>1166.5</v>
      </c>
      <c r="F252">
        <f>'FY2016 RPDC '!F252</f>
        <v>6366</v>
      </c>
      <c r="G252">
        <f>'FY2016 RPDC '!G252</f>
        <v>7425939</v>
      </c>
      <c r="H252">
        <f>'FY2016 RPDC '!H252</f>
        <v>34752</v>
      </c>
      <c r="I252">
        <f>'FY2016 RPDC '!I252</f>
        <v>7460691</v>
      </c>
      <c r="J252">
        <f>'FY2016 RPDC '!J252</f>
        <v>1129</v>
      </c>
      <c r="K252">
        <f>'FY2016 RPDC '!K252</f>
        <v>6446</v>
      </c>
      <c r="L252">
        <f>'FY2016 RPDC '!L252</f>
        <v>7277534</v>
      </c>
      <c r="M252" t="e">
        <f>'FY2016 RPDC '!#REF!</f>
        <v>#REF!</v>
      </c>
      <c r="N252" t="e">
        <f>'FY2016 RPDC '!#REF!</f>
        <v>#REF!</v>
      </c>
      <c r="O252" t="e">
        <f>'FY2016 RPDC '!#REF!</f>
        <v>#REF!</v>
      </c>
      <c r="P252">
        <f>'FY2016 RPDC '!M252</f>
        <v>222664.38999999966</v>
      </c>
      <c r="Q252">
        <f>'FY2016 RPDC '!N252</f>
        <v>7500198.3899999997</v>
      </c>
      <c r="R252">
        <f>'FY2016 RPDC '!O252</f>
        <v>39507.389999999665</v>
      </c>
      <c r="S252">
        <f>'FY2016 RPDC '!P252</f>
        <v>5.2954062834125772E-3</v>
      </c>
      <c r="T252">
        <f>'FY2016 RPDC '!Q252</f>
        <v>-37.5</v>
      </c>
      <c r="U252">
        <f>'FY2016 RPDC '!R252</f>
        <v>-3.214744963566224E-2</v>
      </c>
    </row>
    <row r="253" spans="1:21" x14ac:dyDescent="0.35">
      <c r="A253">
        <f>'FY2016 RPDC '!A253</f>
        <v>252</v>
      </c>
      <c r="B253">
        <f>'FY2016 RPDC '!B253</f>
        <v>5486</v>
      </c>
      <c r="C253">
        <f>'FY2016 RPDC '!C253</f>
        <v>5486</v>
      </c>
      <c r="D253" t="str">
        <f>'FY2016 RPDC '!D253</f>
        <v>REMSEN-UNION</v>
      </c>
      <c r="E253">
        <f>'FY2016 RPDC '!E253</f>
        <v>388.7</v>
      </c>
      <c r="F253">
        <f>'FY2016 RPDC '!F253</f>
        <v>6387</v>
      </c>
      <c r="G253">
        <f>'FY2016 RPDC '!G253</f>
        <v>2482627</v>
      </c>
      <c r="H253">
        <f>'FY2016 RPDC '!H253</f>
        <v>0</v>
      </c>
      <c r="I253">
        <f>'FY2016 RPDC '!I253</f>
        <v>2482627</v>
      </c>
      <c r="J253">
        <f>'FY2016 RPDC '!J253</f>
        <v>379</v>
      </c>
      <c r="K253">
        <f>'FY2016 RPDC '!K253</f>
        <v>6467</v>
      </c>
      <c r="L253">
        <f>'FY2016 RPDC '!L253</f>
        <v>2450993</v>
      </c>
      <c r="M253" t="e">
        <f>'FY2016 RPDC '!#REF!</f>
        <v>#REF!</v>
      </c>
      <c r="N253" t="e">
        <f>'FY2016 RPDC '!#REF!</f>
        <v>#REF!</v>
      </c>
      <c r="O253" t="e">
        <f>'FY2016 RPDC '!#REF!</f>
        <v>#REF!</v>
      </c>
      <c r="P253">
        <f>'FY2016 RPDC '!M253</f>
        <v>56460.270000000019</v>
      </c>
      <c r="Q253">
        <f>'FY2016 RPDC '!N253</f>
        <v>2507453.27</v>
      </c>
      <c r="R253">
        <f>'FY2016 RPDC '!O253</f>
        <v>24826.270000000019</v>
      </c>
      <c r="S253">
        <f>'FY2016 RPDC '!P253</f>
        <v>1.0000000000000007E-2</v>
      </c>
      <c r="T253">
        <f>'FY2016 RPDC '!Q253</f>
        <v>-9.6999999999999886</v>
      </c>
      <c r="U253">
        <f>'FY2016 RPDC '!R253</f>
        <v>-2.4954978132235628E-2</v>
      </c>
    </row>
    <row r="254" spans="1:21" x14ac:dyDescent="0.35">
      <c r="A254">
        <f>'FY2016 RPDC '!A254</f>
        <v>253</v>
      </c>
      <c r="B254">
        <f>'FY2016 RPDC '!B254</f>
        <v>5508</v>
      </c>
      <c r="C254">
        <f>'FY2016 RPDC '!C254</f>
        <v>5508</v>
      </c>
      <c r="D254" t="str">
        <f>'FY2016 RPDC '!D254</f>
        <v>RICEVILLE</v>
      </c>
      <c r="E254">
        <f>'FY2016 RPDC '!E254</f>
        <v>301.7</v>
      </c>
      <c r="F254">
        <f>'FY2016 RPDC '!F254</f>
        <v>6366</v>
      </c>
      <c r="G254">
        <f>'FY2016 RPDC '!G254</f>
        <v>1920622</v>
      </c>
      <c r="H254">
        <f>'FY2016 RPDC '!H254</f>
        <v>0</v>
      </c>
      <c r="I254">
        <f>'FY2016 RPDC '!I254</f>
        <v>1920622</v>
      </c>
      <c r="J254">
        <f>'FY2016 RPDC '!J254</f>
        <v>306.10000000000002</v>
      </c>
      <c r="K254">
        <f>'FY2016 RPDC '!K254</f>
        <v>6446</v>
      </c>
      <c r="L254">
        <f>'FY2016 RPDC '!L254</f>
        <v>1973120.6</v>
      </c>
      <c r="M254" t="e">
        <f>'FY2016 RPDC '!#REF!</f>
        <v>#REF!</v>
      </c>
      <c r="N254" t="e">
        <f>'FY2016 RPDC '!#REF!</f>
        <v>#REF!</v>
      </c>
      <c r="O254" t="e">
        <f>'FY2016 RPDC '!#REF!</f>
        <v>#REF!</v>
      </c>
      <c r="P254">
        <f>'FY2016 RPDC '!M254</f>
        <v>0</v>
      </c>
      <c r="Q254">
        <f>'FY2016 RPDC '!N254</f>
        <v>1973120.6</v>
      </c>
      <c r="R254">
        <f>'FY2016 RPDC '!O254</f>
        <v>52498.600000000093</v>
      </c>
      <c r="S254">
        <f>'FY2016 RPDC '!P254</f>
        <v>2.7334165702569319E-2</v>
      </c>
      <c r="T254">
        <f>'FY2016 RPDC '!Q254</f>
        <v>4.4000000000000341</v>
      </c>
      <c r="U254">
        <f>'FY2016 RPDC '!R254</f>
        <v>1.4584023864766437E-2</v>
      </c>
    </row>
    <row r="255" spans="1:21" x14ac:dyDescent="0.35">
      <c r="A255">
        <f>'FY2016 RPDC '!A255</f>
        <v>254</v>
      </c>
      <c r="B255">
        <f>'FY2016 RPDC '!B255</f>
        <v>1975</v>
      </c>
      <c r="C255">
        <f>'FY2016 RPDC '!C255</f>
        <v>1975</v>
      </c>
      <c r="D255" t="str">
        <f>'FY2016 RPDC '!D255</f>
        <v>RIVER VALLEY</v>
      </c>
      <c r="E255">
        <f>'FY2016 RPDC '!E255</f>
        <v>422</v>
      </c>
      <c r="F255">
        <f>'FY2016 RPDC '!F255</f>
        <v>6375</v>
      </c>
      <c r="G255">
        <f>'FY2016 RPDC '!G255</f>
        <v>2690250</v>
      </c>
      <c r="H255">
        <f>'FY2016 RPDC '!H255</f>
        <v>0</v>
      </c>
      <c r="I255">
        <f>'FY2016 RPDC '!I255</f>
        <v>2690250</v>
      </c>
      <c r="J255">
        <f>'FY2016 RPDC '!J255</f>
        <v>411</v>
      </c>
      <c r="K255">
        <f>'FY2016 RPDC '!K255</f>
        <v>6455</v>
      </c>
      <c r="L255">
        <f>'FY2016 RPDC '!L255</f>
        <v>2653005</v>
      </c>
      <c r="M255" t="e">
        <f>'FY2016 RPDC '!#REF!</f>
        <v>#REF!</v>
      </c>
      <c r="N255" t="e">
        <f>'FY2016 RPDC '!#REF!</f>
        <v>#REF!</v>
      </c>
      <c r="O255" t="e">
        <f>'FY2016 RPDC '!#REF!</f>
        <v>#REF!</v>
      </c>
      <c r="P255">
        <f>'FY2016 RPDC '!M255</f>
        <v>64147.5</v>
      </c>
      <c r="Q255">
        <f>'FY2016 RPDC '!N255</f>
        <v>2717152.5</v>
      </c>
      <c r="R255">
        <f>'FY2016 RPDC '!O255</f>
        <v>26902.5</v>
      </c>
      <c r="S255">
        <f>'FY2016 RPDC '!P255</f>
        <v>0.01</v>
      </c>
      <c r="T255">
        <f>'FY2016 RPDC '!Q255</f>
        <v>-11</v>
      </c>
      <c r="U255">
        <f>'FY2016 RPDC '!R255</f>
        <v>-2.6066350710900472E-2</v>
      </c>
    </row>
    <row r="256" spans="1:21" x14ac:dyDescent="0.35">
      <c r="A256">
        <f>'FY2016 RPDC '!A256</f>
        <v>255</v>
      </c>
      <c r="B256">
        <f>'FY2016 RPDC '!B256</f>
        <v>4824</v>
      </c>
      <c r="C256">
        <f>'FY2016 RPDC '!C256</f>
        <v>5510</v>
      </c>
      <c r="D256" t="str">
        <f>'FY2016 RPDC '!D256</f>
        <v>RIVERSIDE</v>
      </c>
      <c r="E256">
        <f>'FY2016 RPDC '!E256</f>
        <v>713</v>
      </c>
      <c r="F256">
        <f>'FY2016 RPDC '!F256</f>
        <v>6366</v>
      </c>
      <c r="G256">
        <f>'FY2016 RPDC '!G256</f>
        <v>4538958</v>
      </c>
      <c r="H256">
        <f>'FY2016 RPDC '!H256</f>
        <v>0</v>
      </c>
      <c r="I256">
        <f>'FY2016 RPDC '!I256</f>
        <v>4538958</v>
      </c>
      <c r="J256">
        <f>'FY2016 RPDC '!J256</f>
        <v>684.1</v>
      </c>
      <c r="K256">
        <f>'FY2016 RPDC '!K256</f>
        <v>6446</v>
      </c>
      <c r="L256">
        <f>'FY2016 RPDC '!L256</f>
        <v>4409708.6000000006</v>
      </c>
      <c r="M256" t="e">
        <f>'FY2016 RPDC '!#REF!</f>
        <v>#REF!</v>
      </c>
      <c r="N256" t="e">
        <f>'FY2016 RPDC '!#REF!</f>
        <v>#REF!</v>
      </c>
      <c r="O256" t="e">
        <f>'FY2016 RPDC '!#REF!</f>
        <v>#REF!</v>
      </c>
      <c r="P256">
        <f>'FY2016 RPDC '!M256</f>
        <v>174638.97999999952</v>
      </c>
      <c r="Q256">
        <f>'FY2016 RPDC '!N256</f>
        <v>4584347.58</v>
      </c>
      <c r="R256">
        <f>'FY2016 RPDC '!O256</f>
        <v>45389.580000000075</v>
      </c>
      <c r="S256">
        <f>'FY2016 RPDC '!P256</f>
        <v>1.0000000000000016E-2</v>
      </c>
      <c r="T256">
        <f>'FY2016 RPDC '!Q256</f>
        <v>-28.899999999999977</v>
      </c>
      <c r="U256">
        <f>'FY2016 RPDC '!R256</f>
        <v>-4.0532959326788187E-2</v>
      </c>
    </row>
    <row r="257" spans="1:21" x14ac:dyDescent="0.35">
      <c r="A257">
        <f>'FY2016 RPDC '!A257</f>
        <v>256</v>
      </c>
      <c r="B257">
        <f>'FY2016 RPDC '!B257</f>
        <v>5607</v>
      </c>
      <c r="C257">
        <f>'FY2016 RPDC '!C257</f>
        <v>5607</v>
      </c>
      <c r="D257" t="str">
        <f>'FY2016 RPDC '!D257</f>
        <v>ROCK VALLEY</v>
      </c>
      <c r="E257">
        <f>'FY2016 RPDC '!E257</f>
        <v>675.2</v>
      </c>
      <c r="F257">
        <f>'FY2016 RPDC '!F257</f>
        <v>6407</v>
      </c>
      <c r="G257">
        <f>'FY2016 RPDC '!G257</f>
        <v>4326006</v>
      </c>
      <c r="H257">
        <f>'FY2016 RPDC '!H257</f>
        <v>0</v>
      </c>
      <c r="I257">
        <f>'FY2016 RPDC '!I257</f>
        <v>4326006</v>
      </c>
      <c r="J257">
        <f>'FY2016 RPDC '!J257</f>
        <v>711.6</v>
      </c>
      <c r="K257">
        <f>'FY2016 RPDC '!K257</f>
        <v>6487</v>
      </c>
      <c r="L257">
        <f>'FY2016 RPDC '!L257</f>
        <v>4616149.2</v>
      </c>
      <c r="M257" t="e">
        <f>'FY2016 RPDC '!#REF!</f>
        <v>#REF!</v>
      </c>
      <c r="N257" t="e">
        <f>'FY2016 RPDC '!#REF!</f>
        <v>#REF!</v>
      </c>
      <c r="O257" t="e">
        <f>'FY2016 RPDC '!#REF!</f>
        <v>#REF!</v>
      </c>
      <c r="P257">
        <f>'FY2016 RPDC '!M257</f>
        <v>0</v>
      </c>
      <c r="Q257">
        <f>'FY2016 RPDC '!N257</f>
        <v>4616149.2</v>
      </c>
      <c r="R257">
        <f>'FY2016 RPDC '!O257</f>
        <v>290143.20000000019</v>
      </c>
      <c r="S257">
        <f>'FY2016 RPDC '!P257</f>
        <v>6.7069532497181047E-2</v>
      </c>
      <c r="T257">
        <f>'FY2016 RPDC '!Q257</f>
        <v>36.399999999999977</v>
      </c>
      <c r="U257">
        <f>'FY2016 RPDC '!R257</f>
        <v>5.3909952606635031E-2</v>
      </c>
    </row>
    <row r="258" spans="1:21" x14ac:dyDescent="0.35">
      <c r="A258" t="e">
        <f>'FY2016 RPDC '!#REF!</f>
        <v>#REF!</v>
      </c>
      <c r="B258" t="e">
        <f>'FY2016 RPDC '!#REF!</f>
        <v>#REF!</v>
      </c>
      <c r="C258" t="e">
        <f>'FY2016 RPDC '!#REF!</f>
        <v>#REF!</v>
      </c>
      <c r="D258" t="e">
        <f>'FY2016 RPDC '!#REF!</f>
        <v>#REF!</v>
      </c>
      <c r="E258" t="e">
        <f>'FY2016 RPDC '!#REF!</f>
        <v>#REF!</v>
      </c>
      <c r="F258" t="e">
        <f>'FY2016 RPDC '!#REF!</f>
        <v>#REF!</v>
      </c>
      <c r="G258" t="e">
        <f>'FY2016 RPDC '!#REF!</f>
        <v>#REF!</v>
      </c>
      <c r="H258" t="e">
        <f>'FY2016 RPDC '!#REF!</f>
        <v>#REF!</v>
      </c>
      <c r="I258" t="e">
        <f>'FY2016 RPDC '!#REF!</f>
        <v>#REF!</v>
      </c>
      <c r="J258" t="e">
        <f>'FY2016 RPDC '!#REF!</f>
        <v>#REF!</v>
      </c>
      <c r="K258" t="e">
        <f>'FY2016 RPDC '!#REF!</f>
        <v>#REF!</v>
      </c>
      <c r="L258" t="e">
        <f>'FY2016 RPDC '!#REF!</f>
        <v>#REF!</v>
      </c>
      <c r="M258" t="e">
        <f>'FY2016 RPDC '!#REF!</f>
        <v>#REF!</v>
      </c>
      <c r="N258" t="e">
        <f>'FY2016 RPDC '!#REF!</f>
        <v>#REF!</v>
      </c>
      <c r="O258" t="e">
        <f>'FY2016 RPDC '!#REF!</f>
        <v>#REF!</v>
      </c>
      <c r="P258" t="e">
        <f>'FY2016 RPDC '!#REF!</f>
        <v>#REF!</v>
      </c>
      <c r="Q258" t="e">
        <f>'FY2016 RPDC '!#REF!</f>
        <v>#REF!</v>
      </c>
      <c r="R258" t="e">
        <f>'FY2016 RPDC '!#REF!</f>
        <v>#REF!</v>
      </c>
      <c r="S258" t="e">
        <f>'FY2016 RPDC '!#REF!</f>
        <v>#REF!</v>
      </c>
      <c r="T258" t="e">
        <f>'FY2016 RPDC '!#REF!</f>
        <v>#REF!</v>
      </c>
      <c r="U258" t="e">
        <f>'FY2016 RPDC '!#REF!</f>
        <v>#REF!</v>
      </c>
    </row>
    <row r="259" spans="1:21" x14ac:dyDescent="0.35">
      <c r="A259">
        <f>'FY2016 RPDC '!A258</f>
        <v>258</v>
      </c>
      <c r="B259">
        <f>'FY2016 RPDC '!B258</f>
        <v>5643</v>
      </c>
      <c r="C259">
        <f>'FY2016 RPDC '!C258</f>
        <v>5643</v>
      </c>
      <c r="D259" t="str">
        <f>'FY2016 RPDC '!D258</f>
        <v>ROLAND-STORY</v>
      </c>
      <c r="E259">
        <f>'FY2016 RPDC '!E258</f>
        <v>977.2</v>
      </c>
      <c r="F259">
        <f>'FY2016 RPDC '!F258</f>
        <v>6366</v>
      </c>
      <c r="G259">
        <f>'FY2016 RPDC '!G258</f>
        <v>6220855</v>
      </c>
      <c r="H259">
        <f>'FY2016 RPDC '!H258</f>
        <v>0</v>
      </c>
      <c r="I259">
        <f>'FY2016 RPDC '!I258</f>
        <v>6220855</v>
      </c>
      <c r="J259">
        <f>'FY2016 RPDC '!J258</f>
        <v>996</v>
      </c>
      <c r="K259">
        <f>'FY2016 RPDC '!K258</f>
        <v>6446</v>
      </c>
      <c r="L259">
        <f>'FY2016 RPDC '!L258</f>
        <v>6420216</v>
      </c>
      <c r="M259" t="e">
        <f>'FY2016 RPDC '!#REF!</f>
        <v>#REF!</v>
      </c>
      <c r="N259" t="e">
        <f>'FY2016 RPDC '!#REF!</f>
        <v>#REF!</v>
      </c>
      <c r="O259" t="e">
        <f>'FY2016 RPDC '!#REF!</f>
        <v>#REF!</v>
      </c>
      <c r="P259">
        <f>'FY2016 RPDC '!M258</f>
        <v>0</v>
      </c>
      <c r="Q259">
        <f>'FY2016 RPDC '!N258</f>
        <v>6420216</v>
      </c>
      <c r="R259">
        <f>'FY2016 RPDC '!O258</f>
        <v>199361</v>
      </c>
      <c r="S259">
        <f>'FY2016 RPDC '!P258</f>
        <v>3.2047202514766858E-2</v>
      </c>
      <c r="T259">
        <f>'FY2016 RPDC '!Q258</f>
        <v>18.799999999999955</v>
      </c>
      <c r="U259">
        <f>'FY2016 RPDC '!R258</f>
        <v>1.9238641015145264E-2</v>
      </c>
    </row>
    <row r="260" spans="1:21" x14ac:dyDescent="0.35">
      <c r="A260">
        <f>'FY2016 RPDC '!A259</f>
        <v>259</v>
      </c>
      <c r="B260">
        <f>'FY2016 RPDC '!B259</f>
        <v>5697</v>
      </c>
      <c r="C260">
        <f>'FY2016 RPDC '!C259</f>
        <v>5697</v>
      </c>
      <c r="D260" t="str">
        <f>'FY2016 RPDC '!D259</f>
        <v>RUDD-ROCKFORD-MARBLE ROCK</v>
      </c>
      <c r="E260">
        <f>'FY2016 RPDC '!E259</f>
        <v>453.4</v>
      </c>
      <c r="F260">
        <f>'FY2016 RPDC '!F259</f>
        <v>6366</v>
      </c>
      <c r="G260">
        <f>'FY2016 RPDC '!G259</f>
        <v>2886344</v>
      </c>
      <c r="H260">
        <f>'FY2016 RPDC '!H259</f>
        <v>32277</v>
      </c>
      <c r="I260">
        <f>'FY2016 RPDC '!I259</f>
        <v>2918621</v>
      </c>
      <c r="J260">
        <f>'FY2016 RPDC '!J259</f>
        <v>450.3</v>
      </c>
      <c r="K260">
        <f>'FY2016 RPDC '!K259</f>
        <v>6446</v>
      </c>
      <c r="L260">
        <f>'FY2016 RPDC '!L259</f>
        <v>2902633.8000000003</v>
      </c>
      <c r="M260" t="e">
        <f>'FY2016 RPDC '!#REF!</f>
        <v>#REF!</v>
      </c>
      <c r="N260" t="e">
        <f>'FY2016 RPDC '!#REF!</f>
        <v>#REF!</v>
      </c>
      <c r="O260" t="e">
        <f>'FY2016 RPDC '!#REF!</f>
        <v>#REF!</v>
      </c>
      <c r="P260">
        <f>'FY2016 RPDC '!M259</f>
        <v>12573.639999999665</v>
      </c>
      <c r="Q260">
        <f>'FY2016 RPDC '!N259</f>
        <v>2915207.44</v>
      </c>
      <c r="R260">
        <f>'FY2016 RPDC '!O259</f>
        <v>-3413.5600000000559</v>
      </c>
      <c r="S260">
        <f>'FY2016 RPDC '!P259</f>
        <v>-1.1695797433103016E-3</v>
      </c>
      <c r="T260">
        <f>'FY2016 RPDC '!Q259</f>
        <v>-3.0999999999999659</v>
      </c>
      <c r="U260">
        <f>'FY2016 RPDC '!R259</f>
        <v>-6.8372298191441685E-3</v>
      </c>
    </row>
    <row r="261" spans="1:21" x14ac:dyDescent="0.35">
      <c r="A261">
        <f>'FY2016 RPDC '!A260</f>
        <v>260</v>
      </c>
      <c r="B261">
        <f>'FY2016 RPDC '!B260</f>
        <v>5724</v>
      </c>
      <c r="C261">
        <f>'FY2016 RPDC '!C260</f>
        <v>5724</v>
      </c>
      <c r="D261" t="str">
        <f>'FY2016 RPDC '!D260</f>
        <v>RUTHVEN-AYRSHIRE</v>
      </c>
      <c r="E261">
        <f>'FY2016 RPDC '!E260</f>
        <v>243</v>
      </c>
      <c r="F261">
        <f>'FY2016 RPDC '!F260</f>
        <v>6380</v>
      </c>
      <c r="G261">
        <f>'FY2016 RPDC '!G260</f>
        <v>1550340</v>
      </c>
      <c r="H261">
        <f>'FY2016 RPDC '!H260</f>
        <v>0</v>
      </c>
      <c r="I261">
        <f>'FY2016 RPDC '!I260</f>
        <v>1550340</v>
      </c>
      <c r="J261">
        <f>'FY2016 RPDC '!J260</f>
        <v>244</v>
      </c>
      <c r="K261">
        <f>'FY2016 RPDC '!K260</f>
        <v>6460</v>
      </c>
      <c r="L261">
        <f>'FY2016 RPDC '!L260</f>
        <v>1576240</v>
      </c>
      <c r="M261" t="e">
        <f>'FY2016 RPDC '!#REF!</f>
        <v>#REF!</v>
      </c>
      <c r="N261" t="e">
        <f>'FY2016 RPDC '!#REF!</f>
        <v>#REF!</v>
      </c>
      <c r="O261" t="e">
        <f>'FY2016 RPDC '!#REF!</f>
        <v>#REF!</v>
      </c>
      <c r="P261">
        <f>'FY2016 RPDC '!M260</f>
        <v>0</v>
      </c>
      <c r="Q261">
        <f>'FY2016 RPDC '!N260</f>
        <v>1576240</v>
      </c>
      <c r="R261">
        <f>'FY2016 RPDC '!O260</f>
        <v>25900</v>
      </c>
      <c r="S261">
        <f>'FY2016 RPDC '!P260</f>
        <v>1.670601287459525E-2</v>
      </c>
      <c r="T261">
        <f>'FY2016 RPDC '!Q260</f>
        <v>1</v>
      </c>
      <c r="U261">
        <f>'FY2016 RPDC '!R260</f>
        <v>4.11522633744856E-3</v>
      </c>
    </row>
    <row r="262" spans="1:21" x14ac:dyDescent="0.35">
      <c r="A262">
        <f>'FY2016 RPDC '!A261</f>
        <v>261</v>
      </c>
      <c r="B262">
        <f>'FY2016 RPDC '!B261</f>
        <v>5805</v>
      </c>
      <c r="C262">
        <f>'FY2016 RPDC '!C261</f>
        <v>5805</v>
      </c>
      <c r="D262" t="str">
        <f>'FY2016 RPDC '!D261</f>
        <v>SAYDEL</v>
      </c>
      <c r="E262">
        <f>'FY2016 RPDC '!E261</f>
        <v>1162.3</v>
      </c>
      <c r="F262">
        <f>'FY2016 RPDC '!F261</f>
        <v>6434</v>
      </c>
      <c r="G262">
        <f>'FY2016 RPDC '!G261</f>
        <v>7478238</v>
      </c>
      <c r="H262">
        <f>'FY2016 RPDC '!H261</f>
        <v>30331</v>
      </c>
      <c r="I262">
        <f>'FY2016 RPDC '!I261</f>
        <v>7508569</v>
      </c>
      <c r="J262">
        <f>'FY2016 RPDC '!J261</f>
        <v>1177.7</v>
      </c>
      <c r="K262">
        <f>'FY2016 RPDC '!K261</f>
        <v>6514</v>
      </c>
      <c r="L262">
        <f>'FY2016 RPDC '!L261</f>
        <v>7671537.8000000007</v>
      </c>
      <c r="M262" t="e">
        <f>'FY2016 RPDC '!#REF!</f>
        <v>#REF!</v>
      </c>
      <c r="N262" t="e">
        <f>'FY2016 RPDC '!#REF!</f>
        <v>#REF!</v>
      </c>
      <c r="O262" t="e">
        <f>'FY2016 RPDC '!#REF!</f>
        <v>#REF!</v>
      </c>
      <c r="P262">
        <f>'FY2016 RPDC '!M261</f>
        <v>0</v>
      </c>
      <c r="Q262">
        <f>'FY2016 RPDC '!N261</f>
        <v>7671537.8000000007</v>
      </c>
      <c r="R262">
        <f>'FY2016 RPDC '!O261</f>
        <v>162968.80000000075</v>
      </c>
      <c r="S262">
        <f>'FY2016 RPDC '!P261</f>
        <v>2.1704375361004308E-2</v>
      </c>
      <c r="T262">
        <f>'FY2016 RPDC '!Q261</f>
        <v>15.400000000000091</v>
      </c>
      <c r="U262">
        <f>'FY2016 RPDC '!R261</f>
        <v>1.32495913275403E-2</v>
      </c>
    </row>
    <row r="263" spans="1:21" x14ac:dyDescent="0.35">
      <c r="A263">
        <f>'FY2016 RPDC '!A262</f>
        <v>262</v>
      </c>
      <c r="B263">
        <f>'FY2016 RPDC '!B262</f>
        <v>5823</v>
      </c>
      <c r="C263">
        <f>'FY2016 RPDC '!C262</f>
        <v>5823</v>
      </c>
      <c r="D263" t="str">
        <f>'FY2016 RPDC '!D262</f>
        <v>SCHALLER-CRESTLAND</v>
      </c>
      <c r="E263">
        <f>'FY2016 RPDC '!E262</f>
        <v>377.4</v>
      </c>
      <c r="F263">
        <f>'FY2016 RPDC '!F262</f>
        <v>6433</v>
      </c>
      <c r="G263">
        <f>'FY2016 RPDC '!G262</f>
        <v>2427814</v>
      </c>
      <c r="H263">
        <f>'FY2016 RPDC '!H262</f>
        <v>0</v>
      </c>
      <c r="I263">
        <f>'FY2016 RPDC '!I262</f>
        <v>2427814</v>
      </c>
      <c r="J263">
        <f>'FY2016 RPDC '!J262</f>
        <v>366.3</v>
      </c>
      <c r="K263">
        <f>'FY2016 RPDC '!K262</f>
        <v>6513</v>
      </c>
      <c r="L263">
        <f>'FY2016 RPDC '!L262</f>
        <v>2385711.9</v>
      </c>
      <c r="M263" t="e">
        <f>'FY2016 RPDC '!#REF!</f>
        <v>#REF!</v>
      </c>
      <c r="N263" t="e">
        <f>'FY2016 RPDC '!#REF!</f>
        <v>#REF!</v>
      </c>
      <c r="O263" t="e">
        <f>'FY2016 RPDC '!#REF!</f>
        <v>#REF!</v>
      </c>
      <c r="P263">
        <f>'FY2016 RPDC '!M262</f>
        <v>66380.240000000224</v>
      </c>
      <c r="Q263">
        <f>'FY2016 RPDC '!N262</f>
        <v>2452092.14</v>
      </c>
      <c r="R263">
        <f>'FY2016 RPDC '!O262</f>
        <v>24278.14000000013</v>
      </c>
      <c r="S263">
        <f>'FY2016 RPDC '!P262</f>
        <v>1.0000000000000054E-2</v>
      </c>
      <c r="T263">
        <f>'FY2016 RPDC '!Q262</f>
        <v>-11.099999999999966</v>
      </c>
      <c r="U263">
        <f>'FY2016 RPDC '!R262</f>
        <v>-2.9411764705882266E-2</v>
      </c>
    </row>
    <row r="264" spans="1:21" x14ac:dyDescent="0.35">
      <c r="A264">
        <f>'FY2016 RPDC '!A263</f>
        <v>263</v>
      </c>
      <c r="B264">
        <f>'FY2016 RPDC '!B263</f>
        <v>5832</v>
      </c>
      <c r="C264">
        <f>'FY2016 RPDC '!C263</f>
        <v>5832</v>
      </c>
      <c r="D264" t="str">
        <f>'FY2016 RPDC '!D263</f>
        <v>SCHLESWIG</v>
      </c>
      <c r="E264">
        <f>'FY2016 RPDC '!E263</f>
        <v>288</v>
      </c>
      <c r="F264">
        <f>'FY2016 RPDC '!F263</f>
        <v>6366</v>
      </c>
      <c r="G264">
        <f>'FY2016 RPDC '!G263</f>
        <v>1833408</v>
      </c>
      <c r="H264">
        <f>'FY2016 RPDC '!H263</f>
        <v>23727</v>
      </c>
      <c r="I264">
        <f>'FY2016 RPDC '!I263</f>
        <v>1857135</v>
      </c>
      <c r="J264">
        <f>'FY2016 RPDC '!J263</f>
        <v>315.89999999999998</v>
      </c>
      <c r="K264">
        <f>'FY2016 RPDC '!K263</f>
        <v>6446</v>
      </c>
      <c r="L264">
        <f>'FY2016 RPDC '!L263</f>
        <v>2036291.4</v>
      </c>
      <c r="M264" t="e">
        <f>'FY2016 RPDC '!#REF!</f>
        <v>#REF!</v>
      </c>
      <c r="N264" t="e">
        <f>'FY2016 RPDC '!#REF!</f>
        <v>#REF!</v>
      </c>
      <c r="O264" t="e">
        <f>'FY2016 RPDC '!#REF!</f>
        <v>#REF!</v>
      </c>
      <c r="P264">
        <f>'FY2016 RPDC '!M263</f>
        <v>0</v>
      </c>
      <c r="Q264">
        <f>'FY2016 RPDC '!N263</f>
        <v>2036291.4</v>
      </c>
      <c r="R264">
        <f>'FY2016 RPDC '!O263</f>
        <v>179156.39999999991</v>
      </c>
      <c r="S264">
        <f>'FY2016 RPDC '!P263</f>
        <v>9.6469238908318405E-2</v>
      </c>
      <c r="T264">
        <f>'FY2016 RPDC '!Q263</f>
        <v>27.899999999999977</v>
      </c>
      <c r="U264">
        <f>'FY2016 RPDC '!R263</f>
        <v>9.687499999999992E-2</v>
      </c>
    </row>
    <row r="265" spans="1:21" x14ac:dyDescent="0.35">
      <c r="A265" t="e">
        <f>'FY2016 RPDC '!#REF!</f>
        <v>#REF!</v>
      </c>
      <c r="B265" t="e">
        <f>'FY2016 RPDC '!#REF!</f>
        <v>#REF!</v>
      </c>
      <c r="C265" t="e">
        <f>'FY2016 RPDC '!#REF!</f>
        <v>#REF!</v>
      </c>
      <c r="D265" t="e">
        <f>'FY2016 RPDC '!#REF!</f>
        <v>#REF!</v>
      </c>
      <c r="E265" t="e">
        <f>'FY2016 RPDC '!#REF!</f>
        <v>#REF!</v>
      </c>
      <c r="F265" t="e">
        <f>'FY2016 RPDC '!#REF!</f>
        <v>#REF!</v>
      </c>
      <c r="G265" t="e">
        <f>'FY2016 RPDC '!#REF!</f>
        <v>#REF!</v>
      </c>
      <c r="H265" t="e">
        <f>'FY2016 RPDC '!#REF!</f>
        <v>#REF!</v>
      </c>
      <c r="I265" t="e">
        <f>'FY2016 RPDC '!#REF!</f>
        <v>#REF!</v>
      </c>
      <c r="J265" t="e">
        <f>'FY2016 RPDC '!#REF!</f>
        <v>#REF!</v>
      </c>
      <c r="K265" t="e">
        <f>'FY2016 RPDC '!#REF!</f>
        <v>#REF!</v>
      </c>
      <c r="L265" t="e">
        <f>'FY2016 RPDC '!#REF!</f>
        <v>#REF!</v>
      </c>
      <c r="M265" t="e">
        <f>'FY2016 RPDC '!#REF!</f>
        <v>#REF!</v>
      </c>
      <c r="N265" t="e">
        <f>'FY2016 RPDC '!#REF!</f>
        <v>#REF!</v>
      </c>
      <c r="O265" t="e">
        <f>'FY2016 RPDC '!#REF!</f>
        <v>#REF!</v>
      </c>
      <c r="P265" t="e">
        <f>'FY2016 RPDC '!#REF!</f>
        <v>#REF!</v>
      </c>
      <c r="Q265" t="e">
        <f>'FY2016 RPDC '!#REF!</f>
        <v>#REF!</v>
      </c>
      <c r="R265" t="e">
        <f>'FY2016 RPDC '!#REF!</f>
        <v>#REF!</v>
      </c>
      <c r="S265" t="e">
        <f>'FY2016 RPDC '!#REF!</f>
        <v>#REF!</v>
      </c>
      <c r="T265" t="e">
        <f>'FY2016 RPDC '!#REF!</f>
        <v>#REF!</v>
      </c>
      <c r="U265" t="e">
        <f>'FY2016 RPDC '!#REF!</f>
        <v>#REF!</v>
      </c>
    </row>
    <row r="266" spans="1:21" x14ac:dyDescent="0.35">
      <c r="A266">
        <f>'FY2016 RPDC '!A264</f>
        <v>265</v>
      </c>
      <c r="B266">
        <f>'FY2016 RPDC '!B264</f>
        <v>5877</v>
      </c>
      <c r="C266">
        <f>'FY2016 RPDC '!C264</f>
        <v>5877</v>
      </c>
      <c r="D266" t="str">
        <f>'FY2016 RPDC '!D264</f>
        <v>SERGEANT BLUFF-LUTON</v>
      </c>
      <c r="E266">
        <f>'FY2016 RPDC '!E264</f>
        <v>1356.1</v>
      </c>
      <c r="F266">
        <f>'FY2016 RPDC '!F264</f>
        <v>6366</v>
      </c>
      <c r="G266">
        <f>'FY2016 RPDC '!G264</f>
        <v>8632933</v>
      </c>
      <c r="H266">
        <f>'FY2016 RPDC '!H264</f>
        <v>0</v>
      </c>
      <c r="I266">
        <f>'FY2016 RPDC '!I264</f>
        <v>8632933</v>
      </c>
      <c r="J266">
        <f>'FY2016 RPDC '!J264</f>
        <v>1373.7</v>
      </c>
      <c r="K266">
        <f>'FY2016 RPDC '!K264</f>
        <v>6446</v>
      </c>
      <c r="L266">
        <f>'FY2016 RPDC '!L264</f>
        <v>8854870.2000000011</v>
      </c>
      <c r="M266" t="e">
        <f>'FY2016 RPDC '!#REF!</f>
        <v>#REF!</v>
      </c>
      <c r="N266" t="e">
        <f>'FY2016 RPDC '!#REF!</f>
        <v>#REF!</v>
      </c>
      <c r="O266" t="e">
        <f>'FY2016 RPDC '!#REF!</f>
        <v>#REF!</v>
      </c>
      <c r="P266">
        <f>'FY2016 RPDC '!M264</f>
        <v>0</v>
      </c>
      <c r="Q266">
        <f>'FY2016 RPDC '!N264</f>
        <v>8854870.2000000011</v>
      </c>
      <c r="R266">
        <f>'FY2016 RPDC '!O264</f>
        <v>221937.20000000112</v>
      </c>
      <c r="S266">
        <f>'FY2016 RPDC '!P264</f>
        <v>2.5708203689290894E-2</v>
      </c>
      <c r="T266">
        <f>'FY2016 RPDC '!Q264</f>
        <v>17.600000000000136</v>
      </c>
      <c r="U266">
        <f>'FY2016 RPDC '!R264</f>
        <v>1.2978393923752038E-2</v>
      </c>
    </row>
    <row r="267" spans="1:21" x14ac:dyDescent="0.35">
      <c r="A267">
        <f>'FY2016 RPDC '!A265</f>
        <v>266</v>
      </c>
      <c r="B267">
        <f>'FY2016 RPDC '!B265</f>
        <v>5895</v>
      </c>
      <c r="C267">
        <f>'FY2016 RPDC '!C265</f>
        <v>5895</v>
      </c>
      <c r="D267" t="str">
        <f>'FY2016 RPDC '!D265</f>
        <v>SEYMOUR</v>
      </c>
      <c r="E267">
        <f>'FY2016 RPDC '!E265</f>
        <v>263.8</v>
      </c>
      <c r="F267">
        <f>'FY2016 RPDC '!F265</f>
        <v>6366</v>
      </c>
      <c r="G267">
        <f>'FY2016 RPDC '!G265</f>
        <v>1679351</v>
      </c>
      <c r="H267">
        <f>'FY2016 RPDC '!H265</f>
        <v>0</v>
      </c>
      <c r="I267">
        <f>'FY2016 RPDC '!I265</f>
        <v>1679351</v>
      </c>
      <c r="J267">
        <f>'FY2016 RPDC '!J265</f>
        <v>271.60000000000002</v>
      </c>
      <c r="K267">
        <f>'FY2016 RPDC '!K265</f>
        <v>6446</v>
      </c>
      <c r="L267">
        <f>'FY2016 RPDC '!L265</f>
        <v>1750733.6</v>
      </c>
      <c r="M267" t="e">
        <f>'FY2016 RPDC '!#REF!</f>
        <v>#REF!</v>
      </c>
      <c r="N267" t="e">
        <f>'FY2016 RPDC '!#REF!</f>
        <v>#REF!</v>
      </c>
      <c r="O267" t="e">
        <f>'FY2016 RPDC '!#REF!</f>
        <v>#REF!</v>
      </c>
      <c r="P267">
        <f>'FY2016 RPDC '!M265</f>
        <v>0</v>
      </c>
      <c r="Q267">
        <f>'FY2016 RPDC '!N265</f>
        <v>1750733.6</v>
      </c>
      <c r="R267">
        <f>'FY2016 RPDC '!O265</f>
        <v>71382.600000000093</v>
      </c>
      <c r="S267">
        <f>'FY2016 RPDC '!P265</f>
        <v>4.2506063354236304E-2</v>
      </c>
      <c r="T267">
        <f>'FY2016 RPDC '!Q265</f>
        <v>7.8000000000000114</v>
      </c>
      <c r="U267">
        <f>'FY2016 RPDC '!R265</f>
        <v>2.9567854435178207E-2</v>
      </c>
    </row>
    <row r="268" spans="1:21" x14ac:dyDescent="0.35">
      <c r="A268">
        <f>'FY2016 RPDC '!A266</f>
        <v>267</v>
      </c>
      <c r="B268">
        <f>'FY2016 RPDC '!B266</f>
        <v>5949</v>
      </c>
      <c r="C268">
        <f>'FY2016 RPDC '!C266</f>
        <v>5949</v>
      </c>
      <c r="D268" t="str">
        <f>'FY2016 RPDC '!D266</f>
        <v>SHELDON</v>
      </c>
      <c r="E268">
        <f>'FY2016 RPDC '!E266</f>
        <v>1009.9</v>
      </c>
      <c r="F268">
        <f>'FY2016 RPDC '!F266</f>
        <v>6366</v>
      </c>
      <c r="G268">
        <f>'FY2016 RPDC '!G266</f>
        <v>6429023</v>
      </c>
      <c r="H268">
        <f>'FY2016 RPDC '!H266</f>
        <v>0</v>
      </c>
      <c r="I268">
        <f>'FY2016 RPDC '!I266</f>
        <v>6429023</v>
      </c>
      <c r="J268">
        <f>'FY2016 RPDC '!J266</f>
        <v>1018.9</v>
      </c>
      <c r="K268">
        <f>'FY2016 RPDC '!K266</f>
        <v>6446</v>
      </c>
      <c r="L268">
        <f>'FY2016 RPDC '!L266</f>
        <v>6567829.3999999994</v>
      </c>
      <c r="M268" t="e">
        <f>'FY2016 RPDC '!#REF!</f>
        <v>#REF!</v>
      </c>
      <c r="N268" t="e">
        <f>'FY2016 RPDC '!#REF!</f>
        <v>#REF!</v>
      </c>
      <c r="O268" t="e">
        <f>'FY2016 RPDC '!#REF!</f>
        <v>#REF!</v>
      </c>
      <c r="P268">
        <f>'FY2016 RPDC '!M266</f>
        <v>0</v>
      </c>
      <c r="Q268">
        <f>'FY2016 RPDC '!N266</f>
        <v>6567829.3999999994</v>
      </c>
      <c r="R268">
        <f>'FY2016 RPDC '!O266</f>
        <v>138806.39999999944</v>
      </c>
      <c r="S268">
        <f>'FY2016 RPDC '!P266</f>
        <v>2.1590590047663453E-2</v>
      </c>
      <c r="T268">
        <f>'FY2016 RPDC '!Q266</f>
        <v>9</v>
      </c>
      <c r="U268">
        <f>'FY2016 RPDC '!R266</f>
        <v>8.9117734429151399E-3</v>
      </c>
    </row>
    <row r="269" spans="1:21" x14ac:dyDescent="0.35">
      <c r="A269">
        <f>'FY2016 RPDC '!A267</f>
        <v>268</v>
      </c>
      <c r="B269">
        <f>'FY2016 RPDC '!B267</f>
        <v>5976</v>
      </c>
      <c r="C269">
        <f>'FY2016 RPDC '!C267</f>
        <v>5976</v>
      </c>
      <c r="D269" t="str">
        <f>'FY2016 RPDC '!D267</f>
        <v>SHENANDOAH</v>
      </c>
      <c r="E269">
        <f>'FY2016 RPDC '!E267</f>
        <v>975.6</v>
      </c>
      <c r="F269">
        <f>'FY2016 RPDC '!F267</f>
        <v>6366</v>
      </c>
      <c r="G269">
        <f>'FY2016 RPDC '!G267</f>
        <v>6210670</v>
      </c>
      <c r="H269">
        <f>'FY2016 RPDC '!H267</f>
        <v>0</v>
      </c>
      <c r="I269">
        <f>'FY2016 RPDC '!I267</f>
        <v>6210670</v>
      </c>
      <c r="J269">
        <f>'FY2016 RPDC '!J267</f>
        <v>978.9</v>
      </c>
      <c r="K269">
        <f>'FY2016 RPDC '!K267</f>
        <v>6446</v>
      </c>
      <c r="L269">
        <f>'FY2016 RPDC '!L267</f>
        <v>6309989.3999999994</v>
      </c>
      <c r="M269" t="e">
        <f>'FY2016 RPDC '!#REF!</f>
        <v>#REF!</v>
      </c>
      <c r="N269" t="e">
        <f>'FY2016 RPDC '!#REF!</f>
        <v>#REF!</v>
      </c>
      <c r="O269" t="e">
        <f>'FY2016 RPDC '!#REF!</f>
        <v>#REF!</v>
      </c>
      <c r="P269">
        <f>'FY2016 RPDC '!M267</f>
        <v>0</v>
      </c>
      <c r="Q269">
        <f>'FY2016 RPDC '!N267</f>
        <v>6309989.3999999994</v>
      </c>
      <c r="R269">
        <f>'FY2016 RPDC '!O267</f>
        <v>99319.399999999441</v>
      </c>
      <c r="S269">
        <f>'FY2016 RPDC '!P267</f>
        <v>1.5991736801343404E-2</v>
      </c>
      <c r="T269">
        <f>'FY2016 RPDC '!Q267</f>
        <v>3.2999999999999545</v>
      </c>
      <c r="U269">
        <f>'FY2016 RPDC '!R267</f>
        <v>3.3825338253382067E-3</v>
      </c>
    </row>
    <row r="270" spans="1:21" x14ac:dyDescent="0.35">
      <c r="A270">
        <f>'FY2016 RPDC '!A268</f>
        <v>269</v>
      </c>
      <c r="B270">
        <f>'FY2016 RPDC '!B268</f>
        <v>5994</v>
      </c>
      <c r="C270">
        <f>'FY2016 RPDC '!C268</f>
        <v>5994</v>
      </c>
      <c r="D270" t="str">
        <f>'FY2016 RPDC '!D268</f>
        <v>SIBLEY-OCHEYEDAN</v>
      </c>
      <c r="E270">
        <f>'FY2016 RPDC '!E268</f>
        <v>771.2</v>
      </c>
      <c r="F270">
        <f>'FY2016 RPDC '!F268</f>
        <v>6396</v>
      </c>
      <c r="G270">
        <f>'FY2016 RPDC '!G268</f>
        <v>4932595</v>
      </c>
      <c r="H270">
        <f>'FY2016 RPDC '!H268</f>
        <v>0</v>
      </c>
      <c r="I270">
        <f>'FY2016 RPDC '!I268</f>
        <v>4932595</v>
      </c>
      <c r="J270">
        <f>'FY2016 RPDC '!J268</f>
        <v>782.9</v>
      </c>
      <c r="K270">
        <f>'FY2016 RPDC '!K268</f>
        <v>6476</v>
      </c>
      <c r="L270">
        <f>'FY2016 RPDC '!L268</f>
        <v>5070060.3999999994</v>
      </c>
      <c r="M270" t="e">
        <f>'FY2016 RPDC '!#REF!</f>
        <v>#REF!</v>
      </c>
      <c r="N270" t="e">
        <f>'FY2016 RPDC '!#REF!</f>
        <v>#REF!</v>
      </c>
      <c r="O270" t="e">
        <f>'FY2016 RPDC '!#REF!</f>
        <v>#REF!</v>
      </c>
      <c r="P270">
        <f>'FY2016 RPDC '!M268</f>
        <v>0</v>
      </c>
      <c r="Q270">
        <f>'FY2016 RPDC '!N268</f>
        <v>5070060.3999999994</v>
      </c>
      <c r="R270">
        <f>'FY2016 RPDC '!O268</f>
        <v>137465.39999999944</v>
      </c>
      <c r="S270">
        <f>'FY2016 RPDC '!P268</f>
        <v>2.7868779009831427E-2</v>
      </c>
      <c r="T270">
        <f>'FY2016 RPDC '!Q268</f>
        <v>11.699999999999932</v>
      </c>
      <c r="U270">
        <f>'FY2016 RPDC '!R268</f>
        <v>1.5171161825726052E-2</v>
      </c>
    </row>
    <row r="271" spans="1:21" x14ac:dyDescent="0.35">
      <c r="A271">
        <f>'FY2016 RPDC '!A270</f>
        <v>271</v>
      </c>
      <c r="B271">
        <f>'FY2016 RPDC '!B270</f>
        <v>6012</v>
      </c>
      <c r="C271">
        <f>'FY2016 RPDC '!C270</f>
        <v>6012</v>
      </c>
      <c r="D271" t="str">
        <f>'FY2016 RPDC '!D270</f>
        <v>SIGOURNEY</v>
      </c>
      <c r="E271">
        <f>'FY2016 RPDC '!E270</f>
        <v>532.9</v>
      </c>
      <c r="F271">
        <f>'FY2016 RPDC '!F270</f>
        <v>6374</v>
      </c>
      <c r="G271">
        <f>'FY2016 RPDC '!G270</f>
        <v>3396705</v>
      </c>
      <c r="H271">
        <f>'FY2016 RPDC '!H270</f>
        <v>0</v>
      </c>
      <c r="I271">
        <f>'FY2016 RPDC '!I270</f>
        <v>3396705</v>
      </c>
      <c r="J271">
        <f>'FY2016 RPDC '!J270</f>
        <v>544</v>
      </c>
      <c r="K271">
        <f>'FY2016 RPDC '!K270</f>
        <v>6454</v>
      </c>
      <c r="L271">
        <f>'FY2016 RPDC '!L270</f>
        <v>3510976</v>
      </c>
      <c r="M271" t="e">
        <f>'FY2016 RPDC '!#REF!</f>
        <v>#REF!</v>
      </c>
      <c r="N271" t="e">
        <f>'FY2016 RPDC '!#REF!</f>
        <v>#REF!</v>
      </c>
      <c r="O271" t="e">
        <f>'FY2016 RPDC '!#REF!</f>
        <v>#REF!</v>
      </c>
      <c r="P271">
        <f>'FY2016 RPDC '!M270</f>
        <v>0</v>
      </c>
      <c r="Q271">
        <f>'FY2016 RPDC '!N270</f>
        <v>3510976</v>
      </c>
      <c r="R271">
        <f>'FY2016 RPDC '!O270</f>
        <v>114271</v>
      </c>
      <c r="S271">
        <f>'FY2016 RPDC '!P270</f>
        <v>3.3641720432006902E-2</v>
      </c>
      <c r="T271">
        <f>'FY2016 RPDC '!Q270</f>
        <v>11.100000000000023</v>
      </c>
      <c r="U271">
        <f>'FY2016 RPDC '!R270</f>
        <v>2.0829423906924421E-2</v>
      </c>
    </row>
    <row r="272" spans="1:21" x14ac:dyDescent="0.35">
      <c r="A272">
        <f>'FY2016 RPDC '!A271</f>
        <v>272</v>
      </c>
      <c r="B272">
        <f>'FY2016 RPDC '!B271</f>
        <v>6030</v>
      </c>
      <c r="C272">
        <f>'FY2016 RPDC '!C271</f>
        <v>6030</v>
      </c>
      <c r="D272" t="str">
        <f>'FY2016 RPDC '!D271</f>
        <v>SIOUX CENTER</v>
      </c>
      <c r="E272">
        <f>'FY2016 RPDC '!E271</f>
        <v>1114.7</v>
      </c>
      <c r="F272">
        <f>'FY2016 RPDC '!F271</f>
        <v>6366</v>
      </c>
      <c r="G272">
        <f>'FY2016 RPDC '!G271</f>
        <v>7096180</v>
      </c>
      <c r="H272">
        <f>'FY2016 RPDC '!H271</f>
        <v>0</v>
      </c>
      <c r="I272">
        <f>'FY2016 RPDC '!I271</f>
        <v>7096180</v>
      </c>
      <c r="J272">
        <f>'FY2016 RPDC '!J271</f>
        <v>1140.9000000000001</v>
      </c>
      <c r="K272">
        <f>'FY2016 RPDC '!K271</f>
        <v>6446</v>
      </c>
      <c r="L272">
        <f>'FY2016 RPDC '!L271</f>
        <v>7354241.4000000004</v>
      </c>
      <c r="M272" t="e">
        <f>'FY2016 RPDC '!#REF!</f>
        <v>#REF!</v>
      </c>
      <c r="N272" t="e">
        <f>'FY2016 RPDC '!#REF!</f>
        <v>#REF!</v>
      </c>
      <c r="O272" t="e">
        <f>'FY2016 RPDC '!#REF!</f>
        <v>#REF!</v>
      </c>
      <c r="P272">
        <f>'FY2016 RPDC '!M271</f>
        <v>0</v>
      </c>
      <c r="Q272">
        <f>'FY2016 RPDC '!N271</f>
        <v>7354241.4000000004</v>
      </c>
      <c r="R272">
        <f>'FY2016 RPDC '!O271</f>
        <v>258061.40000000037</v>
      </c>
      <c r="S272">
        <f>'FY2016 RPDC '!P271</f>
        <v>3.636624211899929E-2</v>
      </c>
      <c r="T272">
        <f>'FY2016 RPDC '!Q271</f>
        <v>26.200000000000045</v>
      </c>
      <c r="U272">
        <f>'FY2016 RPDC '!R271</f>
        <v>2.3504081815735215E-2</v>
      </c>
    </row>
    <row r="273" spans="1:21" x14ac:dyDescent="0.35">
      <c r="A273">
        <f>'FY2016 RPDC '!A272</f>
        <v>273</v>
      </c>
      <c r="B273">
        <f>'FY2016 RPDC '!B272</f>
        <v>6048</v>
      </c>
      <c r="C273">
        <f>'FY2016 RPDC '!C272</f>
        <v>6035</v>
      </c>
      <c r="D273" t="str">
        <f>'FY2016 RPDC '!D272</f>
        <v>SIOUX CENTRAL</v>
      </c>
      <c r="E273">
        <f>'FY2016 RPDC '!E272</f>
        <v>495.2</v>
      </c>
      <c r="F273">
        <f>'FY2016 RPDC '!F272</f>
        <v>6381</v>
      </c>
      <c r="G273">
        <f>'FY2016 RPDC '!G272</f>
        <v>3159871</v>
      </c>
      <c r="H273">
        <f>'FY2016 RPDC '!H272</f>
        <v>0</v>
      </c>
      <c r="I273">
        <f>'FY2016 RPDC '!I272</f>
        <v>3159871</v>
      </c>
      <c r="J273">
        <f>'FY2016 RPDC '!J272</f>
        <v>471.5</v>
      </c>
      <c r="K273">
        <f>'FY2016 RPDC '!K272</f>
        <v>6461</v>
      </c>
      <c r="L273">
        <f>'FY2016 RPDC '!L272</f>
        <v>3046361.5</v>
      </c>
      <c r="M273" t="e">
        <f>'FY2016 RPDC '!#REF!</f>
        <v>#REF!</v>
      </c>
      <c r="N273" t="e">
        <f>'FY2016 RPDC '!#REF!</f>
        <v>#REF!</v>
      </c>
      <c r="O273" t="e">
        <f>'FY2016 RPDC '!#REF!</f>
        <v>#REF!</v>
      </c>
      <c r="P273">
        <f>'FY2016 RPDC '!M272</f>
        <v>145108.20999999996</v>
      </c>
      <c r="Q273">
        <f>'FY2016 RPDC '!N272</f>
        <v>3191469.71</v>
      </c>
      <c r="R273">
        <f>'FY2016 RPDC '!O272</f>
        <v>31598.709999999963</v>
      </c>
      <c r="S273">
        <f>'FY2016 RPDC '!P272</f>
        <v>9.9999999999999881E-3</v>
      </c>
      <c r="T273">
        <f>'FY2016 RPDC '!Q272</f>
        <v>-23.699999999999989</v>
      </c>
      <c r="U273">
        <f>'FY2016 RPDC '!R272</f>
        <v>-4.7859450726978975E-2</v>
      </c>
    </row>
    <row r="274" spans="1:21" x14ac:dyDescent="0.35">
      <c r="A274">
        <f>'FY2016 RPDC '!A273</f>
        <v>274</v>
      </c>
      <c r="B274">
        <f>'FY2016 RPDC '!B273</f>
        <v>6039</v>
      </c>
      <c r="C274">
        <f>'FY2016 RPDC '!C273</f>
        <v>6039</v>
      </c>
      <c r="D274" t="str">
        <f>'FY2016 RPDC '!D273</f>
        <v>SIOUX CITY</v>
      </c>
      <c r="E274">
        <f>'FY2016 RPDC '!E273</f>
        <v>14132.2</v>
      </c>
      <c r="F274">
        <f>'FY2016 RPDC '!F273</f>
        <v>6366</v>
      </c>
      <c r="G274">
        <f>'FY2016 RPDC '!G273</f>
        <v>89965585</v>
      </c>
      <c r="H274">
        <f>'FY2016 RPDC '!H273</f>
        <v>0</v>
      </c>
      <c r="I274">
        <f>'FY2016 RPDC '!I273</f>
        <v>89965585</v>
      </c>
      <c r="J274">
        <f>'FY2016 RPDC '!J273</f>
        <v>14331.6</v>
      </c>
      <c r="K274">
        <f>'FY2016 RPDC '!K273</f>
        <v>6446</v>
      </c>
      <c r="L274">
        <f>'FY2016 RPDC '!L273</f>
        <v>92381493.600000009</v>
      </c>
      <c r="M274" t="e">
        <f>'FY2016 RPDC '!#REF!</f>
        <v>#REF!</v>
      </c>
      <c r="N274" t="e">
        <f>'FY2016 RPDC '!#REF!</f>
        <v>#REF!</v>
      </c>
      <c r="O274" t="e">
        <f>'FY2016 RPDC '!#REF!</f>
        <v>#REF!</v>
      </c>
      <c r="P274">
        <f>'FY2016 RPDC '!M273</f>
        <v>0</v>
      </c>
      <c r="Q274">
        <f>'FY2016 RPDC '!N273</f>
        <v>92381493.600000009</v>
      </c>
      <c r="R274">
        <f>'FY2016 RPDC '!O273</f>
        <v>2415908.6000000089</v>
      </c>
      <c r="S274">
        <f>'FY2016 RPDC '!P273</f>
        <v>2.6853697444417318E-2</v>
      </c>
      <c r="T274">
        <f>'FY2016 RPDC '!Q273</f>
        <v>199.39999999999964</v>
      </c>
      <c r="U274">
        <f>'FY2016 RPDC '!R273</f>
        <v>1.4109621997990379E-2</v>
      </c>
    </row>
    <row r="275" spans="1:21" x14ac:dyDescent="0.35">
      <c r="A275">
        <f>'FY2016 RPDC '!A274</f>
        <v>275</v>
      </c>
      <c r="B275">
        <f>'FY2016 RPDC '!B274</f>
        <v>6093</v>
      </c>
      <c r="C275">
        <f>'FY2016 RPDC '!C274</f>
        <v>6093</v>
      </c>
      <c r="D275" t="str">
        <f>'FY2016 RPDC '!D274</f>
        <v>SOLON</v>
      </c>
      <c r="E275">
        <f>'FY2016 RPDC '!E274</f>
        <v>1258.7</v>
      </c>
      <c r="F275">
        <f>'FY2016 RPDC '!F274</f>
        <v>6366</v>
      </c>
      <c r="G275">
        <f>'FY2016 RPDC '!G274</f>
        <v>8012884</v>
      </c>
      <c r="H275">
        <f>'FY2016 RPDC '!H274</f>
        <v>0</v>
      </c>
      <c r="I275">
        <f>'FY2016 RPDC '!I274</f>
        <v>8012884</v>
      </c>
      <c r="J275">
        <f>'FY2016 RPDC '!J274</f>
        <v>1294.2</v>
      </c>
      <c r="K275">
        <f>'FY2016 RPDC '!K274</f>
        <v>6446</v>
      </c>
      <c r="L275">
        <f>'FY2016 RPDC '!L274</f>
        <v>8342413.2000000002</v>
      </c>
      <c r="M275" t="e">
        <f>'FY2016 RPDC '!#REF!</f>
        <v>#REF!</v>
      </c>
      <c r="N275" t="e">
        <f>'FY2016 RPDC '!#REF!</f>
        <v>#REF!</v>
      </c>
      <c r="O275" t="e">
        <f>'FY2016 RPDC '!#REF!</f>
        <v>#REF!</v>
      </c>
      <c r="P275">
        <f>'FY2016 RPDC '!M274</f>
        <v>0</v>
      </c>
      <c r="Q275">
        <f>'FY2016 RPDC '!N274</f>
        <v>8342413.2000000002</v>
      </c>
      <c r="R275">
        <f>'FY2016 RPDC '!O274</f>
        <v>329529.20000000019</v>
      </c>
      <c r="S275">
        <f>'FY2016 RPDC '!P274</f>
        <v>4.1124918319047195E-2</v>
      </c>
      <c r="T275">
        <f>'FY2016 RPDC '!Q274</f>
        <v>35.5</v>
      </c>
      <c r="U275">
        <f>'FY2016 RPDC '!R274</f>
        <v>2.8203702232462064E-2</v>
      </c>
    </row>
    <row r="276" spans="1:21" x14ac:dyDescent="0.35">
      <c r="A276">
        <f>'FY2016 RPDC '!A275</f>
        <v>0</v>
      </c>
      <c r="B276">
        <f>'FY2016 RPDC '!B275</f>
        <v>6091</v>
      </c>
      <c r="C276">
        <f>'FY2016 RPDC '!C275</f>
        <v>6091</v>
      </c>
      <c r="D276" t="str">
        <f>'FY2016 RPDC '!D275</f>
        <v>SOUTH CENTRAL CALHOUN</v>
      </c>
      <c r="E276">
        <f>'FY2016 RPDC '!E275</f>
        <v>911.4</v>
      </c>
      <c r="F276">
        <f>'FY2016 RPDC '!F275</f>
        <v>6399</v>
      </c>
      <c r="G276">
        <f>'FY2016 RPDC '!G275</f>
        <v>5832049</v>
      </c>
      <c r="H276">
        <f>'FY2016 RPDC '!H275</f>
        <v>19847</v>
      </c>
      <c r="I276">
        <f>'FY2016 RPDC '!I275</f>
        <v>5851896</v>
      </c>
      <c r="J276">
        <f>'FY2016 RPDC '!J275</f>
        <v>904.8</v>
      </c>
      <c r="K276">
        <f>'FY2016 RPDC '!K275</f>
        <v>6479</v>
      </c>
      <c r="L276">
        <f>'FY2016 RPDC '!L275</f>
        <v>5862199.1999999993</v>
      </c>
      <c r="M276" t="e">
        <f>'FY2016 RPDC '!#REF!</f>
        <v>#REF!</v>
      </c>
      <c r="N276" t="e">
        <f>'FY2016 RPDC '!#REF!</f>
        <v>#REF!</v>
      </c>
      <c r="O276" t="e">
        <f>'FY2016 RPDC '!#REF!</f>
        <v>#REF!</v>
      </c>
      <c r="P276">
        <f>'FY2016 RPDC '!M275</f>
        <v>28170.290000000969</v>
      </c>
      <c r="Q276">
        <f>'FY2016 RPDC '!N275</f>
        <v>5890369.4900000002</v>
      </c>
      <c r="R276">
        <f>'FY2016 RPDC '!O275</f>
        <v>38473.490000000224</v>
      </c>
      <c r="S276">
        <f>'FY2016 RPDC '!P275</f>
        <v>6.5745341338944207E-3</v>
      </c>
      <c r="T276">
        <f>'FY2016 RPDC '!Q275</f>
        <v>-6.6000000000000227</v>
      </c>
      <c r="U276">
        <f>'FY2016 RPDC '!R275</f>
        <v>-7.2416063199473588E-3</v>
      </c>
    </row>
    <row r="277" spans="1:21" x14ac:dyDescent="0.35">
      <c r="A277">
        <f>'FY2016 RPDC '!A276</f>
        <v>276</v>
      </c>
      <c r="B277">
        <f>'FY2016 RPDC '!B276</f>
        <v>6095</v>
      </c>
      <c r="C277">
        <f>'FY2016 RPDC '!C276</f>
        <v>6095</v>
      </c>
      <c r="D277" t="str">
        <f>'FY2016 RPDC '!D276</f>
        <v>SOUTH HAMILTON</v>
      </c>
      <c r="E277">
        <f>'FY2016 RPDC '!E276</f>
        <v>653.9</v>
      </c>
      <c r="F277">
        <f>'FY2016 RPDC '!F276</f>
        <v>6428</v>
      </c>
      <c r="G277">
        <f>'FY2016 RPDC '!G276</f>
        <v>4203269</v>
      </c>
      <c r="H277">
        <f>'FY2016 RPDC '!H276</f>
        <v>0</v>
      </c>
      <c r="I277">
        <f>'FY2016 RPDC '!I276</f>
        <v>4203269</v>
      </c>
      <c r="J277">
        <f>'FY2016 RPDC '!J276</f>
        <v>653.5</v>
      </c>
      <c r="K277">
        <f>'FY2016 RPDC '!K276</f>
        <v>6508</v>
      </c>
      <c r="L277">
        <f>'FY2016 RPDC '!L276</f>
        <v>4252978</v>
      </c>
      <c r="M277" t="e">
        <f>'FY2016 RPDC '!#REF!</f>
        <v>#REF!</v>
      </c>
      <c r="N277" t="e">
        <f>'FY2016 RPDC '!#REF!</f>
        <v>#REF!</v>
      </c>
      <c r="O277" t="e">
        <f>'FY2016 RPDC '!#REF!</f>
        <v>#REF!</v>
      </c>
      <c r="P277">
        <f>'FY2016 RPDC '!M276</f>
        <v>0</v>
      </c>
      <c r="Q277">
        <f>'FY2016 RPDC '!N276</f>
        <v>4252978</v>
      </c>
      <c r="R277">
        <f>'FY2016 RPDC '!O276</f>
        <v>49709</v>
      </c>
      <c r="S277">
        <f>'FY2016 RPDC '!P276</f>
        <v>1.1826271409229341E-2</v>
      </c>
      <c r="T277">
        <f>'FY2016 RPDC '!Q276</f>
        <v>-0.39999999999997726</v>
      </c>
      <c r="U277">
        <f>'FY2016 RPDC '!R276</f>
        <v>-6.117143294081316E-4</v>
      </c>
    </row>
    <row r="278" spans="1:21" x14ac:dyDescent="0.35">
      <c r="A278">
        <f>'FY2016 RPDC '!A277</f>
        <v>277</v>
      </c>
      <c r="B278">
        <f>'FY2016 RPDC '!B277</f>
        <v>5157</v>
      </c>
      <c r="C278">
        <f>'FY2016 RPDC '!C277</f>
        <v>6099</v>
      </c>
      <c r="D278" t="str">
        <f>'FY2016 RPDC '!D277</f>
        <v>SOUTH O BRIEN</v>
      </c>
      <c r="E278">
        <f>'FY2016 RPDC '!E277</f>
        <v>671</v>
      </c>
      <c r="F278">
        <f>'FY2016 RPDC '!F277</f>
        <v>6419</v>
      </c>
      <c r="G278">
        <f>'FY2016 RPDC '!G277</f>
        <v>4307149</v>
      </c>
      <c r="H278">
        <f>'FY2016 RPDC '!H277</f>
        <v>0</v>
      </c>
      <c r="I278">
        <f>'FY2016 RPDC '!I277</f>
        <v>4307149</v>
      </c>
      <c r="J278">
        <f>'FY2016 RPDC '!J277</f>
        <v>627.79999999999995</v>
      </c>
      <c r="K278">
        <f>'FY2016 RPDC '!K277</f>
        <v>6499</v>
      </c>
      <c r="L278">
        <f>'FY2016 RPDC '!L277</f>
        <v>4080072.1999999997</v>
      </c>
      <c r="M278" t="e">
        <f>'FY2016 RPDC '!#REF!</f>
        <v>#REF!</v>
      </c>
      <c r="N278" t="e">
        <f>'FY2016 RPDC '!#REF!</f>
        <v>#REF!</v>
      </c>
      <c r="O278" t="e">
        <f>'FY2016 RPDC '!#REF!</f>
        <v>#REF!</v>
      </c>
      <c r="P278">
        <f>'FY2016 RPDC '!M277</f>
        <v>270148.2900000005</v>
      </c>
      <c r="Q278">
        <f>'FY2016 RPDC '!N277</f>
        <v>4350220.49</v>
      </c>
      <c r="R278">
        <f>'FY2016 RPDC '!O277</f>
        <v>43071.490000000224</v>
      </c>
      <c r="S278">
        <f>'FY2016 RPDC '!P277</f>
        <v>1.0000000000000052E-2</v>
      </c>
      <c r="T278">
        <f>'FY2016 RPDC '!Q277</f>
        <v>-43.200000000000045</v>
      </c>
      <c r="U278">
        <f>'FY2016 RPDC '!R277</f>
        <v>-6.43815201192251E-2</v>
      </c>
    </row>
    <row r="279" spans="1:21" x14ac:dyDescent="0.35">
      <c r="A279">
        <f>'FY2016 RPDC '!A278</f>
        <v>278</v>
      </c>
      <c r="B279">
        <f>'FY2016 RPDC '!B278</f>
        <v>6097</v>
      </c>
      <c r="C279">
        <f>'FY2016 RPDC '!C278</f>
        <v>6097</v>
      </c>
      <c r="D279" t="str">
        <f>'FY2016 RPDC '!D278</f>
        <v>SOUTH PAGE</v>
      </c>
      <c r="E279">
        <f>'FY2016 RPDC '!E278</f>
        <v>196.5</v>
      </c>
      <c r="F279">
        <f>'FY2016 RPDC '!F278</f>
        <v>6366</v>
      </c>
      <c r="G279">
        <f>'FY2016 RPDC '!G278</f>
        <v>1250919</v>
      </c>
      <c r="H279">
        <f>'FY2016 RPDC '!H278</f>
        <v>81966</v>
      </c>
      <c r="I279">
        <f>'FY2016 RPDC '!I278</f>
        <v>1332885</v>
      </c>
      <c r="J279">
        <f>'FY2016 RPDC '!J278</f>
        <v>199</v>
      </c>
      <c r="K279">
        <f>'FY2016 RPDC '!K278</f>
        <v>6446</v>
      </c>
      <c r="L279">
        <f>'FY2016 RPDC '!L278</f>
        <v>1282754</v>
      </c>
      <c r="M279" t="e">
        <f>'FY2016 RPDC '!#REF!</f>
        <v>#REF!</v>
      </c>
      <c r="N279" t="e">
        <f>'FY2016 RPDC '!#REF!</f>
        <v>#REF!</v>
      </c>
      <c r="O279" t="e">
        <f>'FY2016 RPDC '!#REF!</f>
        <v>#REF!</v>
      </c>
      <c r="P279">
        <f>'FY2016 RPDC '!M278</f>
        <v>0</v>
      </c>
      <c r="Q279">
        <f>'FY2016 RPDC '!N278</f>
        <v>1282754</v>
      </c>
      <c r="R279">
        <f>'FY2016 RPDC '!O278</f>
        <v>-50131</v>
      </c>
      <c r="S279">
        <f>'FY2016 RPDC '!P278</f>
        <v>-3.7610896664003274E-2</v>
      </c>
      <c r="T279">
        <f>'FY2016 RPDC '!Q278</f>
        <v>2.5</v>
      </c>
      <c r="U279">
        <f>'FY2016 RPDC '!R278</f>
        <v>1.2722646310432569E-2</v>
      </c>
    </row>
    <row r="280" spans="1:21" x14ac:dyDescent="0.35">
      <c r="A280">
        <f>'FY2016 RPDC '!A279</f>
        <v>279</v>
      </c>
      <c r="B280">
        <f>'FY2016 RPDC '!B279</f>
        <v>6098</v>
      </c>
      <c r="C280">
        <f>'FY2016 RPDC '!C279</f>
        <v>6098</v>
      </c>
      <c r="D280" t="str">
        <f>'FY2016 RPDC '!D279</f>
        <v>SOUTH TAMA COUNTY</v>
      </c>
      <c r="E280">
        <f>'FY2016 RPDC '!E279</f>
        <v>1466.5</v>
      </c>
      <c r="F280">
        <f>'FY2016 RPDC '!F279</f>
        <v>6386</v>
      </c>
      <c r="G280">
        <f>'FY2016 RPDC '!G279</f>
        <v>9365069</v>
      </c>
      <c r="H280">
        <f>'FY2016 RPDC '!H279</f>
        <v>0</v>
      </c>
      <c r="I280">
        <f>'FY2016 RPDC '!I279</f>
        <v>9365069</v>
      </c>
      <c r="J280">
        <f>'FY2016 RPDC '!J279</f>
        <v>1523</v>
      </c>
      <c r="K280">
        <f>'FY2016 RPDC '!K279</f>
        <v>6466</v>
      </c>
      <c r="L280">
        <f>'FY2016 RPDC '!L279</f>
        <v>9847718</v>
      </c>
      <c r="M280" t="e">
        <f>'FY2016 RPDC '!#REF!</f>
        <v>#REF!</v>
      </c>
      <c r="N280" t="e">
        <f>'FY2016 RPDC '!#REF!</f>
        <v>#REF!</v>
      </c>
      <c r="O280" t="e">
        <f>'FY2016 RPDC '!#REF!</f>
        <v>#REF!</v>
      </c>
      <c r="P280">
        <f>'FY2016 RPDC '!M279</f>
        <v>0</v>
      </c>
      <c r="Q280">
        <f>'FY2016 RPDC '!N279</f>
        <v>9847718</v>
      </c>
      <c r="R280">
        <f>'FY2016 RPDC '!O279</f>
        <v>482649</v>
      </c>
      <c r="S280">
        <f>'FY2016 RPDC '!P279</f>
        <v>5.1537153650442938E-2</v>
      </c>
      <c r="T280">
        <f>'FY2016 RPDC '!Q279</f>
        <v>56.5</v>
      </c>
      <c r="U280">
        <f>'FY2016 RPDC '!R279</f>
        <v>3.8527105352881008E-2</v>
      </c>
    </row>
    <row r="281" spans="1:21" x14ac:dyDescent="0.35">
      <c r="A281">
        <f>'FY2016 RPDC '!A280</f>
        <v>280</v>
      </c>
      <c r="B281">
        <f>'FY2016 RPDC '!B280</f>
        <v>6100</v>
      </c>
      <c r="C281">
        <f>'FY2016 RPDC '!C280</f>
        <v>6100</v>
      </c>
      <c r="D281" t="str">
        <f>'FY2016 RPDC '!D280</f>
        <v>SOUTH WINNESHIEK</v>
      </c>
      <c r="E281">
        <f>'FY2016 RPDC '!E280</f>
        <v>564.4</v>
      </c>
      <c r="F281">
        <f>'FY2016 RPDC '!F280</f>
        <v>6366</v>
      </c>
      <c r="G281">
        <f>'FY2016 RPDC '!G280</f>
        <v>3592970</v>
      </c>
      <c r="H281">
        <f>'FY2016 RPDC '!H280</f>
        <v>0</v>
      </c>
      <c r="I281">
        <f>'FY2016 RPDC '!I280</f>
        <v>3592970</v>
      </c>
      <c r="J281">
        <f>'FY2016 RPDC '!J280</f>
        <v>559.70000000000005</v>
      </c>
      <c r="K281">
        <f>'FY2016 RPDC '!K280</f>
        <v>6446</v>
      </c>
      <c r="L281">
        <f>'FY2016 RPDC '!L280</f>
        <v>3607826.2</v>
      </c>
      <c r="M281" t="e">
        <f>'FY2016 RPDC '!#REF!</f>
        <v>#REF!</v>
      </c>
      <c r="N281" t="e">
        <f>'FY2016 RPDC '!#REF!</f>
        <v>#REF!</v>
      </c>
      <c r="O281" t="e">
        <f>'FY2016 RPDC '!#REF!</f>
        <v>#REF!</v>
      </c>
      <c r="P281">
        <f>'FY2016 RPDC '!M280</f>
        <v>21073.5</v>
      </c>
      <c r="Q281">
        <f>'FY2016 RPDC '!N280</f>
        <v>3628899.7</v>
      </c>
      <c r="R281">
        <f>'FY2016 RPDC '!O280</f>
        <v>35929.700000000186</v>
      </c>
      <c r="S281">
        <f>'FY2016 RPDC '!P280</f>
        <v>1.0000000000000052E-2</v>
      </c>
      <c r="T281">
        <f>'FY2016 RPDC '!Q280</f>
        <v>-4.6999999999999318</v>
      </c>
      <c r="U281">
        <f>'FY2016 RPDC '!R280</f>
        <v>-8.3274273564846422E-3</v>
      </c>
    </row>
    <row r="282" spans="1:21" x14ac:dyDescent="0.35">
      <c r="A282">
        <f>'FY2016 RPDC '!A281</f>
        <v>281</v>
      </c>
      <c r="B282">
        <f>'FY2016 RPDC '!B281</f>
        <v>6101</v>
      </c>
      <c r="C282">
        <f>'FY2016 RPDC '!C281</f>
        <v>6101</v>
      </c>
      <c r="D282" t="str">
        <f>'FY2016 RPDC '!D281</f>
        <v>SOUTHEAST POLK</v>
      </c>
      <c r="E282">
        <f>'FY2016 RPDC '!E281</f>
        <v>6616.9</v>
      </c>
      <c r="F282">
        <f>'FY2016 RPDC '!F281</f>
        <v>6366</v>
      </c>
      <c r="G282">
        <f>'FY2016 RPDC '!G281</f>
        <v>42123185</v>
      </c>
      <c r="H282">
        <f>'FY2016 RPDC '!H281</f>
        <v>0</v>
      </c>
      <c r="I282">
        <f>'FY2016 RPDC '!I281</f>
        <v>42123185</v>
      </c>
      <c r="J282">
        <f>'FY2016 RPDC '!J281</f>
        <v>6634.4</v>
      </c>
      <c r="K282">
        <f>'FY2016 RPDC '!K281</f>
        <v>6446</v>
      </c>
      <c r="L282">
        <f>'FY2016 RPDC '!L281</f>
        <v>42765342.399999999</v>
      </c>
      <c r="M282" t="e">
        <f>'FY2016 RPDC '!#REF!</f>
        <v>#REF!</v>
      </c>
      <c r="N282" t="e">
        <f>'FY2016 RPDC '!#REF!</f>
        <v>#REF!</v>
      </c>
      <c r="O282" t="e">
        <f>'FY2016 RPDC '!#REF!</f>
        <v>#REF!</v>
      </c>
      <c r="P282">
        <f>'FY2016 RPDC '!M281</f>
        <v>0</v>
      </c>
      <c r="Q282">
        <f>'FY2016 RPDC '!N281</f>
        <v>42765342.399999999</v>
      </c>
      <c r="R282">
        <f>'FY2016 RPDC '!O281</f>
        <v>642157.39999999851</v>
      </c>
      <c r="S282">
        <f>'FY2016 RPDC '!P281</f>
        <v>1.5244749417690009E-2</v>
      </c>
      <c r="T282">
        <f>'FY2016 RPDC '!Q281</f>
        <v>17.5</v>
      </c>
      <c r="U282">
        <f>'FY2016 RPDC '!R281</f>
        <v>2.6447430065438498E-3</v>
      </c>
    </row>
    <row r="283" spans="1:21" x14ac:dyDescent="0.35">
      <c r="A283">
        <f>'FY2016 RPDC '!A282</f>
        <v>282</v>
      </c>
      <c r="B283">
        <f>'FY2016 RPDC '!B282</f>
        <v>6094</v>
      </c>
      <c r="C283">
        <f>'FY2016 RPDC '!C282</f>
        <v>6094</v>
      </c>
      <c r="D283" t="str">
        <f>'FY2016 RPDC '!D282</f>
        <v>SOUTHEAST WARREN</v>
      </c>
      <c r="E283">
        <f>'FY2016 RPDC '!E282</f>
        <v>561.9</v>
      </c>
      <c r="F283">
        <f>'FY2016 RPDC '!F282</f>
        <v>6366</v>
      </c>
      <c r="G283">
        <f>'FY2016 RPDC '!G282</f>
        <v>3577055</v>
      </c>
      <c r="H283">
        <f>'FY2016 RPDC '!H282</f>
        <v>0</v>
      </c>
      <c r="I283">
        <f>'FY2016 RPDC '!I282</f>
        <v>3577055</v>
      </c>
      <c r="J283">
        <f>'FY2016 RPDC '!J282</f>
        <v>588.20000000000005</v>
      </c>
      <c r="K283">
        <f>'FY2016 RPDC '!K282</f>
        <v>6446</v>
      </c>
      <c r="L283">
        <f>'FY2016 RPDC '!L282</f>
        <v>3791537.2</v>
      </c>
      <c r="M283" t="e">
        <f>'FY2016 RPDC '!#REF!</f>
        <v>#REF!</v>
      </c>
      <c r="N283" t="e">
        <f>'FY2016 RPDC '!#REF!</f>
        <v>#REF!</v>
      </c>
      <c r="O283" t="e">
        <f>'FY2016 RPDC '!#REF!</f>
        <v>#REF!</v>
      </c>
      <c r="P283">
        <f>'FY2016 RPDC '!M282</f>
        <v>0</v>
      </c>
      <c r="Q283">
        <f>'FY2016 RPDC '!N282</f>
        <v>3791537.2</v>
      </c>
      <c r="R283">
        <f>'FY2016 RPDC '!O282</f>
        <v>214482.20000000019</v>
      </c>
      <c r="S283">
        <f>'FY2016 RPDC '!P282</f>
        <v>5.9960554143003164E-2</v>
      </c>
      <c r="T283">
        <f>'FY2016 RPDC '!Q282</f>
        <v>26.300000000000068</v>
      </c>
      <c r="U283">
        <f>'FY2016 RPDC '!R282</f>
        <v>4.6805481402384892E-2</v>
      </c>
    </row>
    <row r="284" spans="1:21" x14ac:dyDescent="0.35">
      <c r="A284">
        <f>'FY2016 RPDC '!A283</f>
        <v>283</v>
      </c>
      <c r="B284">
        <f>'FY2016 RPDC '!B283</f>
        <v>6096</v>
      </c>
      <c r="C284">
        <f>'FY2016 RPDC '!C283</f>
        <v>6096</v>
      </c>
      <c r="D284" t="str">
        <f>'FY2016 RPDC '!D283</f>
        <v>SOUTHEAST WEBSTER - GRAND</v>
      </c>
      <c r="E284">
        <f>'FY2016 RPDC '!E283</f>
        <v>543.29999999999995</v>
      </c>
      <c r="F284">
        <f>'FY2016 RPDC '!F283</f>
        <v>6495</v>
      </c>
      <c r="G284">
        <f>'FY2016 RPDC '!G283</f>
        <v>3528734</v>
      </c>
      <c r="H284">
        <f>'FY2016 RPDC '!H283</f>
        <v>0</v>
      </c>
      <c r="I284">
        <f>'FY2016 RPDC '!I283</f>
        <v>3528734</v>
      </c>
      <c r="J284">
        <f>'FY2016 RPDC '!J283</f>
        <v>538.29999999999995</v>
      </c>
      <c r="K284">
        <f>'FY2016 RPDC '!K283</f>
        <v>6575</v>
      </c>
      <c r="L284">
        <f>'FY2016 RPDC '!L283</f>
        <v>3539322.4999999995</v>
      </c>
      <c r="M284" t="e">
        <f>'FY2016 RPDC '!#REF!</f>
        <v>#REF!</v>
      </c>
      <c r="N284" t="e">
        <f>'FY2016 RPDC '!#REF!</f>
        <v>#REF!</v>
      </c>
      <c r="O284" t="e">
        <f>'FY2016 RPDC '!#REF!</f>
        <v>#REF!</v>
      </c>
      <c r="P284">
        <f>'FY2016 RPDC '!M283</f>
        <v>24698.840000000317</v>
      </c>
      <c r="Q284">
        <f>'FY2016 RPDC '!N283</f>
        <v>3564021.34</v>
      </c>
      <c r="R284">
        <f>'FY2016 RPDC '!O283</f>
        <v>35287.339999999851</v>
      </c>
      <c r="S284">
        <f>'FY2016 RPDC '!P283</f>
        <v>9.9999999999999586E-3</v>
      </c>
      <c r="T284">
        <f>'FY2016 RPDC '!Q283</f>
        <v>-5</v>
      </c>
      <c r="U284">
        <f>'FY2016 RPDC '!R283</f>
        <v>-9.2030185900975527E-3</v>
      </c>
    </row>
    <row r="285" spans="1:21" x14ac:dyDescent="0.35">
      <c r="A285" t="e">
        <f>'FY2016 RPDC '!#REF!</f>
        <v>#REF!</v>
      </c>
      <c r="B285" t="e">
        <f>'FY2016 RPDC '!#REF!</f>
        <v>#REF!</v>
      </c>
      <c r="C285" t="e">
        <f>'FY2016 RPDC '!#REF!</f>
        <v>#REF!</v>
      </c>
      <c r="D285" t="e">
        <f>'FY2016 RPDC '!#REF!</f>
        <v>#REF!</v>
      </c>
      <c r="E285" t="e">
        <f>'FY2016 RPDC '!#REF!</f>
        <v>#REF!</v>
      </c>
      <c r="F285" t="e">
        <f>'FY2016 RPDC '!#REF!</f>
        <v>#REF!</v>
      </c>
      <c r="G285" t="e">
        <f>'FY2016 RPDC '!#REF!</f>
        <v>#REF!</v>
      </c>
      <c r="H285" t="e">
        <f>'FY2016 RPDC '!#REF!</f>
        <v>#REF!</v>
      </c>
      <c r="I285" t="e">
        <f>'FY2016 RPDC '!#REF!</f>
        <v>#REF!</v>
      </c>
      <c r="J285" t="e">
        <f>'FY2016 RPDC '!#REF!</f>
        <v>#REF!</v>
      </c>
      <c r="K285" t="e">
        <f>'FY2016 RPDC '!#REF!</f>
        <v>#REF!</v>
      </c>
      <c r="L285" t="e">
        <f>'FY2016 RPDC '!#REF!</f>
        <v>#REF!</v>
      </c>
      <c r="M285" t="e">
        <f>'FY2016 RPDC '!#REF!</f>
        <v>#REF!</v>
      </c>
      <c r="N285" t="e">
        <f>'FY2016 RPDC '!#REF!</f>
        <v>#REF!</v>
      </c>
      <c r="O285" t="e">
        <f>'FY2016 RPDC '!#REF!</f>
        <v>#REF!</v>
      </c>
      <c r="P285" t="e">
        <f>'FY2016 RPDC '!#REF!</f>
        <v>#REF!</v>
      </c>
      <c r="Q285" t="e">
        <f>'FY2016 RPDC '!#REF!</f>
        <v>#REF!</v>
      </c>
      <c r="R285" t="e">
        <f>'FY2016 RPDC '!#REF!</f>
        <v>#REF!</v>
      </c>
      <c r="S285" t="e">
        <f>'FY2016 RPDC '!#REF!</f>
        <v>#REF!</v>
      </c>
      <c r="T285" t="e">
        <f>'FY2016 RPDC '!#REF!</f>
        <v>#REF!</v>
      </c>
      <c r="U285" t="e">
        <f>'FY2016 RPDC '!#REF!</f>
        <v>#REF!</v>
      </c>
    </row>
    <row r="286" spans="1:21" x14ac:dyDescent="0.35">
      <c r="A286">
        <f>'FY2016 RPDC '!A284</f>
        <v>285</v>
      </c>
      <c r="B286">
        <f>'FY2016 RPDC '!B284</f>
        <v>6102</v>
      </c>
      <c r="C286">
        <f>'FY2016 RPDC '!C284</f>
        <v>6102</v>
      </c>
      <c r="D286" t="str">
        <f>'FY2016 RPDC '!D284</f>
        <v>SPENCER</v>
      </c>
      <c r="E286">
        <f>'FY2016 RPDC '!E284</f>
        <v>1933.3</v>
      </c>
      <c r="F286">
        <f>'FY2016 RPDC '!F284</f>
        <v>6366</v>
      </c>
      <c r="G286">
        <f>'FY2016 RPDC '!G284</f>
        <v>12307388</v>
      </c>
      <c r="H286">
        <f>'FY2016 RPDC '!H284</f>
        <v>0</v>
      </c>
      <c r="I286">
        <f>'FY2016 RPDC '!I284</f>
        <v>12307388</v>
      </c>
      <c r="J286">
        <f>'FY2016 RPDC '!J284</f>
        <v>1924.2</v>
      </c>
      <c r="K286">
        <f>'FY2016 RPDC '!K284</f>
        <v>6446</v>
      </c>
      <c r="L286">
        <f>'FY2016 RPDC '!L284</f>
        <v>12403393.200000001</v>
      </c>
      <c r="M286" t="e">
        <f>'FY2016 RPDC '!#REF!</f>
        <v>#REF!</v>
      </c>
      <c r="N286" t="e">
        <f>'FY2016 RPDC '!#REF!</f>
        <v>#REF!</v>
      </c>
      <c r="O286" t="e">
        <f>'FY2016 RPDC '!#REF!</f>
        <v>#REF!</v>
      </c>
      <c r="P286">
        <f>'FY2016 RPDC '!M284</f>
        <v>27068.679999999702</v>
      </c>
      <c r="Q286">
        <f>'FY2016 RPDC '!N284</f>
        <v>12430461.880000001</v>
      </c>
      <c r="R286">
        <f>'FY2016 RPDC '!O284</f>
        <v>123073.88000000082</v>
      </c>
      <c r="S286">
        <f>'FY2016 RPDC '!P284</f>
        <v>1.0000000000000066E-2</v>
      </c>
      <c r="T286">
        <f>'FY2016 RPDC '!Q284</f>
        <v>-9.0999999999999091</v>
      </c>
      <c r="U286">
        <f>'FY2016 RPDC '!R284</f>
        <v>-4.7069777065121346E-3</v>
      </c>
    </row>
    <row r="287" spans="1:21" x14ac:dyDescent="0.35">
      <c r="A287">
        <f>'FY2016 RPDC '!A285</f>
        <v>286</v>
      </c>
      <c r="B287">
        <f>'FY2016 RPDC '!B285</f>
        <v>6120</v>
      </c>
      <c r="C287">
        <f>'FY2016 RPDC '!C285</f>
        <v>6120</v>
      </c>
      <c r="D287" t="str">
        <f>'FY2016 RPDC '!D285</f>
        <v>SPIRIT LAKE</v>
      </c>
      <c r="E287">
        <f>'FY2016 RPDC '!E285</f>
        <v>1158.0999999999999</v>
      </c>
      <c r="F287">
        <f>'FY2016 RPDC '!F285</f>
        <v>6366</v>
      </c>
      <c r="G287">
        <f>'FY2016 RPDC '!G285</f>
        <v>7372465</v>
      </c>
      <c r="H287">
        <f>'FY2016 RPDC '!H285</f>
        <v>0</v>
      </c>
      <c r="I287">
        <f>'FY2016 RPDC '!I285</f>
        <v>7372465</v>
      </c>
      <c r="J287">
        <f>'FY2016 RPDC '!J285</f>
        <v>1177.8</v>
      </c>
      <c r="K287">
        <f>'FY2016 RPDC '!K285</f>
        <v>6446</v>
      </c>
      <c r="L287">
        <f>'FY2016 RPDC '!L285</f>
        <v>7592098.7999999998</v>
      </c>
      <c r="M287" t="e">
        <f>'FY2016 RPDC '!#REF!</f>
        <v>#REF!</v>
      </c>
      <c r="N287" t="e">
        <f>'FY2016 RPDC '!#REF!</f>
        <v>#REF!</v>
      </c>
      <c r="O287" t="e">
        <f>'FY2016 RPDC '!#REF!</f>
        <v>#REF!</v>
      </c>
      <c r="P287">
        <f>'FY2016 RPDC '!M285</f>
        <v>0</v>
      </c>
      <c r="Q287">
        <f>'FY2016 RPDC '!N285</f>
        <v>7592098.7999999998</v>
      </c>
      <c r="R287">
        <f>'FY2016 RPDC '!O285</f>
        <v>219633.79999999981</v>
      </c>
      <c r="S287">
        <f>'FY2016 RPDC '!P285</f>
        <v>2.979109429478469E-2</v>
      </c>
      <c r="T287">
        <f>'FY2016 RPDC '!Q285</f>
        <v>19.700000000000045</v>
      </c>
      <c r="U287">
        <f>'FY2016 RPDC '!R285</f>
        <v>1.70106208444867E-2</v>
      </c>
    </row>
    <row r="288" spans="1:21" x14ac:dyDescent="0.35">
      <c r="A288">
        <f>'FY2016 RPDC '!A286</f>
        <v>287</v>
      </c>
      <c r="B288">
        <f>'FY2016 RPDC '!B286</f>
        <v>6138</v>
      </c>
      <c r="C288">
        <f>'FY2016 RPDC '!C286</f>
        <v>6138</v>
      </c>
      <c r="D288" t="str">
        <f>'FY2016 RPDC '!D286</f>
        <v>SPRINGVILLE</v>
      </c>
      <c r="E288">
        <f>'FY2016 RPDC '!E286</f>
        <v>373.1</v>
      </c>
      <c r="F288">
        <f>'FY2016 RPDC '!F286</f>
        <v>6408</v>
      </c>
      <c r="G288">
        <f>'FY2016 RPDC '!G286</f>
        <v>2390825</v>
      </c>
      <c r="H288">
        <f>'FY2016 RPDC '!H286</f>
        <v>0</v>
      </c>
      <c r="I288">
        <f>'FY2016 RPDC '!I286</f>
        <v>2390825</v>
      </c>
      <c r="J288">
        <f>'FY2016 RPDC '!J286</f>
        <v>367.7</v>
      </c>
      <c r="K288">
        <f>'FY2016 RPDC '!K286</f>
        <v>6488</v>
      </c>
      <c r="L288">
        <f>'FY2016 RPDC '!L286</f>
        <v>2385637.6</v>
      </c>
      <c r="M288" t="e">
        <f>'FY2016 RPDC '!#REF!</f>
        <v>#REF!</v>
      </c>
      <c r="N288" t="e">
        <f>'FY2016 RPDC '!#REF!</f>
        <v>#REF!</v>
      </c>
      <c r="O288" t="e">
        <f>'FY2016 RPDC '!#REF!</f>
        <v>#REF!</v>
      </c>
      <c r="P288">
        <f>'FY2016 RPDC '!M286</f>
        <v>29095.649999999907</v>
      </c>
      <c r="Q288">
        <f>'FY2016 RPDC '!N286</f>
        <v>2414733.25</v>
      </c>
      <c r="R288">
        <f>'FY2016 RPDC '!O286</f>
        <v>23908.25</v>
      </c>
      <c r="S288">
        <f>'FY2016 RPDC '!P286</f>
        <v>0.01</v>
      </c>
      <c r="T288">
        <f>'FY2016 RPDC '!Q286</f>
        <v>-5.4000000000000341</v>
      </c>
      <c r="U288">
        <f>'FY2016 RPDC '!R286</f>
        <v>-1.4473331546502368E-2</v>
      </c>
    </row>
    <row r="289" spans="1:21" x14ac:dyDescent="0.35">
      <c r="A289">
        <f>'FY2016 RPDC '!A287</f>
        <v>288</v>
      </c>
      <c r="B289">
        <f>'FY2016 RPDC '!B287</f>
        <v>5751</v>
      </c>
      <c r="C289">
        <f>'FY2016 RPDC '!C287</f>
        <v>5751</v>
      </c>
      <c r="D289" t="str">
        <f>'FY2016 RPDC '!D287</f>
        <v>ST ANSGAR</v>
      </c>
      <c r="E289">
        <f>'FY2016 RPDC '!E287</f>
        <v>630.5</v>
      </c>
      <c r="F289">
        <f>'FY2016 RPDC '!F287</f>
        <v>6392</v>
      </c>
      <c r="G289">
        <f>'FY2016 RPDC '!G287</f>
        <v>4030156</v>
      </c>
      <c r="H289">
        <f>'FY2016 RPDC '!H287</f>
        <v>0</v>
      </c>
      <c r="I289">
        <f>'FY2016 RPDC '!I287</f>
        <v>4030156</v>
      </c>
      <c r="J289">
        <f>'FY2016 RPDC '!J287</f>
        <v>635.29999999999995</v>
      </c>
      <c r="K289">
        <f>'FY2016 RPDC '!K287</f>
        <v>6472</v>
      </c>
      <c r="L289">
        <f>'FY2016 RPDC '!L287</f>
        <v>4111661.5999999996</v>
      </c>
      <c r="M289" t="e">
        <f>'FY2016 RPDC '!#REF!</f>
        <v>#REF!</v>
      </c>
      <c r="N289" t="e">
        <f>'FY2016 RPDC '!#REF!</f>
        <v>#REF!</v>
      </c>
      <c r="O289" t="e">
        <f>'FY2016 RPDC '!#REF!</f>
        <v>#REF!</v>
      </c>
      <c r="P289">
        <f>'FY2016 RPDC '!M287</f>
        <v>0</v>
      </c>
      <c r="Q289">
        <f>'FY2016 RPDC '!N287</f>
        <v>4111661.5999999996</v>
      </c>
      <c r="R289">
        <f>'FY2016 RPDC '!O287</f>
        <v>81505.599999999627</v>
      </c>
      <c r="S289">
        <f>'FY2016 RPDC '!P287</f>
        <v>2.0223931778323129E-2</v>
      </c>
      <c r="T289">
        <f>'FY2016 RPDC '!Q287</f>
        <v>4.7999999999999545</v>
      </c>
      <c r="U289">
        <f>'FY2016 RPDC '!R287</f>
        <v>7.6130055511498089E-3</v>
      </c>
    </row>
    <row r="290" spans="1:21" x14ac:dyDescent="0.35">
      <c r="A290">
        <f>'FY2016 RPDC '!A288</f>
        <v>289</v>
      </c>
      <c r="B290">
        <f>'FY2016 RPDC '!B288</f>
        <v>6165</v>
      </c>
      <c r="C290">
        <f>'FY2016 RPDC '!C288</f>
        <v>6165</v>
      </c>
      <c r="D290" t="str">
        <f>'FY2016 RPDC '!D288</f>
        <v>STANTON</v>
      </c>
      <c r="E290">
        <f>'FY2016 RPDC '!E288</f>
        <v>180</v>
      </c>
      <c r="F290">
        <f>'FY2016 RPDC '!F288</f>
        <v>6366</v>
      </c>
      <c r="G290">
        <f>'FY2016 RPDC '!G288</f>
        <v>1145880</v>
      </c>
      <c r="H290">
        <f>'FY2016 RPDC '!H288</f>
        <v>0</v>
      </c>
      <c r="I290">
        <f>'FY2016 RPDC '!I288</f>
        <v>1145880</v>
      </c>
      <c r="J290">
        <f>'FY2016 RPDC '!J288</f>
        <v>178.1</v>
      </c>
      <c r="K290">
        <f>'FY2016 RPDC '!K288</f>
        <v>6446</v>
      </c>
      <c r="L290">
        <f>'FY2016 RPDC '!L288</f>
        <v>1148032.5999999999</v>
      </c>
      <c r="M290" t="e">
        <f>'FY2016 RPDC '!#REF!</f>
        <v>#REF!</v>
      </c>
      <c r="N290" t="e">
        <f>'FY2016 RPDC '!#REF!</f>
        <v>#REF!</v>
      </c>
      <c r="O290" t="e">
        <f>'FY2016 RPDC '!#REF!</f>
        <v>#REF!</v>
      </c>
      <c r="P290">
        <f>'FY2016 RPDC '!M288</f>
        <v>9306.2000000001863</v>
      </c>
      <c r="Q290">
        <f>'FY2016 RPDC '!N288</f>
        <v>1157338.8</v>
      </c>
      <c r="R290">
        <f>'FY2016 RPDC '!O288</f>
        <v>11458.800000000047</v>
      </c>
      <c r="S290">
        <f>'FY2016 RPDC '!P288</f>
        <v>1.000000000000004E-2</v>
      </c>
      <c r="T290">
        <f>'FY2016 RPDC '!Q288</f>
        <v>-1.9000000000000057</v>
      </c>
      <c r="U290">
        <f>'FY2016 RPDC '!R288</f>
        <v>-1.0555555555555587E-2</v>
      </c>
    </row>
    <row r="291" spans="1:21" x14ac:dyDescent="0.35">
      <c r="A291">
        <f>'FY2016 RPDC '!A289</f>
        <v>290</v>
      </c>
      <c r="B291">
        <f>'FY2016 RPDC '!B289</f>
        <v>6175</v>
      </c>
      <c r="C291">
        <f>'FY2016 RPDC '!C289</f>
        <v>6175</v>
      </c>
      <c r="D291" t="str">
        <f>'FY2016 RPDC '!D289</f>
        <v>STARMONT</v>
      </c>
      <c r="E291">
        <f>'FY2016 RPDC '!E289</f>
        <v>616.9</v>
      </c>
      <c r="F291">
        <f>'FY2016 RPDC '!F289</f>
        <v>6380</v>
      </c>
      <c r="G291">
        <f>'FY2016 RPDC '!G289</f>
        <v>3935822</v>
      </c>
      <c r="H291">
        <f>'FY2016 RPDC '!H289</f>
        <v>0</v>
      </c>
      <c r="I291">
        <f>'FY2016 RPDC '!I289</f>
        <v>3935822</v>
      </c>
      <c r="J291">
        <f>'FY2016 RPDC '!J289</f>
        <v>624.6</v>
      </c>
      <c r="K291">
        <f>'FY2016 RPDC '!K289</f>
        <v>6460</v>
      </c>
      <c r="L291">
        <f>'FY2016 RPDC '!L289</f>
        <v>4034916</v>
      </c>
      <c r="M291" t="e">
        <f>'FY2016 RPDC '!#REF!</f>
        <v>#REF!</v>
      </c>
      <c r="N291" t="e">
        <f>'FY2016 RPDC '!#REF!</f>
        <v>#REF!</v>
      </c>
      <c r="O291" t="e">
        <f>'FY2016 RPDC '!#REF!</f>
        <v>#REF!</v>
      </c>
      <c r="P291">
        <f>'FY2016 RPDC '!M289</f>
        <v>0</v>
      </c>
      <c r="Q291">
        <f>'FY2016 RPDC '!N289</f>
        <v>4034916</v>
      </c>
      <c r="R291">
        <f>'FY2016 RPDC '!O289</f>
        <v>99094</v>
      </c>
      <c r="S291">
        <f>'FY2016 RPDC '!P289</f>
        <v>2.5177459753007121E-2</v>
      </c>
      <c r="T291">
        <f>'FY2016 RPDC '!Q289</f>
        <v>7.7000000000000455</v>
      </c>
      <c r="U291">
        <f>'FY2016 RPDC '!R289</f>
        <v>1.2481763656994724E-2</v>
      </c>
    </row>
    <row r="292" spans="1:21" x14ac:dyDescent="0.35">
      <c r="A292">
        <f>'FY2016 RPDC '!A290</f>
        <v>291</v>
      </c>
      <c r="B292">
        <f>'FY2016 RPDC '!B290</f>
        <v>6219</v>
      </c>
      <c r="C292">
        <f>'FY2016 RPDC '!C290</f>
        <v>6219</v>
      </c>
      <c r="D292" t="str">
        <f>'FY2016 RPDC '!D290</f>
        <v>STORM LAKE</v>
      </c>
      <c r="E292">
        <f>'FY2016 RPDC '!E290</f>
        <v>2256.8000000000002</v>
      </c>
      <c r="F292">
        <f>'FY2016 RPDC '!F290</f>
        <v>6366</v>
      </c>
      <c r="G292">
        <f>'FY2016 RPDC '!G290</f>
        <v>14366789</v>
      </c>
      <c r="H292">
        <f>'FY2016 RPDC '!H290</f>
        <v>0</v>
      </c>
      <c r="I292">
        <f>'FY2016 RPDC '!I290</f>
        <v>14366789</v>
      </c>
      <c r="J292">
        <f>'FY2016 RPDC '!J290</f>
        <v>2265.5</v>
      </c>
      <c r="K292">
        <f>'FY2016 RPDC '!K290</f>
        <v>6446</v>
      </c>
      <c r="L292">
        <f>'FY2016 RPDC '!L290</f>
        <v>14603413</v>
      </c>
      <c r="M292" t="e">
        <f>'FY2016 RPDC '!#REF!</f>
        <v>#REF!</v>
      </c>
      <c r="N292" t="e">
        <f>'FY2016 RPDC '!#REF!</f>
        <v>#REF!</v>
      </c>
      <c r="O292" t="e">
        <f>'FY2016 RPDC '!#REF!</f>
        <v>#REF!</v>
      </c>
      <c r="P292">
        <f>'FY2016 RPDC '!M290</f>
        <v>0</v>
      </c>
      <c r="Q292">
        <f>'FY2016 RPDC '!N290</f>
        <v>14603413</v>
      </c>
      <c r="R292">
        <f>'FY2016 RPDC '!O290</f>
        <v>236624</v>
      </c>
      <c r="S292">
        <f>'FY2016 RPDC '!P290</f>
        <v>1.6470207782685469E-2</v>
      </c>
      <c r="T292">
        <f>'FY2016 RPDC '!Q290</f>
        <v>8.6999999999998181</v>
      </c>
      <c r="U292">
        <f>'FY2016 RPDC '!R290</f>
        <v>3.8550159517900646E-3</v>
      </c>
    </row>
    <row r="293" spans="1:21" x14ac:dyDescent="0.35">
      <c r="A293">
        <f>'FY2016 RPDC '!A291</f>
        <v>292</v>
      </c>
      <c r="B293">
        <f>'FY2016 RPDC '!B291</f>
        <v>6246</v>
      </c>
      <c r="C293">
        <f>'FY2016 RPDC '!C291</f>
        <v>6246</v>
      </c>
      <c r="D293" t="str">
        <f>'FY2016 RPDC '!D291</f>
        <v>STRATFORD</v>
      </c>
      <c r="E293">
        <f>'FY2016 RPDC '!E291</f>
        <v>162.19999999999999</v>
      </c>
      <c r="F293">
        <f>'FY2016 RPDC '!F291</f>
        <v>6541</v>
      </c>
      <c r="G293">
        <f>'FY2016 RPDC '!G291</f>
        <v>1060950</v>
      </c>
      <c r="H293">
        <f>'FY2016 RPDC '!H291</f>
        <v>0</v>
      </c>
      <c r="I293">
        <f>'FY2016 RPDC '!I291</f>
        <v>1060950</v>
      </c>
      <c r="J293">
        <f>'FY2016 RPDC '!J291</f>
        <v>176.8</v>
      </c>
      <c r="K293">
        <f>'FY2016 RPDC '!K291</f>
        <v>6621</v>
      </c>
      <c r="L293">
        <f>'FY2016 RPDC '!L291</f>
        <v>1170592.8</v>
      </c>
      <c r="M293" t="e">
        <f>'FY2016 RPDC '!#REF!</f>
        <v>#REF!</v>
      </c>
      <c r="N293" t="e">
        <f>'FY2016 RPDC '!#REF!</f>
        <v>#REF!</v>
      </c>
      <c r="O293" t="e">
        <f>'FY2016 RPDC '!#REF!</f>
        <v>#REF!</v>
      </c>
      <c r="P293">
        <f>'FY2016 RPDC '!M291</f>
        <v>0</v>
      </c>
      <c r="Q293">
        <f>'FY2016 RPDC '!N291</f>
        <v>1170592.8</v>
      </c>
      <c r="R293">
        <f>'FY2016 RPDC '!O291</f>
        <v>109642.80000000005</v>
      </c>
      <c r="S293">
        <f>'FY2016 RPDC '!P291</f>
        <v>0.10334398416513506</v>
      </c>
      <c r="T293">
        <f>'FY2016 RPDC '!Q291</f>
        <v>14.600000000000023</v>
      </c>
      <c r="U293">
        <f>'FY2016 RPDC '!R291</f>
        <v>9.001233045622703E-2</v>
      </c>
    </row>
    <row r="294" spans="1:21" x14ac:dyDescent="0.35">
      <c r="A294">
        <f>'FY2016 RPDC '!A292</f>
        <v>293</v>
      </c>
      <c r="B294">
        <f>'FY2016 RPDC '!B292</f>
        <v>6273</v>
      </c>
      <c r="C294">
        <f>'FY2016 RPDC '!C292</f>
        <v>6273</v>
      </c>
      <c r="D294" t="str">
        <f>'FY2016 RPDC '!D292</f>
        <v>SUMNER-FREDERICKSBURG</v>
      </c>
      <c r="E294">
        <f>'FY2016 RPDC '!E292</f>
        <v>858.3</v>
      </c>
      <c r="F294">
        <f>'FY2016 RPDC '!F292</f>
        <v>6366</v>
      </c>
      <c r="G294">
        <f>'FY2016 RPDC '!G292</f>
        <v>5463938</v>
      </c>
      <c r="H294">
        <f>'FY2016 RPDC '!H292</f>
        <v>0</v>
      </c>
      <c r="I294">
        <f>'FY2016 RPDC '!I292</f>
        <v>5463938</v>
      </c>
      <c r="J294">
        <f>'FY2016 RPDC '!J292</f>
        <v>831.6</v>
      </c>
      <c r="K294">
        <f>'FY2016 RPDC '!K292</f>
        <v>6446</v>
      </c>
      <c r="L294">
        <f>'FY2016 RPDC '!L292</f>
        <v>5360493.6000000006</v>
      </c>
      <c r="M294" t="e">
        <f>'FY2016 RPDC '!#REF!</f>
        <v>#REF!</v>
      </c>
      <c r="N294" t="e">
        <f>'FY2016 RPDC '!#REF!</f>
        <v>#REF!</v>
      </c>
      <c r="O294" t="e">
        <f>'FY2016 RPDC '!#REF!</f>
        <v>#REF!</v>
      </c>
      <c r="P294">
        <f>'FY2016 RPDC '!M292</f>
        <v>158083.77999999933</v>
      </c>
      <c r="Q294">
        <f>'FY2016 RPDC '!N292</f>
        <v>5518577.3799999999</v>
      </c>
      <c r="R294">
        <f>'FY2016 RPDC '!O292</f>
        <v>54639.379999999888</v>
      </c>
      <c r="S294">
        <f>'FY2016 RPDC '!P292</f>
        <v>9.9999999999999794E-3</v>
      </c>
      <c r="T294">
        <f>'FY2016 RPDC '!Q292</f>
        <v>-26.699999999999932</v>
      </c>
      <c r="U294">
        <f>'FY2016 RPDC '!R292</f>
        <v>-3.1108004194337565E-2</v>
      </c>
    </row>
    <row r="295" spans="1:21" x14ac:dyDescent="0.35">
      <c r="A295">
        <f>'FY2016 RPDC '!A293</f>
        <v>294</v>
      </c>
      <c r="B295">
        <f>'FY2016 RPDC '!B293</f>
        <v>6408</v>
      </c>
      <c r="C295">
        <f>'FY2016 RPDC '!C293</f>
        <v>6408</v>
      </c>
      <c r="D295" t="str">
        <f>'FY2016 RPDC '!D293</f>
        <v>TIPTON</v>
      </c>
      <c r="E295">
        <f>'FY2016 RPDC '!E293</f>
        <v>886.9</v>
      </c>
      <c r="F295">
        <f>'FY2016 RPDC '!F293</f>
        <v>6417</v>
      </c>
      <c r="G295">
        <f>'FY2016 RPDC '!G293</f>
        <v>5691237</v>
      </c>
      <c r="H295">
        <f>'FY2016 RPDC '!H293</f>
        <v>0</v>
      </c>
      <c r="I295">
        <f>'FY2016 RPDC '!I293</f>
        <v>5691237</v>
      </c>
      <c r="J295">
        <f>'FY2016 RPDC '!J293</f>
        <v>892.6</v>
      </c>
      <c r="K295">
        <f>'FY2016 RPDC '!K293</f>
        <v>6497</v>
      </c>
      <c r="L295">
        <f>'FY2016 RPDC '!L293</f>
        <v>5799222.2000000002</v>
      </c>
      <c r="M295" t="e">
        <f>'FY2016 RPDC '!#REF!</f>
        <v>#REF!</v>
      </c>
      <c r="N295" t="e">
        <f>'FY2016 RPDC '!#REF!</f>
        <v>#REF!</v>
      </c>
      <c r="O295" t="e">
        <f>'FY2016 RPDC '!#REF!</f>
        <v>#REF!</v>
      </c>
      <c r="P295">
        <f>'FY2016 RPDC '!M293</f>
        <v>0</v>
      </c>
      <c r="Q295">
        <f>'FY2016 RPDC '!N293</f>
        <v>5799222.2000000002</v>
      </c>
      <c r="R295">
        <f>'FY2016 RPDC '!O293</f>
        <v>107985.20000000019</v>
      </c>
      <c r="S295">
        <f>'FY2016 RPDC '!P293</f>
        <v>1.8973941868876694E-2</v>
      </c>
      <c r="T295">
        <f>'FY2016 RPDC '!Q293</f>
        <v>5.7000000000000455</v>
      </c>
      <c r="U295">
        <f>'FY2016 RPDC '!R293</f>
        <v>6.426880144322974E-3</v>
      </c>
    </row>
    <row r="296" spans="1:21" x14ac:dyDescent="0.35">
      <c r="A296" t="e">
        <f>'FY2016 RPDC '!#REF!</f>
        <v>#REF!</v>
      </c>
      <c r="B296" t="e">
        <f>'FY2016 RPDC '!#REF!</f>
        <v>#REF!</v>
      </c>
      <c r="C296" t="e">
        <f>'FY2016 RPDC '!#REF!</f>
        <v>#REF!</v>
      </c>
      <c r="D296" t="e">
        <f>'FY2016 RPDC '!#REF!</f>
        <v>#REF!</v>
      </c>
      <c r="E296" t="e">
        <f>'FY2016 RPDC '!#REF!</f>
        <v>#REF!</v>
      </c>
      <c r="F296" t="e">
        <f>'FY2016 RPDC '!#REF!</f>
        <v>#REF!</v>
      </c>
      <c r="G296" t="e">
        <f>'FY2016 RPDC '!#REF!</f>
        <v>#REF!</v>
      </c>
      <c r="H296" t="e">
        <f>'FY2016 RPDC '!#REF!</f>
        <v>#REF!</v>
      </c>
      <c r="I296" t="e">
        <f>'FY2016 RPDC '!#REF!</f>
        <v>#REF!</v>
      </c>
      <c r="J296" t="e">
        <f>'FY2016 RPDC '!#REF!</f>
        <v>#REF!</v>
      </c>
      <c r="K296" t="e">
        <f>'FY2016 RPDC '!#REF!</f>
        <v>#REF!</v>
      </c>
      <c r="L296" t="e">
        <f>'FY2016 RPDC '!#REF!</f>
        <v>#REF!</v>
      </c>
      <c r="M296" t="e">
        <f>'FY2016 RPDC '!#REF!</f>
        <v>#REF!</v>
      </c>
      <c r="N296" t="e">
        <f>'FY2016 RPDC '!#REF!</f>
        <v>#REF!</v>
      </c>
      <c r="O296" t="e">
        <f>'FY2016 RPDC '!#REF!</f>
        <v>#REF!</v>
      </c>
      <c r="P296" t="e">
        <f>'FY2016 RPDC '!#REF!</f>
        <v>#REF!</v>
      </c>
      <c r="Q296" t="e">
        <f>'FY2016 RPDC '!#REF!</f>
        <v>#REF!</v>
      </c>
      <c r="R296" t="e">
        <f>'FY2016 RPDC '!#REF!</f>
        <v>#REF!</v>
      </c>
      <c r="S296" t="e">
        <f>'FY2016 RPDC '!#REF!</f>
        <v>#REF!</v>
      </c>
      <c r="T296" t="e">
        <f>'FY2016 RPDC '!#REF!</f>
        <v>#REF!</v>
      </c>
      <c r="U296" t="e">
        <f>'FY2016 RPDC '!#REF!</f>
        <v>#REF!</v>
      </c>
    </row>
    <row r="297" spans="1:21" x14ac:dyDescent="0.35">
      <c r="A297">
        <f>'FY2016 RPDC '!A294</f>
        <v>296</v>
      </c>
      <c r="B297">
        <f>'FY2016 RPDC '!B294</f>
        <v>6453</v>
      </c>
      <c r="C297">
        <f>'FY2016 RPDC '!C294</f>
        <v>6453</v>
      </c>
      <c r="D297" t="str">
        <f>'FY2016 RPDC '!D294</f>
        <v>TREYNOR</v>
      </c>
      <c r="E297">
        <f>'FY2016 RPDC '!E294</f>
        <v>580.20000000000005</v>
      </c>
      <c r="F297">
        <f>'FY2016 RPDC '!F294</f>
        <v>6366</v>
      </c>
      <c r="G297">
        <f>'FY2016 RPDC '!G294</f>
        <v>3693553</v>
      </c>
      <c r="H297">
        <f>'FY2016 RPDC '!H294</f>
        <v>0</v>
      </c>
      <c r="I297">
        <f>'FY2016 RPDC '!I294</f>
        <v>3693553</v>
      </c>
      <c r="J297">
        <f>'FY2016 RPDC '!J294</f>
        <v>578.1</v>
      </c>
      <c r="K297">
        <f>'FY2016 RPDC '!K294</f>
        <v>6446</v>
      </c>
      <c r="L297">
        <f>'FY2016 RPDC '!L294</f>
        <v>3726432.6</v>
      </c>
      <c r="M297" t="e">
        <f>'FY2016 RPDC '!#REF!</f>
        <v>#REF!</v>
      </c>
      <c r="N297" t="e">
        <f>'FY2016 RPDC '!#REF!</f>
        <v>#REF!</v>
      </c>
      <c r="O297" t="e">
        <f>'FY2016 RPDC '!#REF!</f>
        <v>#REF!</v>
      </c>
      <c r="P297">
        <f>'FY2016 RPDC '!M294</f>
        <v>4055.9300000001676</v>
      </c>
      <c r="Q297">
        <f>'FY2016 RPDC '!N294</f>
        <v>3730488.5300000003</v>
      </c>
      <c r="R297">
        <f>'FY2016 RPDC '!O294</f>
        <v>36935.530000000261</v>
      </c>
      <c r="S297">
        <f>'FY2016 RPDC '!P294</f>
        <v>1.0000000000000071E-2</v>
      </c>
      <c r="T297">
        <f>'FY2016 RPDC '!Q294</f>
        <v>-2.1000000000000227</v>
      </c>
      <c r="U297">
        <f>'FY2016 RPDC '!R294</f>
        <v>-3.6194415718718074E-3</v>
      </c>
    </row>
    <row r="298" spans="1:21" x14ac:dyDescent="0.35">
      <c r="A298">
        <f>'FY2016 RPDC '!A295</f>
        <v>297</v>
      </c>
      <c r="B298">
        <f>'FY2016 RPDC '!B295</f>
        <v>6460</v>
      </c>
      <c r="C298">
        <f>'FY2016 RPDC '!C295</f>
        <v>6460</v>
      </c>
      <c r="D298" t="str">
        <f>'FY2016 RPDC '!D295</f>
        <v>TRI-CENTER</v>
      </c>
      <c r="E298">
        <f>'FY2016 RPDC '!E295</f>
        <v>684</v>
      </c>
      <c r="F298">
        <f>'FY2016 RPDC '!F295</f>
        <v>6398</v>
      </c>
      <c r="G298">
        <f>'FY2016 RPDC '!G295</f>
        <v>4376232</v>
      </c>
      <c r="H298">
        <f>'FY2016 RPDC '!H295</f>
        <v>0</v>
      </c>
      <c r="I298">
        <f>'FY2016 RPDC '!I295</f>
        <v>4376232</v>
      </c>
      <c r="J298">
        <f>'FY2016 RPDC '!J295</f>
        <v>648.20000000000005</v>
      </c>
      <c r="K298">
        <f>'FY2016 RPDC '!K295</f>
        <v>6478</v>
      </c>
      <c r="L298">
        <f>'FY2016 RPDC '!L295</f>
        <v>4199039.6000000006</v>
      </c>
      <c r="M298" t="e">
        <f>'FY2016 RPDC '!#REF!</f>
        <v>#REF!</v>
      </c>
      <c r="N298" t="e">
        <f>'FY2016 RPDC '!#REF!</f>
        <v>#REF!</v>
      </c>
      <c r="O298" t="e">
        <f>'FY2016 RPDC '!#REF!</f>
        <v>#REF!</v>
      </c>
      <c r="P298">
        <f>'FY2016 RPDC '!M295</f>
        <v>220954.71999999974</v>
      </c>
      <c r="Q298">
        <f>'FY2016 RPDC '!N295</f>
        <v>4419994.32</v>
      </c>
      <c r="R298">
        <f>'FY2016 RPDC '!O295</f>
        <v>43762.320000000298</v>
      </c>
      <c r="S298">
        <f>'FY2016 RPDC '!P295</f>
        <v>1.0000000000000068E-2</v>
      </c>
      <c r="T298">
        <f>'FY2016 RPDC '!Q295</f>
        <v>-35.799999999999955</v>
      </c>
      <c r="U298">
        <f>'FY2016 RPDC '!R295</f>
        <v>-5.2339181286549644E-2</v>
      </c>
    </row>
    <row r="299" spans="1:21" x14ac:dyDescent="0.35">
      <c r="A299">
        <f>'FY2016 RPDC '!A296</f>
        <v>298</v>
      </c>
      <c r="B299">
        <f>'FY2016 RPDC '!B296</f>
        <v>6462</v>
      </c>
      <c r="C299">
        <f>'FY2016 RPDC '!C296</f>
        <v>6462</v>
      </c>
      <c r="D299" t="str">
        <f>'FY2016 RPDC '!D296</f>
        <v>TRI-COUNTY</v>
      </c>
      <c r="E299">
        <f>'FY2016 RPDC '!E296</f>
        <v>260</v>
      </c>
      <c r="F299">
        <f>'FY2016 RPDC '!F296</f>
        <v>6366</v>
      </c>
      <c r="G299">
        <f>'FY2016 RPDC '!G296</f>
        <v>1655160</v>
      </c>
      <c r="H299">
        <f>'FY2016 RPDC '!H296</f>
        <v>20219</v>
      </c>
      <c r="I299">
        <f>'FY2016 RPDC '!I296</f>
        <v>1675379</v>
      </c>
      <c r="J299">
        <f>'FY2016 RPDC '!J296</f>
        <v>258</v>
      </c>
      <c r="K299">
        <f>'FY2016 RPDC '!K296</f>
        <v>6446</v>
      </c>
      <c r="L299">
        <f>'FY2016 RPDC '!L296</f>
        <v>1663068</v>
      </c>
      <c r="M299" t="e">
        <f>'FY2016 RPDC '!#REF!</f>
        <v>#REF!</v>
      </c>
      <c r="N299" t="e">
        <f>'FY2016 RPDC '!#REF!</f>
        <v>#REF!</v>
      </c>
      <c r="O299" t="e">
        <f>'FY2016 RPDC '!#REF!</f>
        <v>#REF!</v>
      </c>
      <c r="P299">
        <f>'FY2016 RPDC '!M296</f>
        <v>8643.6000000000931</v>
      </c>
      <c r="Q299">
        <f>'FY2016 RPDC '!N296</f>
        <v>1671711.6</v>
      </c>
      <c r="R299">
        <f>'FY2016 RPDC '!O296</f>
        <v>-3667.3999999999069</v>
      </c>
      <c r="S299">
        <f>'FY2016 RPDC '!P296</f>
        <v>-2.1889972358492657E-3</v>
      </c>
      <c r="T299">
        <f>'FY2016 RPDC '!Q296</f>
        <v>-2</v>
      </c>
      <c r="U299">
        <f>'FY2016 RPDC '!R296</f>
        <v>-7.6923076923076927E-3</v>
      </c>
    </row>
    <row r="300" spans="1:21" x14ac:dyDescent="0.35">
      <c r="A300">
        <f>'FY2016 RPDC '!A297</f>
        <v>299</v>
      </c>
      <c r="B300">
        <f>'FY2016 RPDC '!B297</f>
        <v>6471</v>
      </c>
      <c r="C300">
        <f>'FY2016 RPDC '!C297</f>
        <v>6471</v>
      </c>
      <c r="D300" t="str">
        <f>'FY2016 RPDC '!D297</f>
        <v>TRIPOLI</v>
      </c>
      <c r="E300">
        <f>'FY2016 RPDC '!E297</f>
        <v>435</v>
      </c>
      <c r="F300">
        <f>'FY2016 RPDC '!F297</f>
        <v>6405</v>
      </c>
      <c r="G300">
        <f>'FY2016 RPDC '!G297</f>
        <v>2786175</v>
      </c>
      <c r="H300">
        <f>'FY2016 RPDC '!H297</f>
        <v>0</v>
      </c>
      <c r="I300">
        <f>'FY2016 RPDC '!I297</f>
        <v>2786175</v>
      </c>
      <c r="J300">
        <f>'FY2016 RPDC '!J297</f>
        <v>435</v>
      </c>
      <c r="K300">
        <f>'FY2016 RPDC '!K297</f>
        <v>6485</v>
      </c>
      <c r="L300">
        <f>'FY2016 RPDC '!L297</f>
        <v>2820975</v>
      </c>
      <c r="M300" t="e">
        <f>'FY2016 RPDC '!#REF!</f>
        <v>#REF!</v>
      </c>
      <c r="N300" t="e">
        <f>'FY2016 RPDC '!#REF!</f>
        <v>#REF!</v>
      </c>
      <c r="O300" t="e">
        <f>'FY2016 RPDC '!#REF!</f>
        <v>#REF!</v>
      </c>
      <c r="P300">
        <f>'FY2016 RPDC '!M297</f>
        <v>0</v>
      </c>
      <c r="Q300">
        <f>'FY2016 RPDC '!N297</f>
        <v>2820975</v>
      </c>
      <c r="R300">
        <f>'FY2016 RPDC '!O297</f>
        <v>34800</v>
      </c>
      <c r="S300">
        <f>'FY2016 RPDC '!P297</f>
        <v>1.249024199843872E-2</v>
      </c>
      <c r="T300">
        <f>'FY2016 RPDC '!Q297</f>
        <v>0</v>
      </c>
      <c r="U300">
        <f>'FY2016 RPDC '!R297</f>
        <v>0</v>
      </c>
    </row>
    <row r="301" spans="1:21" x14ac:dyDescent="0.35">
      <c r="A301">
        <f>'FY2016 RPDC '!A298</f>
        <v>300</v>
      </c>
      <c r="B301">
        <f>'FY2016 RPDC '!B298</f>
        <v>6509</v>
      </c>
      <c r="C301">
        <f>'FY2016 RPDC '!C298</f>
        <v>6509</v>
      </c>
      <c r="D301" t="str">
        <f>'FY2016 RPDC '!D298</f>
        <v>TURKEY VALLEY</v>
      </c>
      <c r="E301">
        <f>'FY2016 RPDC '!E298</f>
        <v>355.2</v>
      </c>
      <c r="F301">
        <f>'FY2016 RPDC '!F298</f>
        <v>6533</v>
      </c>
      <c r="G301">
        <f>'FY2016 RPDC '!G298</f>
        <v>2320522</v>
      </c>
      <c r="H301">
        <f>'FY2016 RPDC '!H298</f>
        <v>101068</v>
      </c>
      <c r="I301">
        <f>'FY2016 RPDC '!I298</f>
        <v>2421590</v>
      </c>
      <c r="J301">
        <f>'FY2016 RPDC '!J298</f>
        <v>361.2</v>
      </c>
      <c r="K301">
        <f>'FY2016 RPDC '!K298</f>
        <v>6613</v>
      </c>
      <c r="L301">
        <f>'FY2016 RPDC '!L298</f>
        <v>2388615.6</v>
      </c>
      <c r="M301" t="e">
        <f>'FY2016 RPDC '!#REF!</f>
        <v>#REF!</v>
      </c>
      <c r="N301" t="e">
        <f>'FY2016 RPDC '!#REF!</f>
        <v>#REF!</v>
      </c>
      <c r="O301" t="e">
        <f>'FY2016 RPDC '!#REF!</f>
        <v>#REF!</v>
      </c>
      <c r="P301">
        <f>'FY2016 RPDC '!M298</f>
        <v>0</v>
      </c>
      <c r="Q301">
        <f>'FY2016 RPDC '!N298</f>
        <v>2388615.6</v>
      </c>
      <c r="R301">
        <f>'FY2016 RPDC '!O298</f>
        <v>-32974.399999999907</v>
      </c>
      <c r="S301">
        <f>'FY2016 RPDC '!P298</f>
        <v>-1.3616838523449431E-2</v>
      </c>
      <c r="T301">
        <f>'FY2016 RPDC '!Q298</f>
        <v>6</v>
      </c>
      <c r="U301">
        <f>'FY2016 RPDC '!R298</f>
        <v>1.6891891891891893E-2</v>
      </c>
    </row>
    <row r="302" spans="1:21" x14ac:dyDescent="0.35">
      <c r="A302">
        <f>'FY2016 RPDC '!A299</f>
        <v>301</v>
      </c>
      <c r="B302">
        <f>'FY2016 RPDC '!B299</f>
        <v>6512</v>
      </c>
      <c r="C302">
        <f>'FY2016 RPDC '!C299</f>
        <v>6512</v>
      </c>
      <c r="D302" t="str">
        <f>'FY2016 RPDC '!D299</f>
        <v>TWIN CEDARS</v>
      </c>
      <c r="E302">
        <f>'FY2016 RPDC '!E299</f>
        <v>374.7</v>
      </c>
      <c r="F302">
        <f>'FY2016 RPDC '!F299</f>
        <v>6416</v>
      </c>
      <c r="G302">
        <f>'FY2016 RPDC '!G299</f>
        <v>2404075</v>
      </c>
      <c r="H302">
        <f>'FY2016 RPDC '!H299</f>
        <v>0</v>
      </c>
      <c r="I302">
        <f>'FY2016 RPDC '!I299</f>
        <v>2404075</v>
      </c>
      <c r="J302">
        <f>'FY2016 RPDC '!J299</f>
        <v>359.8</v>
      </c>
      <c r="K302">
        <f>'FY2016 RPDC '!K299</f>
        <v>6496</v>
      </c>
      <c r="L302">
        <f>'FY2016 RPDC '!L299</f>
        <v>2337260.8000000003</v>
      </c>
      <c r="M302" t="e">
        <f>'FY2016 RPDC '!#REF!</f>
        <v>#REF!</v>
      </c>
      <c r="N302" t="e">
        <f>'FY2016 RPDC '!#REF!</f>
        <v>#REF!</v>
      </c>
      <c r="O302" t="e">
        <f>'FY2016 RPDC '!#REF!</f>
        <v>#REF!</v>
      </c>
      <c r="P302">
        <f>'FY2016 RPDC '!M299</f>
        <v>90854.949999999721</v>
      </c>
      <c r="Q302">
        <f>'FY2016 RPDC '!N299</f>
        <v>2428115.75</v>
      </c>
      <c r="R302">
        <f>'FY2016 RPDC '!O299</f>
        <v>24040.75</v>
      </c>
      <c r="S302">
        <f>'FY2016 RPDC '!P299</f>
        <v>0.01</v>
      </c>
      <c r="T302">
        <f>'FY2016 RPDC '!Q299</f>
        <v>-14.899999999999977</v>
      </c>
      <c r="U302">
        <f>'FY2016 RPDC '!R299</f>
        <v>-3.9765145449693028E-2</v>
      </c>
    </row>
    <row r="303" spans="1:21" x14ac:dyDescent="0.35">
      <c r="A303">
        <f>'FY2016 RPDC '!A300</f>
        <v>302</v>
      </c>
      <c r="B303">
        <f>'FY2016 RPDC '!B300</f>
        <v>6516</v>
      </c>
      <c r="C303">
        <f>'FY2016 RPDC '!C300</f>
        <v>6516</v>
      </c>
      <c r="D303" t="str">
        <f>'FY2016 RPDC '!D300</f>
        <v>TWIN RIVERS</v>
      </c>
      <c r="E303">
        <f>'FY2016 RPDC '!E300</f>
        <v>175</v>
      </c>
      <c r="F303">
        <f>'FY2016 RPDC '!F300</f>
        <v>6541</v>
      </c>
      <c r="G303">
        <f>'FY2016 RPDC '!G300</f>
        <v>1144675</v>
      </c>
      <c r="H303">
        <f>'FY2016 RPDC '!H300</f>
        <v>0</v>
      </c>
      <c r="I303">
        <f>'FY2016 RPDC '!I300</f>
        <v>1144675</v>
      </c>
      <c r="J303">
        <f>'FY2016 RPDC '!J300</f>
        <v>174</v>
      </c>
      <c r="K303">
        <f>'FY2016 RPDC '!K300</f>
        <v>6621</v>
      </c>
      <c r="L303">
        <f>'FY2016 RPDC '!L300</f>
        <v>1152054</v>
      </c>
      <c r="M303" t="e">
        <f>'FY2016 RPDC '!#REF!</f>
        <v>#REF!</v>
      </c>
      <c r="N303" t="e">
        <f>'FY2016 RPDC '!#REF!</f>
        <v>#REF!</v>
      </c>
      <c r="O303" t="e">
        <f>'FY2016 RPDC '!#REF!</f>
        <v>#REF!</v>
      </c>
      <c r="P303">
        <f>'FY2016 RPDC '!M300</f>
        <v>4067.75</v>
      </c>
      <c r="Q303">
        <f>'FY2016 RPDC '!N300</f>
        <v>1156121.75</v>
      </c>
      <c r="R303">
        <f>'FY2016 RPDC '!O300</f>
        <v>11446.75</v>
      </c>
      <c r="S303">
        <f>'FY2016 RPDC '!P300</f>
        <v>0.01</v>
      </c>
      <c r="T303">
        <f>'FY2016 RPDC '!Q300</f>
        <v>-1</v>
      </c>
      <c r="U303">
        <f>'FY2016 RPDC '!R300</f>
        <v>-5.7142857142857143E-3</v>
      </c>
    </row>
    <row r="304" spans="1:21" x14ac:dyDescent="0.35">
      <c r="A304">
        <f>'FY2016 RPDC '!A301</f>
        <v>303</v>
      </c>
      <c r="B304">
        <f>'FY2016 RPDC '!B301</f>
        <v>6534</v>
      </c>
      <c r="C304">
        <f>'FY2016 RPDC '!C301</f>
        <v>6534</v>
      </c>
      <c r="D304" t="str">
        <f>'FY2016 RPDC '!D301</f>
        <v>UNDERWOOD</v>
      </c>
      <c r="E304">
        <f>'FY2016 RPDC '!E301</f>
        <v>693.9</v>
      </c>
      <c r="F304">
        <f>'FY2016 RPDC '!F301</f>
        <v>6366</v>
      </c>
      <c r="G304">
        <f>'FY2016 RPDC '!G301</f>
        <v>4417367</v>
      </c>
      <c r="H304">
        <f>'FY2016 RPDC '!H301</f>
        <v>42479</v>
      </c>
      <c r="I304">
        <f>'FY2016 RPDC '!I301</f>
        <v>4459846</v>
      </c>
      <c r="J304">
        <f>'FY2016 RPDC '!J301</f>
        <v>692.5</v>
      </c>
      <c r="K304">
        <f>'FY2016 RPDC '!K301</f>
        <v>6446</v>
      </c>
      <c r="L304">
        <f>'FY2016 RPDC '!L301</f>
        <v>4463855</v>
      </c>
      <c r="M304" t="e">
        <f>'FY2016 RPDC '!#REF!</f>
        <v>#REF!</v>
      </c>
      <c r="N304" t="e">
        <f>'FY2016 RPDC '!#REF!</f>
        <v>#REF!</v>
      </c>
      <c r="O304" t="e">
        <f>'FY2016 RPDC '!#REF!</f>
        <v>#REF!</v>
      </c>
      <c r="P304">
        <f>'FY2016 RPDC '!M301</f>
        <v>0</v>
      </c>
      <c r="Q304">
        <f>'FY2016 RPDC '!N301</f>
        <v>4463855</v>
      </c>
      <c r="R304">
        <f>'FY2016 RPDC '!O301</f>
        <v>4009</v>
      </c>
      <c r="S304">
        <f>'FY2016 RPDC '!P301</f>
        <v>8.9890996236192912E-4</v>
      </c>
      <c r="T304">
        <f>'FY2016 RPDC '!Q301</f>
        <v>-1.3999999999999773</v>
      </c>
      <c r="U304">
        <f>'FY2016 RPDC '!R301</f>
        <v>-2.0175817841187162E-3</v>
      </c>
    </row>
    <row r="305" spans="1:21" x14ac:dyDescent="0.35">
      <c r="A305">
        <f>'FY2016 RPDC '!A302</f>
        <v>304</v>
      </c>
      <c r="B305">
        <f>'FY2016 RPDC '!B302</f>
        <v>1935</v>
      </c>
      <c r="C305">
        <f>'FY2016 RPDC '!C302</f>
        <v>6536</v>
      </c>
      <c r="D305" t="str">
        <f>'FY2016 RPDC '!D302</f>
        <v>UNION</v>
      </c>
      <c r="E305">
        <f>'FY2016 RPDC '!E302</f>
        <v>1214.4000000000001</v>
      </c>
      <c r="F305">
        <f>'FY2016 RPDC '!F302</f>
        <v>6448</v>
      </c>
      <c r="G305">
        <f>'FY2016 RPDC '!G302</f>
        <v>7830451</v>
      </c>
      <c r="H305">
        <f>'FY2016 RPDC '!H302</f>
        <v>0</v>
      </c>
      <c r="I305">
        <f>'FY2016 RPDC '!I302</f>
        <v>7830451</v>
      </c>
      <c r="J305">
        <f>'FY2016 RPDC '!J302</f>
        <v>1158.8</v>
      </c>
      <c r="K305">
        <f>'FY2016 RPDC '!K302</f>
        <v>6528</v>
      </c>
      <c r="L305">
        <f>'FY2016 RPDC '!L302</f>
        <v>7564646.3999999994</v>
      </c>
      <c r="M305" t="e">
        <f>'FY2016 RPDC '!#REF!</f>
        <v>#REF!</v>
      </c>
      <c r="N305" t="e">
        <f>'FY2016 RPDC '!#REF!</f>
        <v>#REF!</v>
      </c>
      <c r="O305" t="e">
        <f>'FY2016 RPDC '!#REF!</f>
        <v>#REF!</v>
      </c>
      <c r="P305">
        <f>'FY2016 RPDC '!M302</f>
        <v>344109.11000000034</v>
      </c>
      <c r="Q305">
        <f>'FY2016 RPDC '!N302</f>
        <v>7908755.5099999998</v>
      </c>
      <c r="R305">
        <f>'FY2016 RPDC '!O302</f>
        <v>78304.509999999776</v>
      </c>
      <c r="S305">
        <f>'FY2016 RPDC '!P302</f>
        <v>9.9999999999999707E-3</v>
      </c>
      <c r="T305">
        <f>'FY2016 RPDC '!Q302</f>
        <v>-55.600000000000136</v>
      </c>
      <c r="U305">
        <f>'FY2016 RPDC '!R302</f>
        <v>-4.5783926218708935E-2</v>
      </c>
    </row>
    <row r="306" spans="1:21" x14ac:dyDescent="0.35">
      <c r="A306">
        <f>'FY2016 RPDC '!A303</f>
        <v>305</v>
      </c>
      <c r="B306">
        <f>'FY2016 RPDC '!B303</f>
        <v>6561</v>
      </c>
      <c r="C306">
        <f>'FY2016 RPDC '!C303</f>
        <v>6561</v>
      </c>
      <c r="D306" t="str">
        <f>'FY2016 RPDC '!D303</f>
        <v>UNITED</v>
      </c>
      <c r="E306">
        <f>'FY2016 RPDC '!E303</f>
        <v>339.6</v>
      </c>
      <c r="F306">
        <f>'FY2016 RPDC '!F303</f>
        <v>6366</v>
      </c>
      <c r="G306">
        <f>'FY2016 RPDC '!G303</f>
        <v>2161894</v>
      </c>
      <c r="H306">
        <f>'FY2016 RPDC '!H303</f>
        <v>0</v>
      </c>
      <c r="I306">
        <f>'FY2016 RPDC '!I303</f>
        <v>2161894</v>
      </c>
      <c r="J306">
        <f>'FY2016 RPDC '!J303</f>
        <v>338.9</v>
      </c>
      <c r="K306">
        <f>'FY2016 RPDC '!K303</f>
        <v>6446</v>
      </c>
      <c r="L306">
        <f>'FY2016 RPDC '!L303</f>
        <v>2184549.4</v>
      </c>
      <c r="M306" t="e">
        <f>'FY2016 RPDC '!#REF!</f>
        <v>#REF!</v>
      </c>
      <c r="N306" t="e">
        <f>'FY2016 RPDC '!#REF!</f>
        <v>#REF!</v>
      </c>
      <c r="O306" t="e">
        <f>'FY2016 RPDC '!#REF!</f>
        <v>#REF!</v>
      </c>
      <c r="P306">
        <f>'FY2016 RPDC '!M303</f>
        <v>0</v>
      </c>
      <c r="Q306">
        <f>'FY2016 RPDC '!N303</f>
        <v>2184549.4</v>
      </c>
      <c r="R306">
        <f>'FY2016 RPDC '!O303</f>
        <v>22655.399999999907</v>
      </c>
      <c r="S306">
        <f>'FY2016 RPDC '!P303</f>
        <v>1.0479422210339595E-2</v>
      </c>
      <c r="T306">
        <f>'FY2016 RPDC '!Q303</f>
        <v>-0.70000000000004547</v>
      </c>
      <c r="U306">
        <f>'FY2016 RPDC '!R303</f>
        <v>-2.061248527679757E-3</v>
      </c>
    </row>
    <row r="307" spans="1:21" x14ac:dyDescent="0.35">
      <c r="A307">
        <f>'FY2016 RPDC '!A304</f>
        <v>306</v>
      </c>
      <c r="B307">
        <f>'FY2016 RPDC '!B304</f>
        <v>6579</v>
      </c>
      <c r="C307">
        <f>'FY2016 RPDC '!C304</f>
        <v>6579</v>
      </c>
      <c r="D307" t="str">
        <f>'FY2016 RPDC '!D304</f>
        <v>URBANDALE</v>
      </c>
      <c r="E307">
        <f>'FY2016 RPDC '!E304</f>
        <v>3375.6</v>
      </c>
      <c r="F307">
        <f>'FY2016 RPDC '!F304</f>
        <v>6366</v>
      </c>
      <c r="G307">
        <f>'FY2016 RPDC '!G304</f>
        <v>21489070</v>
      </c>
      <c r="H307">
        <f>'FY2016 RPDC '!H304</f>
        <v>0</v>
      </c>
      <c r="I307">
        <f>'FY2016 RPDC '!I304</f>
        <v>21489070</v>
      </c>
      <c r="J307">
        <f>'FY2016 RPDC '!J304</f>
        <v>3350.2</v>
      </c>
      <c r="K307">
        <f>'FY2016 RPDC '!K304</f>
        <v>6446</v>
      </c>
      <c r="L307">
        <f>'FY2016 RPDC '!L304</f>
        <v>21595389.199999999</v>
      </c>
      <c r="M307" t="e">
        <f>'FY2016 RPDC '!#REF!</f>
        <v>#REF!</v>
      </c>
      <c r="N307" t="e">
        <f>'FY2016 RPDC '!#REF!</f>
        <v>#REF!</v>
      </c>
      <c r="O307" t="e">
        <f>'FY2016 RPDC '!#REF!</f>
        <v>#REF!</v>
      </c>
      <c r="P307">
        <f>'FY2016 RPDC '!M304</f>
        <v>108571.5</v>
      </c>
      <c r="Q307">
        <f>'FY2016 RPDC '!N304</f>
        <v>21703960.699999999</v>
      </c>
      <c r="R307">
        <f>'FY2016 RPDC '!O304</f>
        <v>214890.69999999925</v>
      </c>
      <c r="S307">
        <f>'FY2016 RPDC '!P304</f>
        <v>9.9999999999999655E-3</v>
      </c>
      <c r="T307">
        <f>'FY2016 RPDC '!Q304</f>
        <v>-25.400000000000091</v>
      </c>
      <c r="U307">
        <f>'FY2016 RPDC '!R304</f>
        <v>-7.5245882213532678E-3</v>
      </c>
    </row>
    <row r="308" spans="1:21" x14ac:dyDescent="0.35">
      <c r="A308">
        <f>'FY2016 RPDC '!A305</f>
        <v>307</v>
      </c>
      <c r="B308">
        <f>'FY2016 RPDC '!B305</f>
        <v>6591</v>
      </c>
      <c r="C308">
        <f>'FY2016 RPDC '!C305</f>
        <v>6591</v>
      </c>
      <c r="D308" t="str">
        <f>'FY2016 RPDC '!D305</f>
        <v>VALLEY</v>
      </c>
      <c r="E308">
        <f>'FY2016 RPDC '!E305</f>
        <v>394.1</v>
      </c>
      <c r="F308">
        <f>'FY2016 RPDC '!F305</f>
        <v>6389</v>
      </c>
      <c r="G308">
        <f>'FY2016 RPDC '!G305</f>
        <v>2517905</v>
      </c>
      <c r="H308">
        <f>'FY2016 RPDC '!H305</f>
        <v>38736</v>
      </c>
      <c r="I308">
        <f>'FY2016 RPDC '!I305</f>
        <v>2556641</v>
      </c>
      <c r="J308">
        <f>'FY2016 RPDC '!J305</f>
        <v>394</v>
      </c>
      <c r="K308">
        <f>'FY2016 RPDC '!K305</f>
        <v>6469</v>
      </c>
      <c r="L308">
        <f>'FY2016 RPDC '!L305</f>
        <v>2548786</v>
      </c>
      <c r="M308" t="e">
        <f>'FY2016 RPDC '!#REF!</f>
        <v>#REF!</v>
      </c>
      <c r="N308" t="e">
        <f>'FY2016 RPDC '!#REF!</f>
        <v>#REF!</v>
      </c>
      <c r="O308" t="e">
        <f>'FY2016 RPDC '!#REF!</f>
        <v>#REF!</v>
      </c>
      <c r="P308">
        <f>'FY2016 RPDC '!M305</f>
        <v>0</v>
      </c>
      <c r="Q308">
        <f>'FY2016 RPDC '!N305</f>
        <v>2548786</v>
      </c>
      <c r="R308">
        <f>'FY2016 RPDC '!O305</f>
        <v>-7855</v>
      </c>
      <c r="S308">
        <f>'FY2016 RPDC '!P305</f>
        <v>-3.0723906876248953E-3</v>
      </c>
      <c r="T308">
        <f>'FY2016 RPDC '!Q305</f>
        <v>-0.10000000000002274</v>
      </c>
      <c r="U308">
        <f>'FY2016 RPDC '!R305</f>
        <v>-2.537427048972919E-4</v>
      </c>
    </row>
    <row r="309" spans="1:21" x14ac:dyDescent="0.35">
      <c r="A309">
        <f>'FY2016 RPDC '!A306</f>
        <v>308</v>
      </c>
      <c r="B309">
        <f>'FY2016 RPDC '!B306</f>
        <v>6592</v>
      </c>
      <c r="C309">
        <f>'FY2016 RPDC '!C306</f>
        <v>6592</v>
      </c>
      <c r="D309" t="str">
        <f>'FY2016 RPDC '!D306</f>
        <v>VAN BUREN</v>
      </c>
      <c r="E309">
        <f>'FY2016 RPDC '!E306</f>
        <v>631.79999999999995</v>
      </c>
      <c r="F309">
        <f>'FY2016 RPDC '!F306</f>
        <v>6367</v>
      </c>
      <c r="G309">
        <f>'FY2016 RPDC '!G306</f>
        <v>4022671</v>
      </c>
      <c r="H309">
        <f>'FY2016 RPDC '!H306</f>
        <v>0</v>
      </c>
      <c r="I309">
        <f>'FY2016 RPDC '!I306</f>
        <v>4022671</v>
      </c>
      <c r="J309">
        <f>'FY2016 RPDC '!J306</f>
        <v>631.1</v>
      </c>
      <c r="K309">
        <f>'FY2016 RPDC '!K306</f>
        <v>6447</v>
      </c>
      <c r="L309">
        <f>'FY2016 RPDC '!L306</f>
        <v>4068701.7</v>
      </c>
      <c r="M309" t="e">
        <f>'FY2016 RPDC '!#REF!</f>
        <v>#REF!</v>
      </c>
      <c r="N309" t="e">
        <f>'FY2016 RPDC '!#REF!</f>
        <v>#REF!</v>
      </c>
      <c r="O309" t="e">
        <f>'FY2016 RPDC '!#REF!</f>
        <v>#REF!</v>
      </c>
      <c r="P309">
        <f>'FY2016 RPDC '!M306</f>
        <v>0</v>
      </c>
      <c r="Q309">
        <f>'FY2016 RPDC '!N306</f>
        <v>4068701.7</v>
      </c>
      <c r="R309">
        <f>'FY2016 RPDC '!O306</f>
        <v>46030.700000000186</v>
      </c>
      <c r="S309">
        <f>'FY2016 RPDC '!P306</f>
        <v>1.1442819957187695E-2</v>
      </c>
      <c r="T309">
        <f>'FY2016 RPDC '!Q306</f>
        <v>-0.69999999999993179</v>
      </c>
      <c r="U309">
        <f>'FY2016 RPDC '!R306</f>
        <v>-1.107945552389889E-3</v>
      </c>
    </row>
    <row r="310" spans="1:21" x14ac:dyDescent="0.35">
      <c r="A310">
        <f>'FY2016 RPDC '!A307</f>
        <v>309</v>
      </c>
      <c r="B310">
        <f>'FY2016 RPDC '!B307</f>
        <v>6615</v>
      </c>
      <c r="C310">
        <f>'FY2016 RPDC '!C307</f>
        <v>6615</v>
      </c>
      <c r="D310" t="str">
        <f>'FY2016 RPDC '!D307</f>
        <v>VAN METER</v>
      </c>
      <c r="E310">
        <f>'FY2016 RPDC '!E307</f>
        <v>578</v>
      </c>
      <c r="F310">
        <f>'FY2016 RPDC '!F307</f>
        <v>6366</v>
      </c>
      <c r="G310">
        <f>'FY2016 RPDC '!G307</f>
        <v>3679548</v>
      </c>
      <c r="H310">
        <f>'FY2016 RPDC '!H307</f>
        <v>0</v>
      </c>
      <c r="I310">
        <f>'FY2016 RPDC '!I307</f>
        <v>3679548</v>
      </c>
      <c r="J310">
        <f>'FY2016 RPDC '!J307</f>
        <v>566.6</v>
      </c>
      <c r="K310">
        <f>'FY2016 RPDC '!K307</f>
        <v>6446</v>
      </c>
      <c r="L310">
        <f>'FY2016 RPDC '!L307</f>
        <v>3652303.6</v>
      </c>
      <c r="M310" t="e">
        <f>'FY2016 RPDC '!#REF!</f>
        <v>#REF!</v>
      </c>
      <c r="N310" t="e">
        <f>'FY2016 RPDC '!#REF!</f>
        <v>#REF!</v>
      </c>
      <c r="O310" t="e">
        <f>'FY2016 RPDC '!#REF!</f>
        <v>#REF!</v>
      </c>
      <c r="P310">
        <f>'FY2016 RPDC '!M307</f>
        <v>64039.879999999888</v>
      </c>
      <c r="Q310">
        <f>'FY2016 RPDC '!N307</f>
        <v>3716343.48</v>
      </c>
      <c r="R310">
        <f>'FY2016 RPDC '!O307</f>
        <v>36795.479999999981</v>
      </c>
      <c r="S310">
        <f>'FY2016 RPDC '!P307</f>
        <v>9.999999999999995E-3</v>
      </c>
      <c r="T310">
        <f>'FY2016 RPDC '!Q307</f>
        <v>-11.399999999999977</v>
      </c>
      <c r="U310">
        <f>'FY2016 RPDC '!R307</f>
        <v>-1.9723183391003422E-2</v>
      </c>
    </row>
    <row r="311" spans="1:21" x14ac:dyDescent="0.35">
      <c r="A311" t="e">
        <f>'FY2016 RPDC '!#REF!</f>
        <v>#REF!</v>
      </c>
      <c r="B311" t="e">
        <f>'FY2016 RPDC '!#REF!</f>
        <v>#REF!</v>
      </c>
      <c r="C311" t="e">
        <f>'FY2016 RPDC '!#REF!</f>
        <v>#REF!</v>
      </c>
      <c r="D311" t="e">
        <f>'FY2016 RPDC '!#REF!</f>
        <v>#REF!</v>
      </c>
      <c r="E311" t="e">
        <f>'FY2016 RPDC '!#REF!</f>
        <v>#REF!</v>
      </c>
      <c r="F311" t="e">
        <f>'FY2016 RPDC '!#REF!</f>
        <v>#REF!</v>
      </c>
      <c r="G311" t="e">
        <f>'FY2016 RPDC '!#REF!</f>
        <v>#REF!</v>
      </c>
      <c r="H311" t="e">
        <f>'FY2016 RPDC '!#REF!</f>
        <v>#REF!</v>
      </c>
      <c r="I311" t="e">
        <f>'FY2016 RPDC '!#REF!</f>
        <v>#REF!</v>
      </c>
      <c r="J311" t="e">
        <f>'FY2016 RPDC '!#REF!</f>
        <v>#REF!</v>
      </c>
      <c r="K311" t="e">
        <f>'FY2016 RPDC '!#REF!</f>
        <v>#REF!</v>
      </c>
      <c r="L311" t="e">
        <f>'FY2016 RPDC '!#REF!</f>
        <v>#REF!</v>
      </c>
      <c r="M311" t="e">
        <f>'FY2016 RPDC '!#REF!</f>
        <v>#REF!</v>
      </c>
      <c r="N311" t="e">
        <f>'FY2016 RPDC '!#REF!</f>
        <v>#REF!</v>
      </c>
      <c r="O311" t="e">
        <f>'FY2016 RPDC '!#REF!</f>
        <v>#REF!</v>
      </c>
      <c r="P311" t="e">
        <f>'FY2016 RPDC '!#REF!</f>
        <v>#REF!</v>
      </c>
      <c r="Q311" t="e">
        <f>'FY2016 RPDC '!#REF!</f>
        <v>#REF!</v>
      </c>
      <c r="R311" t="e">
        <f>'FY2016 RPDC '!#REF!</f>
        <v>#REF!</v>
      </c>
      <c r="S311" t="e">
        <f>'FY2016 RPDC '!#REF!</f>
        <v>#REF!</v>
      </c>
      <c r="T311" t="e">
        <f>'FY2016 RPDC '!#REF!</f>
        <v>#REF!</v>
      </c>
      <c r="U311" t="e">
        <f>'FY2016 RPDC '!#REF!</f>
        <v>#REF!</v>
      </c>
    </row>
    <row r="312" spans="1:21" x14ac:dyDescent="0.35">
      <c r="A312">
        <f>'FY2016 RPDC '!A308</f>
        <v>311</v>
      </c>
      <c r="B312">
        <f>'FY2016 RPDC '!B308</f>
        <v>6651</v>
      </c>
      <c r="C312">
        <f>'FY2016 RPDC '!C308</f>
        <v>6651</v>
      </c>
      <c r="D312" t="str">
        <f>'FY2016 RPDC '!D308</f>
        <v>VILLISCA</v>
      </c>
      <c r="E312">
        <f>'FY2016 RPDC '!E308</f>
        <v>329</v>
      </c>
      <c r="F312">
        <f>'FY2016 RPDC '!F308</f>
        <v>6366</v>
      </c>
      <c r="G312">
        <f>'FY2016 RPDC '!G308</f>
        <v>2094414</v>
      </c>
      <c r="H312">
        <f>'FY2016 RPDC '!H308</f>
        <v>0</v>
      </c>
      <c r="I312">
        <f>'FY2016 RPDC '!I308</f>
        <v>2094414</v>
      </c>
      <c r="J312">
        <f>'FY2016 RPDC '!J308</f>
        <v>337</v>
      </c>
      <c r="K312">
        <f>'FY2016 RPDC '!K308</f>
        <v>6446</v>
      </c>
      <c r="L312">
        <f>'FY2016 RPDC '!L308</f>
        <v>2172302</v>
      </c>
      <c r="M312" t="e">
        <f>'FY2016 RPDC '!#REF!</f>
        <v>#REF!</v>
      </c>
      <c r="N312" t="e">
        <f>'FY2016 RPDC '!#REF!</f>
        <v>#REF!</v>
      </c>
      <c r="O312" t="e">
        <f>'FY2016 RPDC '!#REF!</f>
        <v>#REF!</v>
      </c>
      <c r="P312">
        <f>'FY2016 RPDC '!M308</f>
        <v>0</v>
      </c>
      <c r="Q312">
        <f>'FY2016 RPDC '!N308</f>
        <v>2172302</v>
      </c>
      <c r="R312">
        <f>'FY2016 RPDC '!O308</f>
        <v>77888</v>
      </c>
      <c r="S312">
        <f>'FY2016 RPDC '!P308</f>
        <v>3.7188445073419105E-2</v>
      </c>
      <c r="T312">
        <f>'FY2016 RPDC '!Q308</f>
        <v>8</v>
      </c>
      <c r="U312">
        <f>'FY2016 RPDC '!R308</f>
        <v>2.4316109422492401E-2</v>
      </c>
    </row>
    <row r="313" spans="1:21" x14ac:dyDescent="0.35">
      <c r="A313">
        <f>'FY2016 RPDC '!A309</f>
        <v>312</v>
      </c>
      <c r="B313">
        <f>'FY2016 RPDC '!B309</f>
        <v>6660</v>
      </c>
      <c r="C313">
        <f>'FY2016 RPDC '!C309</f>
        <v>6660</v>
      </c>
      <c r="D313" t="str">
        <f>'FY2016 RPDC '!D309</f>
        <v>VINTON-SHELLSBURG</v>
      </c>
      <c r="E313">
        <f>'FY2016 RPDC '!E309</f>
        <v>1584.4</v>
      </c>
      <c r="F313">
        <f>'FY2016 RPDC '!F309</f>
        <v>6366</v>
      </c>
      <c r="G313">
        <f>'FY2016 RPDC '!G309</f>
        <v>10086290</v>
      </c>
      <c r="H313">
        <f>'FY2016 RPDC '!H309</f>
        <v>103846</v>
      </c>
      <c r="I313">
        <f>'FY2016 RPDC '!I309</f>
        <v>10190136</v>
      </c>
      <c r="J313">
        <f>'FY2016 RPDC '!J309</f>
        <v>1592.1</v>
      </c>
      <c r="K313">
        <f>'FY2016 RPDC '!K309</f>
        <v>6446</v>
      </c>
      <c r="L313">
        <f>'FY2016 RPDC '!L309</f>
        <v>10262676.6</v>
      </c>
      <c r="M313" t="e">
        <f>'FY2016 RPDC '!#REF!</f>
        <v>#REF!</v>
      </c>
      <c r="N313" t="e">
        <f>'FY2016 RPDC '!#REF!</f>
        <v>#REF!</v>
      </c>
      <c r="O313" t="e">
        <f>'FY2016 RPDC '!#REF!</f>
        <v>#REF!</v>
      </c>
      <c r="P313">
        <f>'FY2016 RPDC '!M309</f>
        <v>0</v>
      </c>
      <c r="Q313">
        <f>'FY2016 RPDC '!N309</f>
        <v>10262676.6</v>
      </c>
      <c r="R313">
        <f>'FY2016 RPDC '!O309</f>
        <v>72540.599999999627</v>
      </c>
      <c r="S313">
        <f>'FY2016 RPDC '!P309</f>
        <v>7.1187077385424131E-3</v>
      </c>
      <c r="T313">
        <f>'FY2016 RPDC '!Q309</f>
        <v>7.6999999999998181</v>
      </c>
      <c r="U313">
        <f>'FY2016 RPDC '!R309</f>
        <v>4.8598838677100589E-3</v>
      </c>
    </row>
    <row r="314" spans="1:21" x14ac:dyDescent="0.35">
      <c r="A314">
        <f>'FY2016 RPDC '!A310</f>
        <v>313</v>
      </c>
      <c r="B314">
        <f>'FY2016 RPDC '!B310</f>
        <v>6700</v>
      </c>
      <c r="C314">
        <f>'FY2016 RPDC '!C310</f>
        <v>6700</v>
      </c>
      <c r="D314" t="str">
        <f>'FY2016 RPDC '!D310</f>
        <v>WACO</v>
      </c>
      <c r="E314">
        <f>'FY2016 RPDC '!E310</f>
        <v>481.5</v>
      </c>
      <c r="F314">
        <f>'FY2016 RPDC '!F310</f>
        <v>6490</v>
      </c>
      <c r="G314">
        <f>'FY2016 RPDC '!G310</f>
        <v>3124935</v>
      </c>
      <c r="H314">
        <f>'FY2016 RPDC '!H310</f>
        <v>16175</v>
      </c>
      <c r="I314">
        <f>'FY2016 RPDC '!I310</f>
        <v>3141110</v>
      </c>
      <c r="J314">
        <f>'FY2016 RPDC '!J310</f>
        <v>483.9</v>
      </c>
      <c r="K314">
        <f>'FY2016 RPDC '!K310</f>
        <v>6570</v>
      </c>
      <c r="L314">
        <f>'FY2016 RPDC '!L310</f>
        <v>3179223</v>
      </c>
      <c r="M314" t="e">
        <f>'FY2016 RPDC '!#REF!</f>
        <v>#REF!</v>
      </c>
      <c r="N314" t="e">
        <f>'FY2016 RPDC '!#REF!</f>
        <v>#REF!</v>
      </c>
      <c r="O314" t="e">
        <f>'FY2016 RPDC '!#REF!</f>
        <v>#REF!</v>
      </c>
      <c r="P314">
        <f>'FY2016 RPDC '!M310</f>
        <v>0</v>
      </c>
      <c r="Q314">
        <f>'FY2016 RPDC '!N310</f>
        <v>3179223</v>
      </c>
      <c r="R314">
        <f>'FY2016 RPDC '!O310</f>
        <v>38113</v>
      </c>
      <c r="S314">
        <f>'FY2016 RPDC '!P310</f>
        <v>1.2133608819812104E-2</v>
      </c>
      <c r="T314">
        <f>'FY2016 RPDC '!Q310</f>
        <v>2.3999999999999773</v>
      </c>
      <c r="U314">
        <f>'FY2016 RPDC '!R310</f>
        <v>4.9844236760124136E-3</v>
      </c>
    </row>
    <row r="315" spans="1:21" x14ac:dyDescent="0.35">
      <c r="A315">
        <f>'FY2016 RPDC '!A311</f>
        <v>314</v>
      </c>
      <c r="B315">
        <f>'FY2016 RPDC '!B311</f>
        <v>6750</v>
      </c>
      <c r="C315">
        <f>'FY2016 RPDC '!C311</f>
        <v>6750</v>
      </c>
      <c r="D315" t="str">
        <f>'FY2016 RPDC '!D311</f>
        <v>WALNUT</v>
      </c>
      <c r="E315">
        <f>'FY2016 RPDC '!E311</f>
        <v>162.19999999999999</v>
      </c>
      <c r="F315">
        <f>'FY2016 RPDC '!F311</f>
        <v>6366</v>
      </c>
      <c r="G315">
        <f>'FY2016 RPDC '!G311</f>
        <v>1032565</v>
      </c>
      <c r="H315">
        <f>'FY2016 RPDC '!H311</f>
        <v>143291</v>
      </c>
      <c r="I315">
        <f>'FY2016 RPDC '!I311</f>
        <v>1175856</v>
      </c>
      <c r="J315">
        <f>'FY2016 RPDC '!J311</f>
        <v>158</v>
      </c>
      <c r="K315">
        <f>'FY2016 RPDC '!K311</f>
        <v>6446</v>
      </c>
      <c r="L315">
        <f>'FY2016 RPDC '!L311</f>
        <v>1018468</v>
      </c>
      <c r="M315" t="e">
        <f>'FY2016 RPDC '!#REF!</f>
        <v>#REF!</v>
      </c>
      <c r="N315" t="e">
        <f>'FY2016 RPDC '!#REF!</f>
        <v>#REF!</v>
      </c>
      <c r="O315" t="e">
        <f>'FY2016 RPDC '!#REF!</f>
        <v>#REF!</v>
      </c>
      <c r="P315">
        <f>'FY2016 RPDC '!M311</f>
        <v>24422.650000000023</v>
      </c>
      <c r="Q315">
        <f>'FY2016 RPDC '!N311</f>
        <v>1042890.65</v>
      </c>
      <c r="R315">
        <f>'FY2016 RPDC '!O311</f>
        <v>-132965.34999999998</v>
      </c>
      <c r="S315">
        <f>'FY2016 RPDC '!P311</f>
        <v>-0.11307962029364138</v>
      </c>
      <c r="T315">
        <f>'FY2016 RPDC '!Q311</f>
        <v>-4.1999999999999886</v>
      </c>
      <c r="U315">
        <f>'FY2016 RPDC '!R311</f>
        <v>-2.5893958076448759E-2</v>
      </c>
    </row>
    <row r="316" spans="1:21" x14ac:dyDescent="0.35">
      <c r="A316">
        <f>'FY2016 RPDC '!A312</f>
        <v>315</v>
      </c>
      <c r="B316">
        <f>'FY2016 RPDC '!B312</f>
        <v>6759</v>
      </c>
      <c r="C316">
        <f>'FY2016 RPDC '!C312</f>
        <v>6759</v>
      </c>
      <c r="D316" t="str">
        <f>'FY2016 RPDC '!D312</f>
        <v>WAPELLO</v>
      </c>
      <c r="E316">
        <f>'FY2016 RPDC '!E312</f>
        <v>687</v>
      </c>
      <c r="F316">
        <f>'FY2016 RPDC '!F312</f>
        <v>6389</v>
      </c>
      <c r="G316">
        <f>'FY2016 RPDC '!G312</f>
        <v>4389243</v>
      </c>
      <c r="H316">
        <f>'FY2016 RPDC '!H312</f>
        <v>118389</v>
      </c>
      <c r="I316">
        <f>'FY2016 RPDC '!I312</f>
        <v>4507632</v>
      </c>
      <c r="J316">
        <f>'FY2016 RPDC '!J312</f>
        <v>679</v>
      </c>
      <c r="K316">
        <f>'FY2016 RPDC '!K312</f>
        <v>6469</v>
      </c>
      <c r="L316">
        <f>'FY2016 RPDC '!L312</f>
        <v>4392451</v>
      </c>
      <c r="M316" t="e">
        <f>'FY2016 RPDC '!#REF!</f>
        <v>#REF!</v>
      </c>
      <c r="N316" t="e">
        <f>'FY2016 RPDC '!#REF!</f>
        <v>#REF!</v>
      </c>
      <c r="O316" t="e">
        <f>'FY2016 RPDC '!#REF!</f>
        <v>#REF!</v>
      </c>
      <c r="P316">
        <f>'FY2016 RPDC '!M312</f>
        <v>40684.429999999702</v>
      </c>
      <c r="Q316">
        <f>'FY2016 RPDC '!N312</f>
        <v>4433135.43</v>
      </c>
      <c r="R316">
        <f>'FY2016 RPDC '!O312</f>
        <v>-74496.570000000298</v>
      </c>
      <c r="S316">
        <f>'FY2016 RPDC '!P312</f>
        <v>-1.6526763941688297E-2</v>
      </c>
      <c r="T316">
        <f>'FY2016 RPDC '!Q312</f>
        <v>-8</v>
      </c>
      <c r="U316">
        <f>'FY2016 RPDC '!R312</f>
        <v>-1.1644832605531296E-2</v>
      </c>
    </row>
    <row r="317" spans="1:21" x14ac:dyDescent="0.35">
      <c r="A317">
        <f>'FY2016 RPDC '!A313</f>
        <v>316</v>
      </c>
      <c r="B317">
        <f>'FY2016 RPDC '!B313</f>
        <v>6762</v>
      </c>
      <c r="C317">
        <f>'FY2016 RPDC '!C313</f>
        <v>6762</v>
      </c>
      <c r="D317" t="str">
        <f>'FY2016 RPDC '!D313</f>
        <v>WAPSIE VALLEY</v>
      </c>
      <c r="E317">
        <f>'FY2016 RPDC '!E313</f>
        <v>717.4</v>
      </c>
      <c r="F317">
        <f>'FY2016 RPDC '!F313</f>
        <v>6412</v>
      </c>
      <c r="G317">
        <f>'FY2016 RPDC '!G313</f>
        <v>4599969</v>
      </c>
      <c r="H317">
        <f>'FY2016 RPDC '!H313</f>
        <v>0</v>
      </c>
      <c r="I317">
        <f>'FY2016 RPDC '!I313</f>
        <v>4599969</v>
      </c>
      <c r="J317">
        <f>'FY2016 RPDC '!J313</f>
        <v>691.7</v>
      </c>
      <c r="K317">
        <f>'FY2016 RPDC '!K313</f>
        <v>6492</v>
      </c>
      <c r="L317">
        <f>'FY2016 RPDC '!L313</f>
        <v>4490516.4000000004</v>
      </c>
      <c r="M317" t="e">
        <f>'FY2016 RPDC '!#REF!</f>
        <v>#REF!</v>
      </c>
      <c r="N317" t="e">
        <f>'FY2016 RPDC '!#REF!</f>
        <v>#REF!</v>
      </c>
      <c r="O317" t="e">
        <f>'FY2016 RPDC '!#REF!</f>
        <v>#REF!</v>
      </c>
      <c r="P317">
        <f>'FY2016 RPDC '!M313</f>
        <v>155452.29000000004</v>
      </c>
      <c r="Q317">
        <f>'FY2016 RPDC '!N313</f>
        <v>4645968.6900000004</v>
      </c>
      <c r="R317">
        <f>'FY2016 RPDC '!O313</f>
        <v>45999.69000000041</v>
      </c>
      <c r="S317">
        <f>'FY2016 RPDC '!P313</f>
        <v>1.0000000000000089E-2</v>
      </c>
      <c r="T317">
        <f>'FY2016 RPDC '!Q313</f>
        <v>-25.699999999999932</v>
      </c>
      <c r="U317">
        <f>'FY2016 RPDC '!R313</f>
        <v>-3.5823808196264191E-2</v>
      </c>
    </row>
    <row r="318" spans="1:21" x14ac:dyDescent="0.35">
      <c r="A318">
        <f>'FY2016 RPDC '!A314</f>
        <v>317</v>
      </c>
      <c r="B318">
        <f>'FY2016 RPDC '!B314</f>
        <v>6768</v>
      </c>
      <c r="C318">
        <f>'FY2016 RPDC '!C314</f>
        <v>6768</v>
      </c>
      <c r="D318" t="str">
        <f>'FY2016 RPDC '!D314</f>
        <v>WASHINGTON</v>
      </c>
      <c r="E318">
        <f>'FY2016 RPDC '!E314</f>
        <v>1784.6</v>
      </c>
      <c r="F318">
        <f>'FY2016 RPDC '!F314</f>
        <v>6366</v>
      </c>
      <c r="G318">
        <f>'FY2016 RPDC '!G314</f>
        <v>11360764</v>
      </c>
      <c r="H318">
        <f>'FY2016 RPDC '!H314</f>
        <v>0</v>
      </c>
      <c r="I318">
        <f>'FY2016 RPDC '!I314</f>
        <v>11360764</v>
      </c>
      <c r="J318">
        <f>'FY2016 RPDC '!J314</f>
        <v>1757.5</v>
      </c>
      <c r="K318">
        <f>'FY2016 RPDC '!K314</f>
        <v>6446</v>
      </c>
      <c r="L318">
        <f>'FY2016 RPDC '!L314</f>
        <v>11328845</v>
      </c>
      <c r="M318" t="e">
        <f>'FY2016 RPDC '!#REF!</f>
        <v>#REF!</v>
      </c>
      <c r="N318" t="e">
        <f>'FY2016 RPDC '!#REF!</f>
        <v>#REF!</v>
      </c>
      <c r="O318" t="e">
        <f>'FY2016 RPDC '!#REF!</f>
        <v>#REF!</v>
      </c>
      <c r="P318">
        <f>'FY2016 RPDC '!M314</f>
        <v>145526.6400000006</v>
      </c>
      <c r="Q318">
        <f>'FY2016 RPDC '!N314</f>
        <v>11474371.640000001</v>
      </c>
      <c r="R318">
        <f>'FY2016 RPDC '!O314</f>
        <v>113607.6400000006</v>
      </c>
      <c r="S318">
        <f>'FY2016 RPDC '!P314</f>
        <v>1.0000000000000052E-2</v>
      </c>
      <c r="T318">
        <f>'FY2016 RPDC '!Q314</f>
        <v>-27.099999999999909</v>
      </c>
      <c r="U318">
        <f>'FY2016 RPDC '!R314</f>
        <v>-1.5185475736859751E-2</v>
      </c>
    </row>
    <row r="319" spans="1:21" x14ac:dyDescent="0.35">
      <c r="A319">
        <f>'FY2016 RPDC '!A315</f>
        <v>318</v>
      </c>
      <c r="B319">
        <f>'FY2016 RPDC '!B315</f>
        <v>6795</v>
      </c>
      <c r="C319">
        <f>'FY2016 RPDC '!C315</f>
        <v>6795</v>
      </c>
      <c r="D319" t="str">
        <f>'FY2016 RPDC '!D315</f>
        <v>WATERLOO</v>
      </c>
      <c r="E319">
        <f>'FY2016 RPDC '!E315</f>
        <v>10992.3</v>
      </c>
      <c r="F319">
        <f>'FY2016 RPDC '!F315</f>
        <v>6366</v>
      </c>
      <c r="G319">
        <f>'FY2016 RPDC '!G315</f>
        <v>69976982</v>
      </c>
      <c r="H319">
        <f>'FY2016 RPDC '!H315</f>
        <v>0</v>
      </c>
      <c r="I319">
        <f>'FY2016 RPDC '!I315</f>
        <v>69976982</v>
      </c>
      <c r="J319">
        <f>'FY2016 RPDC '!J315</f>
        <v>11134.4</v>
      </c>
      <c r="K319">
        <f>'FY2016 RPDC '!K315</f>
        <v>6446</v>
      </c>
      <c r="L319">
        <f>'FY2016 RPDC '!L315</f>
        <v>71772342.399999991</v>
      </c>
      <c r="M319" t="e">
        <f>'FY2016 RPDC '!#REF!</f>
        <v>#REF!</v>
      </c>
      <c r="N319" t="e">
        <f>'FY2016 RPDC '!#REF!</f>
        <v>#REF!</v>
      </c>
      <c r="O319" t="e">
        <f>'FY2016 RPDC '!#REF!</f>
        <v>#REF!</v>
      </c>
      <c r="P319">
        <f>'FY2016 RPDC '!M315</f>
        <v>0</v>
      </c>
      <c r="Q319">
        <f>'FY2016 RPDC '!N315</f>
        <v>71772342.399999991</v>
      </c>
      <c r="R319">
        <f>'FY2016 RPDC '!O315</f>
        <v>1795360.3999999911</v>
      </c>
      <c r="S319">
        <f>'FY2016 RPDC '!P315</f>
        <v>2.5656442285550283E-2</v>
      </c>
      <c r="T319">
        <f>'FY2016 RPDC '!Q315</f>
        <v>142.10000000000036</v>
      </c>
      <c r="U319">
        <f>'FY2016 RPDC '!R315</f>
        <v>1.292723087979771E-2</v>
      </c>
    </row>
    <row r="320" spans="1:21" x14ac:dyDescent="0.35">
      <c r="A320">
        <f>'FY2016 RPDC '!A316</f>
        <v>319</v>
      </c>
      <c r="B320">
        <f>'FY2016 RPDC '!B316</f>
        <v>6822</v>
      </c>
      <c r="C320">
        <f>'FY2016 RPDC '!C316</f>
        <v>6822</v>
      </c>
      <c r="D320" t="str">
        <f>'FY2016 RPDC '!D316</f>
        <v>WAUKEE</v>
      </c>
      <c r="E320">
        <f>'FY2016 RPDC '!E316</f>
        <v>8288.6</v>
      </c>
      <c r="F320">
        <f>'FY2016 RPDC '!F316</f>
        <v>6366</v>
      </c>
      <c r="G320">
        <f>'FY2016 RPDC '!G316</f>
        <v>52765228</v>
      </c>
      <c r="H320">
        <f>'FY2016 RPDC '!H316</f>
        <v>0</v>
      </c>
      <c r="I320">
        <f>'FY2016 RPDC '!I316</f>
        <v>52765228</v>
      </c>
      <c r="J320">
        <f>'FY2016 RPDC '!J316</f>
        <v>8773.2999999999993</v>
      </c>
      <c r="K320">
        <f>'FY2016 RPDC '!K316</f>
        <v>6446</v>
      </c>
      <c r="L320">
        <f>'FY2016 RPDC '!L316</f>
        <v>56552691.799999997</v>
      </c>
      <c r="M320" t="e">
        <f>'FY2016 RPDC '!#REF!</f>
        <v>#REF!</v>
      </c>
      <c r="N320" t="e">
        <f>'FY2016 RPDC '!#REF!</f>
        <v>#REF!</v>
      </c>
      <c r="O320" t="e">
        <f>'FY2016 RPDC '!#REF!</f>
        <v>#REF!</v>
      </c>
      <c r="P320">
        <f>'FY2016 RPDC '!M316</f>
        <v>0</v>
      </c>
      <c r="Q320">
        <f>'FY2016 RPDC '!N316</f>
        <v>56552691.799999997</v>
      </c>
      <c r="R320">
        <f>'FY2016 RPDC '!O316</f>
        <v>3787463.799999997</v>
      </c>
      <c r="S320">
        <f>'FY2016 RPDC '!P316</f>
        <v>7.1779540116835974E-2</v>
      </c>
      <c r="T320">
        <f>'FY2016 RPDC '!Q316</f>
        <v>484.69999999999891</v>
      </c>
      <c r="U320">
        <f>'FY2016 RPDC '!R316</f>
        <v>5.8477909417754374E-2</v>
      </c>
    </row>
    <row r="321" spans="1:21" x14ac:dyDescent="0.35">
      <c r="A321">
        <f>'FY2016 RPDC '!A317</f>
        <v>320</v>
      </c>
      <c r="B321">
        <f>'FY2016 RPDC '!B317</f>
        <v>6840</v>
      </c>
      <c r="C321">
        <f>'FY2016 RPDC '!C317</f>
        <v>6840</v>
      </c>
      <c r="D321" t="str">
        <f>'FY2016 RPDC '!D317</f>
        <v>WAVERLY-SHELL ROCK</v>
      </c>
      <c r="E321">
        <f>'FY2016 RPDC '!E317</f>
        <v>1984.3</v>
      </c>
      <c r="F321">
        <f>'FY2016 RPDC '!F317</f>
        <v>6366</v>
      </c>
      <c r="G321">
        <f>'FY2016 RPDC '!G317</f>
        <v>12632054</v>
      </c>
      <c r="H321">
        <f>'FY2016 RPDC '!H317</f>
        <v>0</v>
      </c>
      <c r="I321">
        <f>'FY2016 RPDC '!I317</f>
        <v>12632054</v>
      </c>
      <c r="J321">
        <f>'FY2016 RPDC '!J317</f>
        <v>2024.9</v>
      </c>
      <c r="K321">
        <f>'FY2016 RPDC '!K317</f>
        <v>6446</v>
      </c>
      <c r="L321">
        <f>'FY2016 RPDC '!L317</f>
        <v>13052505.4</v>
      </c>
      <c r="M321" t="e">
        <f>'FY2016 RPDC '!#REF!</f>
        <v>#REF!</v>
      </c>
      <c r="N321" t="e">
        <f>'FY2016 RPDC '!#REF!</f>
        <v>#REF!</v>
      </c>
      <c r="O321" t="e">
        <f>'FY2016 RPDC '!#REF!</f>
        <v>#REF!</v>
      </c>
      <c r="P321">
        <f>'FY2016 RPDC '!M317</f>
        <v>0</v>
      </c>
      <c r="Q321">
        <f>'FY2016 RPDC '!N317</f>
        <v>13052505.4</v>
      </c>
      <c r="R321">
        <f>'FY2016 RPDC '!O317</f>
        <v>420451.40000000037</v>
      </c>
      <c r="S321">
        <f>'FY2016 RPDC '!P317</f>
        <v>3.3284484059362032E-2</v>
      </c>
      <c r="T321">
        <f>'FY2016 RPDC '!Q317</f>
        <v>40.600000000000136</v>
      </c>
      <c r="U321">
        <f>'FY2016 RPDC '!R317</f>
        <v>2.0460615834299319E-2</v>
      </c>
    </row>
    <row r="322" spans="1:21" x14ac:dyDescent="0.35">
      <c r="A322">
        <f>'FY2016 RPDC '!A318</f>
        <v>321</v>
      </c>
      <c r="B322">
        <f>'FY2016 RPDC '!B318</f>
        <v>6854</v>
      </c>
      <c r="C322">
        <f>'FY2016 RPDC '!C318</f>
        <v>6854</v>
      </c>
      <c r="D322" t="str">
        <f>'FY2016 RPDC '!D318</f>
        <v>WAYNE</v>
      </c>
      <c r="E322">
        <f>'FY2016 RPDC '!E318</f>
        <v>534.9</v>
      </c>
      <c r="F322">
        <f>'FY2016 RPDC '!F318</f>
        <v>6389</v>
      </c>
      <c r="G322">
        <f>'FY2016 RPDC '!G318</f>
        <v>3417476</v>
      </c>
      <c r="H322">
        <f>'FY2016 RPDC '!H318</f>
        <v>50745</v>
      </c>
      <c r="I322">
        <f>'FY2016 RPDC '!I318</f>
        <v>3468221</v>
      </c>
      <c r="J322">
        <f>'FY2016 RPDC '!J318</f>
        <v>522.29999999999995</v>
      </c>
      <c r="K322">
        <f>'FY2016 RPDC '!K318</f>
        <v>6469</v>
      </c>
      <c r="L322">
        <f>'FY2016 RPDC '!L318</f>
        <v>3378758.6999999997</v>
      </c>
      <c r="M322" t="e">
        <f>'FY2016 RPDC '!#REF!</f>
        <v>#REF!</v>
      </c>
      <c r="N322" t="e">
        <f>'FY2016 RPDC '!#REF!</f>
        <v>#REF!</v>
      </c>
      <c r="O322" t="e">
        <f>'FY2016 RPDC '!#REF!</f>
        <v>#REF!</v>
      </c>
      <c r="P322">
        <f>'FY2016 RPDC '!M318</f>
        <v>72892.060000000522</v>
      </c>
      <c r="Q322">
        <f>'FY2016 RPDC '!N318</f>
        <v>3451650.7600000002</v>
      </c>
      <c r="R322">
        <f>'FY2016 RPDC '!O318</f>
        <v>-16570.239999999758</v>
      </c>
      <c r="S322">
        <f>'FY2016 RPDC '!P318</f>
        <v>-4.7777347521970942E-3</v>
      </c>
      <c r="T322">
        <f>'FY2016 RPDC '!Q318</f>
        <v>-12.600000000000023</v>
      </c>
      <c r="U322">
        <f>'FY2016 RPDC '!R318</f>
        <v>-2.3555804823331507E-2</v>
      </c>
    </row>
    <row r="323" spans="1:21" x14ac:dyDescent="0.35">
      <c r="A323">
        <f>'FY2016 RPDC '!A319</f>
        <v>322</v>
      </c>
      <c r="B323">
        <f>'FY2016 RPDC '!B319</f>
        <v>6867</v>
      </c>
      <c r="C323">
        <f>'FY2016 RPDC '!C319</f>
        <v>6867</v>
      </c>
      <c r="D323" t="str">
        <f>'FY2016 RPDC '!D319</f>
        <v>WEBSTER CITY</v>
      </c>
      <c r="E323">
        <f>'FY2016 RPDC '!E319</f>
        <v>1549.4</v>
      </c>
      <c r="F323">
        <f>'FY2016 RPDC '!F319</f>
        <v>6366</v>
      </c>
      <c r="G323">
        <f>'FY2016 RPDC '!G319</f>
        <v>9863480</v>
      </c>
      <c r="H323">
        <f>'FY2016 RPDC '!H319</f>
        <v>0</v>
      </c>
      <c r="I323">
        <f>'FY2016 RPDC '!I319</f>
        <v>9863480</v>
      </c>
      <c r="J323">
        <f>'FY2016 RPDC '!J319</f>
        <v>1537.3</v>
      </c>
      <c r="K323">
        <f>'FY2016 RPDC '!K319</f>
        <v>6446</v>
      </c>
      <c r="L323">
        <f>'FY2016 RPDC '!L319</f>
        <v>9909435.7999999989</v>
      </c>
      <c r="M323" t="e">
        <f>'FY2016 RPDC '!#REF!</f>
        <v>#REF!</v>
      </c>
      <c r="N323" t="e">
        <f>'FY2016 RPDC '!#REF!</f>
        <v>#REF!</v>
      </c>
      <c r="O323" t="e">
        <f>'FY2016 RPDC '!#REF!</f>
        <v>#REF!</v>
      </c>
      <c r="P323">
        <f>'FY2016 RPDC '!M319</f>
        <v>52679.000000001863</v>
      </c>
      <c r="Q323">
        <f>'FY2016 RPDC '!N319</f>
        <v>9962114.8000000007</v>
      </c>
      <c r="R323">
        <f>'FY2016 RPDC '!O319</f>
        <v>98634.800000000745</v>
      </c>
      <c r="S323">
        <f>'FY2016 RPDC '!P319</f>
        <v>1.0000000000000075E-2</v>
      </c>
      <c r="T323">
        <f>'FY2016 RPDC '!Q319</f>
        <v>-12.100000000000136</v>
      </c>
      <c r="U323">
        <f>'FY2016 RPDC '!R319</f>
        <v>-7.8094746353428012E-3</v>
      </c>
    </row>
    <row r="324" spans="1:21" x14ac:dyDescent="0.35">
      <c r="A324">
        <f>'FY2016 RPDC '!A320</f>
        <v>323</v>
      </c>
      <c r="B324">
        <f>'FY2016 RPDC '!B320</f>
        <v>6921</v>
      </c>
      <c r="C324">
        <f>'FY2016 RPDC '!C320</f>
        <v>6921</v>
      </c>
      <c r="D324" t="str">
        <f>'FY2016 RPDC '!D320</f>
        <v>WEST BEND-MALLARD</v>
      </c>
      <c r="E324">
        <f>'FY2016 RPDC '!E320</f>
        <v>325</v>
      </c>
      <c r="F324">
        <f>'FY2016 RPDC '!F320</f>
        <v>6418</v>
      </c>
      <c r="G324">
        <f>'FY2016 RPDC '!G320</f>
        <v>2085850</v>
      </c>
      <c r="H324">
        <f>'FY2016 RPDC '!H320</f>
        <v>0</v>
      </c>
      <c r="I324">
        <f>'FY2016 RPDC '!I320</f>
        <v>2085850</v>
      </c>
      <c r="J324">
        <f>'FY2016 RPDC '!J320</f>
        <v>348</v>
      </c>
      <c r="K324">
        <f>'FY2016 RPDC '!K320</f>
        <v>6498</v>
      </c>
      <c r="L324">
        <f>'FY2016 RPDC '!L320</f>
        <v>2261304</v>
      </c>
      <c r="M324" t="e">
        <f>'FY2016 RPDC '!#REF!</f>
        <v>#REF!</v>
      </c>
      <c r="N324" t="e">
        <f>'FY2016 RPDC '!#REF!</f>
        <v>#REF!</v>
      </c>
      <c r="O324" t="e">
        <f>'FY2016 RPDC '!#REF!</f>
        <v>#REF!</v>
      </c>
      <c r="P324">
        <f>'FY2016 RPDC '!M320</f>
        <v>0</v>
      </c>
      <c r="Q324">
        <f>'FY2016 RPDC '!N320</f>
        <v>2261304</v>
      </c>
      <c r="R324">
        <f>'FY2016 RPDC '!O320</f>
        <v>175454</v>
      </c>
      <c r="S324">
        <f>'FY2016 RPDC '!P320</f>
        <v>8.4116307500539347E-2</v>
      </c>
      <c r="T324">
        <f>'FY2016 RPDC '!Q320</f>
        <v>23</v>
      </c>
      <c r="U324">
        <f>'FY2016 RPDC '!R320</f>
        <v>7.0769230769230765E-2</v>
      </c>
    </row>
    <row r="325" spans="1:21" x14ac:dyDescent="0.35">
      <c r="A325">
        <f>'FY2016 RPDC '!A321</f>
        <v>324</v>
      </c>
      <c r="B325">
        <f>'FY2016 RPDC '!B321</f>
        <v>6930</v>
      </c>
      <c r="C325">
        <f>'FY2016 RPDC '!C321</f>
        <v>6930</v>
      </c>
      <c r="D325" t="str">
        <f>'FY2016 RPDC '!D321</f>
        <v>WEST BRANCH</v>
      </c>
      <c r="E325">
        <f>'FY2016 RPDC '!E321</f>
        <v>813.3</v>
      </c>
      <c r="F325">
        <f>'FY2016 RPDC '!F321</f>
        <v>6398</v>
      </c>
      <c r="G325">
        <f>'FY2016 RPDC '!G321</f>
        <v>5203493</v>
      </c>
      <c r="H325">
        <f>'FY2016 RPDC '!H321</f>
        <v>0</v>
      </c>
      <c r="I325">
        <f>'FY2016 RPDC '!I321</f>
        <v>5203493</v>
      </c>
      <c r="J325">
        <f>'FY2016 RPDC '!J321</f>
        <v>801.5</v>
      </c>
      <c r="K325">
        <f>'FY2016 RPDC '!K321</f>
        <v>6478</v>
      </c>
      <c r="L325">
        <f>'FY2016 RPDC '!L321</f>
        <v>5192117</v>
      </c>
      <c r="M325" t="e">
        <f>'FY2016 RPDC '!#REF!</f>
        <v>#REF!</v>
      </c>
      <c r="N325" t="e">
        <f>'FY2016 RPDC '!#REF!</f>
        <v>#REF!</v>
      </c>
      <c r="O325" t="e">
        <f>'FY2016 RPDC '!#REF!</f>
        <v>#REF!</v>
      </c>
      <c r="P325">
        <f>'FY2016 RPDC '!M321</f>
        <v>63410.929999999702</v>
      </c>
      <c r="Q325">
        <f>'FY2016 RPDC '!N321</f>
        <v>5255527.93</v>
      </c>
      <c r="R325">
        <f>'FY2016 RPDC '!O321</f>
        <v>52034.929999999702</v>
      </c>
      <c r="S325">
        <f>'FY2016 RPDC '!P321</f>
        <v>9.999999999999943E-3</v>
      </c>
      <c r="T325">
        <f>'FY2016 RPDC '!Q321</f>
        <v>-11.799999999999955</v>
      </c>
      <c r="U325">
        <f>'FY2016 RPDC '!R321</f>
        <v>-1.4508791343907482E-2</v>
      </c>
    </row>
    <row r="326" spans="1:21" x14ac:dyDescent="0.35">
      <c r="A326">
        <f>'FY2016 RPDC '!A322</f>
        <v>325</v>
      </c>
      <c r="B326">
        <f>'FY2016 RPDC '!B322</f>
        <v>6937</v>
      </c>
      <c r="C326">
        <f>'FY2016 RPDC '!C322</f>
        <v>6937</v>
      </c>
      <c r="D326" t="str">
        <f>'FY2016 RPDC '!D322</f>
        <v>WEST BURLINGTON</v>
      </c>
      <c r="E326">
        <f>'FY2016 RPDC '!E322</f>
        <v>481.1</v>
      </c>
      <c r="F326">
        <f>'FY2016 RPDC '!F322</f>
        <v>6366</v>
      </c>
      <c r="G326">
        <f>'FY2016 RPDC '!G322</f>
        <v>3062683</v>
      </c>
      <c r="H326">
        <f>'FY2016 RPDC '!H322</f>
        <v>0</v>
      </c>
      <c r="I326">
        <f>'FY2016 RPDC '!I322</f>
        <v>3062683</v>
      </c>
      <c r="J326">
        <f>'FY2016 RPDC '!J322</f>
        <v>465.5</v>
      </c>
      <c r="K326">
        <f>'FY2016 RPDC '!K322</f>
        <v>6446</v>
      </c>
      <c r="L326">
        <f>'FY2016 RPDC '!L322</f>
        <v>3000613</v>
      </c>
      <c r="M326" t="e">
        <f>'FY2016 RPDC '!#REF!</f>
        <v>#REF!</v>
      </c>
      <c r="N326" t="e">
        <f>'FY2016 RPDC '!#REF!</f>
        <v>#REF!</v>
      </c>
      <c r="O326" t="e">
        <f>'FY2016 RPDC '!#REF!</f>
        <v>#REF!</v>
      </c>
      <c r="P326">
        <f>'FY2016 RPDC '!M322</f>
        <v>92696.830000000075</v>
      </c>
      <c r="Q326">
        <f>'FY2016 RPDC '!N322</f>
        <v>3093309.83</v>
      </c>
      <c r="R326">
        <f>'FY2016 RPDC '!O322</f>
        <v>30626.830000000075</v>
      </c>
      <c r="S326">
        <f>'FY2016 RPDC '!P322</f>
        <v>1.0000000000000024E-2</v>
      </c>
      <c r="T326">
        <f>'FY2016 RPDC '!Q322</f>
        <v>-15.600000000000023</v>
      </c>
      <c r="U326">
        <f>'FY2016 RPDC '!R322</f>
        <v>-3.2425691124506384E-2</v>
      </c>
    </row>
    <row r="327" spans="1:21" x14ac:dyDescent="0.35">
      <c r="A327">
        <f>'FY2016 RPDC '!A323</f>
        <v>326</v>
      </c>
      <c r="B327">
        <f>'FY2016 RPDC '!B323</f>
        <v>6943</v>
      </c>
      <c r="C327">
        <f>'FY2016 RPDC '!C323</f>
        <v>6943</v>
      </c>
      <c r="D327" t="str">
        <f>'FY2016 RPDC '!D323</f>
        <v>WEST CENTRAL</v>
      </c>
      <c r="E327">
        <f>'FY2016 RPDC '!E323</f>
        <v>278.89999999999998</v>
      </c>
      <c r="F327">
        <f>'FY2016 RPDC '!F323</f>
        <v>6366</v>
      </c>
      <c r="G327">
        <f>'FY2016 RPDC '!G323</f>
        <v>1775477</v>
      </c>
      <c r="H327">
        <f>'FY2016 RPDC '!H323</f>
        <v>55693</v>
      </c>
      <c r="I327">
        <f>'FY2016 RPDC '!I323</f>
        <v>1831170</v>
      </c>
      <c r="J327">
        <f>'FY2016 RPDC '!J323</f>
        <v>265.5</v>
      </c>
      <c r="K327">
        <f>'FY2016 RPDC '!K323</f>
        <v>6446</v>
      </c>
      <c r="L327">
        <f>'FY2016 RPDC '!L323</f>
        <v>1711413</v>
      </c>
      <c r="M327" t="e">
        <f>'FY2016 RPDC '!#REF!</f>
        <v>#REF!</v>
      </c>
      <c r="N327" t="e">
        <f>'FY2016 RPDC '!#REF!</f>
        <v>#REF!</v>
      </c>
      <c r="O327" t="e">
        <f>'FY2016 RPDC '!#REF!</f>
        <v>#REF!</v>
      </c>
      <c r="P327">
        <f>'FY2016 RPDC '!M323</f>
        <v>81818.770000000019</v>
      </c>
      <c r="Q327">
        <f>'FY2016 RPDC '!N323</f>
        <v>1793231.77</v>
      </c>
      <c r="R327">
        <f>'FY2016 RPDC '!O323</f>
        <v>-37938.229999999981</v>
      </c>
      <c r="S327">
        <f>'FY2016 RPDC '!P323</f>
        <v>-2.0718027272181163E-2</v>
      </c>
      <c r="T327">
        <f>'FY2016 RPDC '!Q323</f>
        <v>-13.399999999999977</v>
      </c>
      <c r="U327">
        <f>'FY2016 RPDC '!R323</f>
        <v>-4.8045894585872995E-2</v>
      </c>
    </row>
    <row r="328" spans="1:21" x14ac:dyDescent="0.35">
      <c r="A328">
        <f>'FY2016 RPDC '!A324</f>
        <v>327</v>
      </c>
      <c r="B328">
        <f>'FY2016 RPDC '!B324</f>
        <v>6264</v>
      </c>
      <c r="C328">
        <f>'FY2016 RPDC '!C324</f>
        <v>6264</v>
      </c>
      <c r="D328" t="str">
        <f>'FY2016 RPDC '!D324</f>
        <v>WEST CENTRAL VALLEY</v>
      </c>
      <c r="E328">
        <f>'FY2016 RPDC '!E324</f>
        <v>931.9</v>
      </c>
      <c r="F328">
        <f>'FY2016 RPDC '!F324</f>
        <v>6432</v>
      </c>
      <c r="G328">
        <f>'FY2016 RPDC '!G324</f>
        <v>5993981</v>
      </c>
      <c r="H328">
        <f>'FY2016 RPDC '!H324</f>
        <v>0</v>
      </c>
      <c r="I328">
        <f>'FY2016 RPDC '!I324</f>
        <v>5993981</v>
      </c>
      <c r="J328">
        <f>'FY2016 RPDC '!J324</f>
        <v>947</v>
      </c>
      <c r="K328">
        <f>'FY2016 RPDC '!K324</f>
        <v>6512</v>
      </c>
      <c r="L328">
        <f>'FY2016 RPDC '!L324</f>
        <v>6166864</v>
      </c>
      <c r="M328" t="e">
        <f>'FY2016 RPDC '!#REF!</f>
        <v>#REF!</v>
      </c>
      <c r="N328" t="e">
        <f>'FY2016 RPDC '!#REF!</f>
        <v>#REF!</v>
      </c>
      <c r="O328" t="e">
        <f>'FY2016 RPDC '!#REF!</f>
        <v>#REF!</v>
      </c>
      <c r="P328">
        <f>'FY2016 RPDC '!M324</f>
        <v>0</v>
      </c>
      <c r="Q328">
        <f>'FY2016 RPDC '!N324</f>
        <v>6166864</v>
      </c>
      <c r="R328">
        <f>'FY2016 RPDC '!O324</f>
        <v>172883</v>
      </c>
      <c r="S328">
        <f>'FY2016 RPDC '!P324</f>
        <v>2.8842767436199748E-2</v>
      </c>
      <c r="T328">
        <f>'FY2016 RPDC '!Q324</f>
        <v>15.100000000000023</v>
      </c>
      <c r="U328">
        <f>'FY2016 RPDC '!R324</f>
        <v>1.6203455306363367E-2</v>
      </c>
    </row>
    <row r="329" spans="1:21" x14ac:dyDescent="0.35">
      <c r="A329">
        <f>'FY2016 RPDC '!A325</f>
        <v>328</v>
      </c>
      <c r="B329">
        <f>'FY2016 RPDC '!B325</f>
        <v>6950</v>
      </c>
      <c r="C329">
        <f>'FY2016 RPDC '!C325</f>
        <v>6950</v>
      </c>
      <c r="D329" t="str">
        <f>'FY2016 RPDC '!D325</f>
        <v>WEST DELAWARE</v>
      </c>
      <c r="E329">
        <f>'FY2016 RPDC '!E325</f>
        <v>1545.4</v>
      </c>
      <c r="F329">
        <f>'FY2016 RPDC '!F325</f>
        <v>6369</v>
      </c>
      <c r="G329">
        <f>'FY2016 RPDC '!G325</f>
        <v>9842653</v>
      </c>
      <c r="H329">
        <f>'FY2016 RPDC '!H325</f>
        <v>0</v>
      </c>
      <c r="I329">
        <f>'FY2016 RPDC '!I325</f>
        <v>9842653</v>
      </c>
      <c r="J329">
        <f>'FY2016 RPDC '!J325</f>
        <v>1518.8</v>
      </c>
      <c r="K329">
        <f>'FY2016 RPDC '!K325</f>
        <v>6449</v>
      </c>
      <c r="L329">
        <f>'FY2016 RPDC '!L325</f>
        <v>9794741.1999999993</v>
      </c>
      <c r="M329" t="e">
        <f>'FY2016 RPDC '!#REF!</f>
        <v>#REF!</v>
      </c>
      <c r="N329" t="e">
        <f>'FY2016 RPDC '!#REF!</f>
        <v>#REF!</v>
      </c>
      <c r="O329" t="e">
        <f>'FY2016 RPDC '!#REF!</f>
        <v>#REF!</v>
      </c>
      <c r="P329">
        <f>'FY2016 RPDC '!M325</f>
        <v>146338.33000000007</v>
      </c>
      <c r="Q329">
        <f>'FY2016 RPDC '!N325</f>
        <v>9941079.5299999993</v>
      </c>
      <c r="R329">
        <f>'FY2016 RPDC '!O325</f>
        <v>98426.529999999329</v>
      </c>
      <c r="S329">
        <f>'FY2016 RPDC '!P325</f>
        <v>9.9999999999999326E-3</v>
      </c>
      <c r="T329">
        <f>'FY2016 RPDC '!Q325</f>
        <v>-26.600000000000136</v>
      </c>
      <c r="U329">
        <f>'FY2016 RPDC '!R325</f>
        <v>-1.7212372201371902E-2</v>
      </c>
    </row>
    <row r="330" spans="1:21" x14ac:dyDescent="0.35">
      <c r="A330">
        <f>'FY2016 RPDC '!A326</f>
        <v>329</v>
      </c>
      <c r="B330">
        <f>'FY2016 RPDC '!B326</f>
        <v>6957</v>
      </c>
      <c r="C330">
        <f>'FY2016 RPDC '!C326</f>
        <v>6957</v>
      </c>
      <c r="D330" t="str">
        <f>'FY2016 RPDC '!D326</f>
        <v>WEST DES MOINES</v>
      </c>
      <c r="E330">
        <f>'FY2016 RPDC '!E326</f>
        <v>9054.4</v>
      </c>
      <c r="F330">
        <f>'FY2016 RPDC '!F326</f>
        <v>6366</v>
      </c>
      <c r="G330">
        <f>'FY2016 RPDC '!G326</f>
        <v>57640310</v>
      </c>
      <c r="H330">
        <f>'FY2016 RPDC '!H326</f>
        <v>0</v>
      </c>
      <c r="I330">
        <f>'FY2016 RPDC '!I326</f>
        <v>57640310</v>
      </c>
      <c r="J330">
        <f>'FY2016 RPDC '!J326</f>
        <v>9146.1</v>
      </c>
      <c r="K330">
        <f>'FY2016 RPDC '!K326</f>
        <v>6446</v>
      </c>
      <c r="L330">
        <f>'FY2016 RPDC '!L326</f>
        <v>58955760.600000001</v>
      </c>
      <c r="M330" t="e">
        <f>'FY2016 RPDC '!#REF!</f>
        <v>#REF!</v>
      </c>
      <c r="N330" t="e">
        <f>'FY2016 RPDC '!#REF!</f>
        <v>#REF!</v>
      </c>
      <c r="O330" t="e">
        <f>'FY2016 RPDC '!#REF!</f>
        <v>#REF!</v>
      </c>
      <c r="P330">
        <f>'FY2016 RPDC '!M326</f>
        <v>0</v>
      </c>
      <c r="Q330">
        <f>'FY2016 RPDC '!N326</f>
        <v>58955760.600000001</v>
      </c>
      <c r="R330">
        <f>'FY2016 RPDC '!O326</f>
        <v>1315450.6000000015</v>
      </c>
      <c r="S330">
        <f>'FY2016 RPDC '!P326</f>
        <v>2.2821712790927071E-2</v>
      </c>
      <c r="T330">
        <f>'FY2016 RPDC '!Q326</f>
        <v>91.700000000000728</v>
      </c>
      <c r="U330">
        <f>'FY2016 RPDC '!R326</f>
        <v>1.0127672733698615E-2</v>
      </c>
    </row>
    <row r="331" spans="1:21" x14ac:dyDescent="0.35">
      <c r="A331">
        <f>'FY2016 RPDC '!A327</f>
        <v>330</v>
      </c>
      <c r="B331">
        <f>'FY2016 RPDC '!B327</f>
        <v>5922</v>
      </c>
      <c r="C331">
        <f>'FY2016 RPDC '!C327</f>
        <v>5922</v>
      </c>
      <c r="D331" t="str">
        <f>'FY2016 RPDC '!D327</f>
        <v>WEST FORK</v>
      </c>
      <c r="E331">
        <f>'FY2016 RPDC '!E327</f>
        <v>680.1</v>
      </c>
      <c r="F331">
        <f>'FY2016 RPDC '!F327</f>
        <v>6422</v>
      </c>
      <c r="G331">
        <f>'FY2016 RPDC '!G327</f>
        <v>4367602</v>
      </c>
      <c r="H331">
        <f>'FY2016 RPDC '!H327</f>
        <v>55686</v>
      </c>
      <c r="I331">
        <f>'FY2016 RPDC '!I327</f>
        <v>4423288</v>
      </c>
      <c r="J331">
        <f>'FY2016 RPDC '!J327</f>
        <v>693.5</v>
      </c>
      <c r="K331">
        <f>'FY2016 RPDC '!K327</f>
        <v>6502</v>
      </c>
      <c r="L331">
        <f>'FY2016 RPDC '!L327</f>
        <v>4509137</v>
      </c>
      <c r="M331" t="e">
        <f>'FY2016 RPDC '!#REF!</f>
        <v>#REF!</v>
      </c>
      <c r="N331" t="e">
        <f>'FY2016 RPDC '!#REF!</f>
        <v>#REF!</v>
      </c>
      <c r="O331" t="e">
        <f>'FY2016 RPDC '!#REF!</f>
        <v>#REF!</v>
      </c>
      <c r="P331">
        <f>'FY2016 RPDC '!M327</f>
        <v>0</v>
      </c>
      <c r="Q331">
        <f>'FY2016 RPDC '!N327</f>
        <v>4509137</v>
      </c>
      <c r="R331">
        <f>'FY2016 RPDC '!O327</f>
        <v>85849</v>
      </c>
      <c r="S331">
        <f>'FY2016 RPDC '!P327</f>
        <v>1.9408412927216134E-2</v>
      </c>
      <c r="T331">
        <f>'FY2016 RPDC '!Q327</f>
        <v>13.399999999999977</v>
      </c>
      <c r="U331">
        <f>'FY2016 RPDC '!R327</f>
        <v>1.9702984855168325E-2</v>
      </c>
    </row>
    <row r="332" spans="1:21" x14ac:dyDescent="0.35">
      <c r="A332">
        <f>'FY2016 RPDC '!A328</f>
        <v>331</v>
      </c>
      <c r="B332">
        <f>'FY2016 RPDC '!B328</f>
        <v>819</v>
      </c>
      <c r="C332">
        <f>'FY2016 RPDC '!C328</f>
        <v>819</v>
      </c>
      <c r="D332" t="str">
        <f>'FY2016 RPDC '!D328</f>
        <v>WEST HANCOCK</v>
      </c>
      <c r="E332">
        <f>'FY2016 RPDC '!E328</f>
        <v>592.1</v>
      </c>
      <c r="F332">
        <f>'FY2016 RPDC '!F328</f>
        <v>6384</v>
      </c>
      <c r="G332">
        <f>'FY2016 RPDC '!G328</f>
        <v>3779966</v>
      </c>
      <c r="H332">
        <f>'FY2016 RPDC '!H328</f>
        <v>23354</v>
      </c>
      <c r="I332">
        <f>'FY2016 RPDC '!I328</f>
        <v>3803320</v>
      </c>
      <c r="J332">
        <f>'FY2016 RPDC '!J328</f>
        <v>618.4</v>
      </c>
      <c r="K332">
        <f>'FY2016 RPDC '!K328</f>
        <v>6464</v>
      </c>
      <c r="L332">
        <f>'FY2016 RPDC '!L328</f>
        <v>3997337.5999999996</v>
      </c>
      <c r="M332" t="e">
        <f>'FY2016 RPDC '!#REF!</f>
        <v>#REF!</v>
      </c>
      <c r="N332" t="e">
        <f>'FY2016 RPDC '!#REF!</f>
        <v>#REF!</v>
      </c>
      <c r="O332" t="e">
        <f>'FY2016 RPDC '!#REF!</f>
        <v>#REF!</v>
      </c>
      <c r="P332">
        <f>'FY2016 RPDC '!M328</f>
        <v>0</v>
      </c>
      <c r="Q332">
        <f>'FY2016 RPDC '!N328</f>
        <v>3997337.5999999996</v>
      </c>
      <c r="R332">
        <f>'FY2016 RPDC '!O328</f>
        <v>194017.59999999963</v>
      </c>
      <c r="S332">
        <f>'FY2016 RPDC '!P328</f>
        <v>5.1012694172459752E-2</v>
      </c>
      <c r="T332">
        <f>'FY2016 RPDC '!Q328</f>
        <v>26.299999999999955</v>
      </c>
      <c r="U332">
        <f>'FY2016 RPDC '!R328</f>
        <v>4.4418172605978641E-2</v>
      </c>
    </row>
    <row r="333" spans="1:21" x14ac:dyDescent="0.35">
      <c r="A333">
        <f>'FY2016 RPDC '!A329</f>
        <v>332</v>
      </c>
      <c r="B333">
        <f>'FY2016 RPDC '!B329</f>
        <v>6969</v>
      </c>
      <c r="C333">
        <f>'FY2016 RPDC '!C329</f>
        <v>6969</v>
      </c>
      <c r="D333" t="str">
        <f>'FY2016 RPDC '!D329</f>
        <v>WEST HARRISON</v>
      </c>
      <c r="E333">
        <f>'FY2016 RPDC '!E329</f>
        <v>381.5</v>
      </c>
      <c r="F333">
        <f>'FY2016 RPDC '!F329</f>
        <v>6536</v>
      </c>
      <c r="G333">
        <f>'FY2016 RPDC '!G329</f>
        <v>2493484</v>
      </c>
      <c r="H333">
        <f>'FY2016 RPDC '!H329</f>
        <v>143389</v>
      </c>
      <c r="I333">
        <f>'FY2016 RPDC '!I329</f>
        <v>2636873</v>
      </c>
      <c r="J333">
        <f>'FY2016 RPDC '!J329</f>
        <v>369.9</v>
      </c>
      <c r="K333">
        <f>'FY2016 RPDC '!K329</f>
        <v>6616</v>
      </c>
      <c r="L333">
        <f>'FY2016 RPDC '!L329</f>
        <v>2447258.4</v>
      </c>
      <c r="M333" t="e">
        <f>'FY2016 RPDC '!#REF!</f>
        <v>#REF!</v>
      </c>
      <c r="N333" t="e">
        <f>'FY2016 RPDC '!#REF!</f>
        <v>#REF!</v>
      </c>
      <c r="O333" t="e">
        <f>'FY2016 RPDC '!#REF!</f>
        <v>#REF!</v>
      </c>
      <c r="P333">
        <f>'FY2016 RPDC '!M329</f>
        <v>71160.439999999944</v>
      </c>
      <c r="Q333">
        <f>'FY2016 RPDC '!N329</f>
        <v>2518418.84</v>
      </c>
      <c r="R333">
        <f>'FY2016 RPDC '!O329</f>
        <v>-118454.16000000015</v>
      </c>
      <c r="S333">
        <f>'FY2016 RPDC '!P329</f>
        <v>-4.4922208995275902E-2</v>
      </c>
      <c r="T333">
        <f>'FY2016 RPDC '!Q329</f>
        <v>-11.600000000000023</v>
      </c>
      <c r="U333">
        <f>'FY2016 RPDC '!R329</f>
        <v>-3.0406290956749731E-2</v>
      </c>
    </row>
    <row r="334" spans="1:21" x14ac:dyDescent="0.35">
      <c r="A334">
        <f>'FY2016 RPDC '!A330</f>
        <v>333</v>
      </c>
      <c r="B334">
        <f>'FY2016 RPDC '!B330</f>
        <v>6975</v>
      </c>
      <c r="C334">
        <f>'FY2016 RPDC '!C330</f>
        <v>6975</v>
      </c>
      <c r="D334" t="str">
        <f>'FY2016 RPDC '!D330</f>
        <v>WEST LIBERTY</v>
      </c>
      <c r="E334">
        <f>'FY2016 RPDC '!E330</f>
        <v>1203.9000000000001</v>
      </c>
      <c r="F334">
        <f>'FY2016 RPDC '!F330</f>
        <v>6366</v>
      </c>
      <c r="G334">
        <f>'FY2016 RPDC '!G330</f>
        <v>7664027</v>
      </c>
      <c r="H334">
        <f>'FY2016 RPDC '!H330</f>
        <v>0</v>
      </c>
      <c r="I334">
        <f>'FY2016 RPDC '!I330</f>
        <v>7664027</v>
      </c>
      <c r="J334">
        <f>'FY2016 RPDC '!J330</f>
        <v>1229.5999999999999</v>
      </c>
      <c r="K334">
        <f>'FY2016 RPDC '!K330</f>
        <v>6446</v>
      </c>
      <c r="L334">
        <f>'FY2016 RPDC '!L330</f>
        <v>7926001.5999999996</v>
      </c>
      <c r="M334" t="e">
        <f>'FY2016 RPDC '!#REF!</f>
        <v>#REF!</v>
      </c>
      <c r="N334" t="e">
        <f>'FY2016 RPDC '!#REF!</f>
        <v>#REF!</v>
      </c>
      <c r="O334" t="e">
        <f>'FY2016 RPDC '!#REF!</f>
        <v>#REF!</v>
      </c>
      <c r="P334">
        <f>'FY2016 RPDC '!M330</f>
        <v>0</v>
      </c>
      <c r="Q334">
        <f>'FY2016 RPDC '!N330</f>
        <v>7926001.5999999996</v>
      </c>
      <c r="R334">
        <f>'FY2016 RPDC '!O330</f>
        <v>261974.59999999963</v>
      </c>
      <c r="S334">
        <f>'FY2016 RPDC '!P330</f>
        <v>3.4182369138313268E-2</v>
      </c>
      <c r="T334">
        <f>'FY2016 RPDC '!Q330</f>
        <v>25.699999999999818</v>
      </c>
      <c r="U334">
        <f>'FY2016 RPDC '!R330</f>
        <v>2.1347287980729143E-2</v>
      </c>
    </row>
    <row r="335" spans="1:21" x14ac:dyDescent="0.35">
      <c r="A335">
        <f>'FY2016 RPDC '!A331</f>
        <v>334</v>
      </c>
      <c r="B335">
        <f>'FY2016 RPDC '!B331</f>
        <v>6983</v>
      </c>
      <c r="C335">
        <f>'FY2016 RPDC '!C331</f>
        <v>6983</v>
      </c>
      <c r="D335" t="str">
        <f>'FY2016 RPDC '!D331</f>
        <v>WEST LYON</v>
      </c>
      <c r="E335">
        <f>'FY2016 RPDC '!E331</f>
        <v>888</v>
      </c>
      <c r="F335">
        <f>'FY2016 RPDC '!F331</f>
        <v>6366</v>
      </c>
      <c r="G335">
        <f>'FY2016 RPDC '!G331</f>
        <v>5653008</v>
      </c>
      <c r="H335">
        <f>'FY2016 RPDC '!H331</f>
        <v>0</v>
      </c>
      <c r="I335">
        <f>'FY2016 RPDC '!I331</f>
        <v>5653008</v>
      </c>
      <c r="J335">
        <f>'FY2016 RPDC '!J331</f>
        <v>886</v>
      </c>
      <c r="K335">
        <f>'FY2016 RPDC '!K331</f>
        <v>6446</v>
      </c>
      <c r="L335">
        <f>'FY2016 RPDC '!L331</f>
        <v>5711156</v>
      </c>
      <c r="M335" t="e">
        <f>'FY2016 RPDC '!#REF!</f>
        <v>#REF!</v>
      </c>
      <c r="N335" t="e">
        <f>'FY2016 RPDC '!#REF!</f>
        <v>#REF!</v>
      </c>
      <c r="O335" t="e">
        <f>'FY2016 RPDC '!#REF!</f>
        <v>#REF!</v>
      </c>
      <c r="P335">
        <f>'FY2016 RPDC '!M331</f>
        <v>0</v>
      </c>
      <c r="Q335">
        <f>'FY2016 RPDC '!N331</f>
        <v>5711156</v>
      </c>
      <c r="R335">
        <f>'FY2016 RPDC '!O331</f>
        <v>58148</v>
      </c>
      <c r="S335">
        <f>'FY2016 RPDC '!P331</f>
        <v>1.0286205149541625E-2</v>
      </c>
      <c r="T335">
        <f>'FY2016 RPDC '!Q331</f>
        <v>-2</v>
      </c>
      <c r="U335">
        <f>'FY2016 RPDC '!R331</f>
        <v>-2.2522522522522522E-3</v>
      </c>
    </row>
    <row r="336" spans="1:21" x14ac:dyDescent="0.35">
      <c r="A336">
        <f>'FY2016 RPDC '!A332</f>
        <v>335</v>
      </c>
      <c r="B336">
        <f>'FY2016 RPDC '!B332</f>
        <v>6985</v>
      </c>
      <c r="C336">
        <f>'FY2016 RPDC '!C332</f>
        <v>6985</v>
      </c>
      <c r="D336" t="str">
        <f>'FY2016 RPDC '!D332</f>
        <v>WEST MARSHALL</v>
      </c>
      <c r="E336">
        <f>'FY2016 RPDC '!E332</f>
        <v>863.5</v>
      </c>
      <c r="F336">
        <f>'FY2016 RPDC '!F332</f>
        <v>6373</v>
      </c>
      <c r="G336">
        <f>'FY2016 RPDC '!G332</f>
        <v>5503086</v>
      </c>
      <c r="H336">
        <f>'FY2016 RPDC '!H332</f>
        <v>0</v>
      </c>
      <c r="I336">
        <f>'FY2016 RPDC '!I332</f>
        <v>5503086</v>
      </c>
      <c r="J336">
        <f>'FY2016 RPDC '!J332</f>
        <v>836.7</v>
      </c>
      <c r="K336">
        <f>'FY2016 RPDC '!K332</f>
        <v>6453</v>
      </c>
      <c r="L336">
        <f>'FY2016 RPDC '!L332</f>
        <v>5399225.1000000006</v>
      </c>
      <c r="M336" t="e">
        <f>'FY2016 RPDC '!#REF!</f>
        <v>#REF!</v>
      </c>
      <c r="N336" t="e">
        <f>'FY2016 RPDC '!#REF!</f>
        <v>#REF!</v>
      </c>
      <c r="O336" t="e">
        <f>'FY2016 RPDC '!#REF!</f>
        <v>#REF!</v>
      </c>
      <c r="P336">
        <f>'FY2016 RPDC '!M332</f>
        <v>158891.75999999978</v>
      </c>
      <c r="Q336">
        <f>'FY2016 RPDC '!N332</f>
        <v>5558116.8600000003</v>
      </c>
      <c r="R336">
        <f>'FY2016 RPDC '!O332</f>
        <v>55030.860000000335</v>
      </c>
      <c r="S336">
        <f>'FY2016 RPDC '!P332</f>
        <v>1.0000000000000061E-2</v>
      </c>
      <c r="T336">
        <f>'FY2016 RPDC '!Q332</f>
        <v>-26.799999999999955</v>
      </c>
      <c r="U336">
        <f>'FY2016 RPDC '!R332</f>
        <v>-3.1036479444122703E-2</v>
      </c>
    </row>
    <row r="337" spans="1:21" x14ac:dyDescent="0.35">
      <c r="A337">
        <f>'FY2016 RPDC '!A333</f>
        <v>336</v>
      </c>
      <c r="B337">
        <f>'FY2016 RPDC '!B333</f>
        <v>6987</v>
      </c>
      <c r="C337">
        <f>'FY2016 RPDC '!C333</f>
        <v>6987</v>
      </c>
      <c r="D337" t="str">
        <f>'FY2016 RPDC '!D333</f>
        <v>WEST MONONA</v>
      </c>
      <c r="E337">
        <f>'FY2016 RPDC '!E333</f>
        <v>682.3</v>
      </c>
      <c r="F337">
        <f>'FY2016 RPDC '!F333</f>
        <v>6375</v>
      </c>
      <c r="G337">
        <f>'FY2016 RPDC '!G333</f>
        <v>4349663</v>
      </c>
      <c r="H337">
        <f>'FY2016 RPDC '!H333</f>
        <v>0</v>
      </c>
      <c r="I337">
        <f>'FY2016 RPDC '!I333</f>
        <v>4349663</v>
      </c>
      <c r="J337">
        <f>'FY2016 RPDC '!J333</f>
        <v>684</v>
      </c>
      <c r="K337">
        <f>'FY2016 RPDC '!K333</f>
        <v>6455</v>
      </c>
      <c r="L337">
        <f>'FY2016 RPDC '!L333</f>
        <v>4415220</v>
      </c>
      <c r="M337" t="e">
        <f>'FY2016 RPDC '!#REF!</f>
        <v>#REF!</v>
      </c>
      <c r="N337" t="e">
        <f>'FY2016 RPDC '!#REF!</f>
        <v>#REF!</v>
      </c>
      <c r="O337" t="e">
        <f>'FY2016 RPDC '!#REF!</f>
        <v>#REF!</v>
      </c>
      <c r="P337">
        <f>'FY2016 RPDC '!M333</f>
        <v>0</v>
      </c>
      <c r="Q337">
        <f>'FY2016 RPDC '!N333</f>
        <v>4415220</v>
      </c>
      <c r="R337">
        <f>'FY2016 RPDC '!O333</f>
        <v>65557</v>
      </c>
      <c r="S337">
        <f>'FY2016 RPDC '!P333</f>
        <v>1.5071742339578951E-2</v>
      </c>
      <c r="T337">
        <f>'FY2016 RPDC '!Q333</f>
        <v>1.7000000000000455</v>
      </c>
      <c r="U337">
        <f>'FY2016 RPDC '!R333</f>
        <v>2.4915726220138437E-3</v>
      </c>
    </row>
    <row r="338" spans="1:21" x14ac:dyDescent="0.35">
      <c r="A338">
        <f>'FY2016 RPDC '!A334</f>
        <v>337</v>
      </c>
      <c r="B338">
        <f>'FY2016 RPDC '!B334</f>
        <v>6990</v>
      </c>
      <c r="C338">
        <f>'FY2016 RPDC '!C334</f>
        <v>6990</v>
      </c>
      <c r="D338" t="str">
        <f>'FY2016 RPDC '!D334</f>
        <v>WEST SIOUX</v>
      </c>
      <c r="E338">
        <f>'FY2016 RPDC '!E334</f>
        <v>755.1</v>
      </c>
      <c r="F338">
        <f>'FY2016 RPDC '!F334</f>
        <v>6389</v>
      </c>
      <c r="G338">
        <f>'FY2016 RPDC '!G334</f>
        <v>4824334</v>
      </c>
      <c r="H338">
        <f>'FY2016 RPDC '!H334</f>
        <v>0</v>
      </c>
      <c r="I338">
        <f>'FY2016 RPDC '!I334</f>
        <v>4824334</v>
      </c>
      <c r="J338">
        <f>'FY2016 RPDC '!J334</f>
        <v>785.1</v>
      </c>
      <c r="K338">
        <f>'FY2016 RPDC '!K334</f>
        <v>6469</v>
      </c>
      <c r="L338">
        <f>'FY2016 RPDC '!L334</f>
        <v>5078811.9000000004</v>
      </c>
      <c r="M338" t="e">
        <f>'FY2016 RPDC '!#REF!</f>
        <v>#REF!</v>
      </c>
      <c r="N338" t="e">
        <f>'FY2016 RPDC '!#REF!</f>
        <v>#REF!</v>
      </c>
      <c r="O338" t="e">
        <f>'FY2016 RPDC '!#REF!</f>
        <v>#REF!</v>
      </c>
      <c r="P338">
        <f>'FY2016 RPDC '!M334</f>
        <v>0</v>
      </c>
      <c r="Q338">
        <f>'FY2016 RPDC '!N334</f>
        <v>5078811.9000000004</v>
      </c>
      <c r="R338">
        <f>'FY2016 RPDC '!O334</f>
        <v>254477.90000000037</v>
      </c>
      <c r="S338">
        <f>'FY2016 RPDC '!P334</f>
        <v>5.2748814655038473E-2</v>
      </c>
      <c r="T338">
        <f>'FY2016 RPDC '!Q334</f>
        <v>30</v>
      </c>
      <c r="U338">
        <f>'FY2016 RPDC '!R334</f>
        <v>3.9729837107667858E-2</v>
      </c>
    </row>
    <row r="339" spans="1:21" x14ac:dyDescent="0.35">
      <c r="A339">
        <f>'FY2016 RPDC '!A335</f>
        <v>338</v>
      </c>
      <c r="B339">
        <f>'FY2016 RPDC '!B335</f>
        <v>6961</v>
      </c>
      <c r="C339">
        <f>'FY2016 RPDC '!C335</f>
        <v>6961</v>
      </c>
      <c r="D339" t="str">
        <f>'FY2016 RPDC '!D335</f>
        <v>WESTERN DUBUQUE</v>
      </c>
      <c r="E339">
        <f>'FY2016 RPDC '!E335</f>
        <v>2949.6</v>
      </c>
      <c r="F339">
        <f>'FY2016 RPDC '!F335</f>
        <v>6421</v>
      </c>
      <c r="G339">
        <f>'FY2016 RPDC '!G335</f>
        <v>18939382</v>
      </c>
      <c r="H339">
        <f>'FY2016 RPDC '!H335</f>
        <v>0</v>
      </c>
      <c r="I339">
        <f>'FY2016 RPDC '!I335</f>
        <v>18939382</v>
      </c>
      <c r="J339">
        <f>'FY2016 RPDC '!J335</f>
        <v>2991.3</v>
      </c>
      <c r="K339">
        <f>'FY2016 RPDC '!K335</f>
        <v>6501</v>
      </c>
      <c r="L339">
        <f>'FY2016 RPDC '!L335</f>
        <v>19446441.300000001</v>
      </c>
      <c r="M339" t="e">
        <f>'FY2016 RPDC '!#REF!</f>
        <v>#REF!</v>
      </c>
      <c r="N339" t="e">
        <f>'FY2016 RPDC '!#REF!</f>
        <v>#REF!</v>
      </c>
      <c r="O339" t="e">
        <f>'FY2016 RPDC '!#REF!</f>
        <v>#REF!</v>
      </c>
      <c r="P339">
        <f>'FY2016 RPDC '!M335</f>
        <v>0</v>
      </c>
      <c r="Q339">
        <f>'FY2016 RPDC '!N335</f>
        <v>19446441.300000001</v>
      </c>
      <c r="R339">
        <f>'FY2016 RPDC '!O335</f>
        <v>507059.30000000075</v>
      </c>
      <c r="S339">
        <f>'FY2016 RPDC '!P335</f>
        <v>2.6772747917540328E-2</v>
      </c>
      <c r="T339">
        <f>'FY2016 RPDC '!Q335</f>
        <v>41.700000000000273</v>
      </c>
      <c r="U339">
        <f>'FY2016 RPDC '!R335</f>
        <v>1.4137510170870719E-2</v>
      </c>
    </row>
    <row r="340" spans="1:21" x14ac:dyDescent="0.35">
      <c r="A340">
        <f>'FY2016 RPDC '!A336</f>
        <v>339</v>
      </c>
      <c r="B340">
        <f>'FY2016 RPDC '!B336</f>
        <v>6992</v>
      </c>
      <c r="C340">
        <f>'FY2016 RPDC '!C336</f>
        <v>6992</v>
      </c>
      <c r="D340" t="str">
        <f>'FY2016 RPDC '!D336</f>
        <v>WESTWOOD</v>
      </c>
      <c r="E340">
        <f>'FY2016 RPDC '!E336</f>
        <v>521</v>
      </c>
      <c r="F340">
        <f>'FY2016 RPDC '!F336</f>
        <v>6395</v>
      </c>
      <c r="G340">
        <f>'FY2016 RPDC '!G336</f>
        <v>3331795</v>
      </c>
      <c r="H340">
        <f>'FY2016 RPDC '!H336</f>
        <v>48503</v>
      </c>
      <c r="I340">
        <f>'FY2016 RPDC '!I336</f>
        <v>3380298</v>
      </c>
      <c r="J340">
        <f>'FY2016 RPDC '!J336</f>
        <v>520</v>
      </c>
      <c r="K340">
        <f>'FY2016 RPDC '!K336</f>
        <v>6475</v>
      </c>
      <c r="L340">
        <f>'FY2016 RPDC '!L336</f>
        <v>3367000</v>
      </c>
      <c r="M340" t="e">
        <f>'FY2016 RPDC '!#REF!</f>
        <v>#REF!</v>
      </c>
      <c r="N340" t="e">
        <f>'FY2016 RPDC '!#REF!</f>
        <v>#REF!</v>
      </c>
      <c r="O340" t="e">
        <f>'FY2016 RPDC '!#REF!</f>
        <v>#REF!</v>
      </c>
      <c r="P340">
        <f>'FY2016 RPDC '!M336</f>
        <v>0</v>
      </c>
      <c r="Q340">
        <f>'FY2016 RPDC '!N336</f>
        <v>3367000</v>
      </c>
      <c r="R340">
        <f>'FY2016 RPDC '!O336</f>
        <v>-13298</v>
      </c>
      <c r="S340">
        <f>'FY2016 RPDC '!P336</f>
        <v>-3.9339726852484604E-3</v>
      </c>
      <c r="T340">
        <f>'FY2016 RPDC '!Q336</f>
        <v>-1</v>
      </c>
      <c r="U340">
        <f>'FY2016 RPDC '!R336</f>
        <v>-1.9193857965451055E-3</v>
      </c>
    </row>
    <row r="341" spans="1:21" x14ac:dyDescent="0.35">
      <c r="A341">
        <f>'FY2016 RPDC '!A337</f>
        <v>340</v>
      </c>
      <c r="B341">
        <f>'FY2016 RPDC '!B337</f>
        <v>7002</v>
      </c>
      <c r="C341">
        <f>'FY2016 RPDC '!C337</f>
        <v>7002</v>
      </c>
      <c r="D341" t="str">
        <f>'FY2016 RPDC '!D337</f>
        <v>WHITING</v>
      </c>
      <c r="E341">
        <f>'FY2016 RPDC '!E337</f>
        <v>171.3</v>
      </c>
      <c r="F341">
        <f>'FY2016 RPDC '!F337</f>
        <v>6366</v>
      </c>
      <c r="G341">
        <f>'FY2016 RPDC '!G337</f>
        <v>1090496</v>
      </c>
      <c r="H341">
        <f>'FY2016 RPDC '!H337</f>
        <v>121835</v>
      </c>
      <c r="I341">
        <f>'FY2016 RPDC '!I337</f>
        <v>1212331</v>
      </c>
      <c r="J341">
        <f>'FY2016 RPDC '!J337</f>
        <v>177.9</v>
      </c>
      <c r="K341">
        <f>'FY2016 RPDC '!K337</f>
        <v>6446</v>
      </c>
      <c r="L341">
        <f>'FY2016 RPDC '!L337</f>
        <v>1146743.4000000001</v>
      </c>
      <c r="M341" t="e">
        <f>'FY2016 RPDC '!#REF!</f>
        <v>#REF!</v>
      </c>
      <c r="N341" t="e">
        <f>'FY2016 RPDC '!#REF!</f>
        <v>#REF!</v>
      </c>
      <c r="O341" t="e">
        <f>'FY2016 RPDC '!#REF!</f>
        <v>#REF!</v>
      </c>
      <c r="P341">
        <f>'FY2016 RPDC '!M337</f>
        <v>0</v>
      </c>
      <c r="Q341">
        <f>'FY2016 RPDC '!N337</f>
        <v>1146743.4000000001</v>
      </c>
      <c r="R341">
        <f>'FY2016 RPDC '!O337</f>
        <v>-65587.59999999986</v>
      </c>
      <c r="S341">
        <f>'FY2016 RPDC '!P337</f>
        <v>-5.4100406572132415E-2</v>
      </c>
      <c r="T341">
        <f>'FY2016 RPDC '!Q337</f>
        <v>6.5999999999999943</v>
      </c>
      <c r="U341">
        <f>'FY2016 RPDC '!R337</f>
        <v>3.8528896672504344E-2</v>
      </c>
    </row>
    <row r="342" spans="1:21" x14ac:dyDescent="0.35">
      <c r="A342">
        <f>'FY2016 RPDC '!A338</f>
        <v>341</v>
      </c>
      <c r="B342">
        <f>'FY2016 RPDC '!B338</f>
        <v>7029</v>
      </c>
      <c r="C342">
        <f>'FY2016 RPDC '!C338</f>
        <v>7029</v>
      </c>
      <c r="D342" t="str">
        <f>'FY2016 RPDC '!D338</f>
        <v>WILLIAMSBURG</v>
      </c>
      <c r="E342">
        <f>'FY2016 RPDC '!E338</f>
        <v>1143.5999999999999</v>
      </c>
      <c r="F342">
        <f>'FY2016 RPDC '!F338</f>
        <v>6382</v>
      </c>
      <c r="G342">
        <f>'FY2016 RPDC '!G338</f>
        <v>7298455</v>
      </c>
      <c r="H342">
        <f>'FY2016 RPDC '!H338</f>
        <v>0</v>
      </c>
      <c r="I342">
        <f>'FY2016 RPDC '!I338</f>
        <v>7298455</v>
      </c>
      <c r="J342">
        <f>'FY2016 RPDC '!J338</f>
        <v>1140.3</v>
      </c>
      <c r="K342">
        <f>'FY2016 RPDC '!K338</f>
        <v>6462</v>
      </c>
      <c r="L342">
        <f>'FY2016 RPDC '!L338</f>
        <v>7368618.5999999996</v>
      </c>
      <c r="M342" t="e">
        <f>'FY2016 RPDC '!#REF!</f>
        <v>#REF!</v>
      </c>
      <c r="N342" t="e">
        <f>'FY2016 RPDC '!#REF!</f>
        <v>#REF!</v>
      </c>
      <c r="O342" t="e">
        <f>'FY2016 RPDC '!#REF!</f>
        <v>#REF!</v>
      </c>
      <c r="P342">
        <f>'FY2016 RPDC '!M338</f>
        <v>2820.9500000001863</v>
      </c>
      <c r="Q342">
        <f>'FY2016 RPDC '!N338</f>
        <v>7371439.5499999998</v>
      </c>
      <c r="R342">
        <f>'FY2016 RPDC '!O338</f>
        <v>72984.549999999814</v>
      </c>
      <c r="S342">
        <f>'FY2016 RPDC '!P338</f>
        <v>9.9999999999999742E-3</v>
      </c>
      <c r="T342">
        <f>'FY2016 RPDC '!Q338</f>
        <v>-3.2999999999999545</v>
      </c>
      <c r="U342">
        <f>'FY2016 RPDC '!R338</f>
        <v>-2.8856243441762459E-3</v>
      </c>
    </row>
    <row r="343" spans="1:21" x14ac:dyDescent="0.35">
      <c r="A343">
        <f>'FY2016 RPDC '!A339</f>
        <v>342</v>
      </c>
      <c r="B343">
        <f>'FY2016 RPDC '!B339</f>
        <v>7038</v>
      </c>
      <c r="C343">
        <f>'FY2016 RPDC '!C339</f>
        <v>7038</v>
      </c>
      <c r="D343" t="str">
        <f>'FY2016 RPDC '!D339</f>
        <v>WILTON</v>
      </c>
      <c r="E343">
        <f>'FY2016 RPDC '!E339</f>
        <v>762</v>
      </c>
      <c r="F343">
        <f>'FY2016 RPDC '!F339</f>
        <v>6366</v>
      </c>
      <c r="G343">
        <f>'FY2016 RPDC '!G339</f>
        <v>4850892</v>
      </c>
      <c r="H343">
        <f>'FY2016 RPDC '!H339</f>
        <v>0</v>
      </c>
      <c r="I343">
        <f>'FY2016 RPDC '!I339</f>
        <v>4850892</v>
      </c>
      <c r="J343">
        <f>'FY2016 RPDC '!J339</f>
        <v>775.9</v>
      </c>
      <c r="K343">
        <f>'FY2016 RPDC '!K339</f>
        <v>6446</v>
      </c>
      <c r="L343">
        <f>'FY2016 RPDC '!L339</f>
        <v>5001451.3999999994</v>
      </c>
      <c r="M343" t="e">
        <f>'FY2016 RPDC '!#REF!</f>
        <v>#REF!</v>
      </c>
      <c r="N343" t="e">
        <f>'FY2016 RPDC '!#REF!</f>
        <v>#REF!</v>
      </c>
      <c r="O343" t="e">
        <f>'FY2016 RPDC '!#REF!</f>
        <v>#REF!</v>
      </c>
      <c r="P343">
        <f>'FY2016 RPDC '!M339</f>
        <v>0</v>
      </c>
      <c r="Q343">
        <f>'FY2016 RPDC '!N339</f>
        <v>5001451.3999999994</v>
      </c>
      <c r="R343">
        <f>'FY2016 RPDC '!O339</f>
        <v>150559.39999999944</v>
      </c>
      <c r="S343">
        <f>'FY2016 RPDC '!P339</f>
        <v>3.1037466923608988E-2</v>
      </c>
      <c r="T343">
        <f>'FY2016 RPDC '!Q339</f>
        <v>13.899999999999977</v>
      </c>
      <c r="U343">
        <f>'FY2016 RPDC '!R339</f>
        <v>1.8241469816272934E-2</v>
      </c>
    </row>
    <row r="344" spans="1:21" x14ac:dyDescent="0.35">
      <c r="A344">
        <f>'FY2016 RPDC '!A340</f>
        <v>343</v>
      </c>
      <c r="B344">
        <f>'FY2016 RPDC '!B340</f>
        <v>7047</v>
      </c>
      <c r="C344">
        <f>'FY2016 RPDC '!C340</f>
        <v>7047</v>
      </c>
      <c r="D344" t="str">
        <f>'FY2016 RPDC '!D340</f>
        <v>WINFIELD-MT UNION</v>
      </c>
      <c r="E344">
        <f>'FY2016 RPDC '!E340</f>
        <v>377.7</v>
      </c>
      <c r="F344">
        <f>'FY2016 RPDC '!F340</f>
        <v>6396</v>
      </c>
      <c r="G344">
        <f>'FY2016 RPDC '!G340</f>
        <v>2415769</v>
      </c>
      <c r="H344">
        <f>'FY2016 RPDC '!H340</f>
        <v>0</v>
      </c>
      <c r="I344">
        <f>'FY2016 RPDC '!I340</f>
        <v>2415769</v>
      </c>
      <c r="J344">
        <f>'FY2016 RPDC '!J340</f>
        <v>369.2</v>
      </c>
      <c r="K344">
        <f>'FY2016 RPDC '!K340</f>
        <v>6476</v>
      </c>
      <c r="L344">
        <f>'FY2016 RPDC '!L340</f>
        <v>2390939.1999999997</v>
      </c>
      <c r="M344" t="e">
        <f>'FY2016 RPDC '!#REF!</f>
        <v>#REF!</v>
      </c>
      <c r="N344" t="e">
        <f>'FY2016 RPDC '!#REF!</f>
        <v>#REF!</v>
      </c>
      <c r="O344" t="e">
        <f>'FY2016 RPDC '!#REF!</f>
        <v>#REF!</v>
      </c>
      <c r="P344">
        <f>'FY2016 RPDC '!M340</f>
        <v>48987.490000000224</v>
      </c>
      <c r="Q344">
        <f>'FY2016 RPDC '!N340</f>
        <v>2439926.69</v>
      </c>
      <c r="R344">
        <f>'FY2016 RPDC '!O340</f>
        <v>24157.689999999944</v>
      </c>
      <c r="S344">
        <f>'FY2016 RPDC '!P340</f>
        <v>9.9999999999999777E-3</v>
      </c>
      <c r="T344">
        <f>'FY2016 RPDC '!Q340</f>
        <v>-8.5</v>
      </c>
      <c r="U344">
        <f>'FY2016 RPDC '!R340</f>
        <v>-2.2504633306857296E-2</v>
      </c>
    </row>
    <row r="345" spans="1:21" x14ac:dyDescent="0.35">
      <c r="A345">
        <f>'FY2016 RPDC '!A341</f>
        <v>344</v>
      </c>
      <c r="B345">
        <f>'FY2016 RPDC '!B341</f>
        <v>7056</v>
      </c>
      <c r="C345">
        <f>'FY2016 RPDC '!C341</f>
        <v>7056</v>
      </c>
      <c r="D345" t="str">
        <f>'FY2016 RPDC '!D341</f>
        <v>WINTERSET</v>
      </c>
      <c r="E345">
        <f>'FY2016 RPDC '!E341</f>
        <v>1714.9</v>
      </c>
      <c r="F345">
        <f>'FY2016 RPDC '!F341</f>
        <v>6366</v>
      </c>
      <c r="G345">
        <f>'FY2016 RPDC '!G341</f>
        <v>10917053</v>
      </c>
      <c r="H345">
        <f>'FY2016 RPDC '!H341</f>
        <v>0</v>
      </c>
      <c r="I345">
        <f>'FY2016 RPDC '!I341</f>
        <v>10917053</v>
      </c>
      <c r="J345">
        <f>'FY2016 RPDC '!J341</f>
        <v>1725.5</v>
      </c>
      <c r="K345">
        <f>'FY2016 RPDC '!K341</f>
        <v>6446</v>
      </c>
      <c r="L345">
        <f>'FY2016 RPDC '!L341</f>
        <v>11122573</v>
      </c>
      <c r="M345" t="e">
        <f>'FY2016 RPDC '!#REF!</f>
        <v>#REF!</v>
      </c>
      <c r="N345" t="e">
        <f>'FY2016 RPDC '!#REF!</f>
        <v>#REF!</v>
      </c>
      <c r="O345" t="e">
        <f>'FY2016 RPDC '!#REF!</f>
        <v>#REF!</v>
      </c>
      <c r="P345">
        <f>'FY2016 RPDC '!M341</f>
        <v>0</v>
      </c>
      <c r="Q345">
        <f>'FY2016 RPDC '!N341</f>
        <v>11122573</v>
      </c>
      <c r="R345">
        <f>'FY2016 RPDC '!O341</f>
        <v>205520</v>
      </c>
      <c r="S345">
        <f>'FY2016 RPDC '!P341</f>
        <v>1.882559331717085E-2</v>
      </c>
      <c r="T345">
        <f>'FY2016 RPDC '!Q341</f>
        <v>10.599999999999909</v>
      </c>
      <c r="U345">
        <f>'FY2016 RPDC '!R341</f>
        <v>6.1811184325616117E-3</v>
      </c>
    </row>
    <row r="346" spans="1:21" x14ac:dyDescent="0.35">
      <c r="A346" t="e">
        <f>'FY2016 RPDC '!#REF!</f>
        <v>#REF!</v>
      </c>
      <c r="B346" t="e">
        <f>'FY2016 RPDC '!#REF!</f>
        <v>#REF!</v>
      </c>
      <c r="C346" t="e">
        <f>'FY2016 RPDC '!#REF!</f>
        <v>#REF!</v>
      </c>
      <c r="D346" t="e">
        <f>'FY2016 RPDC '!#REF!</f>
        <v>#REF!</v>
      </c>
      <c r="E346" t="e">
        <f>'FY2016 RPDC '!#REF!</f>
        <v>#REF!</v>
      </c>
      <c r="F346" t="e">
        <f>'FY2016 RPDC '!#REF!</f>
        <v>#REF!</v>
      </c>
      <c r="G346" t="e">
        <f>'FY2016 RPDC '!#REF!</f>
        <v>#REF!</v>
      </c>
      <c r="H346" t="e">
        <f>'FY2016 RPDC '!#REF!</f>
        <v>#REF!</v>
      </c>
      <c r="I346" t="e">
        <f>'FY2016 RPDC '!#REF!</f>
        <v>#REF!</v>
      </c>
      <c r="J346" t="e">
        <f>'FY2016 RPDC '!#REF!</f>
        <v>#REF!</v>
      </c>
      <c r="K346" t="e">
        <f>'FY2016 RPDC '!#REF!</f>
        <v>#REF!</v>
      </c>
      <c r="L346" t="e">
        <f>'FY2016 RPDC '!#REF!</f>
        <v>#REF!</v>
      </c>
      <c r="M346" t="e">
        <f>'FY2016 RPDC '!#REF!</f>
        <v>#REF!</v>
      </c>
      <c r="N346" t="e">
        <f>'FY2016 RPDC '!#REF!</f>
        <v>#REF!</v>
      </c>
      <c r="O346" t="e">
        <f>'FY2016 RPDC '!#REF!</f>
        <v>#REF!</v>
      </c>
      <c r="P346" t="e">
        <f>'FY2016 RPDC '!#REF!</f>
        <v>#REF!</v>
      </c>
      <c r="Q346" t="e">
        <f>'FY2016 RPDC '!#REF!</f>
        <v>#REF!</v>
      </c>
      <c r="R346" t="e">
        <f>'FY2016 RPDC '!#REF!</f>
        <v>#REF!</v>
      </c>
      <c r="S346" t="e">
        <f>'FY2016 RPDC '!#REF!</f>
        <v>#REF!</v>
      </c>
      <c r="T346" t="e">
        <f>'FY2016 RPDC '!#REF!</f>
        <v>#REF!</v>
      </c>
      <c r="U346" t="e">
        <f>'FY2016 RPDC '!#REF!</f>
        <v>#REF!</v>
      </c>
    </row>
    <row r="347" spans="1:21" x14ac:dyDescent="0.35">
      <c r="A347">
        <f>'FY2016 RPDC '!A342</f>
        <v>346</v>
      </c>
      <c r="B347">
        <f>'FY2016 RPDC '!B342</f>
        <v>7092</v>
      </c>
      <c r="C347">
        <f>'FY2016 RPDC '!C342</f>
        <v>7092</v>
      </c>
      <c r="D347" t="str">
        <f>'FY2016 RPDC '!D342</f>
        <v>WOODBINE</v>
      </c>
      <c r="E347">
        <f>'FY2016 RPDC '!E342</f>
        <v>443.8</v>
      </c>
      <c r="F347">
        <f>'FY2016 RPDC '!F342</f>
        <v>6366</v>
      </c>
      <c r="G347">
        <f>'FY2016 RPDC '!G342</f>
        <v>2825231</v>
      </c>
      <c r="H347">
        <f>'FY2016 RPDC '!H342</f>
        <v>0</v>
      </c>
      <c r="I347">
        <f>'FY2016 RPDC '!I342</f>
        <v>2825231</v>
      </c>
      <c r="J347">
        <f>'FY2016 RPDC '!J342</f>
        <v>453</v>
      </c>
      <c r="K347">
        <f>'FY2016 RPDC '!K342</f>
        <v>6446</v>
      </c>
      <c r="L347">
        <f>'FY2016 RPDC '!L342</f>
        <v>2920038</v>
      </c>
      <c r="M347" t="e">
        <f>'FY2016 RPDC '!#REF!</f>
        <v>#REF!</v>
      </c>
      <c r="N347" t="e">
        <f>'FY2016 RPDC '!#REF!</f>
        <v>#REF!</v>
      </c>
      <c r="O347" t="e">
        <f>'FY2016 RPDC '!#REF!</f>
        <v>#REF!</v>
      </c>
      <c r="P347">
        <f>'FY2016 RPDC '!M342</f>
        <v>0</v>
      </c>
      <c r="Q347">
        <f>'FY2016 RPDC '!N342</f>
        <v>2920038</v>
      </c>
      <c r="R347">
        <f>'FY2016 RPDC '!O342</f>
        <v>94807</v>
      </c>
      <c r="S347">
        <f>'FY2016 RPDC '!P342</f>
        <v>3.3557256026144414E-2</v>
      </c>
      <c r="T347">
        <f>'FY2016 RPDC '!Q342</f>
        <v>9.1999999999999886</v>
      </c>
      <c r="U347">
        <f>'FY2016 RPDC '!R342</f>
        <v>2.0730058584948148E-2</v>
      </c>
    </row>
    <row r="348" spans="1:21" x14ac:dyDescent="0.35">
      <c r="A348">
        <f>'FY2016 RPDC '!A343</f>
        <v>347</v>
      </c>
      <c r="B348">
        <f>'FY2016 RPDC '!B343</f>
        <v>7098</v>
      </c>
      <c r="C348">
        <f>'FY2016 RPDC '!C343</f>
        <v>7098</v>
      </c>
      <c r="D348" t="str">
        <f>'FY2016 RPDC '!D343</f>
        <v>WOODBURY CENTRAL</v>
      </c>
      <c r="E348">
        <f>'FY2016 RPDC '!E343</f>
        <v>565.5</v>
      </c>
      <c r="F348">
        <f>'FY2016 RPDC '!F343</f>
        <v>6366</v>
      </c>
      <c r="G348">
        <f>'FY2016 RPDC '!G343</f>
        <v>3599973</v>
      </c>
      <c r="H348">
        <f>'FY2016 RPDC '!H343</f>
        <v>41967</v>
      </c>
      <c r="I348">
        <f>'FY2016 RPDC '!I343</f>
        <v>3641940</v>
      </c>
      <c r="J348">
        <f>'FY2016 RPDC '!J343</f>
        <v>553.6</v>
      </c>
      <c r="K348">
        <f>'FY2016 RPDC '!K343</f>
        <v>6446</v>
      </c>
      <c r="L348">
        <f>'FY2016 RPDC '!L343</f>
        <v>3568505.6</v>
      </c>
      <c r="M348" t="e">
        <f>'FY2016 RPDC '!#REF!</f>
        <v>#REF!</v>
      </c>
      <c r="N348" t="e">
        <f>'FY2016 RPDC '!#REF!</f>
        <v>#REF!</v>
      </c>
      <c r="O348" t="e">
        <f>'FY2016 RPDC '!#REF!</f>
        <v>#REF!</v>
      </c>
      <c r="P348">
        <f>'FY2016 RPDC '!M343</f>
        <v>67467.129999999888</v>
      </c>
      <c r="Q348">
        <f>'FY2016 RPDC '!N343</f>
        <v>3635972.73</v>
      </c>
      <c r="R348">
        <f>'FY2016 RPDC '!O343</f>
        <v>-5967.2700000000186</v>
      </c>
      <c r="S348">
        <f>'FY2016 RPDC '!P343</f>
        <v>-1.6384866307517473E-3</v>
      </c>
      <c r="T348">
        <f>'FY2016 RPDC '!Q343</f>
        <v>-11.899999999999977</v>
      </c>
      <c r="U348">
        <f>'FY2016 RPDC '!R343</f>
        <v>-2.1043324491600315E-2</v>
      </c>
    </row>
    <row r="349" spans="1:21" x14ac:dyDescent="0.35">
      <c r="A349">
        <f>'FY2016 RPDC '!A344</f>
        <v>348</v>
      </c>
      <c r="B349">
        <f>'FY2016 RPDC '!B344</f>
        <v>7110</v>
      </c>
      <c r="C349">
        <f>'FY2016 RPDC '!C344</f>
        <v>7110</v>
      </c>
      <c r="D349" t="str">
        <f>'FY2016 RPDC '!D344</f>
        <v>WOODWARD-GRANGER</v>
      </c>
      <c r="E349">
        <f>'FY2016 RPDC '!E344</f>
        <v>912.3</v>
      </c>
      <c r="F349">
        <f>'FY2016 RPDC '!F344</f>
        <v>6458</v>
      </c>
      <c r="G349">
        <f>'FY2016 RPDC '!G344</f>
        <v>5891633</v>
      </c>
      <c r="H349">
        <f>'FY2016 RPDC '!H344</f>
        <v>0</v>
      </c>
      <c r="I349">
        <f>'FY2016 RPDC '!I344</f>
        <v>5891633</v>
      </c>
      <c r="J349">
        <f>'FY2016 RPDC '!J344</f>
        <v>928.7</v>
      </c>
      <c r="K349">
        <f>'FY2016 RPDC '!K344</f>
        <v>6538</v>
      </c>
      <c r="L349">
        <f>'FY2016 RPDC '!L344</f>
        <v>6071840.6000000006</v>
      </c>
      <c r="M349" t="e">
        <f>'FY2016 RPDC '!#REF!</f>
        <v>#REF!</v>
      </c>
      <c r="N349" t="e">
        <f>'FY2016 RPDC '!#REF!</f>
        <v>#REF!</v>
      </c>
      <c r="O349" t="e">
        <f>'FY2016 RPDC '!#REF!</f>
        <v>#REF!</v>
      </c>
      <c r="P349">
        <f>'FY2016 RPDC '!M344</f>
        <v>0</v>
      </c>
      <c r="Q349">
        <f>'FY2016 RPDC '!N344</f>
        <v>6071840.6000000006</v>
      </c>
      <c r="R349">
        <f>'FY2016 RPDC '!O344</f>
        <v>180207.60000000056</v>
      </c>
      <c r="S349">
        <f>'FY2016 RPDC '!P344</f>
        <v>3.0587037583637771E-2</v>
      </c>
      <c r="T349">
        <f>'FY2016 RPDC '!Q344</f>
        <v>16.400000000000091</v>
      </c>
      <c r="U349">
        <f>'FY2016 RPDC '!R344</f>
        <v>1.7976542803902325E-2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0"/>
  <sheetViews>
    <sheetView showGridLines="0" topLeftCell="D1" workbookViewId="0">
      <selection activeCell="H353" sqref="H353:H358"/>
    </sheetView>
  </sheetViews>
  <sheetFormatPr defaultRowHeight="14.5" x14ac:dyDescent="0.35"/>
  <cols>
    <col min="1" max="3" width="0" hidden="1" customWidth="1"/>
    <col min="4" max="4" width="29.90625" style="1" customWidth="1"/>
    <col min="5" max="6" width="18" style="249" bestFit="1" customWidth="1"/>
    <col min="7" max="7" width="14.36328125" style="249" bestFit="1" customWidth="1"/>
    <col min="8" max="8" width="14.36328125" style="250" customWidth="1"/>
  </cols>
  <sheetData>
    <row r="1" spans="1:8" ht="19.5" x14ac:dyDescent="0.35">
      <c r="D1" s="334" t="s">
        <v>505</v>
      </c>
      <c r="E1" s="335"/>
      <c r="F1" s="335"/>
      <c r="G1" s="335"/>
      <c r="H1" s="336"/>
    </row>
    <row r="3" spans="1:8" s="251" customFormat="1" ht="43.5" x14ac:dyDescent="0.35">
      <c r="A3" s="251" t="s">
        <v>116</v>
      </c>
      <c r="B3" s="251" t="s">
        <v>484</v>
      </c>
      <c r="C3" s="251" t="s">
        <v>485</v>
      </c>
      <c r="D3" s="242" t="s">
        <v>0</v>
      </c>
      <c r="E3" s="253" t="s">
        <v>502</v>
      </c>
      <c r="F3" s="253" t="s">
        <v>503</v>
      </c>
      <c r="G3" s="253" t="s">
        <v>501</v>
      </c>
      <c r="H3" s="254" t="s">
        <v>504</v>
      </c>
    </row>
    <row r="4" spans="1:8" x14ac:dyDescent="0.35">
      <c r="A4">
        <v>1</v>
      </c>
      <c r="B4">
        <v>18</v>
      </c>
      <c r="C4">
        <v>18</v>
      </c>
      <c r="D4" s="252" t="s">
        <v>138</v>
      </c>
      <c r="E4" s="258">
        <v>2187033.3000000003</v>
      </c>
      <c r="F4" s="259">
        <v>2229909.3000000003</v>
      </c>
      <c r="G4" s="258">
        <v>42876</v>
      </c>
      <c r="H4" s="260">
        <v>1.960463976474432E-2</v>
      </c>
    </row>
    <row r="5" spans="1:8" x14ac:dyDescent="0.35">
      <c r="A5">
        <v>2</v>
      </c>
      <c r="B5">
        <v>27</v>
      </c>
      <c r="C5">
        <v>27</v>
      </c>
      <c r="D5" s="235" t="s">
        <v>1</v>
      </c>
      <c r="E5" s="261">
        <v>8964017.7000000011</v>
      </c>
      <c r="F5" s="262">
        <v>9139181.7000000011</v>
      </c>
      <c r="G5" s="261">
        <v>175164</v>
      </c>
      <c r="H5" s="263">
        <v>1.9540791402051779E-2</v>
      </c>
    </row>
    <row r="6" spans="1:8" x14ac:dyDescent="0.35">
      <c r="A6">
        <v>3</v>
      </c>
      <c r="B6">
        <v>9</v>
      </c>
      <c r="C6">
        <v>9</v>
      </c>
      <c r="D6" s="235" t="s">
        <v>2</v>
      </c>
      <c r="E6" s="261">
        <v>3942744.07</v>
      </c>
      <c r="F6" s="262">
        <v>3942744.07</v>
      </c>
      <c r="G6" s="261">
        <v>0</v>
      </c>
      <c r="H6" s="263">
        <v>0</v>
      </c>
    </row>
    <row r="7" spans="1:8" x14ac:dyDescent="0.35">
      <c r="A7">
        <v>4</v>
      </c>
      <c r="B7">
        <v>441</v>
      </c>
      <c r="C7">
        <v>441</v>
      </c>
      <c r="D7" s="235" t="s">
        <v>3</v>
      </c>
      <c r="E7" s="261">
        <v>3683385.16</v>
      </c>
      <c r="F7" s="262">
        <v>3733454.4</v>
      </c>
      <c r="G7" s="261">
        <v>50069.239999999758</v>
      </c>
      <c r="H7" s="263">
        <v>1.3593267558258761E-2</v>
      </c>
    </row>
    <row r="8" spans="1:8" x14ac:dyDescent="0.35">
      <c r="A8">
        <v>5</v>
      </c>
      <c r="B8">
        <v>63</v>
      </c>
      <c r="C8">
        <v>63</v>
      </c>
      <c r="D8" s="236" t="s">
        <v>140</v>
      </c>
      <c r="E8" s="267">
        <v>3158829.6</v>
      </c>
      <c r="F8" s="268">
        <v>3220245.6</v>
      </c>
      <c r="G8" s="267">
        <v>61416</v>
      </c>
      <c r="H8" s="269">
        <v>1.9442644199611146E-2</v>
      </c>
    </row>
    <row r="9" spans="1:8" x14ac:dyDescent="0.35">
      <c r="A9">
        <v>6</v>
      </c>
      <c r="B9">
        <v>72</v>
      </c>
      <c r="C9">
        <v>72</v>
      </c>
      <c r="D9" s="235" t="s">
        <v>4</v>
      </c>
      <c r="E9" s="261">
        <v>1321026</v>
      </c>
      <c r="F9" s="262">
        <v>1346586</v>
      </c>
      <c r="G9" s="261">
        <v>25560</v>
      </c>
      <c r="H9" s="263">
        <v>1.9348597226701063E-2</v>
      </c>
    </row>
    <row r="10" spans="1:8" x14ac:dyDescent="0.35">
      <c r="A10">
        <v>7</v>
      </c>
      <c r="B10">
        <v>81</v>
      </c>
      <c r="C10">
        <v>81</v>
      </c>
      <c r="D10" s="235" t="s">
        <v>141</v>
      </c>
      <c r="E10" s="261">
        <v>7241694.9500000002</v>
      </c>
      <c r="F10" s="262">
        <v>7381854.7999999998</v>
      </c>
      <c r="G10" s="261">
        <v>140159.84999999963</v>
      </c>
      <c r="H10" s="263">
        <v>1.9354564223945891E-2</v>
      </c>
    </row>
    <row r="11" spans="1:8" x14ac:dyDescent="0.35">
      <c r="A11">
        <v>8</v>
      </c>
      <c r="B11">
        <v>99</v>
      </c>
      <c r="C11">
        <v>99</v>
      </c>
      <c r="D11" s="235" t="s">
        <v>142</v>
      </c>
      <c r="E11" s="261">
        <v>3417966.4</v>
      </c>
      <c r="F11" s="262">
        <v>3484974.4</v>
      </c>
      <c r="G11" s="261">
        <v>67008</v>
      </c>
      <c r="H11" s="263">
        <v>1.9604639764744324E-2</v>
      </c>
    </row>
    <row r="12" spans="1:8" x14ac:dyDescent="0.35">
      <c r="A12">
        <v>9</v>
      </c>
      <c r="B12">
        <v>108</v>
      </c>
      <c r="C12">
        <v>108</v>
      </c>
      <c r="D12" s="235" t="s">
        <v>143</v>
      </c>
      <c r="E12" s="261">
        <v>1619004.5</v>
      </c>
      <c r="F12" s="262">
        <v>1650744.5</v>
      </c>
      <c r="G12" s="261">
        <v>31740</v>
      </c>
      <c r="H12" s="263">
        <v>1.9604639764744324E-2</v>
      </c>
    </row>
    <row r="13" spans="1:8" x14ac:dyDescent="0.35">
      <c r="A13">
        <v>10</v>
      </c>
      <c r="B13">
        <v>126</v>
      </c>
      <c r="C13">
        <v>126</v>
      </c>
      <c r="D13" s="236" t="s">
        <v>5</v>
      </c>
      <c r="E13" s="267">
        <v>7430876.0300000003</v>
      </c>
      <c r="F13" s="268">
        <v>7527949.7999999998</v>
      </c>
      <c r="G13" s="267">
        <v>97073.769999999553</v>
      </c>
      <c r="H13" s="269">
        <v>1.3063570110454331E-2</v>
      </c>
    </row>
    <row r="14" spans="1:8" x14ac:dyDescent="0.35">
      <c r="A14">
        <v>11</v>
      </c>
      <c r="B14">
        <v>135</v>
      </c>
      <c r="C14">
        <v>135</v>
      </c>
      <c r="D14" s="235" t="s">
        <v>144</v>
      </c>
      <c r="E14" s="261">
        <v>7492603.7000000002</v>
      </c>
      <c r="F14" s="262">
        <v>7637551.7000000002</v>
      </c>
      <c r="G14" s="261">
        <v>144948</v>
      </c>
      <c r="H14" s="263">
        <v>1.934547799451878E-2</v>
      </c>
    </row>
    <row r="15" spans="1:8" x14ac:dyDescent="0.35">
      <c r="A15">
        <v>12</v>
      </c>
      <c r="B15">
        <v>171</v>
      </c>
      <c r="C15">
        <v>171</v>
      </c>
      <c r="D15" s="235" t="s">
        <v>145</v>
      </c>
      <c r="E15" s="261">
        <v>3077638.8000000003</v>
      </c>
      <c r="F15" s="262">
        <v>3137974.8000000003</v>
      </c>
      <c r="G15" s="261">
        <v>60336</v>
      </c>
      <c r="H15" s="263">
        <v>1.960463976474432E-2</v>
      </c>
    </row>
    <row r="16" spans="1:8" x14ac:dyDescent="0.35">
      <c r="A16">
        <v>13</v>
      </c>
      <c r="B16">
        <v>225</v>
      </c>
      <c r="C16">
        <v>225</v>
      </c>
      <c r="D16" s="235" t="s">
        <v>146</v>
      </c>
      <c r="E16" s="261">
        <v>26264455.699999999</v>
      </c>
      <c r="F16" s="262">
        <v>26771899.699999999</v>
      </c>
      <c r="G16" s="261">
        <v>507444</v>
      </c>
      <c r="H16" s="263">
        <v>1.9320560296248592E-2</v>
      </c>
    </row>
    <row r="17" spans="1:8" x14ac:dyDescent="0.35">
      <c r="A17">
        <v>14</v>
      </c>
      <c r="B17">
        <v>234</v>
      </c>
      <c r="C17">
        <v>234</v>
      </c>
      <c r="D17" s="235" t="s">
        <v>147</v>
      </c>
      <c r="E17" s="261">
        <v>7599457.7999999998</v>
      </c>
      <c r="F17" s="262">
        <v>7748029.7999999998</v>
      </c>
      <c r="G17" s="261">
        <v>148572</v>
      </c>
      <c r="H17" s="263">
        <v>1.9550342130987292E-2</v>
      </c>
    </row>
    <row r="18" spans="1:8" x14ac:dyDescent="0.35">
      <c r="A18">
        <v>15</v>
      </c>
      <c r="B18">
        <v>243</v>
      </c>
      <c r="C18">
        <v>243</v>
      </c>
      <c r="D18" s="236" t="s">
        <v>148</v>
      </c>
      <c r="E18" s="267">
        <v>1699535.08</v>
      </c>
      <c r="F18" s="268">
        <v>1723429.8</v>
      </c>
      <c r="G18" s="267">
        <v>23894.719999999972</v>
      </c>
      <c r="H18" s="269">
        <v>1.4059562689344413E-2</v>
      </c>
    </row>
    <row r="19" spans="1:8" x14ac:dyDescent="0.35">
      <c r="A19">
        <v>16</v>
      </c>
      <c r="B19">
        <v>261</v>
      </c>
      <c r="C19">
        <v>261</v>
      </c>
      <c r="D19" s="235" t="s">
        <v>150</v>
      </c>
      <c r="E19" s="261">
        <v>57453542.299999997</v>
      </c>
      <c r="F19" s="262">
        <v>58579898.299999997</v>
      </c>
      <c r="G19" s="261">
        <v>1126356</v>
      </c>
      <c r="H19" s="263">
        <v>1.9604639764744324E-2</v>
      </c>
    </row>
    <row r="20" spans="1:8" x14ac:dyDescent="0.35">
      <c r="A20">
        <v>17</v>
      </c>
      <c r="B20">
        <v>279</v>
      </c>
      <c r="C20">
        <v>279</v>
      </c>
      <c r="D20" s="235" t="s">
        <v>7</v>
      </c>
      <c r="E20" s="261">
        <v>5153882</v>
      </c>
      <c r="F20" s="262">
        <v>5254922</v>
      </c>
      <c r="G20" s="261">
        <v>101040</v>
      </c>
      <c r="H20" s="263">
        <v>1.9604639764744324E-2</v>
      </c>
    </row>
    <row r="21" spans="1:8" x14ac:dyDescent="0.35">
      <c r="A21">
        <v>18</v>
      </c>
      <c r="B21">
        <v>333</v>
      </c>
      <c r="C21">
        <v>333</v>
      </c>
      <c r="D21" s="235" t="s">
        <v>8</v>
      </c>
      <c r="E21" s="261">
        <v>1838403</v>
      </c>
      <c r="F21" s="262">
        <v>1874187</v>
      </c>
      <c r="G21" s="261">
        <v>35784</v>
      </c>
      <c r="H21" s="263">
        <v>1.9464720194647202E-2</v>
      </c>
    </row>
    <row r="22" spans="1:8" x14ac:dyDescent="0.35">
      <c r="A22">
        <v>19</v>
      </c>
      <c r="B22">
        <v>355</v>
      </c>
      <c r="C22">
        <v>355</v>
      </c>
      <c r="D22" s="235" t="s">
        <v>152</v>
      </c>
      <c r="E22" s="261">
        <v>1833851.6</v>
      </c>
      <c r="F22" s="262">
        <v>1869803.6</v>
      </c>
      <c r="G22" s="261">
        <v>35952</v>
      </c>
      <c r="H22" s="263">
        <v>1.9604639764744324E-2</v>
      </c>
    </row>
    <row r="23" spans="1:8" x14ac:dyDescent="0.35">
      <c r="A23">
        <v>20</v>
      </c>
      <c r="B23">
        <v>387</v>
      </c>
      <c r="C23">
        <v>387</v>
      </c>
      <c r="D23" s="236" t="s">
        <v>153</v>
      </c>
      <c r="E23" s="267">
        <v>8751400</v>
      </c>
      <c r="F23" s="268">
        <v>8922856</v>
      </c>
      <c r="G23" s="267">
        <v>171456</v>
      </c>
      <c r="H23" s="269">
        <v>1.9591836734693877E-2</v>
      </c>
    </row>
    <row r="24" spans="1:8" x14ac:dyDescent="0.35">
      <c r="A24">
        <v>21</v>
      </c>
      <c r="B24">
        <v>414</v>
      </c>
      <c r="C24">
        <v>414</v>
      </c>
      <c r="D24" s="235" t="s">
        <v>154</v>
      </c>
      <c r="E24" s="261">
        <v>3366386.56</v>
      </c>
      <c r="F24" s="262">
        <v>3369192</v>
      </c>
      <c r="G24" s="261">
        <v>2805.4399999999441</v>
      </c>
      <c r="H24" s="263">
        <v>8.3336834614737294E-4</v>
      </c>
    </row>
    <row r="25" spans="1:8" x14ac:dyDescent="0.35">
      <c r="A25">
        <v>22</v>
      </c>
      <c r="B25">
        <v>423</v>
      </c>
      <c r="C25">
        <v>423</v>
      </c>
      <c r="D25" s="235" t="s">
        <v>155</v>
      </c>
      <c r="E25" s="261">
        <v>1590934.8</v>
      </c>
      <c r="F25" s="262">
        <v>1621786.8</v>
      </c>
      <c r="G25" s="261">
        <v>30852</v>
      </c>
      <c r="H25" s="263">
        <v>1.9392372333548805E-2</v>
      </c>
    </row>
    <row r="26" spans="1:8" x14ac:dyDescent="0.35">
      <c r="A26">
        <v>23</v>
      </c>
      <c r="B26">
        <v>472</v>
      </c>
      <c r="C26">
        <v>472</v>
      </c>
      <c r="D26" s="235" t="s">
        <v>156</v>
      </c>
      <c r="E26" s="261">
        <v>9431848.9000000004</v>
      </c>
      <c r="F26" s="262">
        <v>9616756.9000000004</v>
      </c>
      <c r="G26" s="261">
        <v>184908</v>
      </c>
      <c r="H26" s="263">
        <v>1.9604639764744324E-2</v>
      </c>
    </row>
    <row r="27" spans="1:8" x14ac:dyDescent="0.35">
      <c r="A27">
        <v>24</v>
      </c>
      <c r="B27">
        <v>504</v>
      </c>
      <c r="C27">
        <v>504</v>
      </c>
      <c r="D27" s="235" t="s">
        <v>9</v>
      </c>
      <c r="E27" s="261">
        <v>3962735.4</v>
      </c>
      <c r="F27" s="262">
        <v>4040423.4</v>
      </c>
      <c r="G27" s="261">
        <v>77688</v>
      </c>
      <c r="H27" s="263">
        <v>1.9604639764744324E-2</v>
      </c>
    </row>
    <row r="28" spans="1:8" x14ac:dyDescent="0.35">
      <c r="A28">
        <v>25</v>
      </c>
      <c r="B28">
        <v>513</v>
      </c>
      <c r="C28">
        <v>513</v>
      </c>
      <c r="D28" s="236" t="s">
        <v>157</v>
      </c>
      <c r="E28" s="267">
        <v>2332882.85</v>
      </c>
      <c r="F28" s="268">
        <v>2332882.85</v>
      </c>
      <c r="G28" s="267">
        <v>0</v>
      </c>
      <c r="H28" s="269">
        <v>0</v>
      </c>
    </row>
    <row r="29" spans="1:8" x14ac:dyDescent="0.35">
      <c r="A29">
        <v>26</v>
      </c>
      <c r="B29">
        <v>540</v>
      </c>
      <c r="C29">
        <v>540</v>
      </c>
      <c r="D29" s="235" t="s">
        <v>10</v>
      </c>
      <c r="E29" s="261">
        <v>3647606.92</v>
      </c>
      <c r="F29" s="262">
        <v>3683829.4000000004</v>
      </c>
      <c r="G29" s="261">
        <v>36222.480000000447</v>
      </c>
      <c r="H29" s="263">
        <v>9.9304779255108017E-3</v>
      </c>
    </row>
    <row r="30" spans="1:8" x14ac:dyDescent="0.35">
      <c r="A30">
        <v>27</v>
      </c>
      <c r="B30">
        <v>549</v>
      </c>
      <c r="C30">
        <v>549</v>
      </c>
      <c r="D30" s="235" t="s">
        <v>159</v>
      </c>
      <c r="E30" s="261">
        <v>3132330.17</v>
      </c>
      <c r="F30" s="262">
        <v>3132330.17</v>
      </c>
      <c r="G30" s="261">
        <v>0</v>
      </c>
      <c r="H30" s="263">
        <v>0</v>
      </c>
    </row>
    <row r="31" spans="1:8" x14ac:dyDescent="0.35">
      <c r="A31">
        <v>28</v>
      </c>
      <c r="B31">
        <v>576</v>
      </c>
      <c r="C31">
        <v>576</v>
      </c>
      <c r="D31" s="235" t="s">
        <v>160</v>
      </c>
      <c r="E31" s="261">
        <v>3576560.49</v>
      </c>
      <c r="F31" s="262">
        <v>3600242.5</v>
      </c>
      <c r="G31" s="261">
        <v>23682.009999999776</v>
      </c>
      <c r="H31" s="263">
        <v>6.6214481947709973E-3</v>
      </c>
    </row>
    <row r="32" spans="1:8" x14ac:dyDescent="0.35">
      <c r="A32">
        <v>29</v>
      </c>
      <c r="B32">
        <v>585</v>
      </c>
      <c r="C32">
        <v>585</v>
      </c>
      <c r="D32" s="235" t="s">
        <v>161</v>
      </c>
      <c r="E32" s="261">
        <v>3512810.8000000003</v>
      </c>
      <c r="F32" s="262">
        <v>3581042.8000000003</v>
      </c>
      <c r="G32" s="261">
        <v>68232</v>
      </c>
      <c r="H32" s="263">
        <v>1.9423761735189379E-2</v>
      </c>
    </row>
    <row r="33" spans="1:8" x14ac:dyDescent="0.35">
      <c r="A33">
        <v>30</v>
      </c>
      <c r="B33">
        <v>594</v>
      </c>
      <c r="C33">
        <v>594</v>
      </c>
      <c r="D33" s="236" t="s">
        <v>11</v>
      </c>
      <c r="E33" s="267">
        <v>4689453</v>
      </c>
      <c r="F33" s="268">
        <v>4781313</v>
      </c>
      <c r="G33" s="267">
        <v>91860</v>
      </c>
      <c r="H33" s="269">
        <v>1.9588638589618023E-2</v>
      </c>
    </row>
    <row r="34" spans="1:8" x14ac:dyDescent="0.35">
      <c r="A34">
        <v>31</v>
      </c>
      <c r="B34">
        <v>603</v>
      </c>
      <c r="C34">
        <v>603</v>
      </c>
      <c r="D34" s="235" t="s">
        <v>162</v>
      </c>
      <c r="E34" s="261">
        <v>1225392</v>
      </c>
      <c r="F34" s="262">
        <v>1248912</v>
      </c>
      <c r="G34" s="261">
        <v>23520</v>
      </c>
      <c r="H34" s="263">
        <v>1.9193857965451054E-2</v>
      </c>
    </row>
    <row r="35" spans="1:8" x14ac:dyDescent="0.35">
      <c r="A35">
        <v>32</v>
      </c>
      <c r="B35">
        <v>609</v>
      </c>
      <c r="C35">
        <v>609</v>
      </c>
      <c r="D35" s="235" t="s">
        <v>12</v>
      </c>
      <c r="E35" s="261">
        <v>9384204.9199999999</v>
      </c>
      <c r="F35" s="262">
        <v>9412335.5999999996</v>
      </c>
      <c r="G35" s="261">
        <v>28130.679999999702</v>
      </c>
      <c r="H35" s="263">
        <v>2.9976625872743306E-3</v>
      </c>
    </row>
    <row r="36" spans="1:8" x14ac:dyDescent="0.35">
      <c r="A36">
        <v>33</v>
      </c>
      <c r="B36">
        <v>621</v>
      </c>
      <c r="C36">
        <v>621</v>
      </c>
      <c r="D36" s="235" t="s">
        <v>163</v>
      </c>
      <c r="E36" s="261">
        <v>25170073.649999999</v>
      </c>
      <c r="F36" s="262">
        <v>25549227</v>
      </c>
      <c r="G36" s="261">
        <v>379153.35000000149</v>
      </c>
      <c r="H36" s="263">
        <v>1.50636567565229E-2</v>
      </c>
    </row>
    <row r="37" spans="1:8" x14ac:dyDescent="0.35">
      <c r="A37">
        <v>34</v>
      </c>
      <c r="B37">
        <v>720</v>
      </c>
      <c r="C37">
        <v>720</v>
      </c>
      <c r="D37" s="235" t="s">
        <v>164</v>
      </c>
      <c r="E37" s="261">
        <v>8977670.7000000011</v>
      </c>
      <c r="F37" s="262">
        <v>9153674.7000000011</v>
      </c>
      <c r="G37" s="261">
        <v>176004</v>
      </c>
      <c r="H37" s="263">
        <v>1.960463976474432E-2</v>
      </c>
    </row>
    <row r="38" spans="1:8" x14ac:dyDescent="0.35">
      <c r="A38">
        <v>35</v>
      </c>
      <c r="B38">
        <v>729</v>
      </c>
      <c r="C38">
        <v>729</v>
      </c>
      <c r="D38" s="236" t="s">
        <v>165</v>
      </c>
      <c r="E38" s="267">
        <v>13369488.199999999</v>
      </c>
      <c r="F38" s="268">
        <v>13631592.199999999</v>
      </c>
      <c r="G38" s="267">
        <v>262104</v>
      </c>
      <c r="H38" s="269">
        <v>1.9604639764744324E-2</v>
      </c>
    </row>
    <row r="39" spans="1:8" x14ac:dyDescent="0.35">
      <c r="A39">
        <v>36</v>
      </c>
      <c r="B39">
        <v>747</v>
      </c>
      <c r="C39">
        <v>747</v>
      </c>
      <c r="D39" s="235" t="s">
        <v>166</v>
      </c>
      <c r="E39" s="261">
        <v>3849496.9</v>
      </c>
      <c r="F39" s="262">
        <v>3924964.9</v>
      </c>
      <c r="G39" s="261">
        <v>75468</v>
      </c>
      <c r="H39" s="263">
        <v>1.9604639764744324E-2</v>
      </c>
    </row>
    <row r="40" spans="1:8" x14ac:dyDescent="0.35">
      <c r="A40">
        <v>37</v>
      </c>
      <c r="B40">
        <v>1917</v>
      </c>
      <c r="C40">
        <v>1917</v>
      </c>
      <c r="D40" s="235" t="s">
        <v>13</v>
      </c>
      <c r="E40" s="261">
        <v>2717598.6</v>
      </c>
      <c r="F40" s="262">
        <v>2770806.5999999996</v>
      </c>
      <c r="G40" s="261">
        <v>53207.999999999534</v>
      </c>
      <c r="H40" s="263">
        <v>1.957905041605465E-2</v>
      </c>
    </row>
    <row r="41" spans="1:8" x14ac:dyDescent="0.35">
      <c r="A41">
        <v>38</v>
      </c>
      <c r="B41">
        <v>846</v>
      </c>
      <c r="C41">
        <v>846</v>
      </c>
      <c r="D41" s="235" t="s">
        <v>14</v>
      </c>
      <c r="E41" s="261">
        <v>3244669.44</v>
      </c>
      <c r="F41" s="262">
        <v>3244669.44</v>
      </c>
      <c r="G41" s="261">
        <v>0</v>
      </c>
      <c r="H41" s="263">
        <v>0</v>
      </c>
    </row>
    <row r="42" spans="1:8" x14ac:dyDescent="0.35">
      <c r="A42">
        <v>39</v>
      </c>
      <c r="B42">
        <v>882</v>
      </c>
      <c r="C42">
        <v>882</v>
      </c>
      <c r="D42" s="235" t="s">
        <v>167</v>
      </c>
      <c r="E42" s="261">
        <v>28498763.899999999</v>
      </c>
      <c r="F42" s="262">
        <v>29057471.899999999</v>
      </c>
      <c r="G42" s="261">
        <v>558708</v>
      </c>
      <c r="H42" s="263">
        <v>1.9604639764744324E-2</v>
      </c>
    </row>
    <row r="43" spans="1:8" x14ac:dyDescent="0.35">
      <c r="A43">
        <v>40</v>
      </c>
      <c r="B43">
        <v>916</v>
      </c>
      <c r="C43">
        <v>916</v>
      </c>
      <c r="D43" s="236" t="s">
        <v>169</v>
      </c>
      <c r="E43" s="267">
        <v>1732541.4</v>
      </c>
      <c r="F43" s="268">
        <v>1765589.4</v>
      </c>
      <c r="G43" s="267">
        <v>33048</v>
      </c>
      <c r="H43" s="269">
        <v>1.9074868860276588E-2</v>
      </c>
    </row>
    <row r="44" spans="1:8" x14ac:dyDescent="0.35">
      <c r="A44">
        <v>41</v>
      </c>
      <c r="B44">
        <v>918</v>
      </c>
      <c r="C44">
        <v>918</v>
      </c>
      <c r="D44" s="235" t="s">
        <v>462</v>
      </c>
      <c r="E44" s="261">
        <v>2888532</v>
      </c>
      <c r="F44" s="262">
        <v>2944620</v>
      </c>
      <c r="G44" s="261">
        <v>56088</v>
      </c>
      <c r="H44" s="263">
        <v>1.9417475728155338E-2</v>
      </c>
    </row>
    <row r="45" spans="1:8" x14ac:dyDescent="0.35">
      <c r="A45">
        <v>42</v>
      </c>
      <c r="B45">
        <v>914</v>
      </c>
      <c r="C45">
        <v>914</v>
      </c>
      <c r="D45" s="235" t="s">
        <v>463</v>
      </c>
      <c r="E45" s="261">
        <v>2722028.1</v>
      </c>
      <c r="F45" s="262">
        <v>2774960.1</v>
      </c>
      <c r="G45" s="261">
        <v>52932</v>
      </c>
      <c r="H45" s="263">
        <v>1.9445794846864366E-2</v>
      </c>
    </row>
    <row r="46" spans="1:8" x14ac:dyDescent="0.35">
      <c r="A46">
        <v>43</v>
      </c>
      <c r="B46">
        <v>936</v>
      </c>
      <c r="C46">
        <v>936</v>
      </c>
      <c r="D46" s="235" t="s">
        <v>171</v>
      </c>
      <c r="E46" s="261">
        <v>5553097.1600000001</v>
      </c>
      <c r="F46" s="262">
        <v>5579454</v>
      </c>
      <c r="G46" s="261">
        <v>26356.839999999851</v>
      </c>
      <c r="H46" s="263">
        <v>4.7463315048497821E-3</v>
      </c>
    </row>
    <row r="47" spans="1:8" x14ac:dyDescent="0.35">
      <c r="A47">
        <v>44</v>
      </c>
      <c r="B47">
        <v>977</v>
      </c>
      <c r="C47">
        <v>977</v>
      </c>
      <c r="D47" s="235" t="s">
        <v>172</v>
      </c>
      <c r="E47" s="261">
        <v>3719036.14</v>
      </c>
      <c r="F47" s="262">
        <v>3719036.14</v>
      </c>
      <c r="G47" s="261">
        <v>0</v>
      </c>
      <c r="H47" s="263">
        <v>0</v>
      </c>
    </row>
    <row r="48" spans="1:8" x14ac:dyDescent="0.35">
      <c r="A48">
        <v>45</v>
      </c>
      <c r="B48">
        <v>981</v>
      </c>
      <c r="C48">
        <v>981</v>
      </c>
      <c r="D48" s="236" t="s">
        <v>173</v>
      </c>
      <c r="E48" s="267">
        <v>10940063.299999999</v>
      </c>
      <c r="F48" s="268">
        <v>11154539.299999999</v>
      </c>
      <c r="G48" s="267">
        <v>214476</v>
      </c>
      <c r="H48" s="269">
        <v>1.9604639764744324E-2</v>
      </c>
    </row>
    <row r="49" spans="1:8" x14ac:dyDescent="0.35">
      <c r="A49">
        <v>46</v>
      </c>
      <c r="B49">
        <v>999</v>
      </c>
      <c r="C49">
        <v>999</v>
      </c>
      <c r="D49" s="235" t="s">
        <v>174</v>
      </c>
      <c r="E49" s="261">
        <v>10420088.189999999</v>
      </c>
      <c r="F49" s="262">
        <v>10550410.5</v>
      </c>
      <c r="G49" s="261">
        <v>130322.31000000052</v>
      </c>
      <c r="H49" s="263">
        <v>1.2506833687364457E-2</v>
      </c>
    </row>
    <row r="50" spans="1:8" x14ac:dyDescent="0.35">
      <c r="A50">
        <v>47</v>
      </c>
      <c r="B50">
        <v>1044</v>
      </c>
      <c r="C50">
        <v>1044</v>
      </c>
      <c r="D50" s="235" t="s">
        <v>175</v>
      </c>
      <c r="E50" s="261">
        <v>29796787.199999999</v>
      </c>
      <c r="F50" s="262">
        <v>30380275.199999999</v>
      </c>
      <c r="G50" s="261">
        <v>583488</v>
      </c>
      <c r="H50" s="263">
        <v>1.95822454308094E-2</v>
      </c>
    </row>
    <row r="51" spans="1:8" x14ac:dyDescent="0.35">
      <c r="A51">
        <v>48</v>
      </c>
      <c r="B51">
        <v>1053</v>
      </c>
      <c r="C51">
        <v>1053</v>
      </c>
      <c r="D51" s="235" t="s">
        <v>176</v>
      </c>
      <c r="E51" s="261">
        <v>101921383.09999999</v>
      </c>
      <c r="F51" s="262">
        <v>103919515.09999999</v>
      </c>
      <c r="G51" s="261">
        <v>1998132</v>
      </c>
      <c r="H51" s="263">
        <v>1.9604639764744324E-2</v>
      </c>
    </row>
    <row r="52" spans="1:8" x14ac:dyDescent="0.35">
      <c r="A52">
        <v>49</v>
      </c>
      <c r="B52">
        <v>1062</v>
      </c>
      <c r="C52">
        <v>1062</v>
      </c>
      <c r="D52" s="235" t="s">
        <v>15</v>
      </c>
      <c r="E52" s="261">
        <v>8065029.5999999996</v>
      </c>
      <c r="F52" s="262">
        <v>8223141.5999999996</v>
      </c>
      <c r="G52" s="261">
        <v>158112</v>
      </c>
      <c r="H52" s="263">
        <v>1.9604639764744324E-2</v>
      </c>
    </row>
    <row r="53" spans="1:8" x14ac:dyDescent="0.35">
      <c r="A53">
        <v>50</v>
      </c>
      <c r="B53">
        <v>1071</v>
      </c>
      <c r="C53">
        <v>1071</v>
      </c>
      <c r="D53" s="236" t="s">
        <v>177</v>
      </c>
      <c r="E53" s="267">
        <v>8546322</v>
      </c>
      <c r="F53" s="268">
        <v>8712270</v>
      </c>
      <c r="G53" s="267">
        <v>165948</v>
      </c>
      <c r="H53" s="269">
        <v>1.9417475728155338E-2</v>
      </c>
    </row>
    <row r="54" spans="1:8" x14ac:dyDescent="0.35">
      <c r="A54">
        <v>51</v>
      </c>
      <c r="B54">
        <v>1080</v>
      </c>
      <c r="C54">
        <v>1080</v>
      </c>
      <c r="D54" s="235" t="s">
        <v>16</v>
      </c>
      <c r="E54" s="261">
        <v>2901405.79</v>
      </c>
      <c r="F54" s="262">
        <v>2946376.1</v>
      </c>
      <c r="G54" s="261">
        <v>44970.310000000056</v>
      </c>
      <c r="H54" s="263">
        <v>1.5499489990333291E-2</v>
      </c>
    </row>
    <row r="55" spans="1:8" x14ac:dyDescent="0.35">
      <c r="A55">
        <v>52</v>
      </c>
      <c r="B55">
        <v>1089</v>
      </c>
      <c r="C55">
        <v>1089</v>
      </c>
      <c r="D55" s="235" t="s">
        <v>181</v>
      </c>
      <c r="E55" s="261">
        <v>3026089</v>
      </c>
      <c r="F55" s="262">
        <v>3084829</v>
      </c>
      <c r="G55" s="261">
        <v>58740</v>
      </c>
      <c r="H55" s="263">
        <v>1.9411193788417987E-2</v>
      </c>
    </row>
    <row r="56" spans="1:8" x14ac:dyDescent="0.35">
      <c r="A56">
        <v>53</v>
      </c>
      <c r="B56">
        <v>1082</v>
      </c>
      <c r="C56">
        <v>1082</v>
      </c>
      <c r="D56" s="235" t="s">
        <v>180</v>
      </c>
      <c r="E56" s="261">
        <v>9238797.2400000002</v>
      </c>
      <c r="F56" s="262">
        <v>9284111.5999999996</v>
      </c>
      <c r="G56" s="261">
        <v>45314.359999999404</v>
      </c>
      <c r="H56" s="263">
        <v>4.9047899659284437E-3</v>
      </c>
    </row>
    <row r="57" spans="1:8" x14ac:dyDescent="0.35">
      <c r="A57">
        <v>54</v>
      </c>
      <c r="B57">
        <v>1093</v>
      </c>
      <c r="C57">
        <v>1093</v>
      </c>
      <c r="D57" s="235" t="s">
        <v>182</v>
      </c>
      <c r="E57" s="261">
        <v>4117596.7</v>
      </c>
      <c r="F57" s="262">
        <v>4198320.7</v>
      </c>
      <c r="G57" s="261">
        <v>80724</v>
      </c>
      <c r="H57" s="263">
        <v>1.9604639764744324E-2</v>
      </c>
    </row>
    <row r="58" spans="1:8" x14ac:dyDescent="0.35">
      <c r="A58">
        <v>55</v>
      </c>
      <c r="B58">
        <v>1079</v>
      </c>
      <c r="C58">
        <v>1079</v>
      </c>
      <c r="D58" s="236" t="s">
        <v>178</v>
      </c>
      <c r="E58" s="267">
        <v>5096344.6000000006</v>
      </c>
      <c r="F58" s="268">
        <v>5196256.6000000006</v>
      </c>
      <c r="G58" s="267">
        <v>99912</v>
      </c>
      <c r="H58" s="269">
        <v>1.960463976474432E-2</v>
      </c>
    </row>
    <row r="59" spans="1:8" x14ac:dyDescent="0.35">
      <c r="A59">
        <v>56</v>
      </c>
      <c r="B59">
        <v>1095</v>
      </c>
      <c r="C59">
        <v>1095</v>
      </c>
      <c r="D59" s="235" t="s">
        <v>183</v>
      </c>
      <c r="E59" s="261">
        <v>4331198.1500000004</v>
      </c>
      <c r="F59" s="262">
        <v>4346856.5</v>
      </c>
      <c r="G59" s="261">
        <v>15658.349999999627</v>
      </c>
      <c r="H59" s="263">
        <v>3.6152467418281535E-3</v>
      </c>
    </row>
    <row r="60" spans="1:8" x14ac:dyDescent="0.35">
      <c r="A60">
        <v>57</v>
      </c>
      <c r="B60">
        <v>4772</v>
      </c>
      <c r="C60">
        <v>4772</v>
      </c>
      <c r="D60" s="235" t="s">
        <v>464</v>
      </c>
      <c r="E60" s="261">
        <v>5318384.4000000004</v>
      </c>
      <c r="F60" s="262">
        <v>5422208.4000000004</v>
      </c>
      <c r="G60" s="261">
        <v>103824</v>
      </c>
      <c r="H60" s="263">
        <v>1.9521717911176181E-2</v>
      </c>
    </row>
    <row r="61" spans="1:8" x14ac:dyDescent="0.35">
      <c r="A61">
        <v>58</v>
      </c>
      <c r="B61">
        <v>1107</v>
      </c>
      <c r="C61">
        <v>1107</v>
      </c>
      <c r="D61" s="235" t="s">
        <v>184</v>
      </c>
      <c r="E61" s="261">
        <v>8366617.7999999998</v>
      </c>
      <c r="F61" s="262">
        <v>8494625.0999999996</v>
      </c>
      <c r="G61" s="261">
        <v>128007.29999999981</v>
      </c>
      <c r="H61" s="263">
        <v>1.5299766651226714E-2</v>
      </c>
    </row>
    <row r="62" spans="1:8" x14ac:dyDescent="0.35">
      <c r="A62">
        <v>59</v>
      </c>
      <c r="B62">
        <v>1116</v>
      </c>
      <c r="C62">
        <v>1116</v>
      </c>
      <c r="D62" s="235" t="s">
        <v>185</v>
      </c>
      <c r="E62" s="261">
        <v>9764125.7000000011</v>
      </c>
      <c r="F62" s="262">
        <v>9953689.7000000011</v>
      </c>
      <c r="G62" s="261">
        <v>189564</v>
      </c>
      <c r="H62" s="263">
        <v>1.9414334250121339E-2</v>
      </c>
    </row>
    <row r="63" spans="1:8" x14ac:dyDescent="0.35">
      <c r="A63">
        <v>60</v>
      </c>
      <c r="B63">
        <v>1134</v>
      </c>
      <c r="C63">
        <v>1134</v>
      </c>
      <c r="D63" s="236" t="s">
        <v>186</v>
      </c>
      <c r="E63" s="267">
        <v>1927391.08</v>
      </c>
      <c r="F63" s="268">
        <v>1927391.08</v>
      </c>
      <c r="G63" s="267">
        <v>0</v>
      </c>
      <c r="H63" s="269">
        <v>0</v>
      </c>
    </row>
    <row r="64" spans="1:8" x14ac:dyDescent="0.35">
      <c r="A64">
        <v>61</v>
      </c>
      <c r="B64">
        <v>1152</v>
      </c>
      <c r="C64">
        <v>1152</v>
      </c>
      <c r="D64" s="235" t="s">
        <v>187</v>
      </c>
      <c r="E64" s="261">
        <v>5920182.4000000004</v>
      </c>
      <c r="F64" s="262">
        <v>6035286.4000000004</v>
      </c>
      <c r="G64" s="261">
        <v>115104</v>
      </c>
      <c r="H64" s="263">
        <v>1.9442644199611146E-2</v>
      </c>
    </row>
    <row r="65" spans="1:8" x14ac:dyDescent="0.35">
      <c r="A65">
        <v>62</v>
      </c>
      <c r="B65">
        <v>1197</v>
      </c>
      <c r="C65">
        <v>1197</v>
      </c>
      <c r="D65" s="235" t="s">
        <v>188</v>
      </c>
      <c r="E65" s="261">
        <v>5797811.2000000002</v>
      </c>
      <c r="F65" s="262">
        <v>5911475.2000000002</v>
      </c>
      <c r="G65" s="261">
        <v>113664</v>
      </c>
      <c r="H65" s="263">
        <v>1.9604639764744324E-2</v>
      </c>
    </row>
    <row r="66" spans="1:8" x14ac:dyDescent="0.35">
      <c r="A66">
        <v>63</v>
      </c>
      <c r="B66">
        <v>1206</v>
      </c>
      <c r="C66">
        <v>1206</v>
      </c>
      <c r="D66" s="235" t="s">
        <v>17</v>
      </c>
      <c r="E66" s="261">
        <v>4899411</v>
      </c>
      <c r="F66" s="262">
        <v>4995243</v>
      </c>
      <c r="G66" s="261">
        <v>95832</v>
      </c>
      <c r="H66" s="263">
        <v>1.9559902200488997E-2</v>
      </c>
    </row>
    <row r="67" spans="1:8" x14ac:dyDescent="0.35">
      <c r="A67">
        <v>64</v>
      </c>
      <c r="B67">
        <v>1211</v>
      </c>
      <c r="C67">
        <v>1211</v>
      </c>
      <c r="D67" s="235" t="s">
        <v>189</v>
      </c>
      <c r="E67" s="261">
        <v>8787307.5999999996</v>
      </c>
      <c r="F67" s="262">
        <v>8959579.5999999996</v>
      </c>
      <c r="G67" s="261">
        <v>172272</v>
      </c>
      <c r="H67" s="263">
        <v>1.9604639764744324E-2</v>
      </c>
    </row>
    <row r="68" spans="1:8" x14ac:dyDescent="0.35">
      <c r="A68">
        <v>65</v>
      </c>
      <c r="B68">
        <v>1215</v>
      </c>
      <c r="C68">
        <v>1215</v>
      </c>
      <c r="D68" s="236" t="s">
        <v>190</v>
      </c>
      <c r="E68" s="267">
        <v>2152264.5499999998</v>
      </c>
      <c r="F68" s="268">
        <v>2152264.5499999998</v>
      </c>
      <c r="G68" s="267">
        <v>0</v>
      </c>
      <c r="H68" s="269">
        <v>0</v>
      </c>
    </row>
    <row r="69" spans="1:8" x14ac:dyDescent="0.35">
      <c r="A69">
        <v>66</v>
      </c>
      <c r="B69">
        <v>1218</v>
      </c>
      <c r="C69">
        <v>1218</v>
      </c>
      <c r="D69" s="235" t="s">
        <v>18</v>
      </c>
      <c r="E69" s="261">
        <v>2401832.52</v>
      </c>
      <c r="F69" s="262">
        <v>2401832.52</v>
      </c>
      <c r="G69" s="261">
        <v>0</v>
      </c>
      <c r="H69" s="263">
        <v>0</v>
      </c>
    </row>
    <row r="70" spans="1:8" x14ac:dyDescent="0.35">
      <c r="A70">
        <v>67</v>
      </c>
      <c r="B70">
        <v>2763</v>
      </c>
      <c r="C70">
        <v>2763</v>
      </c>
      <c r="D70" s="235" t="s">
        <v>19</v>
      </c>
      <c r="E70" s="261">
        <v>3969284.85</v>
      </c>
      <c r="F70" s="262">
        <v>3982190.4</v>
      </c>
      <c r="G70" s="261">
        <v>12905.549999999814</v>
      </c>
      <c r="H70" s="263">
        <v>3.2513539561162545E-3</v>
      </c>
    </row>
    <row r="71" spans="1:8" x14ac:dyDescent="0.35">
      <c r="A71">
        <v>68</v>
      </c>
      <c r="B71">
        <v>1221</v>
      </c>
      <c r="C71">
        <v>1221</v>
      </c>
      <c r="D71" s="235" t="s">
        <v>20</v>
      </c>
      <c r="E71" s="261">
        <v>10290194.1</v>
      </c>
      <c r="F71" s="262">
        <v>10490750.1</v>
      </c>
      <c r="G71" s="261">
        <v>200556</v>
      </c>
      <c r="H71" s="263">
        <v>1.9490011369173301E-2</v>
      </c>
    </row>
    <row r="72" spans="1:8" x14ac:dyDescent="0.35">
      <c r="A72">
        <v>69</v>
      </c>
      <c r="B72">
        <v>1233</v>
      </c>
      <c r="C72">
        <v>1233</v>
      </c>
      <c r="D72" s="235" t="s">
        <v>193</v>
      </c>
      <c r="E72" s="261">
        <v>7813247.8899999997</v>
      </c>
      <c r="F72" s="262">
        <v>7884879.4000000004</v>
      </c>
      <c r="G72" s="261">
        <v>71631.510000000708</v>
      </c>
      <c r="H72" s="263">
        <v>9.1679556323408431E-3</v>
      </c>
    </row>
    <row r="73" spans="1:8" x14ac:dyDescent="0.35">
      <c r="A73">
        <v>70</v>
      </c>
      <c r="B73">
        <v>1224</v>
      </c>
      <c r="C73">
        <v>1224</v>
      </c>
      <c r="D73" s="236" t="s">
        <v>192</v>
      </c>
      <c r="E73" s="267">
        <v>536864.49</v>
      </c>
      <c r="F73" s="268">
        <v>536864.49</v>
      </c>
      <c r="G73" s="267">
        <v>0</v>
      </c>
      <c r="H73" s="269">
        <v>0</v>
      </c>
    </row>
    <row r="74" spans="1:8" x14ac:dyDescent="0.35">
      <c r="A74">
        <v>71</v>
      </c>
      <c r="B74">
        <v>1278</v>
      </c>
      <c r="C74">
        <v>1278</v>
      </c>
      <c r="D74" s="235" t="s">
        <v>194</v>
      </c>
      <c r="E74" s="261">
        <v>24770066.18</v>
      </c>
      <c r="F74" s="262">
        <v>24931098.5</v>
      </c>
      <c r="G74" s="261">
        <v>161032.3200000003</v>
      </c>
      <c r="H74" s="263">
        <v>6.5010855776405641E-3</v>
      </c>
    </row>
    <row r="75" spans="1:8" x14ac:dyDescent="0.35">
      <c r="A75">
        <v>72</v>
      </c>
      <c r="B75">
        <v>1332</v>
      </c>
      <c r="C75">
        <v>1332</v>
      </c>
      <c r="D75" s="235" t="s">
        <v>195</v>
      </c>
      <c r="E75" s="261">
        <v>4676675.72</v>
      </c>
      <c r="F75" s="262">
        <v>4676675.72</v>
      </c>
      <c r="G75" s="261">
        <v>0</v>
      </c>
      <c r="H75" s="263">
        <v>0</v>
      </c>
    </row>
    <row r="76" spans="1:8" x14ac:dyDescent="0.35">
      <c r="A76">
        <v>73</v>
      </c>
      <c r="B76">
        <v>1337</v>
      </c>
      <c r="C76">
        <v>1337</v>
      </c>
      <c r="D76" s="235" t="s">
        <v>196</v>
      </c>
      <c r="E76" s="261">
        <v>27960728</v>
      </c>
      <c r="F76" s="262">
        <v>28508888</v>
      </c>
      <c r="G76" s="261">
        <v>548160</v>
      </c>
      <c r="H76" s="263">
        <v>1.9604639764744324E-2</v>
      </c>
    </row>
    <row r="77" spans="1:8" x14ac:dyDescent="0.35">
      <c r="A77">
        <v>74</v>
      </c>
      <c r="B77">
        <v>1350</v>
      </c>
      <c r="C77">
        <v>1350</v>
      </c>
      <c r="D77" s="235" t="s">
        <v>21</v>
      </c>
      <c r="E77" s="261">
        <v>3033536.0100000002</v>
      </c>
      <c r="F77" s="262">
        <v>3033536.0100000002</v>
      </c>
      <c r="G77" s="261">
        <v>0</v>
      </c>
      <c r="H77" s="263">
        <v>0</v>
      </c>
    </row>
    <row r="78" spans="1:8" x14ac:dyDescent="0.35">
      <c r="A78">
        <v>75</v>
      </c>
      <c r="B78">
        <v>1359</v>
      </c>
      <c r="C78">
        <v>1359</v>
      </c>
      <c r="D78" s="236" t="s">
        <v>465</v>
      </c>
      <c r="E78" s="267">
        <v>3074457.5999999996</v>
      </c>
      <c r="F78" s="268">
        <v>3134505.5999999996</v>
      </c>
      <c r="G78" s="267">
        <v>60048</v>
      </c>
      <c r="H78" s="269">
        <v>1.9531250000000003E-2</v>
      </c>
    </row>
    <row r="79" spans="1:8" x14ac:dyDescent="0.35">
      <c r="A79">
        <v>76</v>
      </c>
      <c r="B79">
        <v>1368</v>
      </c>
      <c r="C79">
        <v>1368</v>
      </c>
      <c r="D79" s="235" t="s">
        <v>198</v>
      </c>
      <c r="E79" s="261">
        <v>5447029.9900000002</v>
      </c>
      <c r="F79" s="262">
        <v>5447029.9900000002</v>
      </c>
      <c r="G79" s="261">
        <v>0</v>
      </c>
      <c r="H79" s="263">
        <v>0</v>
      </c>
    </row>
    <row r="80" spans="1:8" x14ac:dyDescent="0.35">
      <c r="A80">
        <v>77</v>
      </c>
      <c r="B80">
        <v>1413</v>
      </c>
      <c r="C80">
        <v>1413</v>
      </c>
      <c r="D80" s="235" t="s">
        <v>199</v>
      </c>
      <c r="E80" s="261">
        <v>2648343.2200000002</v>
      </c>
      <c r="F80" s="262">
        <v>2648343.2200000002</v>
      </c>
      <c r="G80" s="261">
        <v>0</v>
      </c>
      <c r="H80" s="263">
        <v>0</v>
      </c>
    </row>
    <row r="81" spans="1:8" x14ac:dyDescent="0.35">
      <c r="A81">
        <v>78</v>
      </c>
      <c r="B81">
        <v>1431</v>
      </c>
      <c r="C81">
        <v>1431</v>
      </c>
      <c r="D81" s="235" t="s">
        <v>200</v>
      </c>
      <c r="E81" s="261">
        <v>2633976.98</v>
      </c>
      <c r="F81" s="262">
        <v>2653536</v>
      </c>
      <c r="G81" s="261">
        <v>19559.020000000019</v>
      </c>
      <c r="H81" s="263">
        <v>7.4256609486389735E-3</v>
      </c>
    </row>
    <row r="82" spans="1:8" x14ac:dyDescent="0.35">
      <c r="A82">
        <v>79</v>
      </c>
      <c r="B82">
        <v>1449</v>
      </c>
      <c r="C82">
        <v>1449</v>
      </c>
      <c r="D82" s="235" t="s">
        <v>201</v>
      </c>
      <c r="E82" s="261">
        <v>724040</v>
      </c>
      <c r="F82" s="262">
        <v>737840</v>
      </c>
      <c r="G82" s="261">
        <v>13800</v>
      </c>
      <c r="H82" s="263">
        <v>1.9059720457433291E-2</v>
      </c>
    </row>
    <row r="83" spans="1:8" x14ac:dyDescent="0.35">
      <c r="A83">
        <v>80</v>
      </c>
      <c r="B83">
        <v>1476</v>
      </c>
      <c r="C83">
        <v>1476</v>
      </c>
      <c r="D83" s="236" t="s">
        <v>202</v>
      </c>
      <c r="E83" s="267">
        <v>55378000.030000001</v>
      </c>
      <c r="F83" s="268">
        <v>56440426</v>
      </c>
      <c r="G83" s="267">
        <v>1062425.9699999988</v>
      </c>
      <c r="H83" s="269">
        <v>1.9184982654202921E-2</v>
      </c>
    </row>
    <row r="84" spans="1:8" x14ac:dyDescent="0.35">
      <c r="A84">
        <v>81</v>
      </c>
      <c r="B84">
        <v>1503</v>
      </c>
      <c r="C84">
        <v>1503</v>
      </c>
      <c r="D84" s="235" t="s">
        <v>203</v>
      </c>
      <c r="E84" s="261">
        <v>8613471.2000000011</v>
      </c>
      <c r="F84" s="262">
        <v>8782335.2000000011</v>
      </c>
      <c r="G84" s="261">
        <v>168864</v>
      </c>
      <c r="H84" s="263">
        <v>1.960463976474432E-2</v>
      </c>
    </row>
    <row r="85" spans="1:8" x14ac:dyDescent="0.35">
      <c r="A85">
        <v>82</v>
      </c>
      <c r="B85">
        <v>1576</v>
      </c>
      <c r="C85">
        <v>1576</v>
      </c>
      <c r="D85" s="235" t="s">
        <v>204</v>
      </c>
      <c r="E85" s="261">
        <v>13097715.800000001</v>
      </c>
      <c r="F85" s="262">
        <v>13354491.800000001</v>
      </c>
      <c r="G85" s="261">
        <v>256776</v>
      </c>
      <c r="H85" s="263">
        <v>1.960463976474432E-2</v>
      </c>
    </row>
    <row r="86" spans="1:8" x14ac:dyDescent="0.35">
      <c r="A86">
        <v>83</v>
      </c>
      <c r="B86">
        <v>1602</v>
      </c>
      <c r="C86">
        <v>1602</v>
      </c>
      <c r="D86" s="235" t="s">
        <v>205</v>
      </c>
      <c r="E86" s="261">
        <v>2956443</v>
      </c>
      <c r="F86" s="262">
        <v>3014403</v>
      </c>
      <c r="G86" s="261">
        <v>57960</v>
      </c>
      <c r="H86" s="263">
        <v>1.9604639764744324E-2</v>
      </c>
    </row>
    <row r="87" spans="1:8" x14ac:dyDescent="0.35">
      <c r="A87">
        <v>84</v>
      </c>
      <c r="B87">
        <v>1611</v>
      </c>
      <c r="C87">
        <v>1611</v>
      </c>
      <c r="D87" s="235" t="s">
        <v>206</v>
      </c>
      <c r="E87" s="261">
        <v>97771364.310000002</v>
      </c>
      <c r="F87" s="262">
        <v>99482788.200000003</v>
      </c>
      <c r="G87" s="261">
        <v>1711423.8900000006</v>
      </c>
      <c r="H87" s="263">
        <v>1.7504347025102902E-2</v>
      </c>
    </row>
    <row r="88" spans="1:8" x14ac:dyDescent="0.35">
      <c r="A88">
        <v>85</v>
      </c>
      <c r="B88">
        <v>1619</v>
      </c>
      <c r="C88">
        <v>1619</v>
      </c>
      <c r="D88" s="236" t="s">
        <v>207</v>
      </c>
      <c r="E88" s="267">
        <v>7318879.7000000002</v>
      </c>
      <c r="F88" s="268">
        <v>7462363.7000000002</v>
      </c>
      <c r="G88" s="267">
        <v>143484</v>
      </c>
      <c r="H88" s="269">
        <v>1.9604639764744324E-2</v>
      </c>
    </row>
    <row r="89" spans="1:8" x14ac:dyDescent="0.35">
      <c r="A89">
        <v>86</v>
      </c>
      <c r="B89">
        <v>1638</v>
      </c>
      <c r="C89">
        <v>1638</v>
      </c>
      <c r="D89" s="235" t="s">
        <v>208</v>
      </c>
      <c r="E89" s="261">
        <v>8706178.5</v>
      </c>
      <c r="F89" s="262">
        <v>8876470.5</v>
      </c>
      <c r="G89" s="261">
        <v>170292</v>
      </c>
      <c r="H89" s="263">
        <v>1.9559902200488997E-2</v>
      </c>
    </row>
    <row r="90" spans="1:8" x14ac:dyDescent="0.35">
      <c r="A90">
        <v>87</v>
      </c>
      <c r="B90">
        <v>1675</v>
      </c>
      <c r="C90">
        <v>1675</v>
      </c>
      <c r="D90" s="235" t="s">
        <v>209</v>
      </c>
      <c r="E90" s="261">
        <v>1361703.21</v>
      </c>
      <c r="F90" s="262">
        <v>1361703.21</v>
      </c>
      <c r="G90" s="261">
        <v>0</v>
      </c>
      <c r="H90" s="263">
        <v>0</v>
      </c>
    </row>
    <row r="91" spans="1:8" x14ac:dyDescent="0.35">
      <c r="A91">
        <v>88</v>
      </c>
      <c r="B91">
        <v>1701</v>
      </c>
      <c r="C91">
        <v>1701</v>
      </c>
      <c r="D91" s="235" t="s">
        <v>210</v>
      </c>
      <c r="E91" s="261">
        <v>12661900.6</v>
      </c>
      <c r="F91" s="262">
        <v>12910132.6</v>
      </c>
      <c r="G91" s="261">
        <v>248232</v>
      </c>
      <c r="H91" s="263">
        <v>1.9604639764744324E-2</v>
      </c>
    </row>
    <row r="92" spans="1:8" x14ac:dyDescent="0.35">
      <c r="A92">
        <v>89</v>
      </c>
      <c r="B92">
        <v>1719</v>
      </c>
      <c r="C92">
        <v>1719</v>
      </c>
      <c r="D92" s="235" t="s">
        <v>211</v>
      </c>
      <c r="E92" s="261">
        <v>4451205.34</v>
      </c>
      <c r="F92" s="262">
        <v>4475421.1000000006</v>
      </c>
      <c r="G92" s="261">
        <v>24215.760000000708</v>
      </c>
      <c r="H92" s="263">
        <v>5.4402702527312991E-3</v>
      </c>
    </row>
    <row r="93" spans="1:8" x14ac:dyDescent="0.35">
      <c r="A93">
        <v>90</v>
      </c>
      <c r="B93">
        <v>1737</v>
      </c>
      <c r="C93">
        <v>1737</v>
      </c>
      <c r="D93" s="236" t="s">
        <v>212</v>
      </c>
      <c r="E93" s="267">
        <v>198432336.89999998</v>
      </c>
      <c r="F93" s="268">
        <v>202279788.89999998</v>
      </c>
      <c r="G93" s="267">
        <v>3847452</v>
      </c>
      <c r="H93" s="269">
        <v>1.9389238972370337E-2</v>
      </c>
    </row>
    <row r="94" spans="1:8" x14ac:dyDescent="0.35">
      <c r="A94">
        <v>91</v>
      </c>
      <c r="B94">
        <v>1782</v>
      </c>
      <c r="C94">
        <v>1782</v>
      </c>
      <c r="D94" s="235" t="s">
        <v>213</v>
      </c>
      <c r="E94" s="261">
        <v>686784</v>
      </c>
      <c r="F94" s="262">
        <v>700224</v>
      </c>
      <c r="G94" s="261">
        <v>13440</v>
      </c>
      <c r="H94" s="263">
        <v>1.9569471624266144E-2</v>
      </c>
    </row>
    <row r="95" spans="1:8" x14ac:dyDescent="0.35">
      <c r="A95">
        <v>92</v>
      </c>
      <c r="B95">
        <v>1791</v>
      </c>
      <c r="C95">
        <v>1791</v>
      </c>
      <c r="D95" s="235" t="s">
        <v>22</v>
      </c>
      <c r="E95" s="261">
        <v>5182650.7</v>
      </c>
      <c r="F95" s="262">
        <v>5284254.7</v>
      </c>
      <c r="G95" s="261">
        <v>101604</v>
      </c>
      <c r="H95" s="263">
        <v>1.9604639764744324E-2</v>
      </c>
    </row>
    <row r="96" spans="1:8" x14ac:dyDescent="0.35">
      <c r="A96">
        <v>93</v>
      </c>
      <c r="B96">
        <v>1854</v>
      </c>
      <c r="C96">
        <v>1854</v>
      </c>
      <c r="D96" s="235" t="s">
        <v>215</v>
      </c>
      <c r="E96" s="261">
        <v>803628.72</v>
      </c>
      <c r="F96" s="262">
        <v>803628.72</v>
      </c>
      <c r="G96" s="261">
        <v>0</v>
      </c>
      <c r="H96" s="263">
        <v>0</v>
      </c>
    </row>
    <row r="97" spans="1:8" x14ac:dyDescent="0.35">
      <c r="A97">
        <v>94</v>
      </c>
      <c r="B97">
        <v>1863</v>
      </c>
      <c r="C97">
        <v>1863</v>
      </c>
      <c r="D97" s="235" t="s">
        <v>216</v>
      </c>
      <c r="E97" s="261">
        <v>64425502.399999999</v>
      </c>
      <c r="F97" s="262">
        <v>65687098.399999999</v>
      </c>
      <c r="G97" s="261">
        <v>1261596</v>
      </c>
      <c r="H97" s="263">
        <v>1.95822454308094E-2</v>
      </c>
    </row>
    <row r="98" spans="1:8" x14ac:dyDescent="0.35">
      <c r="A98">
        <v>95</v>
      </c>
      <c r="B98">
        <v>1908</v>
      </c>
      <c r="C98">
        <v>1908</v>
      </c>
      <c r="D98" s="236" t="s">
        <v>217</v>
      </c>
      <c r="E98" s="267">
        <v>2917268.6</v>
      </c>
      <c r="F98" s="268">
        <v>2974460.6</v>
      </c>
      <c r="G98" s="267">
        <v>57192</v>
      </c>
      <c r="H98" s="269">
        <v>1.9604639764744324E-2</v>
      </c>
    </row>
    <row r="99" spans="1:8" x14ac:dyDescent="0.35">
      <c r="A99">
        <v>96</v>
      </c>
      <c r="B99">
        <v>1926</v>
      </c>
      <c r="C99">
        <v>1926</v>
      </c>
      <c r="D99" s="235" t="s">
        <v>218</v>
      </c>
      <c r="E99" s="261">
        <v>3575313.14</v>
      </c>
      <c r="F99" s="262">
        <v>3575313.14</v>
      </c>
      <c r="G99" s="261">
        <v>0</v>
      </c>
      <c r="H99" s="263">
        <v>0</v>
      </c>
    </row>
    <row r="100" spans="1:8" x14ac:dyDescent="0.35">
      <c r="A100">
        <v>97</v>
      </c>
      <c r="B100">
        <v>1944</v>
      </c>
      <c r="C100">
        <v>1944</v>
      </c>
      <c r="D100" s="235" t="s">
        <v>219</v>
      </c>
      <c r="E100" s="261">
        <v>5204573.8000000007</v>
      </c>
      <c r="F100" s="262">
        <v>5304677.8000000007</v>
      </c>
      <c r="G100" s="261">
        <v>100104</v>
      </c>
      <c r="H100" s="263">
        <v>1.9233851578778646E-2</v>
      </c>
    </row>
    <row r="101" spans="1:8" x14ac:dyDescent="0.35">
      <c r="A101">
        <v>98</v>
      </c>
      <c r="B101">
        <v>1953</v>
      </c>
      <c r="C101">
        <v>1953</v>
      </c>
      <c r="D101" s="235" t="s">
        <v>220</v>
      </c>
      <c r="E101" s="261">
        <v>3778493.3</v>
      </c>
      <c r="F101" s="262">
        <v>3852569.3</v>
      </c>
      <c r="G101" s="261">
        <v>74076</v>
      </c>
      <c r="H101" s="263">
        <v>1.9604639764744324E-2</v>
      </c>
    </row>
    <row r="102" spans="1:8" x14ac:dyDescent="0.35">
      <c r="A102">
        <v>99</v>
      </c>
      <c r="B102">
        <v>1963</v>
      </c>
      <c r="C102">
        <v>1963</v>
      </c>
      <c r="D102" s="235" t="s">
        <v>221</v>
      </c>
      <c r="E102" s="261">
        <v>3417966.4</v>
      </c>
      <c r="F102" s="262">
        <v>3484974.4</v>
      </c>
      <c r="G102" s="261">
        <v>67008</v>
      </c>
      <c r="H102" s="263">
        <v>1.9604639764744324E-2</v>
      </c>
    </row>
    <row r="103" spans="1:8" x14ac:dyDescent="0.35">
      <c r="A103">
        <v>100</v>
      </c>
      <c r="B103">
        <v>1965</v>
      </c>
      <c r="C103">
        <v>1965</v>
      </c>
      <c r="D103" s="236" t="s">
        <v>222</v>
      </c>
      <c r="E103" s="267">
        <v>2078926.43</v>
      </c>
      <c r="F103" s="268">
        <v>2109458</v>
      </c>
      <c r="G103" s="267">
        <v>30531.570000000065</v>
      </c>
      <c r="H103" s="269">
        <v>1.4686219559967817E-2</v>
      </c>
    </row>
    <row r="104" spans="1:8" x14ac:dyDescent="0.35">
      <c r="A104">
        <v>101</v>
      </c>
      <c r="B104">
        <v>1967</v>
      </c>
      <c r="C104">
        <v>1967</v>
      </c>
      <c r="D104" s="235" t="s">
        <v>223</v>
      </c>
      <c r="E104" s="261">
        <v>2038462.8</v>
      </c>
      <c r="F104" s="262">
        <v>2038462.8</v>
      </c>
      <c r="G104" s="261">
        <v>0</v>
      </c>
      <c r="H104" s="263">
        <v>0</v>
      </c>
    </row>
    <row r="105" spans="1:8" x14ac:dyDescent="0.35">
      <c r="A105">
        <v>102</v>
      </c>
      <c r="B105">
        <v>3582</v>
      </c>
      <c r="C105">
        <v>1968</v>
      </c>
      <c r="D105" s="235" t="s">
        <v>23</v>
      </c>
      <c r="E105" s="261">
        <v>4054417.75</v>
      </c>
      <c r="F105" s="262">
        <v>4127695</v>
      </c>
      <c r="G105" s="261">
        <v>73277.25</v>
      </c>
      <c r="H105" s="263">
        <v>1.807343360214916E-2</v>
      </c>
    </row>
    <row r="106" spans="1:8" x14ac:dyDescent="0.35">
      <c r="A106">
        <v>103</v>
      </c>
      <c r="B106">
        <v>3978</v>
      </c>
      <c r="C106">
        <v>3978</v>
      </c>
      <c r="D106" s="235" t="s">
        <v>466</v>
      </c>
      <c r="E106" s="261">
        <v>3441390.17</v>
      </c>
      <c r="F106" s="262">
        <v>3506210.5</v>
      </c>
      <c r="G106" s="261">
        <v>64820.330000000075</v>
      </c>
      <c r="H106" s="263">
        <v>1.8835507396128836E-2</v>
      </c>
    </row>
    <row r="107" spans="1:8" x14ac:dyDescent="0.35">
      <c r="A107">
        <v>104</v>
      </c>
      <c r="B107">
        <v>6741</v>
      </c>
      <c r="C107">
        <v>6741</v>
      </c>
      <c r="D107" s="235" t="s">
        <v>467</v>
      </c>
      <c r="E107" s="261">
        <v>5621197.5999999996</v>
      </c>
      <c r="F107" s="262">
        <v>5731165.5999999996</v>
      </c>
      <c r="G107" s="261">
        <v>109968</v>
      </c>
      <c r="H107" s="263">
        <v>1.9563090968373005E-2</v>
      </c>
    </row>
    <row r="108" spans="1:8" x14ac:dyDescent="0.35">
      <c r="A108">
        <v>105</v>
      </c>
      <c r="B108">
        <v>1970</v>
      </c>
      <c r="C108">
        <v>1970</v>
      </c>
      <c r="D108" s="236" t="s">
        <v>224</v>
      </c>
      <c r="E108" s="267">
        <v>3016580.5</v>
      </c>
      <c r="F108" s="268">
        <v>3075488.5</v>
      </c>
      <c r="G108" s="267">
        <v>58908</v>
      </c>
      <c r="H108" s="269">
        <v>1.9528071602929211E-2</v>
      </c>
    </row>
    <row r="109" spans="1:8" x14ac:dyDescent="0.35">
      <c r="A109">
        <v>106</v>
      </c>
      <c r="B109">
        <v>1972</v>
      </c>
      <c r="C109">
        <v>1972</v>
      </c>
      <c r="D109" s="235" t="s">
        <v>225</v>
      </c>
      <c r="E109" s="261">
        <v>2327427.84</v>
      </c>
      <c r="F109" s="262">
        <v>2352857</v>
      </c>
      <c r="G109" s="261">
        <v>25429.160000000149</v>
      </c>
      <c r="H109" s="263">
        <v>1.0925863978665887E-2</v>
      </c>
    </row>
    <row r="110" spans="1:8" x14ac:dyDescent="0.35">
      <c r="A110">
        <v>107</v>
      </c>
      <c r="B110">
        <v>657</v>
      </c>
      <c r="C110">
        <v>657</v>
      </c>
      <c r="D110" s="247" t="s">
        <v>477</v>
      </c>
      <c r="E110" s="261">
        <v>5423206</v>
      </c>
      <c r="F110" s="262">
        <v>5529526</v>
      </c>
      <c r="G110" s="261">
        <v>106320</v>
      </c>
      <c r="H110" s="263">
        <v>1.9604639764744324E-2</v>
      </c>
    </row>
    <row r="111" spans="1:8" x14ac:dyDescent="0.35">
      <c r="A111">
        <v>108</v>
      </c>
      <c r="B111">
        <v>1989</v>
      </c>
      <c r="C111">
        <v>1989</v>
      </c>
      <c r="D111" s="235" t="s">
        <v>226</v>
      </c>
      <c r="E111" s="261">
        <v>2794731.61</v>
      </c>
      <c r="F111" s="262">
        <v>2794731.61</v>
      </c>
      <c r="G111" s="261">
        <v>0</v>
      </c>
      <c r="H111" s="263">
        <v>0</v>
      </c>
    </row>
    <row r="112" spans="1:8" x14ac:dyDescent="0.35">
      <c r="A112">
        <v>109</v>
      </c>
      <c r="B112">
        <v>2007</v>
      </c>
      <c r="C112">
        <v>2007</v>
      </c>
      <c r="D112" s="235" t="s">
        <v>227</v>
      </c>
      <c r="E112" s="261">
        <v>3952329.7</v>
      </c>
      <c r="F112" s="262">
        <v>4029813.7</v>
      </c>
      <c r="G112" s="261">
        <v>77484</v>
      </c>
      <c r="H112" s="263">
        <v>1.9604639764744324E-2</v>
      </c>
    </row>
    <row r="113" spans="1:8" x14ac:dyDescent="0.35">
      <c r="A113">
        <v>110</v>
      </c>
      <c r="B113">
        <v>2016</v>
      </c>
      <c r="C113">
        <v>2016</v>
      </c>
      <c r="D113" s="236" t="s">
        <v>228</v>
      </c>
      <c r="E113" s="267">
        <v>1477680.5</v>
      </c>
      <c r="F113" s="268">
        <v>1477680.5</v>
      </c>
      <c r="G113" s="267">
        <v>0</v>
      </c>
      <c r="H113" s="269">
        <v>0</v>
      </c>
    </row>
    <row r="114" spans="1:8" x14ac:dyDescent="0.35">
      <c r="A114">
        <v>111</v>
      </c>
      <c r="B114">
        <v>2088</v>
      </c>
      <c r="C114">
        <v>2088</v>
      </c>
      <c r="D114" s="235" t="s">
        <v>229</v>
      </c>
      <c r="E114" s="261">
        <v>4167870</v>
      </c>
      <c r="F114" s="262">
        <v>4247970</v>
      </c>
      <c r="G114" s="261">
        <v>80100</v>
      </c>
      <c r="H114" s="263">
        <v>1.9218449711723255E-2</v>
      </c>
    </row>
    <row r="115" spans="1:8" x14ac:dyDescent="0.35">
      <c r="A115">
        <v>112</v>
      </c>
      <c r="B115">
        <v>2097</v>
      </c>
      <c r="C115">
        <v>2097</v>
      </c>
      <c r="D115" s="235" t="s">
        <v>230</v>
      </c>
      <c r="E115" s="261">
        <v>3050806</v>
      </c>
      <c r="F115" s="262">
        <v>3050806</v>
      </c>
      <c r="G115" s="261">
        <v>0</v>
      </c>
      <c r="H115" s="263">
        <v>0</v>
      </c>
    </row>
    <row r="116" spans="1:8" x14ac:dyDescent="0.35">
      <c r="A116">
        <v>113</v>
      </c>
      <c r="B116">
        <v>2113</v>
      </c>
      <c r="C116">
        <v>2113</v>
      </c>
      <c r="D116" s="235" t="s">
        <v>231</v>
      </c>
      <c r="E116" s="261">
        <v>1401911.31</v>
      </c>
      <c r="F116" s="262">
        <v>1401911.31</v>
      </c>
      <c r="G116" s="261">
        <v>0</v>
      </c>
      <c r="H116" s="263">
        <v>0</v>
      </c>
    </row>
    <row r="117" spans="1:8" x14ac:dyDescent="0.35">
      <c r="A117">
        <v>114</v>
      </c>
      <c r="B117">
        <v>2124</v>
      </c>
      <c r="C117">
        <v>2124</v>
      </c>
      <c r="D117" s="235" t="s">
        <v>25</v>
      </c>
      <c r="E117" s="261">
        <v>8293789</v>
      </c>
      <c r="F117" s="262">
        <v>8455909</v>
      </c>
      <c r="G117" s="261">
        <v>162120</v>
      </c>
      <c r="H117" s="263">
        <v>1.9547157517510995E-2</v>
      </c>
    </row>
    <row r="118" spans="1:8" x14ac:dyDescent="0.35">
      <c r="A118">
        <v>115</v>
      </c>
      <c r="B118">
        <v>2151</v>
      </c>
      <c r="C118">
        <v>2151</v>
      </c>
      <c r="D118" s="236" t="s">
        <v>232</v>
      </c>
      <c r="E118" s="267">
        <v>1413427.33</v>
      </c>
      <c r="F118" s="268">
        <v>1413427.33</v>
      </c>
      <c r="G118" s="267">
        <v>0</v>
      </c>
      <c r="H118" s="269">
        <v>0</v>
      </c>
    </row>
    <row r="119" spans="1:8" x14ac:dyDescent="0.35">
      <c r="A119">
        <v>116</v>
      </c>
      <c r="B119">
        <v>2169</v>
      </c>
      <c r="C119">
        <v>2169</v>
      </c>
      <c r="D119" s="235" t="s">
        <v>233</v>
      </c>
      <c r="E119" s="261">
        <v>10374631.119999999</v>
      </c>
      <c r="F119" s="262">
        <v>10575998.6</v>
      </c>
      <c r="G119" s="261">
        <v>201367.48000000045</v>
      </c>
      <c r="H119" s="263">
        <v>1.9409603837557982E-2</v>
      </c>
    </row>
    <row r="120" spans="1:8" x14ac:dyDescent="0.35">
      <c r="A120">
        <v>117</v>
      </c>
      <c r="B120">
        <v>2205</v>
      </c>
      <c r="C120">
        <v>2205</v>
      </c>
      <c r="D120" s="235" t="s">
        <v>234</v>
      </c>
      <c r="E120" s="261">
        <v>1373434.36</v>
      </c>
      <c r="F120" s="262">
        <v>1373434.36</v>
      </c>
      <c r="G120" s="261">
        <v>0</v>
      </c>
      <c r="H120" s="263">
        <v>0</v>
      </c>
    </row>
    <row r="121" spans="1:8" x14ac:dyDescent="0.35">
      <c r="A121">
        <v>118</v>
      </c>
      <c r="B121">
        <v>2295</v>
      </c>
      <c r="C121">
        <v>2295</v>
      </c>
      <c r="D121" s="235" t="s">
        <v>235</v>
      </c>
      <c r="E121" s="261">
        <v>6412548.5800000001</v>
      </c>
      <c r="F121" s="262">
        <v>6412548.5800000001</v>
      </c>
      <c r="G121" s="261">
        <v>0</v>
      </c>
      <c r="H121" s="263">
        <v>0</v>
      </c>
    </row>
    <row r="122" spans="1:8" x14ac:dyDescent="0.35">
      <c r="A122">
        <v>119</v>
      </c>
      <c r="B122">
        <v>2313</v>
      </c>
      <c r="C122">
        <v>2313</v>
      </c>
      <c r="D122" s="235" t="s">
        <v>236</v>
      </c>
      <c r="E122" s="261">
        <v>22820146.400000002</v>
      </c>
      <c r="F122" s="262">
        <v>23265562.400000002</v>
      </c>
      <c r="G122" s="261">
        <v>445416</v>
      </c>
      <c r="H122" s="263">
        <v>1.9518542615484708E-2</v>
      </c>
    </row>
    <row r="123" spans="1:8" x14ac:dyDescent="0.35">
      <c r="A123">
        <v>120</v>
      </c>
      <c r="B123">
        <v>2322</v>
      </c>
      <c r="C123">
        <v>2322</v>
      </c>
      <c r="D123" s="236" t="s">
        <v>237</v>
      </c>
      <c r="E123" s="267">
        <v>13883652.199999999</v>
      </c>
      <c r="F123" s="268">
        <v>14155836.199999999</v>
      </c>
      <c r="G123" s="267">
        <v>272184</v>
      </c>
      <c r="H123" s="269">
        <v>1.9604639764744324E-2</v>
      </c>
    </row>
    <row r="124" spans="1:8" x14ac:dyDescent="0.35">
      <c r="A124">
        <v>121</v>
      </c>
      <c r="B124">
        <v>2349</v>
      </c>
      <c r="C124">
        <v>2349</v>
      </c>
      <c r="D124" s="235" t="s">
        <v>238</v>
      </c>
      <c r="E124" s="261">
        <v>1560855</v>
      </c>
      <c r="F124" s="262">
        <v>1591455</v>
      </c>
      <c r="G124" s="261">
        <v>30600</v>
      </c>
      <c r="H124" s="263">
        <v>1.9604639764744324E-2</v>
      </c>
    </row>
    <row r="125" spans="1:8" x14ac:dyDescent="0.35">
      <c r="A125">
        <v>122</v>
      </c>
      <c r="B125">
        <v>2369</v>
      </c>
      <c r="C125">
        <v>2369</v>
      </c>
      <c r="D125" s="235" t="s">
        <v>240</v>
      </c>
      <c r="E125" s="261">
        <v>2733638.6</v>
      </c>
      <c r="F125" s="262">
        <v>2787230.6</v>
      </c>
      <c r="G125" s="261">
        <v>53592</v>
      </c>
      <c r="H125" s="263">
        <v>1.9604639764744324E-2</v>
      </c>
    </row>
    <row r="126" spans="1:8" x14ac:dyDescent="0.35">
      <c r="A126">
        <v>123</v>
      </c>
      <c r="B126">
        <v>2376</v>
      </c>
      <c r="C126">
        <v>2376</v>
      </c>
      <c r="D126" s="235" t="s">
        <v>241</v>
      </c>
      <c r="E126" s="261">
        <v>2731488</v>
      </c>
      <c r="F126" s="262">
        <v>2784768</v>
      </c>
      <c r="G126" s="261">
        <v>53280</v>
      </c>
      <c r="H126" s="263">
        <v>1.950585175552666E-2</v>
      </c>
    </row>
    <row r="127" spans="1:8" x14ac:dyDescent="0.35">
      <c r="A127">
        <v>124</v>
      </c>
      <c r="B127">
        <v>2403</v>
      </c>
      <c r="C127">
        <v>2403</v>
      </c>
      <c r="D127" s="235" t="s">
        <v>242</v>
      </c>
      <c r="E127" s="261">
        <v>4804985</v>
      </c>
      <c r="F127" s="262">
        <v>4899185</v>
      </c>
      <c r="G127" s="261">
        <v>94200</v>
      </c>
      <c r="H127" s="263">
        <v>1.9604639764744324E-2</v>
      </c>
    </row>
    <row r="128" spans="1:8" x14ac:dyDescent="0.35">
      <c r="A128">
        <v>125</v>
      </c>
      <c r="B128">
        <v>2457</v>
      </c>
      <c r="C128">
        <v>2457</v>
      </c>
      <c r="D128" s="236" t="s">
        <v>26</v>
      </c>
      <c r="E128" s="267">
        <v>2848674.7</v>
      </c>
      <c r="F128" s="268">
        <v>2848674.7</v>
      </c>
      <c r="G128" s="267">
        <v>0</v>
      </c>
      <c r="H128" s="269">
        <v>0</v>
      </c>
    </row>
    <row r="129" spans="1:8" x14ac:dyDescent="0.35">
      <c r="A129">
        <v>126</v>
      </c>
      <c r="B129">
        <v>2466</v>
      </c>
      <c r="C129">
        <v>2466</v>
      </c>
      <c r="D129" s="235" t="s">
        <v>244</v>
      </c>
      <c r="E129" s="261">
        <v>7934652.2999999998</v>
      </c>
      <c r="F129" s="262">
        <v>8090208.2999999998</v>
      </c>
      <c r="G129" s="261">
        <v>155556</v>
      </c>
      <c r="H129" s="263">
        <v>1.9604639764744324E-2</v>
      </c>
    </row>
    <row r="130" spans="1:8" x14ac:dyDescent="0.35">
      <c r="A130">
        <v>127</v>
      </c>
      <c r="B130">
        <v>2493</v>
      </c>
      <c r="C130">
        <v>2493</v>
      </c>
      <c r="D130" s="235" t="s">
        <v>27</v>
      </c>
      <c r="E130" s="261">
        <v>816088.08</v>
      </c>
      <c r="F130" s="262">
        <v>826632</v>
      </c>
      <c r="G130" s="261">
        <v>10543.920000000042</v>
      </c>
      <c r="H130" s="263">
        <v>1.2920075980033972E-2</v>
      </c>
    </row>
    <row r="131" spans="1:8" x14ac:dyDescent="0.35">
      <c r="A131">
        <v>128</v>
      </c>
      <c r="B131">
        <v>2502</v>
      </c>
      <c r="C131">
        <v>2502</v>
      </c>
      <c r="D131" s="235" t="s">
        <v>28</v>
      </c>
      <c r="E131" s="261">
        <v>3867893.98</v>
      </c>
      <c r="F131" s="262">
        <v>3873082.8</v>
      </c>
      <c r="G131" s="261">
        <v>5188.8199999998324</v>
      </c>
      <c r="H131" s="263">
        <v>1.3415103999308254E-3</v>
      </c>
    </row>
    <row r="132" spans="1:8" x14ac:dyDescent="0.35">
      <c r="A132">
        <v>129</v>
      </c>
      <c r="B132">
        <v>2511</v>
      </c>
      <c r="C132">
        <v>2511</v>
      </c>
      <c r="D132" s="235" t="s">
        <v>245</v>
      </c>
      <c r="E132" s="261">
        <v>12385843.5</v>
      </c>
      <c r="F132" s="262">
        <v>12628663.5</v>
      </c>
      <c r="G132" s="261">
        <v>242820</v>
      </c>
      <c r="H132" s="263">
        <v>1.9604639764744324E-2</v>
      </c>
    </row>
    <row r="133" spans="1:8" x14ac:dyDescent="0.35">
      <c r="A133">
        <v>130</v>
      </c>
      <c r="B133">
        <v>2520</v>
      </c>
      <c r="C133">
        <v>2520</v>
      </c>
      <c r="D133" s="236" t="s">
        <v>246</v>
      </c>
      <c r="E133" s="267">
        <v>1971419</v>
      </c>
      <c r="F133" s="268">
        <v>1971419</v>
      </c>
      <c r="G133" s="267">
        <v>0</v>
      </c>
      <c r="H133" s="269">
        <v>0</v>
      </c>
    </row>
    <row r="134" spans="1:8" x14ac:dyDescent="0.35">
      <c r="A134">
        <v>131</v>
      </c>
      <c r="B134">
        <v>2682</v>
      </c>
      <c r="C134">
        <v>2682</v>
      </c>
      <c r="D134" s="235" t="s">
        <v>29</v>
      </c>
      <c r="E134" s="261">
        <v>1948314.3</v>
      </c>
      <c r="F134" s="262">
        <v>1986510.3</v>
      </c>
      <c r="G134" s="261">
        <v>38196</v>
      </c>
      <c r="H134" s="263">
        <v>1.9604639764744324E-2</v>
      </c>
    </row>
    <row r="135" spans="1:8" x14ac:dyDescent="0.35">
      <c r="A135">
        <v>132</v>
      </c>
      <c r="B135">
        <v>2556</v>
      </c>
      <c r="C135">
        <v>2556</v>
      </c>
      <c r="D135" s="247" t="s">
        <v>468</v>
      </c>
      <c r="E135" s="261">
        <v>2205646.08</v>
      </c>
      <c r="F135" s="262">
        <v>2205646.08</v>
      </c>
      <c r="G135" s="261">
        <v>0</v>
      </c>
      <c r="H135" s="263">
        <v>0</v>
      </c>
    </row>
    <row r="136" spans="1:8" x14ac:dyDescent="0.35">
      <c r="A136">
        <v>133</v>
      </c>
      <c r="B136">
        <v>2709</v>
      </c>
      <c r="C136">
        <v>2709</v>
      </c>
      <c r="D136" s="235" t="s">
        <v>249</v>
      </c>
      <c r="E136" s="261">
        <v>10605438.34</v>
      </c>
      <c r="F136" s="262">
        <v>10605438.34</v>
      </c>
      <c r="G136" s="261">
        <v>0</v>
      </c>
      <c r="H136" s="263">
        <v>0</v>
      </c>
    </row>
    <row r="137" spans="1:8" x14ac:dyDescent="0.35">
      <c r="A137">
        <v>134</v>
      </c>
      <c r="B137">
        <v>2718</v>
      </c>
      <c r="C137">
        <v>2718</v>
      </c>
      <c r="D137" s="235" t="s">
        <v>250</v>
      </c>
      <c r="E137" s="261">
        <v>3670772.4</v>
      </c>
      <c r="F137" s="262">
        <v>3741980.4</v>
      </c>
      <c r="G137" s="261">
        <v>71208</v>
      </c>
      <c r="H137" s="263">
        <v>1.9398642095053348E-2</v>
      </c>
    </row>
    <row r="138" spans="1:8" x14ac:dyDescent="0.35">
      <c r="A138">
        <v>135</v>
      </c>
      <c r="B138">
        <v>2727</v>
      </c>
      <c r="C138">
        <v>2727</v>
      </c>
      <c r="D138" s="236" t="s">
        <v>251</v>
      </c>
      <c r="E138" s="267">
        <v>3962082.54</v>
      </c>
      <c r="F138" s="268">
        <v>3978013.4</v>
      </c>
      <c r="G138" s="267">
        <v>15930.85999999987</v>
      </c>
      <c r="H138" s="269">
        <v>4.0208299143611155E-3</v>
      </c>
    </row>
    <row r="139" spans="1:8" x14ac:dyDescent="0.35">
      <c r="A139">
        <v>136</v>
      </c>
      <c r="B139">
        <v>2754</v>
      </c>
      <c r="C139">
        <v>2754</v>
      </c>
      <c r="D139" s="235" t="s">
        <v>252</v>
      </c>
      <c r="E139" s="261">
        <v>2883191.45</v>
      </c>
      <c r="F139" s="262">
        <v>2925128.5</v>
      </c>
      <c r="G139" s="261">
        <v>41937.049999999814</v>
      </c>
      <c r="H139" s="263">
        <v>1.4545357367787634E-2</v>
      </c>
    </row>
    <row r="140" spans="1:8" x14ac:dyDescent="0.35">
      <c r="A140">
        <v>137</v>
      </c>
      <c r="B140">
        <v>2766</v>
      </c>
      <c r="C140">
        <v>2766</v>
      </c>
      <c r="D140" s="235" t="s">
        <v>469</v>
      </c>
      <c r="E140" s="261">
        <v>2041473.61</v>
      </c>
      <c r="F140" s="262">
        <v>2041473.61</v>
      </c>
      <c r="G140" s="261">
        <v>0</v>
      </c>
      <c r="H140" s="263">
        <v>0</v>
      </c>
    </row>
    <row r="141" spans="1:8" x14ac:dyDescent="0.35">
      <c r="A141">
        <v>138</v>
      </c>
      <c r="B141">
        <v>2772</v>
      </c>
      <c r="C141">
        <v>2772</v>
      </c>
      <c r="D141" s="235" t="s">
        <v>254</v>
      </c>
      <c r="E141" s="261">
        <v>1621858</v>
      </c>
      <c r="F141" s="262">
        <v>1652938</v>
      </c>
      <c r="G141" s="261">
        <v>31080</v>
      </c>
      <c r="H141" s="263">
        <v>1.916320664324497E-2</v>
      </c>
    </row>
    <row r="142" spans="1:8" x14ac:dyDescent="0.35">
      <c r="A142">
        <v>139</v>
      </c>
      <c r="B142">
        <v>2781</v>
      </c>
      <c r="C142">
        <v>2781</v>
      </c>
      <c r="D142" s="235" t="s">
        <v>30</v>
      </c>
      <c r="E142" s="261">
        <v>7339079</v>
      </c>
      <c r="F142" s="262">
        <v>7482959</v>
      </c>
      <c r="G142" s="261">
        <v>143880</v>
      </c>
      <c r="H142" s="263">
        <v>1.9604639764744324E-2</v>
      </c>
    </row>
    <row r="143" spans="1:8" x14ac:dyDescent="0.35">
      <c r="A143">
        <v>140</v>
      </c>
      <c r="B143">
        <v>2826</v>
      </c>
      <c r="C143">
        <v>2826</v>
      </c>
      <c r="D143" s="236" t="s">
        <v>255</v>
      </c>
      <c r="E143" s="267">
        <v>8927289</v>
      </c>
      <c r="F143" s="268">
        <v>9101169</v>
      </c>
      <c r="G143" s="267">
        <v>173880</v>
      </c>
      <c r="H143" s="269">
        <v>1.9477357571822757E-2</v>
      </c>
    </row>
    <row r="144" spans="1:8" x14ac:dyDescent="0.35">
      <c r="A144">
        <v>141</v>
      </c>
      <c r="B144">
        <v>2834</v>
      </c>
      <c r="C144">
        <v>2834</v>
      </c>
      <c r="D144" s="235" t="s">
        <v>256</v>
      </c>
      <c r="E144" s="261">
        <v>2203560</v>
      </c>
      <c r="F144" s="262">
        <v>2246760</v>
      </c>
      <c r="G144" s="261">
        <v>43200</v>
      </c>
      <c r="H144" s="263">
        <v>1.9604639764744324E-2</v>
      </c>
    </row>
    <row r="145" spans="1:8" x14ac:dyDescent="0.35">
      <c r="A145">
        <v>142</v>
      </c>
      <c r="B145">
        <v>2846</v>
      </c>
      <c r="C145">
        <v>2846</v>
      </c>
      <c r="D145" s="235" t="s">
        <v>257</v>
      </c>
      <c r="E145" s="261">
        <v>2008684.7999999998</v>
      </c>
      <c r="F145" s="262">
        <v>2047612.7999999998</v>
      </c>
      <c r="G145" s="261">
        <v>38928</v>
      </c>
      <c r="H145" s="263">
        <v>1.9379844961240313E-2</v>
      </c>
    </row>
    <row r="146" spans="1:8" x14ac:dyDescent="0.35">
      <c r="A146">
        <v>143</v>
      </c>
      <c r="B146">
        <v>2862</v>
      </c>
      <c r="C146">
        <v>2862</v>
      </c>
      <c r="D146" s="235" t="s">
        <v>31</v>
      </c>
      <c r="E146" s="261">
        <v>3900026.4</v>
      </c>
      <c r="F146" s="262">
        <v>3975902.4</v>
      </c>
      <c r="G146" s="261">
        <v>75876</v>
      </c>
      <c r="H146" s="263">
        <v>1.9455252918287938E-2</v>
      </c>
    </row>
    <row r="147" spans="1:8" x14ac:dyDescent="0.35">
      <c r="A147">
        <v>144</v>
      </c>
      <c r="B147">
        <v>2977</v>
      </c>
      <c r="C147">
        <v>2977</v>
      </c>
      <c r="D147" s="235" t="s">
        <v>258</v>
      </c>
      <c r="E147" s="261">
        <v>4037411.6</v>
      </c>
      <c r="F147" s="262">
        <v>4116563.6</v>
      </c>
      <c r="G147" s="261">
        <v>79152</v>
      </c>
      <c r="H147" s="263">
        <v>1.9604639764744324E-2</v>
      </c>
    </row>
    <row r="148" spans="1:8" x14ac:dyDescent="0.35">
      <c r="A148">
        <v>145</v>
      </c>
      <c r="B148">
        <v>2988</v>
      </c>
      <c r="C148">
        <v>2988</v>
      </c>
      <c r="D148" s="236" t="s">
        <v>259</v>
      </c>
      <c r="E148" s="267">
        <v>3242905.8</v>
      </c>
      <c r="F148" s="268">
        <v>3306481.8</v>
      </c>
      <c r="G148" s="267">
        <v>63576</v>
      </c>
      <c r="H148" s="269">
        <v>1.9604639764744324E-2</v>
      </c>
    </row>
    <row r="149" spans="1:8" x14ac:dyDescent="0.35">
      <c r="A149">
        <v>146</v>
      </c>
      <c r="B149">
        <v>3029</v>
      </c>
      <c r="C149">
        <v>3029</v>
      </c>
      <c r="D149" s="235" t="s">
        <v>260</v>
      </c>
      <c r="E149" s="261">
        <v>8296262.21</v>
      </c>
      <c r="F149" s="262">
        <v>8405571.1999999993</v>
      </c>
      <c r="G149" s="261">
        <v>109308.98999999929</v>
      </c>
      <c r="H149" s="263">
        <v>1.3175691321357029E-2</v>
      </c>
    </row>
    <row r="150" spans="1:8" x14ac:dyDescent="0.35">
      <c r="A150">
        <v>147</v>
      </c>
      <c r="B150">
        <v>3033</v>
      </c>
      <c r="C150">
        <v>3033</v>
      </c>
      <c r="D150" s="235" t="s">
        <v>32</v>
      </c>
      <c r="E150" s="261">
        <v>2659621.1</v>
      </c>
      <c r="F150" s="262">
        <v>2710825.1</v>
      </c>
      <c r="G150" s="261">
        <v>51204</v>
      </c>
      <c r="H150" s="263">
        <v>1.9252366436707843E-2</v>
      </c>
    </row>
    <row r="151" spans="1:8" x14ac:dyDescent="0.35">
      <c r="A151">
        <v>148</v>
      </c>
      <c r="B151">
        <v>3042</v>
      </c>
      <c r="C151">
        <v>3042</v>
      </c>
      <c r="D151" s="235" t="s">
        <v>261</v>
      </c>
      <c r="E151" s="261">
        <v>4356832</v>
      </c>
      <c r="F151" s="262">
        <v>4439872</v>
      </c>
      <c r="G151" s="261">
        <v>83040</v>
      </c>
      <c r="H151" s="263">
        <v>1.9059720457433291E-2</v>
      </c>
    </row>
    <row r="152" spans="1:8" x14ac:dyDescent="0.35">
      <c r="A152">
        <v>149</v>
      </c>
      <c r="B152">
        <v>3060</v>
      </c>
      <c r="C152">
        <v>3060</v>
      </c>
      <c r="D152" s="235" t="s">
        <v>262</v>
      </c>
      <c r="E152" s="261">
        <v>7127904.5</v>
      </c>
      <c r="F152" s="262">
        <v>7267644.5</v>
      </c>
      <c r="G152" s="261">
        <v>139740</v>
      </c>
      <c r="H152" s="263">
        <v>1.9604639764744324E-2</v>
      </c>
    </row>
    <row r="153" spans="1:8" x14ac:dyDescent="0.35">
      <c r="A153">
        <v>150</v>
      </c>
      <c r="B153">
        <v>3168</v>
      </c>
      <c r="C153">
        <v>3168</v>
      </c>
      <c r="D153" s="236" t="s">
        <v>470</v>
      </c>
      <c r="E153" s="267">
        <v>4553239.58</v>
      </c>
      <c r="F153" s="268">
        <v>4639173</v>
      </c>
      <c r="G153" s="267">
        <v>85933.419999999925</v>
      </c>
      <c r="H153" s="269">
        <v>1.8873028420788682E-2</v>
      </c>
    </row>
    <row r="154" spans="1:8" x14ac:dyDescent="0.35">
      <c r="A154">
        <v>151</v>
      </c>
      <c r="B154">
        <v>3105</v>
      </c>
      <c r="C154">
        <v>3105</v>
      </c>
      <c r="D154" s="235" t="s">
        <v>263</v>
      </c>
      <c r="E154" s="261">
        <v>8453713.0999999996</v>
      </c>
      <c r="F154" s="262">
        <v>8619445.0999999996</v>
      </c>
      <c r="G154" s="261">
        <v>165732</v>
      </c>
      <c r="H154" s="263">
        <v>1.9604639764744324E-2</v>
      </c>
    </row>
    <row r="155" spans="1:8" x14ac:dyDescent="0.35">
      <c r="A155">
        <v>152</v>
      </c>
      <c r="B155">
        <v>3114</v>
      </c>
      <c r="C155">
        <v>3114</v>
      </c>
      <c r="D155" s="235" t="s">
        <v>264</v>
      </c>
      <c r="E155" s="261">
        <v>20868937.400000002</v>
      </c>
      <c r="F155" s="262">
        <v>21278065.400000002</v>
      </c>
      <c r="G155" s="261">
        <v>409128</v>
      </c>
      <c r="H155" s="263">
        <v>1.960463976474432E-2</v>
      </c>
    </row>
    <row r="156" spans="1:8" x14ac:dyDescent="0.35">
      <c r="A156">
        <v>153</v>
      </c>
      <c r="B156">
        <v>3119</v>
      </c>
      <c r="C156">
        <v>3119</v>
      </c>
      <c r="D156" s="235" t="s">
        <v>265</v>
      </c>
      <c r="E156" s="261">
        <v>5562152.7000000002</v>
      </c>
      <c r="F156" s="262">
        <v>5671196.7000000002</v>
      </c>
      <c r="G156" s="261">
        <v>109044</v>
      </c>
      <c r="H156" s="263">
        <v>1.9604639764744324E-2</v>
      </c>
    </row>
    <row r="157" spans="1:8" x14ac:dyDescent="0.35">
      <c r="A157">
        <v>154</v>
      </c>
      <c r="B157">
        <v>3141</v>
      </c>
      <c r="C157">
        <v>3141</v>
      </c>
      <c r="D157" s="235" t="s">
        <v>266</v>
      </c>
      <c r="E157" s="261">
        <v>78409267.200000003</v>
      </c>
      <c r="F157" s="262">
        <v>79942195.200000003</v>
      </c>
      <c r="G157" s="261">
        <v>1532928</v>
      </c>
      <c r="H157" s="263">
        <v>1.9550342130987292E-2</v>
      </c>
    </row>
    <row r="158" spans="1:8" x14ac:dyDescent="0.35">
      <c r="A158">
        <v>155</v>
      </c>
      <c r="B158">
        <v>3150</v>
      </c>
      <c r="C158">
        <v>3150</v>
      </c>
      <c r="D158" s="236" t="s">
        <v>267</v>
      </c>
      <c r="E158" s="267">
        <v>6658962</v>
      </c>
      <c r="F158" s="268">
        <v>6789402</v>
      </c>
      <c r="G158" s="267">
        <v>130440</v>
      </c>
      <c r="H158" s="269">
        <v>1.9588638589618023E-2</v>
      </c>
    </row>
    <row r="159" spans="1:8" x14ac:dyDescent="0.35">
      <c r="A159">
        <v>156</v>
      </c>
      <c r="B159">
        <v>3154</v>
      </c>
      <c r="C159">
        <v>3154</v>
      </c>
      <c r="D159" s="235" t="s">
        <v>268</v>
      </c>
      <c r="E159" s="261">
        <v>3532962.83</v>
      </c>
      <c r="F159" s="262">
        <v>3532962.83</v>
      </c>
      <c r="G159" s="261">
        <v>0</v>
      </c>
      <c r="H159" s="263">
        <v>0</v>
      </c>
    </row>
    <row r="160" spans="1:8" x14ac:dyDescent="0.35">
      <c r="A160">
        <v>157</v>
      </c>
      <c r="B160">
        <v>3186</v>
      </c>
      <c r="C160">
        <v>3186</v>
      </c>
      <c r="D160" s="235" t="s">
        <v>269</v>
      </c>
      <c r="E160" s="261">
        <v>2229485.11</v>
      </c>
      <c r="F160" s="262">
        <v>2264286</v>
      </c>
      <c r="G160" s="261">
        <v>34800.89000000013</v>
      </c>
      <c r="H160" s="263">
        <v>1.560938435691106E-2</v>
      </c>
    </row>
    <row r="161" spans="1:8" x14ac:dyDescent="0.35">
      <c r="A161">
        <v>158</v>
      </c>
      <c r="B161">
        <v>3195</v>
      </c>
      <c r="C161">
        <v>3195</v>
      </c>
      <c r="D161" s="235" t="s">
        <v>34</v>
      </c>
      <c r="E161" s="261">
        <v>6265477.4299999997</v>
      </c>
      <c r="F161" s="262">
        <v>6335646</v>
      </c>
      <c r="G161" s="261">
        <v>70168.570000000298</v>
      </c>
      <c r="H161" s="263">
        <v>1.1199237533603293E-2</v>
      </c>
    </row>
    <row r="162" spans="1:8" x14ac:dyDescent="0.35">
      <c r="A162">
        <v>159</v>
      </c>
      <c r="B162">
        <v>3204</v>
      </c>
      <c r="C162">
        <v>3204</v>
      </c>
      <c r="D162" s="235" t="s">
        <v>270</v>
      </c>
      <c r="E162" s="261">
        <v>5517469.3999999994</v>
      </c>
      <c r="F162" s="262">
        <v>5625637.3999999994</v>
      </c>
      <c r="G162" s="261">
        <v>108168</v>
      </c>
      <c r="H162" s="263">
        <v>1.9604639764744324E-2</v>
      </c>
    </row>
    <row r="163" spans="1:8" x14ac:dyDescent="0.35">
      <c r="A163">
        <v>160</v>
      </c>
      <c r="B163">
        <v>3231</v>
      </c>
      <c r="C163">
        <v>3231</v>
      </c>
      <c r="D163" s="236" t="s">
        <v>271</v>
      </c>
      <c r="E163" s="267">
        <v>38372549</v>
      </c>
      <c r="F163" s="268">
        <v>39124829</v>
      </c>
      <c r="G163" s="267">
        <v>752280</v>
      </c>
      <c r="H163" s="269">
        <v>1.9604639764744324E-2</v>
      </c>
    </row>
    <row r="164" spans="1:8" x14ac:dyDescent="0.35">
      <c r="A164">
        <v>161</v>
      </c>
      <c r="B164">
        <v>3312</v>
      </c>
      <c r="C164">
        <v>3312</v>
      </c>
      <c r="D164" s="235" t="s">
        <v>272</v>
      </c>
      <c r="E164" s="261">
        <v>12223024.9</v>
      </c>
      <c r="F164" s="262">
        <v>12462652.9</v>
      </c>
      <c r="G164" s="261">
        <v>239628</v>
      </c>
      <c r="H164" s="263">
        <v>1.9604639764744324E-2</v>
      </c>
    </row>
    <row r="165" spans="1:8" x14ac:dyDescent="0.35">
      <c r="A165">
        <v>162</v>
      </c>
      <c r="B165">
        <v>3330</v>
      </c>
      <c r="C165">
        <v>3330</v>
      </c>
      <c r="D165" s="235" t="s">
        <v>273</v>
      </c>
      <c r="E165" s="261">
        <v>2107197</v>
      </c>
      <c r="F165" s="262">
        <v>2148213</v>
      </c>
      <c r="G165" s="261">
        <v>41016</v>
      </c>
      <c r="H165" s="263">
        <v>1.9464720194647202E-2</v>
      </c>
    </row>
    <row r="166" spans="1:8" x14ac:dyDescent="0.35">
      <c r="A166">
        <v>163</v>
      </c>
      <c r="B166">
        <v>3348</v>
      </c>
      <c r="C166">
        <v>3348</v>
      </c>
      <c r="D166" s="235" t="s">
        <v>274</v>
      </c>
      <c r="E166" s="261">
        <v>2885238.72</v>
      </c>
      <c r="F166" s="262">
        <v>2926487.2</v>
      </c>
      <c r="G166" s="261">
        <v>41248.479999999981</v>
      </c>
      <c r="H166" s="263">
        <v>1.4296383766817041E-2</v>
      </c>
    </row>
    <row r="167" spans="1:8" x14ac:dyDescent="0.35">
      <c r="A167">
        <v>164</v>
      </c>
      <c r="B167">
        <v>3375</v>
      </c>
      <c r="C167">
        <v>3375</v>
      </c>
      <c r="D167" s="235" t="s">
        <v>275</v>
      </c>
      <c r="E167" s="261">
        <v>11326209.689999999</v>
      </c>
      <c r="F167" s="262">
        <v>11351754.9</v>
      </c>
      <c r="G167" s="261">
        <v>25545.210000000894</v>
      </c>
      <c r="H167" s="263">
        <v>2.2554067688288488E-3</v>
      </c>
    </row>
    <row r="168" spans="1:8" x14ac:dyDescent="0.35">
      <c r="A168">
        <v>165</v>
      </c>
      <c r="B168">
        <v>3420</v>
      </c>
      <c r="C168">
        <v>3420</v>
      </c>
      <c r="D168" s="236" t="s">
        <v>276</v>
      </c>
      <c r="E168" s="267">
        <v>3622407.8</v>
      </c>
      <c r="F168" s="268">
        <v>3693423.8</v>
      </c>
      <c r="G168" s="267">
        <v>71016</v>
      </c>
      <c r="H168" s="269">
        <v>1.9604639764744324E-2</v>
      </c>
    </row>
    <row r="169" spans="1:8" x14ac:dyDescent="0.35">
      <c r="A169">
        <v>166</v>
      </c>
      <c r="B169">
        <v>3465</v>
      </c>
      <c r="C169">
        <v>3465</v>
      </c>
      <c r="D169" s="235" t="s">
        <v>277</v>
      </c>
      <c r="E169" s="261">
        <v>2087411.44</v>
      </c>
      <c r="F169" s="262">
        <v>2087411.44</v>
      </c>
      <c r="G169" s="261">
        <v>0</v>
      </c>
      <c r="H169" s="263">
        <v>0</v>
      </c>
    </row>
    <row r="170" spans="1:8" x14ac:dyDescent="0.35">
      <c r="A170">
        <v>167</v>
      </c>
      <c r="B170">
        <v>3537</v>
      </c>
      <c r="C170">
        <v>3537</v>
      </c>
      <c r="D170" s="235" t="s">
        <v>278</v>
      </c>
      <c r="E170" s="261">
        <v>2006194.31</v>
      </c>
      <c r="F170" s="262">
        <v>2006194.31</v>
      </c>
      <c r="G170" s="261">
        <v>0</v>
      </c>
      <c r="H170" s="263">
        <v>0</v>
      </c>
    </row>
    <row r="171" spans="1:8" x14ac:dyDescent="0.35">
      <c r="A171">
        <v>168</v>
      </c>
      <c r="B171">
        <v>3555</v>
      </c>
      <c r="C171">
        <v>3555</v>
      </c>
      <c r="D171" s="235" t="s">
        <v>279</v>
      </c>
      <c r="E171" s="261">
        <v>3825625</v>
      </c>
      <c r="F171" s="262">
        <v>3900625</v>
      </c>
      <c r="G171" s="261">
        <v>75000</v>
      </c>
      <c r="H171" s="263">
        <v>1.9604639764744324E-2</v>
      </c>
    </row>
    <row r="172" spans="1:8" x14ac:dyDescent="0.35">
      <c r="A172">
        <v>169</v>
      </c>
      <c r="B172">
        <v>3600</v>
      </c>
      <c r="C172">
        <v>3600</v>
      </c>
      <c r="D172" s="235" t="s">
        <v>281</v>
      </c>
      <c r="E172" s="261">
        <v>12811253</v>
      </c>
      <c r="F172" s="262">
        <v>13062413</v>
      </c>
      <c r="G172" s="261">
        <v>251160</v>
      </c>
      <c r="H172" s="263">
        <v>1.9604639764744324E-2</v>
      </c>
    </row>
    <row r="173" spans="1:8" x14ac:dyDescent="0.35">
      <c r="A173">
        <v>170</v>
      </c>
      <c r="B173">
        <v>3609</v>
      </c>
      <c r="C173">
        <v>3609</v>
      </c>
      <c r="D173" s="236" t="s">
        <v>282</v>
      </c>
      <c r="E173" s="267">
        <v>2483802.1</v>
      </c>
      <c r="F173" s="268">
        <v>2518243.5</v>
      </c>
      <c r="G173" s="267">
        <v>34441.399999999907</v>
      </c>
      <c r="H173" s="269">
        <v>1.3866402641337611E-2</v>
      </c>
    </row>
    <row r="174" spans="1:8" x14ac:dyDescent="0.35">
      <c r="A174">
        <v>171</v>
      </c>
      <c r="B174">
        <v>3645</v>
      </c>
      <c r="C174">
        <v>3645</v>
      </c>
      <c r="D174" s="235" t="s">
        <v>283</v>
      </c>
      <c r="E174" s="261">
        <v>15887667.6</v>
      </c>
      <c r="F174" s="262">
        <v>16199139.6</v>
      </c>
      <c r="G174" s="261">
        <v>311472</v>
      </c>
      <c r="H174" s="263">
        <v>1.9604639764744324E-2</v>
      </c>
    </row>
    <row r="175" spans="1:8" x14ac:dyDescent="0.35">
      <c r="A175">
        <v>172</v>
      </c>
      <c r="B175">
        <v>3715</v>
      </c>
      <c r="C175">
        <v>3715</v>
      </c>
      <c r="D175" s="235" t="s">
        <v>285</v>
      </c>
      <c r="E175" s="261">
        <v>42118747.799999997</v>
      </c>
      <c r="F175" s="262">
        <v>42944335.799999997</v>
      </c>
      <c r="G175" s="261">
        <v>825588</v>
      </c>
      <c r="H175" s="263">
        <v>1.9601437438745508E-2</v>
      </c>
    </row>
    <row r="176" spans="1:8" x14ac:dyDescent="0.35">
      <c r="A176">
        <v>173</v>
      </c>
      <c r="B176">
        <v>3744</v>
      </c>
      <c r="C176">
        <v>3744</v>
      </c>
      <c r="D176" s="235" t="s">
        <v>286</v>
      </c>
      <c r="E176" s="261">
        <v>4153098.5</v>
      </c>
      <c r="F176" s="262">
        <v>4234518.5</v>
      </c>
      <c r="G176" s="261">
        <v>81420</v>
      </c>
      <c r="H176" s="263">
        <v>1.9604639764744324E-2</v>
      </c>
    </row>
    <row r="177" spans="1:8" x14ac:dyDescent="0.35">
      <c r="A177">
        <v>174</v>
      </c>
      <c r="B177">
        <v>3798</v>
      </c>
      <c r="C177">
        <v>3798</v>
      </c>
      <c r="D177" s="235" t="s">
        <v>287</v>
      </c>
      <c r="E177" s="261">
        <v>3486745.23</v>
      </c>
      <c r="F177" s="262">
        <v>3554543</v>
      </c>
      <c r="G177" s="261">
        <v>67797.770000000019</v>
      </c>
      <c r="H177" s="263">
        <v>1.944442898112175E-2</v>
      </c>
    </row>
    <row r="178" spans="1:8" x14ac:dyDescent="0.35">
      <c r="A178">
        <v>175</v>
      </c>
      <c r="B178">
        <v>3816</v>
      </c>
      <c r="C178">
        <v>3816</v>
      </c>
      <c r="D178" s="236" t="s">
        <v>288</v>
      </c>
      <c r="E178" s="267">
        <v>2602037.1</v>
      </c>
      <c r="F178" s="268">
        <v>2653049.1</v>
      </c>
      <c r="G178" s="267">
        <v>51012</v>
      </c>
      <c r="H178" s="269">
        <v>1.9604639764744324E-2</v>
      </c>
    </row>
    <row r="179" spans="1:8" x14ac:dyDescent="0.35">
      <c r="A179">
        <v>176</v>
      </c>
      <c r="B179">
        <v>3841</v>
      </c>
      <c r="C179">
        <v>3841</v>
      </c>
      <c r="D179" s="235" t="s">
        <v>289</v>
      </c>
      <c r="E179" s="261">
        <v>4652572.1000000006</v>
      </c>
      <c r="F179" s="262">
        <v>4743784.1000000006</v>
      </c>
      <c r="G179" s="261">
        <v>91212</v>
      </c>
      <c r="H179" s="263">
        <v>1.960463976474432E-2</v>
      </c>
    </row>
    <row r="180" spans="1:8" x14ac:dyDescent="0.35">
      <c r="A180">
        <v>177</v>
      </c>
      <c r="B180">
        <v>3897</v>
      </c>
      <c r="C180">
        <v>3897</v>
      </c>
      <c r="D180" s="235" t="s">
        <v>290</v>
      </c>
      <c r="E180" s="261">
        <v>478496</v>
      </c>
      <c r="F180" s="262">
        <v>487616</v>
      </c>
      <c r="G180" s="261">
        <v>9120</v>
      </c>
      <c r="H180" s="263">
        <v>1.9059720457433291E-2</v>
      </c>
    </row>
    <row r="181" spans="1:8" x14ac:dyDescent="0.35">
      <c r="A181">
        <v>178</v>
      </c>
      <c r="B181">
        <v>3906</v>
      </c>
      <c r="C181">
        <v>3906</v>
      </c>
      <c r="D181" s="235" t="s">
        <v>291</v>
      </c>
      <c r="E181" s="261">
        <v>2703210.46</v>
      </c>
      <c r="F181" s="262">
        <v>2719827.8000000003</v>
      </c>
      <c r="G181" s="261">
        <v>16617.340000000317</v>
      </c>
      <c r="H181" s="263">
        <v>6.1472609128629657E-3</v>
      </c>
    </row>
    <row r="182" spans="1:8" x14ac:dyDescent="0.35">
      <c r="A182">
        <v>179</v>
      </c>
      <c r="B182">
        <v>3942</v>
      </c>
      <c r="C182">
        <v>3942</v>
      </c>
      <c r="D182" s="235" t="s">
        <v>292</v>
      </c>
      <c r="E182" s="261">
        <v>4138408.1</v>
      </c>
      <c r="F182" s="262">
        <v>4219540.1000000006</v>
      </c>
      <c r="G182" s="261">
        <v>81132.000000000466</v>
      </c>
      <c r="H182" s="263">
        <v>1.9604639764744435E-2</v>
      </c>
    </row>
    <row r="183" spans="1:8" x14ac:dyDescent="0.35">
      <c r="A183">
        <v>180</v>
      </c>
      <c r="B183">
        <v>4023</v>
      </c>
      <c r="C183">
        <v>4023</v>
      </c>
      <c r="D183" s="236" t="s">
        <v>35</v>
      </c>
      <c r="E183" s="267">
        <v>3907010.1</v>
      </c>
      <c r="F183" s="268">
        <v>3982862.1</v>
      </c>
      <c r="G183" s="267">
        <v>75852</v>
      </c>
      <c r="H183" s="269">
        <v>1.9414334250121339E-2</v>
      </c>
    </row>
    <row r="184" spans="1:8" x14ac:dyDescent="0.35">
      <c r="A184">
        <v>181</v>
      </c>
      <c r="B184">
        <v>4033</v>
      </c>
      <c r="C184">
        <v>4033</v>
      </c>
      <c r="D184" s="235" t="s">
        <v>479</v>
      </c>
      <c r="E184" s="261">
        <v>4380663.91</v>
      </c>
      <c r="F184" s="262">
        <v>4413129.6000000006</v>
      </c>
      <c r="G184" s="261">
        <v>32465.69000000041</v>
      </c>
      <c r="H184" s="263">
        <v>7.4111346286778726E-3</v>
      </c>
    </row>
    <row r="185" spans="1:8" x14ac:dyDescent="0.35">
      <c r="A185">
        <v>182</v>
      </c>
      <c r="B185">
        <v>4041</v>
      </c>
      <c r="C185">
        <v>4041</v>
      </c>
      <c r="D185" s="235" t="s">
        <v>296</v>
      </c>
      <c r="E185" s="261">
        <v>8508446.040000001</v>
      </c>
      <c r="F185" s="262">
        <v>8597601.5999999996</v>
      </c>
      <c r="G185" s="261">
        <v>89155.559999998659</v>
      </c>
      <c r="H185" s="263">
        <v>1.0478477454150798E-2</v>
      </c>
    </row>
    <row r="186" spans="1:8" x14ac:dyDescent="0.35">
      <c r="A186">
        <v>183</v>
      </c>
      <c r="B186">
        <v>4043</v>
      </c>
      <c r="C186">
        <v>4043</v>
      </c>
      <c r="D186" s="235" t="s">
        <v>297</v>
      </c>
      <c r="E186" s="261">
        <v>4427083.5</v>
      </c>
      <c r="F186" s="262">
        <v>4513423.5</v>
      </c>
      <c r="G186" s="261">
        <v>86340</v>
      </c>
      <c r="H186" s="263">
        <v>1.9502681618722574E-2</v>
      </c>
    </row>
    <row r="187" spans="1:8" x14ac:dyDescent="0.35">
      <c r="A187">
        <v>184</v>
      </c>
      <c r="B187">
        <v>4068</v>
      </c>
      <c r="C187">
        <v>4068</v>
      </c>
      <c r="D187" s="235" t="s">
        <v>36</v>
      </c>
      <c r="E187" s="261">
        <v>2778818.4</v>
      </c>
      <c r="F187" s="262">
        <v>2832986.4</v>
      </c>
      <c r="G187" s="261">
        <v>54168</v>
      </c>
      <c r="H187" s="263">
        <v>1.9493177387914229E-2</v>
      </c>
    </row>
    <row r="188" spans="1:8" x14ac:dyDescent="0.35">
      <c r="A188">
        <v>185</v>
      </c>
      <c r="B188">
        <v>4086</v>
      </c>
      <c r="C188">
        <v>4086</v>
      </c>
      <c r="D188" s="236" t="s">
        <v>299</v>
      </c>
      <c r="E188" s="267">
        <v>11604650.4</v>
      </c>
      <c r="F188" s="268">
        <v>11828426.4</v>
      </c>
      <c r="G188" s="267">
        <v>223776</v>
      </c>
      <c r="H188" s="269">
        <v>1.9283303872730195E-2</v>
      </c>
    </row>
    <row r="189" spans="1:8" x14ac:dyDescent="0.35">
      <c r="A189">
        <v>186</v>
      </c>
      <c r="B189">
        <v>4104</v>
      </c>
      <c r="C189">
        <v>4104</v>
      </c>
      <c r="D189" s="235" t="s">
        <v>300</v>
      </c>
      <c r="E189" s="261">
        <v>32709128.399999999</v>
      </c>
      <c r="F189" s="262">
        <v>33346112.399999999</v>
      </c>
      <c r="G189" s="261">
        <v>636984</v>
      </c>
      <c r="H189" s="263">
        <v>1.9474196689386564E-2</v>
      </c>
    </row>
    <row r="190" spans="1:8" x14ac:dyDescent="0.35">
      <c r="A190">
        <v>187</v>
      </c>
      <c r="B190">
        <v>4122</v>
      </c>
      <c r="C190">
        <v>4122</v>
      </c>
      <c r="D190" s="235" t="s">
        <v>37</v>
      </c>
      <c r="E190" s="261">
        <v>3252699.4</v>
      </c>
      <c r="F190" s="262">
        <v>3316467.4</v>
      </c>
      <c r="G190" s="261">
        <v>63768</v>
      </c>
      <c r="H190" s="263">
        <v>1.9604639764744324E-2</v>
      </c>
    </row>
    <row r="191" spans="1:8" x14ac:dyDescent="0.35">
      <c r="A191">
        <v>188</v>
      </c>
      <c r="B191">
        <v>4131</v>
      </c>
      <c r="C191">
        <v>4131</v>
      </c>
      <c r="D191" s="235" t="s">
        <v>301</v>
      </c>
      <c r="E191" s="261">
        <v>23285479.300000001</v>
      </c>
      <c r="F191" s="262">
        <v>23680694.300000001</v>
      </c>
      <c r="G191" s="261">
        <v>395215</v>
      </c>
      <c r="H191" s="263">
        <v>1.6972594590311911E-2</v>
      </c>
    </row>
    <row r="192" spans="1:8" x14ac:dyDescent="0.35">
      <c r="A192">
        <v>189</v>
      </c>
      <c r="B192">
        <v>4203</v>
      </c>
      <c r="C192">
        <v>4203</v>
      </c>
      <c r="D192" s="235" t="s">
        <v>302</v>
      </c>
      <c r="E192" s="261">
        <v>4973059.21</v>
      </c>
      <c r="F192" s="262">
        <v>4973059.21</v>
      </c>
      <c r="G192" s="261">
        <v>0</v>
      </c>
      <c r="H192" s="263">
        <v>0</v>
      </c>
    </row>
    <row r="193" spans="1:8" x14ac:dyDescent="0.35">
      <c r="A193">
        <v>190</v>
      </c>
      <c r="B193">
        <v>4212</v>
      </c>
      <c r="C193">
        <v>4212</v>
      </c>
      <c r="D193" s="236" t="s">
        <v>303</v>
      </c>
      <c r="E193" s="267">
        <v>1928115</v>
      </c>
      <c r="F193" s="268">
        <v>1965915</v>
      </c>
      <c r="G193" s="267">
        <v>37800</v>
      </c>
      <c r="H193" s="269">
        <v>1.9604639764744324E-2</v>
      </c>
    </row>
    <row r="194" spans="1:8" x14ac:dyDescent="0.35">
      <c r="A194">
        <v>191</v>
      </c>
      <c r="B194">
        <v>4419</v>
      </c>
      <c r="C194">
        <v>4419</v>
      </c>
      <c r="D194" s="235" t="s">
        <v>38</v>
      </c>
      <c r="E194" s="261">
        <v>4970179.7</v>
      </c>
      <c r="F194" s="262">
        <v>5004193.8</v>
      </c>
      <c r="G194" s="261">
        <v>34014.099999999627</v>
      </c>
      <c r="H194" s="263">
        <v>6.8436358548564407E-3</v>
      </c>
    </row>
    <row r="195" spans="1:8" x14ac:dyDescent="0.35">
      <c r="A195">
        <v>192</v>
      </c>
      <c r="B195">
        <v>4269</v>
      </c>
      <c r="C195">
        <v>4269</v>
      </c>
      <c r="D195" s="235" t="s">
        <v>39</v>
      </c>
      <c r="E195" s="261">
        <v>3446550</v>
      </c>
      <c r="F195" s="262">
        <v>3513150</v>
      </c>
      <c r="G195" s="261">
        <v>66600</v>
      </c>
      <c r="H195" s="263">
        <v>1.932367149758454E-2</v>
      </c>
    </row>
    <row r="196" spans="1:8" x14ac:dyDescent="0.35">
      <c r="A196">
        <v>193</v>
      </c>
      <c r="B196">
        <v>4271</v>
      </c>
      <c r="C196">
        <v>4271</v>
      </c>
      <c r="D196" s="235" t="s">
        <v>304</v>
      </c>
      <c r="E196" s="261">
        <v>7512262.5</v>
      </c>
      <c r="F196" s="262">
        <v>7658962.5</v>
      </c>
      <c r="G196" s="261">
        <v>146700</v>
      </c>
      <c r="H196" s="263">
        <v>1.9528071602929211E-2</v>
      </c>
    </row>
    <row r="197" spans="1:8" x14ac:dyDescent="0.35">
      <c r="A197">
        <v>194</v>
      </c>
      <c r="B197">
        <v>4356</v>
      </c>
      <c r="C197">
        <v>4356</v>
      </c>
      <c r="D197" s="235" t="s">
        <v>305</v>
      </c>
      <c r="E197" s="261">
        <v>5368117</v>
      </c>
      <c r="F197" s="262">
        <v>5473357</v>
      </c>
      <c r="G197" s="261">
        <v>105240</v>
      </c>
      <c r="H197" s="263">
        <v>1.9604639764744324E-2</v>
      </c>
    </row>
    <row r="198" spans="1:8" x14ac:dyDescent="0.35">
      <c r="A198">
        <v>195</v>
      </c>
      <c r="B198">
        <v>4149</v>
      </c>
      <c r="C198">
        <v>4149</v>
      </c>
      <c r="D198" s="236" t="s">
        <v>40</v>
      </c>
      <c r="E198" s="267">
        <v>8276071.2999999998</v>
      </c>
      <c r="F198" s="268">
        <v>8437267.2999999989</v>
      </c>
      <c r="G198" s="267">
        <v>161195.99999999907</v>
      </c>
      <c r="H198" s="269">
        <v>1.9477357571822645E-2</v>
      </c>
    </row>
    <row r="199" spans="1:8" x14ac:dyDescent="0.35">
      <c r="A199">
        <v>196</v>
      </c>
      <c r="B199">
        <v>4437</v>
      </c>
      <c r="C199">
        <v>4437</v>
      </c>
      <c r="D199" s="235" t="s">
        <v>307</v>
      </c>
      <c r="E199" s="261">
        <v>3232500.1</v>
      </c>
      <c r="F199" s="262">
        <v>3295872.1</v>
      </c>
      <c r="G199" s="261">
        <v>63372</v>
      </c>
      <c r="H199" s="263">
        <v>1.9604639764744324E-2</v>
      </c>
    </row>
    <row r="200" spans="1:8" x14ac:dyDescent="0.35">
      <c r="A200">
        <v>197</v>
      </c>
      <c r="B200">
        <v>4446</v>
      </c>
      <c r="C200">
        <v>4446</v>
      </c>
      <c r="D200" s="235" t="s">
        <v>308</v>
      </c>
      <c r="E200" s="261">
        <v>6215875.5</v>
      </c>
      <c r="F200" s="262">
        <v>6337735.5</v>
      </c>
      <c r="G200" s="261">
        <v>121860</v>
      </c>
      <c r="H200" s="263">
        <v>1.9604639764744324E-2</v>
      </c>
    </row>
    <row r="201" spans="1:8" x14ac:dyDescent="0.35">
      <c r="A201">
        <v>198</v>
      </c>
      <c r="B201">
        <v>4491</v>
      </c>
      <c r="C201">
        <v>4491</v>
      </c>
      <c r="D201" s="235" t="s">
        <v>309</v>
      </c>
      <c r="E201" s="261">
        <v>2126202.5100000002</v>
      </c>
      <c r="F201" s="262">
        <v>2126202.5100000002</v>
      </c>
      <c r="G201" s="261">
        <v>0</v>
      </c>
      <c r="H201" s="263">
        <v>0</v>
      </c>
    </row>
    <row r="202" spans="1:8" x14ac:dyDescent="0.35">
      <c r="A202">
        <v>199</v>
      </c>
      <c r="B202">
        <v>4505</v>
      </c>
      <c r="C202">
        <v>4505</v>
      </c>
      <c r="D202" s="235" t="s">
        <v>310</v>
      </c>
      <c r="E202" s="261">
        <v>1527188.68</v>
      </c>
      <c r="F202" s="262">
        <v>1527188.68</v>
      </c>
      <c r="G202" s="261">
        <v>0</v>
      </c>
      <c r="H202" s="263">
        <v>0</v>
      </c>
    </row>
    <row r="203" spans="1:8" x14ac:dyDescent="0.35">
      <c r="A203">
        <v>200</v>
      </c>
      <c r="B203">
        <v>4509</v>
      </c>
      <c r="C203">
        <v>4509</v>
      </c>
      <c r="D203" s="236" t="s">
        <v>311</v>
      </c>
      <c r="E203" s="267">
        <v>1347232.0999999999</v>
      </c>
      <c r="F203" s="268">
        <v>1373644.0999999999</v>
      </c>
      <c r="G203" s="267">
        <v>26412</v>
      </c>
      <c r="H203" s="269">
        <v>1.9604639764744324E-2</v>
      </c>
    </row>
    <row r="204" spans="1:8" x14ac:dyDescent="0.35">
      <c r="A204">
        <v>201</v>
      </c>
      <c r="B204">
        <v>4518</v>
      </c>
      <c r="C204">
        <v>4518</v>
      </c>
      <c r="D204" s="235" t="s">
        <v>312</v>
      </c>
      <c r="E204" s="261">
        <v>1371104</v>
      </c>
      <c r="F204" s="262">
        <v>1397984</v>
      </c>
      <c r="G204" s="261">
        <v>26880</v>
      </c>
      <c r="H204" s="263">
        <v>1.9604639764744324E-2</v>
      </c>
    </row>
    <row r="205" spans="1:8" x14ac:dyDescent="0.35">
      <c r="A205">
        <v>202</v>
      </c>
      <c r="B205">
        <v>4527</v>
      </c>
      <c r="C205">
        <v>4527</v>
      </c>
      <c r="D205" s="235" t="s">
        <v>313</v>
      </c>
      <c r="E205" s="261">
        <v>3778508</v>
      </c>
      <c r="F205" s="262">
        <v>3852548</v>
      </c>
      <c r="G205" s="261">
        <v>74040</v>
      </c>
      <c r="H205" s="263">
        <v>1.9595035924232528E-2</v>
      </c>
    </row>
    <row r="206" spans="1:8" x14ac:dyDescent="0.35">
      <c r="A206">
        <v>203</v>
      </c>
      <c r="B206">
        <v>4536</v>
      </c>
      <c r="C206">
        <v>4536</v>
      </c>
      <c r="D206" s="235" t="s">
        <v>314</v>
      </c>
      <c r="E206" s="261">
        <v>12417672.700000001</v>
      </c>
      <c r="F206" s="262">
        <v>12661116.700000001</v>
      </c>
      <c r="G206" s="261">
        <v>243444</v>
      </c>
      <c r="H206" s="263">
        <v>1.960463976474432E-2</v>
      </c>
    </row>
    <row r="207" spans="1:8" x14ac:dyDescent="0.35">
      <c r="A207">
        <v>204</v>
      </c>
      <c r="B207">
        <v>4554</v>
      </c>
      <c r="C207">
        <v>4554</v>
      </c>
      <c r="D207" s="235" t="s">
        <v>315</v>
      </c>
      <c r="E207" s="261">
        <v>6513356.0999999996</v>
      </c>
      <c r="F207" s="262">
        <v>6641048.0999999996</v>
      </c>
      <c r="G207" s="261">
        <v>127692</v>
      </c>
      <c r="H207" s="263">
        <v>1.9604639764744324E-2</v>
      </c>
    </row>
    <row r="208" spans="1:8" x14ac:dyDescent="0.35">
      <c r="A208">
        <v>205</v>
      </c>
      <c r="B208">
        <v>4572</v>
      </c>
      <c r="C208">
        <v>4572</v>
      </c>
      <c r="D208" s="236" t="s">
        <v>316</v>
      </c>
      <c r="E208" s="267">
        <v>1723061.5</v>
      </c>
      <c r="F208" s="268">
        <v>1756841.5</v>
      </c>
      <c r="G208" s="267">
        <v>33780</v>
      </c>
      <c r="H208" s="269">
        <v>1.9604639764744324E-2</v>
      </c>
    </row>
    <row r="209" spans="1:8" x14ac:dyDescent="0.35">
      <c r="A209">
        <v>206</v>
      </c>
      <c r="B209">
        <v>4581</v>
      </c>
      <c r="C209">
        <v>4581</v>
      </c>
      <c r="D209" s="235" t="s">
        <v>317</v>
      </c>
      <c r="E209" s="261">
        <v>32438239.5</v>
      </c>
      <c r="F209" s="262">
        <v>33074179.5</v>
      </c>
      <c r="G209" s="261">
        <v>635940</v>
      </c>
      <c r="H209" s="263">
        <v>1.9604639764744324E-2</v>
      </c>
    </row>
    <row r="210" spans="1:8" x14ac:dyDescent="0.35">
      <c r="A210">
        <v>207</v>
      </c>
      <c r="B210">
        <v>4599</v>
      </c>
      <c r="C210">
        <v>4599</v>
      </c>
      <c r="D210" s="235" t="s">
        <v>41</v>
      </c>
      <c r="E210" s="261">
        <v>4066409.1999999997</v>
      </c>
      <c r="F210" s="262">
        <v>4144697.1999999997</v>
      </c>
      <c r="G210" s="261">
        <v>78288</v>
      </c>
      <c r="H210" s="263">
        <v>1.9252366436707847E-2</v>
      </c>
    </row>
    <row r="211" spans="1:8" x14ac:dyDescent="0.35">
      <c r="A211">
        <v>208</v>
      </c>
      <c r="B211">
        <v>4617</v>
      </c>
      <c r="C211">
        <v>4617</v>
      </c>
      <c r="D211" s="235" t="s">
        <v>318</v>
      </c>
      <c r="E211" s="261">
        <v>9215165.5</v>
      </c>
      <c r="F211" s="262">
        <v>9395825.5</v>
      </c>
      <c r="G211" s="261">
        <v>180660</v>
      </c>
      <c r="H211" s="263">
        <v>1.9604639764744324E-2</v>
      </c>
    </row>
    <row r="212" spans="1:8" x14ac:dyDescent="0.35">
      <c r="A212">
        <v>209</v>
      </c>
      <c r="B212">
        <v>4662</v>
      </c>
      <c r="C212">
        <v>4662</v>
      </c>
      <c r="D212" s="235" t="s">
        <v>319</v>
      </c>
      <c r="E212" s="261">
        <v>6185867.21</v>
      </c>
      <c r="F212" s="262">
        <v>6260347.1000000006</v>
      </c>
      <c r="G212" s="261">
        <v>74479.890000000596</v>
      </c>
      <c r="H212" s="263">
        <v>1.2040331205234617E-2</v>
      </c>
    </row>
    <row r="213" spans="1:8" x14ac:dyDescent="0.35">
      <c r="A213">
        <v>210</v>
      </c>
      <c r="B213">
        <v>4689</v>
      </c>
      <c r="C213">
        <v>4689</v>
      </c>
      <c r="D213" s="236" t="s">
        <v>320</v>
      </c>
      <c r="E213" s="267">
        <v>3193325.7</v>
      </c>
      <c r="F213" s="268">
        <v>3255929.7</v>
      </c>
      <c r="G213" s="267">
        <v>62604</v>
      </c>
      <c r="H213" s="269">
        <v>1.960463976474432E-2</v>
      </c>
    </row>
    <row r="214" spans="1:8" x14ac:dyDescent="0.35">
      <c r="A214">
        <v>211</v>
      </c>
      <c r="B214">
        <v>4644</v>
      </c>
      <c r="C214">
        <v>4644</v>
      </c>
      <c r="D214" s="235" t="s">
        <v>42</v>
      </c>
      <c r="E214" s="261">
        <v>2882926.83</v>
      </c>
      <c r="F214" s="262">
        <v>2887746</v>
      </c>
      <c r="G214" s="261">
        <v>4819.1699999999255</v>
      </c>
      <c r="H214" s="263">
        <v>1.6716241112508308E-3</v>
      </c>
    </row>
    <row r="215" spans="1:8" x14ac:dyDescent="0.35">
      <c r="A215">
        <v>212</v>
      </c>
      <c r="B215">
        <v>4725</v>
      </c>
      <c r="C215">
        <v>4725</v>
      </c>
      <c r="D215" s="235" t="s">
        <v>321</v>
      </c>
      <c r="E215" s="261">
        <v>18401832.359999999</v>
      </c>
      <c r="F215" s="262">
        <v>18759821.900000002</v>
      </c>
      <c r="G215" s="261">
        <v>357989.54000000283</v>
      </c>
      <c r="H215" s="263">
        <v>1.9454015936921774E-2</v>
      </c>
    </row>
    <row r="216" spans="1:8" x14ac:dyDescent="0.35">
      <c r="A216">
        <v>213</v>
      </c>
      <c r="B216">
        <v>2673</v>
      </c>
      <c r="C216">
        <v>2673</v>
      </c>
      <c r="D216" s="235" t="s">
        <v>43</v>
      </c>
      <c r="E216" s="261">
        <v>4197514.55</v>
      </c>
      <c r="F216" s="262">
        <v>4220071.6000000006</v>
      </c>
      <c r="G216" s="261">
        <v>22557.050000000745</v>
      </c>
      <c r="H216" s="263">
        <v>5.3739063274958147E-3</v>
      </c>
    </row>
    <row r="217" spans="1:8" x14ac:dyDescent="0.35">
      <c r="A217">
        <v>214</v>
      </c>
      <c r="B217">
        <v>153</v>
      </c>
      <c r="C217">
        <v>153</v>
      </c>
      <c r="D217" s="235" t="s">
        <v>471</v>
      </c>
      <c r="E217" s="261">
        <v>3786880</v>
      </c>
      <c r="F217" s="262">
        <v>3860080</v>
      </c>
      <c r="G217" s="261">
        <v>73200</v>
      </c>
      <c r="H217" s="263">
        <v>1.9329896907216496E-2</v>
      </c>
    </row>
    <row r="218" spans="1:8" x14ac:dyDescent="0.35">
      <c r="A218">
        <v>215</v>
      </c>
      <c r="B218">
        <v>3691</v>
      </c>
      <c r="C218">
        <v>3691</v>
      </c>
      <c r="D218" s="236" t="s">
        <v>45</v>
      </c>
      <c r="E218" s="267">
        <v>5473870.7400000002</v>
      </c>
      <c r="F218" s="268">
        <v>5473870.7400000002</v>
      </c>
      <c r="G218" s="267">
        <v>0</v>
      </c>
      <c r="H218" s="269">
        <v>0</v>
      </c>
    </row>
    <row r="219" spans="1:8" x14ac:dyDescent="0.35">
      <c r="A219">
        <v>216</v>
      </c>
      <c r="B219">
        <v>4774</v>
      </c>
      <c r="C219">
        <v>4774</v>
      </c>
      <c r="D219" s="235" t="s">
        <v>325</v>
      </c>
      <c r="E219" s="261">
        <v>5238042.8099999996</v>
      </c>
      <c r="F219" s="262">
        <v>5259019.5</v>
      </c>
      <c r="G219" s="261">
        <v>20976.69000000041</v>
      </c>
      <c r="H219" s="263">
        <v>4.0046809010330356E-3</v>
      </c>
    </row>
    <row r="220" spans="1:8" x14ac:dyDescent="0.35">
      <c r="A220">
        <v>217</v>
      </c>
      <c r="B220">
        <v>873</v>
      </c>
      <c r="C220">
        <v>873</v>
      </c>
      <c r="D220" s="235" t="s">
        <v>46</v>
      </c>
      <c r="E220" s="261">
        <v>2940529.15</v>
      </c>
      <c r="F220" s="262">
        <v>2940529.15</v>
      </c>
      <c r="G220" s="261">
        <v>0</v>
      </c>
      <c r="H220" s="263">
        <v>0</v>
      </c>
    </row>
    <row r="221" spans="1:8" x14ac:dyDescent="0.35">
      <c r="A221">
        <v>218</v>
      </c>
      <c r="B221">
        <v>4778</v>
      </c>
      <c r="C221">
        <v>4778</v>
      </c>
      <c r="D221" s="235" t="s">
        <v>47</v>
      </c>
      <c r="E221" s="261">
        <v>1853558</v>
      </c>
      <c r="F221" s="262">
        <v>1889678</v>
      </c>
      <c r="G221" s="261">
        <v>36120</v>
      </c>
      <c r="H221" s="263">
        <v>1.948684637869438E-2</v>
      </c>
    </row>
    <row r="222" spans="1:8" x14ac:dyDescent="0.35">
      <c r="A222">
        <v>219</v>
      </c>
      <c r="B222">
        <v>4777</v>
      </c>
      <c r="C222">
        <v>4777</v>
      </c>
      <c r="D222" s="235" t="s">
        <v>328</v>
      </c>
      <c r="E222" s="261">
        <v>4328067.1500000004</v>
      </c>
      <c r="F222" s="262">
        <v>4328067.1500000004</v>
      </c>
      <c r="G222" s="261">
        <v>0</v>
      </c>
      <c r="H222" s="263">
        <v>0</v>
      </c>
    </row>
    <row r="223" spans="1:8" x14ac:dyDescent="0.35">
      <c r="A223">
        <v>220</v>
      </c>
      <c r="B223">
        <v>4776</v>
      </c>
      <c r="C223">
        <v>4776</v>
      </c>
      <c r="D223" s="236" t="s">
        <v>327</v>
      </c>
      <c r="E223" s="267">
        <v>3366595.1999999997</v>
      </c>
      <c r="F223" s="268">
        <v>3430843.1999999997</v>
      </c>
      <c r="G223" s="267">
        <v>64248</v>
      </c>
      <c r="H223" s="269">
        <v>1.9083969465648856E-2</v>
      </c>
    </row>
    <row r="224" spans="1:8" x14ac:dyDescent="0.35">
      <c r="A224">
        <v>221</v>
      </c>
      <c r="B224">
        <v>4779</v>
      </c>
      <c r="C224">
        <v>4779</v>
      </c>
      <c r="D224" s="235" t="s">
        <v>329</v>
      </c>
      <c r="E224" s="261">
        <v>8329456.7999999998</v>
      </c>
      <c r="F224" s="262">
        <v>8492752.7999999989</v>
      </c>
      <c r="G224" s="261">
        <v>163295.99999999907</v>
      </c>
      <c r="H224" s="263">
        <v>1.9604639764744212E-2</v>
      </c>
    </row>
    <row r="225" spans="1:8" x14ac:dyDescent="0.35">
      <c r="A225">
        <v>222</v>
      </c>
      <c r="B225">
        <v>4784</v>
      </c>
      <c r="C225">
        <v>4784</v>
      </c>
      <c r="D225" s="235" t="s">
        <v>330</v>
      </c>
      <c r="E225" s="261">
        <v>18231398.5</v>
      </c>
      <c r="F225" s="262">
        <v>18588818.5</v>
      </c>
      <c r="G225" s="261">
        <v>357420</v>
      </c>
      <c r="H225" s="263">
        <v>1.9604639764744324E-2</v>
      </c>
    </row>
    <row r="226" spans="1:8" x14ac:dyDescent="0.35">
      <c r="A226">
        <v>223</v>
      </c>
      <c r="B226">
        <v>4785</v>
      </c>
      <c r="C226">
        <v>4785</v>
      </c>
      <c r="D226" s="235" t="s">
        <v>331</v>
      </c>
      <c r="E226" s="261">
        <v>3203119.3</v>
      </c>
      <c r="F226" s="262">
        <v>3265915.3</v>
      </c>
      <c r="G226" s="261">
        <v>62796</v>
      </c>
      <c r="H226" s="263">
        <v>1.9604639764744324E-2</v>
      </c>
    </row>
    <row r="227" spans="1:8" x14ac:dyDescent="0.35">
      <c r="A227">
        <v>224</v>
      </c>
      <c r="B227">
        <v>4787</v>
      </c>
      <c r="C227">
        <v>4787</v>
      </c>
      <c r="D227" s="235" t="s">
        <v>332</v>
      </c>
      <c r="E227" s="261">
        <v>1826672.4000000001</v>
      </c>
      <c r="F227" s="262">
        <v>1861868.4000000001</v>
      </c>
      <c r="G227" s="261">
        <v>35196</v>
      </c>
      <c r="H227" s="263">
        <v>1.9267822736030827E-2</v>
      </c>
    </row>
    <row r="228" spans="1:8" x14ac:dyDescent="0.35">
      <c r="A228">
        <v>225</v>
      </c>
      <c r="B228">
        <v>4773</v>
      </c>
      <c r="C228">
        <v>4773</v>
      </c>
      <c r="D228" s="236" t="s">
        <v>324</v>
      </c>
      <c r="E228" s="267">
        <v>3427557.2</v>
      </c>
      <c r="F228" s="268">
        <v>3493461.2</v>
      </c>
      <c r="G228" s="267">
        <v>65904</v>
      </c>
      <c r="H228" s="269">
        <v>1.9227687870533566E-2</v>
      </c>
    </row>
    <row r="229" spans="1:8" x14ac:dyDescent="0.35">
      <c r="A229">
        <v>226</v>
      </c>
      <c r="B229">
        <v>4775</v>
      </c>
      <c r="C229">
        <v>4775</v>
      </c>
      <c r="D229" s="235" t="s">
        <v>326</v>
      </c>
      <c r="E229" s="261">
        <v>1446930</v>
      </c>
      <c r="F229" s="262">
        <v>1474530</v>
      </c>
      <c r="G229" s="261">
        <v>27600</v>
      </c>
      <c r="H229" s="263">
        <v>1.9074868860276584E-2</v>
      </c>
    </row>
    <row r="230" spans="1:8" x14ac:dyDescent="0.35">
      <c r="A230">
        <v>227</v>
      </c>
      <c r="B230">
        <v>4788</v>
      </c>
      <c r="C230">
        <v>4788</v>
      </c>
      <c r="D230" s="235" t="s">
        <v>333</v>
      </c>
      <c r="E230" s="261">
        <v>3119751.8</v>
      </c>
      <c r="F230" s="262">
        <v>3179679.8</v>
      </c>
      <c r="G230" s="261">
        <v>59928</v>
      </c>
      <c r="H230" s="263">
        <v>1.9209220425804387E-2</v>
      </c>
    </row>
    <row r="231" spans="1:8" x14ac:dyDescent="0.35">
      <c r="A231">
        <v>228</v>
      </c>
      <c r="B231">
        <v>4797</v>
      </c>
      <c r="C231">
        <v>4797</v>
      </c>
      <c r="D231" s="235" t="s">
        <v>334</v>
      </c>
      <c r="E231" s="261">
        <v>14898514</v>
      </c>
      <c r="F231" s="262">
        <v>15190594</v>
      </c>
      <c r="G231" s="261">
        <v>292080</v>
      </c>
      <c r="H231" s="263">
        <v>1.9604639764744324E-2</v>
      </c>
    </row>
    <row r="232" spans="1:8" x14ac:dyDescent="0.35">
      <c r="A232">
        <v>229</v>
      </c>
      <c r="B232">
        <v>4860</v>
      </c>
      <c r="C232">
        <v>4860</v>
      </c>
      <c r="D232" s="235" t="s">
        <v>335</v>
      </c>
      <c r="E232" s="261">
        <v>2058492.3</v>
      </c>
      <c r="F232" s="262">
        <v>2098848.3000000003</v>
      </c>
      <c r="G232" s="261">
        <v>40356.000000000233</v>
      </c>
      <c r="H232" s="263">
        <v>1.9604639764744435E-2</v>
      </c>
    </row>
    <row r="233" spans="1:8" x14ac:dyDescent="0.35">
      <c r="A233">
        <v>230</v>
      </c>
      <c r="B233">
        <v>4869</v>
      </c>
      <c r="C233">
        <v>4869</v>
      </c>
      <c r="D233" s="236" t="s">
        <v>336</v>
      </c>
      <c r="E233" s="267">
        <v>8065568.1100000003</v>
      </c>
      <c r="F233" s="268">
        <v>8071741.8000000007</v>
      </c>
      <c r="G233" s="267">
        <v>6173.6900000004098</v>
      </c>
      <c r="H233" s="269">
        <v>7.6543771198783034E-4</v>
      </c>
    </row>
    <row r="234" spans="1:8" x14ac:dyDescent="0.35">
      <c r="A234">
        <v>231</v>
      </c>
      <c r="B234">
        <v>4878</v>
      </c>
      <c r="C234">
        <v>4878</v>
      </c>
      <c r="D234" s="235" t="s">
        <v>337</v>
      </c>
      <c r="E234" s="261">
        <v>3945717.5100000002</v>
      </c>
      <c r="F234" s="262">
        <v>3945717.5100000002</v>
      </c>
      <c r="G234" s="261">
        <v>0</v>
      </c>
      <c r="H234" s="263">
        <v>0</v>
      </c>
    </row>
    <row r="235" spans="1:8" x14ac:dyDescent="0.35">
      <c r="A235">
        <v>232</v>
      </c>
      <c r="B235">
        <v>4890</v>
      </c>
      <c r="C235">
        <v>4890</v>
      </c>
      <c r="D235" s="235" t="s">
        <v>338</v>
      </c>
      <c r="E235" s="261">
        <v>5775489</v>
      </c>
      <c r="F235" s="262">
        <v>5888457</v>
      </c>
      <c r="G235" s="261">
        <v>112968</v>
      </c>
      <c r="H235" s="263">
        <v>1.9559902200488997E-2</v>
      </c>
    </row>
    <row r="236" spans="1:8" x14ac:dyDescent="0.35">
      <c r="A236">
        <v>233</v>
      </c>
      <c r="B236">
        <v>4905</v>
      </c>
      <c r="C236">
        <v>4905</v>
      </c>
      <c r="D236" s="235" t="s">
        <v>339</v>
      </c>
      <c r="E236" s="261">
        <v>1410590</v>
      </c>
      <c r="F236" s="262">
        <v>1438190</v>
      </c>
      <c r="G236" s="261">
        <v>27600</v>
      </c>
      <c r="H236" s="263">
        <v>1.9566280776129139E-2</v>
      </c>
    </row>
    <row r="237" spans="1:8" x14ac:dyDescent="0.35">
      <c r="A237">
        <v>234</v>
      </c>
      <c r="B237">
        <v>4978</v>
      </c>
      <c r="C237">
        <v>4978</v>
      </c>
      <c r="D237" s="235" t="s">
        <v>340</v>
      </c>
      <c r="E237" s="261">
        <v>1236446.04</v>
      </c>
      <c r="F237" s="262">
        <v>1236446.04</v>
      </c>
      <c r="G237" s="261">
        <v>0</v>
      </c>
      <c r="H237" s="263">
        <v>0</v>
      </c>
    </row>
    <row r="238" spans="1:8" x14ac:dyDescent="0.35">
      <c r="A238">
        <v>235</v>
      </c>
      <c r="B238">
        <v>4995</v>
      </c>
      <c r="C238">
        <v>4995</v>
      </c>
      <c r="D238" s="236" t="s">
        <v>341</v>
      </c>
      <c r="E238" s="267">
        <v>5779519</v>
      </c>
      <c r="F238" s="268">
        <v>5891779</v>
      </c>
      <c r="G238" s="267">
        <v>112260</v>
      </c>
      <c r="H238" s="269">
        <v>1.9423761735189383E-2</v>
      </c>
    </row>
    <row r="239" spans="1:8" x14ac:dyDescent="0.35">
      <c r="A239">
        <v>236</v>
      </c>
      <c r="B239">
        <v>5013</v>
      </c>
      <c r="C239">
        <v>5013</v>
      </c>
      <c r="D239" s="235" t="s">
        <v>342</v>
      </c>
      <c r="E239" s="261">
        <v>14616948</v>
      </c>
      <c r="F239" s="262">
        <v>14903508</v>
      </c>
      <c r="G239" s="261">
        <v>286560</v>
      </c>
      <c r="H239" s="263">
        <v>1.9604639764744324E-2</v>
      </c>
    </row>
    <row r="240" spans="1:8" x14ac:dyDescent="0.35">
      <c r="A240">
        <v>237</v>
      </c>
      <c r="B240">
        <v>5049</v>
      </c>
      <c r="C240">
        <v>5049</v>
      </c>
      <c r="D240" s="235" t="s">
        <v>343</v>
      </c>
      <c r="E240" s="261">
        <v>27735475.199999999</v>
      </c>
      <c r="F240" s="262">
        <v>28279219.199999999</v>
      </c>
      <c r="G240" s="261">
        <v>543744</v>
      </c>
      <c r="H240" s="263">
        <v>1.9604639764744324E-2</v>
      </c>
    </row>
    <row r="241" spans="1:8" x14ac:dyDescent="0.35">
      <c r="A241">
        <v>238</v>
      </c>
      <c r="B241">
        <v>5121</v>
      </c>
      <c r="C241">
        <v>5121</v>
      </c>
      <c r="D241" s="235" t="s">
        <v>48</v>
      </c>
      <c r="E241" s="261">
        <v>4585853.2</v>
      </c>
      <c r="F241" s="262">
        <v>4675757.2</v>
      </c>
      <c r="G241" s="261">
        <v>89904</v>
      </c>
      <c r="H241" s="263">
        <v>1.9604639764744324E-2</v>
      </c>
    </row>
    <row r="242" spans="1:8" x14ac:dyDescent="0.35">
      <c r="A242">
        <v>239</v>
      </c>
      <c r="B242">
        <v>5139</v>
      </c>
      <c r="C242">
        <v>5139</v>
      </c>
      <c r="D242" s="235" t="s">
        <v>344</v>
      </c>
      <c r="E242" s="261">
        <v>1146261.1200000001</v>
      </c>
      <c r="F242" s="262">
        <v>1157284.8</v>
      </c>
      <c r="G242" s="261">
        <v>11023.679999999935</v>
      </c>
      <c r="H242" s="263">
        <v>9.6170757322728822E-3</v>
      </c>
    </row>
    <row r="243" spans="1:8" x14ac:dyDescent="0.35">
      <c r="A243">
        <v>240</v>
      </c>
      <c r="B243">
        <v>5319</v>
      </c>
      <c r="C243">
        <v>5160</v>
      </c>
      <c r="D243" s="236" t="s">
        <v>49</v>
      </c>
      <c r="E243" s="267">
        <v>6277085.5</v>
      </c>
      <c r="F243" s="268">
        <v>6400145.5</v>
      </c>
      <c r="G243" s="267">
        <v>123060</v>
      </c>
      <c r="H243" s="269">
        <v>1.9604639764744324E-2</v>
      </c>
    </row>
    <row r="244" spans="1:8" x14ac:dyDescent="0.35">
      <c r="A244">
        <v>241</v>
      </c>
      <c r="B244">
        <v>5163</v>
      </c>
      <c r="C244">
        <v>5163</v>
      </c>
      <c r="D244" s="235" t="s">
        <v>346</v>
      </c>
      <c r="E244" s="261">
        <v>3896017.43</v>
      </c>
      <c r="F244" s="262">
        <v>3936822.8</v>
      </c>
      <c r="G244" s="261">
        <v>40805.369999999646</v>
      </c>
      <c r="H244" s="263">
        <v>1.0473610740493952E-2</v>
      </c>
    </row>
    <row r="245" spans="1:8" x14ac:dyDescent="0.35">
      <c r="A245">
        <v>242</v>
      </c>
      <c r="B245">
        <v>5166</v>
      </c>
      <c r="C245">
        <v>5166</v>
      </c>
      <c r="D245" s="235" t="s">
        <v>347</v>
      </c>
      <c r="E245" s="261">
        <v>13406826.300000001</v>
      </c>
      <c r="F245" s="262">
        <v>13669662.300000001</v>
      </c>
      <c r="G245" s="261">
        <v>262836</v>
      </c>
      <c r="H245" s="263">
        <v>1.960463976474432E-2</v>
      </c>
    </row>
    <row r="246" spans="1:8" x14ac:dyDescent="0.35">
      <c r="A246">
        <v>243</v>
      </c>
      <c r="B246">
        <v>5184</v>
      </c>
      <c r="C246">
        <v>5184</v>
      </c>
      <c r="D246" s="235" t="s">
        <v>348</v>
      </c>
      <c r="E246" s="261">
        <v>11315292.6</v>
      </c>
      <c r="F246" s="262">
        <v>11537088.6</v>
      </c>
      <c r="G246" s="261">
        <v>221796</v>
      </c>
      <c r="H246" s="263">
        <v>1.9601437438745508E-2</v>
      </c>
    </row>
    <row r="247" spans="1:8" x14ac:dyDescent="0.35">
      <c r="A247">
        <v>244</v>
      </c>
      <c r="B247">
        <v>5250</v>
      </c>
      <c r="C247">
        <v>5250</v>
      </c>
      <c r="D247" s="235" t="s">
        <v>349</v>
      </c>
      <c r="E247" s="261">
        <v>26454420</v>
      </c>
      <c r="F247" s="262">
        <v>26962020</v>
      </c>
      <c r="G247" s="261">
        <v>507600</v>
      </c>
      <c r="H247" s="263">
        <v>1.9187719859290055E-2</v>
      </c>
    </row>
    <row r="248" spans="1:8" x14ac:dyDescent="0.35">
      <c r="A248">
        <v>245</v>
      </c>
      <c r="B248">
        <v>5256</v>
      </c>
      <c r="C248">
        <v>5256</v>
      </c>
      <c r="D248" s="236" t="s">
        <v>350</v>
      </c>
      <c r="E248" s="267">
        <v>3894180.2</v>
      </c>
      <c r="F248" s="268">
        <v>3970524.2</v>
      </c>
      <c r="G248" s="267">
        <v>76344</v>
      </c>
      <c r="H248" s="269">
        <v>1.9604639764744324E-2</v>
      </c>
    </row>
    <row r="249" spans="1:8" x14ac:dyDescent="0.35">
      <c r="A249">
        <v>246</v>
      </c>
      <c r="B249">
        <v>5283</v>
      </c>
      <c r="C249">
        <v>5283</v>
      </c>
      <c r="D249" s="235" t="s">
        <v>50</v>
      </c>
      <c r="E249" s="261">
        <v>4401985.01</v>
      </c>
      <c r="F249" s="262">
        <v>4485516</v>
      </c>
      <c r="G249" s="261">
        <v>83530.990000000224</v>
      </c>
      <c r="H249" s="263">
        <v>1.8975755212760306E-2</v>
      </c>
    </row>
    <row r="250" spans="1:8" x14ac:dyDescent="0.35">
      <c r="A250">
        <v>247</v>
      </c>
      <c r="B250">
        <v>5310</v>
      </c>
      <c r="C250">
        <v>5310</v>
      </c>
      <c r="D250" s="235" t="s">
        <v>352</v>
      </c>
      <c r="E250" s="261">
        <v>3730698.8000000003</v>
      </c>
      <c r="F250" s="262">
        <v>3803682.8000000003</v>
      </c>
      <c r="G250" s="261">
        <v>72984</v>
      </c>
      <c r="H250" s="263">
        <v>1.9563090968373002E-2</v>
      </c>
    </row>
    <row r="251" spans="1:8" x14ac:dyDescent="0.35">
      <c r="A251">
        <v>248</v>
      </c>
      <c r="B251">
        <v>5323</v>
      </c>
      <c r="C251">
        <v>5325</v>
      </c>
      <c r="D251" s="235" t="s">
        <v>52</v>
      </c>
      <c r="E251" s="261">
        <v>3884282.24</v>
      </c>
      <c r="F251" s="262">
        <v>3884282.24</v>
      </c>
      <c r="G251" s="261">
        <v>0</v>
      </c>
      <c r="H251" s="263">
        <v>0</v>
      </c>
    </row>
    <row r="252" spans="1:8" x14ac:dyDescent="0.35">
      <c r="A252">
        <v>249</v>
      </c>
      <c r="B252">
        <v>5328</v>
      </c>
      <c r="C252">
        <v>5328</v>
      </c>
      <c r="D252" s="235" t="s">
        <v>353</v>
      </c>
      <c r="E252" s="261">
        <v>564121.59999999998</v>
      </c>
      <c r="F252" s="262">
        <v>574873.59999999998</v>
      </c>
      <c r="G252" s="261">
        <v>10752</v>
      </c>
      <c r="H252" s="263">
        <v>1.9059720457433291E-2</v>
      </c>
    </row>
    <row r="253" spans="1:8" x14ac:dyDescent="0.35">
      <c r="A253">
        <v>250</v>
      </c>
      <c r="B253">
        <v>5337</v>
      </c>
      <c r="C253">
        <v>5337</v>
      </c>
      <c r="D253" s="236" t="s">
        <v>354</v>
      </c>
      <c r="E253" s="267">
        <v>2096503.46</v>
      </c>
      <c r="F253" s="268">
        <v>2096503.46</v>
      </c>
      <c r="G253" s="267">
        <v>0</v>
      </c>
      <c r="H253" s="269">
        <v>0</v>
      </c>
    </row>
    <row r="254" spans="1:8" x14ac:dyDescent="0.35">
      <c r="A254">
        <v>251</v>
      </c>
      <c r="B254">
        <v>5463</v>
      </c>
      <c r="C254">
        <v>5463</v>
      </c>
      <c r="D254" s="235" t="s">
        <v>355</v>
      </c>
      <c r="E254" s="261">
        <v>7386822.7999999998</v>
      </c>
      <c r="F254" s="262">
        <v>7531638.7999999998</v>
      </c>
      <c r="G254" s="261">
        <v>144816</v>
      </c>
      <c r="H254" s="263">
        <v>1.9604639764744324E-2</v>
      </c>
    </row>
    <row r="255" spans="1:8" x14ac:dyDescent="0.35">
      <c r="A255">
        <v>252</v>
      </c>
      <c r="B255">
        <v>5486</v>
      </c>
      <c r="C255">
        <v>5486</v>
      </c>
      <c r="D255" s="235" t="s">
        <v>356</v>
      </c>
      <c r="E255" s="261">
        <v>2410120.7999999998</v>
      </c>
      <c r="F255" s="262">
        <v>2457208.7999999998</v>
      </c>
      <c r="G255" s="261">
        <v>47088</v>
      </c>
      <c r="H255" s="263">
        <v>1.9537609899055685E-2</v>
      </c>
    </row>
    <row r="256" spans="1:8" x14ac:dyDescent="0.35">
      <c r="A256">
        <v>253</v>
      </c>
      <c r="B256">
        <v>5508</v>
      </c>
      <c r="C256">
        <v>5508</v>
      </c>
      <c r="D256" s="235" t="s">
        <v>357</v>
      </c>
      <c r="E256" s="261">
        <v>1784883.6</v>
      </c>
      <c r="F256" s="262">
        <v>1819875.6</v>
      </c>
      <c r="G256" s="261">
        <v>34992</v>
      </c>
      <c r="H256" s="263">
        <v>1.9604639764744324E-2</v>
      </c>
    </row>
    <row r="257" spans="1:8" x14ac:dyDescent="0.35">
      <c r="A257">
        <v>254</v>
      </c>
      <c r="B257">
        <v>1975</v>
      </c>
      <c r="C257">
        <v>1975</v>
      </c>
      <c r="D257" s="235" t="s">
        <v>53</v>
      </c>
      <c r="E257" s="261">
        <v>2572761</v>
      </c>
      <c r="F257" s="262">
        <v>2623125</v>
      </c>
      <c r="G257" s="261">
        <v>50364</v>
      </c>
      <c r="H257" s="263">
        <v>1.9575856443719411E-2</v>
      </c>
    </row>
    <row r="258" spans="1:8" x14ac:dyDescent="0.35">
      <c r="A258">
        <v>255</v>
      </c>
      <c r="B258">
        <v>4824</v>
      </c>
      <c r="C258">
        <v>5510</v>
      </c>
      <c r="D258" s="236" t="s">
        <v>54</v>
      </c>
      <c r="E258" s="267">
        <v>4154322.7</v>
      </c>
      <c r="F258" s="268">
        <v>4235766.7</v>
      </c>
      <c r="G258" s="267">
        <v>81444</v>
      </c>
      <c r="H258" s="269">
        <v>1.9604639764744324E-2</v>
      </c>
    </row>
    <row r="259" spans="1:8" x14ac:dyDescent="0.35">
      <c r="A259">
        <v>256</v>
      </c>
      <c r="B259">
        <v>5607</v>
      </c>
      <c r="C259">
        <v>5607</v>
      </c>
      <c r="D259" s="235" t="s">
        <v>358</v>
      </c>
      <c r="E259" s="261">
        <v>4241304.5999999996</v>
      </c>
      <c r="F259" s="262">
        <v>4323900.5999999996</v>
      </c>
      <c r="G259" s="261">
        <v>82596</v>
      </c>
      <c r="H259" s="263">
        <v>1.9474196689386564E-2</v>
      </c>
    </row>
    <row r="260" spans="1:8" x14ac:dyDescent="0.35">
      <c r="A260">
        <v>257</v>
      </c>
      <c r="B260">
        <v>5625</v>
      </c>
      <c r="C260">
        <v>5625</v>
      </c>
      <c r="D260" s="235" t="s">
        <v>55</v>
      </c>
      <c r="E260" s="261">
        <v>2899166.1</v>
      </c>
      <c r="F260" s="262">
        <v>2955818.1</v>
      </c>
      <c r="G260" s="261">
        <v>56652</v>
      </c>
      <c r="H260" s="263">
        <v>1.9540791402051783E-2</v>
      </c>
    </row>
    <row r="261" spans="1:8" x14ac:dyDescent="0.35">
      <c r="A261">
        <v>258</v>
      </c>
      <c r="B261">
        <v>5643</v>
      </c>
      <c r="C261">
        <v>5643</v>
      </c>
      <c r="D261" s="235" t="s">
        <v>360</v>
      </c>
      <c r="E261" s="261">
        <v>5915334.3999999994</v>
      </c>
      <c r="F261" s="262">
        <v>6031302.3999999994</v>
      </c>
      <c r="G261" s="261">
        <v>115968</v>
      </c>
      <c r="H261" s="263">
        <v>1.9604639764744324E-2</v>
      </c>
    </row>
    <row r="262" spans="1:8" x14ac:dyDescent="0.35">
      <c r="A262">
        <v>259</v>
      </c>
      <c r="B262">
        <v>5697</v>
      </c>
      <c r="C262">
        <v>5697</v>
      </c>
      <c r="D262" s="235" t="s">
        <v>56</v>
      </c>
      <c r="E262" s="261">
        <v>2889724.1</v>
      </c>
      <c r="F262" s="262">
        <v>2946376.1</v>
      </c>
      <c r="G262" s="261">
        <v>56652</v>
      </c>
      <c r="H262" s="263">
        <v>1.9604639764744324E-2</v>
      </c>
    </row>
    <row r="263" spans="1:8" x14ac:dyDescent="0.35">
      <c r="A263">
        <v>260</v>
      </c>
      <c r="B263">
        <v>5724</v>
      </c>
      <c r="C263">
        <v>5724</v>
      </c>
      <c r="D263" s="236" t="s">
        <v>57</v>
      </c>
      <c r="E263" s="267">
        <v>1518787.5</v>
      </c>
      <c r="F263" s="268">
        <v>1526220</v>
      </c>
      <c r="G263" s="267">
        <v>7432.5</v>
      </c>
      <c r="H263" s="269">
        <v>4.8937063282388088E-3</v>
      </c>
    </row>
    <row r="264" spans="1:8" x14ac:dyDescent="0.35">
      <c r="A264">
        <v>261</v>
      </c>
      <c r="B264">
        <v>5805</v>
      </c>
      <c r="C264">
        <v>5805</v>
      </c>
      <c r="D264" s="235" t="s">
        <v>363</v>
      </c>
      <c r="E264" s="261">
        <v>7434226.8000000007</v>
      </c>
      <c r="F264" s="262">
        <v>7578370.8000000007</v>
      </c>
      <c r="G264" s="261">
        <v>144144</v>
      </c>
      <c r="H264" s="263">
        <v>1.9389238972370333E-2</v>
      </c>
    </row>
    <row r="265" spans="1:8" x14ac:dyDescent="0.35">
      <c r="A265">
        <v>262</v>
      </c>
      <c r="B265">
        <v>5823</v>
      </c>
      <c r="C265">
        <v>5823</v>
      </c>
      <c r="D265" s="235" t="s">
        <v>58</v>
      </c>
      <c r="E265" s="261">
        <v>2352677.6</v>
      </c>
      <c r="F265" s="262">
        <v>2398301.6</v>
      </c>
      <c r="G265" s="261">
        <v>45624</v>
      </c>
      <c r="H265" s="263">
        <v>1.9392372333548805E-2</v>
      </c>
    </row>
    <row r="266" spans="1:8" x14ac:dyDescent="0.35">
      <c r="A266">
        <v>263</v>
      </c>
      <c r="B266">
        <v>5832</v>
      </c>
      <c r="C266">
        <v>5832</v>
      </c>
      <c r="D266" s="235" t="s">
        <v>364</v>
      </c>
      <c r="E266" s="261">
        <v>1875276.09</v>
      </c>
      <c r="F266" s="262">
        <v>1875276.09</v>
      </c>
      <c r="G266" s="261">
        <v>0</v>
      </c>
      <c r="H266" s="263">
        <v>0</v>
      </c>
    </row>
    <row r="267" spans="1:8" x14ac:dyDescent="0.35">
      <c r="A267">
        <v>264</v>
      </c>
      <c r="B267">
        <v>5868</v>
      </c>
      <c r="C267">
        <v>5868</v>
      </c>
      <c r="D267" s="235" t="s">
        <v>365</v>
      </c>
      <c r="E267" s="261">
        <v>959949.45</v>
      </c>
      <c r="F267" s="262">
        <v>959949.45</v>
      </c>
      <c r="G267" s="261">
        <v>0</v>
      </c>
      <c r="H267" s="263">
        <v>0</v>
      </c>
    </row>
    <row r="268" spans="1:8" x14ac:dyDescent="0.35">
      <c r="A268">
        <v>265</v>
      </c>
      <c r="B268">
        <v>5877</v>
      </c>
      <c r="C268">
        <v>5877</v>
      </c>
      <c r="D268" s="236" t="s">
        <v>59</v>
      </c>
      <c r="E268" s="267">
        <v>8219890.9000000004</v>
      </c>
      <c r="F268" s="268">
        <v>8381038.9000000004</v>
      </c>
      <c r="G268" s="267">
        <v>161148</v>
      </c>
      <c r="H268" s="269">
        <v>1.9604639764744324E-2</v>
      </c>
    </row>
    <row r="269" spans="1:8" x14ac:dyDescent="0.35">
      <c r="A269">
        <v>266</v>
      </c>
      <c r="B269">
        <v>5895</v>
      </c>
      <c r="C269">
        <v>5895</v>
      </c>
      <c r="D269" s="235" t="s">
        <v>366</v>
      </c>
      <c r="E269" s="261">
        <v>1453125.4000000001</v>
      </c>
      <c r="F269" s="262">
        <v>1481613.4000000001</v>
      </c>
      <c r="G269" s="261">
        <v>28488</v>
      </c>
      <c r="H269" s="263">
        <v>1.960463976474432E-2</v>
      </c>
    </row>
    <row r="270" spans="1:8" x14ac:dyDescent="0.35">
      <c r="A270">
        <v>267</v>
      </c>
      <c r="B270">
        <v>5949</v>
      </c>
      <c r="C270">
        <v>5949</v>
      </c>
      <c r="D270" s="235" t="s">
        <v>368</v>
      </c>
      <c r="E270" s="261">
        <v>6012658.2999999998</v>
      </c>
      <c r="F270" s="262">
        <v>6130534.2999999998</v>
      </c>
      <c r="G270" s="261">
        <v>117876</v>
      </c>
      <c r="H270" s="263">
        <v>1.9604639764744324E-2</v>
      </c>
    </row>
    <row r="271" spans="1:8" x14ac:dyDescent="0.35">
      <c r="A271">
        <v>268</v>
      </c>
      <c r="B271">
        <v>5976</v>
      </c>
      <c r="C271">
        <v>5976</v>
      </c>
      <c r="D271" s="235" t="s">
        <v>369</v>
      </c>
      <c r="E271" s="261">
        <v>6037142.2999999998</v>
      </c>
      <c r="F271" s="262">
        <v>6155498.2999999998</v>
      </c>
      <c r="G271" s="261">
        <v>118356</v>
      </c>
      <c r="H271" s="263">
        <v>1.9604639764744324E-2</v>
      </c>
    </row>
    <row r="272" spans="1:8" x14ac:dyDescent="0.35">
      <c r="A272">
        <v>269</v>
      </c>
      <c r="B272">
        <v>5994</v>
      </c>
      <c r="C272">
        <v>5994</v>
      </c>
      <c r="D272" s="235" t="s">
        <v>370</v>
      </c>
      <c r="E272" s="261">
        <v>4644620.1000000006</v>
      </c>
      <c r="F272" s="262">
        <v>4735232.1000000006</v>
      </c>
      <c r="G272" s="261">
        <v>90612</v>
      </c>
      <c r="H272" s="263">
        <v>1.9509022923101933E-2</v>
      </c>
    </row>
    <row r="273" spans="1:8" x14ac:dyDescent="0.35">
      <c r="A273">
        <v>270</v>
      </c>
      <c r="B273">
        <v>6003</v>
      </c>
      <c r="C273">
        <v>6003</v>
      </c>
      <c r="D273" s="236" t="s">
        <v>371</v>
      </c>
      <c r="E273" s="267">
        <v>2090978.76</v>
      </c>
      <c r="F273" s="268">
        <v>2090978.76</v>
      </c>
      <c r="G273" s="267">
        <v>0</v>
      </c>
      <c r="H273" s="269">
        <v>0</v>
      </c>
    </row>
    <row r="274" spans="1:8" x14ac:dyDescent="0.35">
      <c r="A274">
        <v>271</v>
      </c>
      <c r="B274">
        <v>6012</v>
      </c>
      <c r="C274">
        <v>6012</v>
      </c>
      <c r="D274" s="235" t="s">
        <v>372</v>
      </c>
      <c r="E274" s="261">
        <v>3375021.05</v>
      </c>
      <c r="F274" s="262">
        <v>3375021.05</v>
      </c>
      <c r="G274" s="261">
        <v>0</v>
      </c>
      <c r="H274" s="263">
        <v>0</v>
      </c>
    </row>
    <row r="275" spans="1:8" x14ac:dyDescent="0.35">
      <c r="A275">
        <v>272</v>
      </c>
      <c r="B275">
        <v>6030</v>
      </c>
      <c r="C275">
        <v>6030</v>
      </c>
      <c r="D275" s="235" t="s">
        <v>373</v>
      </c>
      <c r="E275" s="261">
        <v>6498053.5999999996</v>
      </c>
      <c r="F275" s="262">
        <v>6625445.5999999996</v>
      </c>
      <c r="G275" s="261">
        <v>127392</v>
      </c>
      <c r="H275" s="263">
        <v>1.9604639764744324E-2</v>
      </c>
    </row>
    <row r="276" spans="1:8" x14ac:dyDescent="0.35">
      <c r="A276">
        <v>273</v>
      </c>
      <c r="B276">
        <v>6048</v>
      </c>
      <c r="C276">
        <v>6035</v>
      </c>
      <c r="D276" s="235" t="s">
        <v>60</v>
      </c>
      <c r="E276" s="261">
        <v>3026535.7</v>
      </c>
      <c r="F276" s="262">
        <v>3026535.7</v>
      </c>
      <c r="G276" s="261">
        <v>0</v>
      </c>
      <c r="H276" s="263">
        <v>0</v>
      </c>
    </row>
    <row r="277" spans="1:8" x14ac:dyDescent="0.35">
      <c r="A277">
        <v>274</v>
      </c>
      <c r="B277">
        <v>6039</v>
      </c>
      <c r="C277">
        <v>6039</v>
      </c>
      <c r="D277" s="235" t="s">
        <v>374</v>
      </c>
      <c r="E277" s="261">
        <v>85264917.899999991</v>
      </c>
      <c r="F277" s="262">
        <v>86936505.899999991</v>
      </c>
      <c r="G277" s="261">
        <v>1671588</v>
      </c>
      <c r="H277" s="263">
        <v>1.9604639764744324E-2</v>
      </c>
    </row>
    <row r="278" spans="1:8" x14ac:dyDescent="0.35">
      <c r="A278">
        <v>275</v>
      </c>
      <c r="B278">
        <v>6093</v>
      </c>
      <c r="C278">
        <v>6093</v>
      </c>
      <c r="D278" s="236" t="s">
        <v>376</v>
      </c>
      <c r="E278" s="267">
        <v>7705726.9000000004</v>
      </c>
      <c r="F278" s="268">
        <v>7856794.9000000004</v>
      </c>
      <c r="G278" s="267">
        <v>151068</v>
      </c>
      <c r="H278" s="269">
        <v>1.9604639764744324E-2</v>
      </c>
    </row>
    <row r="279" spans="1:8" x14ac:dyDescent="0.35">
      <c r="A279">
        <v>276</v>
      </c>
      <c r="B279">
        <v>6095</v>
      </c>
      <c r="C279">
        <v>6095</v>
      </c>
      <c r="D279" s="235" t="s">
        <v>378</v>
      </c>
      <c r="E279" s="261">
        <v>4140185.94</v>
      </c>
      <c r="F279" s="262">
        <v>4174476.9</v>
      </c>
      <c r="G279" s="261">
        <v>34290.959999999963</v>
      </c>
      <c r="H279" s="263">
        <v>8.2824685888382987E-3</v>
      </c>
    </row>
    <row r="280" spans="1:8" x14ac:dyDescent="0.35">
      <c r="A280">
        <v>277</v>
      </c>
      <c r="B280">
        <v>5157</v>
      </c>
      <c r="C280">
        <v>6099</v>
      </c>
      <c r="D280" s="235" t="s">
        <v>61</v>
      </c>
      <c r="E280" s="261">
        <v>4069837.42</v>
      </c>
      <c r="F280" s="262">
        <v>4140193.1999999997</v>
      </c>
      <c r="G280" s="261">
        <v>70355.779999999795</v>
      </c>
      <c r="H280" s="263">
        <v>1.7287122982912618E-2</v>
      </c>
    </row>
    <row r="281" spans="1:8" x14ac:dyDescent="0.35">
      <c r="A281">
        <v>278</v>
      </c>
      <c r="B281">
        <v>6097</v>
      </c>
      <c r="C281">
        <v>6097</v>
      </c>
      <c r="D281" s="235" t="s">
        <v>380</v>
      </c>
      <c r="E281" s="261">
        <v>1322512.18</v>
      </c>
      <c r="F281" s="262">
        <v>1345559.5999999999</v>
      </c>
      <c r="G281" s="261">
        <v>23047.419999999925</v>
      </c>
      <c r="H281" s="263">
        <v>1.7427000180822477E-2</v>
      </c>
    </row>
    <row r="282" spans="1:8" x14ac:dyDescent="0.35">
      <c r="A282">
        <v>279</v>
      </c>
      <c r="B282">
        <v>6098</v>
      </c>
      <c r="C282">
        <v>6098</v>
      </c>
      <c r="D282" s="235" t="s">
        <v>472</v>
      </c>
      <c r="E282" s="261">
        <v>8978142</v>
      </c>
      <c r="F282" s="262">
        <v>9153582</v>
      </c>
      <c r="G282" s="261">
        <v>175440</v>
      </c>
      <c r="H282" s="263">
        <v>1.9540791402051783E-2</v>
      </c>
    </row>
    <row r="283" spans="1:8" x14ac:dyDescent="0.35">
      <c r="A283">
        <v>280</v>
      </c>
      <c r="B283">
        <v>6100</v>
      </c>
      <c r="C283">
        <v>6100</v>
      </c>
      <c r="D283" s="236" t="s">
        <v>382</v>
      </c>
      <c r="E283" s="267">
        <v>3640243.0100000002</v>
      </c>
      <c r="F283" s="268">
        <v>3640243.0100000002</v>
      </c>
      <c r="G283" s="267">
        <v>0</v>
      </c>
      <c r="H283" s="269">
        <v>0</v>
      </c>
    </row>
    <row r="284" spans="1:8" x14ac:dyDescent="0.35">
      <c r="A284">
        <v>281</v>
      </c>
      <c r="B284">
        <v>6101</v>
      </c>
      <c r="C284">
        <v>6101</v>
      </c>
      <c r="D284" s="235" t="s">
        <v>383</v>
      </c>
      <c r="E284" s="261">
        <v>39172563.699999996</v>
      </c>
      <c r="F284" s="262">
        <v>39940527.699999996</v>
      </c>
      <c r="G284" s="261">
        <v>767964</v>
      </c>
      <c r="H284" s="263">
        <v>1.9604639764744324E-2</v>
      </c>
    </row>
    <row r="285" spans="1:8" x14ac:dyDescent="0.35">
      <c r="A285">
        <v>282</v>
      </c>
      <c r="B285">
        <v>6094</v>
      </c>
      <c r="C285">
        <v>6094</v>
      </c>
      <c r="D285" s="235" t="s">
        <v>377</v>
      </c>
      <c r="E285" s="261">
        <v>3370222.6</v>
      </c>
      <c r="F285" s="262">
        <v>3436294.6</v>
      </c>
      <c r="G285" s="261">
        <v>66072</v>
      </c>
      <c r="H285" s="263">
        <v>1.9604639764744324E-2</v>
      </c>
    </row>
    <row r="286" spans="1:8" x14ac:dyDescent="0.35">
      <c r="A286">
        <v>283</v>
      </c>
      <c r="B286">
        <v>6096</v>
      </c>
      <c r="C286">
        <v>6096</v>
      </c>
      <c r="D286" s="235" t="s">
        <v>62</v>
      </c>
      <c r="E286" s="261">
        <v>3367448.07</v>
      </c>
      <c r="F286" s="262">
        <v>3367448.07</v>
      </c>
      <c r="G286" s="261">
        <v>0</v>
      </c>
      <c r="H286" s="263">
        <v>0</v>
      </c>
    </row>
    <row r="287" spans="1:8" x14ac:dyDescent="0.35">
      <c r="A287">
        <v>284</v>
      </c>
      <c r="B287">
        <v>3411</v>
      </c>
      <c r="C287">
        <v>6091</v>
      </c>
      <c r="D287" s="235" t="s">
        <v>63</v>
      </c>
      <c r="E287" s="261">
        <v>3050070.72</v>
      </c>
      <c r="F287" s="262">
        <v>3050070.72</v>
      </c>
      <c r="G287" s="261">
        <v>0</v>
      </c>
      <c r="H287" s="263">
        <v>0</v>
      </c>
    </row>
    <row r="288" spans="1:8" x14ac:dyDescent="0.35">
      <c r="A288">
        <v>285</v>
      </c>
      <c r="B288">
        <v>6102</v>
      </c>
      <c r="C288">
        <v>6102</v>
      </c>
      <c r="D288" s="236" t="s">
        <v>384</v>
      </c>
      <c r="E288" s="267">
        <v>11793330.700000001</v>
      </c>
      <c r="F288" s="268">
        <v>12024534.700000001</v>
      </c>
      <c r="G288" s="267">
        <v>231204</v>
      </c>
      <c r="H288" s="269">
        <v>1.960463976474432E-2</v>
      </c>
    </row>
    <row r="289" spans="1:8" x14ac:dyDescent="0.35">
      <c r="A289">
        <v>286</v>
      </c>
      <c r="B289">
        <v>6120</v>
      </c>
      <c r="C289">
        <v>6120</v>
      </c>
      <c r="D289" s="235" t="s">
        <v>385</v>
      </c>
      <c r="E289" s="261">
        <v>7262301.9800000004</v>
      </c>
      <c r="F289" s="262">
        <v>7283871.0999999996</v>
      </c>
      <c r="G289" s="261">
        <v>21569.11999999918</v>
      </c>
      <c r="H289" s="263">
        <v>2.9700114453240045E-3</v>
      </c>
    </row>
    <row r="290" spans="1:8" x14ac:dyDescent="0.35">
      <c r="A290">
        <v>287</v>
      </c>
      <c r="B290">
        <v>6138</v>
      </c>
      <c r="C290">
        <v>6138</v>
      </c>
      <c r="D290" s="235" t="s">
        <v>386</v>
      </c>
      <c r="E290" s="261">
        <v>2362027.41</v>
      </c>
      <c r="F290" s="262">
        <v>2368691</v>
      </c>
      <c r="G290" s="261">
        <v>6663.589999999851</v>
      </c>
      <c r="H290" s="263">
        <v>2.8211315295447186E-3</v>
      </c>
    </row>
    <row r="291" spans="1:8" x14ac:dyDescent="0.35">
      <c r="A291">
        <v>288</v>
      </c>
      <c r="B291">
        <v>5751</v>
      </c>
      <c r="C291">
        <v>5751</v>
      </c>
      <c r="D291" s="235" t="s">
        <v>362</v>
      </c>
      <c r="E291" s="261">
        <v>3945759.3</v>
      </c>
      <c r="F291" s="262">
        <v>4022787.3</v>
      </c>
      <c r="G291" s="261">
        <v>77028</v>
      </c>
      <c r="H291" s="263">
        <v>1.9521717911176184E-2</v>
      </c>
    </row>
    <row r="292" spans="1:8" x14ac:dyDescent="0.35">
      <c r="A292">
        <v>289</v>
      </c>
      <c r="B292">
        <v>6165</v>
      </c>
      <c r="C292">
        <v>6165</v>
      </c>
      <c r="D292" s="235" t="s">
        <v>387</v>
      </c>
      <c r="E292" s="261">
        <v>1114022</v>
      </c>
      <c r="F292" s="262">
        <v>1135862</v>
      </c>
      <c r="G292" s="261">
        <v>21840</v>
      </c>
      <c r="H292" s="263">
        <v>1.9604639764744324E-2</v>
      </c>
    </row>
    <row r="293" spans="1:8" x14ac:dyDescent="0.35">
      <c r="A293">
        <v>290</v>
      </c>
      <c r="B293">
        <v>6175</v>
      </c>
      <c r="C293">
        <v>6175</v>
      </c>
      <c r="D293" s="236" t="s">
        <v>388</v>
      </c>
      <c r="E293" s="267">
        <v>3895725</v>
      </c>
      <c r="F293" s="268">
        <v>3971925</v>
      </c>
      <c r="G293" s="267">
        <v>76200</v>
      </c>
      <c r="H293" s="269">
        <v>1.9559902200488997E-2</v>
      </c>
    </row>
    <row r="294" spans="1:8" x14ac:dyDescent="0.35">
      <c r="A294">
        <v>291</v>
      </c>
      <c r="B294">
        <v>6219</v>
      </c>
      <c r="C294">
        <v>6219</v>
      </c>
      <c r="D294" s="235" t="s">
        <v>389</v>
      </c>
      <c r="E294" s="261">
        <v>13275224.800000001</v>
      </c>
      <c r="F294" s="262">
        <v>13535480.800000001</v>
      </c>
      <c r="G294" s="261">
        <v>260256</v>
      </c>
      <c r="H294" s="263">
        <v>1.960463976474432E-2</v>
      </c>
    </row>
    <row r="295" spans="1:8" x14ac:dyDescent="0.35">
      <c r="A295">
        <v>292</v>
      </c>
      <c r="B295">
        <v>6246</v>
      </c>
      <c r="C295">
        <v>6246</v>
      </c>
      <c r="D295" s="235" t="s">
        <v>390</v>
      </c>
      <c r="E295" s="261">
        <v>1026111.52</v>
      </c>
      <c r="F295" s="262">
        <v>1028484.8</v>
      </c>
      <c r="G295" s="261">
        <v>2373.2800000000279</v>
      </c>
      <c r="H295" s="263">
        <v>2.3128870047185788E-3</v>
      </c>
    </row>
    <row r="296" spans="1:8" x14ac:dyDescent="0.35">
      <c r="A296">
        <v>293</v>
      </c>
      <c r="B296">
        <v>6273</v>
      </c>
      <c r="C296">
        <v>6273</v>
      </c>
      <c r="D296" s="235" t="s">
        <v>391</v>
      </c>
      <c r="E296" s="261">
        <v>3510393.5</v>
      </c>
      <c r="F296" s="262">
        <v>3579213.5</v>
      </c>
      <c r="G296" s="261">
        <v>68820</v>
      </c>
      <c r="H296" s="263">
        <v>1.9604639764744324E-2</v>
      </c>
    </row>
    <row r="297" spans="1:8" x14ac:dyDescent="0.35">
      <c r="A297">
        <v>294</v>
      </c>
      <c r="B297">
        <v>6408</v>
      </c>
      <c r="C297">
        <v>6408</v>
      </c>
      <c r="D297" s="235" t="s">
        <v>393</v>
      </c>
      <c r="E297" s="261">
        <v>5222746.4000000004</v>
      </c>
      <c r="F297" s="262">
        <v>5324290.4000000004</v>
      </c>
      <c r="G297" s="261">
        <v>101544</v>
      </c>
      <c r="H297" s="263">
        <v>1.9442644199611146E-2</v>
      </c>
    </row>
    <row r="298" spans="1:8" x14ac:dyDescent="0.35">
      <c r="A298">
        <v>295</v>
      </c>
      <c r="B298">
        <v>6417</v>
      </c>
      <c r="C298">
        <v>6417</v>
      </c>
      <c r="D298" s="236" t="s">
        <v>394</v>
      </c>
      <c r="E298" s="267">
        <v>915212.51</v>
      </c>
      <c r="F298" s="268">
        <v>915212.51</v>
      </c>
      <c r="G298" s="267">
        <v>0</v>
      </c>
      <c r="H298" s="269">
        <v>0</v>
      </c>
    </row>
    <row r="299" spans="1:8" x14ac:dyDescent="0.35">
      <c r="A299">
        <v>296</v>
      </c>
      <c r="B299">
        <v>6453</v>
      </c>
      <c r="C299">
        <v>6453</v>
      </c>
      <c r="D299" s="235" t="s">
        <v>395</v>
      </c>
      <c r="E299" s="261">
        <v>3648116</v>
      </c>
      <c r="F299" s="262">
        <v>3719636</v>
      </c>
      <c r="G299" s="261">
        <v>71520</v>
      </c>
      <c r="H299" s="263">
        <v>1.9604639764744324E-2</v>
      </c>
    </row>
    <row r="300" spans="1:8" x14ac:dyDescent="0.35">
      <c r="A300">
        <v>297</v>
      </c>
      <c r="B300">
        <v>6460</v>
      </c>
      <c r="C300">
        <v>6460</v>
      </c>
      <c r="D300" s="235" t="s">
        <v>396</v>
      </c>
      <c r="E300" s="261">
        <v>4172964.6</v>
      </c>
      <c r="F300" s="262">
        <v>4254348.6000000006</v>
      </c>
      <c r="G300" s="261">
        <v>81384.000000000466</v>
      </c>
      <c r="H300" s="263">
        <v>1.9502681618722685E-2</v>
      </c>
    </row>
    <row r="301" spans="1:8" x14ac:dyDescent="0.35">
      <c r="A301">
        <v>298</v>
      </c>
      <c r="B301">
        <v>6462</v>
      </c>
      <c r="C301">
        <v>6462</v>
      </c>
      <c r="D301" s="235" t="s">
        <v>397</v>
      </c>
      <c r="E301" s="261">
        <v>1658791</v>
      </c>
      <c r="F301" s="262">
        <v>1691311</v>
      </c>
      <c r="G301" s="261">
        <v>32520</v>
      </c>
      <c r="H301" s="263">
        <v>1.9604639764744324E-2</v>
      </c>
    </row>
    <row r="302" spans="1:8" x14ac:dyDescent="0.35">
      <c r="A302">
        <v>299</v>
      </c>
      <c r="B302">
        <v>6471</v>
      </c>
      <c r="C302">
        <v>6471</v>
      </c>
      <c r="D302" s="235" t="s">
        <v>398</v>
      </c>
      <c r="E302" s="261">
        <v>2806184</v>
      </c>
      <c r="F302" s="262">
        <v>2806184</v>
      </c>
      <c r="G302" s="261">
        <v>0</v>
      </c>
      <c r="H302" s="263">
        <v>0</v>
      </c>
    </row>
    <row r="303" spans="1:8" x14ac:dyDescent="0.35">
      <c r="A303">
        <v>300</v>
      </c>
      <c r="B303">
        <v>6509</v>
      </c>
      <c r="C303">
        <v>6509</v>
      </c>
      <c r="D303" s="236" t="s">
        <v>399</v>
      </c>
      <c r="E303" s="267">
        <v>2418362.1800000002</v>
      </c>
      <c r="F303" s="268">
        <v>2443370.4</v>
      </c>
      <c r="G303" s="267">
        <v>25008.219999999739</v>
      </c>
      <c r="H303" s="269">
        <v>1.0340973823862783E-2</v>
      </c>
    </row>
    <row r="304" spans="1:8" x14ac:dyDescent="0.35">
      <c r="A304">
        <v>301</v>
      </c>
      <c r="B304">
        <v>6512</v>
      </c>
      <c r="C304">
        <v>6512</v>
      </c>
      <c r="D304" s="235" t="s">
        <v>400</v>
      </c>
      <c r="E304" s="261">
        <v>2398156.12</v>
      </c>
      <c r="F304" s="262">
        <v>2398156.12</v>
      </c>
      <c r="G304" s="261">
        <v>0</v>
      </c>
      <c r="H304" s="263">
        <v>0</v>
      </c>
    </row>
    <row r="305" spans="1:8" x14ac:dyDescent="0.35">
      <c r="A305">
        <v>302</v>
      </c>
      <c r="B305">
        <v>6516</v>
      </c>
      <c r="C305">
        <v>6516</v>
      </c>
      <c r="D305" s="235" t="s">
        <v>401</v>
      </c>
      <c r="E305" s="261">
        <v>1064024</v>
      </c>
      <c r="F305" s="262">
        <v>1084304</v>
      </c>
      <c r="G305" s="261">
        <v>20280</v>
      </c>
      <c r="H305" s="263">
        <v>1.9059720457433291E-2</v>
      </c>
    </row>
    <row r="306" spans="1:8" x14ac:dyDescent="0.35">
      <c r="A306">
        <v>303</v>
      </c>
      <c r="B306">
        <v>6534</v>
      </c>
      <c r="C306">
        <v>6534</v>
      </c>
      <c r="D306" s="235" t="s">
        <v>402</v>
      </c>
      <c r="E306" s="261">
        <v>4454842.3499999996</v>
      </c>
      <c r="F306" s="262">
        <v>4502257.3999999994</v>
      </c>
      <c r="G306" s="261">
        <v>47415.049999999814</v>
      </c>
      <c r="H306" s="263">
        <v>1.0643485509649924E-2</v>
      </c>
    </row>
    <row r="307" spans="1:8" x14ac:dyDescent="0.35">
      <c r="A307">
        <v>304</v>
      </c>
      <c r="B307">
        <v>1935</v>
      </c>
      <c r="C307">
        <v>6536</v>
      </c>
      <c r="D307" s="235" t="s">
        <v>64</v>
      </c>
      <c r="E307" s="261">
        <v>7598688.54</v>
      </c>
      <c r="F307" s="262">
        <v>7669166.7000000002</v>
      </c>
      <c r="G307" s="261">
        <v>70478.160000000149</v>
      </c>
      <c r="H307" s="263">
        <v>9.2750426114978184E-3</v>
      </c>
    </row>
    <row r="308" spans="1:8" x14ac:dyDescent="0.35">
      <c r="A308">
        <v>305</v>
      </c>
      <c r="B308">
        <v>6561</v>
      </c>
      <c r="C308">
        <v>6561</v>
      </c>
      <c r="D308" s="236" t="s">
        <v>403</v>
      </c>
      <c r="E308" s="267">
        <v>2002179.1</v>
      </c>
      <c r="F308" s="268">
        <v>2041431.1</v>
      </c>
      <c r="G308" s="267">
        <v>39252</v>
      </c>
      <c r="H308" s="269">
        <v>1.9604639764744324E-2</v>
      </c>
    </row>
    <row r="309" spans="1:8" x14ac:dyDescent="0.35">
      <c r="A309">
        <v>306</v>
      </c>
      <c r="B309">
        <v>6579</v>
      </c>
      <c r="C309">
        <v>6579</v>
      </c>
      <c r="D309" s="235" t="s">
        <v>404</v>
      </c>
      <c r="E309" s="261">
        <v>20730602.800000001</v>
      </c>
      <c r="F309" s="262">
        <v>21137018.800000001</v>
      </c>
      <c r="G309" s="261">
        <v>406416</v>
      </c>
      <c r="H309" s="263">
        <v>1.9604639764744324E-2</v>
      </c>
    </row>
    <row r="310" spans="1:8" x14ac:dyDescent="0.35">
      <c r="A310">
        <v>307</v>
      </c>
      <c r="B310">
        <v>6591</v>
      </c>
      <c r="C310">
        <v>6591</v>
      </c>
      <c r="D310" s="235" t="s">
        <v>405</v>
      </c>
      <c r="E310" s="261">
        <v>2711136.94</v>
      </c>
      <c r="F310" s="262">
        <v>2711136.94</v>
      </c>
      <c r="G310" s="261">
        <v>0</v>
      </c>
      <c r="H310" s="263">
        <v>0</v>
      </c>
    </row>
    <row r="311" spans="1:8" x14ac:dyDescent="0.35">
      <c r="A311">
        <v>308</v>
      </c>
      <c r="B311">
        <v>6592</v>
      </c>
      <c r="C311">
        <v>6592</v>
      </c>
      <c r="D311" s="235" t="s">
        <v>473</v>
      </c>
      <c r="E311" s="261">
        <v>3991234.17</v>
      </c>
      <c r="F311" s="262">
        <v>3991234.17</v>
      </c>
      <c r="G311" s="261">
        <v>0</v>
      </c>
      <c r="H311" s="263">
        <v>0</v>
      </c>
    </row>
    <row r="312" spans="1:8" x14ac:dyDescent="0.35">
      <c r="A312">
        <v>309</v>
      </c>
      <c r="B312">
        <v>6615</v>
      </c>
      <c r="C312">
        <v>6615</v>
      </c>
      <c r="D312" s="235" t="s">
        <v>406</v>
      </c>
      <c r="E312" s="261">
        <v>3612002.1</v>
      </c>
      <c r="F312" s="262">
        <v>3682814.1</v>
      </c>
      <c r="G312" s="261">
        <v>70812</v>
      </c>
      <c r="H312" s="263">
        <v>1.9604639764744324E-2</v>
      </c>
    </row>
    <row r="313" spans="1:8" x14ac:dyDescent="0.35">
      <c r="A313">
        <v>310</v>
      </c>
      <c r="B313">
        <v>6633</v>
      </c>
      <c r="C313">
        <v>6633</v>
      </c>
      <c r="D313" s="236" t="s">
        <v>407</v>
      </c>
      <c r="E313" s="267">
        <v>1606023.22</v>
      </c>
      <c r="F313" s="268">
        <v>1606023.22</v>
      </c>
      <c r="G313" s="267">
        <v>0</v>
      </c>
      <c r="H313" s="269">
        <v>0</v>
      </c>
    </row>
    <row r="314" spans="1:8" x14ac:dyDescent="0.35">
      <c r="A314">
        <v>311</v>
      </c>
      <c r="B314">
        <v>6651</v>
      </c>
      <c r="C314">
        <v>6651</v>
      </c>
      <c r="D314" s="235" t="s">
        <v>408</v>
      </c>
      <c r="E314" s="261">
        <v>2194691.62</v>
      </c>
      <c r="F314" s="262">
        <v>2194691.62</v>
      </c>
      <c r="G314" s="261">
        <v>0</v>
      </c>
      <c r="H314" s="263">
        <v>0</v>
      </c>
    </row>
    <row r="315" spans="1:8" x14ac:dyDescent="0.35">
      <c r="A315">
        <v>312</v>
      </c>
      <c r="B315">
        <v>6660</v>
      </c>
      <c r="C315">
        <v>6660</v>
      </c>
      <c r="D315" s="235" t="s">
        <v>66</v>
      </c>
      <c r="E315" s="261">
        <v>10225529.869999999</v>
      </c>
      <c r="F315" s="262">
        <v>10287040.299999999</v>
      </c>
      <c r="G315" s="261">
        <v>61510.429999999702</v>
      </c>
      <c r="H315" s="263">
        <v>6.0153782524718898E-3</v>
      </c>
    </row>
    <row r="316" spans="1:8" x14ac:dyDescent="0.35">
      <c r="A316">
        <v>313</v>
      </c>
      <c r="B316">
        <v>6700</v>
      </c>
      <c r="C316">
        <v>6700</v>
      </c>
      <c r="D316" s="235" t="s">
        <v>409</v>
      </c>
      <c r="E316" s="261">
        <v>3184063.38</v>
      </c>
      <c r="F316" s="262">
        <v>3184063.38</v>
      </c>
      <c r="G316" s="261">
        <v>0</v>
      </c>
      <c r="H316" s="263">
        <v>0</v>
      </c>
    </row>
    <row r="317" spans="1:8" x14ac:dyDescent="0.35">
      <c r="A317">
        <v>314</v>
      </c>
      <c r="B317">
        <v>6750</v>
      </c>
      <c r="C317">
        <v>6750</v>
      </c>
      <c r="D317" s="235" t="s">
        <v>410</v>
      </c>
      <c r="E317" s="261">
        <v>1218263.01</v>
      </c>
      <c r="F317" s="262">
        <v>1218263.01</v>
      </c>
      <c r="G317" s="261">
        <v>0</v>
      </c>
      <c r="H317" s="263">
        <v>0</v>
      </c>
    </row>
    <row r="318" spans="1:8" x14ac:dyDescent="0.35">
      <c r="A318">
        <v>315</v>
      </c>
      <c r="B318">
        <v>6759</v>
      </c>
      <c r="C318">
        <v>6759</v>
      </c>
      <c r="D318" s="236" t="s">
        <v>411</v>
      </c>
      <c r="E318" s="267">
        <v>4463001.5999999996</v>
      </c>
      <c r="F318" s="268">
        <v>4550169.5999999996</v>
      </c>
      <c r="G318" s="267">
        <v>87168</v>
      </c>
      <c r="H318" s="269">
        <v>1.953125E-2</v>
      </c>
    </row>
    <row r="319" spans="1:8" x14ac:dyDescent="0.35">
      <c r="A319">
        <v>316</v>
      </c>
      <c r="B319">
        <v>6762</v>
      </c>
      <c r="C319">
        <v>6762</v>
      </c>
      <c r="D319" s="235" t="s">
        <v>412</v>
      </c>
      <c r="E319" s="261">
        <v>4398921.0999999996</v>
      </c>
      <c r="F319" s="262">
        <v>4484517.0999999996</v>
      </c>
      <c r="G319" s="261">
        <v>85596</v>
      </c>
      <c r="H319" s="263">
        <v>1.9458407653640344E-2</v>
      </c>
    </row>
    <row r="320" spans="1:8" x14ac:dyDescent="0.35">
      <c r="A320">
        <v>317</v>
      </c>
      <c r="B320">
        <v>6768</v>
      </c>
      <c r="C320">
        <v>6768</v>
      </c>
      <c r="D320" s="235" t="s">
        <v>413</v>
      </c>
      <c r="E320" s="261">
        <v>10818867.5</v>
      </c>
      <c r="F320" s="262">
        <v>11030967.5</v>
      </c>
      <c r="G320" s="261">
        <v>212100</v>
      </c>
      <c r="H320" s="263">
        <v>1.9604639764744324E-2</v>
      </c>
    </row>
    <row r="321" spans="1:8" x14ac:dyDescent="0.35">
      <c r="A321">
        <v>318</v>
      </c>
      <c r="B321">
        <v>6795</v>
      </c>
      <c r="C321">
        <v>6795</v>
      </c>
      <c r="D321" s="235" t="s">
        <v>414</v>
      </c>
      <c r="E321" s="261">
        <v>66129447.700000003</v>
      </c>
      <c r="F321" s="262">
        <v>67425891.700000003</v>
      </c>
      <c r="G321" s="261">
        <v>1296444</v>
      </c>
      <c r="H321" s="263">
        <v>1.9604639764744324E-2</v>
      </c>
    </row>
    <row r="322" spans="1:8" x14ac:dyDescent="0.35">
      <c r="A322">
        <v>319</v>
      </c>
      <c r="B322">
        <v>6822</v>
      </c>
      <c r="C322">
        <v>6822</v>
      </c>
      <c r="D322" s="235" t="s">
        <v>415</v>
      </c>
      <c r="E322" s="261">
        <v>47262077.300000004</v>
      </c>
      <c r="F322" s="262">
        <v>48188633.300000004</v>
      </c>
      <c r="G322" s="261">
        <v>926556</v>
      </c>
      <c r="H322" s="263">
        <v>1.960463976474432E-2</v>
      </c>
    </row>
    <row r="323" spans="1:8" x14ac:dyDescent="0.35">
      <c r="A323">
        <v>320</v>
      </c>
      <c r="B323">
        <v>6840</v>
      </c>
      <c r="C323">
        <v>6840</v>
      </c>
      <c r="D323" s="236" t="s">
        <v>416</v>
      </c>
      <c r="E323" s="267">
        <v>12051636.9</v>
      </c>
      <c r="F323" s="268">
        <v>12287904.9</v>
      </c>
      <c r="G323" s="267">
        <v>236268</v>
      </c>
      <c r="H323" s="269">
        <v>1.9604639764744324E-2</v>
      </c>
    </row>
    <row r="324" spans="1:8" x14ac:dyDescent="0.35">
      <c r="A324">
        <v>321</v>
      </c>
      <c r="B324">
        <v>6854</v>
      </c>
      <c r="C324">
        <v>6854</v>
      </c>
      <c r="D324" s="235" t="s">
        <v>417</v>
      </c>
      <c r="E324" s="261">
        <v>3433881.5999999996</v>
      </c>
      <c r="F324" s="262">
        <v>3500949.5999999996</v>
      </c>
      <c r="G324" s="261">
        <v>67068</v>
      </c>
      <c r="H324" s="263">
        <v>1.9531250000000003E-2</v>
      </c>
    </row>
    <row r="325" spans="1:8" x14ac:dyDescent="0.35">
      <c r="A325">
        <v>322</v>
      </c>
      <c r="B325">
        <v>6867</v>
      </c>
      <c r="C325">
        <v>6867</v>
      </c>
      <c r="D325" s="235" t="s">
        <v>418</v>
      </c>
      <c r="E325" s="261">
        <v>9625884.5999999996</v>
      </c>
      <c r="F325" s="262">
        <v>9814596.5999999996</v>
      </c>
      <c r="G325" s="261">
        <v>188712</v>
      </c>
      <c r="H325" s="263">
        <v>1.9604639764744324E-2</v>
      </c>
    </row>
    <row r="326" spans="1:8" x14ac:dyDescent="0.35">
      <c r="A326">
        <v>323</v>
      </c>
      <c r="B326">
        <v>6921</v>
      </c>
      <c r="C326">
        <v>6921</v>
      </c>
      <c r="D326" s="235" t="s">
        <v>68</v>
      </c>
      <c r="E326" s="261">
        <v>1986897.25</v>
      </c>
      <c r="F326" s="262">
        <v>1986897.25</v>
      </c>
      <c r="G326" s="261">
        <v>0</v>
      </c>
      <c r="H326" s="263">
        <v>0</v>
      </c>
    </row>
    <row r="327" spans="1:8" x14ac:dyDescent="0.35">
      <c r="A327">
        <v>324</v>
      </c>
      <c r="B327">
        <v>6930</v>
      </c>
      <c r="C327">
        <v>6930</v>
      </c>
      <c r="D327" s="235" t="s">
        <v>419</v>
      </c>
      <c r="E327" s="261">
        <v>5012233.8</v>
      </c>
      <c r="F327" s="262">
        <v>5109985.8</v>
      </c>
      <c r="G327" s="261">
        <v>97752</v>
      </c>
      <c r="H327" s="263">
        <v>1.9502681618722574E-2</v>
      </c>
    </row>
    <row r="328" spans="1:8" x14ac:dyDescent="0.35">
      <c r="A328">
        <v>325</v>
      </c>
      <c r="B328">
        <v>6937</v>
      </c>
      <c r="C328">
        <v>6937</v>
      </c>
      <c r="D328" s="236" t="s">
        <v>420</v>
      </c>
      <c r="E328" s="267">
        <v>2961951.9</v>
      </c>
      <c r="F328" s="268">
        <v>3020019.9</v>
      </c>
      <c r="G328" s="267">
        <v>58068</v>
      </c>
      <c r="H328" s="269">
        <v>1.9604639764744324E-2</v>
      </c>
    </row>
    <row r="329" spans="1:8" x14ac:dyDescent="0.35">
      <c r="A329">
        <v>326</v>
      </c>
      <c r="B329">
        <v>6943</v>
      </c>
      <c r="C329">
        <v>6943</v>
      </c>
      <c r="D329" s="235" t="s">
        <v>421</v>
      </c>
      <c r="E329" s="261">
        <v>1813040.2</v>
      </c>
      <c r="F329" s="262">
        <v>1848584.2</v>
      </c>
      <c r="G329" s="261">
        <v>35544</v>
      </c>
      <c r="H329" s="263">
        <v>1.9604639764744324E-2</v>
      </c>
    </row>
    <row r="330" spans="1:8" x14ac:dyDescent="0.35">
      <c r="A330">
        <v>327</v>
      </c>
      <c r="B330">
        <v>6264</v>
      </c>
      <c r="C330">
        <v>6264</v>
      </c>
      <c r="D330" s="235" t="s">
        <v>69</v>
      </c>
      <c r="E330" s="261">
        <v>5832928.7700000005</v>
      </c>
      <c r="F330" s="262">
        <v>5873709.0999999996</v>
      </c>
      <c r="G330" s="261">
        <v>40780.329999999143</v>
      </c>
      <c r="H330" s="263">
        <v>6.9913985937460951E-3</v>
      </c>
    </row>
    <row r="331" spans="1:8" x14ac:dyDescent="0.35">
      <c r="A331">
        <v>328</v>
      </c>
      <c r="B331">
        <v>6950</v>
      </c>
      <c r="C331">
        <v>6950</v>
      </c>
      <c r="D331" s="235" t="s">
        <v>474</v>
      </c>
      <c r="E331" s="261">
        <v>9652648.8000000007</v>
      </c>
      <c r="F331" s="262">
        <v>9841792.8000000007</v>
      </c>
      <c r="G331" s="261">
        <v>189144</v>
      </c>
      <c r="H331" s="263">
        <v>1.9595035924232528E-2</v>
      </c>
    </row>
    <row r="332" spans="1:8" x14ac:dyDescent="0.35">
      <c r="A332">
        <v>329</v>
      </c>
      <c r="B332">
        <v>6957</v>
      </c>
      <c r="C332">
        <v>6957</v>
      </c>
      <c r="D332" s="235" t="s">
        <v>423</v>
      </c>
      <c r="E332" s="261">
        <v>55718850.899999999</v>
      </c>
      <c r="F332" s="262">
        <v>56811198.899999999</v>
      </c>
      <c r="G332" s="261">
        <v>1092348</v>
      </c>
      <c r="H332" s="263">
        <v>1.9604639764744324E-2</v>
      </c>
    </row>
    <row r="333" spans="1:8" x14ac:dyDescent="0.35">
      <c r="A333">
        <v>330</v>
      </c>
      <c r="B333">
        <v>5922</v>
      </c>
      <c r="C333">
        <v>5922</v>
      </c>
      <c r="D333" s="236" t="s">
        <v>475</v>
      </c>
      <c r="E333" s="267">
        <v>4414438.3099999996</v>
      </c>
      <c r="F333" s="268">
        <v>4464573</v>
      </c>
      <c r="G333" s="267">
        <v>50134.69000000041</v>
      </c>
      <c r="H333" s="269">
        <v>1.1356980544145471E-2</v>
      </c>
    </row>
    <row r="334" spans="1:8" x14ac:dyDescent="0.35">
      <c r="A334">
        <v>331</v>
      </c>
      <c r="B334">
        <v>819</v>
      </c>
      <c r="C334">
        <v>819</v>
      </c>
      <c r="D334" s="235" t="s">
        <v>70</v>
      </c>
      <c r="E334" s="261">
        <v>3893721.7</v>
      </c>
      <c r="F334" s="262">
        <v>3893721.7</v>
      </c>
      <c r="G334" s="261">
        <v>0</v>
      </c>
      <c r="H334" s="263">
        <v>0</v>
      </c>
    </row>
    <row r="335" spans="1:8" x14ac:dyDescent="0.35">
      <c r="A335">
        <v>332</v>
      </c>
      <c r="B335">
        <v>6969</v>
      </c>
      <c r="C335">
        <v>6969</v>
      </c>
      <c r="D335" s="235" t="s">
        <v>425</v>
      </c>
      <c r="E335" s="261">
        <v>2709359.34</v>
      </c>
      <c r="F335" s="262">
        <v>2709359.34</v>
      </c>
      <c r="G335" s="261">
        <v>0</v>
      </c>
      <c r="H335" s="263">
        <v>0</v>
      </c>
    </row>
    <row r="336" spans="1:8" x14ac:dyDescent="0.35">
      <c r="A336">
        <v>333</v>
      </c>
      <c r="B336">
        <v>6975</v>
      </c>
      <c r="C336">
        <v>6975</v>
      </c>
      <c r="D336" s="235" t="s">
        <v>426</v>
      </c>
      <c r="E336" s="261">
        <v>7516864.4000000004</v>
      </c>
      <c r="F336" s="262">
        <v>7516864.4000000004</v>
      </c>
      <c r="G336" s="261">
        <v>0</v>
      </c>
      <c r="H336" s="263">
        <v>0</v>
      </c>
    </row>
    <row r="337" spans="1:8" x14ac:dyDescent="0.35">
      <c r="A337">
        <v>334</v>
      </c>
      <c r="B337">
        <v>6983</v>
      </c>
      <c r="C337">
        <v>6983</v>
      </c>
      <c r="D337" s="235" t="s">
        <v>427</v>
      </c>
      <c r="E337" s="261">
        <v>5257939</v>
      </c>
      <c r="F337" s="262">
        <v>5361019</v>
      </c>
      <c r="G337" s="261">
        <v>103080</v>
      </c>
      <c r="H337" s="263">
        <v>1.9604639764744324E-2</v>
      </c>
    </row>
    <row r="338" spans="1:8" x14ac:dyDescent="0.35">
      <c r="A338">
        <v>335</v>
      </c>
      <c r="B338">
        <v>6985</v>
      </c>
      <c r="C338">
        <v>6985</v>
      </c>
      <c r="D338" s="236" t="s">
        <v>428</v>
      </c>
      <c r="E338" s="267">
        <v>5324740.2</v>
      </c>
      <c r="F338" s="268">
        <v>5365157.6000000006</v>
      </c>
      <c r="G338" s="267">
        <v>40417.400000000373</v>
      </c>
      <c r="H338" s="269">
        <v>7.5904923962300305E-3</v>
      </c>
    </row>
    <row r="339" spans="1:8" x14ac:dyDescent="0.35">
      <c r="A339">
        <v>336</v>
      </c>
      <c r="B339">
        <v>6987</v>
      </c>
      <c r="C339">
        <v>6987</v>
      </c>
      <c r="D339" s="235" t="s">
        <v>429</v>
      </c>
      <c r="E339" s="261">
        <v>4345584.59</v>
      </c>
      <c r="F339" s="262">
        <v>4368125</v>
      </c>
      <c r="G339" s="261">
        <v>22540.410000000149</v>
      </c>
      <c r="H339" s="263">
        <v>5.1869684119991207E-3</v>
      </c>
    </row>
    <row r="340" spans="1:8" x14ac:dyDescent="0.35">
      <c r="A340">
        <v>337</v>
      </c>
      <c r="B340">
        <v>6990</v>
      </c>
      <c r="C340">
        <v>6990</v>
      </c>
      <c r="D340" s="235" t="s">
        <v>430</v>
      </c>
      <c r="E340" s="261">
        <v>4534886.4000000004</v>
      </c>
      <c r="F340" s="262">
        <v>4623458.4000000004</v>
      </c>
      <c r="G340" s="261">
        <v>88572</v>
      </c>
      <c r="H340" s="263">
        <v>1.953125E-2</v>
      </c>
    </row>
    <row r="341" spans="1:8" x14ac:dyDescent="0.35">
      <c r="A341">
        <v>338</v>
      </c>
      <c r="B341">
        <v>6961</v>
      </c>
      <c r="C341">
        <v>6961</v>
      </c>
      <c r="D341" s="235" t="s">
        <v>71</v>
      </c>
      <c r="E341" s="261">
        <v>18387187.199999999</v>
      </c>
      <c r="F341" s="262">
        <v>18744451.199999999</v>
      </c>
      <c r="G341" s="261">
        <v>357264</v>
      </c>
      <c r="H341" s="263">
        <v>1.9430051813471502E-2</v>
      </c>
    </row>
    <row r="342" spans="1:8" x14ac:dyDescent="0.35">
      <c r="A342">
        <v>339</v>
      </c>
      <c r="B342">
        <v>6992</v>
      </c>
      <c r="C342">
        <v>6992</v>
      </c>
      <c r="D342" s="235" t="s">
        <v>431</v>
      </c>
      <c r="E342" s="261">
        <v>3346830.0000000005</v>
      </c>
      <c r="F342" s="262">
        <v>3412134.0000000005</v>
      </c>
      <c r="G342" s="261">
        <v>65304</v>
      </c>
      <c r="H342" s="263">
        <v>1.9512195121951216E-2</v>
      </c>
    </row>
    <row r="343" spans="1:8" x14ac:dyDescent="0.35">
      <c r="A343">
        <v>340</v>
      </c>
      <c r="B343">
        <v>7002</v>
      </c>
      <c r="C343">
        <v>7002</v>
      </c>
      <c r="D343" s="236" t="s">
        <v>432</v>
      </c>
      <c r="E343" s="267">
        <v>1200328.0999999999</v>
      </c>
      <c r="F343" s="268">
        <v>1223860.0999999999</v>
      </c>
      <c r="G343" s="267">
        <v>23532</v>
      </c>
      <c r="H343" s="269">
        <v>1.9604639764744324E-2</v>
      </c>
    </row>
    <row r="344" spans="1:8" x14ac:dyDescent="0.35">
      <c r="A344">
        <v>341</v>
      </c>
      <c r="B344">
        <v>7029</v>
      </c>
      <c r="C344">
        <v>7029</v>
      </c>
      <c r="D344" s="235" t="s">
        <v>433</v>
      </c>
      <c r="E344" s="261">
        <v>7006612.9000000004</v>
      </c>
      <c r="F344" s="262">
        <v>7143616.9000000004</v>
      </c>
      <c r="G344" s="261">
        <v>137004</v>
      </c>
      <c r="H344" s="263">
        <v>1.9553527782304056E-2</v>
      </c>
    </row>
    <row r="345" spans="1:8" x14ac:dyDescent="0.35">
      <c r="A345">
        <v>342</v>
      </c>
      <c r="B345">
        <v>7038</v>
      </c>
      <c r="C345">
        <v>7038</v>
      </c>
      <c r="D345" s="235" t="s">
        <v>434</v>
      </c>
      <c r="E345" s="261">
        <v>4791834.91</v>
      </c>
      <c r="F345" s="262">
        <v>4821796.6000000006</v>
      </c>
      <c r="G345" s="261">
        <v>29961.69000000041</v>
      </c>
      <c r="H345" s="263">
        <v>6.2526548937389013E-3</v>
      </c>
    </row>
    <row r="346" spans="1:8" x14ac:dyDescent="0.35">
      <c r="A346">
        <v>343</v>
      </c>
      <c r="B346">
        <v>7047</v>
      </c>
      <c r="C346">
        <v>7047</v>
      </c>
      <c r="D346" s="235" t="s">
        <v>435</v>
      </c>
      <c r="E346" s="261">
        <v>2306625</v>
      </c>
      <c r="F346" s="262">
        <v>2351625</v>
      </c>
      <c r="G346" s="261">
        <v>45000</v>
      </c>
      <c r="H346" s="263">
        <v>1.9509022923101936E-2</v>
      </c>
    </row>
    <row r="347" spans="1:8" x14ac:dyDescent="0.35">
      <c r="A347">
        <v>344</v>
      </c>
      <c r="B347">
        <v>7056</v>
      </c>
      <c r="C347">
        <v>7056</v>
      </c>
      <c r="D347" s="235" t="s">
        <v>436</v>
      </c>
      <c r="E347" s="261">
        <v>10441201.799999999</v>
      </c>
      <c r="F347" s="262">
        <v>10645897.799999999</v>
      </c>
      <c r="G347" s="261">
        <v>204696</v>
      </c>
      <c r="H347" s="263">
        <v>1.9604639764744324E-2</v>
      </c>
    </row>
    <row r="348" spans="1:8" x14ac:dyDescent="0.35">
      <c r="A348">
        <v>345</v>
      </c>
      <c r="B348">
        <v>7083</v>
      </c>
      <c r="C348">
        <v>7083</v>
      </c>
      <c r="D348" s="236" t="s">
        <v>437</v>
      </c>
      <c r="E348" s="267">
        <v>705660</v>
      </c>
      <c r="F348" s="268">
        <v>719340</v>
      </c>
      <c r="G348" s="267">
        <v>13680</v>
      </c>
      <c r="H348" s="269">
        <v>1.9386106623586429E-2</v>
      </c>
    </row>
    <row r="349" spans="1:8" x14ac:dyDescent="0.35">
      <c r="A349">
        <v>346</v>
      </c>
      <c r="B349">
        <v>7092</v>
      </c>
      <c r="C349">
        <v>7092</v>
      </c>
      <c r="D349" s="235" t="s">
        <v>438</v>
      </c>
      <c r="E349" s="261">
        <v>2681390.42</v>
      </c>
      <c r="F349" s="262">
        <v>2699232.5</v>
      </c>
      <c r="G349" s="261">
        <v>17842.080000000075</v>
      </c>
      <c r="H349" s="263">
        <v>6.654040331806688E-3</v>
      </c>
    </row>
    <row r="350" spans="1:8" x14ac:dyDescent="0.35">
      <c r="A350">
        <v>347</v>
      </c>
      <c r="B350">
        <v>7098</v>
      </c>
      <c r="C350">
        <v>7098</v>
      </c>
      <c r="D350" s="235" t="s">
        <v>439</v>
      </c>
      <c r="E350" s="261">
        <v>3626301.98</v>
      </c>
      <c r="F350" s="262">
        <v>3676573.1</v>
      </c>
      <c r="G350" s="261">
        <v>50271.120000000112</v>
      </c>
      <c r="H350" s="263">
        <v>1.3862916071871133E-2</v>
      </c>
    </row>
    <row r="351" spans="1:8" x14ac:dyDescent="0.35">
      <c r="A351">
        <v>348</v>
      </c>
      <c r="B351">
        <v>7110</v>
      </c>
      <c r="C351">
        <v>7110</v>
      </c>
      <c r="D351" s="237" t="s">
        <v>440</v>
      </c>
      <c r="E351" s="264">
        <v>5282292.6000000006</v>
      </c>
      <c r="F351" s="265">
        <v>5384316.6000000006</v>
      </c>
      <c r="G351" s="264">
        <v>102024</v>
      </c>
      <c r="H351" s="266">
        <v>1.9314340898116851E-2</v>
      </c>
    </row>
    <row r="353" spans="4:8" x14ac:dyDescent="0.35">
      <c r="D353" s="11" t="s">
        <v>78</v>
      </c>
      <c r="E353" s="255">
        <v>478496</v>
      </c>
      <c r="F353" s="255">
        <v>487616</v>
      </c>
      <c r="G353" s="255">
        <f>MIN($G$4:$G$351)</f>
        <v>0</v>
      </c>
      <c r="H353" s="271">
        <f>MIN($H$4:$H$351)</f>
        <v>0</v>
      </c>
    </row>
    <row r="354" spans="4:8" x14ac:dyDescent="0.35">
      <c r="D354" s="14" t="s">
        <v>79</v>
      </c>
      <c r="E354" s="256">
        <v>198432336.89999998</v>
      </c>
      <c r="F354" s="256">
        <v>202279788.89999998</v>
      </c>
      <c r="G354" s="256">
        <f>MAX($G$4:$G$351)</f>
        <v>3847452</v>
      </c>
      <c r="H354" s="272">
        <f>MAX($H$4:$H$351)</f>
        <v>1.9604639764744435E-2</v>
      </c>
    </row>
    <row r="355" spans="4:8" x14ac:dyDescent="0.35">
      <c r="D355" s="14" t="s">
        <v>80</v>
      </c>
      <c r="E355" s="256">
        <v>8440577.1104310341</v>
      </c>
      <c r="F355" s="256">
        <v>8584215.6339655183</v>
      </c>
      <c r="G355" s="256">
        <f>AVERAGE($G$4:$G$351)</f>
        <v>143638.52353448269</v>
      </c>
      <c r="H355" s="272">
        <f>AVERAGE($H$4:$H$351)</f>
        <v>1.4087020034331321E-2</v>
      </c>
    </row>
    <row r="356" spans="4:8" x14ac:dyDescent="0.35">
      <c r="D356" s="14" t="s">
        <v>81</v>
      </c>
      <c r="E356" s="256">
        <v>3966010.125</v>
      </c>
      <c r="F356" s="256">
        <v>4026300.5</v>
      </c>
      <c r="G356" s="256">
        <f>MEDIAN($G$4:$G$351)</f>
        <v>63672</v>
      </c>
      <c r="H356" s="272">
        <f>MEDIAN($H$4:$H$351)</f>
        <v>1.9442644199611146E-2</v>
      </c>
    </row>
    <row r="357" spans="4:8" x14ac:dyDescent="0.35">
      <c r="D357" s="14" t="s">
        <v>82</v>
      </c>
      <c r="E357" s="270">
        <v>348</v>
      </c>
      <c r="F357" s="270">
        <v>348</v>
      </c>
      <c r="G357" s="270">
        <f>COUNTIF($G$4:$G$351,"&gt;0")</f>
        <v>285</v>
      </c>
      <c r="H357" s="270">
        <f>COUNTIF($H$4:$H$351,"&gt;0")</f>
        <v>285</v>
      </c>
    </row>
    <row r="358" spans="4:8" x14ac:dyDescent="0.35">
      <c r="D358" s="17" t="s">
        <v>83</v>
      </c>
      <c r="E358" s="257">
        <v>2937320834.4299998</v>
      </c>
      <c r="F358" s="257">
        <v>2987307040.6200004</v>
      </c>
      <c r="G358" s="257">
        <f>SUM($G$4:$G$351)</f>
        <v>49986206.189999975</v>
      </c>
      <c r="H358" s="257"/>
    </row>
    <row r="360" spans="4:8" x14ac:dyDescent="0.35">
      <c r="D360" s="2" t="s">
        <v>478</v>
      </c>
    </row>
  </sheetData>
  <mergeCells count="1">
    <mergeCell ref="D1:H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353"/>
  <sheetViews>
    <sheetView showGridLines="0" tabSelected="1" topLeftCell="D3" zoomScale="80" zoomScaleNormal="80" zoomScaleSheetLayoutView="100" workbookViewId="0">
      <selection activeCell="AB342" sqref="AB342"/>
    </sheetView>
  </sheetViews>
  <sheetFormatPr defaultColWidth="9.08984375" defaultRowHeight="13.5" x14ac:dyDescent="0.3"/>
  <cols>
    <col min="1" max="1" width="7.6328125" style="1" hidden="1" customWidth="1"/>
    <col min="2" max="3" width="4.90625" style="204" hidden="1" customWidth="1"/>
    <col min="4" max="4" width="29.90625" style="1" customWidth="1"/>
    <col min="5" max="5" width="13.453125" style="1" hidden="1" customWidth="1"/>
    <col min="6" max="6" width="14" style="2" hidden="1" customWidth="1"/>
    <col min="7" max="7" width="18.6328125" style="2" hidden="1" customWidth="1"/>
    <col min="8" max="8" width="17.6328125" style="2" hidden="1" customWidth="1"/>
    <col min="9" max="9" width="18.453125" style="2" hidden="1" customWidth="1"/>
    <col min="10" max="10" width="12.54296875" style="3" customWidth="1"/>
    <col min="11" max="11" width="9.54296875" style="1" bestFit="1" customWidth="1"/>
    <col min="12" max="12" width="18" style="1" hidden="1" customWidth="1"/>
    <col min="13" max="13" width="16.36328125" style="1" customWidth="1"/>
    <col min="14" max="14" width="18.08984375" style="1" customWidth="1"/>
    <col min="15" max="15" width="16.90625" style="1" customWidth="1"/>
    <col min="16" max="16" width="9.36328125" style="1" customWidth="1"/>
    <col min="17" max="18" width="0" style="1" hidden="1" customWidth="1"/>
    <col min="19" max="19" width="13" style="1" customWidth="1"/>
    <col min="20" max="20" width="16.453125" style="1" customWidth="1"/>
    <col min="21" max="21" width="14" style="1" customWidth="1"/>
    <col min="22" max="22" width="16.1796875" style="1" customWidth="1"/>
    <col min="23" max="16384" width="9.08984375" style="1"/>
  </cols>
  <sheetData>
    <row r="1" spans="1:22" ht="35" hidden="1" customHeight="1" x14ac:dyDescent="0.3">
      <c r="H1" s="2">
        <v>3</v>
      </c>
      <c r="I1" s="293">
        <v>4</v>
      </c>
      <c r="J1" s="7" t="s">
        <v>85</v>
      </c>
    </row>
    <row r="2" spans="1:22" ht="27.65" hidden="1" customHeight="1" x14ac:dyDescent="0.3">
      <c r="D2" s="5"/>
      <c r="E2" s="5"/>
      <c r="F2" s="6"/>
      <c r="G2" s="6"/>
      <c r="H2" s="6">
        <v>80</v>
      </c>
      <c r="I2" s="1"/>
      <c r="J2" s="1"/>
      <c r="K2" s="298"/>
      <c r="L2" s="5"/>
      <c r="M2" s="5"/>
      <c r="P2" s="5"/>
    </row>
    <row r="3" spans="1:22" ht="25.5" customHeight="1" x14ac:dyDescent="0.5">
      <c r="D3" s="300"/>
      <c r="E3" s="5"/>
      <c r="F3" s="6"/>
      <c r="G3" s="6"/>
      <c r="H3" s="6"/>
      <c r="I3" s="6"/>
      <c r="J3" s="7"/>
      <c r="K3" s="301" t="s">
        <v>523</v>
      </c>
      <c r="L3" s="5"/>
      <c r="M3" s="5"/>
      <c r="N3" s="297"/>
      <c r="O3" s="296"/>
      <c r="P3" s="5"/>
    </row>
    <row r="4" spans="1:22" ht="25.5" customHeight="1" x14ac:dyDescent="0.3">
      <c r="E4" s="292"/>
      <c r="F4" s="299" t="s">
        <v>518</v>
      </c>
      <c r="I4" s="292"/>
      <c r="J4" s="292"/>
      <c r="K4" s="292"/>
      <c r="L4" s="292"/>
      <c r="M4" s="292"/>
      <c r="N4" s="292"/>
      <c r="O4" s="292"/>
      <c r="P4" s="292"/>
    </row>
    <row r="5" spans="1:22" ht="18" customHeight="1" x14ac:dyDescent="0.3">
      <c r="E5" s="232"/>
      <c r="F5" s="232"/>
      <c r="G5" s="1"/>
      <c r="H5" s="282"/>
      <c r="I5" s="43"/>
      <c r="J5" s="283"/>
      <c r="K5" s="273"/>
      <c r="O5" s="42"/>
      <c r="P5" s="42"/>
    </row>
    <row r="6" spans="1:22" x14ac:dyDescent="0.3">
      <c r="E6" s="290" t="s">
        <v>511</v>
      </c>
      <c r="F6" s="8"/>
      <c r="G6" s="8"/>
      <c r="H6" s="8"/>
      <c r="I6" s="9"/>
      <c r="J6" s="23" t="s">
        <v>515</v>
      </c>
      <c r="K6" s="24"/>
      <c r="L6" s="24"/>
      <c r="M6" s="24"/>
      <c r="N6" s="24"/>
      <c r="O6" s="24"/>
      <c r="P6" s="25"/>
      <c r="S6" s="346" t="s">
        <v>524</v>
      </c>
      <c r="T6" s="347"/>
      <c r="U6" s="347"/>
      <c r="V6" s="348"/>
    </row>
    <row r="7" spans="1:22" s="10" customFormat="1" ht="54" x14ac:dyDescent="0.3">
      <c r="B7" s="234"/>
      <c r="C7" s="234"/>
      <c r="D7" s="242" t="s">
        <v>0</v>
      </c>
      <c r="E7" s="243" t="s">
        <v>72</v>
      </c>
      <c r="F7" s="244" t="s">
        <v>73</v>
      </c>
      <c r="G7" s="244" t="s">
        <v>76</v>
      </c>
      <c r="H7" s="244" t="s">
        <v>74</v>
      </c>
      <c r="I7" s="244" t="s">
        <v>75</v>
      </c>
      <c r="J7" s="245" t="s">
        <v>72</v>
      </c>
      <c r="K7" s="243" t="s">
        <v>73</v>
      </c>
      <c r="L7" s="243" t="s">
        <v>76</v>
      </c>
      <c r="M7" s="243" t="s">
        <v>74</v>
      </c>
      <c r="N7" s="243" t="s">
        <v>75</v>
      </c>
      <c r="O7" s="243" t="s">
        <v>507</v>
      </c>
      <c r="P7" s="243" t="s">
        <v>77</v>
      </c>
      <c r="S7" s="307" t="s">
        <v>522</v>
      </c>
      <c r="T7" s="341" t="s">
        <v>519</v>
      </c>
      <c r="U7" s="302" t="s">
        <v>520</v>
      </c>
      <c r="V7" s="341" t="s">
        <v>521</v>
      </c>
    </row>
    <row r="8" spans="1:22" ht="14.5" x14ac:dyDescent="0.35">
      <c r="A8" s="1">
        <v>1</v>
      </c>
      <c r="B8" s="233">
        <v>18</v>
      </c>
      <c r="C8" s="233">
        <v>18</v>
      </c>
      <c r="D8" s="337" t="s">
        <v>138</v>
      </c>
      <c r="E8" s="284">
        <f>VLOOKUP($B8,[1]FY2015_SchlAid!$C$4:$KA$4192,282,FALSE)</f>
        <v>328.4</v>
      </c>
      <c r="F8" s="291">
        <v>6366</v>
      </c>
      <c r="G8" s="291">
        <v>2090594</v>
      </c>
      <c r="H8" s="291">
        <v>118309</v>
      </c>
      <c r="I8" s="291">
        <f>G8+H8</f>
        <v>2208903</v>
      </c>
      <c r="J8" s="228">
        <v>327.3</v>
      </c>
      <c r="K8" s="26">
        <f>F8+$H$2</f>
        <v>6446</v>
      </c>
      <c r="L8" s="274">
        <f>J8*K8</f>
        <v>2109775.8000000003</v>
      </c>
      <c r="M8" s="26">
        <f>MAX((G8*1.01)-L8,0)</f>
        <v>1724.1399999996647</v>
      </c>
      <c r="N8" s="278">
        <f>L8+M8</f>
        <v>2111499.94</v>
      </c>
      <c r="O8" s="27">
        <f>N8-I8</f>
        <v>-97403.060000000056</v>
      </c>
      <c r="P8" s="238">
        <f>O8/I8</f>
        <v>-4.4095671018600659E-2</v>
      </c>
      <c r="Q8" s="248">
        <f>J8-E8</f>
        <v>-1.0999999999999659</v>
      </c>
      <c r="R8" s="4">
        <f>Q8/E8</f>
        <v>-3.3495736906210901E-3</v>
      </c>
      <c r="S8" s="308">
        <f>K8-6446</f>
        <v>0</v>
      </c>
      <c r="T8" s="342"/>
      <c r="U8" s="309">
        <f>6621-K8</f>
        <v>175</v>
      </c>
      <c r="V8" s="16">
        <f>U8*J8</f>
        <v>57277.5</v>
      </c>
    </row>
    <row r="9" spans="1:22" ht="14.5" x14ac:dyDescent="0.35">
      <c r="A9" s="1">
        <v>2</v>
      </c>
      <c r="B9" s="233">
        <v>27</v>
      </c>
      <c r="C9" s="233">
        <v>27</v>
      </c>
      <c r="D9" s="235" t="s">
        <v>1</v>
      </c>
      <c r="E9" s="285">
        <f>VLOOKUP($B9,[1]FY2015_SchlAid!$C$4:$KA$4192,282,FALSE)</f>
        <v>1481</v>
      </c>
      <c r="F9" s="288">
        <v>6386</v>
      </c>
      <c r="G9" s="28">
        <v>9457666</v>
      </c>
      <c r="H9" s="29">
        <v>0</v>
      </c>
      <c r="I9" s="28">
        <f>G9+H9</f>
        <v>9457666</v>
      </c>
      <c r="J9" s="229">
        <v>1529.5</v>
      </c>
      <c r="K9" s="30">
        <f>F9+$H$2</f>
        <v>6466</v>
      </c>
      <c r="L9" s="275">
        <f>J9*K9</f>
        <v>9889747</v>
      </c>
      <c r="M9" s="29">
        <f>MAX((G9*1.01)-L9,0)</f>
        <v>0</v>
      </c>
      <c r="N9" s="279">
        <f>L9+M9</f>
        <v>9889747</v>
      </c>
      <c r="O9" s="30">
        <f>N9-I9</f>
        <v>432081</v>
      </c>
      <c r="P9" s="239">
        <f>O9/I9</f>
        <v>4.5685796051583974E-2</v>
      </c>
      <c r="Q9" s="248">
        <f>J9-E9</f>
        <v>48.5</v>
      </c>
      <c r="R9" s="4">
        <f>Q9/E9</f>
        <v>3.2748143146522621E-2</v>
      </c>
      <c r="S9" s="308">
        <f>K9-6446</f>
        <v>20</v>
      </c>
      <c r="T9" s="342">
        <f>S9*J9</f>
        <v>30590</v>
      </c>
      <c r="U9" s="309">
        <f>6621-K9</f>
        <v>155</v>
      </c>
      <c r="V9" s="16">
        <f>U9*J9</f>
        <v>237072.5</v>
      </c>
    </row>
    <row r="10" spans="1:22" ht="14.5" x14ac:dyDescent="0.35">
      <c r="A10" s="1">
        <v>3</v>
      </c>
      <c r="B10" s="233">
        <v>9</v>
      </c>
      <c r="C10" s="233">
        <v>9</v>
      </c>
      <c r="D10" s="235" t="s">
        <v>2</v>
      </c>
      <c r="E10" s="285">
        <f>VLOOKUP($B10,[1]FY2015_SchlAid!$C$4:$KA$4192,282,FALSE)</f>
        <v>596.20000000000005</v>
      </c>
      <c r="F10" s="288">
        <v>6476</v>
      </c>
      <c r="G10" s="28">
        <v>3860991</v>
      </c>
      <c r="H10" s="29">
        <v>20723</v>
      </c>
      <c r="I10" s="28">
        <f>G10+H10</f>
        <v>3881714</v>
      </c>
      <c r="J10" s="229">
        <v>623.5</v>
      </c>
      <c r="K10" s="30">
        <f>F10+$H$2</f>
        <v>6556</v>
      </c>
      <c r="L10" s="275">
        <f>J10*K10</f>
        <v>4087666</v>
      </c>
      <c r="M10" s="29">
        <f>MAX((G10*1.01)-L10,0)</f>
        <v>0</v>
      </c>
      <c r="N10" s="279">
        <f>L10+M10</f>
        <v>4087666</v>
      </c>
      <c r="O10" s="30">
        <f>N10-I10</f>
        <v>205952</v>
      </c>
      <c r="P10" s="239">
        <f>O10/I10</f>
        <v>5.3056974315985155E-2</v>
      </c>
      <c r="Q10" s="248">
        <f>J10-E10</f>
        <v>27.299999999999955</v>
      </c>
      <c r="R10" s="4">
        <f>Q10/E10</f>
        <v>4.5790003354578918E-2</v>
      </c>
      <c r="S10" s="308">
        <f>K10-6446</f>
        <v>110</v>
      </c>
      <c r="T10" s="342">
        <f>S10*J10</f>
        <v>68585</v>
      </c>
      <c r="U10" s="309">
        <f>6621-K10</f>
        <v>65</v>
      </c>
      <c r="V10" s="16">
        <f>U10*J10</f>
        <v>40527.5</v>
      </c>
    </row>
    <row r="11" spans="1:22" ht="14.5" x14ac:dyDescent="0.35">
      <c r="A11" s="1">
        <v>4</v>
      </c>
      <c r="B11" s="233">
        <v>441</v>
      </c>
      <c r="C11" s="233">
        <v>441</v>
      </c>
      <c r="D11" s="235" t="s">
        <v>3</v>
      </c>
      <c r="E11" s="285">
        <f>VLOOKUP($B11,[1]FY2015_SchlAid!$C$4:$KA$4192,282,FALSE)</f>
        <v>596.6</v>
      </c>
      <c r="F11" s="288">
        <v>6423</v>
      </c>
      <c r="G11" s="28">
        <v>3831962</v>
      </c>
      <c r="H11" s="29">
        <v>0</v>
      </c>
      <c r="I11" s="28">
        <f>G11+H11</f>
        <v>3831962</v>
      </c>
      <c r="J11" s="229">
        <v>612.29999999999995</v>
      </c>
      <c r="K11" s="30">
        <f>F11+$H$2</f>
        <v>6503</v>
      </c>
      <c r="L11" s="275">
        <f>J11*K11</f>
        <v>3981786.9</v>
      </c>
      <c r="M11" s="29">
        <f>MAX((G11*1.01)-L11,0)</f>
        <v>0</v>
      </c>
      <c r="N11" s="279">
        <f>L11+M11</f>
        <v>3981786.9</v>
      </c>
      <c r="O11" s="30">
        <f>N11-I11</f>
        <v>149824.89999999991</v>
      </c>
      <c r="P11" s="239">
        <f>O11/I11</f>
        <v>3.9098743672301525E-2</v>
      </c>
      <c r="Q11" s="248">
        <f>J11-E11</f>
        <v>15.699999999999932</v>
      </c>
      <c r="R11" s="4">
        <f>Q11/E11</f>
        <v>2.6315789473684095E-2</v>
      </c>
      <c r="S11" s="308">
        <f>K11-6446</f>
        <v>57</v>
      </c>
      <c r="T11" s="342">
        <f>S11*J11</f>
        <v>34901.1</v>
      </c>
      <c r="U11" s="309">
        <f>6621-K11</f>
        <v>118</v>
      </c>
      <c r="V11" s="16">
        <f>U11*J11</f>
        <v>72251.399999999994</v>
      </c>
    </row>
    <row r="12" spans="1:22" ht="14.5" x14ac:dyDescent="0.35">
      <c r="A12" s="1">
        <v>5</v>
      </c>
      <c r="B12" s="233">
        <v>63</v>
      </c>
      <c r="C12" s="233">
        <v>63</v>
      </c>
      <c r="D12" s="338" t="s">
        <v>140</v>
      </c>
      <c r="E12" s="286">
        <f>VLOOKUP($B12,[1]FY2015_SchlAid!$C$4:$KA$4192,282,FALSE)</f>
        <v>520</v>
      </c>
      <c r="F12" s="289">
        <v>6417</v>
      </c>
      <c r="G12" s="34">
        <v>3336840</v>
      </c>
      <c r="H12" s="35">
        <v>0</v>
      </c>
      <c r="I12" s="34">
        <f>G12+H12</f>
        <v>3336840</v>
      </c>
      <c r="J12" s="230">
        <v>498.5</v>
      </c>
      <c r="K12" s="36">
        <f>F12+$H$2</f>
        <v>6497</v>
      </c>
      <c r="L12" s="276">
        <f>J12*K12</f>
        <v>3238754.5</v>
      </c>
      <c r="M12" s="35">
        <f>MAX((G12*1.01)-L12,0)</f>
        <v>131453.89999999991</v>
      </c>
      <c r="N12" s="280">
        <f>L12+M12</f>
        <v>3370208.4</v>
      </c>
      <c r="O12" s="36">
        <f>N12-I12</f>
        <v>33368.399999999907</v>
      </c>
      <c r="P12" s="240">
        <f>O12/I12</f>
        <v>9.9999999999999725E-3</v>
      </c>
      <c r="Q12" s="248">
        <f>J12-E12</f>
        <v>-21.5</v>
      </c>
      <c r="R12" s="4">
        <f>Q12/E12</f>
        <v>-4.1346153846153845E-2</v>
      </c>
      <c r="S12" s="339">
        <f>K12-6446</f>
        <v>51</v>
      </c>
      <c r="T12" s="343">
        <f>S12*J12</f>
        <v>25423.5</v>
      </c>
      <c r="U12" s="340">
        <f>6621-K12</f>
        <v>124</v>
      </c>
      <c r="V12" s="344">
        <f>U12*J12</f>
        <v>61814</v>
      </c>
    </row>
    <row r="13" spans="1:22" ht="14.5" x14ac:dyDescent="0.35">
      <c r="A13" s="1">
        <v>6</v>
      </c>
      <c r="B13" s="233">
        <v>72</v>
      </c>
      <c r="C13" s="233">
        <v>72</v>
      </c>
      <c r="D13" s="235" t="s">
        <v>4</v>
      </c>
      <c r="E13" s="285">
        <f>VLOOKUP($B13,[1]FY2015_SchlAid!$C$4:$KA$4192,282,FALSE)</f>
        <v>202</v>
      </c>
      <c r="F13" s="288">
        <v>6447</v>
      </c>
      <c r="G13" s="28">
        <v>1302294</v>
      </c>
      <c r="H13" s="29">
        <v>31942</v>
      </c>
      <c r="I13" s="28">
        <f>G13+H13</f>
        <v>1334236</v>
      </c>
      <c r="J13" s="229">
        <v>203</v>
      </c>
      <c r="K13" s="30">
        <f>F13+$H$2</f>
        <v>6527</v>
      </c>
      <c r="L13" s="275">
        <f>J13*K13</f>
        <v>1324981</v>
      </c>
      <c r="M13" s="29">
        <f>MAX((G13*1.01)-L13,0)</f>
        <v>0</v>
      </c>
      <c r="N13" s="279">
        <f>L13+M13</f>
        <v>1324981</v>
      </c>
      <c r="O13" s="30">
        <f>N13-I13</f>
        <v>-9255</v>
      </c>
      <c r="P13" s="239">
        <f>O13/I13</f>
        <v>-6.9365539529738368E-3</v>
      </c>
      <c r="Q13" s="248">
        <f>J13-E13</f>
        <v>1</v>
      </c>
      <c r="R13" s="4">
        <f>Q13/E13</f>
        <v>4.9504950495049506E-3</v>
      </c>
      <c r="S13" s="308">
        <f>K13-6446</f>
        <v>81</v>
      </c>
      <c r="T13" s="342">
        <f>S13*J13</f>
        <v>16443</v>
      </c>
      <c r="U13" s="309">
        <f>6621-K13</f>
        <v>94</v>
      </c>
      <c r="V13" s="16">
        <f>U13*J13</f>
        <v>19082</v>
      </c>
    </row>
    <row r="14" spans="1:22" ht="14.5" x14ac:dyDescent="0.35">
      <c r="A14" s="1">
        <v>7</v>
      </c>
      <c r="B14" s="233">
        <v>81</v>
      </c>
      <c r="C14" s="233">
        <v>81</v>
      </c>
      <c r="D14" s="235" t="s">
        <v>141</v>
      </c>
      <c r="E14" s="285">
        <f>VLOOKUP($B14,[1]FY2015_SchlAid!$C$4:$KA$4192,282,FALSE)</f>
        <v>1182.5999999999999</v>
      </c>
      <c r="F14" s="288">
        <v>6366</v>
      </c>
      <c r="G14" s="28">
        <v>7528432</v>
      </c>
      <c r="H14" s="29">
        <v>0</v>
      </c>
      <c r="I14" s="28">
        <f>G14+H14</f>
        <v>7528432</v>
      </c>
      <c r="J14" s="229">
        <v>1201.9000000000001</v>
      </c>
      <c r="K14" s="30">
        <f>F14+$H$2</f>
        <v>6446</v>
      </c>
      <c r="L14" s="275">
        <f>J14*K14</f>
        <v>7747447.4000000004</v>
      </c>
      <c r="M14" s="29">
        <f>MAX((G14*1.01)-L14,0)</f>
        <v>0</v>
      </c>
      <c r="N14" s="279">
        <f>L14+M14</f>
        <v>7747447.4000000004</v>
      </c>
      <c r="O14" s="30">
        <f>N14-I14</f>
        <v>219015.40000000037</v>
      </c>
      <c r="P14" s="239">
        <f>O14/I14</f>
        <v>2.909176837886035E-2</v>
      </c>
      <c r="Q14" s="248">
        <f>J14-E14</f>
        <v>19.300000000000182</v>
      </c>
      <c r="R14" s="4">
        <f>Q14/E14</f>
        <v>1.6319972940977662E-2</v>
      </c>
      <c r="S14" s="308">
        <f>K14-6446</f>
        <v>0</v>
      </c>
      <c r="T14" s="342"/>
      <c r="U14" s="309">
        <f>6621-K14</f>
        <v>175</v>
      </c>
      <c r="V14" s="16">
        <f>U14*J14</f>
        <v>210332.50000000003</v>
      </c>
    </row>
    <row r="15" spans="1:22" ht="14.5" x14ac:dyDescent="0.35">
      <c r="A15" s="1">
        <v>8</v>
      </c>
      <c r="B15" s="233">
        <v>99</v>
      </c>
      <c r="C15" s="233">
        <v>99</v>
      </c>
      <c r="D15" s="235" t="s">
        <v>142</v>
      </c>
      <c r="E15" s="285">
        <f>VLOOKUP($B15,[1]FY2015_SchlAid!$C$4:$KA$4192,282,FALSE)</f>
        <v>544.5</v>
      </c>
      <c r="F15" s="288">
        <v>6366</v>
      </c>
      <c r="G15" s="28">
        <v>3466287</v>
      </c>
      <c r="H15" s="29">
        <v>0</v>
      </c>
      <c r="I15" s="28">
        <f>G15+H15</f>
        <v>3466287</v>
      </c>
      <c r="J15" s="229">
        <v>523.70000000000005</v>
      </c>
      <c r="K15" s="30">
        <f>F15+$H$2</f>
        <v>6446</v>
      </c>
      <c r="L15" s="275">
        <f>J15*K15</f>
        <v>3375770.2</v>
      </c>
      <c r="M15" s="29">
        <f>MAX((G15*1.01)-L15,0)</f>
        <v>125179.66999999993</v>
      </c>
      <c r="N15" s="279">
        <f>L15+M15</f>
        <v>3500949.87</v>
      </c>
      <c r="O15" s="30">
        <f>N15-I15</f>
        <v>34662.870000000112</v>
      </c>
      <c r="P15" s="239">
        <f>O15/I15</f>
        <v>1.0000000000000031E-2</v>
      </c>
      <c r="Q15" s="248">
        <f>J15-E15</f>
        <v>-20.799999999999955</v>
      </c>
      <c r="R15" s="4">
        <f>Q15/E15</f>
        <v>-3.8200183654729027E-2</v>
      </c>
      <c r="S15" s="308">
        <f>K15-6446</f>
        <v>0</v>
      </c>
      <c r="T15" s="342"/>
      <c r="U15" s="309">
        <f>6621-K15</f>
        <v>175</v>
      </c>
      <c r="V15" s="16">
        <f>U15*J15</f>
        <v>91647.500000000015</v>
      </c>
    </row>
    <row r="16" spans="1:22" ht="14.5" x14ac:dyDescent="0.35">
      <c r="A16" s="1">
        <v>9</v>
      </c>
      <c r="B16" s="233">
        <v>108</v>
      </c>
      <c r="C16" s="233">
        <v>108</v>
      </c>
      <c r="D16" s="235" t="s">
        <v>143</v>
      </c>
      <c r="E16" s="285">
        <f>VLOOKUP($B16,[1]FY2015_SchlAid!$C$4:$KA$4192,282,FALSE)</f>
        <v>260.7</v>
      </c>
      <c r="F16" s="29">
        <v>6366</v>
      </c>
      <c r="G16" s="28">
        <v>1659616</v>
      </c>
      <c r="H16" s="29">
        <v>0</v>
      </c>
      <c r="I16" s="28">
        <f>G16+H16</f>
        <v>1659616</v>
      </c>
      <c r="J16" s="229">
        <v>258</v>
      </c>
      <c r="K16" s="30">
        <f>F16+$H$2</f>
        <v>6446</v>
      </c>
      <c r="L16" s="275">
        <f>J16*K16</f>
        <v>1663068</v>
      </c>
      <c r="M16" s="29">
        <f>MAX((G16*1.01)-L16,0)</f>
        <v>13144.159999999916</v>
      </c>
      <c r="N16" s="279">
        <f>L16+M16</f>
        <v>1676212.16</v>
      </c>
      <c r="O16" s="30">
        <f>N16-I16</f>
        <v>16596.159999999916</v>
      </c>
      <c r="P16" s="239">
        <f>O16/I16</f>
        <v>9.9999999999999499E-3</v>
      </c>
      <c r="Q16" s="248">
        <f>J16-E16</f>
        <v>-2.6999999999999886</v>
      </c>
      <c r="R16" s="4">
        <f>Q16/E16</f>
        <v>-1.0356731875719173E-2</v>
      </c>
      <c r="S16" s="308">
        <f>K16-6446</f>
        <v>0</v>
      </c>
      <c r="T16" s="342"/>
      <c r="U16" s="309">
        <f>6621-K16</f>
        <v>175</v>
      </c>
      <c r="V16" s="16">
        <f>U16*J16</f>
        <v>45150</v>
      </c>
    </row>
    <row r="17" spans="1:22" ht="14.5" x14ac:dyDescent="0.35">
      <c r="A17" s="1">
        <v>10</v>
      </c>
      <c r="B17" s="233">
        <v>126</v>
      </c>
      <c r="C17" s="233">
        <v>126</v>
      </c>
      <c r="D17" s="236" t="s">
        <v>5</v>
      </c>
      <c r="E17" s="286">
        <f>VLOOKUP($B17,[1]FY2015_SchlAid!$C$4:$KA$4192,282,FALSE)</f>
        <v>1324.2</v>
      </c>
      <c r="F17" s="35">
        <v>6399</v>
      </c>
      <c r="G17" s="34">
        <v>8473556</v>
      </c>
      <c r="H17" s="35">
        <v>0</v>
      </c>
      <c r="I17" s="34">
        <f>G17+H17</f>
        <v>8473556</v>
      </c>
      <c r="J17" s="230">
        <v>1312.5</v>
      </c>
      <c r="K17" s="36">
        <f>F17+$H$2</f>
        <v>6479</v>
      </c>
      <c r="L17" s="276">
        <f>J17*K17</f>
        <v>8503687.5</v>
      </c>
      <c r="M17" s="35">
        <f>MAX((G17*1.01)-L17,0)</f>
        <v>54604.060000000522</v>
      </c>
      <c r="N17" s="280">
        <f>L17+M17</f>
        <v>8558291.5600000005</v>
      </c>
      <c r="O17" s="36">
        <f>N17-I17</f>
        <v>84735.560000000522</v>
      </c>
      <c r="P17" s="240">
        <f>O17/I17</f>
        <v>1.0000000000000061E-2</v>
      </c>
      <c r="Q17" s="248">
        <f>J17-E17</f>
        <v>-11.700000000000045</v>
      </c>
      <c r="R17" s="4">
        <f>Q17/E17</f>
        <v>-8.8355233348437132E-3</v>
      </c>
      <c r="S17" s="339">
        <f>K17-6446</f>
        <v>33</v>
      </c>
      <c r="T17" s="343">
        <f>S17*J17</f>
        <v>43312.5</v>
      </c>
      <c r="U17" s="340">
        <f>6621-K17</f>
        <v>142</v>
      </c>
      <c r="V17" s="344">
        <f>U17*J17</f>
        <v>186375</v>
      </c>
    </row>
    <row r="18" spans="1:22" ht="14.5" x14ac:dyDescent="0.35">
      <c r="A18" s="1">
        <v>11</v>
      </c>
      <c r="B18" s="233">
        <v>135</v>
      </c>
      <c r="C18" s="233">
        <v>135</v>
      </c>
      <c r="D18" s="235" t="s">
        <v>144</v>
      </c>
      <c r="E18" s="285">
        <f>VLOOKUP($B18,[1]FY2015_SchlAid!$C$4:$KA$4192,282,FALSE)</f>
        <v>1176.9000000000001</v>
      </c>
      <c r="F18" s="29">
        <v>6448</v>
      </c>
      <c r="G18" s="28">
        <v>7588651</v>
      </c>
      <c r="H18" s="29">
        <v>0</v>
      </c>
      <c r="I18" s="28">
        <f>G18+H18</f>
        <v>7588651</v>
      </c>
      <c r="J18" s="229">
        <v>1138.4000000000001</v>
      </c>
      <c r="K18" s="30">
        <f>F18+$H$2</f>
        <v>6528</v>
      </c>
      <c r="L18" s="275">
        <f>J18*K18</f>
        <v>7431475.2000000002</v>
      </c>
      <c r="M18" s="29">
        <f>MAX((G18*1.01)-L18,0)</f>
        <v>233062.30999999959</v>
      </c>
      <c r="N18" s="279">
        <f>L18+M18</f>
        <v>7664537.5099999998</v>
      </c>
      <c r="O18" s="30">
        <f>N18-I18</f>
        <v>75886.509999999776</v>
      </c>
      <c r="P18" s="239">
        <f>O18/I18</f>
        <v>9.9999999999999707E-3</v>
      </c>
      <c r="Q18" s="248">
        <f>J18-E18</f>
        <v>-38.5</v>
      </c>
      <c r="R18" s="4">
        <f>Q18/E18</f>
        <v>-3.271305973319738E-2</v>
      </c>
      <c r="S18" s="308">
        <f>K18-6446</f>
        <v>82</v>
      </c>
      <c r="T18" s="342">
        <f>S18*J18</f>
        <v>93348.800000000003</v>
      </c>
      <c r="U18" s="309">
        <f>6621-K18</f>
        <v>93</v>
      </c>
      <c r="V18" s="16">
        <f>U18*J18</f>
        <v>105871.20000000001</v>
      </c>
    </row>
    <row r="19" spans="1:22" ht="14.5" x14ac:dyDescent="0.35">
      <c r="A19" s="1">
        <v>12</v>
      </c>
      <c r="B19" s="233">
        <v>171</v>
      </c>
      <c r="C19" s="233">
        <v>171</v>
      </c>
      <c r="D19" s="235" t="s">
        <v>145</v>
      </c>
      <c r="E19" s="285">
        <f>VLOOKUP($B19,[1]FY2015_SchlAid!$C$4:$KA$4192,282,FALSE)</f>
        <v>510</v>
      </c>
      <c r="F19" s="29">
        <v>6366</v>
      </c>
      <c r="G19" s="28">
        <v>3246660</v>
      </c>
      <c r="H19" s="29">
        <v>0</v>
      </c>
      <c r="I19" s="28">
        <f>G19+H19</f>
        <v>3246660</v>
      </c>
      <c r="J19" s="229">
        <v>509</v>
      </c>
      <c r="K19" s="30">
        <f>F19+$H$2</f>
        <v>6446</v>
      </c>
      <c r="L19" s="275">
        <f>J19*K19</f>
        <v>3281014</v>
      </c>
      <c r="M19" s="29">
        <f>MAX((G19*1.01)-L19,0)</f>
        <v>0</v>
      </c>
      <c r="N19" s="279">
        <f>L19+M19</f>
        <v>3281014</v>
      </c>
      <c r="O19" s="30">
        <f>N19-I19</f>
        <v>34354</v>
      </c>
      <c r="P19" s="239">
        <f>O19/I19</f>
        <v>1.0581335895966932E-2</v>
      </c>
      <c r="Q19" s="248">
        <f>J19-E19</f>
        <v>-1</v>
      </c>
      <c r="R19" s="4">
        <f>Q19/E19</f>
        <v>-1.9607843137254902E-3</v>
      </c>
      <c r="S19" s="308">
        <f>K19-6446</f>
        <v>0</v>
      </c>
      <c r="T19" s="342"/>
      <c r="U19" s="309">
        <f>6621-K19</f>
        <v>175</v>
      </c>
      <c r="V19" s="16">
        <f>U19*J19</f>
        <v>89075</v>
      </c>
    </row>
    <row r="20" spans="1:22" ht="14.5" x14ac:dyDescent="0.35">
      <c r="A20" s="1">
        <v>13</v>
      </c>
      <c r="B20" s="233">
        <v>225</v>
      </c>
      <c r="C20" s="233">
        <v>225</v>
      </c>
      <c r="D20" s="235" t="s">
        <v>146</v>
      </c>
      <c r="E20" s="285">
        <f>VLOOKUP($B20,[1]FY2015_SchlAid!$C$4:$KA$4192,282,FALSE)</f>
        <v>4246.6000000000004</v>
      </c>
      <c r="F20" s="29">
        <v>6456</v>
      </c>
      <c r="G20" s="28">
        <v>27416050</v>
      </c>
      <c r="H20" s="29">
        <v>0</v>
      </c>
      <c r="I20" s="28">
        <f>G20+H20</f>
        <v>27416050</v>
      </c>
      <c r="J20" s="229">
        <v>4171.3999999999996</v>
      </c>
      <c r="K20" s="30">
        <f>F20+$H$2</f>
        <v>6536</v>
      </c>
      <c r="L20" s="275">
        <f>J20*K20</f>
        <v>27264270.399999999</v>
      </c>
      <c r="M20" s="29">
        <f>MAX((G20*1.01)-L20,0)</f>
        <v>425940.10000000149</v>
      </c>
      <c r="N20" s="279">
        <f>L20+M20</f>
        <v>27690210.5</v>
      </c>
      <c r="O20" s="30">
        <f>N20-I20</f>
        <v>274160.5</v>
      </c>
      <c r="P20" s="239">
        <f>O20/I20</f>
        <v>0.01</v>
      </c>
      <c r="Q20" s="248">
        <f>J20-E20</f>
        <v>-75.200000000000728</v>
      </c>
      <c r="R20" s="4">
        <f>Q20/E20</f>
        <v>-1.7708284274478577E-2</v>
      </c>
      <c r="S20" s="308">
        <f>K20-6446</f>
        <v>90</v>
      </c>
      <c r="T20" s="342">
        <f>S20*J20</f>
        <v>375425.99999999994</v>
      </c>
      <c r="U20" s="309">
        <f>6621-K20</f>
        <v>85</v>
      </c>
      <c r="V20" s="16">
        <f>U20*J20</f>
        <v>354568.99999999994</v>
      </c>
    </row>
    <row r="21" spans="1:22" ht="14.5" x14ac:dyDescent="0.35">
      <c r="A21" s="1">
        <v>14</v>
      </c>
      <c r="B21" s="233">
        <v>234</v>
      </c>
      <c r="C21" s="233">
        <v>234</v>
      </c>
      <c r="D21" s="235" t="s">
        <v>147</v>
      </c>
      <c r="E21" s="285">
        <f>VLOOKUP($B21,[1]FY2015_SchlAid!$C$4:$KA$4192,282,FALSE)</f>
        <v>1247</v>
      </c>
      <c r="F21" s="29">
        <v>6383</v>
      </c>
      <c r="G21" s="28">
        <v>7959601</v>
      </c>
      <c r="H21" s="29">
        <v>0</v>
      </c>
      <c r="I21" s="28">
        <f>G21+H21</f>
        <v>7959601</v>
      </c>
      <c r="J21" s="229">
        <v>1233.0999999999999</v>
      </c>
      <c r="K21" s="30">
        <f>F21+$H$2</f>
        <v>6463</v>
      </c>
      <c r="L21" s="275">
        <f>J21*K21</f>
        <v>7969525.2999999998</v>
      </c>
      <c r="M21" s="29">
        <f>MAX((G21*1.01)-L21,0)</f>
        <v>69671.709999999963</v>
      </c>
      <c r="N21" s="279">
        <f>L21+M21</f>
        <v>8039197.0099999998</v>
      </c>
      <c r="O21" s="30">
        <f>N21-I21</f>
        <v>79596.009999999776</v>
      </c>
      <c r="P21" s="239">
        <f>O21/I21</f>
        <v>9.9999999999999725E-3</v>
      </c>
      <c r="Q21" s="248">
        <f>J21-E21</f>
        <v>-13.900000000000091</v>
      </c>
      <c r="R21" s="4">
        <f>Q21/E21</f>
        <v>-1.1146752205292775E-2</v>
      </c>
      <c r="S21" s="308">
        <f>K21-6446</f>
        <v>17</v>
      </c>
      <c r="T21" s="342">
        <f>S21*J21</f>
        <v>20962.699999999997</v>
      </c>
      <c r="U21" s="309">
        <f>6621-K21</f>
        <v>158</v>
      </c>
      <c r="V21" s="16">
        <f>U21*J21</f>
        <v>194829.8</v>
      </c>
    </row>
    <row r="22" spans="1:22" ht="14.5" x14ac:dyDescent="0.35">
      <c r="A22" s="1">
        <v>15</v>
      </c>
      <c r="B22" s="233">
        <v>243</v>
      </c>
      <c r="C22" s="233">
        <v>243</v>
      </c>
      <c r="D22" s="236" t="s">
        <v>148</v>
      </c>
      <c r="E22" s="286">
        <f>VLOOKUP($B22,[1]FY2015_SchlAid!$C$4:$KA$4192,282,FALSE)</f>
        <v>272.3</v>
      </c>
      <c r="F22" s="35">
        <v>6431</v>
      </c>
      <c r="G22" s="34">
        <v>1751161</v>
      </c>
      <c r="H22" s="35">
        <v>0</v>
      </c>
      <c r="I22" s="34">
        <f>G22+H22</f>
        <v>1751161</v>
      </c>
      <c r="J22" s="230">
        <v>256.3</v>
      </c>
      <c r="K22" s="36">
        <f>F22+$H$2</f>
        <v>6511</v>
      </c>
      <c r="L22" s="276">
        <f>J22*K22</f>
        <v>1668769.3</v>
      </c>
      <c r="M22" s="35">
        <f>MAX((G22*1.01)-L22,0)</f>
        <v>99903.310000000056</v>
      </c>
      <c r="N22" s="280">
        <f>L22+M22</f>
        <v>1768672.61</v>
      </c>
      <c r="O22" s="36">
        <f>N22-I22</f>
        <v>17511.610000000102</v>
      </c>
      <c r="P22" s="240">
        <f>O22/I22</f>
        <v>1.0000000000000059E-2</v>
      </c>
      <c r="Q22" s="248">
        <f>J22-E22</f>
        <v>-16</v>
      </c>
      <c r="R22" s="4">
        <f>Q22/E22</f>
        <v>-5.8758721997796547E-2</v>
      </c>
      <c r="S22" s="339">
        <f>K22-6446</f>
        <v>65</v>
      </c>
      <c r="T22" s="343">
        <f>S22*J22</f>
        <v>16659.5</v>
      </c>
      <c r="U22" s="340">
        <f>6621-K22</f>
        <v>110</v>
      </c>
      <c r="V22" s="344">
        <f>U22*J22</f>
        <v>28193</v>
      </c>
    </row>
    <row r="23" spans="1:22" ht="14.5" x14ac:dyDescent="0.35">
      <c r="A23" s="1">
        <v>16</v>
      </c>
      <c r="B23" s="233">
        <v>261</v>
      </c>
      <c r="C23" s="233">
        <v>261</v>
      </c>
      <c r="D23" s="235" t="s">
        <v>150</v>
      </c>
      <c r="E23" s="285">
        <f>VLOOKUP($B23,[1]FY2015_SchlAid!$C$4:$KA$4192,282,FALSE)</f>
        <v>9901.9</v>
      </c>
      <c r="F23" s="29">
        <v>6366</v>
      </c>
      <c r="G23" s="28">
        <v>63035495</v>
      </c>
      <c r="H23" s="29">
        <v>0</v>
      </c>
      <c r="I23" s="28">
        <f>G23+H23</f>
        <v>63035495</v>
      </c>
      <c r="J23" s="229">
        <v>10346.4</v>
      </c>
      <c r="K23" s="30">
        <f>F23+$H$2</f>
        <v>6446</v>
      </c>
      <c r="L23" s="275">
        <f>J23*K23</f>
        <v>66692894.399999999</v>
      </c>
      <c r="M23" s="29">
        <f>MAX((G23*1.01)-L23,0)</f>
        <v>0</v>
      </c>
      <c r="N23" s="279">
        <f>L23+M23</f>
        <v>66692894.399999999</v>
      </c>
      <c r="O23" s="30">
        <f>N23-I23</f>
        <v>3657399.3999999985</v>
      </c>
      <c r="P23" s="239">
        <f>O23/I23</f>
        <v>5.8021268810532836E-2</v>
      </c>
      <c r="Q23" s="248">
        <f>J23-E23</f>
        <v>444.5</v>
      </c>
      <c r="R23" s="4">
        <f>Q23/E23</f>
        <v>4.4890374574576598E-2</v>
      </c>
      <c r="S23" s="308">
        <f>K23-6446</f>
        <v>0</v>
      </c>
      <c r="T23" s="342"/>
      <c r="U23" s="309">
        <f>6621-K23</f>
        <v>175</v>
      </c>
      <c r="V23" s="16">
        <f>U23*J23</f>
        <v>1810620</v>
      </c>
    </row>
    <row r="24" spans="1:22" ht="14.5" x14ac:dyDescent="0.35">
      <c r="A24" s="1">
        <v>17</v>
      </c>
      <c r="B24" s="233">
        <v>279</v>
      </c>
      <c r="C24" s="233">
        <v>279</v>
      </c>
      <c r="D24" s="235" t="s">
        <v>7</v>
      </c>
      <c r="E24" s="285">
        <f>VLOOKUP($B24,[1]FY2015_SchlAid!$C$4:$KA$4192,282,FALSE)</f>
        <v>809</v>
      </c>
      <c r="F24" s="29">
        <v>6366</v>
      </c>
      <c r="G24" s="28">
        <v>5150094</v>
      </c>
      <c r="H24" s="29">
        <v>55327</v>
      </c>
      <c r="I24" s="28">
        <f>G24+H24</f>
        <v>5205421</v>
      </c>
      <c r="J24" s="229">
        <v>823</v>
      </c>
      <c r="K24" s="30">
        <f>F24+$H$2</f>
        <v>6446</v>
      </c>
      <c r="L24" s="275">
        <f>J24*K24</f>
        <v>5305058</v>
      </c>
      <c r="M24" s="29">
        <f>MAX((G24*1.01)-L24,0)</f>
        <v>0</v>
      </c>
      <c r="N24" s="279">
        <f>L24+M24</f>
        <v>5305058</v>
      </c>
      <c r="O24" s="30">
        <f>N24-I24</f>
        <v>99637</v>
      </c>
      <c r="P24" s="239">
        <f>O24/I24</f>
        <v>1.9141007038623772E-2</v>
      </c>
      <c r="Q24" s="248">
        <f>J24-E24</f>
        <v>14</v>
      </c>
      <c r="R24" s="4">
        <f>Q24/E24</f>
        <v>1.73053152039555E-2</v>
      </c>
      <c r="S24" s="308">
        <f>K24-6446</f>
        <v>0</v>
      </c>
      <c r="T24" s="342"/>
      <c r="U24" s="309">
        <f>6621-K24</f>
        <v>175</v>
      </c>
      <c r="V24" s="16">
        <f>U24*J24</f>
        <v>144025</v>
      </c>
    </row>
    <row r="25" spans="1:22" ht="14.5" x14ac:dyDescent="0.35">
      <c r="A25" s="1">
        <v>19</v>
      </c>
      <c r="B25" s="233">
        <v>355</v>
      </c>
      <c r="C25" s="233">
        <v>355</v>
      </c>
      <c r="D25" s="235" t="s">
        <v>152</v>
      </c>
      <c r="E25" s="285">
        <f>VLOOKUP($B25,[1]FY2015_SchlAid!$C$4:$KA$4192,282,FALSE)</f>
        <v>285.39999999999998</v>
      </c>
      <c r="F25" s="29">
        <v>6366</v>
      </c>
      <c r="G25" s="28">
        <v>1816856</v>
      </c>
      <c r="H25" s="29">
        <v>35335</v>
      </c>
      <c r="I25" s="28">
        <f>G25+H25</f>
        <v>1852191</v>
      </c>
      <c r="J25" s="229">
        <v>292.2</v>
      </c>
      <c r="K25" s="30">
        <f>F25+$H$2</f>
        <v>6446</v>
      </c>
      <c r="L25" s="275">
        <f>J25*K25</f>
        <v>1883521.2</v>
      </c>
      <c r="M25" s="29">
        <f>MAX((G25*1.01)-L25,0)</f>
        <v>0</v>
      </c>
      <c r="N25" s="279">
        <f>L25+M25</f>
        <v>1883521.2</v>
      </c>
      <c r="O25" s="30">
        <f>N25-I25</f>
        <v>31330.199999999953</v>
      </c>
      <c r="P25" s="239">
        <f>O25/I25</f>
        <v>1.6915210148413396E-2</v>
      </c>
      <c r="Q25" s="248">
        <f>J25-E25</f>
        <v>6.8000000000000114</v>
      </c>
      <c r="R25" s="4">
        <f>Q25/E25</f>
        <v>2.3826208829712727E-2</v>
      </c>
      <c r="S25" s="308">
        <f>K25-6446</f>
        <v>0</v>
      </c>
      <c r="T25" s="342"/>
      <c r="U25" s="309">
        <f>6621-K25</f>
        <v>175</v>
      </c>
      <c r="V25" s="16">
        <f>U25*J25</f>
        <v>51135</v>
      </c>
    </row>
    <row r="26" spans="1:22" ht="14.5" x14ac:dyDescent="0.35">
      <c r="A26" s="1">
        <v>20</v>
      </c>
      <c r="B26" s="233">
        <v>387</v>
      </c>
      <c r="C26" s="233">
        <v>387</v>
      </c>
      <c r="D26" s="236" t="s">
        <v>153</v>
      </c>
      <c r="E26" s="286">
        <f>VLOOKUP($B26,[1]FY2015_SchlAid!$C$4:$KA$4192,282,FALSE)</f>
        <v>1433.9</v>
      </c>
      <c r="F26" s="35">
        <v>6370</v>
      </c>
      <c r="G26" s="34">
        <v>9133943</v>
      </c>
      <c r="H26" s="35">
        <v>0</v>
      </c>
      <c r="I26" s="34">
        <f>G26+H26</f>
        <v>9133943</v>
      </c>
      <c r="J26" s="230">
        <v>1455.3</v>
      </c>
      <c r="K26" s="36">
        <f>F26+$H$2</f>
        <v>6450</v>
      </c>
      <c r="L26" s="276">
        <f>J26*K26</f>
        <v>9386685</v>
      </c>
      <c r="M26" s="35">
        <f>MAX((G26*1.01)-L26,0)</f>
        <v>0</v>
      </c>
      <c r="N26" s="280">
        <f>L26+M26</f>
        <v>9386685</v>
      </c>
      <c r="O26" s="36">
        <f>N26-I26</f>
        <v>252742</v>
      </c>
      <c r="P26" s="240">
        <f>O26/I26</f>
        <v>2.7670634686465637E-2</v>
      </c>
      <c r="Q26" s="248">
        <f>J26-E26</f>
        <v>21.399999999999864</v>
      </c>
      <c r="R26" s="4">
        <f>Q26/E26</f>
        <v>1.4924332240741935E-2</v>
      </c>
      <c r="S26" s="339">
        <f>K26-6446</f>
        <v>4</v>
      </c>
      <c r="T26" s="343">
        <f>S26*J26</f>
        <v>5821.2</v>
      </c>
      <c r="U26" s="340">
        <f>6621-K26</f>
        <v>171</v>
      </c>
      <c r="V26" s="344">
        <f>U26*J26</f>
        <v>248856.3</v>
      </c>
    </row>
    <row r="27" spans="1:22" ht="14.5" x14ac:dyDescent="0.35">
      <c r="A27" s="1">
        <v>21</v>
      </c>
      <c r="B27" s="233">
        <v>414</v>
      </c>
      <c r="C27" s="233">
        <v>414</v>
      </c>
      <c r="D27" s="235" t="s">
        <v>154</v>
      </c>
      <c r="E27" s="285">
        <f>VLOOKUP($B27,[1]FY2015_SchlAid!$C$4:$KA$4192,282,FALSE)</f>
        <v>525.29999999999995</v>
      </c>
      <c r="F27" s="29">
        <v>6445</v>
      </c>
      <c r="G27" s="28">
        <v>3385559</v>
      </c>
      <c r="H27" s="29">
        <v>0</v>
      </c>
      <c r="I27" s="28">
        <f>G27+H27</f>
        <v>3385559</v>
      </c>
      <c r="J27" s="229">
        <v>534.5</v>
      </c>
      <c r="K27" s="30">
        <f>F27+$H$2</f>
        <v>6525</v>
      </c>
      <c r="L27" s="275">
        <f>J27*K27</f>
        <v>3487612.5</v>
      </c>
      <c r="M27" s="29">
        <f>MAX((G27*1.01)-L27,0)</f>
        <v>0</v>
      </c>
      <c r="N27" s="279">
        <f>L27+M27</f>
        <v>3487612.5</v>
      </c>
      <c r="O27" s="30">
        <f>N27-I27</f>
        <v>102053.5</v>
      </c>
      <c r="P27" s="239">
        <f>O27/I27</f>
        <v>3.0143766509459737E-2</v>
      </c>
      <c r="Q27" s="248">
        <f>J27-E27</f>
        <v>9.2000000000000455</v>
      </c>
      <c r="R27" s="4">
        <f>Q27/E27</f>
        <v>1.7513801637159807E-2</v>
      </c>
      <c r="S27" s="308">
        <f>K27-6446</f>
        <v>79</v>
      </c>
      <c r="T27" s="342">
        <f>S27*J27</f>
        <v>42225.5</v>
      </c>
      <c r="U27" s="309">
        <f>6621-K27</f>
        <v>96</v>
      </c>
      <c r="V27" s="16">
        <f>U27*J27</f>
        <v>51312</v>
      </c>
    </row>
    <row r="28" spans="1:22" ht="14.5" x14ac:dyDescent="0.35">
      <c r="A28" s="1">
        <v>22</v>
      </c>
      <c r="B28" s="233">
        <v>423</v>
      </c>
      <c r="C28" s="233">
        <v>423</v>
      </c>
      <c r="D28" s="235" t="s">
        <v>155</v>
      </c>
      <c r="E28" s="285">
        <f>VLOOKUP($B28,[1]FY2015_SchlAid!$C$4:$KA$4192,282,FALSE)</f>
        <v>242.4</v>
      </c>
      <c r="F28" s="29">
        <v>6433</v>
      </c>
      <c r="G28" s="28">
        <v>1559359</v>
      </c>
      <c r="H28" s="29">
        <v>47485</v>
      </c>
      <c r="I28" s="28">
        <f>G28+H28</f>
        <v>1606844</v>
      </c>
      <c r="J28" s="229">
        <v>244.7</v>
      </c>
      <c r="K28" s="30">
        <f>F28+$H$2</f>
        <v>6513</v>
      </c>
      <c r="L28" s="275">
        <f>J28*K28</f>
        <v>1593731.0999999999</v>
      </c>
      <c r="M28" s="29">
        <f>MAX((G28*1.01)-L28,0)</f>
        <v>0</v>
      </c>
      <c r="N28" s="279">
        <f>L28+M28</f>
        <v>1593731.0999999999</v>
      </c>
      <c r="O28" s="30">
        <f>N28-I28</f>
        <v>-13112.90000000014</v>
      </c>
      <c r="P28" s="239">
        <f>O28/I28</f>
        <v>-8.1606552969673094E-3</v>
      </c>
      <c r="Q28" s="248">
        <f>J28-E28</f>
        <v>2.2999999999999829</v>
      </c>
      <c r="R28" s="4">
        <f>Q28/E28</f>
        <v>9.4884488448844177E-3</v>
      </c>
      <c r="S28" s="308">
        <f>K28-6446</f>
        <v>67</v>
      </c>
      <c r="T28" s="342">
        <f>S28*J28</f>
        <v>16394.899999999998</v>
      </c>
      <c r="U28" s="309">
        <f>6621-K28</f>
        <v>108</v>
      </c>
      <c r="V28" s="16">
        <f>U28*J28</f>
        <v>26427.599999999999</v>
      </c>
    </row>
    <row r="29" spans="1:22" ht="14.5" x14ac:dyDescent="0.35">
      <c r="A29" s="1">
        <v>23</v>
      </c>
      <c r="B29" s="233">
        <v>472</v>
      </c>
      <c r="C29" s="233">
        <v>472</v>
      </c>
      <c r="D29" s="235" t="s">
        <v>156</v>
      </c>
      <c r="E29" s="285">
        <f>VLOOKUP($B29,[1]FY2015_SchlAid!$C$4:$KA$4192,282,FALSE)</f>
        <v>1600.3</v>
      </c>
      <c r="F29" s="29">
        <v>6366</v>
      </c>
      <c r="G29" s="28">
        <v>10187510</v>
      </c>
      <c r="H29" s="29">
        <v>0</v>
      </c>
      <c r="I29" s="28">
        <f>G29+H29</f>
        <v>10187510</v>
      </c>
      <c r="J29" s="229">
        <v>1640.5</v>
      </c>
      <c r="K29" s="30">
        <f>F29+$H$2</f>
        <v>6446</v>
      </c>
      <c r="L29" s="275">
        <f>J29*K29</f>
        <v>10574663</v>
      </c>
      <c r="M29" s="29">
        <f>MAX((G29*1.01)-L29,0)</f>
        <v>0</v>
      </c>
      <c r="N29" s="279">
        <f>L29+M29</f>
        <v>10574663</v>
      </c>
      <c r="O29" s="30">
        <f>N29-I29</f>
        <v>387153</v>
      </c>
      <c r="P29" s="239">
        <f>O29/I29</f>
        <v>3.8002711162982906E-2</v>
      </c>
      <c r="Q29" s="248">
        <f>J29-E29</f>
        <v>40.200000000000045</v>
      </c>
      <c r="R29" s="4">
        <f>Q29/E29</f>
        <v>2.5120289945635223E-2</v>
      </c>
      <c r="S29" s="308">
        <f>K29-6446</f>
        <v>0</v>
      </c>
      <c r="T29" s="342"/>
      <c r="U29" s="309">
        <f>6621-K29</f>
        <v>175</v>
      </c>
      <c r="V29" s="16">
        <f>U29*J29</f>
        <v>287087.5</v>
      </c>
    </row>
    <row r="30" spans="1:22" ht="14.5" x14ac:dyDescent="0.35">
      <c r="A30" s="1">
        <v>24</v>
      </c>
      <c r="B30" s="233">
        <v>504</v>
      </c>
      <c r="C30" s="233">
        <v>504</v>
      </c>
      <c r="D30" s="235" t="s">
        <v>9</v>
      </c>
      <c r="E30" s="285">
        <f>VLOOKUP($B30,[1]FY2015_SchlAid!$C$4:$KA$4192,282,FALSE)</f>
        <v>648.9</v>
      </c>
      <c r="F30" s="29">
        <v>6366</v>
      </c>
      <c r="G30" s="28">
        <v>4130897</v>
      </c>
      <c r="H30" s="29">
        <v>0</v>
      </c>
      <c r="I30" s="28">
        <f>G30+H30</f>
        <v>4130897</v>
      </c>
      <c r="J30" s="229">
        <v>649.79999999999995</v>
      </c>
      <c r="K30" s="30">
        <f>F30+$H$2</f>
        <v>6446</v>
      </c>
      <c r="L30" s="275">
        <f>J30*K30</f>
        <v>4188610.8</v>
      </c>
      <c r="M30" s="29">
        <f>MAX((G30*1.01)-L30,0)</f>
        <v>0</v>
      </c>
      <c r="N30" s="279">
        <f>L30+M30</f>
        <v>4188610.8</v>
      </c>
      <c r="O30" s="30">
        <f>N30-I30</f>
        <v>57713.799999999814</v>
      </c>
      <c r="P30" s="239">
        <f>O30/I30</f>
        <v>1.3971251280290893E-2</v>
      </c>
      <c r="Q30" s="248">
        <f>J30-E30</f>
        <v>0.89999999999997726</v>
      </c>
      <c r="R30" s="4">
        <f>Q30/E30</f>
        <v>1.3869625520110606E-3</v>
      </c>
      <c r="S30" s="308">
        <f>K30-6446</f>
        <v>0</v>
      </c>
      <c r="T30" s="342"/>
      <c r="U30" s="309">
        <f>6621-K30</f>
        <v>175</v>
      </c>
      <c r="V30" s="16">
        <f>U30*J30</f>
        <v>113714.99999999999</v>
      </c>
    </row>
    <row r="31" spans="1:22" ht="14.5" x14ac:dyDescent="0.35">
      <c r="A31" s="1">
        <v>25</v>
      </c>
      <c r="B31" s="233">
        <v>513</v>
      </c>
      <c r="C31" s="233">
        <v>513</v>
      </c>
      <c r="D31" s="236" t="s">
        <v>157</v>
      </c>
      <c r="E31" s="286">
        <f>VLOOKUP($B31,[1]FY2015_SchlAid!$C$4:$KA$4192,282,FALSE)</f>
        <v>359.4</v>
      </c>
      <c r="F31" s="35">
        <v>6366</v>
      </c>
      <c r="G31" s="34">
        <v>2287940</v>
      </c>
      <c r="H31" s="35">
        <v>0</v>
      </c>
      <c r="I31" s="34">
        <f>G31+H31</f>
        <v>2287940</v>
      </c>
      <c r="J31" s="230">
        <v>341.4</v>
      </c>
      <c r="K31" s="36">
        <f>F31+$H$2</f>
        <v>6446</v>
      </c>
      <c r="L31" s="276">
        <f>J31*K31</f>
        <v>2200664.4</v>
      </c>
      <c r="M31" s="35">
        <f>MAX((G31*1.01)-L31,0)</f>
        <v>110155</v>
      </c>
      <c r="N31" s="280">
        <f>L31+M31</f>
        <v>2310819.4</v>
      </c>
      <c r="O31" s="36">
        <f>N31-I31</f>
        <v>22879.399999999907</v>
      </c>
      <c r="P31" s="240">
        <f>O31/I31</f>
        <v>9.9999999999999586E-3</v>
      </c>
      <c r="Q31" s="248">
        <f>J31-E31</f>
        <v>-18</v>
      </c>
      <c r="R31" s="4">
        <f>Q31/E31</f>
        <v>-5.0083472454090151E-2</v>
      </c>
      <c r="S31" s="339">
        <f>K31-6446</f>
        <v>0</v>
      </c>
      <c r="T31" s="343"/>
      <c r="U31" s="340">
        <f>6621-K31</f>
        <v>175</v>
      </c>
      <c r="V31" s="344">
        <f>U31*J31</f>
        <v>59744.999999999993</v>
      </c>
    </row>
    <row r="32" spans="1:22" ht="14.5" x14ac:dyDescent="0.35">
      <c r="A32" s="1">
        <v>26</v>
      </c>
      <c r="B32" s="233">
        <v>540</v>
      </c>
      <c r="C32" s="233">
        <v>540</v>
      </c>
      <c r="D32" s="235" t="s">
        <v>10</v>
      </c>
      <c r="E32" s="285">
        <f>VLOOKUP($B32,[1]FY2015_SchlAid!$C$4:$KA$4192,282,FALSE)</f>
        <v>578.5</v>
      </c>
      <c r="F32" s="29">
        <v>6447</v>
      </c>
      <c r="G32" s="28">
        <v>3729590</v>
      </c>
      <c r="H32" s="29">
        <v>0</v>
      </c>
      <c r="I32" s="28">
        <f>G32+H32</f>
        <v>3729590</v>
      </c>
      <c r="J32" s="229">
        <v>580.29999999999995</v>
      </c>
      <c r="K32" s="30">
        <f>F32+$H$2</f>
        <v>6527</v>
      </c>
      <c r="L32" s="275">
        <f>J32*K32</f>
        <v>3787618.0999999996</v>
      </c>
      <c r="M32" s="29">
        <f>MAX((G32*1.01)-L32,0)</f>
        <v>0</v>
      </c>
      <c r="N32" s="279">
        <f>L32+M32</f>
        <v>3787618.0999999996</v>
      </c>
      <c r="O32" s="30">
        <f>N32-I32</f>
        <v>58028.099999999627</v>
      </c>
      <c r="P32" s="239">
        <f>O32/I32</f>
        <v>1.5558841588485499E-2</v>
      </c>
      <c r="Q32" s="248">
        <f>J32-E32</f>
        <v>1.7999999999999545</v>
      </c>
      <c r="R32" s="4">
        <f>Q32/E32</f>
        <v>3.1114952463266285E-3</v>
      </c>
      <c r="S32" s="308">
        <f>K32-6446</f>
        <v>81</v>
      </c>
      <c r="T32" s="342">
        <f>S32*J32</f>
        <v>47004.299999999996</v>
      </c>
      <c r="U32" s="309">
        <f>6621-K32</f>
        <v>94</v>
      </c>
      <c r="V32" s="16">
        <f>U32*J32</f>
        <v>54548.2</v>
      </c>
    </row>
    <row r="33" spans="1:22" ht="14.5" x14ac:dyDescent="0.35">
      <c r="A33" s="1">
        <v>27</v>
      </c>
      <c r="B33" s="233">
        <v>549</v>
      </c>
      <c r="C33" s="233">
        <v>549</v>
      </c>
      <c r="D33" s="235" t="s">
        <v>159</v>
      </c>
      <c r="E33" s="285">
        <f>VLOOKUP($B33,[1]FY2015_SchlAid!$C$4:$KA$4192,282,FALSE)</f>
        <v>472.2</v>
      </c>
      <c r="F33" s="29">
        <v>6366</v>
      </c>
      <c r="G33" s="28">
        <v>3006025</v>
      </c>
      <c r="H33" s="29">
        <v>62206</v>
      </c>
      <c r="I33" s="28">
        <f>G33+H33</f>
        <v>3068231</v>
      </c>
      <c r="J33" s="229">
        <v>469.3</v>
      </c>
      <c r="K33" s="30">
        <f>F33+$H$2</f>
        <v>6446</v>
      </c>
      <c r="L33" s="275">
        <f>J33*K33</f>
        <v>3025107.8000000003</v>
      </c>
      <c r="M33" s="29">
        <f>MAX((G33*1.01)-L33,0)</f>
        <v>10977.449999999721</v>
      </c>
      <c r="N33" s="279">
        <f>L33+M33</f>
        <v>3036085.25</v>
      </c>
      <c r="O33" s="30">
        <f>N33-I33</f>
        <v>-32145.75</v>
      </c>
      <c r="P33" s="239">
        <f>O33/I33</f>
        <v>-1.0476965391458466E-2</v>
      </c>
      <c r="Q33" s="248">
        <f>J33-E33</f>
        <v>-2.8999999999999773</v>
      </c>
      <c r="R33" s="4">
        <f>Q33/E33</f>
        <v>-6.1414654807284566E-3</v>
      </c>
      <c r="S33" s="308">
        <f>K33-6446</f>
        <v>0</v>
      </c>
      <c r="T33" s="342"/>
      <c r="U33" s="309">
        <f>6621-K33</f>
        <v>175</v>
      </c>
      <c r="V33" s="16">
        <f>U33*J33</f>
        <v>82127.5</v>
      </c>
    </row>
    <row r="34" spans="1:22" ht="14.5" x14ac:dyDescent="0.35">
      <c r="A34" s="1">
        <v>28</v>
      </c>
      <c r="B34" s="233">
        <v>576</v>
      </c>
      <c r="C34" s="233">
        <v>576</v>
      </c>
      <c r="D34" s="235" t="s">
        <v>160</v>
      </c>
      <c r="E34" s="285">
        <f>VLOOKUP($B34,[1]FY2015_SchlAid!$C$4:$KA$4192,282,FALSE)</f>
        <v>557.6</v>
      </c>
      <c r="F34" s="29">
        <v>6370</v>
      </c>
      <c r="G34" s="28">
        <v>3551912</v>
      </c>
      <c r="H34" s="29">
        <v>14462</v>
      </c>
      <c r="I34" s="28">
        <f>G34+H34</f>
        <v>3566374</v>
      </c>
      <c r="J34" s="229">
        <v>540</v>
      </c>
      <c r="K34" s="30">
        <f>F34+$H$2</f>
        <v>6450</v>
      </c>
      <c r="L34" s="275">
        <f>J34*K34</f>
        <v>3483000</v>
      </c>
      <c r="M34" s="29">
        <f>MAX((G34*1.01)-L34,0)</f>
        <v>104431.12000000011</v>
      </c>
      <c r="N34" s="279">
        <f>L34+M34</f>
        <v>3587431.12</v>
      </c>
      <c r="O34" s="30">
        <f>N34-I34</f>
        <v>21057.120000000112</v>
      </c>
      <c r="P34" s="239">
        <f>O34/I34</f>
        <v>5.9043499083383045E-3</v>
      </c>
      <c r="Q34" s="248">
        <f>J34-E34</f>
        <v>-17.600000000000023</v>
      </c>
      <c r="R34" s="4">
        <f>Q34/E34</f>
        <v>-3.1563845050215249E-2</v>
      </c>
      <c r="S34" s="308">
        <f>K34-6446</f>
        <v>4</v>
      </c>
      <c r="T34" s="342">
        <f>S34*J34</f>
        <v>2160</v>
      </c>
      <c r="U34" s="309">
        <f>6621-K34</f>
        <v>171</v>
      </c>
      <c r="V34" s="16">
        <f>U34*J34</f>
        <v>92340</v>
      </c>
    </row>
    <row r="35" spans="1:22" ht="14.5" x14ac:dyDescent="0.35">
      <c r="A35" s="1">
        <v>29</v>
      </c>
      <c r="B35" s="233">
        <v>585</v>
      </c>
      <c r="C35" s="233">
        <v>585</v>
      </c>
      <c r="D35" s="235" t="s">
        <v>161</v>
      </c>
      <c r="E35" s="285">
        <f>VLOOKUP($B35,[1]FY2015_SchlAid!$C$4:$KA$4192,282,FALSE)</f>
        <v>579.70000000000005</v>
      </c>
      <c r="F35" s="29">
        <v>6423</v>
      </c>
      <c r="G35" s="28">
        <v>3723413</v>
      </c>
      <c r="H35" s="29">
        <v>0</v>
      </c>
      <c r="I35" s="28">
        <f>G35+H35</f>
        <v>3723413</v>
      </c>
      <c r="J35" s="229">
        <v>570.29999999999995</v>
      </c>
      <c r="K35" s="30">
        <f>F35+$H$2</f>
        <v>6503</v>
      </c>
      <c r="L35" s="275">
        <f>J35*K35</f>
        <v>3708660.9</v>
      </c>
      <c r="M35" s="29">
        <f>MAX((G35*1.01)-L35,0)</f>
        <v>51986.229999999981</v>
      </c>
      <c r="N35" s="279">
        <f>L35+M35</f>
        <v>3760647.13</v>
      </c>
      <c r="O35" s="30">
        <f>N35-I35</f>
        <v>37234.129999999888</v>
      </c>
      <c r="P35" s="239">
        <f>O35/I35</f>
        <v>9.9999999999999707E-3</v>
      </c>
      <c r="Q35" s="248">
        <f>J35-E35</f>
        <v>-9.4000000000000909</v>
      </c>
      <c r="R35" s="4">
        <f>Q35/E35</f>
        <v>-1.6215283767466088E-2</v>
      </c>
      <c r="S35" s="308">
        <f>K35-6446</f>
        <v>57</v>
      </c>
      <c r="T35" s="342">
        <f>S35*J35</f>
        <v>32507.1</v>
      </c>
      <c r="U35" s="309">
        <f>6621-K35</f>
        <v>118</v>
      </c>
      <c r="V35" s="16">
        <f>U35*J35</f>
        <v>67295.399999999994</v>
      </c>
    </row>
    <row r="36" spans="1:22" ht="14.5" x14ac:dyDescent="0.35">
      <c r="A36" s="1">
        <v>30</v>
      </c>
      <c r="B36" s="233">
        <v>594</v>
      </c>
      <c r="C36" s="233">
        <v>594</v>
      </c>
      <c r="D36" s="236" t="s">
        <v>11</v>
      </c>
      <c r="E36" s="286">
        <f>VLOOKUP($B36,[1]FY2015_SchlAid!$C$4:$KA$4192,282,FALSE)</f>
        <v>796.4</v>
      </c>
      <c r="F36" s="35">
        <v>6371</v>
      </c>
      <c r="G36" s="34">
        <v>5073864</v>
      </c>
      <c r="H36" s="35">
        <v>0</v>
      </c>
      <c r="I36" s="34">
        <f>G36+H36</f>
        <v>5073864</v>
      </c>
      <c r="J36" s="230">
        <v>793.2</v>
      </c>
      <c r="K36" s="36">
        <f>F36+$H$2</f>
        <v>6451</v>
      </c>
      <c r="L36" s="276">
        <f>J36*K36</f>
        <v>5116933.2</v>
      </c>
      <c r="M36" s="35">
        <f>MAX((G36*1.01)-L36,0)</f>
        <v>7669.4399999994785</v>
      </c>
      <c r="N36" s="280">
        <f>L36+M36</f>
        <v>5124602.6399999997</v>
      </c>
      <c r="O36" s="36">
        <f>N36-I36</f>
        <v>50738.639999999665</v>
      </c>
      <c r="P36" s="240">
        <f>O36/I36</f>
        <v>9.9999999999999343E-3</v>
      </c>
      <c r="Q36" s="248">
        <f>J36-E36</f>
        <v>-3.1999999999999318</v>
      </c>
      <c r="R36" s="4">
        <f>Q36/E36</f>
        <v>-4.018081366147579E-3</v>
      </c>
      <c r="S36" s="339">
        <f>K36-6446</f>
        <v>5</v>
      </c>
      <c r="T36" s="343">
        <f>S36*J36</f>
        <v>3966</v>
      </c>
      <c r="U36" s="340">
        <f>6621-K36</f>
        <v>170</v>
      </c>
      <c r="V36" s="344">
        <f>U36*J36</f>
        <v>134844</v>
      </c>
    </row>
    <row r="37" spans="1:22" ht="14.5" x14ac:dyDescent="0.35">
      <c r="A37" s="1">
        <v>31</v>
      </c>
      <c r="B37" s="233">
        <v>603</v>
      </c>
      <c r="C37" s="233">
        <v>603</v>
      </c>
      <c r="D37" s="235" t="s">
        <v>162</v>
      </c>
      <c r="E37" s="285">
        <f>VLOOKUP($B37,[1]FY2015_SchlAid!$C$4:$KA$4192,282,FALSE)</f>
        <v>194.3</v>
      </c>
      <c r="F37" s="29">
        <v>6497</v>
      </c>
      <c r="G37" s="28">
        <v>1262367</v>
      </c>
      <c r="H37" s="29">
        <v>0</v>
      </c>
      <c r="I37" s="28">
        <f>G37+H37</f>
        <v>1262367</v>
      </c>
      <c r="J37" s="229">
        <v>190.3</v>
      </c>
      <c r="K37" s="30">
        <f>F37+$H$2</f>
        <v>6577</v>
      </c>
      <c r="L37" s="275">
        <f>J37*K37</f>
        <v>1251603.1000000001</v>
      </c>
      <c r="M37" s="29">
        <f>MAX((G37*1.01)-L37,0)</f>
        <v>23387.569999999832</v>
      </c>
      <c r="N37" s="279">
        <f>L37+M37</f>
        <v>1274990.67</v>
      </c>
      <c r="O37" s="30">
        <f>N37-I37</f>
        <v>12623.669999999925</v>
      </c>
      <c r="P37" s="239">
        <f>O37/I37</f>
        <v>9.9999999999999412E-3</v>
      </c>
      <c r="Q37" s="248">
        <f>J37-E37</f>
        <v>-4</v>
      </c>
      <c r="R37" s="4">
        <f>Q37/E37</f>
        <v>-2.0586721564590838E-2</v>
      </c>
      <c r="S37" s="308">
        <f>K37-6446</f>
        <v>131</v>
      </c>
      <c r="T37" s="342">
        <f>S37*J37</f>
        <v>24929.300000000003</v>
      </c>
      <c r="U37" s="309">
        <f>6621-K37</f>
        <v>44</v>
      </c>
      <c r="V37" s="16">
        <f>U37*J37</f>
        <v>8373.2000000000007</v>
      </c>
    </row>
    <row r="38" spans="1:22" ht="14.5" x14ac:dyDescent="0.35">
      <c r="A38" s="1">
        <v>32</v>
      </c>
      <c r="B38" s="233">
        <v>609</v>
      </c>
      <c r="C38" s="233">
        <v>609</v>
      </c>
      <c r="D38" s="235" t="s">
        <v>12</v>
      </c>
      <c r="E38" s="285">
        <f>VLOOKUP($B38,[1]FY2015_SchlAid!$C$4:$KA$4192,282,FALSE)</f>
        <v>1496</v>
      </c>
      <c r="F38" s="29">
        <v>6431</v>
      </c>
      <c r="G38" s="28">
        <v>9620776</v>
      </c>
      <c r="H38" s="29">
        <v>0</v>
      </c>
      <c r="I38" s="28">
        <f>G38+H38</f>
        <v>9620776</v>
      </c>
      <c r="J38" s="229">
        <v>1475.9</v>
      </c>
      <c r="K38" s="30">
        <f>F38+$H$2</f>
        <v>6511</v>
      </c>
      <c r="L38" s="275">
        <f>J38*K38</f>
        <v>9609584.9000000004</v>
      </c>
      <c r="M38" s="29">
        <f>MAX((G38*1.01)-L38,0)</f>
        <v>107398.8599999994</v>
      </c>
      <c r="N38" s="279">
        <f>L38+M38</f>
        <v>9716983.7599999998</v>
      </c>
      <c r="O38" s="30">
        <f>N38-I38</f>
        <v>96207.759999999776</v>
      </c>
      <c r="P38" s="239">
        <f>O38/I38</f>
        <v>9.9999999999999759E-3</v>
      </c>
      <c r="Q38" s="248">
        <f>J38-E38</f>
        <v>-20.099999999999909</v>
      </c>
      <c r="R38" s="4">
        <f>Q38/E38</f>
        <v>-1.3435828877005286E-2</v>
      </c>
      <c r="S38" s="308">
        <f>K38-6446</f>
        <v>65</v>
      </c>
      <c r="T38" s="342">
        <f>S38*J38</f>
        <v>95933.5</v>
      </c>
      <c r="U38" s="309">
        <f>6621-K38</f>
        <v>110</v>
      </c>
      <c r="V38" s="16">
        <f>U38*J38</f>
        <v>162349</v>
      </c>
    </row>
    <row r="39" spans="1:22" ht="14.5" x14ac:dyDescent="0.35">
      <c r="A39" s="1">
        <v>33</v>
      </c>
      <c r="B39" s="233">
        <v>621</v>
      </c>
      <c r="C39" s="233">
        <v>621</v>
      </c>
      <c r="D39" s="235" t="s">
        <v>163</v>
      </c>
      <c r="E39" s="285">
        <f>VLOOKUP($B39,[1]FY2015_SchlAid!$C$4:$KA$4192,282,FALSE)</f>
        <v>4010.9</v>
      </c>
      <c r="F39" s="29">
        <v>6440</v>
      </c>
      <c r="G39" s="28">
        <v>25830196</v>
      </c>
      <c r="H39" s="29">
        <v>0</v>
      </c>
      <c r="I39" s="28">
        <f>G39+H39</f>
        <v>25830196</v>
      </c>
      <c r="J39" s="229">
        <v>3983.3</v>
      </c>
      <c r="K39" s="30">
        <f>F39+$H$2</f>
        <v>6520</v>
      </c>
      <c r="L39" s="275">
        <f>J39*K39</f>
        <v>25971116</v>
      </c>
      <c r="M39" s="29">
        <f>MAX((G39*1.01)-L39,0)</f>
        <v>117381.96000000089</v>
      </c>
      <c r="N39" s="279">
        <f>L39+M39</f>
        <v>26088497.960000001</v>
      </c>
      <c r="O39" s="30">
        <f>N39-I39</f>
        <v>258301.96000000089</v>
      </c>
      <c r="P39" s="239">
        <f>O39/I39</f>
        <v>1.0000000000000035E-2</v>
      </c>
      <c r="Q39" s="248">
        <f>J39-E39</f>
        <v>-27.599999999999909</v>
      </c>
      <c r="R39" s="4">
        <f>Q39/E39</f>
        <v>-6.8812485975715942E-3</v>
      </c>
      <c r="S39" s="308">
        <f>K39-6446</f>
        <v>74</v>
      </c>
      <c r="T39" s="342">
        <f>S39*J39</f>
        <v>294764.2</v>
      </c>
      <c r="U39" s="309">
        <f>6621-K39</f>
        <v>101</v>
      </c>
      <c r="V39" s="16">
        <f>U39*J39</f>
        <v>402313.30000000005</v>
      </c>
    </row>
    <row r="40" spans="1:22" ht="14.5" x14ac:dyDescent="0.35">
      <c r="A40" s="1">
        <v>34</v>
      </c>
      <c r="B40" s="233">
        <v>720</v>
      </c>
      <c r="C40" s="233">
        <v>720</v>
      </c>
      <c r="D40" s="235" t="s">
        <v>164</v>
      </c>
      <c r="E40" s="285">
        <f>VLOOKUP($B40,[1]FY2015_SchlAid!$C$4:$KA$4192,282,FALSE)</f>
        <v>1595.9</v>
      </c>
      <c r="F40" s="29">
        <v>6366</v>
      </c>
      <c r="G40" s="28">
        <v>10159499</v>
      </c>
      <c r="H40" s="29">
        <v>0</v>
      </c>
      <c r="I40" s="28">
        <f>G40+H40</f>
        <v>10159499</v>
      </c>
      <c r="J40" s="229">
        <v>1697.1</v>
      </c>
      <c r="K40" s="30">
        <f>F40+$H$2</f>
        <v>6446</v>
      </c>
      <c r="L40" s="275">
        <f>J40*K40</f>
        <v>10939506.6</v>
      </c>
      <c r="M40" s="29">
        <f>MAX((G40*1.01)-L40,0)</f>
        <v>0</v>
      </c>
      <c r="N40" s="279">
        <f>L40+M40</f>
        <v>10939506.6</v>
      </c>
      <c r="O40" s="30">
        <f>N40-I40</f>
        <v>780007.59999999963</v>
      </c>
      <c r="P40" s="239">
        <f>O40/I40</f>
        <v>7.6776187487197903E-2</v>
      </c>
      <c r="Q40" s="248">
        <f>J40-E40</f>
        <v>101.19999999999982</v>
      </c>
      <c r="R40" s="4">
        <f>Q40/E40</f>
        <v>6.3412494517200213E-2</v>
      </c>
      <c r="S40" s="308">
        <f>K40-6446</f>
        <v>0</v>
      </c>
      <c r="T40" s="342"/>
      <c r="U40" s="309">
        <f>6621-K40</f>
        <v>175</v>
      </c>
      <c r="V40" s="16">
        <f>U40*J40</f>
        <v>296992.5</v>
      </c>
    </row>
    <row r="41" spans="1:22" ht="14.5" x14ac:dyDescent="0.35">
      <c r="A41" s="1">
        <v>35</v>
      </c>
      <c r="B41" s="233">
        <v>729</v>
      </c>
      <c r="C41" s="233">
        <v>729</v>
      </c>
      <c r="D41" s="236" t="s">
        <v>165</v>
      </c>
      <c r="E41" s="286">
        <f>VLOOKUP($B41,[1]FY2015_SchlAid!$C$4:$KA$4192,282,FALSE)</f>
        <v>2142.8000000000002</v>
      </c>
      <c r="F41" s="35">
        <v>6366</v>
      </c>
      <c r="G41" s="34">
        <v>13641065</v>
      </c>
      <c r="H41" s="35">
        <v>0</v>
      </c>
      <c r="I41" s="34">
        <f>G41+H41</f>
        <v>13641065</v>
      </c>
      <c r="J41" s="230">
        <v>2094.3000000000002</v>
      </c>
      <c r="K41" s="36">
        <f>F41+$H$2</f>
        <v>6446</v>
      </c>
      <c r="L41" s="276">
        <f>J41*K41</f>
        <v>13499857.800000001</v>
      </c>
      <c r="M41" s="35">
        <f>MAX((G41*1.01)-L41,0)</f>
        <v>277617.84999999963</v>
      </c>
      <c r="N41" s="280">
        <f>L41+M41</f>
        <v>13777475.65</v>
      </c>
      <c r="O41" s="36">
        <f>N41-I41</f>
        <v>136410.65000000037</v>
      </c>
      <c r="P41" s="240">
        <f>O41/I41</f>
        <v>1.0000000000000028E-2</v>
      </c>
      <c r="Q41" s="248">
        <f>J41-E41</f>
        <v>-48.5</v>
      </c>
      <c r="R41" s="4">
        <f>Q41/E41</f>
        <v>-2.263393690498413E-2</v>
      </c>
      <c r="S41" s="339">
        <f>K41-6446</f>
        <v>0</v>
      </c>
      <c r="T41" s="343"/>
      <c r="U41" s="340">
        <f>6621-K41</f>
        <v>175</v>
      </c>
      <c r="V41" s="344">
        <f>U41*J41</f>
        <v>366502.50000000006</v>
      </c>
    </row>
    <row r="42" spans="1:22" ht="14.5" x14ac:dyDescent="0.35">
      <c r="A42" s="1">
        <v>36</v>
      </c>
      <c r="B42" s="233">
        <v>747</v>
      </c>
      <c r="C42" s="233">
        <v>747</v>
      </c>
      <c r="D42" s="235" t="s">
        <v>166</v>
      </c>
      <c r="E42" s="285">
        <f>VLOOKUP($B42,[1]FY2015_SchlAid!$C$4:$KA$4192,282,FALSE)</f>
        <v>608.5</v>
      </c>
      <c r="F42" s="29">
        <v>6366</v>
      </c>
      <c r="G42" s="28">
        <v>3873711</v>
      </c>
      <c r="H42" s="29">
        <v>14281</v>
      </c>
      <c r="I42" s="28">
        <f>G42+H42</f>
        <v>3887992</v>
      </c>
      <c r="J42" s="229">
        <v>618.1</v>
      </c>
      <c r="K42" s="30">
        <f>F42+$H$2</f>
        <v>6446</v>
      </c>
      <c r="L42" s="275">
        <f>J42*K42</f>
        <v>3984272.6</v>
      </c>
      <c r="M42" s="29">
        <f>MAX((G42*1.01)-L42,0)</f>
        <v>0</v>
      </c>
      <c r="N42" s="279">
        <f>L42+M42</f>
        <v>3984272.6</v>
      </c>
      <c r="O42" s="30">
        <f>N42-I42</f>
        <v>96280.600000000093</v>
      </c>
      <c r="P42" s="239">
        <f>O42/I42</f>
        <v>2.4763579760452206E-2</v>
      </c>
      <c r="Q42" s="248">
        <f>J42-E42</f>
        <v>9.6000000000000227</v>
      </c>
      <c r="R42" s="4">
        <f>Q42/E42</f>
        <v>1.5776499589153694E-2</v>
      </c>
      <c r="S42" s="308">
        <f>K42-6446</f>
        <v>0</v>
      </c>
      <c r="T42" s="342"/>
      <c r="U42" s="309">
        <f>6621-K42</f>
        <v>175</v>
      </c>
      <c r="V42" s="16">
        <f>U42*J42</f>
        <v>108167.5</v>
      </c>
    </row>
    <row r="43" spans="1:22" ht="14.5" x14ac:dyDescent="0.35">
      <c r="A43" s="1">
        <v>37</v>
      </c>
      <c r="B43" s="233">
        <v>1917</v>
      </c>
      <c r="C43" s="233">
        <v>1917</v>
      </c>
      <c r="D43" s="235" t="s">
        <v>13</v>
      </c>
      <c r="E43" s="285">
        <f>VLOOKUP($B43,[1]FY2015_SchlAid!$C$4:$KA$4192,282,FALSE)</f>
        <v>432.7</v>
      </c>
      <c r="F43" s="29">
        <v>6374</v>
      </c>
      <c r="G43" s="28">
        <v>2758030</v>
      </c>
      <c r="H43" s="29">
        <v>0</v>
      </c>
      <c r="I43" s="28">
        <f>G43+H43</f>
        <v>2758030</v>
      </c>
      <c r="J43" s="229">
        <v>438</v>
      </c>
      <c r="K43" s="30">
        <f>F43+$H$2</f>
        <v>6454</v>
      </c>
      <c r="L43" s="275">
        <f>J43*K43</f>
        <v>2826852</v>
      </c>
      <c r="M43" s="29">
        <f>MAX((G43*1.01)-L43,0)</f>
        <v>0</v>
      </c>
      <c r="N43" s="279">
        <f>L43+M43</f>
        <v>2826852</v>
      </c>
      <c r="O43" s="30">
        <f>N43-I43</f>
        <v>68822</v>
      </c>
      <c r="P43" s="239">
        <f>O43/I43</f>
        <v>2.4953318129244423E-2</v>
      </c>
      <c r="Q43" s="248">
        <f>J43-E43</f>
        <v>5.3000000000000114</v>
      </c>
      <c r="R43" s="4">
        <f>Q43/E43</f>
        <v>1.2248671134735409E-2</v>
      </c>
      <c r="S43" s="308">
        <f>K43-6446</f>
        <v>8</v>
      </c>
      <c r="T43" s="342">
        <f>S43*J43</f>
        <v>3504</v>
      </c>
      <c r="U43" s="309">
        <f>6621-K43</f>
        <v>167</v>
      </c>
      <c r="V43" s="16">
        <f>U43*J43</f>
        <v>73146</v>
      </c>
    </row>
    <row r="44" spans="1:22" ht="14.5" x14ac:dyDescent="0.35">
      <c r="A44" s="1">
        <v>38</v>
      </c>
      <c r="B44" s="233">
        <v>846</v>
      </c>
      <c r="C44" s="233">
        <v>846</v>
      </c>
      <c r="D44" s="235" t="s">
        <v>14</v>
      </c>
      <c r="E44" s="285">
        <f>VLOOKUP($B44,[1]FY2015_SchlAid!$C$4:$KA$4192,282,FALSE)</f>
        <v>533.20000000000005</v>
      </c>
      <c r="F44" s="29">
        <v>6381</v>
      </c>
      <c r="G44" s="28">
        <v>3402349</v>
      </c>
      <c r="H44" s="29">
        <v>0</v>
      </c>
      <c r="I44" s="28">
        <f>G44+H44</f>
        <v>3402349</v>
      </c>
      <c r="J44" s="229">
        <v>542</v>
      </c>
      <c r="K44" s="30">
        <f>F44+$H$2</f>
        <v>6461</v>
      </c>
      <c r="L44" s="275">
        <f>J44*K44</f>
        <v>3501862</v>
      </c>
      <c r="M44" s="29">
        <f>MAX((G44*1.01)-L44,0)</f>
        <v>0</v>
      </c>
      <c r="N44" s="279">
        <f>L44+M44</f>
        <v>3501862</v>
      </c>
      <c r="O44" s="30">
        <f>N44-I44</f>
        <v>99513</v>
      </c>
      <c r="P44" s="239">
        <f>O44/I44</f>
        <v>2.924832226206071E-2</v>
      </c>
      <c r="Q44" s="248">
        <f>J44-E44</f>
        <v>8.7999999999999545</v>
      </c>
      <c r="R44" s="4">
        <f>Q44/E44</f>
        <v>1.650412603150779E-2</v>
      </c>
      <c r="S44" s="308">
        <f>K44-6446</f>
        <v>15</v>
      </c>
      <c r="T44" s="342">
        <f>S44*J44</f>
        <v>8130</v>
      </c>
      <c r="U44" s="309">
        <f>6621-K44</f>
        <v>160</v>
      </c>
      <c r="V44" s="16">
        <f>U44*J44</f>
        <v>86720</v>
      </c>
    </row>
    <row r="45" spans="1:22" ht="14.5" x14ac:dyDescent="0.35">
      <c r="A45" s="1">
        <v>39</v>
      </c>
      <c r="B45" s="233">
        <v>882</v>
      </c>
      <c r="C45" s="233">
        <v>882</v>
      </c>
      <c r="D45" s="235" t="s">
        <v>167</v>
      </c>
      <c r="E45" s="285">
        <f>VLOOKUP($B45,[1]FY2015_SchlAid!$C$4:$KA$4192,282,FALSE)</f>
        <v>4636.5</v>
      </c>
      <c r="F45" s="29">
        <v>6366</v>
      </c>
      <c r="G45" s="28">
        <v>29515959</v>
      </c>
      <c r="H45" s="29">
        <v>0</v>
      </c>
      <c r="I45" s="28">
        <f>G45+H45</f>
        <v>29515959</v>
      </c>
      <c r="J45" s="229">
        <v>4593.8999999999996</v>
      </c>
      <c r="K45" s="30">
        <f>F45+$H$2</f>
        <v>6446</v>
      </c>
      <c r="L45" s="275">
        <f>J45*K45</f>
        <v>29612279.399999999</v>
      </c>
      <c r="M45" s="29">
        <f>MAX((G45*1.01)-L45,0)</f>
        <v>198839.19000000134</v>
      </c>
      <c r="N45" s="279">
        <f>L45+M45</f>
        <v>29811118.59</v>
      </c>
      <c r="O45" s="30">
        <f>N45-I45</f>
        <v>295159.58999999985</v>
      </c>
      <c r="P45" s="239">
        <f>O45/I45</f>
        <v>9.999999999999995E-3</v>
      </c>
      <c r="Q45" s="248">
        <f>J45-E45</f>
        <v>-42.600000000000364</v>
      </c>
      <c r="R45" s="4">
        <f>Q45/E45</f>
        <v>-9.1879650598512587E-3</v>
      </c>
      <c r="S45" s="308">
        <f>K45-6446</f>
        <v>0</v>
      </c>
      <c r="T45" s="342"/>
      <c r="U45" s="309">
        <f>6621-K45</f>
        <v>175</v>
      </c>
      <c r="V45" s="16">
        <f>U45*J45</f>
        <v>803932.49999999988</v>
      </c>
    </row>
    <row r="46" spans="1:22" ht="14.5" x14ac:dyDescent="0.35">
      <c r="A46" s="1">
        <v>40</v>
      </c>
      <c r="B46" s="233">
        <v>916</v>
      </c>
      <c r="C46" s="233">
        <v>916</v>
      </c>
      <c r="D46" s="236" t="s">
        <v>169</v>
      </c>
      <c r="E46" s="286">
        <f>VLOOKUP($B46,[1]FY2015_SchlAid!$C$4:$KA$4192,282,FALSE)</f>
        <v>264.39999999999998</v>
      </c>
      <c r="F46" s="35">
        <v>6536</v>
      </c>
      <c r="G46" s="34">
        <v>1728118</v>
      </c>
      <c r="H46" s="35">
        <v>21748</v>
      </c>
      <c r="I46" s="34">
        <f>G46+H46</f>
        <v>1749866</v>
      </c>
      <c r="J46" s="230">
        <v>252</v>
      </c>
      <c r="K46" s="36">
        <f>F46+$H$2</f>
        <v>6616</v>
      </c>
      <c r="L46" s="276">
        <f>J46*K46</f>
        <v>1667232</v>
      </c>
      <c r="M46" s="35">
        <f>MAX((G46*1.01)-L46,0)</f>
        <v>78167.179999999935</v>
      </c>
      <c r="N46" s="280">
        <f>L46+M46</f>
        <v>1745399.18</v>
      </c>
      <c r="O46" s="36">
        <f>N46-I46</f>
        <v>-4466.8200000000652</v>
      </c>
      <c r="P46" s="240">
        <f>O46/I46</f>
        <v>-2.5526640325602449E-3</v>
      </c>
      <c r="Q46" s="248">
        <f>J46-E46</f>
        <v>-12.399999999999977</v>
      </c>
      <c r="R46" s="4">
        <f>Q46/E46</f>
        <v>-4.6898638426626241E-2</v>
      </c>
      <c r="S46" s="339">
        <f>K46-6446</f>
        <v>170</v>
      </c>
      <c r="T46" s="343">
        <f>S46*J46</f>
        <v>42840</v>
      </c>
      <c r="U46" s="340">
        <f>6621-K46</f>
        <v>5</v>
      </c>
      <c r="V46" s="344">
        <f>U46*J46</f>
        <v>1260</v>
      </c>
    </row>
    <row r="47" spans="1:22" ht="14.5" x14ac:dyDescent="0.35">
      <c r="A47" s="1">
        <v>41</v>
      </c>
      <c r="B47" s="233">
        <v>918</v>
      </c>
      <c r="C47" s="233">
        <v>918</v>
      </c>
      <c r="D47" s="235" t="s">
        <v>462</v>
      </c>
      <c r="E47" s="285">
        <f>VLOOKUP($B47,[1]FY2015_SchlAid!$C$4:$KA$4192,282,FALSE)</f>
        <v>450</v>
      </c>
      <c r="F47" s="29">
        <v>6425</v>
      </c>
      <c r="G47" s="28">
        <v>2891250</v>
      </c>
      <c r="H47" s="29">
        <v>26167</v>
      </c>
      <c r="I47" s="28">
        <f>G47+H47</f>
        <v>2917417</v>
      </c>
      <c r="J47" s="229">
        <v>458.1</v>
      </c>
      <c r="K47" s="30">
        <f>F47+$H$2</f>
        <v>6505</v>
      </c>
      <c r="L47" s="275">
        <f>J47*K47</f>
        <v>2979940.5</v>
      </c>
      <c r="M47" s="29">
        <f>MAX((G47*1.01)-L47,0)</f>
        <v>0</v>
      </c>
      <c r="N47" s="279">
        <f>L47+M47</f>
        <v>2979940.5</v>
      </c>
      <c r="O47" s="30">
        <f>N47-I47</f>
        <v>62523.5</v>
      </c>
      <c r="P47" s="239">
        <f>O47/I47</f>
        <v>2.1431115263947528E-2</v>
      </c>
      <c r="Q47" s="248">
        <f>J47-E47</f>
        <v>8.1000000000000227</v>
      </c>
      <c r="R47" s="4">
        <f>Q47/E47</f>
        <v>1.8000000000000051E-2</v>
      </c>
      <c r="S47" s="308">
        <f>K47-6446</f>
        <v>59</v>
      </c>
      <c r="T47" s="342">
        <f>S47*J47</f>
        <v>27027.9</v>
      </c>
      <c r="U47" s="309">
        <f>6621-K47</f>
        <v>116</v>
      </c>
      <c r="V47" s="16">
        <f>U47*J47</f>
        <v>53139.600000000006</v>
      </c>
    </row>
    <row r="48" spans="1:22" ht="14.5" x14ac:dyDescent="0.35">
      <c r="A48" s="1">
        <v>42</v>
      </c>
      <c r="B48" s="233">
        <v>914</v>
      </c>
      <c r="C48" s="233">
        <v>914</v>
      </c>
      <c r="D48" s="235" t="s">
        <v>463</v>
      </c>
      <c r="E48" s="285">
        <f>VLOOKUP($B48,[1]FY2015_SchlAid!$C$4:$KA$4192,282,FALSE)</f>
        <v>444.9</v>
      </c>
      <c r="F48" s="29">
        <v>6416</v>
      </c>
      <c r="G48" s="28">
        <v>2854478</v>
      </c>
      <c r="H48" s="29">
        <v>0</v>
      </c>
      <c r="I48" s="28">
        <f>G48+H48</f>
        <v>2854478</v>
      </c>
      <c r="J48" s="229">
        <v>441.4</v>
      </c>
      <c r="K48" s="30">
        <f>F48+$H$2</f>
        <v>6496</v>
      </c>
      <c r="L48" s="275">
        <f>J48*K48</f>
        <v>2867334.4</v>
      </c>
      <c r="M48" s="29">
        <f>MAX((G48*1.01)-L48,0)</f>
        <v>15688.379999999888</v>
      </c>
      <c r="N48" s="279">
        <f>L48+M48</f>
        <v>2883022.78</v>
      </c>
      <c r="O48" s="30">
        <f>N48-I48</f>
        <v>28544.779999999795</v>
      </c>
      <c r="P48" s="239">
        <f>O48/I48</f>
        <v>9.9999999999999291E-3</v>
      </c>
      <c r="Q48" s="248">
        <f>J48-E48</f>
        <v>-3.5</v>
      </c>
      <c r="R48" s="4">
        <f>Q48/E48</f>
        <v>-7.8669363902000456E-3</v>
      </c>
      <c r="S48" s="308">
        <f>K48-6446</f>
        <v>50</v>
      </c>
      <c r="T48" s="342">
        <f>S48*J48</f>
        <v>22070</v>
      </c>
      <c r="U48" s="309">
        <f>6621-K48</f>
        <v>125</v>
      </c>
      <c r="V48" s="16">
        <f>U48*J48</f>
        <v>55175</v>
      </c>
    </row>
    <row r="49" spans="1:22" ht="14.5" x14ac:dyDescent="0.35">
      <c r="A49" s="1">
        <v>43</v>
      </c>
      <c r="B49" s="233">
        <v>936</v>
      </c>
      <c r="C49" s="233">
        <v>936</v>
      </c>
      <c r="D49" s="235" t="s">
        <v>171</v>
      </c>
      <c r="E49" s="285">
        <f>VLOOKUP($B49,[1]FY2015_SchlAid!$C$4:$KA$4192,282,FALSE)</f>
        <v>891</v>
      </c>
      <c r="F49" s="29">
        <v>6366</v>
      </c>
      <c r="G49" s="28">
        <v>5672106</v>
      </c>
      <c r="H49" s="29">
        <v>0</v>
      </c>
      <c r="I49" s="28">
        <f>G49+H49</f>
        <v>5672106</v>
      </c>
      <c r="J49" s="229">
        <v>871.2</v>
      </c>
      <c r="K49" s="30">
        <f>F49+$H$2</f>
        <v>6446</v>
      </c>
      <c r="L49" s="275">
        <f>J49*K49</f>
        <v>5615755.2000000002</v>
      </c>
      <c r="M49" s="29">
        <f>MAX((G49*1.01)-L49,0)</f>
        <v>113071.8599999994</v>
      </c>
      <c r="N49" s="279">
        <f>L49+M49</f>
        <v>5728827.0599999996</v>
      </c>
      <c r="O49" s="30">
        <f>N49-I49</f>
        <v>56721.05999999959</v>
      </c>
      <c r="P49" s="239">
        <f>O49/I49</f>
        <v>9.9999999999999273E-3</v>
      </c>
      <c r="Q49" s="248">
        <f>J49-E49</f>
        <v>-19.799999999999955</v>
      </c>
      <c r="R49" s="4">
        <f>Q49/E49</f>
        <v>-2.2222222222222171E-2</v>
      </c>
      <c r="S49" s="308">
        <f>K49-6446</f>
        <v>0</v>
      </c>
      <c r="T49" s="342"/>
      <c r="U49" s="309">
        <f>6621-K49</f>
        <v>175</v>
      </c>
      <c r="V49" s="16">
        <f>U49*J49</f>
        <v>152460</v>
      </c>
    </row>
    <row r="50" spans="1:22" ht="14.5" x14ac:dyDescent="0.35">
      <c r="A50" s="1">
        <v>44</v>
      </c>
      <c r="B50" s="233">
        <v>977</v>
      </c>
      <c r="C50" s="233">
        <v>977</v>
      </c>
      <c r="D50" s="235" t="s">
        <v>172</v>
      </c>
      <c r="E50" s="285">
        <f>VLOOKUP($B50,[1]FY2015_SchlAid!$C$4:$KA$4192,282,FALSE)</f>
        <v>601</v>
      </c>
      <c r="F50" s="29">
        <v>6366</v>
      </c>
      <c r="G50" s="28">
        <v>3825966</v>
      </c>
      <c r="H50" s="29">
        <v>0</v>
      </c>
      <c r="I50" s="28">
        <f>G50+H50</f>
        <v>3825966</v>
      </c>
      <c r="J50" s="229">
        <v>556.20000000000005</v>
      </c>
      <c r="K50" s="30">
        <f>F50+$H$2</f>
        <v>6446</v>
      </c>
      <c r="L50" s="275">
        <f>J50*K50</f>
        <v>3585265.2</v>
      </c>
      <c r="M50" s="29">
        <f>MAX((G50*1.01)-L50,0)</f>
        <v>278960.45999999996</v>
      </c>
      <c r="N50" s="279">
        <f>L50+M50</f>
        <v>3864225.66</v>
      </c>
      <c r="O50" s="30">
        <f>N50-I50</f>
        <v>38259.660000000149</v>
      </c>
      <c r="P50" s="239">
        <f>O50/I50</f>
        <v>1.0000000000000038E-2</v>
      </c>
      <c r="Q50" s="248">
        <f>J50-E50</f>
        <v>-44.799999999999955</v>
      </c>
      <c r="R50" s="4">
        <f>Q50/E50</f>
        <v>-7.4542429284525716E-2</v>
      </c>
      <c r="S50" s="308">
        <f>K50-6446</f>
        <v>0</v>
      </c>
      <c r="T50" s="342"/>
      <c r="U50" s="309">
        <f>6621-K50</f>
        <v>175</v>
      </c>
      <c r="V50" s="16">
        <f>U50*J50</f>
        <v>97335.000000000015</v>
      </c>
    </row>
    <row r="51" spans="1:22" ht="14.5" x14ac:dyDescent="0.35">
      <c r="A51" s="1">
        <v>45</v>
      </c>
      <c r="B51" s="233">
        <v>981</v>
      </c>
      <c r="C51" s="233">
        <v>981</v>
      </c>
      <c r="D51" s="236" t="s">
        <v>173</v>
      </c>
      <c r="E51" s="286">
        <f>VLOOKUP($B51,[1]FY2015_SchlAid!$C$4:$KA$4192,282,FALSE)</f>
        <v>1845</v>
      </c>
      <c r="F51" s="35">
        <v>6366</v>
      </c>
      <c r="G51" s="34">
        <v>11745270</v>
      </c>
      <c r="H51" s="35">
        <v>0</v>
      </c>
      <c r="I51" s="34">
        <f>G51+H51</f>
        <v>11745270</v>
      </c>
      <c r="J51" s="230">
        <v>1888.3</v>
      </c>
      <c r="K51" s="36">
        <f>F51+$H$2</f>
        <v>6446</v>
      </c>
      <c r="L51" s="276">
        <f>J51*K51</f>
        <v>12171981.799999999</v>
      </c>
      <c r="M51" s="35">
        <f>MAX((G51*1.01)-L51,0)</f>
        <v>0</v>
      </c>
      <c r="N51" s="280">
        <f>L51+M51</f>
        <v>12171981.799999999</v>
      </c>
      <c r="O51" s="36">
        <f>N51-I51</f>
        <v>426711.79999999888</v>
      </c>
      <c r="P51" s="240">
        <f>O51/I51</f>
        <v>3.6330522840258152E-2</v>
      </c>
      <c r="Q51" s="248">
        <f>J51-E51</f>
        <v>43.299999999999955</v>
      </c>
      <c r="R51" s="4">
        <f>Q51/E51</f>
        <v>2.346883468834686E-2</v>
      </c>
      <c r="S51" s="339">
        <f>K51-6446</f>
        <v>0</v>
      </c>
      <c r="T51" s="343"/>
      <c r="U51" s="340">
        <f>6621-K51</f>
        <v>175</v>
      </c>
      <c r="V51" s="344">
        <f>U51*J51</f>
        <v>330452.5</v>
      </c>
    </row>
    <row r="52" spans="1:22" ht="14.5" x14ac:dyDescent="0.35">
      <c r="A52" s="1">
        <v>46</v>
      </c>
      <c r="B52" s="233">
        <v>999</v>
      </c>
      <c r="C52" s="233">
        <v>999</v>
      </c>
      <c r="D52" s="235" t="s">
        <v>174</v>
      </c>
      <c r="E52" s="285">
        <f>VLOOKUP($B52,[1]FY2015_SchlAid!$C$4:$KA$4192,282,FALSE)</f>
        <v>1675.4</v>
      </c>
      <c r="F52" s="29">
        <v>6366</v>
      </c>
      <c r="G52" s="28">
        <v>10665596</v>
      </c>
      <c r="H52" s="29">
        <v>0</v>
      </c>
      <c r="I52" s="28">
        <f>G52+H52</f>
        <v>10665596</v>
      </c>
      <c r="J52" s="229">
        <v>1691.3</v>
      </c>
      <c r="K52" s="30">
        <f>F52+$H$2</f>
        <v>6446</v>
      </c>
      <c r="L52" s="275">
        <f>J52*K52</f>
        <v>10902119.799999999</v>
      </c>
      <c r="M52" s="29">
        <f>MAX((G52*1.01)-L52,0)</f>
        <v>0</v>
      </c>
      <c r="N52" s="279">
        <f>L52+M52</f>
        <v>10902119.799999999</v>
      </c>
      <c r="O52" s="30">
        <f>N52-I52</f>
        <v>236523.79999999888</v>
      </c>
      <c r="P52" s="239">
        <f>O52/I52</f>
        <v>2.2176332199344406E-2</v>
      </c>
      <c r="Q52" s="248">
        <f>J52-E52</f>
        <v>15.899999999999864</v>
      </c>
      <c r="R52" s="4">
        <f>Q52/E52</f>
        <v>9.4902709800643806E-3</v>
      </c>
      <c r="S52" s="308">
        <f>K52-6446</f>
        <v>0</v>
      </c>
      <c r="T52" s="342"/>
      <c r="U52" s="309">
        <f>6621-K52</f>
        <v>175</v>
      </c>
      <c r="V52" s="16">
        <f>U52*J52</f>
        <v>295977.5</v>
      </c>
    </row>
    <row r="53" spans="1:22" ht="14.5" x14ac:dyDescent="0.35">
      <c r="A53" s="1">
        <v>47</v>
      </c>
      <c r="B53" s="233">
        <v>1044</v>
      </c>
      <c r="C53" s="233">
        <v>1044</v>
      </c>
      <c r="D53" s="235" t="s">
        <v>175</v>
      </c>
      <c r="E53" s="285">
        <f>VLOOKUP($B53,[1]FY2015_SchlAid!$C$4:$KA$4192,282,FALSE)</f>
        <v>4859.1000000000004</v>
      </c>
      <c r="F53" s="29">
        <v>6373</v>
      </c>
      <c r="G53" s="28">
        <v>30967044</v>
      </c>
      <c r="H53" s="29">
        <v>0</v>
      </c>
      <c r="I53" s="28">
        <f>G53+H53</f>
        <v>30967044</v>
      </c>
      <c r="J53" s="229">
        <v>4907.3</v>
      </c>
      <c r="K53" s="30">
        <f>F53+$H$2</f>
        <v>6453</v>
      </c>
      <c r="L53" s="275">
        <f>J53*K53</f>
        <v>31666806.900000002</v>
      </c>
      <c r="M53" s="29">
        <f>MAX((G53*1.01)-L53,0)</f>
        <v>0</v>
      </c>
      <c r="N53" s="279">
        <f>L53+M53</f>
        <v>31666806.900000002</v>
      </c>
      <c r="O53" s="30">
        <f>N53-I53</f>
        <v>699762.90000000224</v>
      </c>
      <c r="P53" s="239">
        <f>O53/I53</f>
        <v>2.2597019592829146E-2</v>
      </c>
      <c r="Q53" s="248">
        <f>J53-E53</f>
        <v>48.199999999999818</v>
      </c>
      <c r="R53" s="4">
        <f>Q53/E53</f>
        <v>9.9195324236998235E-3</v>
      </c>
      <c r="S53" s="308">
        <f>K53-6446</f>
        <v>7</v>
      </c>
      <c r="T53" s="342">
        <f>S53*J53</f>
        <v>34351.1</v>
      </c>
      <c r="U53" s="309">
        <f>6621-K53</f>
        <v>168</v>
      </c>
      <c r="V53" s="16">
        <f>U53*J53</f>
        <v>824426.4</v>
      </c>
    </row>
    <row r="54" spans="1:22" ht="14.5" x14ac:dyDescent="0.35">
      <c r="A54" s="1">
        <v>48</v>
      </c>
      <c r="B54" s="233">
        <v>1053</v>
      </c>
      <c r="C54" s="233">
        <v>1053</v>
      </c>
      <c r="D54" s="235" t="s">
        <v>176</v>
      </c>
      <c r="E54" s="285">
        <f>VLOOKUP($B54,[1]FY2015_SchlAid!$C$4:$KA$4192,282,FALSE)</f>
        <v>16864.7</v>
      </c>
      <c r="F54" s="29">
        <v>6366</v>
      </c>
      <c r="G54" s="28">
        <v>107360680</v>
      </c>
      <c r="H54" s="29">
        <v>0</v>
      </c>
      <c r="I54" s="28">
        <f>G54+H54</f>
        <v>107360680</v>
      </c>
      <c r="J54" s="229">
        <v>16842.3</v>
      </c>
      <c r="K54" s="30">
        <f>F54+$H$2</f>
        <v>6446</v>
      </c>
      <c r="L54" s="275">
        <f>J54*K54</f>
        <v>108565465.8</v>
      </c>
      <c r="M54" s="29">
        <f>MAX((G54*1.01)-L54,0)</f>
        <v>0</v>
      </c>
      <c r="N54" s="279">
        <f>L54+M54</f>
        <v>108565465.8</v>
      </c>
      <c r="O54" s="30">
        <f>N54-I54</f>
        <v>1204785.799999997</v>
      </c>
      <c r="P54" s="239">
        <f>O54/I54</f>
        <v>1.1221853289304771E-2</v>
      </c>
      <c r="Q54" s="248">
        <f>J54-E54</f>
        <v>-22.400000000001455</v>
      </c>
      <c r="R54" s="4">
        <f>Q54/E54</f>
        <v>-1.3282181123886849E-3</v>
      </c>
      <c r="S54" s="308">
        <f>K54-6446</f>
        <v>0</v>
      </c>
      <c r="T54" s="342"/>
      <c r="U54" s="309">
        <f>6621-K54</f>
        <v>175</v>
      </c>
      <c r="V54" s="16">
        <f>U54*J54</f>
        <v>2947402.5</v>
      </c>
    </row>
    <row r="55" spans="1:22" ht="14.5" x14ac:dyDescent="0.35">
      <c r="A55" s="1">
        <v>49</v>
      </c>
      <c r="B55" s="233">
        <v>1062</v>
      </c>
      <c r="C55" s="233">
        <v>1062</v>
      </c>
      <c r="D55" s="235" t="s">
        <v>15</v>
      </c>
      <c r="E55" s="285">
        <f>VLOOKUP($B55,[1]FY2015_SchlAid!$C$4:$KA$4192,282,FALSE)</f>
        <v>1318.4</v>
      </c>
      <c r="F55" s="29">
        <v>6366</v>
      </c>
      <c r="G55" s="28">
        <v>8392934</v>
      </c>
      <c r="H55" s="29">
        <v>0</v>
      </c>
      <c r="I55" s="28">
        <f>G55+H55</f>
        <v>8392934</v>
      </c>
      <c r="J55" s="229">
        <v>1317.6</v>
      </c>
      <c r="K55" s="30">
        <f>F55+$H$2</f>
        <v>6446</v>
      </c>
      <c r="L55" s="275">
        <f>J55*K55</f>
        <v>8493249.5999999996</v>
      </c>
      <c r="M55" s="29">
        <f>MAX((G55*1.01)-L55,0)</f>
        <v>0</v>
      </c>
      <c r="N55" s="279">
        <f>L55+M55</f>
        <v>8493249.5999999996</v>
      </c>
      <c r="O55" s="30">
        <f>N55-I55</f>
        <v>100315.59999999963</v>
      </c>
      <c r="P55" s="239">
        <f>O55/I55</f>
        <v>1.1952387567923163E-2</v>
      </c>
      <c r="Q55" s="248">
        <f>J55-E55</f>
        <v>-0.8000000000001819</v>
      </c>
      <c r="R55" s="4">
        <f>Q55/E55</f>
        <v>-6.0679611650499234E-4</v>
      </c>
      <c r="S55" s="308">
        <f>K55-6446</f>
        <v>0</v>
      </c>
      <c r="T55" s="342"/>
      <c r="U55" s="309">
        <f>6621-K55</f>
        <v>175</v>
      </c>
      <c r="V55" s="16">
        <f>U55*J55</f>
        <v>230579.99999999997</v>
      </c>
    </row>
    <row r="56" spans="1:22" ht="14.5" x14ac:dyDescent="0.35">
      <c r="A56" s="1">
        <v>50</v>
      </c>
      <c r="B56" s="233">
        <v>1071</v>
      </c>
      <c r="C56" s="233">
        <v>1071</v>
      </c>
      <c r="D56" s="236" t="s">
        <v>177</v>
      </c>
      <c r="E56" s="286">
        <f>VLOOKUP($B56,[1]FY2015_SchlAid!$C$4:$KA$4192,282,FALSE)</f>
        <v>1370</v>
      </c>
      <c r="F56" s="35">
        <v>6425</v>
      </c>
      <c r="G56" s="34">
        <v>8802250</v>
      </c>
      <c r="H56" s="35">
        <v>0</v>
      </c>
      <c r="I56" s="34">
        <f>G56+H56</f>
        <v>8802250</v>
      </c>
      <c r="J56" s="230">
        <v>1362.8</v>
      </c>
      <c r="K56" s="36">
        <f>F56+$H$2</f>
        <v>6505</v>
      </c>
      <c r="L56" s="276">
        <f>J56*K56</f>
        <v>8865014</v>
      </c>
      <c r="M56" s="35">
        <f>MAX((G56*1.01)-L56,0)</f>
        <v>25258.5</v>
      </c>
      <c r="N56" s="280">
        <f>L56+M56</f>
        <v>8890272.5</v>
      </c>
      <c r="O56" s="36">
        <f>N56-I56</f>
        <v>88022.5</v>
      </c>
      <c r="P56" s="240">
        <f>O56/I56</f>
        <v>0.01</v>
      </c>
      <c r="Q56" s="248">
        <f>J56-E56</f>
        <v>-7.2000000000000455</v>
      </c>
      <c r="R56" s="4">
        <f>Q56/E56</f>
        <v>-5.2554744525547779E-3</v>
      </c>
      <c r="S56" s="339">
        <f>K56-6446</f>
        <v>59</v>
      </c>
      <c r="T56" s="343">
        <f>S56*J56</f>
        <v>80405.2</v>
      </c>
      <c r="U56" s="340">
        <f>6621-K56</f>
        <v>116</v>
      </c>
      <c r="V56" s="344">
        <f>U56*J56</f>
        <v>158084.79999999999</v>
      </c>
    </row>
    <row r="57" spans="1:22" ht="14.5" x14ac:dyDescent="0.35">
      <c r="A57" s="1">
        <v>51</v>
      </c>
      <c r="B57" s="233">
        <v>1080</v>
      </c>
      <c r="C57" s="233">
        <v>1080</v>
      </c>
      <c r="D57" s="235" t="s">
        <v>16</v>
      </c>
      <c r="E57" s="285">
        <f>VLOOKUP($B57,[1]FY2015_SchlAid!$C$4:$KA$4192,282,FALSE)</f>
        <v>467.1</v>
      </c>
      <c r="F57" s="29">
        <v>6366</v>
      </c>
      <c r="G57" s="28">
        <v>2973559</v>
      </c>
      <c r="H57" s="29">
        <v>0</v>
      </c>
      <c r="I57" s="28">
        <f>G57+H57</f>
        <v>2973559</v>
      </c>
      <c r="J57" s="229">
        <v>450.1</v>
      </c>
      <c r="K57" s="30">
        <f>F57+$H$2</f>
        <v>6446</v>
      </c>
      <c r="L57" s="275">
        <f>J57*K57</f>
        <v>2901344.6</v>
      </c>
      <c r="M57" s="29">
        <f>MAX((G57*1.01)-L57,0)</f>
        <v>101949.98999999976</v>
      </c>
      <c r="N57" s="279">
        <f>L57+M57</f>
        <v>3003294.59</v>
      </c>
      <c r="O57" s="30">
        <f>N57-I57</f>
        <v>29735.589999999851</v>
      </c>
      <c r="P57" s="239">
        <f>O57/I57</f>
        <v>9.9999999999999499E-3</v>
      </c>
      <c r="Q57" s="248">
        <f>J57-E57</f>
        <v>-17</v>
      </c>
      <c r="R57" s="4">
        <f>Q57/E57</f>
        <v>-3.6394776279169344E-2</v>
      </c>
      <c r="S57" s="308">
        <f>K57-6446</f>
        <v>0</v>
      </c>
      <c r="T57" s="342"/>
      <c r="U57" s="309">
        <f>6621-K57</f>
        <v>175</v>
      </c>
      <c r="V57" s="16">
        <f>U57*J57</f>
        <v>78767.5</v>
      </c>
    </row>
    <row r="58" spans="1:22" ht="14.5" x14ac:dyDescent="0.35">
      <c r="A58" s="1">
        <v>52</v>
      </c>
      <c r="B58" s="233">
        <v>1089</v>
      </c>
      <c r="C58" s="233">
        <v>1089</v>
      </c>
      <c r="D58" s="235" t="s">
        <v>181</v>
      </c>
      <c r="E58" s="285">
        <f>VLOOKUP($B58,[1]FY2015_SchlAid!$C$4:$KA$4192,282,FALSE)</f>
        <v>479.3</v>
      </c>
      <c r="F58" s="29">
        <v>6427</v>
      </c>
      <c r="G58" s="28">
        <v>3080461</v>
      </c>
      <c r="H58" s="29">
        <v>0</v>
      </c>
      <c r="I58" s="28">
        <f>G58+H58</f>
        <v>3080461</v>
      </c>
      <c r="J58" s="229">
        <v>499.1</v>
      </c>
      <c r="K58" s="30">
        <f>F58+$H$2</f>
        <v>6507</v>
      </c>
      <c r="L58" s="275">
        <f>J58*K58</f>
        <v>3247643.7</v>
      </c>
      <c r="M58" s="29">
        <f>MAX((G58*1.01)-L58,0)</f>
        <v>0</v>
      </c>
      <c r="N58" s="279">
        <f>L58+M58</f>
        <v>3247643.7</v>
      </c>
      <c r="O58" s="30">
        <f>N58-I58</f>
        <v>167182.70000000019</v>
      </c>
      <c r="P58" s="239">
        <f>O58/I58</f>
        <v>5.4271974227234232E-2</v>
      </c>
      <c r="Q58" s="248">
        <f>J58-E58</f>
        <v>19.800000000000011</v>
      </c>
      <c r="R58" s="4">
        <f>Q58/E58</f>
        <v>4.1310244105987923E-2</v>
      </c>
      <c r="S58" s="308">
        <f>K58-6446</f>
        <v>61</v>
      </c>
      <c r="T58" s="342">
        <f>S58*J58</f>
        <v>30445.100000000002</v>
      </c>
      <c r="U58" s="309">
        <f>6621-K58</f>
        <v>114</v>
      </c>
      <c r="V58" s="16">
        <f>U58*J58</f>
        <v>56897.4</v>
      </c>
    </row>
    <row r="59" spans="1:22" ht="14.5" x14ac:dyDescent="0.35">
      <c r="A59" s="1">
        <v>53</v>
      </c>
      <c r="B59" s="233">
        <v>1082</v>
      </c>
      <c r="C59" s="233">
        <v>1082</v>
      </c>
      <c r="D59" s="235" t="s">
        <v>180</v>
      </c>
      <c r="E59" s="285">
        <f>VLOOKUP($B59,[1]FY2015_SchlAid!$C$4:$KA$4192,282,FALSE)</f>
        <v>1477.6</v>
      </c>
      <c r="F59" s="29">
        <v>6366</v>
      </c>
      <c r="G59" s="28">
        <v>9406402</v>
      </c>
      <c r="H59" s="29">
        <v>0</v>
      </c>
      <c r="I59" s="28">
        <f>G59+H59</f>
        <v>9406402</v>
      </c>
      <c r="J59" s="229">
        <v>1456.5</v>
      </c>
      <c r="K59" s="30">
        <f>F59+$H$2</f>
        <v>6446</v>
      </c>
      <c r="L59" s="275">
        <f>J59*K59</f>
        <v>9388599</v>
      </c>
      <c r="M59" s="29">
        <f>MAX((G59*1.01)-L59,0)</f>
        <v>111867.01999999955</v>
      </c>
      <c r="N59" s="279">
        <f>L59+M59</f>
        <v>9500466.0199999996</v>
      </c>
      <c r="O59" s="30">
        <f>N59-I59</f>
        <v>94064.019999999553</v>
      </c>
      <c r="P59" s="239">
        <f>O59/I59</f>
        <v>9.9999999999999516E-3</v>
      </c>
      <c r="Q59" s="248">
        <f>J59-E59</f>
        <v>-21.099999999999909</v>
      </c>
      <c r="R59" s="4">
        <f>Q59/E59</f>
        <v>-1.4279913373037297E-2</v>
      </c>
      <c r="S59" s="308">
        <f>K59-6446</f>
        <v>0</v>
      </c>
      <c r="T59" s="342"/>
      <c r="U59" s="309">
        <f>6621-K59</f>
        <v>175</v>
      </c>
      <c r="V59" s="16">
        <f>U59*J59</f>
        <v>254887.5</v>
      </c>
    </row>
    <row r="60" spans="1:22" ht="14.5" x14ac:dyDescent="0.35">
      <c r="A60" s="1">
        <v>54</v>
      </c>
      <c r="B60" s="233">
        <v>1093</v>
      </c>
      <c r="C60" s="233">
        <v>1093</v>
      </c>
      <c r="D60" s="235" t="s">
        <v>182</v>
      </c>
      <c r="E60" s="285">
        <f>VLOOKUP($B60,[1]FY2015_SchlAid!$C$4:$KA$4192,282,FALSE)</f>
        <v>682.4</v>
      </c>
      <c r="F60" s="29">
        <v>6366</v>
      </c>
      <c r="G60" s="28">
        <v>4344158</v>
      </c>
      <c r="H60" s="29">
        <v>0</v>
      </c>
      <c r="I60" s="28">
        <f>G60+H60</f>
        <v>4344158</v>
      </c>
      <c r="J60" s="229">
        <v>687.6</v>
      </c>
      <c r="K60" s="30">
        <f>F60+$H$2</f>
        <v>6446</v>
      </c>
      <c r="L60" s="275">
        <f>J60*K60</f>
        <v>4432269.6000000006</v>
      </c>
      <c r="M60" s="29">
        <f>MAX((G60*1.01)-L60,0)</f>
        <v>0</v>
      </c>
      <c r="N60" s="279">
        <f>L60+M60</f>
        <v>4432269.6000000006</v>
      </c>
      <c r="O60" s="30">
        <f>N60-I60</f>
        <v>88111.600000000559</v>
      </c>
      <c r="P60" s="239">
        <f>O60/I60</f>
        <v>2.0282779769980872E-2</v>
      </c>
      <c r="Q60" s="248">
        <f>J60-E60</f>
        <v>5.2000000000000455</v>
      </c>
      <c r="R60" s="4">
        <f>Q60/E60</f>
        <v>7.6201641266120243E-3</v>
      </c>
      <c r="S60" s="308">
        <f>K60-6446</f>
        <v>0</v>
      </c>
      <c r="T60" s="342"/>
      <c r="U60" s="309">
        <f>6621-K60</f>
        <v>175</v>
      </c>
      <c r="V60" s="16">
        <f>U60*J60</f>
        <v>120330</v>
      </c>
    </row>
    <row r="61" spans="1:22" ht="14.5" x14ac:dyDescent="0.35">
      <c r="A61" s="1">
        <v>55</v>
      </c>
      <c r="B61" s="233">
        <v>1079</v>
      </c>
      <c r="C61" s="233">
        <v>1079</v>
      </c>
      <c r="D61" s="236" t="s">
        <v>178</v>
      </c>
      <c r="E61" s="286">
        <f>VLOOKUP($B61,[1]FY2015_SchlAid!$C$4:$KA$4192,282,FALSE)</f>
        <v>802.8</v>
      </c>
      <c r="F61" s="35">
        <v>6366</v>
      </c>
      <c r="G61" s="34">
        <v>5110625</v>
      </c>
      <c r="H61" s="35">
        <v>36683</v>
      </c>
      <c r="I61" s="34">
        <f>G61+H61</f>
        <v>5147308</v>
      </c>
      <c r="J61" s="230">
        <v>824</v>
      </c>
      <c r="K61" s="36">
        <f>F61+$H$2</f>
        <v>6446</v>
      </c>
      <c r="L61" s="276">
        <f>J61*K61</f>
        <v>5311504</v>
      </c>
      <c r="M61" s="35">
        <f>MAX((G61*1.01)-L61,0)</f>
        <v>0</v>
      </c>
      <c r="N61" s="280">
        <f>L61+M61</f>
        <v>5311504</v>
      </c>
      <c r="O61" s="36">
        <f>N61-I61</f>
        <v>164196</v>
      </c>
      <c r="P61" s="240">
        <f>O61/I61</f>
        <v>3.1899392847678829E-2</v>
      </c>
      <c r="Q61" s="248">
        <f>J61-E61</f>
        <v>21.200000000000045</v>
      </c>
      <c r="R61" s="4">
        <f>Q61/E61</f>
        <v>2.6407573492775345E-2</v>
      </c>
      <c r="S61" s="339">
        <f>K61-6446</f>
        <v>0</v>
      </c>
      <c r="T61" s="343"/>
      <c r="U61" s="340">
        <f>6621-K61</f>
        <v>175</v>
      </c>
      <c r="V61" s="344">
        <f>U61*J61</f>
        <v>144200</v>
      </c>
    </row>
    <row r="62" spans="1:22" ht="14.5" x14ac:dyDescent="0.35">
      <c r="A62" s="1">
        <v>56</v>
      </c>
      <c r="B62" s="233">
        <v>1095</v>
      </c>
      <c r="C62" s="233">
        <v>1095</v>
      </c>
      <c r="D62" s="235" t="s">
        <v>183</v>
      </c>
      <c r="E62" s="285">
        <f>VLOOKUP($B62,[1]FY2015_SchlAid!$C$4:$KA$4192,282,FALSE)</f>
        <v>688.8</v>
      </c>
      <c r="F62" s="29">
        <v>6366</v>
      </c>
      <c r="G62" s="28">
        <v>4384901</v>
      </c>
      <c r="H62" s="29">
        <v>0</v>
      </c>
      <c r="I62" s="28">
        <f>G62+H62</f>
        <v>4384901</v>
      </c>
      <c r="J62" s="229">
        <v>723.5</v>
      </c>
      <c r="K62" s="30">
        <f>F62+$H$2</f>
        <v>6446</v>
      </c>
      <c r="L62" s="275">
        <f>J62*K62</f>
        <v>4663681</v>
      </c>
      <c r="M62" s="29">
        <f>MAX((G62*1.01)-L62,0)</f>
        <v>0</v>
      </c>
      <c r="N62" s="279">
        <f>L62+M62</f>
        <v>4663681</v>
      </c>
      <c r="O62" s="30">
        <f>N62-I62</f>
        <v>278780</v>
      </c>
      <c r="P62" s="239">
        <f>O62/I62</f>
        <v>6.3577262063613291E-2</v>
      </c>
      <c r="Q62" s="248">
        <f>J62-E62</f>
        <v>34.700000000000045</v>
      </c>
      <c r="R62" s="4">
        <f>Q62/E62</f>
        <v>5.0377468060394962E-2</v>
      </c>
      <c r="S62" s="308">
        <f>K62-6446</f>
        <v>0</v>
      </c>
      <c r="T62" s="342"/>
      <c r="U62" s="309">
        <f>6621-K62</f>
        <v>175</v>
      </c>
      <c r="V62" s="16">
        <f>U62*J62</f>
        <v>126612.5</v>
      </c>
    </row>
    <row r="63" spans="1:22" ht="14.5" x14ac:dyDescent="0.35">
      <c r="A63" s="1">
        <v>57</v>
      </c>
      <c r="B63" s="233">
        <v>4772</v>
      </c>
      <c r="C63" s="233">
        <v>4772</v>
      </c>
      <c r="D63" s="235" t="s">
        <v>464</v>
      </c>
      <c r="E63" s="285">
        <f>VLOOKUP($B63,[1]FY2015_SchlAid!$C$4:$KA$4192,282,FALSE)</f>
        <v>843.6</v>
      </c>
      <c r="F63" s="29">
        <v>6392</v>
      </c>
      <c r="G63" s="28">
        <v>5392291</v>
      </c>
      <c r="H63" s="29">
        <v>0</v>
      </c>
      <c r="I63" s="28">
        <f>G63+H63</f>
        <v>5392291</v>
      </c>
      <c r="J63" s="229">
        <v>822</v>
      </c>
      <c r="K63" s="30">
        <f>F63+$H$2</f>
        <v>6472</v>
      </c>
      <c r="L63" s="275">
        <f>J63*K63</f>
        <v>5319984</v>
      </c>
      <c r="M63" s="29">
        <f>MAX((G63*1.01)-L63,0)</f>
        <v>126229.91000000015</v>
      </c>
      <c r="N63" s="279">
        <f>L63+M63</f>
        <v>5446213.9100000001</v>
      </c>
      <c r="O63" s="30">
        <f>N63-I63</f>
        <v>53922.910000000149</v>
      </c>
      <c r="P63" s="239">
        <f>O63/I63</f>
        <v>1.0000000000000028E-2</v>
      </c>
      <c r="Q63" s="248">
        <f>J63-E63</f>
        <v>-21.600000000000023</v>
      </c>
      <c r="R63" s="4">
        <f>Q63/E63</f>
        <v>-2.5604551920341421E-2</v>
      </c>
      <c r="S63" s="308">
        <f>K63-6446</f>
        <v>26</v>
      </c>
      <c r="T63" s="342">
        <f>S63*J63</f>
        <v>21372</v>
      </c>
      <c r="U63" s="309">
        <f>6621-K63</f>
        <v>149</v>
      </c>
      <c r="V63" s="16">
        <f>U63*J63</f>
        <v>122478</v>
      </c>
    </row>
    <row r="64" spans="1:22" ht="14.5" x14ac:dyDescent="0.35">
      <c r="A64" s="1">
        <v>58</v>
      </c>
      <c r="B64" s="233">
        <v>1107</v>
      </c>
      <c r="C64" s="233">
        <v>1107</v>
      </c>
      <c r="D64" s="235" t="s">
        <v>184</v>
      </c>
      <c r="E64" s="285">
        <f>VLOOKUP($B64,[1]FY2015_SchlAid!$C$4:$KA$4192,282,FALSE)</f>
        <v>1343.6</v>
      </c>
      <c r="F64" s="29">
        <v>6366</v>
      </c>
      <c r="G64" s="28">
        <v>8553358</v>
      </c>
      <c r="H64" s="29">
        <v>0</v>
      </c>
      <c r="I64" s="28">
        <f>G64+H64</f>
        <v>8553358</v>
      </c>
      <c r="J64" s="229">
        <v>1360.5</v>
      </c>
      <c r="K64" s="30">
        <f>F64+$H$2</f>
        <v>6446</v>
      </c>
      <c r="L64" s="275">
        <f>J64*K64</f>
        <v>8769783</v>
      </c>
      <c r="M64" s="29">
        <f>MAX((G64*1.01)-L64,0)</f>
        <v>0</v>
      </c>
      <c r="N64" s="279">
        <f>L64+M64</f>
        <v>8769783</v>
      </c>
      <c r="O64" s="30">
        <f>N64-I64</f>
        <v>216425</v>
      </c>
      <c r="P64" s="239">
        <f>O64/I64</f>
        <v>2.5302927809171556E-2</v>
      </c>
      <c r="Q64" s="248">
        <f>J64-E64</f>
        <v>16.900000000000091</v>
      </c>
      <c r="R64" s="4">
        <f>Q64/E64</f>
        <v>1.257814825841031E-2</v>
      </c>
      <c r="S64" s="308">
        <f>K64-6446</f>
        <v>0</v>
      </c>
      <c r="T64" s="342"/>
      <c r="U64" s="309">
        <f>6621-K64</f>
        <v>175</v>
      </c>
      <c r="V64" s="16">
        <f>U64*J64</f>
        <v>238087.5</v>
      </c>
    </row>
    <row r="65" spans="1:22" ht="14.5" x14ac:dyDescent="0.35">
      <c r="A65" s="1">
        <v>59</v>
      </c>
      <c r="B65" s="233">
        <v>1116</v>
      </c>
      <c r="C65" s="233">
        <v>1116</v>
      </c>
      <c r="D65" s="235" t="s">
        <v>185</v>
      </c>
      <c r="E65" s="285">
        <f>VLOOKUP($B65,[1]FY2015_SchlAid!$C$4:$KA$4192,282,FALSE)</f>
        <v>1589.3</v>
      </c>
      <c r="F65" s="29">
        <v>6426</v>
      </c>
      <c r="G65" s="28">
        <v>10212842</v>
      </c>
      <c r="H65" s="29">
        <v>0</v>
      </c>
      <c r="I65" s="28">
        <f>G65+H65</f>
        <v>10212842</v>
      </c>
      <c r="J65" s="229">
        <v>1542.3</v>
      </c>
      <c r="K65" s="30">
        <f>F65+$H$2</f>
        <v>6506</v>
      </c>
      <c r="L65" s="275">
        <f>J65*K65</f>
        <v>10034203.799999999</v>
      </c>
      <c r="M65" s="29">
        <f>MAX((G65*1.01)-L65,0)</f>
        <v>280766.62000000104</v>
      </c>
      <c r="N65" s="279">
        <f>L65+M65</f>
        <v>10314970.42</v>
      </c>
      <c r="O65" s="30">
        <f>N65-I65</f>
        <v>102128.41999999993</v>
      </c>
      <c r="P65" s="239">
        <f>O65/I65</f>
        <v>9.9999999999999933E-3</v>
      </c>
      <c r="Q65" s="248">
        <f>J65-E65</f>
        <v>-47</v>
      </c>
      <c r="R65" s="4">
        <f>Q65/E65</f>
        <v>-2.9572767885232495E-2</v>
      </c>
      <c r="S65" s="308">
        <f>K65-6446</f>
        <v>60</v>
      </c>
      <c r="T65" s="342">
        <f>S65*J65</f>
        <v>92538</v>
      </c>
      <c r="U65" s="309">
        <f>6621-K65</f>
        <v>115</v>
      </c>
      <c r="V65" s="16">
        <f>U65*J65</f>
        <v>177364.5</v>
      </c>
    </row>
    <row r="66" spans="1:22" ht="14.5" x14ac:dyDescent="0.35">
      <c r="A66" s="1">
        <v>60</v>
      </c>
      <c r="B66" s="233">
        <v>1134</v>
      </c>
      <c r="C66" s="233">
        <v>1134</v>
      </c>
      <c r="D66" s="236" t="s">
        <v>186</v>
      </c>
      <c r="E66" s="286">
        <f>VLOOKUP($B66,[1]FY2015_SchlAid!$C$4:$KA$4192,282,FALSE)</f>
        <v>293.60000000000002</v>
      </c>
      <c r="F66" s="35">
        <v>6383</v>
      </c>
      <c r="G66" s="34">
        <v>1874049</v>
      </c>
      <c r="H66" s="35">
        <v>14282</v>
      </c>
      <c r="I66" s="34">
        <f>G66+H66</f>
        <v>1888331</v>
      </c>
      <c r="J66" s="230">
        <v>289.10000000000002</v>
      </c>
      <c r="K66" s="36">
        <f>F66+$H$2</f>
        <v>6463</v>
      </c>
      <c r="L66" s="276">
        <f>J66*K66</f>
        <v>1868453.3</v>
      </c>
      <c r="M66" s="35">
        <f>MAX((G66*1.01)-L66,0)</f>
        <v>24336.189999999944</v>
      </c>
      <c r="N66" s="280">
        <f>L66+M66</f>
        <v>1892789.49</v>
      </c>
      <c r="O66" s="36">
        <f>N66-I66</f>
        <v>4458.4899999999907</v>
      </c>
      <c r="P66" s="240">
        <f>O66/I66</f>
        <v>2.3610744090945871E-3</v>
      </c>
      <c r="Q66" s="248">
        <f>J66-E66</f>
        <v>-4.5</v>
      </c>
      <c r="R66" s="4">
        <f>Q66/E66</f>
        <v>-1.5326975476839236E-2</v>
      </c>
      <c r="S66" s="339">
        <f>K66-6446</f>
        <v>17</v>
      </c>
      <c r="T66" s="343">
        <f>S66*J66</f>
        <v>4914.7000000000007</v>
      </c>
      <c r="U66" s="340">
        <f>6621-K66</f>
        <v>158</v>
      </c>
      <c r="V66" s="344">
        <f>U66*J66</f>
        <v>45677.8</v>
      </c>
    </row>
    <row r="67" spans="1:22" ht="14.5" x14ac:dyDescent="0.35">
      <c r="A67" s="1">
        <v>61</v>
      </c>
      <c r="B67" s="233">
        <v>1152</v>
      </c>
      <c r="C67" s="233">
        <v>1152</v>
      </c>
      <c r="D67" s="235" t="s">
        <v>187</v>
      </c>
      <c r="E67" s="285">
        <f>VLOOKUP($B67,[1]FY2015_SchlAid!$C$4:$KA$4192,282,FALSE)</f>
        <v>975.1</v>
      </c>
      <c r="F67" s="29">
        <v>6417</v>
      </c>
      <c r="G67" s="28">
        <v>6257217</v>
      </c>
      <c r="H67" s="29">
        <v>0</v>
      </c>
      <c r="I67" s="28">
        <f>G67+H67</f>
        <v>6257217</v>
      </c>
      <c r="J67" s="229">
        <v>956.2</v>
      </c>
      <c r="K67" s="30">
        <f>F67+$H$2</f>
        <v>6497</v>
      </c>
      <c r="L67" s="275">
        <f>J67*K67</f>
        <v>6212431.4000000004</v>
      </c>
      <c r="M67" s="29">
        <f>MAX((G67*1.01)-L67,0)</f>
        <v>107357.76999999955</v>
      </c>
      <c r="N67" s="279">
        <f>L67+M67</f>
        <v>6319789.1699999999</v>
      </c>
      <c r="O67" s="30">
        <f>N67-I67</f>
        <v>62572.169999999925</v>
      </c>
      <c r="P67" s="239">
        <f>O67/I67</f>
        <v>9.9999999999999881E-3</v>
      </c>
      <c r="Q67" s="248">
        <f>J67-E67</f>
        <v>-18.899999999999977</v>
      </c>
      <c r="R67" s="4">
        <f>Q67/E67</f>
        <v>-1.9382627422828404E-2</v>
      </c>
      <c r="S67" s="308">
        <f>K67-6446</f>
        <v>51</v>
      </c>
      <c r="T67" s="342">
        <f>S67*J67</f>
        <v>48766.200000000004</v>
      </c>
      <c r="U67" s="309">
        <f>6621-K67</f>
        <v>124</v>
      </c>
      <c r="V67" s="16">
        <f>U67*J67</f>
        <v>118568.8</v>
      </c>
    </row>
    <row r="68" spans="1:22" ht="14.5" x14ac:dyDescent="0.35">
      <c r="A68" s="1">
        <v>62</v>
      </c>
      <c r="B68" s="233">
        <v>1197</v>
      </c>
      <c r="C68" s="233">
        <v>1197</v>
      </c>
      <c r="D68" s="235" t="s">
        <v>188</v>
      </c>
      <c r="E68" s="285">
        <f>VLOOKUP($B68,[1]FY2015_SchlAid!$C$4:$KA$4192,282,FALSE)</f>
        <v>938.7</v>
      </c>
      <c r="F68" s="29">
        <v>6366</v>
      </c>
      <c r="G68" s="28">
        <v>5975764</v>
      </c>
      <c r="H68" s="29">
        <v>0</v>
      </c>
      <c r="I68" s="28">
        <f>G68+H68</f>
        <v>5975764</v>
      </c>
      <c r="J68" s="229">
        <v>927.8</v>
      </c>
      <c r="K68" s="30">
        <f>F68+$H$2</f>
        <v>6446</v>
      </c>
      <c r="L68" s="275">
        <f>J68*K68</f>
        <v>5980598.7999999998</v>
      </c>
      <c r="M68" s="29">
        <f>MAX((G68*1.01)-L68,0)</f>
        <v>54922.839999999851</v>
      </c>
      <c r="N68" s="279">
        <f>L68+M68</f>
        <v>6035521.6399999997</v>
      </c>
      <c r="O68" s="30">
        <f>N68-I68</f>
        <v>59757.639999999665</v>
      </c>
      <c r="P68" s="239">
        <f>O68/I68</f>
        <v>9.9999999999999447E-3</v>
      </c>
      <c r="Q68" s="248">
        <f>J68-E68</f>
        <v>-10.900000000000091</v>
      </c>
      <c r="R68" s="4">
        <f>Q68/E68</f>
        <v>-1.161180355811238E-2</v>
      </c>
      <c r="S68" s="308">
        <f>K68-6446</f>
        <v>0</v>
      </c>
      <c r="T68" s="342"/>
      <c r="U68" s="309">
        <f>6621-K68</f>
        <v>175</v>
      </c>
      <c r="V68" s="16">
        <f>U68*J68</f>
        <v>162365</v>
      </c>
    </row>
    <row r="69" spans="1:22" ht="14.5" x14ac:dyDescent="0.35">
      <c r="A69" s="1">
        <v>63</v>
      </c>
      <c r="B69" s="233">
        <v>1206</v>
      </c>
      <c r="C69" s="233">
        <v>1206</v>
      </c>
      <c r="D69" s="235" t="s">
        <v>512</v>
      </c>
      <c r="E69" s="285">
        <f>VLOOKUP($B69,[1]FY2015_SchlAid!$C$4:$KA$4192,282,FALSE)</f>
        <v>944.9</v>
      </c>
      <c r="F69" s="29">
        <v>6401</v>
      </c>
      <c r="G69" s="28">
        <v>6048305</v>
      </c>
      <c r="H69" s="29">
        <v>0</v>
      </c>
      <c r="I69" s="28">
        <f>G69+H69</f>
        <v>6048305</v>
      </c>
      <c r="J69" s="229">
        <v>953.7</v>
      </c>
      <c r="K69" s="30">
        <f>F69+$H$2</f>
        <v>6481</v>
      </c>
      <c r="L69" s="275">
        <f>J69*K69</f>
        <v>6180929.7000000002</v>
      </c>
      <c r="M69" s="29">
        <f>MAX((G69*1.01)-L69,0)</f>
        <v>0</v>
      </c>
      <c r="N69" s="279">
        <f>L69+M69</f>
        <v>6180929.7000000002</v>
      </c>
      <c r="O69" s="30">
        <f>N69-I69</f>
        <v>132624.70000000019</v>
      </c>
      <c r="P69" s="239">
        <f>O69/I69</f>
        <v>2.1927581363704408E-2</v>
      </c>
      <c r="Q69" s="248">
        <f>J69-E69</f>
        <v>8.8000000000000682</v>
      </c>
      <c r="R69" s="4">
        <f>Q69/E69</f>
        <v>9.3131548311991413E-3</v>
      </c>
      <c r="S69" s="308">
        <f>K69-6446</f>
        <v>35</v>
      </c>
      <c r="T69" s="342">
        <f>S69*J69</f>
        <v>33379.5</v>
      </c>
      <c r="U69" s="309">
        <f>6621-K69</f>
        <v>140</v>
      </c>
      <c r="V69" s="16">
        <f>U69*J69</f>
        <v>133518</v>
      </c>
    </row>
    <row r="70" spans="1:22" ht="14.5" x14ac:dyDescent="0.35">
      <c r="A70" s="1">
        <v>64</v>
      </c>
      <c r="B70" s="233">
        <v>1211</v>
      </c>
      <c r="C70" s="233">
        <v>1211</v>
      </c>
      <c r="D70" s="235" t="s">
        <v>189</v>
      </c>
      <c r="E70" s="285">
        <f>VLOOKUP($B70,[1]FY2015_SchlAid!$C$4:$KA$4192,282,FALSE)</f>
        <v>1448.1</v>
      </c>
      <c r="F70" s="29">
        <v>6366</v>
      </c>
      <c r="G70" s="28">
        <v>9218605</v>
      </c>
      <c r="H70" s="29">
        <v>0</v>
      </c>
      <c r="I70" s="28">
        <f>G70+H70</f>
        <v>9218605</v>
      </c>
      <c r="J70" s="229">
        <v>1423.3</v>
      </c>
      <c r="K70" s="30">
        <f>F70+$H$2</f>
        <v>6446</v>
      </c>
      <c r="L70" s="275">
        <f>J70*K70</f>
        <v>9174591.7999999989</v>
      </c>
      <c r="M70" s="29">
        <f>MAX((G70*1.01)-L70,0)</f>
        <v>136199.25000000186</v>
      </c>
      <c r="N70" s="279">
        <f>L70+M70</f>
        <v>9310791.0500000007</v>
      </c>
      <c r="O70" s="30">
        <f>N70-I70</f>
        <v>92186.050000000745</v>
      </c>
      <c r="P70" s="239">
        <f>O70/I70</f>
        <v>1.000000000000008E-2</v>
      </c>
      <c r="Q70" s="248">
        <f>J70-E70</f>
        <v>-24.799999999999955</v>
      </c>
      <c r="R70" s="4">
        <f>Q70/E70</f>
        <v>-1.7125889096056873E-2</v>
      </c>
      <c r="S70" s="308">
        <f>K70-6446</f>
        <v>0</v>
      </c>
      <c r="T70" s="342"/>
      <c r="U70" s="309">
        <f>6621-K70</f>
        <v>175</v>
      </c>
      <c r="V70" s="16">
        <f>U70*J70</f>
        <v>249077.5</v>
      </c>
    </row>
    <row r="71" spans="1:22" ht="14.5" x14ac:dyDescent="0.35">
      <c r="A71" s="1">
        <v>65</v>
      </c>
      <c r="B71" s="233">
        <v>1215</v>
      </c>
      <c r="C71" s="233">
        <v>1215</v>
      </c>
      <c r="D71" s="236" t="s">
        <v>190</v>
      </c>
      <c r="E71" s="286">
        <f>VLOOKUP($B71,[1]FY2015_SchlAid!$C$4:$KA$4192,282,FALSE)</f>
        <v>340.8</v>
      </c>
      <c r="F71" s="35">
        <v>6366</v>
      </c>
      <c r="G71" s="34">
        <v>2169533</v>
      </c>
      <c r="H71" s="35">
        <v>0</v>
      </c>
      <c r="I71" s="34">
        <f>G71+H71</f>
        <v>2169533</v>
      </c>
      <c r="J71" s="230">
        <v>343</v>
      </c>
      <c r="K71" s="36">
        <f>F71+$H$2</f>
        <v>6446</v>
      </c>
      <c r="L71" s="276">
        <f>J71*K71</f>
        <v>2210978</v>
      </c>
      <c r="M71" s="35">
        <f>MAX((G71*1.01)-L71,0)</f>
        <v>0</v>
      </c>
      <c r="N71" s="280">
        <f>L71+M71</f>
        <v>2210978</v>
      </c>
      <c r="O71" s="36">
        <f>N71-I71</f>
        <v>41445</v>
      </c>
      <c r="P71" s="240">
        <f>O71/I71</f>
        <v>1.9103189488244705E-2</v>
      </c>
      <c r="Q71" s="248">
        <f>J71-E71</f>
        <v>2.1999999999999886</v>
      </c>
      <c r="R71" s="4">
        <f>Q71/E71</f>
        <v>6.4553990610328304E-3</v>
      </c>
      <c r="S71" s="339">
        <f>K71-6446</f>
        <v>0</v>
      </c>
      <c r="T71" s="343"/>
      <c r="U71" s="340">
        <f>6621-K71</f>
        <v>175</v>
      </c>
      <c r="V71" s="344">
        <f>U71*J71</f>
        <v>60025</v>
      </c>
    </row>
    <row r="72" spans="1:22" ht="14.5" x14ac:dyDescent="0.35">
      <c r="A72" s="1">
        <v>66</v>
      </c>
      <c r="B72" s="233">
        <v>1218</v>
      </c>
      <c r="C72" s="233">
        <v>1218</v>
      </c>
      <c r="D72" s="235" t="s">
        <v>18</v>
      </c>
      <c r="E72" s="285">
        <f>VLOOKUP($B72,[1]FY2015_SchlAid!$C$4:$KA$4192,282,FALSE)</f>
        <v>371</v>
      </c>
      <c r="F72" s="29">
        <v>6494</v>
      </c>
      <c r="G72" s="28">
        <v>2409274</v>
      </c>
      <c r="H72" s="29">
        <v>0</v>
      </c>
      <c r="I72" s="28">
        <f>G72+H72</f>
        <v>2409274</v>
      </c>
      <c r="J72" s="229">
        <v>380</v>
      </c>
      <c r="K72" s="30">
        <f>F72+$H$2</f>
        <v>6574</v>
      </c>
      <c r="L72" s="275">
        <f>J72*K72</f>
        <v>2498120</v>
      </c>
      <c r="M72" s="29">
        <f>MAX((G72*1.01)-L72,0)</f>
        <v>0</v>
      </c>
      <c r="N72" s="279">
        <f>L72+M72</f>
        <v>2498120</v>
      </c>
      <c r="O72" s="30">
        <f>N72-I72</f>
        <v>88846</v>
      </c>
      <c r="P72" s="239">
        <f>O72/I72</f>
        <v>3.6876669071263794E-2</v>
      </c>
      <c r="Q72" s="248">
        <f>J72-E72</f>
        <v>9</v>
      </c>
      <c r="R72" s="4">
        <f>Q72/E72</f>
        <v>2.4258760107816711E-2</v>
      </c>
      <c r="S72" s="308">
        <f>K72-6446</f>
        <v>128</v>
      </c>
      <c r="T72" s="342">
        <f>S72*J72</f>
        <v>48640</v>
      </c>
      <c r="U72" s="309">
        <f>6621-K72</f>
        <v>47</v>
      </c>
      <c r="V72" s="16">
        <f>U72*J72</f>
        <v>17860</v>
      </c>
    </row>
    <row r="73" spans="1:22" ht="14.5" x14ac:dyDescent="0.35">
      <c r="A73" s="1">
        <v>67</v>
      </c>
      <c r="B73" s="233">
        <v>2763</v>
      </c>
      <c r="C73" s="233">
        <v>2763</v>
      </c>
      <c r="D73" s="235" t="s">
        <v>19</v>
      </c>
      <c r="E73" s="285">
        <f>VLOOKUP($B73,[1]FY2015_SchlAid!$C$4:$KA$4192,282,FALSE)</f>
        <v>621.1</v>
      </c>
      <c r="F73" s="29">
        <v>6458</v>
      </c>
      <c r="G73" s="28">
        <v>4011064</v>
      </c>
      <c r="H73" s="29">
        <v>0</v>
      </c>
      <c r="I73" s="28">
        <f>G73+H73</f>
        <v>4011064</v>
      </c>
      <c r="J73" s="229">
        <v>598.70000000000005</v>
      </c>
      <c r="K73" s="30">
        <f>F73+$H$2</f>
        <v>6538</v>
      </c>
      <c r="L73" s="275">
        <f>J73*K73</f>
        <v>3914300.6</v>
      </c>
      <c r="M73" s="29">
        <f>MAX((G73*1.01)-L73,0)</f>
        <v>136874.04000000004</v>
      </c>
      <c r="N73" s="279">
        <f>L73+M73</f>
        <v>4051174.64</v>
      </c>
      <c r="O73" s="30">
        <f>N73-I73</f>
        <v>40110.64000000013</v>
      </c>
      <c r="P73" s="239">
        <f>O73/I73</f>
        <v>1.0000000000000033E-2</v>
      </c>
      <c r="Q73" s="248">
        <f>J73-E73</f>
        <v>-22.399999999999977</v>
      </c>
      <c r="R73" s="4">
        <f>Q73/E73</f>
        <v>-3.6065045886330666E-2</v>
      </c>
      <c r="S73" s="308">
        <f>K73-6446</f>
        <v>92</v>
      </c>
      <c r="T73" s="342">
        <f>S73*J73</f>
        <v>55080.4</v>
      </c>
      <c r="U73" s="309">
        <f>6621-K73</f>
        <v>83</v>
      </c>
      <c r="V73" s="16">
        <f>U73*J73</f>
        <v>49692.100000000006</v>
      </c>
    </row>
    <row r="74" spans="1:22" ht="14.5" x14ac:dyDescent="0.35">
      <c r="A74" s="1">
        <v>68</v>
      </c>
      <c r="B74" s="233">
        <v>1221</v>
      </c>
      <c r="C74" s="233">
        <v>1221</v>
      </c>
      <c r="D74" s="235" t="s">
        <v>20</v>
      </c>
      <c r="E74" s="285">
        <f>VLOOKUP($B74,[1]FY2015_SchlAid!$C$4:$KA$4192,282,FALSE)</f>
        <v>1797.6</v>
      </c>
      <c r="F74" s="29">
        <v>6402</v>
      </c>
      <c r="G74" s="28">
        <v>11508235</v>
      </c>
      <c r="H74" s="29">
        <v>0</v>
      </c>
      <c r="I74" s="28">
        <f>G74+H74</f>
        <v>11508235</v>
      </c>
      <c r="J74" s="229">
        <v>1839.6</v>
      </c>
      <c r="K74" s="30">
        <f>F74+$H$2</f>
        <v>6482</v>
      </c>
      <c r="L74" s="275">
        <f>J74*K74</f>
        <v>11924287.199999999</v>
      </c>
      <c r="M74" s="29">
        <f>MAX((G74*1.01)-L74,0)</f>
        <v>0</v>
      </c>
      <c r="N74" s="279">
        <f>L74+M74</f>
        <v>11924287.199999999</v>
      </c>
      <c r="O74" s="30">
        <f>N74-I74</f>
        <v>416052.19999999925</v>
      </c>
      <c r="P74" s="239">
        <f>O74/I74</f>
        <v>3.6152563794534895E-2</v>
      </c>
      <c r="Q74" s="248">
        <f>J74-E74</f>
        <v>42</v>
      </c>
      <c r="R74" s="4">
        <f>Q74/E74</f>
        <v>2.3364485981308414E-2</v>
      </c>
      <c r="S74" s="308">
        <f>K74-6446</f>
        <v>36</v>
      </c>
      <c r="T74" s="342">
        <f>S74*J74</f>
        <v>66225.599999999991</v>
      </c>
      <c r="U74" s="309">
        <f>6621-K74</f>
        <v>139</v>
      </c>
      <c r="V74" s="16">
        <f>U74*J74</f>
        <v>255704.4</v>
      </c>
    </row>
    <row r="75" spans="1:22" ht="14.5" x14ac:dyDescent="0.35">
      <c r="A75" s="1">
        <v>69</v>
      </c>
      <c r="B75" s="233">
        <v>1233</v>
      </c>
      <c r="C75" s="233">
        <v>1233</v>
      </c>
      <c r="D75" s="235" t="s">
        <v>193</v>
      </c>
      <c r="E75" s="285">
        <f>VLOOKUP($B75,[1]FY2015_SchlAid!$C$4:$KA$4192,282,FALSE)</f>
        <v>1236.7</v>
      </c>
      <c r="F75" s="29">
        <v>6366</v>
      </c>
      <c r="G75" s="28">
        <v>7872832</v>
      </c>
      <c r="H75" s="29">
        <v>0</v>
      </c>
      <c r="I75" s="28">
        <f>G75+H75</f>
        <v>7872832</v>
      </c>
      <c r="J75" s="229">
        <v>1209.5</v>
      </c>
      <c r="K75" s="30">
        <f>F75+$H$2</f>
        <v>6446</v>
      </c>
      <c r="L75" s="275">
        <f>J75*K75</f>
        <v>7796437</v>
      </c>
      <c r="M75" s="29">
        <f>MAX((G75*1.01)-L75,0)</f>
        <v>155123.3200000003</v>
      </c>
      <c r="N75" s="279">
        <f>L75+M75</f>
        <v>7951560.3200000003</v>
      </c>
      <c r="O75" s="30">
        <f>N75-I75</f>
        <v>78728.320000000298</v>
      </c>
      <c r="P75" s="239">
        <f>O75/I75</f>
        <v>1.0000000000000038E-2</v>
      </c>
      <c r="Q75" s="248">
        <f>J75-E75</f>
        <v>-27.200000000000045</v>
      </c>
      <c r="R75" s="4">
        <f>Q75/E75</f>
        <v>-2.1994016333791579E-2</v>
      </c>
      <c r="S75" s="308">
        <f>K75-6446</f>
        <v>0</v>
      </c>
      <c r="T75" s="342"/>
      <c r="U75" s="309">
        <f>6621-K75</f>
        <v>175</v>
      </c>
      <c r="V75" s="16">
        <f>U75*J75</f>
        <v>211662.5</v>
      </c>
    </row>
    <row r="76" spans="1:22" ht="14.5" x14ac:dyDescent="0.35">
      <c r="A76" s="1">
        <v>71</v>
      </c>
      <c r="B76" s="233">
        <v>1278</v>
      </c>
      <c r="C76" s="233">
        <v>1278</v>
      </c>
      <c r="D76" s="236" t="s">
        <v>194</v>
      </c>
      <c r="E76" s="286">
        <f>VLOOKUP($B76,[1]FY2015_SchlAid!$C$4:$KA$4192,282,FALSE)</f>
        <v>3859.5</v>
      </c>
      <c r="F76" s="35">
        <v>6412</v>
      </c>
      <c r="G76" s="34">
        <v>24747114</v>
      </c>
      <c r="H76" s="35">
        <v>0</v>
      </c>
      <c r="I76" s="34">
        <f>G76+H76</f>
        <v>24747114</v>
      </c>
      <c r="J76" s="230">
        <v>3833.6</v>
      </c>
      <c r="K76" s="36">
        <f>F76+$H$2</f>
        <v>6492</v>
      </c>
      <c r="L76" s="276">
        <f>J76*K76</f>
        <v>24887731.199999999</v>
      </c>
      <c r="M76" s="35">
        <f>MAX((G76*1.01)-L76,0)</f>
        <v>106853.94000000134</v>
      </c>
      <c r="N76" s="280">
        <f>L76+M76</f>
        <v>24994585.140000001</v>
      </c>
      <c r="O76" s="36">
        <f>N76-I76</f>
        <v>247471.1400000006</v>
      </c>
      <c r="P76" s="240">
        <f>O76/I76</f>
        <v>1.0000000000000024E-2</v>
      </c>
      <c r="Q76" s="248">
        <f>J76-E76</f>
        <v>-25.900000000000091</v>
      </c>
      <c r="R76" s="4">
        <f>Q76/E76</f>
        <v>-6.710713823034095E-3</v>
      </c>
      <c r="S76" s="339">
        <f>K76-6446</f>
        <v>46</v>
      </c>
      <c r="T76" s="343">
        <f>S76*J76</f>
        <v>176345.60000000001</v>
      </c>
      <c r="U76" s="340">
        <f>6621-K76</f>
        <v>129</v>
      </c>
      <c r="V76" s="344">
        <f>U76*J76</f>
        <v>494534.39999999997</v>
      </c>
    </row>
    <row r="77" spans="1:22" ht="14.5" x14ac:dyDescent="0.35">
      <c r="A77" s="1">
        <v>72</v>
      </c>
      <c r="B77" s="233">
        <v>1332</v>
      </c>
      <c r="C77" s="233">
        <v>1332</v>
      </c>
      <c r="D77" s="235" t="s">
        <v>195</v>
      </c>
      <c r="E77" s="285">
        <f>VLOOKUP($B77,[1]FY2015_SchlAid!$C$4:$KA$4192,282,FALSE)</f>
        <v>742.6</v>
      </c>
      <c r="F77" s="29">
        <v>6366</v>
      </c>
      <c r="G77" s="28">
        <v>4727392</v>
      </c>
      <c r="H77" s="29">
        <v>0</v>
      </c>
      <c r="I77" s="28">
        <f>G77+H77</f>
        <v>4727392</v>
      </c>
      <c r="J77" s="229">
        <v>746.3</v>
      </c>
      <c r="K77" s="30">
        <f>F77+$H$2</f>
        <v>6446</v>
      </c>
      <c r="L77" s="275">
        <f>J77*K77</f>
        <v>4810649.8</v>
      </c>
      <c r="M77" s="29">
        <f>MAX((G77*1.01)-L77,0)</f>
        <v>0</v>
      </c>
      <c r="N77" s="279">
        <f>L77+M77</f>
        <v>4810649.8</v>
      </c>
      <c r="O77" s="30">
        <f>N77-I77</f>
        <v>83257.799999999814</v>
      </c>
      <c r="P77" s="239">
        <f>O77/I77</f>
        <v>1.7611782564255263E-2</v>
      </c>
      <c r="Q77" s="248">
        <f>J77-E77</f>
        <v>3.6999999999999318</v>
      </c>
      <c r="R77" s="4">
        <f>Q77/E77</f>
        <v>4.9824939402099803E-3</v>
      </c>
      <c r="S77" s="308">
        <f>K77-6446</f>
        <v>0</v>
      </c>
      <c r="T77" s="342"/>
      <c r="U77" s="309">
        <f>6621-K77</f>
        <v>175</v>
      </c>
      <c r="V77" s="16">
        <f>U77*J77</f>
        <v>130602.49999999999</v>
      </c>
    </row>
    <row r="78" spans="1:22" ht="14.5" x14ac:dyDescent="0.35">
      <c r="A78" s="1">
        <v>73</v>
      </c>
      <c r="B78" s="233">
        <v>1337</v>
      </c>
      <c r="C78" s="233">
        <v>1337</v>
      </c>
      <c r="D78" s="235" t="s">
        <v>196</v>
      </c>
      <c r="E78" s="285">
        <f>VLOOKUP($B78,[1]FY2015_SchlAid!$C$4:$KA$4192,282,FALSE)</f>
        <v>4685.3</v>
      </c>
      <c r="F78" s="29">
        <v>6366</v>
      </c>
      <c r="G78" s="28">
        <v>29826620</v>
      </c>
      <c r="H78" s="29">
        <v>0</v>
      </c>
      <c r="I78" s="28">
        <f>G78+H78</f>
        <v>29826620</v>
      </c>
      <c r="J78" s="229">
        <v>4800.8999999999996</v>
      </c>
      <c r="K78" s="30">
        <f>F78+$H$2</f>
        <v>6446</v>
      </c>
      <c r="L78" s="275">
        <f>J78*K78</f>
        <v>30946601.399999999</v>
      </c>
      <c r="M78" s="29">
        <f>MAX((G78*1.01)-L78,0)</f>
        <v>0</v>
      </c>
      <c r="N78" s="279">
        <f>L78+M78</f>
        <v>30946601.399999999</v>
      </c>
      <c r="O78" s="30">
        <f>N78-I78</f>
        <v>1119981.3999999985</v>
      </c>
      <c r="P78" s="239">
        <f>O78/I78</f>
        <v>3.7549725714814436E-2</v>
      </c>
      <c r="Q78" s="248">
        <f>J78-E78</f>
        <v>115.59999999999945</v>
      </c>
      <c r="R78" s="4">
        <f>Q78/E78</f>
        <v>2.4672913153906784E-2</v>
      </c>
      <c r="S78" s="308">
        <f>K78-6446</f>
        <v>0</v>
      </c>
      <c r="T78" s="342"/>
      <c r="U78" s="309">
        <f>6621-K78</f>
        <v>175</v>
      </c>
      <c r="V78" s="16">
        <f>U78*J78</f>
        <v>840157.49999999988</v>
      </c>
    </row>
    <row r="79" spans="1:22" ht="14.5" x14ac:dyDescent="0.35">
      <c r="A79" s="1">
        <v>74</v>
      </c>
      <c r="B79" s="233">
        <v>1350</v>
      </c>
      <c r="C79" s="233">
        <v>1350</v>
      </c>
      <c r="D79" s="235" t="s">
        <v>21</v>
      </c>
      <c r="E79" s="285">
        <f>VLOOKUP($B79,[1]FY2015_SchlAid!$C$4:$KA$4192,282,FALSE)</f>
        <v>487.8</v>
      </c>
      <c r="F79" s="29">
        <v>6366</v>
      </c>
      <c r="G79" s="28">
        <v>3105335</v>
      </c>
      <c r="H79" s="29">
        <v>0</v>
      </c>
      <c r="I79" s="28">
        <f>G79+H79</f>
        <v>3105335</v>
      </c>
      <c r="J79" s="229">
        <v>478.7</v>
      </c>
      <c r="K79" s="30">
        <f>F79+$H$2</f>
        <v>6446</v>
      </c>
      <c r="L79" s="275">
        <f>J79*K79</f>
        <v>3085700.1999999997</v>
      </c>
      <c r="M79" s="29">
        <f>MAX((G79*1.01)-L79,0)</f>
        <v>50688.150000000373</v>
      </c>
      <c r="N79" s="279">
        <f>L79+M79</f>
        <v>3136388.35</v>
      </c>
      <c r="O79" s="30">
        <f>N79-I79</f>
        <v>31053.350000000093</v>
      </c>
      <c r="P79" s="239">
        <f>O79/I79</f>
        <v>1.000000000000003E-2</v>
      </c>
      <c r="Q79" s="248">
        <f>J79-E79</f>
        <v>-9.1000000000000227</v>
      </c>
      <c r="R79" s="4">
        <f>Q79/E79</f>
        <v>-1.8655186551865564E-2</v>
      </c>
      <c r="S79" s="308">
        <f>K79-6446</f>
        <v>0</v>
      </c>
      <c r="T79" s="342"/>
      <c r="U79" s="309">
        <f>6621-K79</f>
        <v>175</v>
      </c>
      <c r="V79" s="16">
        <f>U79*J79</f>
        <v>83772.5</v>
      </c>
    </row>
    <row r="80" spans="1:22" ht="14.5" x14ac:dyDescent="0.35">
      <c r="A80" s="1">
        <v>75</v>
      </c>
      <c r="B80" s="233">
        <v>1359</v>
      </c>
      <c r="C80" s="233">
        <v>1359</v>
      </c>
      <c r="D80" s="235" t="s">
        <v>197</v>
      </c>
      <c r="E80" s="285">
        <f>VLOOKUP($B80,[1]FY2015_SchlAid!$C$4:$KA$4192,282,FALSE)</f>
        <v>528</v>
      </c>
      <c r="F80" s="29">
        <v>6389</v>
      </c>
      <c r="G80" s="28">
        <v>3373392</v>
      </c>
      <c r="H80" s="29">
        <v>0</v>
      </c>
      <c r="I80" s="28">
        <f>G80+H80</f>
        <v>3373392</v>
      </c>
      <c r="J80" s="229">
        <v>522.6</v>
      </c>
      <c r="K80" s="30">
        <f>F80+$H$2</f>
        <v>6469</v>
      </c>
      <c r="L80" s="275">
        <f>J80*K80</f>
        <v>3380699.4000000004</v>
      </c>
      <c r="M80" s="29">
        <f>MAX((G80*1.01)-L80,0)</f>
        <v>26426.519999999553</v>
      </c>
      <c r="N80" s="279">
        <f>L80+M80</f>
        <v>3407125.92</v>
      </c>
      <c r="O80" s="30">
        <f>N80-I80</f>
        <v>33733.919999999925</v>
      </c>
      <c r="P80" s="239">
        <f>O80/I80</f>
        <v>9.9999999999999777E-3</v>
      </c>
      <c r="Q80" s="248">
        <f>J80-E80</f>
        <v>-5.3999999999999773</v>
      </c>
      <c r="R80" s="4">
        <f>Q80/E80</f>
        <v>-1.0227272727272684E-2</v>
      </c>
      <c r="S80" s="308">
        <f>K80-6446</f>
        <v>23</v>
      </c>
      <c r="T80" s="342">
        <f>S80*J80</f>
        <v>12019.800000000001</v>
      </c>
      <c r="U80" s="309">
        <f>6621-K80</f>
        <v>152</v>
      </c>
      <c r="V80" s="16">
        <f>U80*J80</f>
        <v>79435.199999999997</v>
      </c>
    </row>
    <row r="81" spans="1:22" ht="14.5" x14ac:dyDescent="0.35">
      <c r="A81" s="1">
        <v>76</v>
      </c>
      <c r="B81" s="233">
        <v>1368</v>
      </c>
      <c r="C81" s="233">
        <v>1368</v>
      </c>
      <c r="D81" s="236" t="s">
        <v>198</v>
      </c>
      <c r="E81" s="286">
        <f>VLOOKUP($B81,[1]FY2015_SchlAid!$C$4:$KA$4192,282,FALSE)</f>
        <v>815.6</v>
      </c>
      <c r="F81" s="35">
        <v>6366</v>
      </c>
      <c r="G81" s="34">
        <v>5192110</v>
      </c>
      <c r="H81" s="35">
        <v>0</v>
      </c>
      <c r="I81" s="34">
        <f>G81+H81</f>
        <v>5192110</v>
      </c>
      <c r="J81" s="230">
        <v>816.1</v>
      </c>
      <c r="K81" s="36">
        <f>F81+$H$2</f>
        <v>6446</v>
      </c>
      <c r="L81" s="276">
        <f>J81*K81</f>
        <v>5260580.6000000006</v>
      </c>
      <c r="M81" s="35">
        <f>MAX((G81*1.01)-L81,0)</f>
        <v>0</v>
      </c>
      <c r="N81" s="280">
        <f>L81+M81</f>
        <v>5260580.6000000006</v>
      </c>
      <c r="O81" s="36">
        <f>N81-I81</f>
        <v>68470.600000000559</v>
      </c>
      <c r="P81" s="240">
        <f>O81/I81</f>
        <v>1.3187432469651175E-2</v>
      </c>
      <c r="Q81" s="248">
        <f>J81-E81</f>
        <v>0.5</v>
      </c>
      <c r="R81" s="4">
        <f>Q81/E81</f>
        <v>6.1304561059342814E-4</v>
      </c>
      <c r="S81" s="339">
        <f>K81-6446</f>
        <v>0</v>
      </c>
      <c r="T81" s="343"/>
      <c r="U81" s="340">
        <f>6621-K81</f>
        <v>175</v>
      </c>
      <c r="V81" s="344">
        <f>U81*J81</f>
        <v>142817.5</v>
      </c>
    </row>
    <row r="82" spans="1:22" ht="14.5" x14ac:dyDescent="0.35">
      <c r="A82" s="1">
        <v>77</v>
      </c>
      <c r="B82" s="233">
        <v>1413</v>
      </c>
      <c r="C82" s="233">
        <v>1413</v>
      </c>
      <c r="D82" s="235" t="s">
        <v>199</v>
      </c>
      <c r="E82" s="285">
        <f>VLOOKUP($B82,[1]FY2015_SchlAid!$C$4:$KA$4192,282,FALSE)</f>
        <v>401.1</v>
      </c>
      <c r="F82" s="29">
        <v>6513</v>
      </c>
      <c r="G82" s="28">
        <v>2612364</v>
      </c>
      <c r="H82" s="29">
        <v>0</v>
      </c>
      <c r="I82" s="28">
        <f>G82+H82</f>
        <v>2612364</v>
      </c>
      <c r="J82" s="229">
        <v>390.5</v>
      </c>
      <c r="K82" s="30">
        <f>F82+$H$2</f>
        <v>6593</v>
      </c>
      <c r="L82" s="275">
        <f>J82*K82</f>
        <v>2574566.5</v>
      </c>
      <c r="M82" s="29">
        <f>MAX((G82*1.01)-L82,0)</f>
        <v>63921.14000000013</v>
      </c>
      <c r="N82" s="279">
        <f>L82+M82</f>
        <v>2638487.64</v>
      </c>
      <c r="O82" s="30">
        <f>N82-I82</f>
        <v>26123.64000000013</v>
      </c>
      <c r="P82" s="239">
        <f>O82/I82</f>
        <v>1.0000000000000051E-2</v>
      </c>
      <c r="Q82" s="248">
        <f>J82-E82</f>
        <v>-10.600000000000023</v>
      </c>
      <c r="R82" s="4">
        <f>Q82/E82</f>
        <v>-2.6427324856644282E-2</v>
      </c>
      <c r="S82" s="308">
        <f>K82-6446</f>
        <v>147</v>
      </c>
      <c r="T82" s="342">
        <f>S82*J82</f>
        <v>57403.5</v>
      </c>
      <c r="U82" s="309">
        <f>6621-K82</f>
        <v>28</v>
      </c>
      <c r="V82" s="16">
        <f>U82*J82</f>
        <v>10934</v>
      </c>
    </row>
    <row r="83" spans="1:22" ht="14.5" x14ac:dyDescent="0.35">
      <c r="A83" s="1">
        <v>78</v>
      </c>
      <c r="B83" s="233">
        <v>1431</v>
      </c>
      <c r="C83" s="233">
        <v>1431</v>
      </c>
      <c r="D83" s="235" t="s">
        <v>200</v>
      </c>
      <c r="E83" s="285">
        <f>VLOOKUP($B83,[1]FY2015_SchlAid!$C$4:$KA$4192,282,FALSE)</f>
        <v>417.9</v>
      </c>
      <c r="F83" s="29">
        <v>6413</v>
      </c>
      <c r="G83" s="28">
        <v>2679993</v>
      </c>
      <c r="H83" s="29">
        <v>0</v>
      </c>
      <c r="I83" s="28">
        <f>G83+H83</f>
        <v>2679993</v>
      </c>
      <c r="J83" s="229">
        <v>406.5</v>
      </c>
      <c r="K83" s="30">
        <f>F83+$H$2</f>
        <v>6493</v>
      </c>
      <c r="L83" s="275">
        <f>J83*K83</f>
        <v>2639404.5</v>
      </c>
      <c r="M83" s="29">
        <f>MAX((G83*1.01)-L83,0)</f>
        <v>67388.430000000168</v>
      </c>
      <c r="N83" s="279">
        <f>L83+M83</f>
        <v>2706792.93</v>
      </c>
      <c r="O83" s="30">
        <f>N83-I83</f>
        <v>26799.930000000168</v>
      </c>
      <c r="P83" s="239">
        <f>O83/I83</f>
        <v>1.0000000000000063E-2</v>
      </c>
      <c r="Q83" s="248">
        <f>J83-E83</f>
        <v>-11.399999999999977</v>
      </c>
      <c r="R83" s="4">
        <f>Q83/E83</f>
        <v>-2.7279253409906622E-2</v>
      </c>
      <c r="S83" s="308">
        <f>K83-6446</f>
        <v>47</v>
      </c>
      <c r="T83" s="342">
        <f>S83*J83</f>
        <v>19105.5</v>
      </c>
      <c r="U83" s="309">
        <f>6621-K83</f>
        <v>128</v>
      </c>
      <c r="V83" s="16">
        <f>U83*J83</f>
        <v>52032</v>
      </c>
    </row>
    <row r="84" spans="1:22" ht="14.5" x14ac:dyDescent="0.35">
      <c r="A84" s="1">
        <v>79</v>
      </c>
      <c r="B84" s="233">
        <v>1449</v>
      </c>
      <c r="C84" s="233">
        <v>1449</v>
      </c>
      <c r="D84" s="235" t="s">
        <v>201</v>
      </c>
      <c r="E84" s="285">
        <f>VLOOKUP($B84,[1]FY2015_SchlAid!$C$4:$KA$4192,282,FALSE)</f>
        <v>109.1</v>
      </c>
      <c r="F84" s="29">
        <v>6541</v>
      </c>
      <c r="G84" s="28">
        <v>713623</v>
      </c>
      <c r="H84" s="29">
        <v>17657</v>
      </c>
      <c r="I84" s="28">
        <f>G84+H84</f>
        <v>731280</v>
      </c>
      <c r="J84" s="229"/>
      <c r="K84" s="30"/>
      <c r="L84" s="275"/>
      <c r="M84" s="29"/>
      <c r="N84" s="279">
        <f>L84+M84</f>
        <v>0</v>
      </c>
      <c r="O84" s="30"/>
      <c r="P84" s="239"/>
      <c r="Q84" s="248">
        <f>J84-E84</f>
        <v>-109.1</v>
      </c>
      <c r="R84" s="4">
        <f>Q84/E84</f>
        <v>-1</v>
      </c>
      <c r="S84" s="308"/>
      <c r="T84" s="342"/>
      <c r="U84" s="309"/>
      <c r="V84" s="16">
        <f>U84*J84</f>
        <v>0</v>
      </c>
    </row>
    <row r="85" spans="1:22" ht="14.5" x14ac:dyDescent="0.35">
      <c r="A85" s="1">
        <v>80</v>
      </c>
      <c r="B85" s="233">
        <v>1476</v>
      </c>
      <c r="C85" s="233">
        <v>1476</v>
      </c>
      <c r="D85" s="235" t="s">
        <v>202</v>
      </c>
      <c r="E85" s="285">
        <f>VLOOKUP($B85,[1]FY2015_SchlAid!$C$4:$KA$4192,282,FALSE)</f>
        <v>8995.9</v>
      </c>
      <c r="F85" s="29">
        <v>6435</v>
      </c>
      <c r="G85" s="28">
        <v>57888617</v>
      </c>
      <c r="H85" s="29">
        <v>0</v>
      </c>
      <c r="I85" s="28">
        <f>G85+H85</f>
        <v>57888617</v>
      </c>
      <c r="J85" s="229">
        <v>9101.5</v>
      </c>
      <c r="K85" s="30">
        <f>F85+$H$2</f>
        <v>6515</v>
      </c>
      <c r="L85" s="275">
        <f>J85*K85</f>
        <v>59296272.5</v>
      </c>
      <c r="M85" s="29">
        <f>MAX((G85*1.01)-L85,0)</f>
        <v>0</v>
      </c>
      <c r="N85" s="279">
        <f>L85+M85</f>
        <v>59296272.5</v>
      </c>
      <c r="O85" s="30">
        <f>N85-I85</f>
        <v>1407655.5</v>
      </c>
      <c r="P85" s="239">
        <f>O85/I85</f>
        <v>2.4316619966927178E-2</v>
      </c>
      <c r="Q85" s="248">
        <f>J85-E85</f>
        <v>105.60000000000036</v>
      </c>
      <c r="R85" s="4">
        <f>Q85/E85</f>
        <v>1.1738680954657162E-2</v>
      </c>
      <c r="S85" s="308">
        <f>K85-6446</f>
        <v>69</v>
      </c>
      <c r="T85" s="342">
        <f>S85*J85</f>
        <v>628003.5</v>
      </c>
      <c r="U85" s="309">
        <f>6621-K85</f>
        <v>106</v>
      </c>
      <c r="V85" s="16">
        <f>U85*J85</f>
        <v>964759</v>
      </c>
    </row>
    <row r="86" spans="1:22" ht="14.5" x14ac:dyDescent="0.35">
      <c r="A86" s="1">
        <v>81</v>
      </c>
      <c r="B86" s="233">
        <v>1503</v>
      </c>
      <c r="C86" s="233">
        <v>1503</v>
      </c>
      <c r="D86" s="236" t="s">
        <v>203</v>
      </c>
      <c r="E86" s="286">
        <f>VLOOKUP($B86,[1]FY2015_SchlAid!$C$4:$KA$4192,282,FALSE)</f>
        <v>1425.5</v>
      </c>
      <c r="F86" s="35">
        <v>6366</v>
      </c>
      <c r="G86" s="34">
        <v>9074733</v>
      </c>
      <c r="H86" s="35">
        <v>0</v>
      </c>
      <c r="I86" s="34">
        <f>G86+H86</f>
        <v>9074733</v>
      </c>
      <c r="J86" s="230">
        <v>1396.8</v>
      </c>
      <c r="K86" s="36">
        <f>F86+$H$2</f>
        <v>6446</v>
      </c>
      <c r="L86" s="276">
        <f>J86*K86</f>
        <v>9003772.7999999989</v>
      </c>
      <c r="M86" s="35">
        <f>MAX((G86*1.01)-L86,0)</f>
        <v>161707.53000000119</v>
      </c>
      <c r="N86" s="280">
        <f>L86+M86</f>
        <v>9165480.3300000001</v>
      </c>
      <c r="O86" s="36">
        <f>N86-I86</f>
        <v>90747.330000000075</v>
      </c>
      <c r="P86" s="240">
        <f>O86/I86</f>
        <v>1.0000000000000009E-2</v>
      </c>
      <c r="Q86" s="248">
        <f>J86-E86</f>
        <v>-28.700000000000045</v>
      </c>
      <c r="R86" s="4">
        <f>Q86/E86</f>
        <v>-2.0133286566117185E-2</v>
      </c>
      <c r="S86" s="339">
        <f>K86-6446</f>
        <v>0</v>
      </c>
      <c r="T86" s="343"/>
      <c r="U86" s="340">
        <f>6621-K86</f>
        <v>175</v>
      </c>
      <c r="V86" s="344">
        <f>U86*J86</f>
        <v>244440</v>
      </c>
    </row>
    <row r="87" spans="1:22" ht="14.5" x14ac:dyDescent="0.35">
      <c r="A87" s="1">
        <v>82</v>
      </c>
      <c r="B87" s="233">
        <v>1576</v>
      </c>
      <c r="C87" s="233">
        <v>1576</v>
      </c>
      <c r="D87" s="235" t="s">
        <v>204</v>
      </c>
      <c r="E87" s="285">
        <f>VLOOKUP($B87,[1]FY2015_SchlAid!$C$4:$KA$4192,282,FALSE)</f>
        <v>2247.1</v>
      </c>
      <c r="F87" s="29">
        <v>6366</v>
      </c>
      <c r="G87" s="28">
        <v>14305039</v>
      </c>
      <c r="H87" s="29">
        <v>0</v>
      </c>
      <c r="I87" s="28">
        <f>G87+H87</f>
        <v>14305039</v>
      </c>
      <c r="J87" s="229">
        <v>2351.5</v>
      </c>
      <c r="K87" s="30">
        <f>F87+$H$2</f>
        <v>6446</v>
      </c>
      <c r="L87" s="275">
        <f>J87*K87</f>
        <v>15157769</v>
      </c>
      <c r="M87" s="29">
        <f>MAX((G87*1.01)-L87,0)</f>
        <v>0</v>
      </c>
      <c r="N87" s="279">
        <f>L87+M87</f>
        <v>15157769</v>
      </c>
      <c r="O87" s="30">
        <f>N87-I87</f>
        <v>852730</v>
      </c>
      <c r="P87" s="239">
        <f>O87/I87</f>
        <v>5.9610463138199066E-2</v>
      </c>
      <c r="Q87" s="248">
        <f>J87-E87</f>
        <v>104.40000000000009</v>
      </c>
      <c r="R87" s="4">
        <f>Q87/E87</f>
        <v>4.6459881625205861E-2</v>
      </c>
      <c r="S87" s="308">
        <f>K87-6446</f>
        <v>0</v>
      </c>
      <c r="T87" s="342"/>
      <c r="U87" s="309">
        <f>6621-K87</f>
        <v>175</v>
      </c>
      <c r="V87" s="16">
        <f>U87*J87</f>
        <v>411512.5</v>
      </c>
    </row>
    <row r="88" spans="1:22" ht="14.5" x14ac:dyDescent="0.35">
      <c r="A88" s="1">
        <v>83</v>
      </c>
      <c r="B88" s="233">
        <v>1602</v>
      </c>
      <c r="C88" s="233">
        <v>1602</v>
      </c>
      <c r="D88" s="235" t="s">
        <v>205</v>
      </c>
      <c r="E88" s="285">
        <f>VLOOKUP($B88,[1]FY2015_SchlAid!$C$4:$KA$4192,282,FALSE)</f>
        <v>485.2</v>
      </c>
      <c r="F88" s="29">
        <v>6366</v>
      </c>
      <c r="G88" s="28">
        <v>3088783</v>
      </c>
      <c r="H88" s="29">
        <v>0</v>
      </c>
      <c r="I88" s="28">
        <f>G88+H88</f>
        <v>3088783</v>
      </c>
      <c r="J88" s="229">
        <v>495.2</v>
      </c>
      <c r="K88" s="30">
        <f>F88+$H$2</f>
        <v>6446</v>
      </c>
      <c r="L88" s="275">
        <f>J88*K88</f>
        <v>3192059.1999999997</v>
      </c>
      <c r="M88" s="29">
        <f>MAX((G88*1.01)-L88,0)</f>
        <v>0</v>
      </c>
      <c r="N88" s="279">
        <f>L88+M88</f>
        <v>3192059.1999999997</v>
      </c>
      <c r="O88" s="30">
        <f>N88-I88</f>
        <v>103276.19999999972</v>
      </c>
      <c r="P88" s="239">
        <f>O88/I88</f>
        <v>3.3435887208651344E-2</v>
      </c>
      <c r="Q88" s="248">
        <f>J88-E88</f>
        <v>10</v>
      </c>
      <c r="R88" s="4">
        <f>Q88/E88</f>
        <v>2.0610057708161583E-2</v>
      </c>
      <c r="S88" s="308">
        <f>K88-6446</f>
        <v>0</v>
      </c>
      <c r="T88" s="342"/>
      <c r="U88" s="309">
        <f>6621-K88</f>
        <v>175</v>
      </c>
      <c r="V88" s="16">
        <f>U88*J88</f>
        <v>86660</v>
      </c>
    </row>
    <row r="89" spans="1:22" ht="14.5" x14ac:dyDescent="0.35">
      <c r="A89" s="1">
        <v>84</v>
      </c>
      <c r="B89" s="233">
        <v>1611</v>
      </c>
      <c r="C89" s="233">
        <v>1611</v>
      </c>
      <c r="D89" s="235" t="s">
        <v>206</v>
      </c>
      <c r="E89" s="285">
        <f>VLOOKUP($B89,[1]FY2015_SchlAid!$C$4:$KA$4192,282,FALSE)</f>
        <v>15981.1</v>
      </c>
      <c r="F89" s="29">
        <v>6366</v>
      </c>
      <c r="G89" s="28">
        <v>101735683</v>
      </c>
      <c r="H89" s="29">
        <v>0</v>
      </c>
      <c r="I89" s="28">
        <f>G89+H89</f>
        <v>101735683</v>
      </c>
      <c r="J89" s="229">
        <v>15823.3</v>
      </c>
      <c r="K89" s="30">
        <f>F89+$H$2</f>
        <v>6446</v>
      </c>
      <c r="L89" s="275">
        <f>J89*K89</f>
        <v>101996991.8</v>
      </c>
      <c r="M89" s="29">
        <f>MAX((G89*1.01)-L89,0)</f>
        <v>756048.03000000119</v>
      </c>
      <c r="N89" s="279">
        <f>L89+M89</f>
        <v>102753039.83</v>
      </c>
      <c r="O89" s="30">
        <f>N89-I89</f>
        <v>1017356.8299999982</v>
      </c>
      <c r="P89" s="239">
        <f>O89/I89</f>
        <v>9.9999999999999829E-3</v>
      </c>
      <c r="Q89" s="248">
        <f>J89-E89</f>
        <v>-157.80000000000109</v>
      </c>
      <c r="R89" s="4">
        <f>Q89/E89</f>
        <v>-9.8741638560550325E-3</v>
      </c>
      <c r="S89" s="308">
        <f>K89-6446</f>
        <v>0</v>
      </c>
      <c r="T89" s="342"/>
      <c r="U89" s="309">
        <f>6621-K89</f>
        <v>175</v>
      </c>
      <c r="V89" s="16">
        <f>U89*J89</f>
        <v>2769077.5</v>
      </c>
    </row>
    <row r="90" spans="1:22" ht="14.5" x14ac:dyDescent="0.35">
      <c r="A90" s="1">
        <v>85</v>
      </c>
      <c r="B90" s="233">
        <v>1619</v>
      </c>
      <c r="C90" s="233">
        <v>1619</v>
      </c>
      <c r="D90" s="235" t="s">
        <v>207</v>
      </c>
      <c r="E90" s="285">
        <f>VLOOKUP($B90,[1]FY2015_SchlAid!$C$4:$KA$4192,282,FALSE)</f>
        <v>1182</v>
      </c>
      <c r="F90" s="29">
        <v>6366</v>
      </c>
      <c r="G90" s="28">
        <v>7524612</v>
      </c>
      <c r="H90" s="29">
        <v>0</v>
      </c>
      <c r="I90" s="28">
        <f>G90+H90</f>
        <v>7524612</v>
      </c>
      <c r="J90" s="229">
        <v>1169.5</v>
      </c>
      <c r="K90" s="30">
        <f>F90+$H$2</f>
        <v>6446</v>
      </c>
      <c r="L90" s="275">
        <f>J90*K90</f>
        <v>7538597</v>
      </c>
      <c r="M90" s="29">
        <f>MAX((G90*1.01)-L90,0)</f>
        <v>61261.120000000112</v>
      </c>
      <c r="N90" s="279">
        <f>L90+M90</f>
        <v>7599858.1200000001</v>
      </c>
      <c r="O90" s="30">
        <f>N90-I90</f>
        <v>75246.120000000112</v>
      </c>
      <c r="P90" s="239">
        <f>O90/I90</f>
        <v>1.0000000000000014E-2</v>
      </c>
      <c r="Q90" s="248">
        <f>J90-E90</f>
        <v>-12.5</v>
      </c>
      <c r="R90" s="4">
        <f>Q90/E90</f>
        <v>-1.0575296108291032E-2</v>
      </c>
      <c r="S90" s="308">
        <f>K90-6446</f>
        <v>0</v>
      </c>
      <c r="T90" s="342"/>
      <c r="U90" s="309">
        <f>6621-K90</f>
        <v>175</v>
      </c>
      <c r="V90" s="16">
        <f>U90*J90</f>
        <v>204662.5</v>
      </c>
    </row>
    <row r="91" spans="1:22" ht="14.5" x14ac:dyDescent="0.35">
      <c r="A91" s="1">
        <v>86</v>
      </c>
      <c r="B91" s="233">
        <v>1638</v>
      </c>
      <c r="C91" s="233">
        <v>1638</v>
      </c>
      <c r="D91" s="236" t="s">
        <v>208</v>
      </c>
      <c r="E91" s="286">
        <f>VLOOKUP($B91,[1]FY2015_SchlAid!$C$4:$KA$4192,282,FALSE)</f>
        <v>1393.6</v>
      </c>
      <c r="F91" s="35">
        <v>6380</v>
      </c>
      <c r="G91" s="34">
        <v>8891168</v>
      </c>
      <c r="H91" s="35">
        <v>0</v>
      </c>
      <c r="I91" s="34">
        <f>G91+H91</f>
        <v>8891168</v>
      </c>
      <c r="J91" s="230">
        <v>1394.7</v>
      </c>
      <c r="K91" s="36">
        <f>F91+$H$2</f>
        <v>6460</v>
      </c>
      <c r="L91" s="276">
        <f>J91*K91</f>
        <v>9009762</v>
      </c>
      <c r="M91" s="35">
        <f>MAX((G91*1.01)-L91,0)</f>
        <v>0</v>
      </c>
      <c r="N91" s="280">
        <f>L91+M91</f>
        <v>9009762</v>
      </c>
      <c r="O91" s="36">
        <f>N91-I91</f>
        <v>118594</v>
      </c>
      <c r="P91" s="240">
        <f>O91/I91</f>
        <v>1.3338405032949552E-2</v>
      </c>
      <c r="Q91" s="248">
        <f>J91-E91</f>
        <v>1.1000000000001364</v>
      </c>
      <c r="R91" s="4">
        <f>Q91/E91</f>
        <v>7.893226176809246E-4</v>
      </c>
      <c r="S91" s="339">
        <f>K91-6446</f>
        <v>14</v>
      </c>
      <c r="T91" s="343">
        <f>S91*J91</f>
        <v>19525.8</v>
      </c>
      <c r="U91" s="340">
        <f>6621-K91</f>
        <v>161</v>
      </c>
      <c r="V91" s="344">
        <f>U91*J91</f>
        <v>224546.7</v>
      </c>
    </row>
    <row r="92" spans="1:22" ht="14.5" x14ac:dyDescent="0.35">
      <c r="A92" s="1">
        <v>87</v>
      </c>
      <c r="B92" s="233">
        <v>1675</v>
      </c>
      <c r="C92" s="233">
        <v>1675</v>
      </c>
      <c r="D92" s="235" t="s">
        <v>209</v>
      </c>
      <c r="E92" s="285">
        <f>VLOOKUP($B92,[1]FY2015_SchlAid!$C$4:$KA$4192,282,FALSE)</f>
        <v>212</v>
      </c>
      <c r="F92" s="29">
        <v>6541</v>
      </c>
      <c r="G92" s="28">
        <v>1386692</v>
      </c>
      <c r="H92" s="29">
        <v>0</v>
      </c>
      <c r="I92" s="28">
        <f>G92+H92</f>
        <v>1386692</v>
      </c>
      <c r="J92" s="229">
        <v>194</v>
      </c>
      <c r="K92" s="30">
        <f>F92+$H$2</f>
        <v>6621</v>
      </c>
      <c r="L92" s="275">
        <f>J92*K92</f>
        <v>1284474</v>
      </c>
      <c r="M92" s="29">
        <f>MAX((G92*1.01)-L92,0)</f>
        <v>116084.91999999993</v>
      </c>
      <c r="N92" s="279">
        <f>L92+M92</f>
        <v>1400558.92</v>
      </c>
      <c r="O92" s="30">
        <f>N92-I92</f>
        <v>13866.919999999925</v>
      </c>
      <c r="P92" s="239">
        <f>O92/I92</f>
        <v>9.9999999999999464E-3</v>
      </c>
      <c r="Q92" s="248">
        <f>J92-E92</f>
        <v>-18</v>
      </c>
      <c r="R92" s="4">
        <f>Q92/E92</f>
        <v>-8.4905660377358486E-2</v>
      </c>
      <c r="S92" s="308">
        <f>K92-6446</f>
        <v>175</v>
      </c>
      <c r="T92" s="342">
        <f>S92*J92</f>
        <v>33950</v>
      </c>
      <c r="U92" s="309">
        <f>6621-K92</f>
        <v>0</v>
      </c>
      <c r="V92" s="16">
        <f>U92*J92</f>
        <v>0</v>
      </c>
    </row>
    <row r="93" spans="1:22" ht="14.5" x14ac:dyDescent="0.35">
      <c r="A93" s="1">
        <v>88</v>
      </c>
      <c r="B93" s="233">
        <v>1701</v>
      </c>
      <c r="C93" s="233">
        <v>1701</v>
      </c>
      <c r="D93" s="235" t="s">
        <v>210</v>
      </c>
      <c r="E93" s="285">
        <f>VLOOKUP($B93,[1]FY2015_SchlAid!$C$4:$KA$4192,282,FALSE)</f>
        <v>2047</v>
      </c>
      <c r="F93" s="29">
        <v>6366</v>
      </c>
      <c r="G93" s="28">
        <v>13031202</v>
      </c>
      <c r="H93" s="29">
        <v>0</v>
      </c>
      <c r="I93" s="28">
        <f>G93+H93</f>
        <v>13031202</v>
      </c>
      <c r="J93" s="229">
        <v>2003.4</v>
      </c>
      <c r="K93" s="30">
        <f>F93+$H$2</f>
        <v>6446</v>
      </c>
      <c r="L93" s="275">
        <f>J93*K93</f>
        <v>12913916.4</v>
      </c>
      <c r="M93" s="29">
        <f>MAX((G93*1.01)-L93,0)</f>
        <v>247597.61999999918</v>
      </c>
      <c r="N93" s="279">
        <f>L93+M93</f>
        <v>13161514.02</v>
      </c>
      <c r="O93" s="30">
        <f>N93-I93</f>
        <v>130312.01999999955</v>
      </c>
      <c r="P93" s="239">
        <f>O93/I93</f>
        <v>9.9999999999999655E-3</v>
      </c>
      <c r="Q93" s="248">
        <f>J93-E93</f>
        <v>-43.599999999999909</v>
      </c>
      <c r="R93" s="4">
        <f>Q93/E93</f>
        <v>-2.1299462628236399E-2</v>
      </c>
      <c r="S93" s="308">
        <f>K93-6446</f>
        <v>0</v>
      </c>
      <c r="T93" s="342"/>
      <c r="U93" s="309">
        <f>6621-K93</f>
        <v>175</v>
      </c>
      <c r="V93" s="16">
        <f>U93*J93</f>
        <v>350595</v>
      </c>
    </row>
    <row r="94" spans="1:22" ht="14.5" x14ac:dyDescent="0.35">
      <c r="A94" s="1">
        <v>89</v>
      </c>
      <c r="B94" s="233">
        <v>1719</v>
      </c>
      <c r="C94" s="233">
        <v>1719</v>
      </c>
      <c r="D94" s="235" t="s">
        <v>211</v>
      </c>
      <c r="E94" s="285">
        <f>VLOOKUP($B94,[1]FY2015_SchlAid!$C$4:$KA$4192,282,FALSE)</f>
        <v>699.1</v>
      </c>
      <c r="F94" s="29">
        <v>6366</v>
      </c>
      <c r="G94" s="28">
        <v>4450471</v>
      </c>
      <c r="H94" s="29">
        <v>0</v>
      </c>
      <c r="I94" s="28">
        <f>G94+H94</f>
        <v>4450471</v>
      </c>
      <c r="J94" s="229">
        <v>695</v>
      </c>
      <c r="K94" s="30">
        <f>F94+$H$2</f>
        <v>6446</v>
      </c>
      <c r="L94" s="275">
        <f>J94*K94</f>
        <v>4479970</v>
      </c>
      <c r="M94" s="29">
        <f>MAX((G94*1.01)-L94,0)</f>
        <v>15005.709999999963</v>
      </c>
      <c r="N94" s="279">
        <f>L94+M94</f>
        <v>4494975.71</v>
      </c>
      <c r="O94" s="30">
        <f>N94-I94</f>
        <v>44504.709999999963</v>
      </c>
      <c r="P94" s="239">
        <f>O94/I94</f>
        <v>9.9999999999999915E-3</v>
      </c>
      <c r="Q94" s="248">
        <f>J94-E94</f>
        <v>-4.1000000000000227</v>
      </c>
      <c r="R94" s="4">
        <f>Q94/E94</f>
        <v>-5.8646831640681201E-3</v>
      </c>
      <c r="S94" s="308">
        <f>K94-6446</f>
        <v>0</v>
      </c>
      <c r="T94" s="342"/>
      <c r="U94" s="309">
        <f>6621-K94</f>
        <v>175</v>
      </c>
      <c r="V94" s="16">
        <f>U94*J94</f>
        <v>121625</v>
      </c>
    </row>
    <row r="95" spans="1:22" ht="14.5" x14ac:dyDescent="0.35">
      <c r="A95" s="1">
        <v>90</v>
      </c>
      <c r="B95" s="233">
        <v>1737</v>
      </c>
      <c r="C95" s="233">
        <v>1737</v>
      </c>
      <c r="D95" s="235" t="s">
        <v>212</v>
      </c>
      <c r="E95" s="285">
        <f>VLOOKUP($B95,[1]FY2015_SchlAid!$C$4:$KA$4192,282,FALSE)</f>
        <v>32413.200000000001</v>
      </c>
      <c r="F95" s="29">
        <v>6434</v>
      </c>
      <c r="G95" s="28">
        <v>208546529</v>
      </c>
      <c r="H95" s="29">
        <v>0</v>
      </c>
      <c r="I95" s="28">
        <f>G95+H95</f>
        <v>208546529</v>
      </c>
      <c r="J95" s="229">
        <v>32396.1</v>
      </c>
      <c r="K95" s="30">
        <f>F95+$H$2</f>
        <v>6514</v>
      </c>
      <c r="L95" s="275">
        <f>J95*K95</f>
        <v>211028195.39999998</v>
      </c>
      <c r="M95" s="29">
        <f>MAX((G95*1.01)-L95,0)</f>
        <v>0</v>
      </c>
      <c r="N95" s="279">
        <f>L95+M95</f>
        <v>211028195.39999998</v>
      </c>
      <c r="O95" s="30">
        <f>N95-I95</f>
        <v>2481666.3999999762</v>
      </c>
      <c r="P95" s="239">
        <f>O95/I95</f>
        <v>1.1899821166527189E-2</v>
      </c>
      <c r="Q95" s="248">
        <f>J95-E95</f>
        <v>-17.100000000002183</v>
      </c>
      <c r="R95" s="4">
        <f>Q95/E95</f>
        <v>-5.2756284476701413E-4</v>
      </c>
      <c r="S95" s="308">
        <f>K95-6446</f>
        <v>68</v>
      </c>
      <c r="T95" s="342">
        <f>S95*J95</f>
        <v>2202934.7999999998</v>
      </c>
      <c r="U95" s="309">
        <f>6621-K95</f>
        <v>107</v>
      </c>
      <c r="V95" s="16">
        <f>U95*J95</f>
        <v>3466382.6999999997</v>
      </c>
    </row>
    <row r="96" spans="1:22" ht="14.5" x14ac:dyDescent="0.35">
      <c r="A96" s="1">
        <v>91</v>
      </c>
      <c r="B96" s="233">
        <v>1782</v>
      </c>
      <c r="C96" s="233">
        <v>1782</v>
      </c>
      <c r="D96" s="236" t="s">
        <v>213</v>
      </c>
      <c r="E96" s="286">
        <f>VLOOKUP($B96,[1]FY2015_SchlAid!$C$4:$KA$4192,282,FALSE)</f>
        <v>101</v>
      </c>
      <c r="F96" s="35">
        <v>6377</v>
      </c>
      <c r="G96" s="34">
        <v>644077</v>
      </c>
      <c r="H96" s="35">
        <v>49575</v>
      </c>
      <c r="I96" s="34">
        <f>G96+H96</f>
        <v>693652</v>
      </c>
      <c r="J96" s="230">
        <v>89</v>
      </c>
      <c r="K96" s="36">
        <f>F96+$H$2</f>
        <v>6457</v>
      </c>
      <c r="L96" s="276">
        <f>J96*K96</f>
        <v>574673</v>
      </c>
      <c r="M96" s="35">
        <f>MAX((G96*1.01)-L96,0)</f>
        <v>75844.770000000019</v>
      </c>
      <c r="N96" s="280">
        <f>L96+M96</f>
        <v>650517.77</v>
      </c>
      <c r="O96" s="36">
        <f>N96-I96</f>
        <v>-43134.229999999981</v>
      </c>
      <c r="P96" s="240">
        <f>O96/I96</f>
        <v>-6.2184250892378286E-2</v>
      </c>
      <c r="Q96" s="248">
        <f>J96-E96</f>
        <v>-12</v>
      </c>
      <c r="R96" s="4">
        <f>Q96/E96</f>
        <v>-0.11881188118811881</v>
      </c>
      <c r="S96" s="339">
        <f>K96-6446</f>
        <v>11</v>
      </c>
      <c r="T96" s="343">
        <f>S96*J96</f>
        <v>979</v>
      </c>
      <c r="U96" s="340">
        <f>6621-K96</f>
        <v>164</v>
      </c>
      <c r="V96" s="344">
        <f>U96*J96</f>
        <v>14596</v>
      </c>
    </row>
    <row r="97" spans="1:22" ht="14.5" x14ac:dyDescent="0.35">
      <c r="A97" s="1">
        <v>92</v>
      </c>
      <c r="B97" s="233">
        <v>1791</v>
      </c>
      <c r="C97" s="233">
        <v>1791</v>
      </c>
      <c r="D97" s="235" t="s">
        <v>22</v>
      </c>
      <c r="E97" s="285">
        <f>VLOOKUP($B97,[1]FY2015_SchlAid!$C$4:$KA$4192,282,FALSE)</f>
        <v>880.5</v>
      </c>
      <c r="F97" s="29">
        <v>6366</v>
      </c>
      <c r="G97" s="28">
        <v>5605263</v>
      </c>
      <c r="H97" s="29">
        <v>0</v>
      </c>
      <c r="I97" s="28">
        <f>G97+H97</f>
        <v>5605263</v>
      </c>
      <c r="J97" s="229">
        <v>870</v>
      </c>
      <c r="K97" s="30">
        <f>F97+$H$2</f>
        <v>6446</v>
      </c>
      <c r="L97" s="275">
        <f>J97*K97</f>
        <v>5608020</v>
      </c>
      <c r="M97" s="29">
        <f>MAX((G97*1.01)-L97,0)</f>
        <v>53295.629999999888</v>
      </c>
      <c r="N97" s="279">
        <f>L97+M97</f>
        <v>5661315.6299999999</v>
      </c>
      <c r="O97" s="30">
        <f>N97-I97</f>
        <v>56052.629999999888</v>
      </c>
      <c r="P97" s="239">
        <f>O97/I97</f>
        <v>9.9999999999999794E-3</v>
      </c>
      <c r="Q97" s="248">
        <f>J97-E97</f>
        <v>-10.5</v>
      </c>
      <c r="R97" s="4">
        <f>Q97/E97</f>
        <v>-1.192504258943782E-2</v>
      </c>
      <c r="S97" s="308">
        <f>K97-6446</f>
        <v>0</v>
      </c>
      <c r="T97" s="342"/>
      <c r="U97" s="309">
        <f>6621-K97</f>
        <v>175</v>
      </c>
      <c r="V97" s="16">
        <f>U97*J97</f>
        <v>152250</v>
      </c>
    </row>
    <row r="98" spans="1:22" ht="14.5" x14ac:dyDescent="0.35">
      <c r="A98" s="1">
        <v>94</v>
      </c>
      <c r="B98" s="233">
        <v>1863</v>
      </c>
      <c r="C98" s="233">
        <v>1863</v>
      </c>
      <c r="D98" s="235" t="s">
        <v>216</v>
      </c>
      <c r="E98" s="285">
        <f>VLOOKUP($B98,[1]FY2015_SchlAid!$C$4:$KA$4192,282,FALSE)</f>
        <v>10578.6</v>
      </c>
      <c r="F98" s="29">
        <v>6373</v>
      </c>
      <c r="G98" s="28">
        <v>67417418</v>
      </c>
      <c r="H98" s="29">
        <v>0</v>
      </c>
      <c r="I98" s="28">
        <f>G98+H98</f>
        <v>67417418</v>
      </c>
      <c r="J98" s="229">
        <v>10633.7</v>
      </c>
      <c r="K98" s="30">
        <f>F98+$H$2</f>
        <v>6453</v>
      </c>
      <c r="L98" s="275">
        <f>J98*K98</f>
        <v>68619266.100000009</v>
      </c>
      <c r="M98" s="29">
        <f>MAX((G98*1.01)-L98,0)</f>
        <v>0</v>
      </c>
      <c r="N98" s="279">
        <f>L98+M98</f>
        <v>68619266.100000009</v>
      </c>
      <c r="O98" s="30">
        <f>N98-I98</f>
        <v>1201848.1000000089</v>
      </c>
      <c r="P98" s="239">
        <f>O98/I98</f>
        <v>1.7826967208978677E-2</v>
      </c>
      <c r="Q98" s="248">
        <f>J98-E98</f>
        <v>55.100000000000364</v>
      </c>
      <c r="R98" s="4">
        <f>Q98/E98</f>
        <v>5.2086287410432726E-3</v>
      </c>
      <c r="S98" s="308">
        <f>K98-6446</f>
        <v>7</v>
      </c>
      <c r="T98" s="342">
        <f>S98*J98</f>
        <v>74435.900000000009</v>
      </c>
      <c r="U98" s="309">
        <f>6621-K98</f>
        <v>168</v>
      </c>
      <c r="V98" s="16">
        <f>U98*J98</f>
        <v>1786461.6</v>
      </c>
    </row>
    <row r="99" spans="1:22" ht="14.5" x14ac:dyDescent="0.35">
      <c r="A99" s="1">
        <v>95</v>
      </c>
      <c r="B99" s="233">
        <v>1908</v>
      </c>
      <c r="C99" s="233">
        <v>1908</v>
      </c>
      <c r="D99" s="235" t="s">
        <v>217</v>
      </c>
      <c r="E99" s="285">
        <f>VLOOKUP($B99,[1]FY2015_SchlAid!$C$4:$KA$4192,282,FALSE)</f>
        <v>464</v>
      </c>
      <c r="F99" s="29">
        <v>6366</v>
      </c>
      <c r="G99" s="28">
        <v>2953824</v>
      </c>
      <c r="H99" s="29">
        <v>0</v>
      </c>
      <c r="I99" s="28">
        <f>G99+H99</f>
        <v>2953824</v>
      </c>
      <c r="J99" s="229">
        <v>461.9</v>
      </c>
      <c r="K99" s="30">
        <f>F99+$H$2</f>
        <v>6446</v>
      </c>
      <c r="L99" s="275">
        <f>J99*K99</f>
        <v>2977407.4</v>
      </c>
      <c r="M99" s="29">
        <f>MAX((G99*1.01)-L99,0)</f>
        <v>5954.8400000003166</v>
      </c>
      <c r="N99" s="279">
        <f>L99+M99</f>
        <v>2983362.24</v>
      </c>
      <c r="O99" s="30">
        <f>N99-I99</f>
        <v>29538.240000000224</v>
      </c>
      <c r="P99" s="239">
        <f>O99/I99</f>
        <v>1.0000000000000077E-2</v>
      </c>
      <c r="Q99" s="248">
        <f>J99-E99</f>
        <v>-2.1000000000000227</v>
      </c>
      <c r="R99" s="4">
        <f>Q99/E99</f>
        <v>-4.5258620689655662E-3</v>
      </c>
      <c r="S99" s="308">
        <f>K99-6446</f>
        <v>0</v>
      </c>
      <c r="T99" s="342"/>
      <c r="U99" s="309">
        <f>6621-K99</f>
        <v>175</v>
      </c>
      <c r="V99" s="16">
        <f>U99*J99</f>
        <v>80832.5</v>
      </c>
    </row>
    <row r="100" spans="1:22" ht="14.5" x14ac:dyDescent="0.35">
      <c r="A100" s="1">
        <v>96</v>
      </c>
      <c r="B100" s="233">
        <v>1926</v>
      </c>
      <c r="C100" s="233">
        <v>1926</v>
      </c>
      <c r="D100" s="235" t="s">
        <v>218</v>
      </c>
      <c r="E100" s="285">
        <f>VLOOKUP($B100,[1]FY2015_SchlAid!$C$4:$KA$4192,282,FALSE)</f>
        <v>565.6</v>
      </c>
      <c r="F100" s="29">
        <v>6412</v>
      </c>
      <c r="G100" s="28">
        <v>3626627</v>
      </c>
      <c r="H100" s="29">
        <v>0</v>
      </c>
      <c r="I100" s="28">
        <f>G100+H100</f>
        <v>3626627</v>
      </c>
      <c r="J100" s="229">
        <v>577.5</v>
      </c>
      <c r="K100" s="30">
        <f>F100+$H$2</f>
        <v>6492</v>
      </c>
      <c r="L100" s="275">
        <f>J100*K100</f>
        <v>3749130</v>
      </c>
      <c r="M100" s="29">
        <f>MAX((G100*1.01)-L100,0)</f>
        <v>0</v>
      </c>
      <c r="N100" s="279">
        <f>L100+M100</f>
        <v>3749130</v>
      </c>
      <c r="O100" s="30">
        <f>N100-I100</f>
        <v>122503</v>
      </c>
      <c r="P100" s="239">
        <f>O100/I100</f>
        <v>3.3778770190593076E-2</v>
      </c>
      <c r="Q100" s="248">
        <f>J100-E100</f>
        <v>11.899999999999977</v>
      </c>
      <c r="R100" s="4">
        <f>Q100/E100</f>
        <v>2.1039603960395999E-2</v>
      </c>
      <c r="S100" s="308">
        <f>K100-6446</f>
        <v>46</v>
      </c>
      <c r="T100" s="342">
        <f>S100*J100</f>
        <v>26565</v>
      </c>
      <c r="U100" s="309">
        <f>6621-K100</f>
        <v>129</v>
      </c>
      <c r="V100" s="16">
        <f>U100*J100</f>
        <v>74497.5</v>
      </c>
    </row>
    <row r="101" spans="1:22" ht="14.5" x14ac:dyDescent="0.35">
      <c r="A101" s="1">
        <v>97</v>
      </c>
      <c r="B101" s="233">
        <v>1944</v>
      </c>
      <c r="C101" s="233">
        <v>1944</v>
      </c>
      <c r="D101" s="236" t="s">
        <v>219</v>
      </c>
      <c r="E101" s="286">
        <f>VLOOKUP($B101,[1]FY2015_SchlAid!$C$4:$KA$4192,282,FALSE)</f>
        <v>833.3</v>
      </c>
      <c r="F101" s="35">
        <v>6484</v>
      </c>
      <c r="G101" s="34">
        <v>5403117</v>
      </c>
      <c r="H101" s="35">
        <v>0</v>
      </c>
      <c r="I101" s="34">
        <f>G101+H101</f>
        <v>5403117</v>
      </c>
      <c r="J101" s="230">
        <v>835.6</v>
      </c>
      <c r="K101" s="36">
        <f>F101+$H$2</f>
        <v>6564</v>
      </c>
      <c r="L101" s="276">
        <f>J101*K101</f>
        <v>5484878.4000000004</v>
      </c>
      <c r="M101" s="35">
        <f>MAX((G101*1.01)-L101,0)</f>
        <v>0</v>
      </c>
      <c r="N101" s="280">
        <f>L101+M101</f>
        <v>5484878.4000000004</v>
      </c>
      <c r="O101" s="36">
        <f>N101-I101</f>
        <v>81761.400000000373</v>
      </c>
      <c r="P101" s="240">
        <f>O101/I101</f>
        <v>1.5132265320184695E-2</v>
      </c>
      <c r="Q101" s="248">
        <f>J101-E101</f>
        <v>2.3000000000000682</v>
      </c>
      <c r="R101" s="4">
        <f>Q101/E101</f>
        <v>2.7601104044162588E-3</v>
      </c>
      <c r="S101" s="339">
        <f>K101-6446</f>
        <v>118</v>
      </c>
      <c r="T101" s="343">
        <f>S101*J101</f>
        <v>98600.8</v>
      </c>
      <c r="U101" s="340">
        <f>6621-K101</f>
        <v>57</v>
      </c>
      <c r="V101" s="344">
        <f>U101*J101</f>
        <v>47629.200000000004</v>
      </c>
    </row>
    <row r="102" spans="1:22" ht="14.5" x14ac:dyDescent="0.35">
      <c r="A102" s="1">
        <v>98</v>
      </c>
      <c r="B102" s="233">
        <v>1953</v>
      </c>
      <c r="C102" s="233">
        <v>1953</v>
      </c>
      <c r="D102" s="235" t="s">
        <v>220</v>
      </c>
      <c r="E102" s="285">
        <f>VLOOKUP($B102,[1]FY2015_SchlAid!$C$4:$KA$4192,282,FALSE)</f>
        <v>644.70000000000005</v>
      </c>
      <c r="F102" s="29">
        <v>6366</v>
      </c>
      <c r="G102" s="28">
        <v>4104160</v>
      </c>
      <c r="H102" s="29">
        <v>0</v>
      </c>
      <c r="I102" s="28">
        <f>G102+H102</f>
        <v>4104160</v>
      </c>
      <c r="J102" s="229">
        <v>643.20000000000005</v>
      </c>
      <c r="K102" s="30">
        <f>F102+$H$2</f>
        <v>6446</v>
      </c>
      <c r="L102" s="275">
        <f>J102*K102</f>
        <v>4146067.2</v>
      </c>
      <c r="M102" s="29">
        <f>MAX((G102*1.01)-L102,0)</f>
        <v>0</v>
      </c>
      <c r="N102" s="279">
        <f>L102+M102</f>
        <v>4146067.2</v>
      </c>
      <c r="O102" s="30">
        <f>N102-I102</f>
        <v>41907.200000000186</v>
      </c>
      <c r="P102" s="239">
        <f>O102/I102</f>
        <v>1.0210907956804849E-2</v>
      </c>
      <c r="Q102" s="248">
        <f>J102-E102</f>
        <v>-1.5</v>
      </c>
      <c r="R102" s="4">
        <f>Q102/E102</f>
        <v>-2.3266635644485804E-3</v>
      </c>
      <c r="S102" s="308">
        <f>K102-6446</f>
        <v>0</v>
      </c>
      <c r="T102" s="342"/>
      <c r="U102" s="309">
        <f>6621-K102</f>
        <v>175</v>
      </c>
      <c r="V102" s="16">
        <f>U102*J102</f>
        <v>112560.00000000001</v>
      </c>
    </row>
    <row r="103" spans="1:22" ht="14.5" x14ac:dyDescent="0.35">
      <c r="A103" s="1">
        <v>99</v>
      </c>
      <c r="B103" s="233">
        <v>1963</v>
      </c>
      <c r="C103" s="233">
        <v>1963</v>
      </c>
      <c r="D103" s="235" t="s">
        <v>221</v>
      </c>
      <c r="E103" s="285">
        <f>VLOOKUP($B103,[1]FY2015_SchlAid!$C$4:$KA$4192,282,FALSE)</f>
        <v>560.29999999999995</v>
      </c>
      <c r="F103" s="29">
        <v>6366</v>
      </c>
      <c r="G103" s="28">
        <v>3566870</v>
      </c>
      <c r="H103" s="29">
        <v>0</v>
      </c>
      <c r="I103" s="28">
        <f>G103+H103</f>
        <v>3566870</v>
      </c>
      <c r="J103" s="229">
        <v>563</v>
      </c>
      <c r="K103" s="30">
        <f>F103+$H$2</f>
        <v>6446</v>
      </c>
      <c r="L103" s="275">
        <f>J103*K103</f>
        <v>3629098</v>
      </c>
      <c r="M103" s="29">
        <f>MAX((G103*1.01)-L103,0)</f>
        <v>0</v>
      </c>
      <c r="N103" s="279">
        <f>L103+M103</f>
        <v>3629098</v>
      </c>
      <c r="O103" s="30">
        <f>N103-I103</f>
        <v>62228</v>
      </c>
      <c r="P103" s="239">
        <f>O103/I103</f>
        <v>1.7446108212522463E-2</v>
      </c>
      <c r="Q103" s="248">
        <f>J103-E103</f>
        <v>2.7000000000000455</v>
      </c>
      <c r="R103" s="4">
        <f>Q103/E103</f>
        <v>4.8188470462253181E-3</v>
      </c>
      <c r="S103" s="308">
        <f>K103-6446</f>
        <v>0</v>
      </c>
      <c r="T103" s="342"/>
      <c r="U103" s="309">
        <f>6621-K103</f>
        <v>175</v>
      </c>
      <c r="V103" s="16">
        <f>U103*J103</f>
        <v>98525</v>
      </c>
    </row>
    <row r="104" spans="1:22" ht="14.5" x14ac:dyDescent="0.35">
      <c r="A104" s="1">
        <v>102</v>
      </c>
      <c r="B104" s="233">
        <v>3582</v>
      </c>
      <c r="C104" s="233">
        <v>1968</v>
      </c>
      <c r="D104" s="235" t="s">
        <v>280</v>
      </c>
      <c r="E104" s="285">
        <f>VLOOKUP($B104,[1]FY2015_SchlAid!$C$4:$KA$4192,282,FALSE)</f>
        <v>609.29999999999995</v>
      </c>
      <c r="F104" s="29">
        <v>6450</v>
      </c>
      <c r="G104" s="28">
        <v>3929985</v>
      </c>
      <c r="H104" s="29">
        <v>159892</v>
      </c>
      <c r="I104" s="28">
        <f>G104+H104</f>
        <v>4089877</v>
      </c>
      <c r="J104" s="229">
        <v>582.20000000000005</v>
      </c>
      <c r="K104" s="30">
        <f>F104+$H$2</f>
        <v>6530</v>
      </c>
      <c r="L104" s="275">
        <f>J104*K104</f>
        <v>3801766.0000000005</v>
      </c>
      <c r="M104" s="29">
        <f>MAX((G104*1.01)-L104,0)</f>
        <v>167518.84999999963</v>
      </c>
      <c r="N104" s="279">
        <f>L104+M104</f>
        <v>3969284.85</v>
      </c>
      <c r="O104" s="30">
        <f>N104-I104</f>
        <v>-120592.14999999991</v>
      </c>
      <c r="P104" s="239">
        <f>O104/I104</f>
        <v>-2.9485519980185202E-2</v>
      </c>
      <c r="Q104" s="248">
        <f>J104-E104</f>
        <v>-27.099999999999909</v>
      </c>
      <c r="R104" s="4">
        <f>Q104/E104</f>
        <v>-4.4477268997209767E-2</v>
      </c>
      <c r="S104" s="308">
        <f>K104-6446</f>
        <v>84</v>
      </c>
      <c r="T104" s="342">
        <f>S104*J104</f>
        <v>48904.800000000003</v>
      </c>
      <c r="U104" s="309">
        <f>6621-K104</f>
        <v>91</v>
      </c>
      <c r="V104" s="16">
        <f>U104*J104</f>
        <v>52980.200000000004</v>
      </c>
    </row>
    <row r="105" spans="1:22" ht="14.5" x14ac:dyDescent="0.35">
      <c r="A105" s="1">
        <v>103</v>
      </c>
      <c r="B105" s="233">
        <v>3978</v>
      </c>
      <c r="C105" s="233">
        <v>3978</v>
      </c>
      <c r="D105" s="235" t="s">
        <v>466</v>
      </c>
      <c r="E105" s="285">
        <f>VLOOKUP($B105,[1]FY2015_SchlAid!$C$4:$KA$4192,282,FALSE)</f>
        <v>545.1</v>
      </c>
      <c r="F105" s="29">
        <v>6430</v>
      </c>
      <c r="G105" s="28">
        <v>3504993</v>
      </c>
      <c r="H105" s="29">
        <v>0</v>
      </c>
      <c r="I105" s="28">
        <f>G105+H105</f>
        <v>3504993</v>
      </c>
      <c r="J105" s="229">
        <v>543.29999999999995</v>
      </c>
      <c r="K105" s="30">
        <f>F105+$H$2</f>
        <v>6510</v>
      </c>
      <c r="L105" s="275">
        <f>J105*K105</f>
        <v>3536882.9999999995</v>
      </c>
      <c r="M105" s="29">
        <f>MAX((G105*1.01)-L105,0)</f>
        <v>3159.9300000006333</v>
      </c>
      <c r="N105" s="279">
        <f>L105+M105</f>
        <v>3540042.93</v>
      </c>
      <c r="O105" s="30">
        <f>N105-I105</f>
        <v>35049.930000000168</v>
      </c>
      <c r="P105" s="239">
        <f>O105/I105</f>
        <v>1.0000000000000047E-2</v>
      </c>
      <c r="Q105" s="248">
        <f>J105-E105</f>
        <v>-1.8000000000000682</v>
      </c>
      <c r="R105" s="4">
        <f>Q105/E105</f>
        <v>-3.3021463951569767E-3</v>
      </c>
      <c r="S105" s="308">
        <f>K105-6446</f>
        <v>64</v>
      </c>
      <c r="T105" s="342">
        <f>S105*J105</f>
        <v>34771.199999999997</v>
      </c>
      <c r="U105" s="309">
        <f>6621-K105</f>
        <v>111</v>
      </c>
      <c r="V105" s="16">
        <f>U105*J105</f>
        <v>60306.299999999996</v>
      </c>
    </row>
    <row r="106" spans="1:22" ht="14.5" x14ac:dyDescent="0.35">
      <c r="A106" s="1">
        <v>104</v>
      </c>
      <c r="B106" s="233">
        <v>6741</v>
      </c>
      <c r="C106" s="233">
        <v>6741</v>
      </c>
      <c r="D106" s="236" t="s">
        <v>467</v>
      </c>
      <c r="E106" s="286">
        <f>VLOOKUP($B106,[1]FY2015_SchlAid!$C$4:$KA$4192,282,FALSE)</f>
        <v>925.2</v>
      </c>
      <c r="F106" s="35">
        <v>6379</v>
      </c>
      <c r="G106" s="34">
        <v>5901851</v>
      </c>
      <c r="H106" s="35">
        <v>0</v>
      </c>
      <c r="I106" s="34">
        <f>G106+H106</f>
        <v>5901851</v>
      </c>
      <c r="J106" s="230">
        <v>905.7</v>
      </c>
      <c r="K106" s="36">
        <f>F106+$H$2</f>
        <v>6459</v>
      </c>
      <c r="L106" s="276">
        <f>J106*K106</f>
        <v>5849916.3000000007</v>
      </c>
      <c r="M106" s="35">
        <f>MAX((G106*1.01)-L106,0)</f>
        <v>110953.20999999903</v>
      </c>
      <c r="N106" s="280">
        <f>L106+M106</f>
        <v>5960869.5099999998</v>
      </c>
      <c r="O106" s="36">
        <f>N106-I106</f>
        <v>59018.509999999776</v>
      </c>
      <c r="P106" s="240">
        <f>O106/I106</f>
        <v>9.999999999999962E-3</v>
      </c>
      <c r="Q106" s="248">
        <f>J106-E106</f>
        <v>-19.5</v>
      </c>
      <c r="R106" s="4">
        <f>Q106/E106</f>
        <v>-2.1076523994811931E-2</v>
      </c>
      <c r="S106" s="339">
        <f>K106-6446</f>
        <v>13</v>
      </c>
      <c r="T106" s="343">
        <f>S106*J106</f>
        <v>11774.1</v>
      </c>
      <c r="U106" s="340">
        <f>6621-K106</f>
        <v>162</v>
      </c>
      <c r="V106" s="344">
        <f>U106*J106</f>
        <v>146723.4</v>
      </c>
    </row>
    <row r="107" spans="1:22" ht="14.5" x14ac:dyDescent="0.35">
      <c r="A107" s="1">
        <v>105</v>
      </c>
      <c r="B107" s="233">
        <v>1970</v>
      </c>
      <c r="C107" s="233">
        <v>1970</v>
      </c>
      <c r="D107" s="235" t="s">
        <v>224</v>
      </c>
      <c r="E107" s="285">
        <f>VLOOKUP($B107,[1]FY2015_SchlAid!$C$4:$KA$4192,282,FALSE)</f>
        <v>515.79999999999995</v>
      </c>
      <c r="F107" s="29">
        <v>6390</v>
      </c>
      <c r="G107" s="28">
        <v>3295962</v>
      </c>
      <c r="H107" s="29">
        <v>0</v>
      </c>
      <c r="I107" s="28">
        <f>G107+H107</f>
        <v>3295962</v>
      </c>
      <c r="J107" s="229">
        <v>522.79999999999995</v>
      </c>
      <c r="K107" s="30">
        <f>F107+$H$2</f>
        <v>6470</v>
      </c>
      <c r="L107" s="275">
        <f>J107*K107</f>
        <v>3382515.9999999995</v>
      </c>
      <c r="M107" s="29">
        <f>MAX((G107*1.01)-L107,0)</f>
        <v>0</v>
      </c>
      <c r="N107" s="279">
        <f>L107+M107</f>
        <v>3382515.9999999995</v>
      </c>
      <c r="O107" s="30">
        <f>N107-I107</f>
        <v>86553.999999999534</v>
      </c>
      <c r="P107" s="239">
        <f>O107/I107</f>
        <v>2.6260618295963222E-2</v>
      </c>
      <c r="Q107" s="248">
        <f>J107-E107</f>
        <v>7</v>
      </c>
      <c r="R107" s="4">
        <f>Q107/E107</f>
        <v>1.3571151609150834E-2</v>
      </c>
      <c r="S107" s="308">
        <f>K107-6446</f>
        <v>24</v>
      </c>
      <c r="T107" s="342">
        <f>S107*J107</f>
        <v>12547.199999999999</v>
      </c>
      <c r="U107" s="309">
        <f>6621-K107</f>
        <v>151</v>
      </c>
      <c r="V107" s="16">
        <f>U107*J107</f>
        <v>78942.799999999988</v>
      </c>
    </row>
    <row r="108" spans="1:22" ht="14.5" x14ac:dyDescent="0.35">
      <c r="A108" s="1">
        <v>106</v>
      </c>
      <c r="B108" s="233">
        <v>1972</v>
      </c>
      <c r="C108" s="233">
        <v>1972</v>
      </c>
      <c r="D108" s="235" t="s">
        <v>225</v>
      </c>
      <c r="E108" s="285">
        <f>VLOOKUP($B108,[1]FY2015_SchlAid!$C$4:$KA$4192,282,FALSE)</f>
        <v>364</v>
      </c>
      <c r="F108" s="29">
        <v>6366</v>
      </c>
      <c r="G108" s="28">
        <v>2317224</v>
      </c>
      <c r="H108" s="29">
        <v>13469</v>
      </c>
      <c r="I108" s="28">
        <f>G108+H108</f>
        <v>2330693</v>
      </c>
      <c r="J108" s="229">
        <v>352</v>
      </c>
      <c r="K108" s="30">
        <f>F108+$H$2</f>
        <v>6446</v>
      </c>
      <c r="L108" s="275">
        <f>J108*K108</f>
        <v>2268992</v>
      </c>
      <c r="M108" s="29">
        <f>MAX((G108*1.01)-L108,0)</f>
        <v>71404.240000000224</v>
      </c>
      <c r="N108" s="279">
        <f>L108+M108</f>
        <v>2340396.2400000002</v>
      </c>
      <c r="O108" s="30">
        <f>N108-I108</f>
        <v>9703.2400000002235</v>
      </c>
      <c r="P108" s="239">
        <f>O108/I108</f>
        <v>4.1632424347609158E-3</v>
      </c>
      <c r="Q108" s="248">
        <f>J108-E108</f>
        <v>-12</v>
      </c>
      <c r="R108" s="4">
        <f>Q108/E108</f>
        <v>-3.2967032967032968E-2</v>
      </c>
      <c r="S108" s="308">
        <f>K108-6446</f>
        <v>0</v>
      </c>
      <c r="T108" s="342"/>
      <c r="U108" s="309">
        <f>6621-K108</f>
        <v>175</v>
      </c>
      <c r="V108" s="16">
        <f>U108*J108</f>
        <v>61600</v>
      </c>
    </row>
    <row r="109" spans="1:22" ht="14.5" x14ac:dyDescent="0.35">
      <c r="A109" s="1">
        <v>100</v>
      </c>
      <c r="B109" s="233">
        <v>1965</v>
      </c>
      <c r="C109" s="233">
        <v>1965</v>
      </c>
      <c r="D109" s="235" t="s">
        <v>506</v>
      </c>
      <c r="E109" s="285">
        <f>VLOOKUP($B109,[1]FY2015_SchlAid!$C$4:$KA$4192,282,FALSE)</f>
        <v>655</v>
      </c>
      <c r="F109" s="29">
        <v>6366</v>
      </c>
      <c r="G109" s="28">
        <v>4169730</v>
      </c>
      <c r="H109" s="29">
        <v>0</v>
      </c>
      <c r="I109" s="28">
        <f>G109+H109</f>
        <v>4169730</v>
      </c>
      <c r="J109" s="229">
        <v>643</v>
      </c>
      <c r="K109" s="30">
        <f>F109+$H$2</f>
        <v>6446</v>
      </c>
      <c r="L109" s="275">
        <f>J109*K109</f>
        <v>4144778</v>
      </c>
      <c r="M109" s="29">
        <f>MAX((G109*1.01)-L109,0)</f>
        <v>66649.299999999814</v>
      </c>
      <c r="N109" s="279">
        <f>L109+M109</f>
        <v>4211427.3</v>
      </c>
      <c r="O109" s="30">
        <f>N109-I109</f>
        <v>41697.299999999814</v>
      </c>
      <c r="P109" s="239">
        <f>O109/I109</f>
        <v>9.9999999999999551E-3</v>
      </c>
      <c r="Q109" s="248">
        <f>J109-E109</f>
        <v>-12</v>
      </c>
      <c r="R109" s="4">
        <f>Q109/E109</f>
        <v>-1.8320610687022901E-2</v>
      </c>
      <c r="S109" s="308">
        <f>K109-6446</f>
        <v>0</v>
      </c>
      <c r="T109" s="342"/>
      <c r="U109" s="309">
        <f>6621-K109</f>
        <v>175</v>
      </c>
      <c r="V109" s="16">
        <f>U109*J109</f>
        <v>112525</v>
      </c>
    </row>
    <row r="110" spans="1:22" ht="14.5" x14ac:dyDescent="0.35">
      <c r="A110" s="1">
        <v>107</v>
      </c>
      <c r="B110" s="233">
        <v>657</v>
      </c>
      <c r="C110" s="233">
        <v>657</v>
      </c>
      <c r="D110" s="247" t="s">
        <v>477</v>
      </c>
      <c r="E110" s="285">
        <f>VLOOKUP($B110,[1]FY2015_SchlAid!$C$4:$KA$4192,282,FALSE)</f>
        <v>857.1</v>
      </c>
      <c r="F110" s="29">
        <v>6366</v>
      </c>
      <c r="G110" s="28">
        <v>5456299</v>
      </c>
      <c r="H110" s="29">
        <v>21139</v>
      </c>
      <c r="I110" s="28">
        <f>G110+H110</f>
        <v>5477438</v>
      </c>
      <c r="J110" s="229">
        <v>866</v>
      </c>
      <c r="K110" s="30">
        <f>F110+$H$2</f>
        <v>6446</v>
      </c>
      <c r="L110" s="275">
        <f>J110*K110</f>
        <v>5582236</v>
      </c>
      <c r="M110" s="29">
        <f>MAX((G110*1.01)-L110,0)</f>
        <v>0</v>
      </c>
      <c r="N110" s="279">
        <f>L110+M110</f>
        <v>5582236</v>
      </c>
      <c r="O110" s="30">
        <f>N110-I110</f>
        <v>104798</v>
      </c>
      <c r="P110" s="239">
        <f>O110/I110</f>
        <v>1.9132667498929244E-2</v>
      </c>
      <c r="Q110" s="248">
        <f>J110-E110</f>
        <v>8.8999999999999773</v>
      </c>
      <c r="R110" s="4">
        <f>Q110/E110</f>
        <v>1.0383852525959605E-2</v>
      </c>
      <c r="S110" s="308">
        <f>K110-6446</f>
        <v>0</v>
      </c>
      <c r="T110" s="342"/>
      <c r="U110" s="309">
        <f>6621-K110</f>
        <v>175</v>
      </c>
      <c r="V110" s="16">
        <f>U110*J110</f>
        <v>151550</v>
      </c>
    </row>
    <row r="111" spans="1:22" ht="14.5" x14ac:dyDescent="0.35">
      <c r="A111" s="1">
        <v>108</v>
      </c>
      <c r="B111" s="233">
        <v>1989</v>
      </c>
      <c r="C111" s="233">
        <v>1989</v>
      </c>
      <c r="D111" s="236" t="s">
        <v>226</v>
      </c>
      <c r="E111" s="286">
        <f>VLOOKUP($B111,[1]FY2015_SchlAid!$C$4:$KA$4192,282,FALSE)</f>
        <v>414</v>
      </c>
      <c r="F111" s="35">
        <v>6366</v>
      </c>
      <c r="G111" s="34">
        <v>2635524</v>
      </c>
      <c r="H111" s="35">
        <v>23444</v>
      </c>
      <c r="I111" s="34">
        <f>G111+H111</f>
        <v>2658968</v>
      </c>
      <c r="J111" s="230">
        <v>409</v>
      </c>
      <c r="K111" s="36">
        <f>F111+$H$2</f>
        <v>6446</v>
      </c>
      <c r="L111" s="276">
        <f>J111*K111</f>
        <v>2636414</v>
      </c>
      <c r="M111" s="35">
        <f>MAX((G111*1.01)-L111,0)</f>
        <v>25465.240000000224</v>
      </c>
      <c r="N111" s="280">
        <f>L111+M111</f>
        <v>2661879.2400000002</v>
      </c>
      <c r="O111" s="36">
        <f>N111-I111</f>
        <v>2911.2400000002235</v>
      </c>
      <c r="P111" s="240">
        <f>O111/I111</f>
        <v>1.0948759067428504E-3</v>
      </c>
      <c r="Q111" s="248">
        <f>J111-E111</f>
        <v>-5</v>
      </c>
      <c r="R111" s="4">
        <f>Q111/E111</f>
        <v>-1.2077294685990338E-2</v>
      </c>
      <c r="S111" s="339">
        <f>K111-6446</f>
        <v>0</v>
      </c>
      <c r="T111" s="343"/>
      <c r="U111" s="340">
        <f>6621-K111</f>
        <v>175</v>
      </c>
      <c r="V111" s="344">
        <f>U111*J111</f>
        <v>71575</v>
      </c>
    </row>
    <row r="112" spans="1:22" ht="14.5" x14ac:dyDescent="0.35">
      <c r="A112" s="1">
        <v>109</v>
      </c>
      <c r="B112" s="233">
        <v>2007</v>
      </c>
      <c r="C112" s="233">
        <v>2007</v>
      </c>
      <c r="D112" s="235" t="s">
        <v>227</v>
      </c>
      <c r="E112" s="285">
        <f>VLOOKUP($B112,[1]FY2015_SchlAid!$C$4:$KA$4192,282,FALSE)</f>
        <v>631</v>
      </c>
      <c r="F112" s="29">
        <v>6366</v>
      </c>
      <c r="G112" s="28">
        <v>4016946</v>
      </c>
      <c r="H112" s="29">
        <v>0</v>
      </c>
      <c r="I112" s="28">
        <f>G112+H112</f>
        <v>4016946</v>
      </c>
      <c r="J112" s="229">
        <v>641</v>
      </c>
      <c r="K112" s="30">
        <f>F112+$H$2</f>
        <v>6446</v>
      </c>
      <c r="L112" s="275">
        <f>J112*K112</f>
        <v>4131886</v>
      </c>
      <c r="M112" s="29">
        <f>MAX((G112*1.01)-L112,0)</f>
        <v>0</v>
      </c>
      <c r="N112" s="279">
        <f>L112+M112</f>
        <v>4131886</v>
      </c>
      <c r="O112" s="30">
        <f>N112-I112</f>
        <v>114940</v>
      </c>
      <c r="P112" s="239">
        <f>O112/I112</f>
        <v>2.8613777730644125E-2</v>
      </c>
      <c r="Q112" s="248">
        <f>J112-E112</f>
        <v>10</v>
      </c>
      <c r="R112" s="4">
        <f>Q112/E112</f>
        <v>1.5847860538827259E-2</v>
      </c>
      <c r="S112" s="308">
        <f>K112-6446</f>
        <v>0</v>
      </c>
      <c r="T112" s="342"/>
      <c r="U112" s="309">
        <f>6621-K112</f>
        <v>175</v>
      </c>
      <c r="V112" s="16">
        <f>U112*J112</f>
        <v>112175</v>
      </c>
    </row>
    <row r="113" spans="1:22" ht="14.5" x14ac:dyDescent="0.35">
      <c r="A113" s="1">
        <v>111</v>
      </c>
      <c r="B113" s="233">
        <v>2088</v>
      </c>
      <c r="C113" s="233">
        <v>2088</v>
      </c>
      <c r="D113" s="235" t="s">
        <v>229</v>
      </c>
      <c r="E113" s="285">
        <f>VLOOKUP($B113,[1]FY2015_SchlAid!$C$4:$KA$4192,282,FALSE)</f>
        <v>668.8</v>
      </c>
      <c r="F113" s="29">
        <v>6489</v>
      </c>
      <c r="G113" s="28">
        <v>4339843</v>
      </c>
      <c r="H113" s="29">
        <v>0</v>
      </c>
      <c r="I113" s="28">
        <f>G113+H113</f>
        <v>4339843</v>
      </c>
      <c r="J113" s="229">
        <v>647.5</v>
      </c>
      <c r="K113" s="30">
        <f>F113+$H$2</f>
        <v>6569</v>
      </c>
      <c r="L113" s="275">
        <f>J113*K113</f>
        <v>4253427.5</v>
      </c>
      <c r="M113" s="29">
        <f>MAX((G113*1.01)-L113,0)</f>
        <v>129813.9299999997</v>
      </c>
      <c r="N113" s="279">
        <f>L113+M113</f>
        <v>4383241.43</v>
      </c>
      <c r="O113" s="30">
        <f>N113-I113</f>
        <v>43398.429999999702</v>
      </c>
      <c r="P113" s="239">
        <f>O113/I113</f>
        <v>9.9999999999999308E-3</v>
      </c>
      <c r="Q113" s="248">
        <f>J113-E113</f>
        <v>-21.299999999999955</v>
      </c>
      <c r="R113" s="4">
        <f>Q113/E113</f>
        <v>-3.1848086124401848E-2</v>
      </c>
      <c r="S113" s="308">
        <f>K113-6446</f>
        <v>123</v>
      </c>
      <c r="T113" s="342">
        <f>S113*J113</f>
        <v>79642.5</v>
      </c>
      <c r="U113" s="309">
        <f>6621-K113</f>
        <v>52</v>
      </c>
      <c r="V113" s="16">
        <f>U113*J113</f>
        <v>33670</v>
      </c>
    </row>
    <row r="114" spans="1:22" ht="14.5" x14ac:dyDescent="0.35">
      <c r="A114" s="1">
        <v>112</v>
      </c>
      <c r="B114" s="233">
        <v>2097</v>
      </c>
      <c r="C114" s="233">
        <v>2097</v>
      </c>
      <c r="D114" s="235" t="s">
        <v>230</v>
      </c>
      <c r="E114" s="285">
        <f>VLOOKUP($B114,[1]FY2015_SchlAid!$C$4:$KA$4192,282,FALSE)</f>
        <v>458.8</v>
      </c>
      <c r="F114" s="29">
        <v>6439</v>
      </c>
      <c r="G114" s="28">
        <v>2954213</v>
      </c>
      <c r="H114" s="29">
        <v>0</v>
      </c>
      <c r="I114" s="28">
        <f>G114+H114</f>
        <v>2954213</v>
      </c>
      <c r="J114" s="229">
        <v>456.7</v>
      </c>
      <c r="K114" s="30">
        <f>F114+$H$2</f>
        <v>6519</v>
      </c>
      <c r="L114" s="275">
        <f>J114*K114</f>
        <v>2977227.3</v>
      </c>
      <c r="M114" s="29">
        <f>MAX((G114*1.01)-L114,0)</f>
        <v>6527.8300000000745</v>
      </c>
      <c r="N114" s="279">
        <f>L114+M114</f>
        <v>2983755.13</v>
      </c>
      <c r="O114" s="30">
        <f>N114-I114</f>
        <v>29542.129999999888</v>
      </c>
      <c r="P114" s="239">
        <f>O114/I114</f>
        <v>9.999999999999962E-3</v>
      </c>
      <c r="Q114" s="248">
        <f>J114-E114</f>
        <v>-2.1000000000000227</v>
      </c>
      <c r="R114" s="4">
        <f>Q114/E114</f>
        <v>-4.5771578029643037E-3</v>
      </c>
      <c r="S114" s="308">
        <f>K114-6446</f>
        <v>73</v>
      </c>
      <c r="T114" s="342">
        <f>S114*J114</f>
        <v>33339.1</v>
      </c>
      <c r="U114" s="309">
        <f>6621-K114</f>
        <v>102</v>
      </c>
      <c r="V114" s="16">
        <f>U114*J114</f>
        <v>46583.4</v>
      </c>
    </row>
    <row r="115" spans="1:22" ht="14.5" x14ac:dyDescent="0.35">
      <c r="A115" s="1">
        <v>113</v>
      </c>
      <c r="B115" s="233">
        <v>2113</v>
      </c>
      <c r="C115" s="233">
        <v>2113</v>
      </c>
      <c r="D115" s="235" t="s">
        <v>231</v>
      </c>
      <c r="E115" s="285">
        <f>VLOOKUP($B115,[1]FY2015_SchlAid!$C$4:$KA$4192,282,FALSE)</f>
        <v>236.8</v>
      </c>
      <c r="F115" s="29">
        <v>6366</v>
      </c>
      <c r="G115" s="28">
        <v>1507469</v>
      </c>
      <c r="H115" s="29">
        <v>0</v>
      </c>
      <c r="I115" s="28">
        <f>G115+H115</f>
        <v>1507469</v>
      </c>
      <c r="J115" s="229">
        <v>222.2</v>
      </c>
      <c r="K115" s="30">
        <f>F115+$H$2</f>
        <v>6446</v>
      </c>
      <c r="L115" s="275">
        <f>J115*K115</f>
        <v>1432301.2</v>
      </c>
      <c r="M115" s="29">
        <f>MAX((G115*1.01)-L115,0)</f>
        <v>90242.489999999991</v>
      </c>
      <c r="N115" s="279">
        <f>L115+M115</f>
        <v>1522543.69</v>
      </c>
      <c r="O115" s="30">
        <f>N115-I115</f>
        <v>15074.689999999944</v>
      </c>
      <c r="P115" s="239">
        <f>O115/I115</f>
        <v>9.9999999999999638E-3</v>
      </c>
      <c r="Q115" s="248">
        <f>J115-E115</f>
        <v>-14.600000000000023</v>
      </c>
      <c r="R115" s="4">
        <f>Q115/E115</f>
        <v>-6.1655405405405497E-2</v>
      </c>
      <c r="S115" s="308">
        <f>K115-6446</f>
        <v>0</v>
      </c>
      <c r="T115" s="342"/>
      <c r="U115" s="309">
        <f>6621-K115</f>
        <v>175</v>
      </c>
      <c r="V115" s="16">
        <f>U115*J115</f>
        <v>38885</v>
      </c>
    </row>
    <row r="116" spans="1:22" ht="14.5" x14ac:dyDescent="0.35">
      <c r="A116" s="1">
        <v>114</v>
      </c>
      <c r="B116" s="233">
        <v>2124</v>
      </c>
      <c r="C116" s="233">
        <v>2124</v>
      </c>
      <c r="D116" s="236" t="s">
        <v>25</v>
      </c>
      <c r="E116" s="286">
        <f>VLOOKUP($B116,[1]FY2015_SchlAid!$C$4:$KA$4192,282,FALSE)</f>
        <v>1376.8</v>
      </c>
      <c r="F116" s="35">
        <v>6384</v>
      </c>
      <c r="G116" s="34">
        <v>8789491</v>
      </c>
      <c r="H116" s="35">
        <v>0</v>
      </c>
      <c r="I116" s="34">
        <f>G116+H116</f>
        <v>8789491</v>
      </c>
      <c r="J116" s="230">
        <v>1390.5</v>
      </c>
      <c r="K116" s="36">
        <f>F116+$H$2</f>
        <v>6464</v>
      </c>
      <c r="L116" s="276">
        <f>J116*K116</f>
        <v>8988192</v>
      </c>
      <c r="M116" s="35">
        <f>MAX((G116*1.01)-L116,0)</f>
        <v>0</v>
      </c>
      <c r="N116" s="280">
        <f>L116+M116</f>
        <v>8988192</v>
      </c>
      <c r="O116" s="36">
        <f>N116-I116</f>
        <v>198701</v>
      </c>
      <c r="P116" s="240">
        <f>O116/I116</f>
        <v>2.260665606233626E-2</v>
      </c>
      <c r="Q116" s="248">
        <f>J116-E116</f>
        <v>13.700000000000045</v>
      </c>
      <c r="R116" s="4">
        <f>Q116/E116</f>
        <v>9.950610110400963E-3</v>
      </c>
      <c r="S116" s="339">
        <f>K116-6446</f>
        <v>18</v>
      </c>
      <c r="T116" s="343">
        <f>S116*J116</f>
        <v>25029</v>
      </c>
      <c r="U116" s="340">
        <f>6621-K116</f>
        <v>157</v>
      </c>
      <c r="V116" s="344">
        <f>U116*J116</f>
        <v>218308.5</v>
      </c>
    </row>
    <row r="117" spans="1:22" ht="14.5" x14ac:dyDescent="0.35">
      <c r="A117" s="1">
        <v>115</v>
      </c>
      <c r="B117" s="233">
        <v>2151</v>
      </c>
      <c r="C117" s="233">
        <v>2151</v>
      </c>
      <c r="D117" s="235" t="s">
        <v>513</v>
      </c>
      <c r="E117" s="285">
        <f>VLOOKUP($B117,[1]FY2015_SchlAid!$C$4:$KA$4192,282,FALSE)</f>
        <v>436.3</v>
      </c>
      <c r="F117" s="29">
        <v>6450</v>
      </c>
      <c r="G117" s="28">
        <v>2814135</v>
      </c>
      <c r="H117" s="29">
        <v>0</v>
      </c>
      <c r="I117" s="28">
        <f>G117+H117</f>
        <v>2814135</v>
      </c>
      <c r="J117" s="229">
        <v>414</v>
      </c>
      <c r="K117" s="30">
        <f>F117+$H$2</f>
        <v>6530</v>
      </c>
      <c r="L117" s="275">
        <f>J117*K117</f>
        <v>2703420</v>
      </c>
      <c r="M117" s="29">
        <f>MAX((G117*1.01)-L117,0)</f>
        <v>138856.35000000009</v>
      </c>
      <c r="N117" s="279">
        <f>L117+M117</f>
        <v>2842276.35</v>
      </c>
      <c r="O117" s="30">
        <f>N117-I117</f>
        <v>28141.350000000093</v>
      </c>
      <c r="P117" s="239">
        <f>O117/I117</f>
        <v>1.0000000000000033E-2</v>
      </c>
      <c r="Q117" s="248">
        <f>J117-E117</f>
        <v>-22.300000000000011</v>
      </c>
      <c r="R117" s="4">
        <f>Q117/E117</f>
        <v>-5.1111620444648204E-2</v>
      </c>
      <c r="S117" s="308">
        <f>K117-6446</f>
        <v>84</v>
      </c>
      <c r="T117" s="342">
        <f>S117*J117</f>
        <v>34776</v>
      </c>
      <c r="U117" s="309">
        <f>6621-K117</f>
        <v>91</v>
      </c>
      <c r="V117" s="16">
        <f>U117*J117</f>
        <v>37674</v>
      </c>
    </row>
    <row r="118" spans="1:22" ht="14.5" x14ac:dyDescent="0.35">
      <c r="A118" s="1">
        <v>116</v>
      </c>
      <c r="B118" s="233">
        <v>2169</v>
      </c>
      <c r="C118" s="233">
        <v>2169</v>
      </c>
      <c r="D118" s="235" t="s">
        <v>233</v>
      </c>
      <c r="E118" s="285">
        <f>VLOOKUP($B118,[1]FY2015_SchlAid!$C$4:$KA$4192,282,FALSE)</f>
        <v>1660.2</v>
      </c>
      <c r="F118" s="29">
        <v>6366</v>
      </c>
      <c r="G118" s="28">
        <v>10568833</v>
      </c>
      <c r="H118" s="29">
        <v>0</v>
      </c>
      <c r="I118" s="28">
        <f>G118+H118</f>
        <v>10568833</v>
      </c>
      <c r="J118" s="229">
        <v>1657.7</v>
      </c>
      <c r="K118" s="30">
        <f>F118+$H$2</f>
        <v>6446</v>
      </c>
      <c r="L118" s="275">
        <f>J118*K118</f>
        <v>10685534.200000001</v>
      </c>
      <c r="M118" s="29">
        <f>MAX((G118*1.01)-L118,0)</f>
        <v>0</v>
      </c>
      <c r="N118" s="279">
        <f>L118+M118</f>
        <v>10685534.200000001</v>
      </c>
      <c r="O118" s="30">
        <f>N118-I118</f>
        <v>116701.20000000112</v>
      </c>
      <c r="P118" s="239">
        <f>O118/I118</f>
        <v>1.1042013815527326E-2</v>
      </c>
      <c r="Q118" s="248">
        <f>J118-E118</f>
        <v>-2.5</v>
      </c>
      <c r="R118" s="4">
        <f>Q118/E118</f>
        <v>-1.5058426695578845E-3</v>
      </c>
      <c r="S118" s="308">
        <f>K118-6446</f>
        <v>0</v>
      </c>
      <c r="T118" s="342"/>
      <c r="U118" s="309">
        <f>6621-K118</f>
        <v>175</v>
      </c>
      <c r="V118" s="16">
        <f>U118*J118</f>
        <v>290097.5</v>
      </c>
    </row>
    <row r="119" spans="1:22" ht="14.5" x14ac:dyDescent="0.35">
      <c r="A119" s="1">
        <v>117</v>
      </c>
      <c r="B119" s="233">
        <v>2205</v>
      </c>
      <c r="C119" s="233">
        <v>2205</v>
      </c>
      <c r="D119" s="235" t="s">
        <v>234</v>
      </c>
      <c r="E119" s="285">
        <f>VLOOKUP($B119,[1]FY2015_SchlAid!$C$4:$KA$4192,282,FALSE)</f>
        <v>197.2</v>
      </c>
      <c r="F119" s="29">
        <v>6452</v>
      </c>
      <c r="G119" s="28">
        <v>1272334</v>
      </c>
      <c r="H119" s="29">
        <v>51693</v>
      </c>
      <c r="I119" s="28">
        <f>G119+H119</f>
        <v>1324027</v>
      </c>
      <c r="J119" s="229">
        <v>200</v>
      </c>
      <c r="K119" s="30">
        <f>F119+$H$2</f>
        <v>6532</v>
      </c>
      <c r="L119" s="275">
        <f>J119*K119</f>
        <v>1306400</v>
      </c>
      <c r="M119" s="29">
        <f>MAX((G119*1.01)-L119,0)</f>
        <v>0</v>
      </c>
      <c r="N119" s="279">
        <f>L119+M119</f>
        <v>1306400</v>
      </c>
      <c r="O119" s="30">
        <f>N119-I119</f>
        <v>-17627</v>
      </c>
      <c r="P119" s="239">
        <f>O119/I119</f>
        <v>-1.3313172616570508E-2</v>
      </c>
      <c r="Q119" s="248">
        <f>J119-E119</f>
        <v>2.8000000000000114</v>
      </c>
      <c r="R119" s="4">
        <f>Q119/E119</f>
        <v>1.4198782961460505E-2</v>
      </c>
      <c r="S119" s="308">
        <f>K119-6446</f>
        <v>86</v>
      </c>
      <c r="T119" s="342">
        <f>S119*J119</f>
        <v>17200</v>
      </c>
      <c r="U119" s="309">
        <f>6621-K119</f>
        <v>89</v>
      </c>
      <c r="V119" s="16">
        <f>U119*J119</f>
        <v>17800</v>
      </c>
    </row>
    <row r="120" spans="1:22" ht="14.5" x14ac:dyDescent="0.35">
      <c r="A120" s="1">
        <v>118</v>
      </c>
      <c r="B120" s="233">
        <v>2295</v>
      </c>
      <c r="C120" s="233">
        <v>2295</v>
      </c>
      <c r="D120" s="235" t="s">
        <v>235</v>
      </c>
      <c r="E120" s="285">
        <f>VLOOKUP($B120,[1]FY2015_SchlAid!$C$4:$KA$4192,282,FALSE)</f>
        <v>1105.4000000000001</v>
      </c>
      <c r="F120" s="29">
        <v>6373</v>
      </c>
      <c r="G120" s="28">
        <v>7044714</v>
      </c>
      <c r="H120" s="29">
        <v>0</v>
      </c>
      <c r="I120" s="28">
        <f>G120+H120</f>
        <v>7044714</v>
      </c>
      <c r="J120" s="229">
        <v>1098.2</v>
      </c>
      <c r="K120" s="30">
        <f>F120+$H$2</f>
        <v>6453</v>
      </c>
      <c r="L120" s="275">
        <f>J120*K120</f>
        <v>7086684.6000000006</v>
      </c>
      <c r="M120" s="29">
        <f>MAX((G120*1.01)-L120,0)</f>
        <v>28476.539999999106</v>
      </c>
      <c r="N120" s="279">
        <f>L120+M120</f>
        <v>7115161.1399999997</v>
      </c>
      <c r="O120" s="30">
        <f>N120-I120</f>
        <v>70447.139999999665</v>
      </c>
      <c r="P120" s="239">
        <f>O120/I120</f>
        <v>9.9999999999999516E-3</v>
      </c>
      <c r="Q120" s="248">
        <f>J120-E120</f>
        <v>-7.2000000000000455</v>
      </c>
      <c r="R120" s="4">
        <f>Q120/E120</f>
        <v>-6.5134792835173198E-3</v>
      </c>
      <c r="S120" s="308">
        <f>K120-6446</f>
        <v>7</v>
      </c>
      <c r="T120" s="342">
        <f>S120*J120</f>
        <v>7687.4000000000005</v>
      </c>
      <c r="U120" s="309">
        <f>6621-K120</f>
        <v>168</v>
      </c>
      <c r="V120" s="16">
        <f>U120*J120</f>
        <v>184497.6</v>
      </c>
    </row>
    <row r="121" spans="1:22" ht="14.5" x14ac:dyDescent="0.35">
      <c r="A121" s="1">
        <v>119</v>
      </c>
      <c r="B121" s="233">
        <v>2313</v>
      </c>
      <c r="C121" s="233">
        <v>2313</v>
      </c>
      <c r="D121" s="236" t="s">
        <v>236</v>
      </c>
      <c r="E121" s="286">
        <f>VLOOKUP($B121,[1]FY2015_SchlAid!$C$4:$KA$4192,282,FALSE)</f>
        <v>3729.9</v>
      </c>
      <c r="F121" s="35">
        <v>6393</v>
      </c>
      <c r="G121" s="34">
        <v>23845251</v>
      </c>
      <c r="H121" s="35">
        <v>0</v>
      </c>
      <c r="I121" s="34">
        <f>G121+H121</f>
        <v>23845251</v>
      </c>
      <c r="J121" s="230">
        <v>3767.1</v>
      </c>
      <c r="K121" s="36">
        <f>F121+$H$2</f>
        <v>6473</v>
      </c>
      <c r="L121" s="276">
        <f>J121*K121</f>
        <v>24384438.300000001</v>
      </c>
      <c r="M121" s="35">
        <f>MAX((G121*1.01)-L121,0)</f>
        <v>0</v>
      </c>
      <c r="N121" s="280">
        <f>L121+M121</f>
        <v>24384438.300000001</v>
      </c>
      <c r="O121" s="36">
        <f>N121-I121</f>
        <v>539187.30000000075</v>
      </c>
      <c r="P121" s="240">
        <f>O121/I121</f>
        <v>2.2611936439670976E-2</v>
      </c>
      <c r="Q121" s="248">
        <f>J121-E121</f>
        <v>37.199999999999818</v>
      </c>
      <c r="R121" s="4">
        <f>Q121/E121</f>
        <v>9.9734577334512492E-3</v>
      </c>
      <c r="S121" s="339">
        <f>K121-6446</f>
        <v>27</v>
      </c>
      <c r="T121" s="343">
        <f>S121*J121</f>
        <v>101711.7</v>
      </c>
      <c r="U121" s="340">
        <f>6621-K121</f>
        <v>148</v>
      </c>
      <c r="V121" s="344">
        <f>U121*J121</f>
        <v>557530.79999999993</v>
      </c>
    </row>
    <row r="122" spans="1:22" ht="14.5" x14ac:dyDescent="0.35">
      <c r="A122" s="1">
        <v>120</v>
      </c>
      <c r="B122" s="233">
        <v>2322</v>
      </c>
      <c r="C122" s="233">
        <v>2322</v>
      </c>
      <c r="D122" s="235" t="s">
        <v>237</v>
      </c>
      <c r="E122" s="285">
        <f>VLOOKUP($B122,[1]FY2015_SchlAid!$C$4:$KA$4192,282,FALSE)</f>
        <v>2226.3000000000002</v>
      </c>
      <c r="F122" s="29">
        <v>6366</v>
      </c>
      <c r="G122" s="28">
        <v>14172626</v>
      </c>
      <c r="H122" s="29">
        <v>0</v>
      </c>
      <c r="I122" s="28">
        <f>G122+H122</f>
        <v>14172626</v>
      </c>
      <c r="J122" s="229">
        <v>2255.4</v>
      </c>
      <c r="K122" s="30">
        <f>F122+$H$2</f>
        <v>6446</v>
      </c>
      <c r="L122" s="275">
        <f>J122*K122</f>
        <v>14538308.4</v>
      </c>
      <c r="M122" s="29">
        <f>MAX((G122*1.01)-L122,0)</f>
        <v>0</v>
      </c>
      <c r="N122" s="279">
        <f>L122+M122</f>
        <v>14538308.4</v>
      </c>
      <c r="O122" s="30">
        <f>N122-I122</f>
        <v>365682.40000000037</v>
      </c>
      <c r="P122" s="239">
        <f>O122/I122</f>
        <v>2.5802021446131463E-2</v>
      </c>
      <c r="Q122" s="248">
        <f>J122-E122</f>
        <v>29.099999999999909</v>
      </c>
      <c r="R122" s="4">
        <f>Q122/E122</f>
        <v>1.307101468804739E-2</v>
      </c>
      <c r="S122" s="308">
        <f>K122-6446</f>
        <v>0</v>
      </c>
      <c r="T122" s="342"/>
      <c r="U122" s="309">
        <f>6621-K122</f>
        <v>175</v>
      </c>
      <c r="V122" s="16">
        <f>U122*J122</f>
        <v>394695</v>
      </c>
    </row>
    <row r="123" spans="1:22" ht="14.5" x14ac:dyDescent="0.35">
      <c r="A123" s="1">
        <v>122</v>
      </c>
      <c r="B123" s="233">
        <v>2369</v>
      </c>
      <c r="C123" s="233">
        <v>2369</v>
      </c>
      <c r="D123" s="235" t="s">
        <v>240</v>
      </c>
      <c r="E123" s="285">
        <f>VLOOKUP($B123,[1]FY2015_SchlAid!$C$4:$KA$4192,282,FALSE)</f>
        <v>449</v>
      </c>
      <c r="F123" s="29">
        <v>6366</v>
      </c>
      <c r="G123" s="28">
        <v>2858334</v>
      </c>
      <c r="H123" s="29">
        <v>0</v>
      </c>
      <c r="I123" s="28">
        <f>G123+H123</f>
        <v>2858334</v>
      </c>
      <c r="J123" s="229">
        <v>468</v>
      </c>
      <c r="K123" s="30">
        <f>F123+$H$2</f>
        <v>6446</v>
      </c>
      <c r="L123" s="275">
        <f>J123*K123</f>
        <v>3016728</v>
      </c>
      <c r="M123" s="29">
        <f>MAX((G123*1.01)-L123,0)</f>
        <v>0</v>
      </c>
      <c r="N123" s="279">
        <f>L123+M123</f>
        <v>3016728</v>
      </c>
      <c r="O123" s="30">
        <f>N123-I123</f>
        <v>158394</v>
      </c>
      <c r="P123" s="239">
        <f>O123/I123</f>
        <v>5.5414797570892696E-2</v>
      </c>
      <c r="Q123" s="248">
        <f>J123-E123</f>
        <v>19</v>
      </c>
      <c r="R123" s="4">
        <f>Q123/E123</f>
        <v>4.2316258351893093E-2</v>
      </c>
      <c r="S123" s="308">
        <f>K123-6446</f>
        <v>0</v>
      </c>
      <c r="T123" s="342"/>
      <c r="U123" s="309">
        <f>6621-K123</f>
        <v>175</v>
      </c>
      <c r="V123" s="16">
        <f>U123*J123</f>
        <v>81900</v>
      </c>
    </row>
    <row r="124" spans="1:22" ht="14.5" x14ac:dyDescent="0.35">
      <c r="A124" s="1">
        <v>123</v>
      </c>
      <c r="B124" s="233">
        <v>2376</v>
      </c>
      <c r="C124" s="233">
        <v>2376</v>
      </c>
      <c r="D124" s="235" t="s">
        <v>241</v>
      </c>
      <c r="E124" s="285">
        <f>VLOOKUP($B124,[1]FY2015_SchlAid!$C$4:$KA$4192,282,FALSE)</f>
        <v>464.4</v>
      </c>
      <c r="F124" s="29">
        <v>6397</v>
      </c>
      <c r="G124" s="28">
        <v>2970767</v>
      </c>
      <c r="H124" s="29">
        <v>0</v>
      </c>
      <c r="I124" s="28">
        <f>G124+H124</f>
        <v>2970767</v>
      </c>
      <c r="J124" s="229">
        <v>424</v>
      </c>
      <c r="K124" s="30">
        <f>F124+$H$2</f>
        <v>6477</v>
      </c>
      <c r="L124" s="275">
        <f>J124*K124</f>
        <v>2746248</v>
      </c>
      <c r="M124" s="29">
        <f>MAX((G124*1.01)-L124,0)</f>
        <v>254226.66999999993</v>
      </c>
      <c r="N124" s="279">
        <f>L124+M124</f>
        <v>3000474.67</v>
      </c>
      <c r="O124" s="30">
        <f>N124-I124</f>
        <v>29707.669999999925</v>
      </c>
      <c r="P124" s="239">
        <f>O124/I124</f>
        <v>9.9999999999999742E-3</v>
      </c>
      <c r="Q124" s="248">
        <f>J124-E124</f>
        <v>-40.399999999999977</v>
      </c>
      <c r="R124" s="4">
        <f>Q124/E124</f>
        <v>-8.6993970714900906E-2</v>
      </c>
      <c r="S124" s="308">
        <f>K124-6446</f>
        <v>31</v>
      </c>
      <c r="T124" s="342">
        <f>S124*J124</f>
        <v>13144</v>
      </c>
      <c r="U124" s="309">
        <f>6621-K124</f>
        <v>144</v>
      </c>
      <c r="V124" s="16">
        <f>U124*J124</f>
        <v>61056</v>
      </c>
    </row>
    <row r="125" spans="1:22" ht="14.5" x14ac:dyDescent="0.35">
      <c r="A125" s="1">
        <v>124</v>
      </c>
      <c r="B125" s="233">
        <v>2403</v>
      </c>
      <c r="C125" s="233">
        <v>2403</v>
      </c>
      <c r="D125" s="235" t="s">
        <v>516</v>
      </c>
      <c r="E125" s="285">
        <v>1014.2</v>
      </c>
      <c r="F125" s="29">
        <v>6366</v>
      </c>
      <c r="G125" s="28">
        <v>6483939</v>
      </c>
      <c r="H125" s="29">
        <v>50673</v>
      </c>
      <c r="I125" s="28">
        <f>G125+H125</f>
        <v>6534612</v>
      </c>
      <c r="J125" s="229">
        <v>954.6</v>
      </c>
      <c r="K125" s="30">
        <f>F125+$H$2</f>
        <v>6446</v>
      </c>
      <c r="L125" s="275">
        <f>J125*K125</f>
        <v>6153351.6000000006</v>
      </c>
      <c r="M125" s="29">
        <f>MAX((G125*1.01)-L125,0)</f>
        <v>395426.78999999911</v>
      </c>
      <c r="N125" s="279">
        <f>L125+M125</f>
        <v>6548778.3899999997</v>
      </c>
      <c r="O125" s="30">
        <f>N125-I125</f>
        <v>14166.389999999665</v>
      </c>
      <c r="P125" s="239">
        <f>O125/I125</f>
        <v>2.1679007108608233E-3</v>
      </c>
      <c r="Q125" s="248">
        <f>J125-E125</f>
        <v>-59.600000000000023</v>
      </c>
      <c r="R125" s="4">
        <f>Q125/E125</f>
        <v>-5.8765529481364639E-2</v>
      </c>
      <c r="S125" s="308">
        <f>K125-6446</f>
        <v>0</v>
      </c>
      <c r="T125" s="342"/>
      <c r="U125" s="309">
        <f>6621-K125</f>
        <v>175</v>
      </c>
      <c r="V125" s="16">
        <f>U125*J125</f>
        <v>167055</v>
      </c>
    </row>
    <row r="126" spans="1:22" ht="14.5" x14ac:dyDescent="0.35">
      <c r="A126" s="1">
        <v>125</v>
      </c>
      <c r="B126" s="233">
        <v>2457</v>
      </c>
      <c r="C126" s="233">
        <v>2457</v>
      </c>
      <c r="D126" s="236" t="s">
        <v>26</v>
      </c>
      <c r="E126" s="286">
        <f>VLOOKUP($B126,[1]FY2015_SchlAid!$C$4:$KA$4192,282,FALSE)</f>
        <v>442.1</v>
      </c>
      <c r="F126" s="35">
        <v>6366</v>
      </c>
      <c r="G126" s="34">
        <v>2814409</v>
      </c>
      <c r="H126" s="35">
        <v>4679</v>
      </c>
      <c r="I126" s="34">
        <f>G126+H126</f>
        <v>2819088</v>
      </c>
      <c r="J126" s="230">
        <v>453.1</v>
      </c>
      <c r="K126" s="36">
        <f>F126+$H$2</f>
        <v>6446</v>
      </c>
      <c r="L126" s="276">
        <f>J126*K126</f>
        <v>2920682.6</v>
      </c>
      <c r="M126" s="35">
        <f>MAX((G126*1.01)-L126,0)</f>
        <v>0</v>
      </c>
      <c r="N126" s="280">
        <f>L126+M126</f>
        <v>2920682.6</v>
      </c>
      <c r="O126" s="36">
        <f>N126-I126</f>
        <v>101594.60000000009</v>
      </c>
      <c r="P126" s="240">
        <f>O126/I126</f>
        <v>3.6038108778441852E-2</v>
      </c>
      <c r="Q126" s="248">
        <f>J126-E126</f>
        <v>11</v>
      </c>
      <c r="R126" s="4">
        <f>Q126/E126</f>
        <v>2.4881248586292693E-2</v>
      </c>
      <c r="S126" s="339">
        <f>K126-6446</f>
        <v>0</v>
      </c>
      <c r="T126" s="343"/>
      <c r="U126" s="340">
        <f>6621-K126</f>
        <v>175</v>
      </c>
      <c r="V126" s="344">
        <f>U126*J126</f>
        <v>79292.5</v>
      </c>
    </row>
    <row r="127" spans="1:22" ht="14.5" x14ac:dyDescent="0.35">
      <c r="A127" s="1">
        <v>126</v>
      </c>
      <c r="B127" s="233">
        <v>2466</v>
      </c>
      <c r="C127" s="233">
        <v>2466</v>
      </c>
      <c r="D127" s="235" t="s">
        <v>244</v>
      </c>
      <c r="E127" s="285">
        <f>VLOOKUP($B127,[1]FY2015_SchlAid!$C$4:$KA$4192,282,FALSE)</f>
        <v>1321.2</v>
      </c>
      <c r="F127" s="29">
        <v>6366</v>
      </c>
      <c r="G127" s="28">
        <v>8410759</v>
      </c>
      <c r="H127" s="29">
        <v>0</v>
      </c>
      <c r="I127" s="28">
        <f>G127+H127</f>
        <v>8410759</v>
      </c>
      <c r="J127" s="229">
        <v>1344.7</v>
      </c>
      <c r="K127" s="30">
        <f>F127+$H$2</f>
        <v>6446</v>
      </c>
      <c r="L127" s="275">
        <f>J127*K127</f>
        <v>8667936.2000000011</v>
      </c>
      <c r="M127" s="29">
        <f>MAX((G127*1.01)-L127,0)</f>
        <v>0</v>
      </c>
      <c r="N127" s="279">
        <f>L127+M127</f>
        <v>8667936.2000000011</v>
      </c>
      <c r="O127" s="30">
        <f>N127-I127</f>
        <v>257177.20000000112</v>
      </c>
      <c r="P127" s="239">
        <f>O127/I127</f>
        <v>3.0577169075942032E-2</v>
      </c>
      <c r="Q127" s="248">
        <f>J127-E127</f>
        <v>23.5</v>
      </c>
      <c r="R127" s="4">
        <f>Q127/E127</f>
        <v>1.7786860429912201E-2</v>
      </c>
      <c r="S127" s="308">
        <f>K127-6446</f>
        <v>0</v>
      </c>
      <c r="T127" s="342"/>
      <c r="U127" s="309">
        <f>6621-K127</f>
        <v>175</v>
      </c>
      <c r="V127" s="16">
        <f>U127*J127</f>
        <v>235322.5</v>
      </c>
    </row>
    <row r="128" spans="1:22" ht="14.5" x14ac:dyDescent="0.35">
      <c r="A128" s="1">
        <v>127</v>
      </c>
      <c r="B128" s="233">
        <v>2493</v>
      </c>
      <c r="C128" s="233">
        <v>2493</v>
      </c>
      <c r="D128" s="235" t="s">
        <v>27</v>
      </c>
      <c r="E128" s="285">
        <f>VLOOKUP($B128,[1]FY2015_SchlAid!$C$4:$KA$4192,282,FALSE)</f>
        <v>112</v>
      </c>
      <c r="F128" s="29">
        <v>6533</v>
      </c>
      <c r="G128" s="28">
        <v>731696</v>
      </c>
      <c r="H128" s="29">
        <v>87568</v>
      </c>
      <c r="I128" s="28">
        <f>G128+H128</f>
        <v>819264</v>
      </c>
      <c r="J128" s="229">
        <v>106</v>
      </c>
      <c r="K128" s="30">
        <f>F128+$H$2</f>
        <v>6613</v>
      </c>
      <c r="L128" s="275">
        <f>J128*K128</f>
        <v>700978</v>
      </c>
      <c r="M128" s="29">
        <f>MAX((G128*1.01)-L128,0)</f>
        <v>38034.959999999963</v>
      </c>
      <c r="N128" s="279">
        <f>L128+M128</f>
        <v>739012.96</v>
      </c>
      <c r="O128" s="30">
        <f>N128-I128</f>
        <v>-80251.040000000037</v>
      </c>
      <c r="P128" s="239">
        <f>O128/I128</f>
        <v>-9.7955042574798895E-2</v>
      </c>
      <c r="Q128" s="248">
        <f>J128-E128</f>
        <v>-6</v>
      </c>
      <c r="R128" s="4">
        <f>Q128/E128</f>
        <v>-5.3571428571428568E-2</v>
      </c>
      <c r="S128" s="308">
        <f>K128-6446</f>
        <v>167</v>
      </c>
      <c r="T128" s="342">
        <f>S128*J128</f>
        <v>17702</v>
      </c>
      <c r="U128" s="309">
        <f>6621-K128</f>
        <v>8</v>
      </c>
      <c r="V128" s="16">
        <f>U128*J128</f>
        <v>848</v>
      </c>
    </row>
    <row r="129" spans="1:22" ht="14.5" x14ac:dyDescent="0.35">
      <c r="A129" s="1">
        <v>128</v>
      </c>
      <c r="B129" s="233">
        <v>2502</v>
      </c>
      <c r="C129" s="233">
        <v>2502</v>
      </c>
      <c r="D129" s="235" t="s">
        <v>28</v>
      </c>
      <c r="E129" s="285">
        <f>VLOOKUP($B129,[1]FY2015_SchlAid!$C$4:$KA$4192,282,FALSE)</f>
        <v>601.5</v>
      </c>
      <c r="F129" s="29">
        <v>6466</v>
      </c>
      <c r="G129" s="28">
        <v>3889299</v>
      </c>
      <c r="H129" s="29">
        <v>0</v>
      </c>
      <c r="I129" s="28">
        <f>G129+H129</f>
        <v>3889299</v>
      </c>
      <c r="J129" s="229">
        <v>593.1</v>
      </c>
      <c r="K129" s="30">
        <f>F129+$H$2</f>
        <v>6546</v>
      </c>
      <c r="L129" s="275">
        <f>J129*K129</f>
        <v>3882432.6</v>
      </c>
      <c r="M129" s="29">
        <f>MAX((G129*1.01)-L129,0)</f>
        <v>45759.39000000013</v>
      </c>
      <c r="N129" s="279">
        <f>L129+M129</f>
        <v>3928191.99</v>
      </c>
      <c r="O129" s="30">
        <f>N129-I129</f>
        <v>38892.990000000224</v>
      </c>
      <c r="P129" s="239">
        <f>O129/I129</f>
        <v>1.0000000000000057E-2</v>
      </c>
      <c r="Q129" s="248">
        <f>J129-E129</f>
        <v>-8.3999999999999773</v>
      </c>
      <c r="R129" s="4">
        <f>Q129/E129</f>
        <v>-1.3965087281795473E-2</v>
      </c>
      <c r="S129" s="308">
        <f>K129-6446</f>
        <v>100</v>
      </c>
      <c r="T129" s="342">
        <f>S129*J129</f>
        <v>59310</v>
      </c>
      <c r="U129" s="309">
        <f>6621-K129</f>
        <v>75</v>
      </c>
      <c r="V129" s="16">
        <f>U129*J129</f>
        <v>44482.5</v>
      </c>
    </row>
    <row r="130" spans="1:22" ht="14.5" x14ac:dyDescent="0.35">
      <c r="A130" s="1">
        <v>129</v>
      </c>
      <c r="B130" s="233">
        <v>2511</v>
      </c>
      <c r="C130" s="233">
        <v>2511</v>
      </c>
      <c r="D130" s="235" t="s">
        <v>245</v>
      </c>
      <c r="E130" s="285">
        <f>VLOOKUP($B130,[1]FY2015_SchlAid!$C$4:$KA$4192,282,FALSE)</f>
        <v>1960.5</v>
      </c>
      <c r="F130" s="29">
        <v>6366</v>
      </c>
      <c r="G130" s="28">
        <v>12480543</v>
      </c>
      <c r="H130" s="29">
        <v>29159</v>
      </c>
      <c r="I130" s="28">
        <f>G130+H130</f>
        <v>12509702</v>
      </c>
      <c r="J130" s="229">
        <v>1960</v>
      </c>
      <c r="K130" s="30">
        <f>F130+$H$2</f>
        <v>6446</v>
      </c>
      <c r="L130" s="275">
        <f>J130*K130</f>
        <v>12634160</v>
      </c>
      <c r="M130" s="29">
        <f>MAX((G130*1.01)-L130,0)</f>
        <v>0</v>
      </c>
      <c r="N130" s="279">
        <f>L130+M130</f>
        <v>12634160</v>
      </c>
      <c r="O130" s="30">
        <f>N130-I130</f>
        <v>124458</v>
      </c>
      <c r="P130" s="239">
        <f>O130/I130</f>
        <v>9.948918047768044E-3</v>
      </c>
      <c r="Q130" s="248">
        <f>J130-E130</f>
        <v>-0.5</v>
      </c>
      <c r="R130" s="4">
        <f>Q130/E130</f>
        <v>-2.550369803621525E-4</v>
      </c>
      <c r="S130" s="308">
        <f>K130-6446</f>
        <v>0</v>
      </c>
      <c r="T130" s="342"/>
      <c r="U130" s="309">
        <f>6621-K130</f>
        <v>175</v>
      </c>
      <c r="V130" s="16">
        <f>U130*J130</f>
        <v>343000</v>
      </c>
    </row>
    <row r="131" spans="1:22" ht="14.5" x14ac:dyDescent="0.35">
      <c r="A131" s="1">
        <v>130</v>
      </c>
      <c r="B131" s="233">
        <v>2520</v>
      </c>
      <c r="C131" s="233">
        <v>2520</v>
      </c>
      <c r="D131" s="236" t="s">
        <v>246</v>
      </c>
      <c r="E131" s="286">
        <f>VLOOKUP($B131,[1]FY2015_SchlAid!$C$4:$KA$4192,282,FALSE)</f>
        <v>293.3</v>
      </c>
      <c r="F131" s="35">
        <v>6369</v>
      </c>
      <c r="G131" s="34">
        <v>1868028</v>
      </c>
      <c r="H131" s="35">
        <v>19088</v>
      </c>
      <c r="I131" s="34">
        <f>G131+H131</f>
        <v>1887116</v>
      </c>
      <c r="J131" s="230">
        <v>276</v>
      </c>
      <c r="K131" s="36">
        <f>F131+$H$2</f>
        <v>6449</v>
      </c>
      <c r="L131" s="276">
        <f>J131*K131</f>
        <v>1779924</v>
      </c>
      <c r="M131" s="35">
        <f>MAX((G131*1.01)-L131,0)</f>
        <v>106784.28000000003</v>
      </c>
      <c r="N131" s="280">
        <f>L131+M131</f>
        <v>1886708.28</v>
      </c>
      <c r="O131" s="36">
        <f>N131-I131</f>
        <v>-407.71999999997206</v>
      </c>
      <c r="P131" s="240">
        <f>O131/I131</f>
        <v>-2.160545509655856E-4</v>
      </c>
      <c r="Q131" s="248">
        <f>J131-E131</f>
        <v>-17.300000000000011</v>
      </c>
      <c r="R131" s="4">
        <f>Q131/E131</f>
        <v>-5.8983975451755918E-2</v>
      </c>
      <c r="S131" s="339">
        <f>K131-6446</f>
        <v>3</v>
      </c>
      <c r="T131" s="343">
        <f>S131*J131</f>
        <v>828</v>
      </c>
      <c r="U131" s="340">
        <f>6621-K131</f>
        <v>172</v>
      </c>
      <c r="V131" s="344">
        <f>U131*J131</f>
        <v>47472</v>
      </c>
    </row>
    <row r="132" spans="1:22" ht="14.5" x14ac:dyDescent="0.35">
      <c r="A132" s="1">
        <v>131</v>
      </c>
      <c r="B132" s="233">
        <v>2682</v>
      </c>
      <c r="C132" s="233">
        <v>2682</v>
      </c>
      <c r="D132" s="235" t="s">
        <v>29</v>
      </c>
      <c r="E132" s="285">
        <f>VLOOKUP($B132,[1]FY2015_SchlAid!$C$4:$KA$4192,282,FALSE)</f>
        <v>316</v>
      </c>
      <c r="F132" s="29">
        <v>6366</v>
      </c>
      <c r="G132" s="28">
        <v>2011656</v>
      </c>
      <c r="H132" s="29">
        <v>0</v>
      </c>
      <c r="I132" s="28">
        <f>G132+H132</f>
        <v>2011656</v>
      </c>
      <c r="J132" s="229">
        <v>304.5</v>
      </c>
      <c r="K132" s="30">
        <f>F132+$H$2</f>
        <v>6446</v>
      </c>
      <c r="L132" s="275">
        <f>J132*K132</f>
        <v>1962807</v>
      </c>
      <c r="M132" s="29">
        <f>MAX((G132*1.01)-L132,0)</f>
        <v>68965.560000000056</v>
      </c>
      <c r="N132" s="279">
        <f>L132+M132</f>
        <v>2031772.56</v>
      </c>
      <c r="O132" s="30">
        <f>N132-I132</f>
        <v>20116.560000000056</v>
      </c>
      <c r="P132" s="239">
        <f>O132/I132</f>
        <v>1.0000000000000028E-2</v>
      </c>
      <c r="Q132" s="248">
        <f>J132-E132</f>
        <v>-11.5</v>
      </c>
      <c r="R132" s="4">
        <f>Q132/E132</f>
        <v>-3.6392405063291139E-2</v>
      </c>
      <c r="S132" s="308">
        <f>K132-6446</f>
        <v>0</v>
      </c>
      <c r="T132" s="342"/>
      <c r="U132" s="309">
        <f>6621-K132</f>
        <v>175</v>
      </c>
      <c r="V132" s="16">
        <f>U132*J132</f>
        <v>53287.5</v>
      </c>
    </row>
    <row r="133" spans="1:22" ht="14.5" x14ac:dyDescent="0.35">
      <c r="A133" s="1">
        <v>132</v>
      </c>
      <c r="B133" s="233">
        <v>2556</v>
      </c>
      <c r="C133" s="233">
        <v>2556</v>
      </c>
      <c r="D133" s="247" t="s">
        <v>468</v>
      </c>
      <c r="E133" s="285">
        <f>VLOOKUP($B133,[1]FY2015_SchlAid!$C$4:$KA$4192,282,FALSE)</f>
        <v>354</v>
      </c>
      <c r="F133" s="29">
        <v>6381</v>
      </c>
      <c r="G133" s="28">
        <v>2258874</v>
      </c>
      <c r="H133" s="29">
        <v>0</v>
      </c>
      <c r="I133" s="28">
        <f>G133+H133</f>
        <v>2258874</v>
      </c>
      <c r="J133" s="229">
        <v>366</v>
      </c>
      <c r="K133" s="30">
        <f>F133+$H$2</f>
        <v>6461</v>
      </c>
      <c r="L133" s="275">
        <f>J133*K133</f>
        <v>2364726</v>
      </c>
      <c r="M133" s="29">
        <f>MAX((G133*1.01)-L133,0)</f>
        <v>0</v>
      </c>
      <c r="N133" s="279">
        <f>L133+M133</f>
        <v>2364726</v>
      </c>
      <c r="O133" s="30">
        <f>N133-I133</f>
        <v>105852</v>
      </c>
      <c r="P133" s="239">
        <f>O133/I133</f>
        <v>4.6860515460357681E-2</v>
      </c>
      <c r="Q133" s="248">
        <f>J133-E133</f>
        <v>12</v>
      </c>
      <c r="R133" s="4">
        <f>Q133/E133</f>
        <v>3.3898305084745763E-2</v>
      </c>
      <c r="S133" s="308">
        <f>K133-6446</f>
        <v>15</v>
      </c>
      <c r="T133" s="342">
        <f>S133*J133</f>
        <v>5490</v>
      </c>
      <c r="U133" s="309">
        <f>6621-K133</f>
        <v>160</v>
      </c>
      <c r="V133" s="16">
        <f>U133*J133</f>
        <v>58560</v>
      </c>
    </row>
    <row r="134" spans="1:22" ht="14.5" x14ac:dyDescent="0.35">
      <c r="A134" s="1">
        <v>158</v>
      </c>
      <c r="B134" s="233">
        <v>3195</v>
      </c>
      <c r="C134" s="233">
        <v>3195</v>
      </c>
      <c r="D134" s="235" t="s">
        <v>509</v>
      </c>
      <c r="E134" s="285">
        <f>VLOOKUP($B134,[1]FY2015_SchlAid!$C$4:$KA$4192,282,FALSE)</f>
        <v>1303.5</v>
      </c>
      <c r="F134" s="29">
        <v>6440</v>
      </c>
      <c r="G134" s="28">
        <v>8394540</v>
      </c>
      <c r="H134" s="29">
        <v>0</v>
      </c>
      <c r="I134" s="28">
        <f>G134+H134</f>
        <v>8394540</v>
      </c>
      <c r="J134" s="229">
        <v>1284.4000000000001</v>
      </c>
      <c r="K134" s="30">
        <f>F134+$H$2</f>
        <v>6520</v>
      </c>
      <c r="L134" s="275">
        <f>J134*K134</f>
        <v>8374288.0000000009</v>
      </c>
      <c r="M134" s="29">
        <f>MAX((G134*1.01)-L134,0)</f>
        <v>104197.39999999944</v>
      </c>
      <c r="N134" s="279">
        <f>L134+M134</f>
        <v>8478485.4000000004</v>
      </c>
      <c r="O134" s="30">
        <f>N134-I134</f>
        <v>83945.400000000373</v>
      </c>
      <c r="P134" s="239">
        <f>O134/I134</f>
        <v>1.0000000000000044E-2</v>
      </c>
      <c r="Q134" s="248">
        <f>J134-E134</f>
        <v>-19.099999999999909</v>
      </c>
      <c r="R134" s="4">
        <f>Q134/E134</f>
        <v>-1.4652857690832305E-2</v>
      </c>
      <c r="S134" s="308">
        <f>K134-6446</f>
        <v>74</v>
      </c>
      <c r="T134" s="342">
        <f>S134*J134</f>
        <v>95045.6</v>
      </c>
      <c r="U134" s="309">
        <f>6621-K134</f>
        <v>101</v>
      </c>
      <c r="V134" s="16">
        <f>U134*J134</f>
        <v>129724.40000000001</v>
      </c>
    </row>
    <row r="135" spans="1:22" ht="14.5" x14ac:dyDescent="0.35">
      <c r="A135" s="1">
        <v>133</v>
      </c>
      <c r="B135" s="233">
        <v>2709</v>
      </c>
      <c r="C135" s="233">
        <v>2709</v>
      </c>
      <c r="D135" s="235" t="s">
        <v>249</v>
      </c>
      <c r="E135" s="285">
        <f>VLOOKUP($B135,[1]FY2015_SchlAid!$C$4:$KA$4192,282,FALSE)</f>
        <v>1625.8</v>
      </c>
      <c r="F135" s="29">
        <v>6389</v>
      </c>
      <c r="G135" s="28">
        <v>10387236</v>
      </c>
      <c r="H135" s="29">
        <v>0</v>
      </c>
      <c r="I135" s="28">
        <f>G135+H135</f>
        <v>10387236</v>
      </c>
      <c r="J135" s="229">
        <v>1604.7</v>
      </c>
      <c r="K135" s="30">
        <f>F135+$H$2</f>
        <v>6469</v>
      </c>
      <c r="L135" s="275">
        <f>J135*K135</f>
        <v>10380804.300000001</v>
      </c>
      <c r="M135" s="29">
        <f>MAX((G135*1.01)-L135,0)</f>
        <v>110304.05999999866</v>
      </c>
      <c r="N135" s="279">
        <f>L135+M135</f>
        <v>10491108.359999999</v>
      </c>
      <c r="O135" s="30">
        <f>N135-I135</f>
        <v>103872.3599999994</v>
      </c>
      <c r="P135" s="239">
        <f>O135/I135</f>
        <v>9.999999999999943E-3</v>
      </c>
      <c r="Q135" s="248">
        <f>J135-E135</f>
        <v>-21.099999999999909</v>
      </c>
      <c r="R135" s="4">
        <f>Q135/E135</f>
        <v>-1.2978226104071787E-2</v>
      </c>
      <c r="S135" s="308">
        <f>K135-6446</f>
        <v>23</v>
      </c>
      <c r="T135" s="342">
        <f>S135*J135</f>
        <v>36908.1</v>
      </c>
      <c r="U135" s="309">
        <f>6621-K135</f>
        <v>152</v>
      </c>
      <c r="V135" s="16">
        <f>U135*J135</f>
        <v>243914.4</v>
      </c>
    </row>
    <row r="136" spans="1:22" ht="14.5" x14ac:dyDescent="0.35">
      <c r="A136" s="1">
        <v>134</v>
      </c>
      <c r="B136" s="233">
        <v>2718</v>
      </c>
      <c r="C136" s="233">
        <v>2718</v>
      </c>
      <c r="D136" s="235" t="s">
        <v>250</v>
      </c>
      <c r="E136" s="285">
        <f>VLOOKUP($B136,[1]FY2015_SchlAid!$C$4:$KA$4192,282,FALSE)</f>
        <v>573.79999999999995</v>
      </c>
      <c r="F136" s="29">
        <v>6431</v>
      </c>
      <c r="G136" s="28">
        <v>3690108</v>
      </c>
      <c r="H136" s="29">
        <v>17372</v>
      </c>
      <c r="I136" s="28">
        <f>G136+H136</f>
        <v>3707480</v>
      </c>
      <c r="J136" s="229">
        <v>546.5</v>
      </c>
      <c r="K136" s="30">
        <f>F136+$H$2</f>
        <v>6511</v>
      </c>
      <c r="L136" s="275">
        <f>J136*K136</f>
        <v>3558261.5</v>
      </c>
      <c r="M136" s="29">
        <f>MAX((G136*1.01)-L136,0)</f>
        <v>168747.58000000007</v>
      </c>
      <c r="N136" s="279">
        <f>L136+M136</f>
        <v>3727009.08</v>
      </c>
      <c r="O136" s="30">
        <f>N136-I136</f>
        <v>19529.080000000075</v>
      </c>
      <c r="P136" s="239">
        <f>O136/I136</f>
        <v>5.2674808764983424E-3</v>
      </c>
      <c r="Q136" s="248">
        <f>J136-E136</f>
        <v>-27.299999999999955</v>
      </c>
      <c r="R136" s="4">
        <f>Q136/E136</f>
        <v>-4.7577553154409126E-2</v>
      </c>
      <c r="S136" s="308">
        <f>K136-6446</f>
        <v>65</v>
      </c>
      <c r="T136" s="342">
        <f>S136*J136</f>
        <v>35522.5</v>
      </c>
      <c r="U136" s="309">
        <f>6621-K136</f>
        <v>110</v>
      </c>
      <c r="V136" s="16">
        <f>U136*J136</f>
        <v>60115</v>
      </c>
    </row>
    <row r="137" spans="1:22" ht="14.5" x14ac:dyDescent="0.35">
      <c r="A137" s="1">
        <v>135</v>
      </c>
      <c r="B137" s="233">
        <v>2727</v>
      </c>
      <c r="C137" s="233">
        <v>2727</v>
      </c>
      <c r="D137" s="236" t="s">
        <v>251</v>
      </c>
      <c r="E137" s="286">
        <f>VLOOKUP($B137,[1]FY2015_SchlAid!$C$4:$KA$4192,282,FALSE)</f>
        <v>624.70000000000005</v>
      </c>
      <c r="F137" s="35">
        <v>6366</v>
      </c>
      <c r="G137" s="34">
        <v>3976840</v>
      </c>
      <c r="H137" s="35">
        <v>0</v>
      </c>
      <c r="I137" s="34">
        <f>G137+H137</f>
        <v>3976840</v>
      </c>
      <c r="J137" s="230">
        <v>607.1</v>
      </c>
      <c r="K137" s="36">
        <f>F137+$H$2</f>
        <v>6446</v>
      </c>
      <c r="L137" s="276">
        <f>J137*K137</f>
        <v>3913366.6</v>
      </c>
      <c r="M137" s="35">
        <f>MAX((G137*1.01)-L137,0)</f>
        <v>103241.79999999981</v>
      </c>
      <c r="N137" s="280">
        <f>L137+M137</f>
        <v>4016608.4</v>
      </c>
      <c r="O137" s="36">
        <f>N137-I137</f>
        <v>39768.399999999907</v>
      </c>
      <c r="P137" s="240">
        <f>O137/I137</f>
        <v>9.9999999999999759E-3</v>
      </c>
      <c r="Q137" s="248">
        <f>J137-E137</f>
        <v>-17.600000000000023</v>
      </c>
      <c r="R137" s="4">
        <f>Q137/E137</f>
        <v>-2.8173523291179801E-2</v>
      </c>
      <c r="S137" s="339">
        <f>K137-6446</f>
        <v>0</v>
      </c>
      <c r="T137" s="343"/>
      <c r="U137" s="340">
        <f>6621-K137</f>
        <v>175</v>
      </c>
      <c r="V137" s="344">
        <f>U137*J137</f>
        <v>106242.5</v>
      </c>
    </row>
    <row r="138" spans="1:22" ht="14.5" x14ac:dyDescent="0.35">
      <c r="A138" s="1">
        <v>136</v>
      </c>
      <c r="B138" s="233">
        <v>2754</v>
      </c>
      <c r="C138" s="233">
        <v>2754</v>
      </c>
      <c r="D138" s="235" t="s">
        <v>252</v>
      </c>
      <c r="E138" s="285">
        <f>VLOOKUP($B138,[1]FY2015_SchlAid!$C$4:$KA$4192,282,FALSE)</f>
        <v>465.8</v>
      </c>
      <c r="F138" s="29">
        <v>6390</v>
      </c>
      <c r="G138" s="28">
        <v>2976462</v>
      </c>
      <c r="H138" s="29">
        <v>0</v>
      </c>
      <c r="I138" s="28">
        <f>G138+H138</f>
        <v>2976462</v>
      </c>
      <c r="J138" s="229">
        <v>455.6</v>
      </c>
      <c r="K138" s="30">
        <f>F138+$H$2</f>
        <v>6470</v>
      </c>
      <c r="L138" s="275">
        <f>J138*K138</f>
        <v>2947732</v>
      </c>
      <c r="M138" s="29">
        <f>MAX((G138*1.01)-L138,0)</f>
        <v>58494.620000000112</v>
      </c>
      <c r="N138" s="279">
        <f>L138+M138</f>
        <v>3006226.62</v>
      </c>
      <c r="O138" s="30">
        <f>N138-I138</f>
        <v>29764.620000000112</v>
      </c>
      <c r="P138" s="239">
        <f>O138/I138</f>
        <v>1.0000000000000038E-2</v>
      </c>
      <c r="Q138" s="248">
        <f>J138-E138</f>
        <v>-10.199999999999989</v>
      </c>
      <c r="R138" s="4">
        <f>Q138/E138</f>
        <v>-2.1897810218978079E-2</v>
      </c>
      <c r="S138" s="308">
        <f>K138-6446</f>
        <v>24</v>
      </c>
      <c r="T138" s="342">
        <f>S138*J138</f>
        <v>10934.400000000001</v>
      </c>
      <c r="U138" s="309">
        <f>6621-K138</f>
        <v>151</v>
      </c>
      <c r="V138" s="16">
        <f>U138*J138</f>
        <v>68795.600000000006</v>
      </c>
    </row>
    <row r="139" spans="1:22" ht="14.5" x14ac:dyDescent="0.35">
      <c r="A139" s="1">
        <v>137</v>
      </c>
      <c r="B139" s="233">
        <v>2766</v>
      </c>
      <c r="C139" s="233">
        <v>2766</v>
      </c>
      <c r="D139" s="235" t="s">
        <v>469</v>
      </c>
      <c r="E139" s="285">
        <f>VLOOKUP($B139,[1]FY2015_SchlAid!$C$4:$KA$4192,282,FALSE)</f>
        <v>324.89999999999998</v>
      </c>
      <c r="F139" s="29">
        <v>6466</v>
      </c>
      <c r="G139" s="28">
        <v>2100803</v>
      </c>
      <c r="H139" s="29">
        <v>0</v>
      </c>
      <c r="I139" s="28">
        <f>G139+H139</f>
        <v>2100803</v>
      </c>
      <c r="J139" s="229">
        <v>313.39999999999998</v>
      </c>
      <c r="K139" s="30">
        <f>F139+$H$2</f>
        <v>6546</v>
      </c>
      <c r="L139" s="275">
        <f>J139*K139</f>
        <v>2051516.4</v>
      </c>
      <c r="M139" s="29">
        <f>MAX((G139*1.01)-L139,0)</f>
        <v>70294.629999999888</v>
      </c>
      <c r="N139" s="279">
        <f>L139+M139</f>
        <v>2121811.0299999998</v>
      </c>
      <c r="O139" s="30">
        <f>N139-I139</f>
        <v>21008.029999999795</v>
      </c>
      <c r="P139" s="239">
        <f>O139/I139</f>
        <v>9.9999999999999031E-3</v>
      </c>
      <c r="Q139" s="248">
        <f>J139-E139</f>
        <v>-11.5</v>
      </c>
      <c r="R139" s="4">
        <f>Q139/E139</f>
        <v>-3.5395506309633736E-2</v>
      </c>
      <c r="S139" s="308">
        <f>K139-6446</f>
        <v>100</v>
      </c>
      <c r="T139" s="342">
        <f>S139*J139</f>
        <v>31339.999999999996</v>
      </c>
      <c r="U139" s="309">
        <f>6621-K139</f>
        <v>75</v>
      </c>
      <c r="V139" s="16">
        <f>U139*J139</f>
        <v>23505</v>
      </c>
    </row>
    <row r="140" spans="1:22" ht="14.5" x14ac:dyDescent="0.35">
      <c r="A140" s="1">
        <v>138</v>
      </c>
      <c r="B140" s="233">
        <v>2772</v>
      </c>
      <c r="C140" s="233">
        <v>2772</v>
      </c>
      <c r="D140" s="235" t="s">
        <v>254</v>
      </c>
      <c r="E140" s="285">
        <f>VLOOKUP($B140,[1]FY2015_SchlAid!$C$4:$KA$4192,282,FALSE)</f>
        <v>247.3</v>
      </c>
      <c r="F140" s="29">
        <v>6507</v>
      </c>
      <c r="G140" s="28">
        <v>1609181</v>
      </c>
      <c r="H140" s="29">
        <v>28896</v>
      </c>
      <c r="I140" s="28">
        <f>G140+H140</f>
        <v>1638077</v>
      </c>
      <c r="J140" s="229">
        <v>244.2</v>
      </c>
      <c r="K140" s="30">
        <f>F140+$H$2</f>
        <v>6587</v>
      </c>
      <c r="L140" s="275">
        <f>J140*K140</f>
        <v>1608545.4</v>
      </c>
      <c r="M140" s="29">
        <f>MAX((G140*1.01)-L140,0)</f>
        <v>16727.410000000149</v>
      </c>
      <c r="N140" s="279">
        <f>L140+M140</f>
        <v>1625272.81</v>
      </c>
      <c r="O140" s="30">
        <f>N140-I140</f>
        <v>-12804.189999999944</v>
      </c>
      <c r="P140" s="239">
        <f>O140/I140</f>
        <v>-7.816598365034089E-3</v>
      </c>
      <c r="Q140" s="248">
        <f>J140-E140</f>
        <v>-3.1000000000000227</v>
      </c>
      <c r="R140" s="4">
        <f>Q140/E140</f>
        <v>-1.2535382126971381E-2</v>
      </c>
      <c r="S140" s="308">
        <f>K140-6446</f>
        <v>141</v>
      </c>
      <c r="T140" s="342">
        <f>S140*J140</f>
        <v>34432.199999999997</v>
      </c>
      <c r="U140" s="309">
        <f>6621-K140</f>
        <v>34</v>
      </c>
      <c r="V140" s="16">
        <f>U140*J140</f>
        <v>8302.7999999999993</v>
      </c>
    </row>
    <row r="141" spans="1:22" ht="14.5" x14ac:dyDescent="0.35">
      <c r="A141" s="1">
        <v>139</v>
      </c>
      <c r="B141" s="233">
        <v>2781</v>
      </c>
      <c r="C141" s="233">
        <v>2781</v>
      </c>
      <c r="D141" s="235" t="s">
        <v>30</v>
      </c>
      <c r="E141" s="285">
        <f>VLOOKUP($B141,[1]FY2015_SchlAid!$C$4:$KA$4192,282,FALSE)</f>
        <v>1217.3</v>
      </c>
      <c r="F141" s="29">
        <v>6366</v>
      </c>
      <c r="G141" s="28">
        <v>7749332</v>
      </c>
      <c r="H141" s="29">
        <v>0</v>
      </c>
      <c r="I141" s="28">
        <f>G141+H141</f>
        <v>7749332</v>
      </c>
      <c r="J141" s="229">
        <v>1231</v>
      </c>
      <c r="K141" s="30">
        <f>F141+$H$2</f>
        <v>6446</v>
      </c>
      <c r="L141" s="275">
        <f>J141*K141</f>
        <v>7935026</v>
      </c>
      <c r="M141" s="29">
        <f>MAX((G141*1.01)-L141,0)</f>
        <v>0</v>
      </c>
      <c r="N141" s="279">
        <f>L141+M141</f>
        <v>7935026</v>
      </c>
      <c r="O141" s="30">
        <f>N141-I141</f>
        <v>185694</v>
      </c>
      <c r="P141" s="239">
        <f>O141/I141</f>
        <v>2.3962581548964478E-2</v>
      </c>
      <c r="Q141" s="248">
        <f>J141-E141</f>
        <v>13.700000000000045</v>
      </c>
      <c r="R141" s="4">
        <f>Q141/E141</f>
        <v>1.1254415509734696E-2</v>
      </c>
      <c r="S141" s="308">
        <f>K141-6446</f>
        <v>0</v>
      </c>
      <c r="T141" s="342"/>
      <c r="U141" s="309">
        <f>6621-K141</f>
        <v>175</v>
      </c>
      <c r="V141" s="16">
        <f>U141*J141</f>
        <v>215425</v>
      </c>
    </row>
    <row r="142" spans="1:22" ht="14.5" x14ac:dyDescent="0.35">
      <c r="A142" s="1">
        <v>140</v>
      </c>
      <c r="B142" s="233">
        <v>2826</v>
      </c>
      <c r="C142" s="233">
        <v>2826</v>
      </c>
      <c r="D142" s="236" t="s">
        <v>255</v>
      </c>
      <c r="E142" s="286">
        <f>VLOOKUP($B142,[1]FY2015_SchlAid!$C$4:$KA$4192,282,FALSE)</f>
        <v>1424.8</v>
      </c>
      <c r="F142" s="35">
        <v>6406</v>
      </c>
      <c r="G142" s="34">
        <v>9127269</v>
      </c>
      <c r="H142" s="35">
        <v>0</v>
      </c>
      <c r="I142" s="34">
        <f>G142+H142</f>
        <v>9127269</v>
      </c>
      <c r="J142" s="230">
        <v>1393.1</v>
      </c>
      <c r="K142" s="36">
        <f>F142+$H$2</f>
        <v>6486</v>
      </c>
      <c r="L142" s="276">
        <f>J142*K142</f>
        <v>9035646.5999999996</v>
      </c>
      <c r="M142" s="35">
        <f>MAX((G142*1.01)-L142,0)</f>
        <v>182895.08999999985</v>
      </c>
      <c r="N142" s="280">
        <f>L142+M142</f>
        <v>9218541.6899999995</v>
      </c>
      <c r="O142" s="36">
        <f>N142-I142</f>
        <v>91272.689999999478</v>
      </c>
      <c r="P142" s="240">
        <f>O142/I142</f>
        <v>9.999999999999943E-3</v>
      </c>
      <c r="Q142" s="248">
        <f>J142-E142</f>
        <v>-31.700000000000045</v>
      </c>
      <c r="R142" s="4">
        <f>Q142/E142</f>
        <v>-2.2248736664795092E-2</v>
      </c>
      <c r="S142" s="339">
        <f>K142-6446</f>
        <v>40</v>
      </c>
      <c r="T142" s="343">
        <f>S142*J142</f>
        <v>55724</v>
      </c>
      <c r="U142" s="340">
        <f>6621-K142</f>
        <v>135</v>
      </c>
      <c r="V142" s="344">
        <f>U142*J142</f>
        <v>188068.5</v>
      </c>
    </row>
    <row r="143" spans="1:22" ht="14.5" x14ac:dyDescent="0.35">
      <c r="A143" s="1">
        <v>141</v>
      </c>
      <c r="B143" s="233">
        <v>2834</v>
      </c>
      <c r="C143" s="233">
        <v>2834</v>
      </c>
      <c r="D143" s="235" t="s">
        <v>256</v>
      </c>
      <c r="E143" s="285">
        <f>VLOOKUP($B143,[1]FY2015_SchlAid!$C$4:$KA$4192,282,FALSE)</f>
        <v>348.5</v>
      </c>
      <c r="F143" s="29">
        <v>6366</v>
      </c>
      <c r="G143" s="28">
        <v>2218551</v>
      </c>
      <c r="H143" s="29">
        <v>7045</v>
      </c>
      <c r="I143" s="28">
        <f>G143+H143</f>
        <v>2225596</v>
      </c>
      <c r="J143" s="229">
        <v>345.5</v>
      </c>
      <c r="K143" s="30">
        <f>F143+$H$2</f>
        <v>6446</v>
      </c>
      <c r="L143" s="275">
        <f>J143*K143</f>
        <v>2227093</v>
      </c>
      <c r="M143" s="29">
        <f>MAX((G143*1.01)-L143,0)</f>
        <v>13643.510000000242</v>
      </c>
      <c r="N143" s="279">
        <f>L143+M143</f>
        <v>2240736.5100000002</v>
      </c>
      <c r="O143" s="30">
        <f>N143-I143</f>
        <v>15140.510000000242</v>
      </c>
      <c r="P143" s="239">
        <f>O143/I143</f>
        <v>6.8029013351930193E-3</v>
      </c>
      <c r="Q143" s="248">
        <f>J143-E143</f>
        <v>-3</v>
      </c>
      <c r="R143" s="4">
        <f>Q143/E143</f>
        <v>-8.60832137733142E-3</v>
      </c>
      <c r="S143" s="308">
        <f>K143-6446</f>
        <v>0</v>
      </c>
      <c r="T143" s="342"/>
      <c r="U143" s="309">
        <f>6621-K143</f>
        <v>175</v>
      </c>
      <c r="V143" s="16">
        <f>U143*J143</f>
        <v>60462.5</v>
      </c>
    </row>
    <row r="144" spans="1:22" ht="14.5" x14ac:dyDescent="0.35">
      <c r="A144" s="1">
        <v>142</v>
      </c>
      <c r="B144" s="233">
        <v>2846</v>
      </c>
      <c r="C144" s="233">
        <v>2846</v>
      </c>
      <c r="D144" s="235" t="s">
        <v>257</v>
      </c>
      <c r="E144" s="285">
        <f>VLOOKUP($B144,[1]FY2015_SchlAid!$C$4:$KA$4192,282,FALSE)</f>
        <v>328</v>
      </c>
      <c r="F144" s="29">
        <v>6437</v>
      </c>
      <c r="G144" s="28">
        <v>2111336</v>
      </c>
      <c r="H144" s="29">
        <v>0</v>
      </c>
      <c r="I144" s="28">
        <f>G144+H144</f>
        <v>2111336</v>
      </c>
      <c r="J144" s="229">
        <v>321.10000000000002</v>
      </c>
      <c r="K144" s="30">
        <f>F144+$H$2</f>
        <v>6517</v>
      </c>
      <c r="L144" s="275">
        <f>J144*K144</f>
        <v>2092608.7000000002</v>
      </c>
      <c r="M144" s="29">
        <f>MAX((G144*1.01)-L144,0)</f>
        <v>39840.659999999683</v>
      </c>
      <c r="N144" s="279">
        <f>L144+M144</f>
        <v>2132449.36</v>
      </c>
      <c r="O144" s="30">
        <f>N144-I144</f>
        <v>21113.35999999987</v>
      </c>
      <c r="P144" s="239">
        <f>O144/I144</f>
        <v>9.9999999999999378E-3</v>
      </c>
      <c r="Q144" s="248">
        <f>J144-E144</f>
        <v>-6.8999999999999773</v>
      </c>
      <c r="R144" s="4">
        <f>Q144/E144</f>
        <v>-2.103658536585359E-2</v>
      </c>
      <c r="S144" s="308">
        <f>K144-6446</f>
        <v>71</v>
      </c>
      <c r="T144" s="342">
        <f>S144*J144</f>
        <v>22798.100000000002</v>
      </c>
      <c r="U144" s="309">
        <f>6621-K144</f>
        <v>104</v>
      </c>
      <c r="V144" s="16">
        <f>U144*J144</f>
        <v>33394.400000000001</v>
      </c>
    </row>
    <row r="145" spans="1:22" ht="14.5" x14ac:dyDescent="0.35">
      <c r="A145" s="1">
        <v>143</v>
      </c>
      <c r="B145" s="233">
        <v>2862</v>
      </c>
      <c r="C145" s="233">
        <v>2862</v>
      </c>
      <c r="D145" s="235" t="s">
        <v>31</v>
      </c>
      <c r="E145" s="285">
        <f>VLOOKUP($B145,[1]FY2015_SchlAid!$C$4:$KA$4192,282,FALSE)</f>
        <v>619.5</v>
      </c>
      <c r="F145" s="29">
        <v>6413</v>
      </c>
      <c r="G145" s="28">
        <v>3972854</v>
      </c>
      <c r="H145" s="29">
        <v>0</v>
      </c>
      <c r="I145" s="28">
        <f>G145+H145</f>
        <v>3972854</v>
      </c>
      <c r="J145" s="229">
        <v>637.9</v>
      </c>
      <c r="K145" s="30">
        <f>F145+$H$2</f>
        <v>6493</v>
      </c>
      <c r="L145" s="275">
        <f>J145*K145</f>
        <v>4141884.6999999997</v>
      </c>
      <c r="M145" s="29">
        <f>MAX((G145*1.01)-L145,0)</f>
        <v>0</v>
      </c>
      <c r="N145" s="279">
        <f>L145+M145</f>
        <v>4141884.6999999997</v>
      </c>
      <c r="O145" s="30">
        <f>N145-I145</f>
        <v>169030.69999999972</v>
      </c>
      <c r="P145" s="239">
        <f>O145/I145</f>
        <v>4.2546416253907073E-2</v>
      </c>
      <c r="Q145" s="248">
        <f>J145-E145</f>
        <v>18.399999999999977</v>
      </c>
      <c r="R145" s="4">
        <f>Q145/E145</f>
        <v>2.9701372074253392E-2</v>
      </c>
      <c r="S145" s="308">
        <f>K145-6446</f>
        <v>47</v>
      </c>
      <c r="T145" s="342">
        <f>S145*J145</f>
        <v>29981.3</v>
      </c>
      <c r="U145" s="309">
        <f>6621-K145</f>
        <v>128</v>
      </c>
      <c r="V145" s="16">
        <f>U145*J145</f>
        <v>81651.199999999997</v>
      </c>
    </row>
    <row r="146" spans="1:22" ht="14.5" x14ac:dyDescent="0.35">
      <c r="A146" s="1">
        <v>144</v>
      </c>
      <c r="B146" s="233">
        <v>2977</v>
      </c>
      <c r="C146" s="233">
        <v>2977</v>
      </c>
      <c r="D146" s="235" t="s">
        <v>258</v>
      </c>
      <c r="E146" s="285">
        <f>VLOOKUP($B146,[1]FY2015_SchlAid!$C$4:$KA$4192,282,FALSE)</f>
        <v>649.5</v>
      </c>
      <c r="F146" s="29">
        <v>6366</v>
      </c>
      <c r="G146" s="28">
        <v>4134717</v>
      </c>
      <c r="H146" s="29">
        <v>0</v>
      </c>
      <c r="I146" s="28">
        <f>G146+H146</f>
        <v>4134717</v>
      </c>
      <c r="J146" s="229">
        <v>652.29999999999995</v>
      </c>
      <c r="K146" s="30">
        <f>F146+$H$2</f>
        <v>6446</v>
      </c>
      <c r="L146" s="275">
        <f>J146*K146</f>
        <v>4204725.8</v>
      </c>
      <c r="M146" s="29">
        <f>MAX((G146*1.01)-L146,0)</f>
        <v>0</v>
      </c>
      <c r="N146" s="279">
        <f>L146+M146</f>
        <v>4204725.8</v>
      </c>
      <c r="O146" s="30">
        <f>N146-I146</f>
        <v>70008.799999999814</v>
      </c>
      <c r="P146" s="239">
        <f>O146/I146</f>
        <v>1.6931944798156635E-2</v>
      </c>
      <c r="Q146" s="248">
        <f>J146-E146</f>
        <v>2.7999999999999545</v>
      </c>
      <c r="R146" s="4">
        <f>Q146/E146</f>
        <v>4.3110084680522782E-3</v>
      </c>
      <c r="S146" s="308">
        <f>K146-6446</f>
        <v>0</v>
      </c>
      <c r="T146" s="342"/>
      <c r="U146" s="309">
        <f>6621-K146</f>
        <v>175</v>
      </c>
      <c r="V146" s="16">
        <f>U146*J146</f>
        <v>114152.49999999999</v>
      </c>
    </row>
    <row r="147" spans="1:22" ht="14.5" x14ac:dyDescent="0.35">
      <c r="A147" s="1">
        <v>145</v>
      </c>
      <c r="B147" s="233">
        <v>2988</v>
      </c>
      <c r="C147" s="233">
        <v>2988</v>
      </c>
      <c r="D147" s="236" t="s">
        <v>259</v>
      </c>
      <c r="E147" s="286">
        <f>VLOOKUP($B147,[1]FY2015_SchlAid!$C$4:$KA$4192,282,FALSE)</f>
        <v>546.6</v>
      </c>
      <c r="F147" s="35">
        <v>6366</v>
      </c>
      <c r="G147" s="34">
        <v>3479656</v>
      </c>
      <c r="H147" s="35">
        <v>0</v>
      </c>
      <c r="I147" s="34">
        <f>G147+H147</f>
        <v>3479656</v>
      </c>
      <c r="J147" s="230">
        <v>518.1</v>
      </c>
      <c r="K147" s="36">
        <f>F147+$H$2</f>
        <v>6446</v>
      </c>
      <c r="L147" s="276">
        <f>J147*K147</f>
        <v>3339672.6</v>
      </c>
      <c r="M147" s="35">
        <f>MAX((G147*1.01)-L147,0)</f>
        <v>174779.95999999996</v>
      </c>
      <c r="N147" s="280">
        <f>L147+M147</f>
        <v>3514452.56</v>
      </c>
      <c r="O147" s="36">
        <f>N147-I147</f>
        <v>34796.560000000056</v>
      </c>
      <c r="P147" s="240">
        <f>O147/I147</f>
        <v>1.0000000000000016E-2</v>
      </c>
      <c r="Q147" s="248">
        <f>J147-E147</f>
        <v>-28.5</v>
      </c>
      <c r="R147" s="4">
        <f>Q147/E147</f>
        <v>-5.2140504939626783E-2</v>
      </c>
      <c r="S147" s="339">
        <f>K147-6446</f>
        <v>0</v>
      </c>
      <c r="T147" s="343"/>
      <c r="U147" s="340">
        <f>6621-K147</f>
        <v>175</v>
      </c>
      <c r="V147" s="344">
        <f>U147*J147</f>
        <v>90667.5</v>
      </c>
    </row>
    <row r="148" spans="1:22" ht="14.5" x14ac:dyDescent="0.35">
      <c r="A148" s="1">
        <v>146</v>
      </c>
      <c r="B148" s="233">
        <v>3029</v>
      </c>
      <c r="C148" s="233">
        <v>3029</v>
      </c>
      <c r="D148" s="235" t="s">
        <v>260</v>
      </c>
      <c r="E148" s="285">
        <f>VLOOKUP($B148,[1]FY2015_SchlAid!$C$4:$KA$4192,282,FALSE)</f>
        <v>1297.0999999999999</v>
      </c>
      <c r="F148" s="29">
        <v>6489</v>
      </c>
      <c r="G148" s="28">
        <v>8416882</v>
      </c>
      <c r="H148" s="29">
        <v>0</v>
      </c>
      <c r="I148" s="28">
        <f>G148+H148</f>
        <v>8416882</v>
      </c>
      <c r="J148" s="229">
        <v>1244</v>
      </c>
      <c r="K148" s="30">
        <f>F148+$H$2</f>
        <v>6569</v>
      </c>
      <c r="L148" s="275">
        <f>J148*K148</f>
        <v>8171836</v>
      </c>
      <c r="M148" s="29">
        <f>MAX((G148*1.01)-L148,0)</f>
        <v>329214.8200000003</v>
      </c>
      <c r="N148" s="279">
        <f>L148+M148</f>
        <v>8501050.8200000003</v>
      </c>
      <c r="O148" s="30">
        <f>N148-I148</f>
        <v>84168.820000000298</v>
      </c>
      <c r="P148" s="239">
        <f>O148/I148</f>
        <v>1.0000000000000035E-2</v>
      </c>
      <c r="Q148" s="248">
        <f>J148-E148</f>
        <v>-53.099999999999909</v>
      </c>
      <c r="R148" s="4">
        <f>Q148/E148</f>
        <v>-4.0937475907794244E-2</v>
      </c>
      <c r="S148" s="308">
        <f>K148-6446</f>
        <v>123</v>
      </c>
      <c r="T148" s="342">
        <f>S148*J148</f>
        <v>153012</v>
      </c>
      <c r="U148" s="309">
        <f>6621-K148</f>
        <v>52</v>
      </c>
      <c r="V148" s="16">
        <f>U148*J148</f>
        <v>64688</v>
      </c>
    </row>
    <row r="149" spans="1:22" ht="14.5" x14ac:dyDescent="0.35">
      <c r="A149" s="1">
        <v>147</v>
      </c>
      <c r="B149" s="233">
        <v>3033</v>
      </c>
      <c r="C149" s="233">
        <v>3033</v>
      </c>
      <c r="D149" s="235" t="s">
        <v>32</v>
      </c>
      <c r="E149" s="285">
        <f>VLOOKUP($B149,[1]FY2015_SchlAid!$C$4:$KA$4192,282,FALSE)</f>
        <v>436.8</v>
      </c>
      <c r="F149" s="29">
        <v>6478</v>
      </c>
      <c r="G149" s="28">
        <v>2829590</v>
      </c>
      <c r="H149" s="29">
        <v>0</v>
      </c>
      <c r="I149" s="28">
        <f>G149+H149</f>
        <v>2829590</v>
      </c>
      <c r="J149" s="229">
        <v>423.1</v>
      </c>
      <c r="K149" s="30">
        <f>F149+$H$2</f>
        <v>6558</v>
      </c>
      <c r="L149" s="275">
        <f>J149*K149</f>
        <v>2774689.8000000003</v>
      </c>
      <c r="M149" s="29">
        <f>MAX((G149*1.01)-L149,0)</f>
        <v>83196.099999999627</v>
      </c>
      <c r="N149" s="279">
        <f>L149+M149</f>
        <v>2857885.9</v>
      </c>
      <c r="O149" s="30">
        <f>N149-I149</f>
        <v>28295.899999999907</v>
      </c>
      <c r="P149" s="239">
        <f>O149/I149</f>
        <v>9.9999999999999672E-3</v>
      </c>
      <c r="Q149" s="248">
        <f>J149-E149</f>
        <v>-13.699999999999989</v>
      </c>
      <c r="R149" s="4">
        <f>Q149/E149</f>
        <v>-3.1364468864468836E-2</v>
      </c>
      <c r="S149" s="308">
        <f>K149-6446</f>
        <v>112</v>
      </c>
      <c r="T149" s="342">
        <f>S149*J149</f>
        <v>47387.200000000004</v>
      </c>
      <c r="U149" s="309">
        <f>6621-K149</f>
        <v>63</v>
      </c>
      <c r="V149" s="16">
        <f>U149*J149</f>
        <v>26655.300000000003</v>
      </c>
    </row>
    <row r="150" spans="1:22" ht="14.5" x14ac:dyDescent="0.35">
      <c r="A150" s="1">
        <v>148</v>
      </c>
      <c r="B150" s="233">
        <v>3042</v>
      </c>
      <c r="C150" s="233">
        <v>3042</v>
      </c>
      <c r="D150" s="235" t="s">
        <v>261</v>
      </c>
      <c r="E150" s="285">
        <f>VLOOKUP($B150,[1]FY2015_SchlAid!$C$4:$KA$4192,282,FALSE)</f>
        <v>670</v>
      </c>
      <c r="F150" s="29">
        <v>6541</v>
      </c>
      <c r="G150" s="28">
        <v>4382470</v>
      </c>
      <c r="H150" s="29">
        <v>17930</v>
      </c>
      <c r="I150" s="28">
        <f>G150+H150</f>
        <v>4400400</v>
      </c>
      <c r="J150" s="229">
        <v>652</v>
      </c>
      <c r="K150" s="30">
        <f>F150+$H$2</f>
        <v>6621</v>
      </c>
      <c r="L150" s="275">
        <f>J150*K150</f>
        <v>4316892</v>
      </c>
      <c r="M150" s="29">
        <f>MAX((G150*1.01)-L150,0)</f>
        <v>109402.70000000019</v>
      </c>
      <c r="N150" s="279">
        <f>L150+M150</f>
        <v>4426294.7</v>
      </c>
      <c r="O150" s="30">
        <f>N150-I150</f>
        <v>25894.700000000186</v>
      </c>
      <c r="P150" s="239">
        <f>O150/I150</f>
        <v>5.8846241250795801E-3</v>
      </c>
      <c r="Q150" s="248">
        <f>J150-E150</f>
        <v>-18</v>
      </c>
      <c r="R150" s="4">
        <f>Q150/E150</f>
        <v>-2.6865671641791045E-2</v>
      </c>
      <c r="S150" s="308">
        <f>K150-6446</f>
        <v>175</v>
      </c>
      <c r="T150" s="342">
        <f>S150*J150</f>
        <v>114100</v>
      </c>
      <c r="U150" s="309">
        <f>6621-K150</f>
        <v>0</v>
      </c>
      <c r="V150" s="16">
        <f>U150*J150</f>
        <v>0</v>
      </c>
    </row>
    <row r="151" spans="1:22" ht="14.5" x14ac:dyDescent="0.35">
      <c r="A151" s="1">
        <v>149</v>
      </c>
      <c r="B151" s="233">
        <v>3060</v>
      </c>
      <c r="C151" s="233">
        <v>3060</v>
      </c>
      <c r="D151" s="235" t="s">
        <v>262</v>
      </c>
      <c r="E151" s="285">
        <f>VLOOKUP($B151,[1]FY2015_SchlAid!$C$4:$KA$4192,282,FALSE)</f>
        <v>1189.5</v>
      </c>
      <c r="F151" s="29">
        <v>6366</v>
      </c>
      <c r="G151" s="28">
        <v>7572357</v>
      </c>
      <c r="H151" s="29">
        <v>0</v>
      </c>
      <c r="I151" s="28">
        <f>G151+H151</f>
        <v>7572357</v>
      </c>
      <c r="J151" s="229">
        <v>1211.8</v>
      </c>
      <c r="K151" s="30">
        <f>F151+$H$2</f>
        <v>6446</v>
      </c>
      <c r="L151" s="275">
        <f>J151*K151</f>
        <v>7811262.7999999998</v>
      </c>
      <c r="M151" s="29">
        <f>MAX((G151*1.01)-L151,0)</f>
        <v>0</v>
      </c>
      <c r="N151" s="279">
        <f>L151+M151</f>
        <v>7811262.7999999998</v>
      </c>
      <c r="O151" s="30">
        <f>N151-I151</f>
        <v>238905.79999999981</v>
      </c>
      <c r="P151" s="239">
        <f>O151/I151</f>
        <v>3.1549727515488214E-2</v>
      </c>
      <c r="Q151" s="248">
        <f>J151-E151</f>
        <v>22.299999999999955</v>
      </c>
      <c r="R151" s="4">
        <f>Q151/E151</f>
        <v>1.8747372845733464E-2</v>
      </c>
      <c r="S151" s="308">
        <f>K151-6446</f>
        <v>0</v>
      </c>
      <c r="T151" s="342"/>
      <c r="U151" s="309">
        <f>6621-K151</f>
        <v>175</v>
      </c>
      <c r="V151" s="16">
        <f>U151*J151</f>
        <v>212065</v>
      </c>
    </row>
    <row r="152" spans="1:22" ht="14.5" x14ac:dyDescent="0.35">
      <c r="A152" s="1">
        <v>150</v>
      </c>
      <c r="B152" s="233">
        <v>3168</v>
      </c>
      <c r="C152" s="233">
        <v>3168</v>
      </c>
      <c r="D152" s="236" t="s">
        <v>470</v>
      </c>
      <c r="E152" s="286">
        <f>VLOOKUP($B152,[1]FY2015_SchlAid!$C$4:$KA$4192,282,FALSE)</f>
        <v>706.8</v>
      </c>
      <c r="F152" s="35">
        <v>6467</v>
      </c>
      <c r="G152" s="34">
        <v>4570876</v>
      </c>
      <c r="H152" s="35">
        <v>26031</v>
      </c>
      <c r="I152" s="34">
        <f>G152+H152</f>
        <v>4596907</v>
      </c>
      <c r="J152" s="230">
        <v>698.6</v>
      </c>
      <c r="K152" s="36">
        <f>F152+$H$2</f>
        <v>6547</v>
      </c>
      <c r="L152" s="276">
        <f>J152*K152</f>
        <v>4573734.2</v>
      </c>
      <c r="M152" s="35">
        <f>MAX((G152*1.01)-L152,0)</f>
        <v>42850.55999999959</v>
      </c>
      <c r="N152" s="280">
        <f>L152+M152</f>
        <v>4616584.76</v>
      </c>
      <c r="O152" s="36">
        <f>N152-I152</f>
        <v>19677.759999999776</v>
      </c>
      <c r="P152" s="240">
        <f>O152/I152</f>
        <v>4.2806521863504692E-3</v>
      </c>
      <c r="Q152" s="248">
        <f>J152-E152</f>
        <v>-8.1999999999999318</v>
      </c>
      <c r="R152" s="4">
        <f>Q152/E152</f>
        <v>-1.160158460667789E-2</v>
      </c>
      <c r="S152" s="339">
        <f>K152-6446</f>
        <v>101</v>
      </c>
      <c r="T152" s="343">
        <f>S152*J152</f>
        <v>70558.600000000006</v>
      </c>
      <c r="U152" s="340">
        <f>6621-K152</f>
        <v>74</v>
      </c>
      <c r="V152" s="344">
        <f>U152*J152</f>
        <v>51696.4</v>
      </c>
    </row>
    <row r="153" spans="1:22" ht="14.5" x14ac:dyDescent="0.35">
      <c r="A153" s="1">
        <v>151</v>
      </c>
      <c r="B153" s="233">
        <v>3105</v>
      </c>
      <c r="C153" s="233">
        <v>3105</v>
      </c>
      <c r="D153" s="235" t="s">
        <v>263</v>
      </c>
      <c r="E153" s="285">
        <f>VLOOKUP($B153,[1]FY2015_SchlAid!$C$4:$KA$4192,282,FALSE)</f>
        <v>1391.2</v>
      </c>
      <c r="F153" s="29">
        <v>6366</v>
      </c>
      <c r="G153" s="28">
        <v>8856379</v>
      </c>
      <c r="H153" s="29">
        <v>0</v>
      </c>
      <c r="I153" s="28">
        <f>G153+H153</f>
        <v>8856379</v>
      </c>
      <c r="J153" s="229">
        <v>1404.8</v>
      </c>
      <c r="K153" s="30">
        <f>F153+$H$2</f>
        <v>6446</v>
      </c>
      <c r="L153" s="275">
        <f>J153*K153</f>
        <v>9055340.7999999989</v>
      </c>
      <c r="M153" s="29">
        <f>MAX((G153*1.01)-L153,0)</f>
        <v>0</v>
      </c>
      <c r="N153" s="279">
        <f>L153+M153</f>
        <v>9055340.7999999989</v>
      </c>
      <c r="O153" s="30">
        <f>N153-I153</f>
        <v>198961.79999999888</v>
      </c>
      <c r="P153" s="239">
        <f>O153/I153</f>
        <v>2.2465366488945298E-2</v>
      </c>
      <c r="Q153" s="248">
        <f>J153-E153</f>
        <v>13.599999999999909</v>
      </c>
      <c r="R153" s="4">
        <f>Q153/E153</f>
        <v>9.7757331799884339E-3</v>
      </c>
      <c r="S153" s="308">
        <f>K153-6446</f>
        <v>0</v>
      </c>
      <c r="T153" s="342"/>
      <c r="U153" s="309">
        <f>6621-K153</f>
        <v>175</v>
      </c>
      <c r="V153" s="16">
        <f>U153*J153</f>
        <v>245840</v>
      </c>
    </row>
    <row r="154" spans="1:22" ht="14.5" x14ac:dyDescent="0.35">
      <c r="A154" s="1">
        <v>152</v>
      </c>
      <c r="B154" s="233">
        <v>3114</v>
      </c>
      <c r="C154" s="233">
        <v>3114</v>
      </c>
      <c r="D154" s="235" t="s">
        <v>264</v>
      </c>
      <c r="E154" s="285">
        <f>VLOOKUP($B154,[1]FY2015_SchlAid!$C$4:$KA$4192,282,FALSE)</f>
        <v>3402.8</v>
      </c>
      <c r="F154" s="29">
        <v>6366</v>
      </c>
      <c r="G154" s="28">
        <v>21662225</v>
      </c>
      <c r="H154" s="29">
        <v>0</v>
      </c>
      <c r="I154" s="28">
        <f>G154+H154</f>
        <v>21662225</v>
      </c>
      <c r="J154" s="229">
        <v>3430.3</v>
      </c>
      <c r="K154" s="30">
        <f>F154+$H$2</f>
        <v>6446</v>
      </c>
      <c r="L154" s="275">
        <f>J154*K154</f>
        <v>22111713.800000001</v>
      </c>
      <c r="M154" s="29">
        <f>MAX((G154*1.01)-L154,0)</f>
        <v>0</v>
      </c>
      <c r="N154" s="279">
        <f>L154+M154</f>
        <v>22111713.800000001</v>
      </c>
      <c r="O154" s="30">
        <f>N154-I154</f>
        <v>449488.80000000075</v>
      </c>
      <c r="P154" s="239">
        <f>O154/I154</f>
        <v>2.0749890650660342E-2</v>
      </c>
      <c r="Q154" s="248">
        <f>J154-E154</f>
        <v>27.5</v>
      </c>
      <c r="R154" s="4">
        <f>Q154/E154</f>
        <v>8.081579875396731E-3</v>
      </c>
      <c r="S154" s="308">
        <f>K154-6446</f>
        <v>0</v>
      </c>
      <c r="T154" s="342"/>
      <c r="U154" s="309">
        <f>6621-K154</f>
        <v>175</v>
      </c>
      <c r="V154" s="16">
        <f>U154*J154</f>
        <v>600302.5</v>
      </c>
    </row>
    <row r="155" spans="1:22" ht="14.5" x14ac:dyDescent="0.35">
      <c r="A155" s="1">
        <v>153</v>
      </c>
      <c r="B155" s="233">
        <v>3119</v>
      </c>
      <c r="C155" s="233">
        <v>3119</v>
      </c>
      <c r="D155" s="235" t="s">
        <v>265</v>
      </c>
      <c r="E155" s="285">
        <f>VLOOKUP($B155,[1]FY2015_SchlAid!$C$4:$KA$4192,282,FALSE)</f>
        <v>886.4</v>
      </c>
      <c r="F155" s="29">
        <v>6366</v>
      </c>
      <c r="G155" s="28">
        <v>5642822</v>
      </c>
      <c r="H155" s="29">
        <v>0</v>
      </c>
      <c r="I155" s="28">
        <f>G155+H155</f>
        <v>5642822</v>
      </c>
      <c r="J155" s="229">
        <v>895.4</v>
      </c>
      <c r="K155" s="30">
        <f>F155+$H$2</f>
        <v>6446</v>
      </c>
      <c r="L155" s="275">
        <f>J155*K155</f>
        <v>5771748.3999999994</v>
      </c>
      <c r="M155" s="29">
        <f>MAX((G155*1.01)-L155,0)</f>
        <v>0</v>
      </c>
      <c r="N155" s="279">
        <f>L155+M155</f>
        <v>5771748.3999999994</v>
      </c>
      <c r="O155" s="30">
        <f>N155-I155</f>
        <v>128926.39999999944</v>
      </c>
      <c r="P155" s="239">
        <f>O155/I155</f>
        <v>2.2847858748689831E-2</v>
      </c>
      <c r="Q155" s="248">
        <f>J155-E155</f>
        <v>9</v>
      </c>
      <c r="R155" s="4">
        <f>Q155/E155</f>
        <v>1.0153429602888087E-2</v>
      </c>
      <c r="S155" s="308">
        <f>K155-6446</f>
        <v>0</v>
      </c>
      <c r="T155" s="342"/>
      <c r="U155" s="309">
        <f>6621-K155</f>
        <v>175</v>
      </c>
      <c r="V155" s="16">
        <f>U155*J155</f>
        <v>156695</v>
      </c>
    </row>
    <row r="156" spans="1:22" ht="14.5" x14ac:dyDescent="0.35">
      <c r="A156" s="1">
        <v>154</v>
      </c>
      <c r="B156" s="233">
        <v>3141</v>
      </c>
      <c r="C156" s="233">
        <v>3141</v>
      </c>
      <c r="D156" s="235" t="s">
        <v>266</v>
      </c>
      <c r="E156" s="285">
        <f>VLOOKUP($B156,[1]FY2015_SchlAid!$C$4:$KA$4192,282,FALSE)</f>
        <v>13159.9</v>
      </c>
      <c r="F156" s="29">
        <v>6383</v>
      </c>
      <c r="G156" s="28">
        <v>83999642</v>
      </c>
      <c r="H156" s="29">
        <v>0</v>
      </c>
      <c r="I156" s="28">
        <f>G156+H156</f>
        <v>83999642</v>
      </c>
      <c r="J156" s="229">
        <v>13328</v>
      </c>
      <c r="K156" s="30">
        <f>F156+$H$2</f>
        <v>6463</v>
      </c>
      <c r="L156" s="275">
        <f>J156*K156</f>
        <v>86138864</v>
      </c>
      <c r="M156" s="29">
        <f>MAX((G156*1.01)-L156,0)</f>
        <v>0</v>
      </c>
      <c r="N156" s="279">
        <f>L156+M156</f>
        <v>86138864</v>
      </c>
      <c r="O156" s="30">
        <f>N156-I156</f>
        <v>2139222</v>
      </c>
      <c r="P156" s="239">
        <f>O156/I156</f>
        <v>2.5467037109515301E-2</v>
      </c>
      <c r="Q156" s="248">
        <f>J156-E156</f>
        <v>168.10000000000036</v>
      </c>
      <c r="R156" s="4">
        <f>Q156/E156</f>
        <v>1.2773653295237834E-2</v>
      </c>
      <c r="S156" s="308">
        <f>K156-6446</f>
        <v>17</v>
      </c>
      <c r="T156" s="342">
        <f>S156*J156</f>
        <v>226576</v>
      </c>
      <c r="U156" s="309">
        <f>6621-K156</f>
        <v>158</v>
      </c>
      <c r="V156" s="16">
        <f>U156*J156</f>
        <v>2105824</v>
      </c>
    </row>
    <row r="157" spans="1:22" ht="14.5" x14ac:dyDescent="0.35">
      <c r="A157" s="1">
        <v>155</v>
      </c>
      <c r="B157" s="233">
        <v>3150</v>
      </c>
      <c r="C157" s="233">
        <v>3150</v>
      </c>
      <c r="D157" s="236" t="s">
        <v>267</v>
      </c>
      <c r="E157" s="286">
        <f>VLOOKUP($B157,[1]FY2015_SchlAid!$C$4:$KA$4192,282,FALSE)</f>
        <v>1087.5</v>
      </c>
      <c r="F157" s="35">
        <v>6371</v>
      </c>
      <c r="G157" s="34">
        <v>6928463</v>
      </c>
      <c r="H157" s="35">
        <v>0</v>
      </c>
      <c r="I157" s="34">
        <f>G157+H157</f>
        <v>6928463</v>
      </c>
      <c r="J157" s="230">
        <v>1085.4000000000001</v>
      </c>
      <c r="K157" s="36">
        <f>F157+$H$2</f>
        <v>6451</v>
      </c>
      <c r="L157" s="276">
        <f>J157*K157</f>
        <v>7001915.4000000004</v>
      </c>
      <c r="M157" s="35">
        <f>MAX((G157*1.01)-L157,0)</f>
        <v>0</v>
      </c>
      <c r="N157" s="280">
        <f>L157+M157</f>
        <v>7001915.4000000004</v>
      </c>
      <c r="O157" s="36">
        <f>N157-I157</f>
        <v>73452.400000000373</v>
      </c>
      <c r="P157" s="240">
        <f>O157/I157</f>
        <v>1.0601543228274493E-2</v>
      </c>
      <c r="Q157" s="248">
        <f>J157-E157</f>
        <v>-2.0999999999999091</v>
      </c>
      <c r="R157" s="4">
        <f>Q157/E157</f>
        <v>-1.931034482758537E-3</v>
      </c>
      <c r="S157" s="339">
        <f>K157-6446</f>
        <v>5</v>
      </c>
      <c r="T157" s="343">
        <f>S157*J157</f>
        <v>5427</v>
      </c>
      <c r="U157" s="340">
        <f>6621-K157</f>
        <v>170</v>
      </c>
      <c r="V157" s="344">
        <f>U157*J157</f>
        <v>184518.00000000003</v>
      </c>
    </row>
    <row r="158" spans="1:22" ht="14.5" x14ac:dyDescent="0.35">
      <c r="A158" s="1">
        <v>156</v>
      </c>
      <c r="B158" s="233">
        <v>3154</v>
      </c>
      <c r="C158" s="233">
        <v>3154</v>
      </c>
      <c r="D158" s="235" t="s">
        <v>268</v>
      </c>
      <c r="E158" s="285">
        <f>VLOOKUP($B158,[1]FY2015_SchlAid!$C$4:$KA$4192,282,FALSE)</f>
        <v>557.6</v>
      </c>
      <c r="F158" s="29">
        <v>6366</v>
      </c>
      <c r="G158" s="28">
        <v>3549682</v>
      </c>
      <c r="H158" s="29">
        <v>0</v>
      </c>
      <c r="I158" s="28">
        <f>G158+H158</f>
        <v>3549682</v>
      </c>
      <c r="J158" s="229">
        <v>547.9</v>
      </c>
      <c r="K158" s="30">
        <f>F158+$H$2</f>
        <v>6446</v>
      </c>
      <c r="L158" s="275">
        <f>J158*K158</f>
        <v>3531763.4</v>
      </c>
      <c r="M158" s="29">
        <f>MAX((G158*1.01)-L158,0)</f>
        <v>53415.419999999925</v>
      </c>
      <c r="N158" s="279">
        <f>L158+M158</f>
        <v>3585178.82</v>
      </c>
      <c r="O158" s="30">
        <f>N158-I158</f>
        <v>35496.819999999832</v>
      </c>
      <c r="P158" s="239">
        <f>O158/I158</f>
        <v>9.9999999999999534E-3</v>
      </c>
      <c r="Q158" s="248">
        <f>J158-E158</f>
        <v>-9.7000000000000455</v>
      </c>
      <c r="R158" s="4">
        <f>Q158/E158</f>
        <v>-1.7395982783357328E-2</v>
      </c>
      <c r="S158" s="308">
        <f>K158-6446</f>
        <v>0</v>
      </c>
      <c r="T158" s="342"/>
      <c r="U158" s="309">
        <f>6621-K158</f>
        <v>175</v>
      </c>
      <c r="V158" s="16">
        <f>U158*J158</f>
        <v>95882.5</v>
      </c>
    </row>
    <row r="159" spans="1:22" ht="14.5" x14ac:dyDescent="0.35">
      <c r="A159" s="1">
        <v>157</v>
      </c>
      <c r="B159" s="233">
        <v>3186</v>
      </c>
      <c r="C159" s="233">
        <v>3186</v>
      </c>
      <c r="D159" s="235" t="s">
        <v>269</v>
      </c>
      <c r="E159" s="285">
        <f>VLOOKUP($B159,[1]FY2015_SchlAid!$C$4:$KA$4192,282,FALSE)</f>
        <v>374.8</v>
      </c>
      <c r="F159" s="29">
        <v>6441</v>
      </c>
      <c r="G159" s="28">
        <v>2414087</v>
      </c>
      <c r="H159" s="29">
        <v>0</v>
      </c>
      <c r="I159" s="28">
        <f>G159+H159</f>
        <v>2414087</v>
      </c>
      <c r="J159" s="229">
        <v>380.1</v>
      </c>
      <c r="K159" s="30">
        <f>F159+$H$2</f>
        <v>6521</v>
      </c>
      <c r="L159" s="275">
        <f>J159*K159</f>
        <v>2478632.1</v>
      </c>
      <c r="M159" s="29">
        <f>MAX((G159*1.01)-L159,0)</f>
        <v>0</v>
      </c>
      <c r="N159" s="279">
        <f>L159+M159</f>
        <v>2478632.1</v>
      </c>
      <c r="O159" s="30">
        <f>N159-I159</f>
        <v>64545.100000000093</v>
      </c>
      <c r="P159" s="239">
        <f>O159/I159</f>
        <v>2.6736857453770347E-2</v>
      </c>
      <c r="Q159" s="248">
        <f>J159-E159</f>
        <v>5.3000000000000114</v>
      </c>
      <c r="R159" s="4">
        <f>Q159/E159</f>
        <v>1.4140875133404512E-2</v>
      </c>
      <c r="S159" s="308">
        <f>K159-6446</f>
        <v>75</v>
      </c>
      <c r="T159" s="342">
        <f>S159*J159</f>
        <v>28507.5</v>
      </c>
      <c r="U159" s="309">
        <f>6621-K159</f>
        <v>100</v>
      </c>
      <c r="V159" s="16">
        <f>U159*J159</f>
        <v>38010</v>
      </c>
    </row>
    <row r="160" spans="1:22" ht="14.5" x14ac:dyDescent="0.35">
      <c r="A160" s="1">
        <v>159</v>
      </c>
      <c r="B160" s="233">
        <v>3204</v>
      </c>
      <c r="C160" s="233">
        <v>3204</v>
      </c>
      <c r="D160" s="235" t="s">
        <v>270</v>
      </c>
      <c r="E160" s="285">
        <f>VLOOKUP($B160,[1]FY2015_SchlAid!$C$4:$KA$4192,282,FALSE)</f>
        <v>881.6</v>
      </c>
      <c r="F160" s="29">
        <v>6366</v>
      </c>
      <c r="G160" s="28">
        <v>5612266</v>
      </c>
      <c r="H160" s="29">
        <v>0</v>
      </c>
      <c r="I160" s="28">
        <f>G160+H160</f>
        <v>5612266</v>
      </c>
      <c r="J160" s="229">
        <v>880.5</v>
      </c>
      <c r="K160" s="30">
        <f>F160+$H$2</f>
        <v>6446</v>
      </c>
      <c r="L160" s="275">
        <f>J160*K160</f>
        <v>5675703</v>
      </c>
      <c r="M160" s="29">
        <f>MAX((G160*1.01)-L160,0)</f>
        <v>0</v>
      </c>
      <c r="N160" s="279">
        <f>L160+M160</f>
        <v>5675703</v>
      </c>
      <c r="O160" s="30">
        <f>N160-I160</f>
        <v>63437</v>
      </c>
      <c r="P160" s="239">
        <f>O160/I160</f>
        <v>1.1303277499676601E-2</v>
      </c>
      <c r="Q160" s="248">
        <f>J160-E160</f>
        <v>-1.1000000000000227</v>
      </c>
      <c r="R160" s="4">
        <f>Q160/E160</f>
        <v>-1.247731397459191E-3</v>
      </c>
      <c r="S160" s="308">
        <f>K160-6446</f>
        <v>0</v>
      </c>
      <c r="T160" s="342"/>
      <c r="U160" s="309">
        <f>6621-K160</f>
        <v>175</v>
      </c>
      <c r="V160" s="16">
        <f>U160*J160</f>
        <v>154087.5</v>
      </c>
    </row>
    <row r="161" spans="1:22" ht="14.5" x14ac:dyDescent="0.35">
      <c r="A161" s="1">
        <v>160</v>
      </c>
      <c r="B161" s="233">
        <v>3231</v>
      </c>
      <c r="C161" s="233">
        <v>3231</v>
      </c>
      <c r="D161" s="236" t="s">
        <v>271</v>
      </c>
      <c r="E161" s="286">
        <f>VLOOKUP($B161,[1]FY2015_SchlAid!$C$4:$KA$4192,282,FALSE)</f>
        <v>6409</v>
      </c>
      <c r="F161" s="35">
        <v>6366</v>
      </c>
      <c r="G161" s="34">
        <v>40799694</v>
      </c>
      <c r="H161" s="35">
        <v>0</v>
      </c>
      <c r="I161" s="34">
        <f>G161+H161</f>
        <v>40799694</v>
      </c>
      <c r="J161" s="230">
        <v>6617.1</v>
      </c>
      <c r="K161" s="36">
        <f>F161+$H$2</f>
        <v>6446</v>
      </c>
      <c r="L161" s="276">
        <f>J161*K161</f>
        <v>42653826.600000001</v>
      </c>
      <c r="M161" s="35">
        <f>MAX((G161*1.01)-L161,0)</f>
        <v>0</v>
      </c>
      <c r="N161" s="280">
        <f>L161+M161</f>
        <v>42653826.600000001</v>
      </c>
      <c r="O161" s="36">
        <f>N161-I161</f>
        <v>1854132.6000000015</v>
      </c>
      <c r="P161" s="240">
        <f>O161/I161</f>
        <v>4.5444767306343066E-2</v>
      </c>
      <c r="Q161" s="248">
        <f>J161-E161</f>
        <v>208.10000000000036</v>
      </c>
      <c r="R161" s="4">
        <f>Q161/E161</f>
        <v>3.2469964112966196E-2</v>
      </c>
      <c r="S161" s="339">
        <f>K161-6446</f>
        <v>0</v>
      </c>
      <c r="T161" s="343"/>
      <c r="U161" s="340">
        <f>6621-K161</f>
        <v>175</v>
      </c>
      <c r="V161" s="344">
        <f>U161*J161</f>
        <v>1157992.5</v>
      </c>
    </row>
    <row r="162" spans="1:22" ht="14.5" x14ac:dyDescent="0.35">
      <c r="A162" s="1">
        <v>161</v>
      </c>
      <c r="B162" s="233">
        <v>3312</v>
      </c>
      <c r="C162" s="233">
        <v>3312</v>
      </c>
      <c r="D162" s="235" t="s">
        <v>272</v>
      </c>
      <c r="E162" s="285">
        <f>VLOOKUP($B162,[1]FY2015_SchlAid!$C$4:$KA$4192,282,FALSE)</f>
        <v>1969.4</v>
      </c>
      <c r="F162" s="29">
        <v>6366</v>
      </c>
      <c r="G162" s="28">
        <v>12537200</v>
      </c>
      <c r="H162" s="29">
        <v>0</v>
      </c>
      <c r="I162" s="28">
        <f>G162+H162</f>
        <v>12537200</v>
      </c>
      <c r="J162" s="229">
        <v>1963.7</v>
      </c>
      <c r="K162" s="30">
        <f>F162+$H$2</f>
        <v>6446</v>
      </c>
      <c r="L162" s="275">
        <f>J162*K162</f>
        <v>12658010.200000001</v>
      </c>
      <c r="M162" s="29">
        <f>MAX((G162*1.01)-L162,0)</f>
        <v>4561.7999999988824</v>
      </c>
      <c r="N162" s="279">
        <f>L162+M162</f>
        <v>12662572</v>
      </c>
      <c r="O162" s="30">
        <f>N162-I162</f>
        <v>125372</v>
      </c>
      <c r="P162" s="239">
        <f>O162/I162</f>
        <v>0.01</v>
      </c>
      <c r="Q162" s="248">
        <f>J162-E162</f>
        <v>-5.7000000000000455</v>
      </c>
      <c r="R162" s="4">
        <f>Q162/E162</f>
        <v>-2.8942825225957373E-3</v>
      </c>
      <c r="S162" s="308">
        <f>K162-6446</f>
        <v>0</v>
      </c>
      <c r="T162" s="342"/>
      <c r="U162" s="309">
        <f>6621-K162</f>
        <v>175</v>
      </c>
      <c r="V162" s="16">
        <f>U162*J162</f>
        <v>343647.5</v>
      </c>
    </row>
    <row r="163" spans="1:22" ht="14.5" x14ac:dyDescent="0.35">
      <c r="A163" s="1">
        <v>162</v>
      </c>
      <c r="B163" s="233">
        <v>3330</v>
      </c>
      <c r="C163" s="233">
        <v>3330</v>
      </c>
      <c r="D163" s="235" t="s">
        <v>273</v>
      </c>
      <c r="E163" s="285">
        <f>VLOOKUP($B163,[1]FY2015_SchlAid!$C$4:$KA$4192,282,FALSE)</f>
        <v>345.8</v>
      </c>
      <c r="F163" s="29">
        <v>6410</v>
      </c>
      <c r="G163" s="28">
        <v>2216578</v>
      </c>
      <c r="H163" s="29">
        <v>0</v>
      </c>
      <c r="I163" s="28">
        <f>G163+H163</f>
        <v>2216578</v>
      </c>
      <c r="J163" s="229">
        <v>338.9</v>
      </c>
      <c r="K163" s="30">
        <f>F163+$H$2</f>
        <v>6490</v>
      </c>
      <c r="L163" s="275">
        <f>J163*K163</f>
        <v>2199461</v>
      </c>
      <c r="M163" s="29">
        <f>MAX((G163*1.01)-L163,0)</f>
        <v>39282.779999999795</v>
      </c>
      <c r="N163" s="279">
        <f>L163+M163</f>
        <v>2238743.7799999998</v>
      </c>
      <c r="O163" s="30">
        <f>N163-I163</f>
        <v>22165.779999999795</v>
      </c>
      <c r="P163" s="239">
        <f>O163/I163</f>
        <v>9.9999999999999083E-3</v>
      </c>
      <c r="Q163" s="248">
        <f>J163-E163</f>
        <v>-6.9000000000000341</v>
      </c>
      <c r="R163" s="4">
        <f>Q163/E163</f>
        <v>-1.9953730480046367E-2</v>
      </c>
      <c r="S163" s="308">
        <f>K163-6446</f>
        <v>44</v>
      </c>
      <c r="T163" s="342">
        <f>S163*J163</f>
        <v>14911.599999999999</v>
      </c>
      <c r="U163" s="309">
        <f>6621-K163</f>
        <v>131</v>
      </c>
      <c r="V163" s="16">
        <f>U163*J163</f>
        <v>44395.899999999994</v>
      </c>
    </row>
    <row r="164" spans="1:22" ht="14.5" x14ac:dyDescent="0.35">
      <c r="A164" s="1">
        <v>163</v>
      </c>
      <c r="B164" s="233">
        <v>3348</v>
      </c>
      <c r="C164" s="233">
        <v>3348</v>
      </c>
      <c r="D164" s="235" t="s">
        <v>274</v>
      </c>
      <c r="E164" s="285">
        <f>VLOOKUP($B164,[1]FY2015_SchlAid!$C$4:$KA$4192,282,FALSE)</f>
        <v>456</v>
      </c>
      <c r="F164" s="29">
        <v>6469</v>
      </c>
      <c r="G164" s="28">
        <v>2949864</v>
      </c>
      <c r="H164" s="29">
        <v>0</v>
      </c>
      <c r="I164" s="28">
        <f>G164+H164</f>
        <v>2949864</v>
      </c>
      <c r="J164" s="229">
        <v>444.1</v>
      </c>
      <c r="K164" s="30">
        <f>F164+$H$2</f>
        <v>6549</v>
      </c>
      <c r="L164" s="275">
        <f>J164*K164</f>
        <v>2908410.9000000004</v>
      </c>
      <c r="M164" s="29">
        <f>MAX((G164*1.01)-L164,0)</f>
        <v>70951.739999999758</v>
      </c>
      <c r="N164" s="279">
        <f>L164+M164</f>
        <v>2979362.64</v>
      </c>
      <c r="O164" s="30">
        <f>N164-I164</f>
        <v>29498.64000000013</v>
      </c>
      <c r="P164" s="239">
        <f>O164/I164</f>
        <v>1.0000000000000044E-2</v>
      </c>
      <c r="Q164" s="248">
        <f>J164-E164</f>
        <v>-11.899999999999977</v>
      </c>
      <c r="R164" s="4">
        <f>Q164/E164</f>
        <v>-2.6096491228070125E-2</v>
      </c>
      <c r="S164" s="308">
        <f>K164-6446</f>
        <v>103</v>
      </c>
      <c r="T164" s="342">
        <f>S164*J164</f>
        <v>45742.3</v>
      </c>
      <c r="U164" s="309">
        <f>6621-K164</f>
        <v>72</v>
      </c>
      <c r="V164" s="16">
        <f>U164*J164</f>
        <v>31975.200000000001</v>
      </c>
    </row>
    <row r="165" spans="1:22" ht="14.5" x14ac:dyDescent="0.35">
      <c r="A165" s="1">
        <v>164</v>
      </c>
      <c r="B165" s="233">
        <v>3375</v>
      </c>
      <c r="C165" s="233">
        <v>3375</v>
      </c>
      <c r="D165" s="235" t="s">
        <v>275</v>
      </c>
      <c r="E165" s="285">
        <f>VLOOKUP($B165,[1]FY2015_SchlAid!$C$4:$KA$4192,282,FALSE)</f>
        <v>1797.2</v>
      </c>
      <c r="F165" s="29">
        <v>6366</v>
      </c>
      <c r="G165" s="28">
        <v>11440975</v>
      </c>
      <c r="H165" s="29">
        <v>0</v>
      </c>
      <c r="I165" s="28">
        <f>G165+H165</f>
        <v>11440975</v>
      </c>
      <c r="J165" s="229">
        <v>1807.3</v>
      </c>
      <c r="K165" s="30">
        <f>F165+$H$2</f>
        <v>6446</v>
      </c>
      <c r="L165" s="275">
        <f>J165*K165</f>
        <v>11649855.799999999</v>
      </c>
      <c r="M165" s="29">
        <f>MAX((G165*1.01)-L165,0)</f>
        <v>0</v>
      </c>
      <c r="N165" s="279">
        <f>L165+M165</f>
        <v>11649855.799999999</v>
      </c>
      <c r="O165" s="30">
        <f>N165-I165</f>
        <v>208880.79999999888</v>
      </c>
      <c r="P165" s="239">
        <f>O165/I165</f>
        <v>1.8257255172745231E-2</v>
      </c>
      <c r="Q165" s="248">
        <f>J165-E165</f>
        <v>10.099999999999909</v>
      </c>
      <c r="R165" s="4">
        <f>Q165/E165</f>
        <v>5.6198531048296842E-3</v>
      </c>
      <c r="S165" s="308">
        <f>K165-6446</f>
        <v>0</v>
      </c>
      <c r="T165" s="342"/>
      <c r="U165" s="309">
        <f>6621-K165</f>
        <v>175</v>
      </c>
      <c r="V165" s="16">
        <f>U165*J165</f>
        <v>316277.5</v>
      </c>
    </row>
    <row r="166" spans="1:22" ht="14.5" x14ac:dyDescent="0.35">
      <c r="A166" s="1">
        <v>165</v>
      </c>
      <c r="B166" s="233">
        <v>3420</v>
      </c>
      <c r="C166" s="233">
        <v>3420</v>
      </c>
      <c r="D166" s="236" t="s">
        <v>276</v>
      </c>
      <c r="E166" s="286">
        <f>VLOOKUP($B166,[1]FY2015_SchlAid!$C$4:$KA$4192,282,FALSE)</f>
        <v>609.79999999999995</v>
      </c>
      <c r="F166" s="35">
        <v>6366</v>
      </c>
      <c r="G166" s="34">
        <v>3881987</v>
      </c>
      <c r="H166" s="35">
        <v>0</v>
      </c>
      <c r="I166" s="34">
        <f>G166+H166</f>
        <v>3881987</v>
      </c>
      <c r="J166" s="230">
        <v>617.70000000000005</v>
      </c>
      <c r="K166" s="36">
        <f>F166+$H$2</f>
        <v>6446</v>
      </c>
      <c r="L166" s="276">
        <f>J166*K166</f>
        <v>3981694.2</v>
      </c>
      <c r="M166" s="35">
        <f>MAX((G166*1.01)-L166,0)</f>
        <v>0</v>
      </c>
      <c r="N166" s="280">
        <f>L166+M166</f>
        <v>3981694.2</v>
      </c>
      <c r="O166" s="36">
        <f>N166-I166</f>
        <v>99707.200000000186</v>
      </c>
      <c r="P166" s="240">
        <f>O166/I166</f>
        <v>2.5684578541865333E-2</v>
      </c>
      <c r="Q166" s="248">
        <f>J166-E166</f>
        <v>7.9000000000000909</v>
      </c>
      <c r="R166" s="4">
        <f>Q166/E166</f>
        <v>1.2955067235159219E-2</v>
      </c>
      <c r="S166" s="339">
        <f>K166-6446</f>
        <v>0</v>
      </c>
      <c r="T166" s="343"/>
      <c r="U166" s="340">
        <f>6621-K166</f>
        <v>175</v>
      </c>
      <c r="V166" s="344">
        <f>U166*J166</f>
        <v>108097.50000000001</v>
      </c>
    </row>
    <row r="167" spans="1:22" ht="14.5" x14ac:dyDescent="0.35">
      <c r="A167" s="1">
        <v>166</v>
      </c>
      <c r="B167" s="233">
        <v>3465</v>
      </c>
      <c r="C167" s="233">
        <v>3465</v>
      </c>
      <c r="D167" s="235" t="s">
        <v>277</v>
      </c>
      <c r="E167" s="285">
        <f>VLOOKUP($B167,[1]FY2015_SchlAid!$C$4:$KA$4192,282,FALSE)</f>
        <v>322.60000000000002</v>
      </c>
      <c r="F167" s="29">
        <v>6366</v>
      </c>
      <c r="G167" s="28">
        <v>2053672</v>
      </c>
      <c r="H167" s="29">
        <v>0</v>
      </c>
      <c r="I167" s="28">
        <f>G167+H167</f>
        <v>2053672</v>
      </c>
      <c r="J167" s="229">
        <v>298.3</v>
      </c>
      <c r="K167" s="30">
        <f>F167+$H$2</f>
        <v>6446</v>
      </c>
      <c r="L167" s="275">
        <f>J167*K167</f>
        <v>1922841.8</v>
      </c>
      <c r="M167" s="29">
        <f>MAX((G167*1.01)-L167,0)</f>
        <v>151366.91999999993</v>
      </c>
      <c r="N167" s="279">
        <f>L167+M167</f>
        <v>2074208.72</v>
      </c>
      <c r="O167" s="30">
        <f>N167-I167</f>
        <v>20536.719999999972</v>
      </c>
      <c r="P167" s="239">
        <f>O167/I167</f>
        <v>9.9999999999999863E-3</v>
      </c>
      <c r="Q167" s="248">
        <f>J167-E167</f>
        <v>-24.300000000000011</v>
      </c>
      <c r="R167" s="4">
        <f>Q167/E167</f>
        <v>-7.5325480471171755E-2</v>
      </c>
      <c r="S167" s="308">
        <f>K167-6446</f>
        <v>0</v>
      </c>
      <c r="T167" s="342"/>
      <c r="U167" s="309">
        <f>6621-K167</f>
        <v>175</v>
      </c>
      <c r="V167" s="16">
        <f>U167*J167</f>
        <v>52202.5</v>
      </c>
    </row>
    <row r="168" spans="1:22" ht="14.5" x14ac:dyDescent="0.35">
      <c r="A168" s="1">
        <v>167</v>
      </c>
      <c r="B168" s="233">
        <v>3537</v>
      </c>
      <c r="C168" s="233">
        <v>3537</v>
      </c>
      <c r="D168" s="235" t="s">
        <v>278</v>
      </c>
      <c r="E168" s="285">
        <f>VLOOKUP($B168,[1]FY2015_SchlAid!$C$4:$KA$4192,282,FALSE)</f>
        <v>313.10000000000002</v>
      </c>
      <c r="F168" s="29">
        <v>6366</v>
      </c>
      <c r="G168" s="28">
        <v>1993195</v>
      </c>
      <c r="H168" s="29">
        <v>0</v>
      </c>
      <c r="I168" s="28">
        <f>G168+H168</f>
        <v>1993195</v>
      </c>
      <c r="J168" s="229">
        <v>320.7</v>
      </c>
      <c r="K168" s="30">
        <f>F168+$H$2</f>
        <v>6446</v>
      </c>
      <c r="L168" s="275">
        <f>J168*K168</f>
        <v>2067232.2</v>
      </c>
      <c r="M168" s="29">
        <f>MAX((G168*1.01)-L168,0)</f>
        <v>0</v>
      </c>
      <c r="N168" s="279">
        <f>L168+M168</f>
        <v>2067232.2</v>
      </c>
      <c r="O168" s="30">
        <f>N168-I168</f>
        <v>74037.199999999953</v>
      </c>
      <c r="P168" s="239">
        <f>O168/I168</f>
        <v>3.7144985814232902E-2</v>
      </c>
      <c r="Q168" s="248">
        <f>J168-E168</f>
        <v>7.5999999999999659</v>
      </c>
      <c r="R168" s="4">
        <f>Q168/E168</f>
        <v>2.4273395081443518E-2</v>
      </c>
      <c r="S168" s="308">
        <f>K168-6446</f>
        <v>0</v>
      </c>
      <c r="T168" s="342"/>
      <c r="U168" s="309">
        <f>6621-K168</f>
        <v>175</v>
      </c>
      <c r="V168" s="16">
        <f>U168*J168</f>
        <v>56122.5</v>
      </c>
    </row>
    <row r="169" spans="1:22" ht="14.5" x14ac:dyDescent="0.35">
      <c r="A169" s="1">
        <v>168</v>
      </c>
      <c r="B169" s="233">
        <v>3555</v>
      </c>
      <c r="C169" s="233">
        <v>3555</v>
      </c>
      <c r="D169" s="235" t="s">
        <v>279</v>
      </c>
      <c r="E169" s="285">
        <f>VLOOKUP($B169,[1]FY2015_SchlAid!$C$4:$KA$4192,282,FALSE)</f>
        <v>607</v>
      </c>
      <c r="F169" s="29">
        <v>6366</v>
      </c>
      <c r="G169" s="28">
        <v>3864162</v>
      </c>
      <c r="H169" s="29">
        <v>0</v>
      </c>
      <c r="I169" s="28">
        <f>G169+H169</f>
        <v>3864162</v>
      </c>
      <c r="J169" s="229">
        <v>611.4</v>
      </c>
      <c r="K169" s="30">
        <f>F169+$H$2</f>
        <v>6446</v>
      </c>
      <c r="L169" s="275">
        <f>J169*K169</f>
        <v>3941084.4</v>
      </c>
      <c r="M169" s="29">
        <f>MAX((G169*1.01)-L169,0)</f>
        <v>0</v>
      </c>
      <c r="N169" s="279">
        <f>L169+M169</f>
        <v>3941084.4</v>
      </c>
      <c r="O169" s="30">
        <f>N169-I169</f>
        <v>76922.399999999907</v>
      </c>
      <c r="P169" s="239">
        <f>O169/I169</f>
        <v>1.9906618821881668E-2</v>
      </c>
      <c r="Q169" s="248">
        <f>J169-E169</f>
        <v>4.3999999999999773</v>
      </c>
      <c r="R169" s="4">
        <f>Q169/E169</f>
        <v>7.2487644151564704E-3</v>
      </c>
      <c r="S169" s="308">
        <f>K169-6446</f>
        <v>0</v>
      </c>
      <c r="T169" s="342"/>
      <c r="U169" s="309">
        <f>6621-K169</f>
        <v>175</v>
      </c>
      <c r="V169" s="16">
        <f>U169*J169</f>
        <v>106995</v>
      </c>
    </row>
    <row r="170" spans="1:22" ht="14.5" x14ac:dyDescent="0.35">
      <c r="A170" s="1">
        <v>169</v>
      </c>
      <c r="B170" s="233">
        <v>3600</v>
      </c>
      <c r="C170" s="233">
        <v>3600</v>
      </c>
      <c r="D170" s="235" t="s">
        <v>281</v>
      </c>
      <c r="E170" s="285">
        <f>VLOOKUP($B170,[1]FY2015_SchlAid!$C$4:$KA$4192,282,FALSE)</f>
        <v>2087.6</v>
      </c>
      <c r="F170" s="29">
        <v>6366</v>
      </c>
      <c r="G170" s="28">
        <v>13289662</v>
      </c>
      <c r="H170" s="29">
        <v>0</v>
      </c>
      <c r="I170" s="28">
        <f>G170+H170</f>
        <v>13289662</v>
      </c>
      <c r="J170" s="229">
        <v>2126.1999999999998</v>
      </c>
      <c r="K170" s="30">
        <f>F170+$H$2</f>
        <v>6446</v>
      </c>
      <c r="L170" s="275">
        <f>J170*K170</f>
        <v>13705485.199999999</v>
      </c>
      <c r="M170" s="29">
        <f>MAX((G170*1.01)-L170,0)</f>
        <v>0</v>
      </c>
      <c r="N170" s="279">
        <f>L170+M170</f>
        <v>13705485.199999999</v>
      </c>
      <c r="O170" s="30">
        <f>N170-I170</f>
        <v>415823.19999999925</v>
      </c>
      <c r="P170" s="239">
        <f>O170/I170</f>
        <v>3.1289223157067447E-2</v>
      </c>
      <c r="Q170" s="248">
        <f>J170-E170</f>
        <v>38.599999999999909</v>
      </c>
      <c r="R170" s="4">
        <f>Q170/E170</f>
        <v>1.8490132209235444E-2</v>
      </c>
      <c r="S170" s="308">
        <f>K170-6446</f>
        <v>0</v>
      </c>
      <c r="T170" s="342"/>
      <c r="U170" s="309">
        <f>6621-K170</f>
        <v>175</v>
      </c>
      <c r="V170" s="16">
        <f>U170*J170</f>
        <v>372084.99999999994</v>
      </c>
    </row>
    <row r="171" spans="1:22" ht="14.5" x14ac:dyDescent="0.35">
      <c r="A171" s="1">
        <v>170</v>
      </c>
      <c r="B171" s="233">
        <v>3609</v>
      </c>
      <c r="C171" s="233">
        <v>3609</v>
      </c>
      <c r="D171" s="236" t="s">
        <v>282</v>
      </c>
      <c r="E171" s="286">
        <f>VLOOKUP($B171,[1]FY2015_SchlAid!$C$4:$KA$4192,282,FALSE)</f>
        <v>452.4</v>
      </c>
      <c r="F171" s="35">
        <v>6366</v>
      </c>
      <c r="G171" s="34">
        <v>2879978</v>
      </c>
      <c r="H171" s="35">
        <v>0</v>
      </c>
      <c r="I171" s="34">
        <f>G171+H171</f>
        <v>2879978</v>
      </c>
      <c r="J171" s="230">
        <v>470.6</v>
      </c>
      <c r="K171" s="36">
        <f>F171+$H$2</f>
        <v>6446</v>
      </c>
      <c r="L171" s="276">
        <f>J171*K171</f>
        <v>3033487.6</v>
      </c>
      <c r="M171" s="35">
        <f>MAX((G171*1.01)-L171,0)</f>
        <v>0</v>
      </c>
      <c r="N171" s="280">
        <f>L171+M171</f>
        <v>3033487.6</v>
      </c>
      <c r="O171" s="36">
        <f>N171-I171</f>
        <v>153509.60000000009</v>
      </c>
      <c r="P171" s="240">
        <f>O171/I171</f>
        <v>5.3302351615185983E-2</v>
      </c>
      <c r="Q171" s="248">
        <f>J171-E171</f>
        <v>18.200000000000045</v>
      </c>
      <c r="R171" s="4">
        <f>Q171/E171</f>
        <v>4.0229885057471368E-2</v>
      </c>
      <c r="S171" s="339">
        <f>K171-6446</f>
        <v>0</v>
      </c>
      <c r="T171" s="343"/>
      <c r="U171" s="340">
        <f>6621-K171</f>
        <v>175</v>
      </c>
      <c r="V171" s="344">
        <f>U171*J171</f>
        <v>82355</v>
      </c>
    </row>
    <row r="172" spans="1:22" ht="14.5" x14ac:dyDescent="0.35">
      <c r="A172" s="1">
        <v>171</v>
      </c>
      <c r="B172" s="233">
        <v>3645</v>
      </c>
      <c r="C172" s="233">
        <v>3645</v>
      </c>
      <c r="D172" s="235" t="s">
        <v>283</v>
      </c>
      <c r="E172" s="285">
        <f>VLOOKUP($B172,[1]FY2015_SchlAid!$C$4:$KA$4192,282,FALSE)</f>
        <v>2549.6999999999998</v>
      </c>
      <c r="F172" s="29">
        <v>6366</v>
      </c>
      <c r="G172" s="28">
        <v>16231390</v>
      </c>
      <c r="H172" s="29">
        <v>0</v>
      </c>
      <c r="I172" s="28">
        <f>G172+H172</f>
        <v>16231390</v>
      </c>
      <c r="J172" s="229">
        <v>2559.6</v>
      </c>
      <c r="K172" s="30">
        <f>F172+$H$2</f>
        <v>6446</v>
      </c>
      <c r="L172" s="275">
        <f>J172*K172</f>
        <v>16499181.6</v>
      </c>
      <c r="M172" s="29">
        <f>MAX((G172*1.01)-L172,0)</f>
        <v>0</v>
      </c>
      <c r="N172" s="279">
        <f>L172+M172</f>
        <v>16499181.6</v>
      </c>
      <c r="O172" s="30">
        <f>N172-I172</f>
        <v>267791.59999999963</v>
      </c>
      <c r="P172" s="239">
        <f>O172/I172</f>
        <v>1.6498377526508796E-2</v>
      </c>
      <c r="Q172" s="248">
        <f>J172-E172</f>
        <v>9.9000000000000909</v>
      </c>
      <c r="R172" s="4">
        <f>Q172/E172</f>
        <v>3.8828097423226622E-3</v>
      </c>
      <c r="S172" s="308">
        <f>K172-6446</f>
        <v>0</v>
      </c>
      <c r="T172" s="342"/>
      <c r="U172" s="309">
        <f>6621-K172</f>
        <v>175</v>
      </c>
      <c r="V172" s="16">
        <f>U172*J172</f>
        <v>447930</v>
      </c>
    </row>
    <row r="173" spans="1:22" ht="14.5" x14ac:dyDescent="0.35">
      <c r="A173" s="1">
        <v>172</v>
      </c>
      <c r="B173" s="233">
        <v>3715</v>
      </c>
      <c r="C173" s="233">
        <v>3715</v>
      </c>
      <c r="D173" s="235" t="s">
        <v>285</v>
      </c>
      <c r="E173" s="285">
        <f>VLOOKUP($B173,[1]FY2015_SchlAid!$C$4:$KA$4192,282,FALSE)</f>
        <v>6943</v>
      </c>
      <c r="F173" s="29">
        <v>6367</v>
      </c>
      <c r="G173" s="28">
        <v>44206081</v>
      </c>
      <c r="H173" s="29">
        <v>0</v>
      </c>
      <c r="I173" s="28">
        <f>G173+H173</f>
        <v>44206081</v>
      </c>
      <c r="J173" s="229">
        <v>7145.2</v>
      </c>
      <c r="K173" s="30">
        <f>F173+$H$2</f>
        <v>6447</v>
      </c>
      <c r="L173" s="275">
        <f>J173*K173</f>
        <v>46065104.399999999</v>
      </c>
      <c r="M173" s="29">
        <f>MAX((G173*1.01)-L173,0)</f>
        <v>0</v>
      </c>
      <c r="N173" s="279">
        <f>L173+M173</f>
        <v>46065104.399999999</v>
      </c>
      <c r="O173" s="30">
        <f>N173-I173</f>
        <v>1859023.3999999985</v>
      </c>
      <c r="P173" s="239">
        <f>O173/I173</f>
        <v>4.2053567245646552E-2</v>
      </c>
      <c r="Q173" s="248">
        <f>J173-E173</f>
        <v>202.19999999999982</v>
      </c>
      <c r="R173" s="4">
        <f>Q173/E173</f>
        <v>2.9122857554371284E-2</v>
      </c>
      <c r="S173" s="308">
        <f>K173-6446</f>
        <v>1</v>
      </c>
      <c r="T173" s="342">
        <f>S173*J173</f>
        <v>7145.2</v>
      </c>
      <c r="U173" s="309">
        <f>6621-K173</f>
        <v>174</v>
      </c>
      <c r="V173" s="16">
        <f>U173*J173</f>
        <v>1243264.8</v>
      </c>
    </row>
    <row r="174" spans="1:22" ht="14.5" x14ac:dyDescent="0.35">
      <c r="A174" s="1">
        <v>173</v>
      </c>
      <c r="B174" s="233">
        <v>3744</v>
      </c>
      <c r="C174" s="233">
        <v>3744</v>
      </c>
      <c r="D174" s="235" t="s">
        <v>286</v>
      </c>
      <c r="E174" s="285">
        <f>VLOOKUP($B174,[1]FY2015_SchlAid!$C$4:$KA$4192,282,FALSE)</f>
        <v>699.5</v>
      </c>
      <c r="F174" s="29">
        <v>6366</v>
      </c>
      <c r="G174" s="28">
        <v>4453017</v>
      </c>
      <c r="H174" s="29">
        <v>0</v>
      </c>
      <c r="I174" s="28">
        <f>G174+H174</f>
        <v>4453017</v>
      </c>
      <c r="J174" s="229">
        <v>680.6</v>
      </c>
      <c r="K174" s="30">
        <f>F174+$H$2</f>
        <v>6446</v>
      </c>
      <c r="L174" s="275">
        <f>J174*K174</f>
        <v>4387147.6000000006</v>
      </c>
      <c r="M174" s="29">
        <f>MAX((G174*1.01)-L174,0)</f>
        <v>110399.56999999937</v>
      </c>
      <c r="N174" s="279">
        <f>L174+M174</f>
        <v>4497547.17</v>
      </c>
      <c r="O174" s="30">
        <f>N174-I174</f>
        <v>44530.169999999925</v>
      </c>
      <c r="P174" s="239">
        <f>O174/I174</f>
        <v>9.9999999999999829E-3</v>
      </c>
      <c r="Q174" s="248">
        <f>J174-E174</f>
        <v>-18.899999999999977</v>
      </c>
      <c r="R174" s="4">
        <f>Q174/E174</f>
        <v>-2.701929949964257E-2</v>
      </c>
      <c r="S174" s="308">
        <f>K174-6446</f>
        <v>0</v>
      </c>
      <c r="T174" s="342"/>
      <c r="U174" s="309">
        <f>6621-K174</f>
        <v>175</v>
      </c>
      <c r="V174" s="16">
        <f>U174*J174</f>
        <v>119105</v>
      </c>
    </row>
    <row r="175" spans="1:22" ht="14.5" x14ac:dyDescent="0.35">
      <c r="A175" s="1">
        <v>174</v>
      </c>
      <c r="B175" s="233">
        <v>3798</v>
      </c>
      <c r="C175" s="233">
        <v>3798</v>
      </c>
      <c r="D175" s="235" t="s">
        <v>287</v>
      </c>
      <c r="E175" s="285">
        <f>VLOOKUP($B175,[1]FY2015_SchlAid!$C$4:$KA$4192,282,FALSE)</f>
        <v>553.9</v>
      </c>
      <c r="F175" s="29">
        <v>6372</v>
      </c>
      <c r="G175" s="28">
        <v>3529451</v>
      </c>
      <c r="H175" s="29">
        <v>0</v>
      </c>
      <c r="I175" s="28">
        <f>G175+H175</f>
        <v>3529451</v>
      </c>
      <c r="J175" s="229">
        <v>563.20000000000005</v>
      </c>
      <c r="K175" s="30">
        <f>F175+$H$2</f>
        <v>6452</v>
      </c>
      <c r="L175" s="275">
        <f>J175*K175</f>
        <v>3633766.4000000004</v>
      </c>
      <c r="M175" s="29">
        <f>MAX((G175*1.01)-L175,0)</f>
        <v>0</v>
      </c>
      <c r="N175" s="279">
        <f>L175+M175</f>
        <v>3633766.4000000004</v>
      </c>
      <c r="O175" s="30">
        <f>N175-I175</f>
        <v>104315.40000000037</v>
      </c>
      <c r="P175" s="239">
        <f>O175/I175</f>
        <v>2.9555701439119106E-2</v>
      </c>
      <c r="Q175" s="248">
        <f>J175-E175</f>
        <v>9.3000000000000682</v>
      </c>
      <c r="R175" s="4">
        <f>Q175/E175</f>
        <v>1.679003430222074E-2</v>
      </c>
      <c r="S175" s="308">
        <f>K175-6446</f>
        <v>6</v>
      </c>
      <c r="T175" s="342">
        <f>S175*J175</f>
        <v>3379.2000000000003</v>
      </c>
      <c r="U175" s="309">
        <f>6621-K175</f>
        <v>169</v>
      </c>
      <c r="V175" s="16">
        <f>U175*J175</f>
        <v>95180.800000000003</v>
      </c>
    </row>
    <row r="176" spans="1:22" ht="14.5" x14ac:dyDescent="0.35">
      <c r="A176" s="1">
        <v>175</v>
      </c>
      <c r="B176" s="233">
        <v>3816</v>
      </c>
      <c r="C176" s="233">
        <v>3816</v>
      </c>
      <c r="D176" s="236" t="s">
        <v>288</v>
      </c>
      <c r="E176" s="286">
        <f>VLOOKUP($B176,[1]FY2015_SchlAid!$C$4:$KA$4192,282,FALSE)</f>
        <v>404.5</v>
      </c>
      <c r="F176" s="35">
        <v>6366</v>
      </c>
      <c r="G176" s="34">
        <v>2575047</v>
      </c>
      <c r="H176" s="35">
        <v>53010</v>
      </c>
      <c r="I176" s="34">
        <f>G176+H176</f>
        <v>2628057</v>
      </c>
      <c r="J176" s="230">
        <v>398.1</v>
      </c>
      <c r="K176" s="36">
        <f>F176+$H$2</f>
        <v>6446</v>
      </c>
      <c r="L176" s="276">
        <f>J176*K176</f>
        <v>2566152.6</v>
      </c>
      <c r="M176" s="35">
        <f>MAX((G176*1.01)-L176,0)</f>
        <v>34644.870000000112</v>
      </c>
      <c r="N176" s="280">
        <f>L176+M176</f>
        <v>2600797.4700000002</v>
      </c>
      <c r="O176" s="36">
        <f>N176-I176</f>
        <v>-27259.529999999795</v>
      </c>
      <c r="P176" s="240">
        <f>O176/I176</f>
        <v>-1.0372503336114778E-2</v>
      </c>
      <c r="Q176" s="248">
        <f>J176-E176</f>
        <v>-6.3999999999999773</v>
      </c>
      <c r="R176" s="4">
        <f>Q176/E176</f>
        <v>-1.5822002472187829E-2</v>
      </c>
      <c r="S176" s="339">
        <f>K176-6446</f>
        <v>0</v>
      </c>
      <c r="T176" s="343"/>
      <c r="U176" s="340">
        <f>6621-K176</f>
        <v>175</v>
      </c>
      <c r="V176" s="344">
        <f>U176*J176</f>
        <v>69667.5</v>
      </c>
    </row>
    <row r="177" spans="1:22" ht="14.5" x14ac:dyDescent="0.35">
      <c r="A177" s="1">
        <v>176</v>
      </c>
      <c r="B177" s="233">
        <v>3841</v>
      </c>
      <c r="C177" s="233">
        <v>3841</v>
      </c>
      <c r="D177" s="235" t="s">
        <v>289</v>
      </c>
      <c r="E177" s="285">
        <f>VLOOKUP($B177,[1]FY2015_SchlAid!$C$4:$KA$4192,282,FALSE)</f>
        <v>770.9</v>
      </c>
      <c r="F177" s="29">
        <v>6366</v>
      </c>
      <c r="G177" s="28">
        <v>4907549</v>
      </c>
      <c r="H177" s="29">
        <v>0</v>
      </c>
      <c r="I177" s="28">
        <f>G177+H177</f>
        <v>4907549</v>
      </c>
      <c r="J177" s="229">
        <v>764.9</v>
      </c>
      <c r="K177" s="30">
        <f>F177+$H$2</f>
        <v>6446</v>
      </c>
      <c r="L177" s="275">
        <f>J177*K177</f>
        <v>4930545.3999999994</v>
      </c>
      <c r="M177" s="29">
        <f>MAX((G177*1.01)-L177,0)</f>
        <v>26079.090000000782</v>
      </c>
      <c r="N177" s="279">
        <f>L177+M177</f>
        <v>4956624.49</v>
      </c>
      <c r="O177" s="30">
        <f>N177-I177</f>
        <v>49075.490000000224</v>
      </c>
      <c r="P177" s="239">
        <f>O177/I177</f>
        <v>1.0000000000000045E-2</v>
      </c>
      <c r="Q177" s="248">
        <f>J177-E177</f>
        <v>-6</v>
      </c>
      <c r="R177" s="4">
        <f>Q177/E177</f>
        <v>-7.7831106498897394E-3</v>
      </c>
      <c r="S177" s="308">
        <f>K177-6446</f>
        <v>0</v>
      </c>
      <c r="T177" s="342"/>
      <c r="U177" s="309">
        <f>6621-K177</f>
        <v>175</v>
      </c>
      <c r="V177" s="16">
        <f>U177*J177</f>
        <v>133857.5</v>
      </c>
    </row>
    <row r="178" spans="1:22" ht="14.5" x14ac:dyDescent="0.35">
      <c r="A178" s="1">
        <v>177</v>
      </c>
      <c r="B178" s="233">
        <v>3897</v>
      </c>
      <c r="C178" s="233">
        <v>3897</v>
      </c>
      <c r="D178" s="235" t="s">
        <v>290</v>
      </c>
      <c r="E178" s="285">
        <v>185.1</v>
      </c>
      <c r="F178" s="29">
        <v>6541</v>
      </c>
      <c r="G178" s="28">
        <v>1210739</v>
      </c>
      <c r="H178" s="29">
        <v>17657</v>
      </c>
      <c r="I178" s="28">
        <f>G178+H178</f>
        <v>1228396</v>
      </c>
      <c r="J178" s="229">
        <v>159.1</v>
      </c>
      <c r="K178" s="30">
        <f>F178+$H$2</f>
        <v>6621</v>
      </c>
      <c r="L178" s="275">
        <f>J178*K178</f>
        <v>1053401.0999999999</v>
      </c>
      <c r="M178" s="29">
        <f>MAX((G178*1.01)-L178,0)</f>
        <v>169445.29000000004</v>
      </c>
      <c r="N178" s="279">
        <f>L178+M178</f>
        <v>1222846.3899999999</v>
      </c>
      <c r="O178" s="30">
        <f>N178-I178</f>
        <v>-5549.6100000001024</v>
      </c>
      <c r="P178" s="239">
        <f>O178/I178</f>
        <v>-4.5177695140655805E-3</v>
      </c>
      <c r="Q178" s="248">
        <f>J178-E178</f>
        <v>-26</v>
      </c>
      <c r="R178" s="4">
        <f>Q178/E178</f>
        <v>-0.14046461372231228</v>
      </c>
      <c r="S178" s="308">
        <f>K178-6446</f>
        <v>175</v>
      </c>
      <c r="T178" s="342">
        <f>S178*J178</f>
        <v>27842.5</v>
      </c>
      <c r="U178" s="309">
        <f>6621-K178</f>
        <v>0</v>
      </c>
      <c r="V178" s="16">
        <f>U178*J178</f>
        <v>0</v>
      </c>
    </row>
    <row r="179" spans="1:22" ht="14.5" x14ac:dyDescent="0.35">
      <c r="A179" s="1">
        <v>178</v>
      </c>
      <c r="B179" s="233">
        <v>3906</v>
      </c>
      <c r="C179" s="233">
        <v>3906</v>
      </c>
      <c r="D179" s="235" t="s">
        <v>291</v>
      </c>
      <c r="E179" s="285">
        <f>VLOOKUP($B179,[1]FY2015_SchlAid!$C$4:$KA$4192,282,FALSE)</f>
        <v>432.8</v>
      </c>
      <c r="F179" s="29">
        <v>6366</v>
      </c>
      <c r="G179" s="28">
        <v>2755205</v>
      </c>
      <c r="H179" s="29">
        <v>0</v>
      </c>
      <c r="I179" s="28">
        <f>G179+H179</f>
        <v>2755205</v>
      </c>
      <c r="J179" s="229">
        <v>427.4</v>
      </c>
      <c r="K179" s="30">
        <f>F179+$H$2</f>
        <v>6446</v>
      </c>
      <c r="L179" s="275">
        <f>J179*K179</f>
        <v>2755020.4</v>
      </c>
      <c r="M179" s="29">
        <f>MAX((G179*1.01)-L179,0)</f>
        <v>27736.649999999907</v>
      </c>
      <c r="N179" s="279">
        <f>L179+M179</f>
        <v>2782757.05</v>
      </c>
      <c r="O179" s="30">
        <f>N179-I179</f>
        <v>27552.049999999814</v>
      </c>
      <c r="P179" s="239">
        <f>O179/I179</f>
        <v>9.9999999999999326E-3</v>
      </c>
      <c r="Q179" s="248">
        <f>J179-E179</f>
        <v>-5.4000000000000341</v>
      </c>
      <c r="R179" s="4">
        <f>Q179/E179</f>
        <v>-1.2476894639556455E-2</v>
      </c>
      <c r="S179" s="308">
        <f>K179-6446</f>
        <v>0</v>
      </c>
      <c r="T179" s="342"/>
      <c r="U179" s="309">
        <f>6621-K179</f>
        <v>175</v>
      </c>
      <c r="V179" s="16">
        <f>U179*J179</f>
        <v>74795</v>
      </c>
    </row>
    <row r="180" spans="1:22" ht="14.5" x14ac:dyDescent="0.35">
      <c r="A180" s="1">
        <v>179</v>
      </c>
      <c r="B180" s="233">
        <v>3942</v>
      </c>
      <c r="C180" s="233">
        <v>3942</v>
      </c>
      <c r="D180" s="235" t="s">
        <v>292</v>
      </c>
      <c r="E180" s="285">
        <f>VLOOKUP($B180,[1]FY2015_SchlAid!$C$4:$KA$4192,282,FALSE)</f>
        <v>650.6</v>
      </c>
      <c r="F180" s="29">
        <v>6366</v>
      </c>
      <c r="G180" s="28">
        <v>4141720</v>
      </c>
      <c r="H180" s="29">
        <v>38072</v>
      </c>
      <c r="I180" s="28">
        <f>G180+H180</f>
        <v>4179792</v>
      </c>
      <c r="J180" s="229">
        <v>676.4</v>
      </c>
      <c r="K180" s="30">
        <f>F180+$H$2</f>
        <v>6446</v>
      </c>
      <c r="L180" s="275">
        <f>J180*K180</f>
        <v>4360074.3999999994</v>
      </c>
      <c r="M180" s="29">
        <f>MAX((G180*1.01)-L180,0)</f>
        <v>0</v>
      </c>
      <c r="N180" s="279">
        <f>L180+M180</f>
        <v>4360074.3999999994</v>
      </c>
      <c r="O180" s="30">
        <f>N180-I180</f>
        <v>180282.39999999944</v>
      </c>
      <c r="P180" s="239">
        <f>O180/I180</f>
        <v>4.3131907042264168E-2</v>
      </c>
      <c r="Q180" s="248">
        <f>J180-E180</f>
        <v>25.799999999999955</v>
      </c>
      <c r="R180" s="4">
        <f>Q180/E180</f>
        <v>3.9655702428527444E-2</v>
      </c>
      <c r="S180" s="308">
        <f>K180-6446</f>
        <v>0</v>
      </c>
      <c r="T180" s="342"/>
      <c r="U180" s="309">
        <f>6621-K180</f>
        <v>175</v>
      </c>
      <c r="V180" s="16">
        <f>U180*J180</f>
        <v>118370</v>
      </c>
    </row>
    <row r="181" spans="1:22" ht="14.5" x14ac:dyDescent="0.35">
      <c r="A181" s="1">
        <v>180</v>
      </c>
      <c r="B181" s="233">
        <v>4023</v>
      </c>
      <c r="C181" s="233">
        <v>4023</v>
      </c>
      <c r="D181" s="236" t="s">
        <v>35</v>
      </c>
      <c r="E181" s="286">
        <f>VLOOKUP($B181,[1]FY2015_SchlAid!$C$4:$KA$4192,282,FALSE)</f>
        <v>671</v>
      </c>
      <c r="F181" s="35">
        <v>6426</v>
      </c>
      <c r="G181" s="34">
        <v>4311846</v>
      </c>
      <c r="H181" s="35">
        <v>0</v>
      </c>
      <c r="I181" s="34">
        <f>G181+H181</f>
        <v>4311846</v>
      </c>
      <c r="J181" s="230">
        <v>633.29999999999995</v>
      </c>
      <c r="K181" s="36">
        <f>F181+$H$2</f>
        <v>6506</v>
      </c>
      <c r="L181" s="276">
        <f>J181*K181</f>
        <v>4120249.8</v>
      </c>
      <c r="M181" s="35">
        <f>MAX((G181*1.01)-L181,0)</f>
        <v>234714.66000000015</v>
      </c>
      <c r="N181" s="280">
        <f>L181+M181</f>
        <v>4354964.46</v>
      </c>
      <c r="O181" s="36">
        <f>N181-I181</f>
        <v>43118.459999999963</v>
      </c>
      <c r="P181" s="240">
        <f>O181/I181</f>
        <v>9.9999999999999915E-3</v>
      </c>
      <c r="Q181" s="248">
        <f>J181-E181</f>
        <v>-37.700000000000045</v>
      </c>
      <c r="R181" s="4">
        <f>Q181/E181</f>
        <v>-5.6184798807749695E-2</v>
      </c>
      <c r="S181" s="339">
        <f>K181-6446</f>
        <v>60</v>
      </c>
      <c r="T181" s="343">
        <f>S181*J181</f>
        <v>37998</v>
      </c>
      <c r="U181" s="340">
        <f>6621-K181</f>
        <v>115</v>
      </c>
      <c r="V181" s="344">
        <f>U181*J181</f>
        <v>72829.5</v>
      </c>
    </row>
    <row r="182" spans="1:22" ht="14.5" x14ac:dyDescent="0.35">
      <c r="A182" s="1">
        <v>181</v>
      </c>
      <c r="B182" s="233">
        <v>4033</v>
      </c>
      <c r="C182" s="233">
        <v>4033</v>
      </c>
      <c r="D182" s="235" t="s">
        <v>295</v>
      </c>
      <c r="E182" s="285">
        <f>VLOOKUP($B182,[1]FY2015_SchlAid!$C$4:$KA$4192,282,FALSE)</f>
        <v>673.1</v>
      </c>
      <c r="F182" s="29">
        <v>6473</v>
      </c>
      <c r="G182" s="28">
        <v>4356976</v>
      </c>
      <c r="H182" s="29">
        <v>16027</v>
      </c>
      <c r="I182" s="28">
        <f>G182+H182</f>
        <v>4373003</v>
      </c>
      <c r="J182" s="229">
        <v>663.6</v>
      </c>
      <c r="K182" s="30">
        <f>F182+$H$2</f>
        <v>6553</v>
      </c>
      <c r="L182" s="275">
        <f>J182*K182</f>
        <v>4348570.8</v>
      </c>
      <c r="M182" s="29">
        <f>MAX((G182*1.01)-L182,0)</f>
        <v>51974.959999999963</v>
      </c>
      <c r="N182" s="279">
        <f>L182+M182</f>
        <v>4400545.76</v>
      </c>
      <c r="O182" s="30">
        <f>N182-I182</f>
        <v>27542.759999999776</v>
      </c>
      <c r="P182" s="239">
        <f>O182/I182</f>
        <v>6.2983629327489086E-3</v>
      </c>
      <c r="Q182" s="248">
        <f>J182-E182</f>
        <v>-9.5</v>
      </c>
      <c r="R182" s="4">
        <f>Q182/E182</f>
        <v>-1.4113801812509284E-2</v>
      </c>
      <c r="S182" s="308">
        <f>K182-6446</f>
        <v>107</v>
      </c>
      <c r="T182" s="342">
        <f>S182*J182</f>
        <v>71005.2</v>
      </c>
      <c r="U182" s="309">
        <f>6621-K182</f>
        <v>68</v>
      </c>
      <c r="V182" s="16">
        <f>U182*J182</f>
        <v>45124.800000000003</v>
      </c>
    </row>
    <row r="183" spans="1:22" ht="14.5" x14ac:dyDescent="0.35">
      <c r="A183" s="1">
        <v>182</v>
      </c>
      <c r="B183" s="233">
        <v>4041</v>
      </c>
      <c r="C183" s="233">
        <v>4041</v>
      </c>
      <c r="D183" s="235" t="s">
        <v>296</v>
      </c>
      <c r="E183" s="285">
        <f>VLOOKUP($B183,[1]FY2015_SchlAid!$C$4:$KA$4192,282,FALSE)</f>
        <v>1352.6</v>
      </c>
      <c r="F183" s="29">
        <v>6366</v>
      </c>
      <c r="G183" s="28">
        <v>8610652</v>
      </c>
      <c r="H183" s="29">
        <v>0</v>
      </c>
      <c r="I183" s="28">
        <f>G183+H183</f>
        <v>8610652</v>
      </c>
      <c r="J183" s="229">
        <v>1354.6</v>
      </c>
      <c r="K183" s="30">
        <f>F183+$H$2</f>
        <v>6446</v>
      </c>
      <c r="L183" s="275">
        <f>J183*K183</f>
        <v>8731751.5999999996</v>
      </c>
      <c r="M183" s="29">
        <f>MAX((G183*1.01)-L183,0)</f>
        <v>0</v>
      </c>
      <c r="N183" s="279">
        <f>L183+M183</f>
        <v>8731751.5999999996</v>
      </c>
      <c r="O183" s="30">
        <f>N183-I183</f>
        <v>121099.59999999963</v>
      </c>
      <c r="P183" s="239">
        <f>O183/I183</f>
        <v>1.4063929189102013E-2</v>
      </c>
      <c r="Q183" s="248">
        <f>J183-E183</f>
        <v>2</v>
      </c>
      <c r="R183" s="4">
        <f>Q183/E183</f>
        <v>1.4786337424220022E-3</v>
      </c>
      <c r="S183" s="308">
        <f>K183-6446</f>
        <v>0</v>
      </c>
      <c r="T183" s="342"/>
      <c r="U183" s="309">
        <f>6621-K183</f>
        <v>175</v>
      </c>
      <c r="V183" s="16">
        <f>U183*J183</f>
        <v>237054.99999999997</v>
      </c>
    </row>
    <row r="184" spans="1:22" ht="14.5" x14ac:dyDescent="0.35">
      <c r="A184" s="1">
        <v>183</v>
      </c>
      <c r="B184" s="233">
        <v>4043</v>
      </c>
      <c r="C184" s="233">
        <v>4043</v>
      </c>
      <c r="D184" s="235" t="s">
        <v>297</v>
      </c>
      <c r="E184" s="285">
        <f>VLOOKUP($B184,[1]FY2015_SchlAid!$C$4:$KA$4192,282,FALSE)</f>
        <v>691.1</v>
      </c>
      <c r="F184" s="29">
        <v>6398</v>
      </c>
      <c r="G184" s="28">
        <v>4421658</v>
      </c>
      <c r="H184" s="29">
        <v>49697</v>
      </c>
      <c r="I184" s="28">
        <f>G184+H184</f>
        <v>4471355</v>
      </c>
      <c r="J184" s="229">
        <v>723</v>
      </c>
      <c r="K184" s="30">
        <f>F184+$H$2</f>
        <v>6478</v>
      </c>
      <c r="L184" s="275">
        <f>J184*K184</f>
        <v>4683594</v>
      </c>
      <c r="M184" s="29">
        <f>MAX((G184*1.01)-L184,0)</f>
        <v>0</v>
      </c>
      <c r="N184" s="279">
        <f>L184+M184</f>
        <v>4683594</v>
      </c>
      <c r="O184" s="30">
        <f>N184-I184</f>
        <v>212239</v>
      </c>
      <c r="P184" s="239">
        <f>O184/I184</f>
        <v>4.7466372050530545E-2</v>
      </c>
      <c r="Q184" s="248">
        <f>J184-E184</f>
        <v>31.899999999999977</v>
      </c>
      <c r="R184" s="4">
        <f>Q184/E184</f>
        <v>4.6158298364925444E-2</v>
      </c>
      <c r="S184" s="308">
        <f>K184-6446</f>
        <v>32</v>
      </c>
      <c r="T184" s="342">
        <f>S184*J184</f>
        <v>23136</v>
      </c>
      <c r="U184" s="309">
        <f>6621-K184</f>
        <v>143</v>
      </c>
      <c r="V184" s="16">
        <f>U184*J184</f>
        <v>103389</v>
      </c>
    </row>
    <row r="185" spans="1:22" ht="14.5" x14ac:dyDescent="0.35">
      <c r="A185" s="1">
        <v>184</v>
      </c>
      <c r="B185" s="233">
        <v>4068</v>
      </c>
      <c r="C185" s="233">
        <v>4068</v>
      </c>
      <c r="D185" s="235" t="s">
        <v>36</v>
      </c>
      <c r="E185" s="285">
        <f>VLOOKUP($B185,[1]FY2015_SchlAid!$C$4:$KA$4192,282,FALSE)</f>
        <v>433.2</v>
      </c>
      <c r="F185" s="29">
        <v>6401</v>
      </c>
      <c r="G185" s="28">
        <v>2772913</v>
      </c>
      <c r="H185" s="29">
        <v>33693</v>
      </c>
      <c r="I185" s="28">
        <f>G185+H185</f>
        <v>2806606</v>
      </c>
      <c r="J185" s="229">
        <v>444.2</v>
      </c>
      <c r="K185" s="30">
        <f>F185+$H$2</f>
        <v>6481</v>
      </c>
      <c r="L185" s="275">
        <f>J185*K185</f>
        <v>2878860.1999999997</v>
      </c>
      <c r="M185" s="29">
        <f>MAX((G185*1.01)-L185,0)</f>
        <v>0</v>
      </c>
      <c r="N185" s="279">
        <f>L185+M185</f>
        <v>2878860.1999999997</v>
      </c>
      <c r="O185" s="30">
        <f>N185-I185</f>
        <v>72254.199999999721</v>
      </c>
      <c r="P185" s="239">
        <f>O185/I185</f>
        <v>2.5744333191049872E-2</v>
      </c>
      <c r="Q185" s="248">
        <f>J185-E185</f>
        <v>11</v>
      </c>
      <c r="R185" s="4">
        <f>Q185/E185</f>
        <v>2.5392428439519853E-2</v>
      </c>
      <c r="S185" s="308">
        <f>K185-6446</f>
        <v>35</v>
      </c>
      <c r="T185" s="342">
        <f>S185*J185</f>
        <v>15547</v>
      </c>
      <c r="U185" s="309">
        <f>6621-K185</f>
        <v>140</v>
      </c>
      <c r="V185" s="16">
        <f>U185*J185</f>
        <v>62188</v>
      </c>
    </row>
    <row r="186" spans="1:22" ht="14.5" x14ac:dyDescent="0.35">
      <c r="A186" s="1">
        <v>185</v>
      </c>
      <c r="B186" s="233">
        <v>4086</v>
      </c>
      <c r="C186" s="233">
        <v>4086</v>
      </c>
      <c r="D186" s="236" t="s">
        <v>299</v>
      </c>
      <c r="E186" s="286">
        <f>VLOOKUP($B186,[1]FY2015_SchlAid!$C$4:$KA$4192,282,FALSE)</f>
        <v>1864</v>
      </c>
      <c r="F186" s="35">
        <v>6468</v>
      </c>
      <c r="G186" s="34">
        <v>12056352</v>
      </c>
      <c r="H186" s="35">
        <v>0</v>
      </c>
      <c r="I186" s="34">
        <f>G186+H186</f>
        <v>12056352</v>
      </c>
      <c r="J186" s="230">
        <v>1935.4</v>
      </c>
      <c r="K186" s="36">
        <f>F186+$H$2</f>
        <v>6548</v>
      </c>
      <c r="L186" s="276">
        <f>J186*K186</f>
        <v>12672999.200000001</v>
      </c>
      <c r="M186" s="35">
        <f>MAX((G186*1.01)-L186,0)</f>
        <v>0</v>
      </c>
      <c r="N186" s="280">
        <f>L186+M186</f>
        <v>12672999.200000001</v>
      </c>
      <c r="O186" s="36">
        <f>N186-I186</f>
        <v>616647.20000000112</v>
      </c>
      <c r="P186" s="240">
        <f>O186/I186</f>
        <v>5.1147079979084978E-2</v>
      </c>
      <c r="Q186" s="248">
        <f>J186-E186</f>
        <v>71.400000000000091</v>
      </c>
      <c r="R186" s="4">
        <f>Q186/E186</f>
        <v>3.8304721030042968E-2</v>
      </c>
      <c r="S186" s="339">
        <f>K186-6446</f>
        <v>102</v>
      </c>
      <c r="T186" s="343">
        <f>S186*J186</f>
        <v>197410.80000000002</v>
      </c>
      <c r="U186" s="340">
        <f>6621-K186</f>
        <v>73</v>
      </c>
      <c r="V186" s="344">
        <f>U186*J186</f>
        <v>141284.20000000001</v>
      </c>
    </row>
    <row r="187" spans="1:22" ht="14.5" x14ac:dyDescent="0.35">
      <c r="A187" s="1">
        <v>186</v>
      </c>
      <c r="B187" s="233">
        <v>4104</v>
      </c>
      <c r="C187" s="233">
        <v>4104</v>
      </c>
      <c r="D187" s="235" t="s">
        <v>300</v>
      </c>
      <c r="E187" s="285">
        <f>VLOOKUP($B187,[1]FY2015_SchlAid!$C$4:$KA$4192,282,FALSE)</f>
        <v>5388.5</v>
      </c>
      <c r="F187" s="29">
        <v>6407</v>
      </c>
      <c r="G187" s="28">
        <v>34524120</v>
      </c>
      <c r="H187" s="29">
        <v>0</v>
      </c>
      <c r="I187" s="28">
        <f>G187+H187</f>
        <v>34524120</v>
      </c>
      <c r="J187" s="229">
        <v>5385</v>
      </c>
      <c r="K187" s="30">
        <f>F187+$H$2</f>
        <v>6487</v>
      </c>
      <c r="L187" s="275">
        <f>J187*K187</f>
        <v>34932495</v>
      </c>
      <c r="M187" s="29">
        <f>MAX((G187*1.01)-L187,0)</f>
        <v>0</v>
      </c>
      <c r="N187" s="279">
        <f>L187+M187</f>
        <v>34932495</v>
      </c>
      <c r="O187" s="30">
        <f>N187-I187</f>
        <v>408375</v>
      </c>
      <c r="P187" s="239">
        <f>O187/I187</f>
        <v>1.1828686726844884E-2</v>
      </c>
      <c r="Q187" s="248">
        <f>J187-E187</f>
        <v>-3.5</v>
      </c>
      <c r="R187" s="4">
        <f>Q187/E187</f>
        <v>-6.495314094831586E-4</v>
      </c>
      <c r="S187" s="308">
        <f>K187-6446</f>
        <v>41</v>
      </c>
      <c r="T187" s="342">
        <f>S187*J187</f>
        <v>220785</v>
      </c>
      <c r="U187" s="309">
        <f>6621-K187</f>
        <v>134</v>
      </c>
      <c r="V187" s="16">
        <f>U187*J187</f>
        <v>721590</v>
      </c>
    </row>
    <row r="188" spans="1:22" ht="14.5" x14ac:dyDescent="0.35">
      <c r="A188" s="1">
        <v>187</v>
      </c>
      <c r="B188" s="233">
        <v>4122</v>
      </c>
      <c r="C188" s="233">
        <v>4122</v>
      </c>
      <c r="D188" s="235" t="s">
        <v>37</v>
      </c>
      <c r="E188" s="285">
        <f>VLOOKUP($B188,[1]FY2015_SchlAid!$C$4:$KA$4192,282,FALSE)</f>
        <v>530.5</v>
      </c>
      <c r="F188" s="29">
        <v>6366</v>
      </c>
      <c r="G188" s="28">
        <v>3377163</v>
      </c>
      <c r="H188" s="29">
        <v>0</v>
      </c>
      <c r="I188" s="28">
        <f>G188+H188</f>
        <v>3377163</v>
      </c>
      <c r="J188" s="229">
        <v>525.70000000000005</v>
      </c>
      <c r="K188" s="30">
        <f>F188+$H$2</f>
        <v>6446</v>
      </c>
      <c r="L188" s="275">
        <f>J188*K188</f>
        <v>3388662.2</v>
      </c>
      <c r="M188" s="29">
        <f>MAX((G188*1.01)-L188,0)</f>
        <v>22272.429999999702</v>
      </c>
      <c r="N188" s="279">
        <f>L188+M188</f>
        <v>3410934.63</v>
      </c>
      <c r="O188" s="30">
        <f>N188-I188</f>
        <v>33771.629999999888</v>
      </c>
      <c r="P188" s="239">
        <f>O188/I188</f>
        <v>9.9999999999999672E-3</v>
      </c>
      <c r="Q188" s="248">
        <f>J188-E188</f>
        <v>-4.7999999999999545</v>
      </c>
      <c r="R188" s="4">
        <f>Q188/E188</f>
        <v>-9.0480678605088689E-3</v>
      </c>
      <c r="S188" s="308">
        <f>K188-6446</f>
        <v>0</v>
      </c>
      <c r="T188" s="342"/>
      <c r="U188" s="309">
        <f>6621-K188</f>
        <v>175</v>
      </c>
      <c r="V188" s="16">
        <f>U188*J188</f>
        <v>91997.500000000015</v>
      </c>
    </row>
    <row r="189" spans="1:22" ht="14.5" x14ac:dyDescent="0.35">
      <c r="A189" s="1">
        <v>188</v>
      </c>
      <c r="B189" s="233">
        <v>4131</v>
      </c>
      <c r="C189" s="233">
        <v>4131</v>
      </c>
      <c r="D189" s="235" t="s">
        <v>301</v>
      </c>
      <c r="E189" s="285">
        <f>VLOOKUP($B189,[1]FY2015_SchlAid!$C$4:$KA$4192,282,FALSE)</f>
        <v>3724.7</v>
      </c>
      <c r="F189" s="29">
        <v>6438</v>
      </c>
      <c r="G189" s="28">
        <v>23979619</v>
      </c>
      <c r="H189" s="29">
        <v>0</v>
      </c>
      <c r="I189" s="28">
        <f>G189+H189</f>
        <v>23979619</v>
      </c>
      <c r="J189" s="229">
        <v>3745.5</v>
      </c>
      <c r="K189" s="30">
        <f>F189+$H$2</f>
        <v>6518</v>
      </c>
      <c r="L189" s="275">
        <f>J189*K189</f>
        <v>24413169</v>
      </c>
      <c r="M189" s="29">
        <f>MAX((G189*1.01)-L189,0)</f>
        <v>0</v>
      </c>
      <c r="N189" s="279">
        <f>L189+M189</f>
        <v>24413169</v>
      </c>
      <c r="O189" s="30">
        <f>N189-I189</f>
        <v>433550</v>
      </c>
      <c r="P189" s="239">
        <f>O189/I189</f>
        <v>1.8079936966471401E-2</v>
      </c>
      <c r="Q189" s="248">
        <f>J189-E189</f>
        <v>20.800000000000182</v>
      </c>
      <c r="R189" s="4">
        <f>Q189/E189</f>
        <v>5.5843423631433894E-3</v>
      </c>
      <c r="S189" s="308">
        <f>K189-6446</f>
        <v>72</v>
      </c>
      <c r="T189" s="342">
        <f>S189*J189</f>
        <v>269676</v>
      </c>
      <c r="U189" s="309">
        <f>6621-K189</f>
        <v>103</v>
      </c>
      <c r="V189" s="16">
        <f>U189*J189</f>
        <v>385786.5</v>
      </c>
    </row>
    <row r="190" spans="1:22" ht="14.5" x14ac:dyDescent="0.35">
      <c r="A190" s="1">
        <v>189</v>
      </c>
      <c r="B190" s="233">
        <v>4203</v>
      </c>
      <c r="C190" s="233">
        <v>4203</v>
      </c>
      <c r="D190" s="235" t="s">
        <v>302</v>
      </c>
      <c r="E190" s="285">
        <f>VLOOKUP($B190,[1]FY2015_SchlAid!$C$4:$KA$4192,282,FALSE)</f>
        <v>737</v>
      </c>
      <c r="F190" s="29">
        <v>6366</v>
      </c>
      <c r="G190" s="28">
        <v>4691742</v>
      </c>
      <c r="H190" s="29">
        <v>0</v>
      </c>
      <c r="I190" s="28">
        <f>G190+H190</f>
        <v>4691742</v>
      </c>
      <c r="J190" s="229">
        <v>756.4</v>
      </c>
      <c r="K190" s="30">
        <f>F190+$H$2</f>
        <v>6446</v>
      </c>
      <c r="L190" s="275">
        <f>J190*K190</f>
        <v>4875754.3999999994</v>
      </c>
      <c r="M190" s="29">
        <f>MAX((G190*1.01)-L190,0)</f>
        <v>0</v>
      </c>
      <c r="N190" s="279">
        <f>L190+M190</f>
        <v>4875754.3999999994</v>
      </c>
      <c r="O190" s="30">
        <f>N190-I190</f>
        <v>184012.39999999944</v>
      </c>
      <c r="P190" s="239">
        <f>O190/I190</f>
        <v>3.9220485695931159E-2</v>
      </c>
      <c r="Q190" s="248">
        <f>J190-E190</f>
        <v>19.399999999999977</v>
      </c>
      <c r="R190" s="4">
        <f>Q190/E190</f>
        <v>2.632293080054271E-2</v>
      </c>
      <c r="S190" s="308">
        <f>K190-6446</f>
        <v>0</v>
      </c>
      <c r="T190" s="342"/>
      <c r="U190" s="309">
        <f>6621-K190</f>
        <v>175</v>
      </c>
      <c r="V190" s="16">
        <f>U190*J190</f>
        <v>132370</v>
      </c>
    </row>
    <row r="191" spans="1:22" ht="14.5" x14ac:dyDescent="0.35">
      <c r="A191" s="1">
        <v>190</v>
      </c>
      <c r="B191" s="233">
        <v>4212</v>
      </c>
      <c r="C191" s="233">
        <v>4212</v>
      </c>
      <c r="D191" s="236" t="s">
        <v>303</v>
      </c>
      <c r="E191" s="286">
        <f>VLOOKUP($B191,[1]FY2015_SchlAid!$C$4:$KA$4192,282,FALSE)</f>
        <v>314</v>
      </c>
      <c r="F191" s="35">
        <v>6366</v>
      </c>
      <c r="G191" s="34">
        <v>1998924</v>
      </c>
      <c r="H191" s="35">
        <v>0</v>
      </c>
      <c r="I191" s="34">
        <f>G191+H191</f>
        <v>1998924</v>
      </c>
      <c r="J191" s="230">
        <v>327.10000000000002</v>
      </c>
      <c r="K191" s="36">
        <f>F191+$H$2</f>
        <v>6446</v>
      </c>
      <c r="L191" s="276">
        <f>J191*K191</f>
        <v>2108486.6</v>
      </c>
      <c r="M191" s="35">
        <f>MAX((G191*1.01)-L191,0)</f>
        <v>0</v>
      </c>
      <c r="N191" s="280">
        <f>L191+M191</f>
        <v>2108486.6</v>
      </c>
      <c r="O191" s="36">
        <f>N191-I191</f>
        <v>109562.60000000009</v>
      </c>
      <c r="P191" s="240">
        <f>O191/I191</f>
        <v>5.4810788204053829E-2</v>
      </c>
      <c r="Q191" s="248">
        <f>J191-E191</f>
        <v>13.100000000000023</v>
      </c>
      <c r="R191" s="4">
        <f>Q191/E191</f>
        <v>4.171974522293001E-2</v>
      </c>
      <c r="S191" s="339">
        <f>K191-6446</f>
        <v>0</v>
      </c>
      <c r="T191" s="343"/>
      <c r="U191" s="340">
        <f>6621-K191</f>
        <v>175</v>
      </c>
      <c r="V191" s="344">
        <f>U191*J191</f>
        <v>57242.500000000007</v>
      </c>
    </row>
    <row r="192" spans="1:22" ht="14.5" x14ac:dyDescent="0.35">
      <c r="A192" s="1">
        <v>191</v>
      </c>
      <c r="B192" s="233">
        <v>4419</v>
      </c>
      <c r="C192" s="233">
        <v>4419</v>
      </c>
      <c r="D192" s="235" t="s">
        <v>38</v>
      </c>
      <c r="E192" s="285">
        <f>VLOOKUP($B192,[1]FY2015_SchlAid!$C$4:$KA$4192,282,FALSE)</f>
        <v>794.2</v>
      </c>
      <c r="F192" s="29">
        <v>6403</v>
      </c>
      <c r="G192" s="28">
        <v>5085263</v>
      </c>
      <c r="H192" s="29">
        <v>0</v>
      </c>
      <c r="I192" s="28">
        <f>G192+H192</f>
        <v>5085263</v>
      </c>
      <c r="J192" s="229">
        <v>776.3</v>
      </c>
      <c r="K192" s="30">
        <f>F192+$H$2</f>
        <v>6483</v>
      </c>
      <c r="L192" s="275">
        <f>J192*K192</f>
        <v>5032752.8999999994</v>
      </c>
      <c r="M192" s="29">
        <f>MAX((G192*1.01)-L192,0)</f>
        <v>103362.73000000045</v>
      </c>
      <c r="N192" s="279">
        <f>L192+M192</f>
        <v>5136115.63</v>
      </c>
      <c r="O192" s="30">
        <f>N192-I192</f>
        <v>50852.629999999888</v>
      </c>
      <c r="P192" s="239">
        <f>O192/I192</f>
        <v>9.9999999999999777E-3</v>
      </c>
      <c r="Q192" s="248">
        <f>J192-E192</f>
        <v>-17.900000000000091</v>
      </c>
      <c r="R192" s="4">
        <f>Q192/E192</f>
        <v>-2.2538403424830131E-2</v>
      </c>
      <c r="S192" s="308">
        <f>K192-6446</f>
        <v>37</v>
      </c>
      <c r="T192" s="342">
        <f>S192*J192</f>
        <v>28723.1</v>
      </c>
      <c r="U192" s="309">
        <f>6621-K192</f>
        <v>138</v>
      </c>
      <c r="V192" s="16">
        <f>U192*J192</f>
        <v>107129.4</v>
      </c>
    </row>
    <row r="193" spans="1:22" ht="14.5" x14ac:dyDescent="0.35">
      <c r="A193" s="1">
        <v>192</v>
      </c>
      <c r="B193" s="233">
        <v>4269</v>
      </c>
      <c r="C193" s="233">
        <v>4269</v>
      </c>
      <c r="D193" s="235" t="s">
        <v>39</v>
      </c>
      <c r="E193" s="285">
        <f>VLOOKUP($B193,[1]FY2015_SchlAid!$C$4:$KA$4192,282,FALSE)</f>
        <v>554</v>
      </c>
      <c r="F193" s="29">
        <v>6455</v>
      </c>
      <c r="G193" s="28">
        <v>3576070</v>
      </c>
      <c r="H193" s="29">
        <v>0</v>
      </c>
      <c r="I193" s="28">
        <f>G193+H193</f>
        <v>3576070</v>
      </c>
      <c r="J193" s="229">
        <v>527</v>
      </c>
      <c r="K193" s="30">
        <f>F193+$H$2</f>
        <v>6535</v>
      </c>
      <c r="L193" s="275">
        <f>J193*K193</f>
        <v>3443945</v>
      </c>
      <c r="M193" s="29">
        <f>MAX((G193*1.01)-L193,0)</f>
        <v>167885.70000000019</v>
      </c>
      <c r="N193" s="279">
        <f>L193+M193</f>
        <v>3611830.7</v>
      </c>
      <c r="O193" s="30">
        <f>N193-I193</f>
        <v>35760.700000000186</v>
      </c>
      <c r="P193" s="239">
        <f>O193/I193</f>
        <v>1.0000000000000052E-2</v>
      </c>
      <c r="Q193" s="248">
        <f>J193-E193</f>
        <v>-27</v>
      </c>
      <c r="R193" s="4">
        <f>Q193/E193</f>
        <v>-4.8736462093862815E-2</v>
      </c>
      <c r="S193" s="308">
        <f>K193-6446</f>
        <v>89</v>
      </c>
      <c r="T193" s="342">
        <f>S193*J193</f>
        <v>46903</v>
      </c>
      <c r="U193" s="309">
        <f>6621-K193</f>
        <v>86</v>
      </c>
      <c r="V193" s="16">
        <f>U193*J193</f>
        <v>45322</v>
      </c>
    </row>
    <row r="194" spans="1:22" ht="14.5" x14ac:dyDescent="0.35">
      <c r="A194" s="1">
        <v>193</v>
      </c>
      <c r="B194" s="233">
        <v>4271</v>
      </c>
      <c r="C194" s="233">
        <v>4271</v>
      </c>
      <c r="D194" s="235" t="s">
        <v>304</v>
      </c>
      <c r="E194" s="285">
        <f>VLOOKUP($B194,[1]FY2015_SchlAid!$C$4:$KA$4192,282,FALSE)</f>
        <v>1246</v>
      </c>
      <c r="F194" s="29">
        <v>6390</v>
      </c>
      <c r="G194" s="28">
        <v>7961940</v>
      </c>
      <c r="H194" s="29">
        <v>0</v>
      </c>
      <c r="I194" s="28">
        <f>G194+H194</f>
        <v>7961940</v>
      </c>
      <c r="J194" s="229">
        <v>1224.8</v>
      </c>
      <c r="K194" s="30">
        <f>F194+$H$2</f>
        <v>6470</v>
      </c>
      <c r="L194" s="275">
        <f>J194*K194</f>
        <v>7924456</v>
      </c>
      <c r="M194" s="29">
        <f>MAX((G194*1.01)-L194,0)</f>
        <v>117103.40000000037</v>
      </c>
      <c r="N194" s="279">
        <f>L194+M194</f>
        <v>8041559.4000000004</v>
      </c>
      <c r="O194" s="30">
        <f>N194-I194</f>
        <v>79619.400000000373</v>
      </c>
      <c r="P194" s="239">
        <f>O194/I194</f>
        <v>1.0000000000000047E-2</v>
      </c>
      <c r="Q194" s="248">
        <f>J194-E194</f>
        <v>-21.200000000000045</v>
      </c>
      <c r="R194" s="4">
        <f>Q194/E194</f>
        <v>-1.701444622792941E-2</v>
      </c>
      <c r="S194" s="308">
        <f>K194-6446</f>
        <v>24</v>
      </c>
      <c r="T194" s="342">
        <f>S194*J194</f>
        <v>29395.199999999997</v>
      </c>
      <c r="U194" s="309">
        <f>6621-K194</f>
        <v>151</v>
      </c>
      <c r="V194" s="16">
        <f>U194*J194</f>
        <v>184944.8</v>
      </c>
    </row>
    <row r="195" spans="1:22" ht="14.5" x14ac:dyDescent="0.35">
      <c r="A195" s="1">
        <v>194</v>
      </c>
      <c r="B195" s="233">
        <v>4356</v>
      </c>
      <c r="C195" s="233">
        <v>4356</v>
      </c>
      <c r="D195" s="235" t="s">
        <v>305</v>
      </c>
      <c r="E195" s="285">
        <f>VLOOKUP($B195,[1]FY2015_SchlAid!$C$4:$KA$4192,282,FALSE)</f>
        <v>859.2</v>
      </c>
      <c r="F195" s="29">
        <v>6366</v>
      </c>
      <c r="G195" s="28">
        <v>5469667</v>
      </c>
      <c r="H195" s="29">
        <v>0</v>
      </c>
      <c r="I195" s="28">
        <f>G195+H195</f>
        <v>5469667</v>
      </c>
      <c r="J195" s="229">
        <v>833.4</v>
      </c>
      <c r="K195" s="30">
        <f>F195+$H$2</f>
        <v>6446</v>
      </c>
      <c r="L195" s="275">
        <f>J195*K195</f>
        <v>5372096.3999999994</v>
      </c>
      <c r="M195" s="29">
        <f>MAX((G195*1.01)-L195,0)</f>
        <v>152267.27000000048</v>
      </c>
      <c r="N195" s="279">
        <f>L195+M195</f>
        <v>5524363.6699999999</v>
      </c>
      <c r="O195" s="30">
        <f>N195-I195</f>
        <v>54696.669999999925</v>
      </c>
      <c r="P195" s="239">
        <f>O195/I195</f>
        <v>9.9999999999999863E-3</v>
      </c>
      <c r="Q195" s="248">
        <f>J195-E195</f>
        <v>-25.800000000000068</v>
      </c>
      <c r="R195" s="4">
        <f>Q195/E195</f>
        <v>-3.0027932960893934E-2</v>
      </c>
      <c r="S195" s="308">
        <f>K195-6446</f>
        <v>0</v>
      </c>
      <c r="T195" s="342"/>
      <c r="U195" s="309">
        <f>6621-K195</f>
        <v>175</v>
      </c>
      <c r="V195" s="16">
        <f>U195*J195</f>
        <v>145845</v>
      </c>
    </row>
    <row r="196" spans="1:22" ht="14.5" x14ac:dyDescent="0.35">
      <c r="A196" s="1">
        <v>195</v>
      </c>
      <c r="B196" s="233">
        <v>4149</v>
      </c>
      <c r="C196" s="233">
        <v>4149</v>
      </c>
      <c r="D196" s="236" t="s">
        <v>40</v>
      </c>
      <c r="E196" s="286">
        <f>VLOOKUP($B196,[1]FY2015_SchlAid!$C$4:$KA$4192,282,FALSE)</f>
        <v>1377.3</v>
      </c>
      <c r="F196" s="35">
        <v>6406</v>
      </c>
      <c r="G196" s="34">
        <v>8822984</v>
      </c>
      <c r="H196" s="35">
        <v>0</v>
      </c>
      <c r="I196" s="34">
        <f>G196+H196</f>
        <v>8822984</v>
      </c>
      <c r="J196" s="230">
        <v>1404.1</v>
      </c>
      <c r="K196" s="36">
        <f>F196+$H$2</f>
        <v>6486</v>
      </c>
      <c r="L196" s="276">
        <f>J196*K196</f>
        <v>9106992.5999999996</v>
      </c>
      <c r="M196" s="35">
        <f>MAX((G196*1.01)-L196,0)</f>
        <v>0</v>
      </c>
      <c r="N196" s="280">
        <f>L196+M196</f>
        <v>9106992.5999999996</v>
      </c>
      <c r="O196" s="36">
        <f>N196-I196</f>
        <v>284008.59999999963</v>
      </c>
      <c r="P196" s="240">
        <f>O196/I196</f>
        <v>3.2189631081729224E-2</v>
      </c>
      <c r="Q196" s="248">
        <f>J196-E196</f>
        <v>26.799999999999955</v>
      </c>
      <c r="R196" s="4">
        <f>Q196/E196</f>
        <v>1.9458360560516922E-2</v>
      </c>
      <c r="S196" s="339">
        <f>K196-6446</f>
        <v>40</v>
      </c>
      <c r="T196" s="343">
        <f>S196*J196</f>
        <v>56164</v>
      </c>
      <c r="U196" s="340">
        <f>6621-K196</f>
        <v>135</v>
      </c>
      <c r="V196" s="344">
        <f>U196*J196</f>
        <v>189553.5</v>
      </c>
    </row>
    <row r="197" spans="1:22" ht="14.5" x14ac:dyDescent="0.35">
      <c r="A197" s="1">
        <v>196</v>
      </c>
      <c r="B197" s="233">
        <v>4437</v>
      </c>
      <c r="C197" s="233">
        <v>4437</v>
      </c>
      <c r="D197" s="235" t="s">
        <v>307</v>
      </c>
      <c r="E197" s="285">
        <f>VLOOKUP($B197,[1]FY2015_SchlAid!$C$4:$KA$4192,282,FALSE)</f>
        <v>550.9</v>
      </c>
      <c r="F197" s="29">
        <v>6366</v>
      </c>
      <c r="G197" s="28">
        <v>3507029</v>
      </c>
      <c r="H197" s="29">
        <v>0</v>
      </c>
      <c r="I197" s="28">
        <f>G197+H197</f>
        <v>3507029</v>
      </c>
      <c r="J197" s="229">
        <v>526.29999999999995</v>
      </c>
      <c r="K197" s="30">
        <f>F197+$H$2</f>
        <v>6446</v>
      </c>
      <c r="L197" s="275">
        <f>J197*K197</f>
        <v>3392529.8</v>
      </c>
      <c r="M197" s="29">
        <f>MAX((G197*1.01)-L197,0)</f>
        <v>149569.49000000022</v>
      </c>
      <c r="N197" s="279">
        <f>L197+M197</f>
        <v>3542099.29</v>
      </c>
      <c r="O197" s="30">
        <f>N197-I197</f>
        <v>35070.290000000037</v>
      </c>
      <c r="P197" s="239">
        <f>O197/I197</f>
        <v>1.0000000000000011E-2</v>
      </c>
      <c r="Q197" s="248">
        <f>J197-E197</f>
        <v>-24.600000000000023</v>
      </c>
      <c r="R197" s="4">
        <f>Q197/E197</f>
        <v>-4.4654202214558042E-2</v>
      </c>
      <c r="S197" s="308">
        <f>K197-6446</f>
        <v>0</v>
      </c>
      <c r="T197" s="342"/>
      <c r="U197" s="309">
        <f>6621-K197</f>
        <v>175</v>
      </c>
      <c r="V197" s="16">
        <f>U197*J197</f>
        <v>92102.499999999985</v>
      </c>
    </row>
    <row r="198" spans="1:22" ht="14.5" x14ac:dyDescent="0.35">
      <c r="A198" s="1">
        <v>197</v>
      </c>
      <c r="B198" s="233">
        <v>4446</v>
      </c>
      <c r="C198" s="233">
        <v>4446</v>
      </c>
      <c r="D198" s="235" t="s">
        <v>308</v>
      </c>
      <c r="E198" s="285">
        <f>VLOOKUP($B198,[1]FY2015_SchlAid!$C$4:$KA$4192,282,FALSE)</f>
        <v>1020.6</v>
      </c>
      <c r="F198" s="29">
        <v>6366</v>
      </c>
      <c r="G198" s="28">
        <v>6497140</v>
      </c>
      <c r="H198" s="29">
        <v>0</v>
      </c>
      <c r="I198" s="28">
        <f>G198+H198</f>
        <v>6497140</v>
      </c>
      <c r="J198" s="229">
        <v>1028.8</v>
      </c>
      <c r="K198" s="30">
        <f>F198+$H$2</f>
        <v>6446</v>
      </c>
      <c r="L198" s="275">
        <f>J198*K198</f>
        <v>6631644.7999999998</v>
      </c>
      <c r="M198" s="29">
        <f>MAX((G198*1.01)-L198,0)</f>
        <v>0</v>
      </c>
      <c r="N198" s="279">
        <f>L198+M198</f>
        <v>6631644.7999999998</v>
      </c>
      <c r="O198" s="30">
        <f>N198-I198</f>
        <v>134504.79999999981</v>
      </c>
      <c r="P198" s="239">
        <f>O198/I198</f>
        <v>2.0702155102091044E-2</v>
      </c>
      <c r="Q198" s="248">
        <f>J198-E198</f>
        <v>8.1999999999999318</v>
      </c>
      <c r="R198" s="4">
        <f>Q198/E198</f>
        <v>8.0344895159709297E-3</v>
      </c>
      <c r="S198" s="308">
        <f>K198-6446</f>
        <v>0</v>
      </c>
      <c r="T198" s="342"/>
      <c r="U198" s="309">
        <f>6621-K198</f>
        <v>175</v>
      </c>
      <c r="V198" s="16">
        <f>U198*J198</f>
        <v>180040</v>
      </c>
    </row>
    <row r="199" spans="1:22" ht="14.5" x14ac:dyDescent="0.35">
      <c r="A199" s="1">
        <v>198</v>
      </c>
      <c r="B199" s="233">
        <v>4491</v>
      </c>
      <c r="C199" s="233">
        <v>4491</v>
      </c>
      <c r="D199" s="235" t="s">
        <v>309</v>
      </c>
      <c r="E199" s="285">
        <f>VLOOKUP($B199,[1]FY2015_SchlAid!$C$4:$KA$4192,282,FALSE)</f>
        <v>352.9</v>
      </c>
      <c r="F199" s="29">
        <v>6366</v>
      </c>
      <c r="G199" s="28">
        <v>2246561</v>
      </c>
      <c r="H199" s="29">
        <v>0</v>
      </c>
      <c r="I199" s="28">
        <f>G199+H199</f>
        <v>2246561</v>
      </c>
      <c r="J199" s="229">
        <v>346.9</v>
      </c>
      <c r="K199" s="30">
        <f>F199+$H$2</f>
        <v>6446</v>
      </c>
      <c r="L199" s="275">
        <f>J199*K199</f>
        <v>2236117.4</v>
      </c>
      <c r="M199" s="29">
        <f>MAX((G199*1.01)-L199,0)</f>
        <v>32909.209999999963</v>
      </c>
      <c r="N199" s="279">
        <f>L199+M199</f>
        <v>2269026.61</v>
      </c>
      <c r="O199" s="30">
        <f>N199-I199</f>
        <v>22465.60999999987</v>
      </c>
      <c r="P199" s="239">
        <f>O199/I199</f>
        <v>9.9999999999999412E-3</v>
      </c>
      <c r="Q199" s="248">
        <f>J199-E199</f>
        <v>-6</v>
      </c>
      <c r="R199" s="4">
        <f>Q199/E199</f>
        <v>-1.7001983564749221E-2</v>
      </c>
      <c r="S199" s="308">
        <f>K199-6446</f>
        <v>0</v>
      </c>
      <c r="T199" s="342"/>
      <c r="U199" s="309">
        <f>6621-K199</f>
        <v>175</v>
      </c>
      <c r="V199" s="16">
        <f>U199*J199</f>
        <v>60707.499999999993</v>
      </c>
    </row>
    <row r="200" spans="1:22" ht="14.5" x14ac:dyDescent="0.35">
      <c r="A200" s="1">
        <v>199</v>
      </c>
      <c r="B200" s="233">
        <v>4505</v>
      </c>
      <c r="C200" s="233">
        <v>4505</v>
      </c>
      <c r="D200" s="235" t="s">
        <v>310</v>
      </c>
      <c r="E200" s="285">
        <f>VLOOKUP($B200,[1]FY2015_SchlAid!$C$4:$KA$4192,282,FALSE)</f>
        <v>249.1</v>
      </c>
      <c r="F200" s="29">
        <v>6440</v>
      </c>
      <c r="G200" s="28">
        <v>1604204</v>
      </c>
      <c r="H200" s="29">
        <v>0</v>
      </c>
      <c r="I200" s="28">
        <f>G200+H200</f>
        <v>1604204</v>
      </c>
      <c r="J200" s="229">
        <v>241.3</v>
      </c>
      <c r="K200" s="30">
        <f>F200+$H$2</f>
        <v>6520</v>
      </c>
      <c r="L200" s="275">
        <f>J200*K200</f>
        <v>1573276</v>
      </c>
      <c r="M200" s="29">
        <f>MAX((G200*1.01)-L200,0)</f>
        <v>46970.040000000037</v>
      </c>
      <c r="N200" s="279">
        <f>L200+M200</f>
        <v>1620246.04</v>
      </c>
      <c r="O200" s="30">
        <f>N200-I200</f>
        <v>16042.040000000037</v>
      </c>
      <c r="P200" s="239">
        <f>O200/I200</f>
        <v>1.0000000000000023E-2</v>
      </c>
      <c r="Q200" s="248">
        <f>J200-E200</f>
        <v>-7.7999999999999829</v>
      </c>
      <c r="R200" s="4">
        <f>Q200/E200</f>
        <v>-3.1312725812926469E-2</v>
      </c>
      <c r="S200" s="308">
        <f>K200-6446</f>
        <v>74</v>
      </c>
      <c r="T200" s="342">
        <f>S200*J200</f>
        <v>17856.2</v>
      </c>
      <c r="U200" s="309">
        <f>6621-K200</f>
        <v>101</v>
      </c>
      <c r="V200" s="16">
        <f>U200*J200</f>
        <v>24371.300000000003</v>
      </c>
    </row>
    <row r="201" spans="1:22" ht="14.5" x14ac:dyDescent="0.35">
      <c r="A201" s="1">
        <v>200</v>
      </c>
      <c r="B201" s="233">
        <v>4509</v>
      </c>
      <c r="C201" s="233">
        <v>4509</v>
      </c>
      <c r="D201" s="236" t="s">
        <v>311</v>
      </c>
      <c r="E201" s="286">
        <f>VLOOKUP($B201,[1]FY2015_SchlAid!$C$4:$KA$4192,282,FALSE)</f>
        <v>221</v>
      </c>
      <c r="F201" s="35">
        <v>6366</v>
      </c>
      <c r="G201" s="34">
        <v>1406886</v>
      </c>
      <c r="H201" s="35">
        <v>0</v>
      </c>
      <c r="I201" s="34">
        <f>G201+H201</f>
        <v>1406886</v>
      </c>
      <c r="J201" s="230">
        <v>222</v>
      </c>
      <c r="K201" s="36">
        <f>F201+$H$2</f>
        <v>6446</v>
      </c>
      <c r="L201" s="276">
        <f>J201*K201</f>
        <v>1431012</v>
      </c>
      <c r="M201" s="35">
        <f>MAX((G201*1.01)-L201,0)</f>
        <v>0</v>
      </c>
      <c r="N201" s="280">
        <f>L201+M201</f>
        <v>1431012</v>
      </c>
      <c r="O201" s="36">
        <f>N201-I201</f>
        <v>24126</v>
      </c>
      <c r="P201" s="240">
        <f>O201/I201</f>
        <v>1.7148510966773427E-2</v>
      </c>
      <c r="Q201" s="248">
        <f>J201-E201</f>
        <v>1</v>
      </c>
      <c r="R201" s="4">
        <f>Q201/E201</f>
        <v>4.5248868778280547E-3</v>
      </c>
      <c r="S201" s="339">
        <f>K201-6446</f>
        <v>0</v>
      </c>
      <c r="T201" s="343"/>
      <c r="U201" s="340">
        <f>6621-K201</f>
        <v>175</v>
      </c>
      <c r="V201" s="344">
        <f>U201*J201</f>
        <v>38850</v>
      </c>
    </row>
    <row r="202" spans="1:22" ht="14.5" x14ac:dyDescent="0.35">
      <c r="A202" s="1">
        <v>201</v>
      </c>
      <c r="B202" s="233">
        <v>4518</v>
      </c>
      <c r="C202" s="233">
        <v>4518</v>
      </c>
      <c r="D202" s="235" t="s">
        <v>312</v>
      </c>
      <c r="E202" s="285">
        <f>VLOOKUP($B202,[1]FY2015_SchlAid!$C$4:$KA$4192,282,FALSE)</f>
        <v>231.9</v>
      </c>
      <c r="F202" s="29">
        <v>6366</v>
      </c>
      <c r="G202" s="28">
        <v>1476275</v>
      </c>
      <c r="H202" s="29">
        <v>0</v>
      </c>
      <c r="I202" s="28">
        <f>G202+H202</f>
        <v>1476275</v>
      </c>
      <c r="J202" s="229">
        <v>212.4</v>
      </c>
      <c r="K202" s="30">
        <f>F202+$H$2</f>
        <v>6446</v>
      </c>
      <c r="L202" s="275">
        <f>J202*K202</f>
        <v>1369130.4000000001</v>
      </c>
      <c r="M202" s="29">
        <f>MAX((G202*1.01)-L202,0)</f>
        <v>121907.34999999986</v>
      </c>
      <c r="N202" s="279">
        <f>L202+M202</f>
        <v>1491037.75</v>
      </c>
      <c r="O202" s="30">
        <f>N202-I202</f>
        <v>14762.75</v>
      </c>
      <c r="P202" s="239">
        <f>O202/I202</f>
        <v>0.01</v>
      </c>
      <c r="Q202" s="248"/>
      <c r="R202" s="4"/>
      <c r="S202" s="308">
        <f>K202-6446</f>
        <v>0</v>
      </c>
      <c r="T202" s="342"/>
      <c r="U202" s="309">
        <f>6621-K202</f>
        <v>175</v>
      </c>
      <c r="V202" s="16">
        <f>U202*J202</f>
        <v>37170</v>
      </c>
    </row>
    <row r="203" spans="1:22" ht="14.5" x14ac:dyDescent="0.35">
      <c r="A203" s="1">
        <v>202</v>
      </c>
      <c r="B203" s="233">
        <v>4527</v>
      </c>
      <c r="C203" s="233">
        <v>4527</v>
      </c>
      <c r="D203" s="235" t="s">
        <v>313</v>
      </c>
      <c r="E203" s="285">
        <f>VLOOKUP($B203,[1]FY2015_SchlAid!$C$4:$KA$4192,282,FALSE)</f>
        <v>629.4</v>
      </c>
      <c r="F203" s="29">
        <v>6369</v>
      </c>
      <c r="G203" s="28">
        <v>4008649</v>
      </c>
      <c r="H203" s="29">
        <v>0</v>
      </c>
      <c r="I203" s="28">
        <f>G203+H203</f>
        <v>4008649</v>
      </c>
      <c r="J203" s="229">
        <v>647</v>
      </c>
      <c r="K203" s="30">
        <f>F203+$H$2</f>
        <v>6449</v>
      </c>
      <c r="L203" s="275">
        <f>J203*K203</f>
        <v>4172503</v>
      </c>
      <c r="M203" s="29">
        <f>MAX((G203*1.01)-L203,0)</f>
        <v>0</v>
      </c>
      <c r="N203" s="279">
        <f>L203+M203</f>
        <v>4172503</v>
      </c>
      <c r="O203" s="30">
        <f>N203-I203</f>
        <v>163854</v>
      </c>
      <c r="P203" s="239">
        <f>O203/I203</f>
        <v>4.0875117776587575E-2</v>
      </c>
      <c r="Q203" s="248">
        <f>J203-E203</f>
        <v>17.600000000000023</v>
      </c>
      <c r="R203" s="4">
        <f>Q203/E203</f>
        <v>2.7963139497934577E-2</v>
      </c>
      <c r="S203" s="308">
        <f>K203-6446</f>
        <v>3</v>
      </c>
      <c r="T203" s="342">
        <f>S203*J203</f>
        <v>1941</v>
      </c>
      <c r="U203" s="309">
        <f>6621-K203</f>
        <v>172</v>
      </c>
      <c r="V203" s="16">
        <f>U203*J203</f>
        <v>111284</v>
      </c>
    </row>
    <row r="204" spans="1:22" ht="14.5" x14ac:dyDescent="0.35">
      <c r="A204" s="1">
        <v>203</v>
      </c>
      <c r="B204" s="233">
        <v>4536</v>
      </c>
      <c r="C204" s="233">
        <v>4536</v>
      </c>
      <c r="D204" s="235" t="s">
        <v>314</v>
      </c>
      <c r="E204" s="285">
        <f>VLOOKUP($B204,[1]FY2015_SchlAid!$C$4:$KA$4192,282,FALSE)</f>
        <v>1964.9</v>
      </c>
      <c r="F204" s="29">
        <v>6366</v>
      </c>
      <c r="G204" s="28">
        <v>12508553</v>
      </c>
      <c r="H204" s="29">
        <v>33297</v>
      </c>
      <c r="I204" s="28">
        <f>G204+H204</f>
        <v>12541850</v>
      </c>
      <c r="J204" s="229">
        <v>1990.1</v>
      </c>
      <c r="K204" s="30">
        <f>F204+$H$2</f>
        <v>6446</v>
      </c>
      <c r="L204" s="275">
        <f>J204*K204</f>
        <v>12828184.6</v>
      </c>
      <c r="M204" s="29">
        <f>MAX((G204*1.01)-L204,0)</f>
        <v>0</v>
      </c>
      <c r="N204" s="279">
        <f>L204+M204</f>
        <v>12828184.6</v>
      </c>
      <c r="O204" s="30">
        <f>N204-I204</f>
        <v>286334.59999999963</v>
      </c>
      <c r="P204" s="239">
        <f>O204/I204</f>
        <v>2.2830332048302253E-2</v>
      </c>
      <c r="Q204" s="248">
        <f>J204-E204</f>
        <v>25.199999999999818</v>
      </c>
      <c r="R204" s="4">
        <f>Q204/E204</f>
        <v>1.2825080156750886E-2</v>
      </c>
      <c r="S204" s="308">
        <f>K204-6446</f>
        <v>0</v>
      </c>
      <c r="T204" s="342"/>
      <c r="U204" s="309">
        <f>6621-K204</f>
        <v>175</v>
      </c>
      <c r="V204" s="16">
        <f>U204*J204</f>
        <v>348267.5</v>
      </c>
    </row>
    <row r="205" spans="1:22" ht="14.5" x14ac:dyDescent="0.35">
      <c r="A205" s="1">
        <v>204</v>
      </c>
      <c r="B205" s="233">
        <v>4554</v>
      </c>
      <c r="C205" s="233">
        <v>4554</v>
      </c>
      <c r="D205" s="235" t="s">
        <v>315</v>
      </c>
      <c r="E205" s="285">
        <f>VLOOKUP($B205,[1]FY2015_SchlAid!$C$4:$KA$4192,282,FALSE)</f>
        <v>1095.0999999999999</v>
      </c>
      <c r="F205" s="29">
        <v>6366</v>
      </c>
      <c r="G205" s="28">
        <v>6971407</v>
      </c>
      <c r="H205" s="29">
        <v>0</v>
      </c>
      <c r="I205" s="28">
        <f>G205+H205</f>
        <v>6971407</v>
      </c>
      <c r="J205" s="229">
        <v>1072.3</v>
      </c>
      <c r="K205" s="30">
        <f>F205+$H$2</f>
        <v>6446</v>
      </c>
      <c r="L205" s="275">
        <f>J205*K205</f>
        <v>6912045.7999999998</v>
      </c>
      <c r="M205" s="29">
        <f>MAX((G205*1.01)-L205,0)</f>
        <v>129075.27000000048</v>
      </c>
      <c r="N205" s="279">
        <f>L205+M205</f>
        <v>7041121.0700000003</v>
      </c>
      <c r="O205" s="30">
        <f>N205-I205</f>
        <v>69714.070000000298</v>
      </c>
      <c r="P205" s="239">
        <f>O205/I205</f>
        <v>1.0000000000000044E-2</v>
      </c>
      <c r="Q205" s="248">
        <f>J205-E205</f>
        <v>-22.799999999999955</v>
      </c>
      <c r="R205" s="4">
        <f>Q205/E205</f>
        <v>-2.0820016436855042E-2</v>
      </c>
      <c r="S205" s="308">
        <f>K205-6446</f>
        <v>0</v>
      </c>
      <c r="T205" s="342"/>
      <c r="U205" s="309">
        <f>6621-K205</f>
        <v>175</v>
      </c>
      <c r="V205" s="16">
        <f>U205*J205</f>
        <v>187652.5</v>
      </c>
    </row>
    <row r="206" spans="1:22" ht="14.5" x14ac:dyDescent="0.35">
      <c r="A206" s="1">
        <v>205</v>
      </c>
      <c r="B206" s="233">
        <v>4572</v>
      </c>
      <c r="C206" s="233">
        <v>4572</v>
      </c>
      <c r="D206" s="236" t="s">
        <v>316</v>
      </c>
      <c r="E206" s="286">
        <f>VLOOKUP($B206,[1]FY2015_SchlAid!$C$4:$KA$4192,282,FALSE)</f>
        <v>270.60000000000002</v>
      </c>
      <c r="F206" s="35">
        <v>6366</v>
      </c>
      <c r="G206" s="34">
        <v>1722640</v>
      </c>
      <c r="H206" s="35">
        <v>17653</v>
      </c>
      <c r="I206" s="34">
        <f>G206+H206</f>
        <v>1740293</v>
      </c>
      <c r="J206" s="230">
        <v>256.39999999999998</v>
      </c>
      <c r="K206" s="36">
        <f>F206+$H$2</f>
        <v>6446</v>
      </c>
      <c r="L206" s="276">
        <f>J206*K206</f>
        <v>1652754.4</v>
      </c>
      <c r="M206" s="35">
        <f>MAX((G206*1.01)-L206,0)</f>
        <v>87112</v>
      </c>
      <c r="N206" s="280">
        <f>L206+M206</f>
        <v>1739866.4</v>
      </c>
      <c r="O206" s="36">
        <f>N206-I206</f>
        <v>-426.60000000009313</v>
      </c>
      <c r="P206" s="240">
        <f>O206/I206</f>
        <v>-2.4513113596394008E-4</v>
      </c>
      <c r="Q206" s="248">
        <f>J206-E206</f>
        <v>-14.200000000000045</v>
      </c>
      <c r="R206" s="4">
        <f>Q206/E206</f>
        <v>-5.2475979305247764E-2</v>
      </c>
      <c r="S206" s="339">
        <f>K206-6446</f>
        <v>0</v>
      </c>
      <c r="T206" s="343"/>
      <c r="U206" s="340">
        <f>6621-K206</f>
        <v>175</v>
      </c>
      <c r="V206" s="344">
        <f>U206*J206</f>
        <v>44869.999999999993</v>
      </c>
    </row>
    <row r="207" spans="1:22" ht="14.5" x14ac:dyDescent="0.35">
      <c r="A207" s="1">
        <v>206</v>
      </c>
      <c r="B207" s="233">
        <v>4581</v>
      </c>
      <c r="C207" s="233">
        <v>4581</v>
      </c>
      <c r="D207" s="235" t="s">
        <v>317</v>
      </c>
      <c r="E207" s="285">
        <f>VLOOKUP($B207,[1]FY2015_SchlAid!$C$4:$KA$4192,282,FALSE)</f>
        <v>5344.4</v>
      </c>
      <c r="F207" s="29">
        <v>6366</v>
      </c>
      <c r="G207" s="28">
        <v>34022450</v>
      </c>
      <c r="H207" s="29">
        <v>0</v>
      </c>
      <c r="I207" s="28">
        <f>G207+H207</f>
        <v>34022450</v>
      </c>
      <c r="J207" s="229">
        <v>5328.4</v>
      </c>
      <c r="K207" s="30">
        <f>F207+$H$2</f>
        <v>6446</v>
      </c>
      <c r="L207" s="275">
        <f>J207*K207</f>
        <v>34346866.399999999</v>
      </c>
      <c r="M207" s="29">
        <f>MAX((G207*1.01)-L207,0)</f>
        <v>15808.10000000149</v>
      </c>
      <c r="N207" s="279">
        <f>L207+M207</f>
        <v>34362674.5</v>
      </c>
      <c r="O207" s="30">
        <f>N207-I207</f>
        <v>340224.5</v>
      </c>
      <c r="P207" s="239">
        <f>O207/I207</f>
        <v>0.01</v>
      </c>
      <c r="Q207" s="248">
        <f>J207-E207</f>
        <v>-16</v>
      </c>
      <c r="R207" s="4">
        <f>Q207/E207</f>
        <v>-2.9937878901279847E-3</v>
      </c>
      <c r="S207" s="308">
        <f>K207-6446</f>
        <v>0</v>
      </c>
      <c r="T207" s="342"/>
      <c r="U207" s="309">
        <f>6621-K207</f>
        <v>175</v>
      </c>
      <c r="V207" s="16">
        <f>U207*J207</f>
        <v>932469.99999999988</v>
      </c>
    </row>
    <row r="208" spans="1:22" ht="14.5" x14ac:dyDescent="0.35">
      <c r="A208" s="1">
        <v>207</v>
      </c>
      <c r="B208" s="233">
        <v>4599</v>
      </c>
      <c r="C208" s="233">
        <v>4599</v>
      </c>
      <c r="D208" s="235" t="s">
        <v>41</v>
      </c>
      <c r="E208" s="285">
        <f>VLOOKUP($B208,[1]FY2015_SchlAid!$C$4:$KA$4192,282,FALSE)</f>
        <v>646.4</v>
      </c>
      <c r="F208" s="29">
        <v>6478</v>
      </c>
      <c r="G208" s="28">
        <v>4187379</v>
      </c>
      <c r="H208" s="29">
        <v>0</v>
      </c>
      <c r="I208" s="28">
        <f>G208+H208</f>
        <v>4187379</v>
      </c>
      <c r="J208" s="229">
        <v>624.4</v>
      </c>
      <c r="K208" s="30">
        <f>F208+$H$2</f>
        <v>6558</v>
      </c>
      <c r="L208" s="275">
        <f>J208*K208</f>
        <v>4094815.1999999997</v>
      </c>
      <c r="M208" s="29">
        <f>MAX((G208*1.01)-L208,0)</f>
        <v>134437.59000000032</v>
      </c>
      <c r="N208" s="279">
        <f>L208+M208</f>
        <v>4229252.79</v>
      </c>
      <c r="O208" s="30">
        <f>N208-I208</f>
        <v>41873.790000000037</v>
      </c>
      <c r="P208" s="239">
        <f>O208/I208</f>
        <v>1.0000000000000009E-2</v>
      </c>
      <c r="Q208" s="248">
        <f>J208-E208</f>
        <v>-22</v>
      </c>
      <c r="R208" s="4">
        <f>Q208/E208</f>
        <v>-3.4034653465346537E-2</v>
      </c>
      <c r="S208" s="308">
        <f>K208-6446</f>
        <v>112</v>
      </c>
      <c r="T208" s="342">
        <f>S208*J208</f>
        <v>69932.800000000003</v>
      </c>
      <c r="U208" s="309">
        <f>6621-K208</f>
        <v>63</v>
      </c>
      <c r="V208" s="16">
        <f>U208*J208</f>
        <v>39337.199999999997</v>
      </c>
    </row>
    <row r="209" spans="1:22" ht="14.5" x14ac:dyDescent="0.35">
      <c r="A209" s="1">
        <v>208</v>
      </c>
      <c r="B209" s="233">
        <v>4617</v>
      </c>
      <c r="C209" s="233">
        <v>4617</v>
      </c>
      <c r="D209" s="235" t="s">
        <v>318</v>
      </c>
      <c r="E209" s="285">
        <f>VLOOKUP($B209,[1]FY2015_SchlAid!$C$4:$KA$4192,282,FALSE)</f>
        <v>1547.8</v>
      </c>
      <c r="F209" s="29">
        <v>6366</v>
      </c>
      <c r="G209" s="28">
        <v>9853295</v>
      </c>
      <c r="H209" s="29">
        <v>0</v>
      </c>
      <c r="I209" s="28">
        <f>G209+H209</f>
        <v>9853295</v>
      </c>
      <c r="J209" s="229">
        <v>1572.6</v>
      </c>
      <c r="K209" s="30">
        <f>F209+$H$2</f>
        <v>6446</v>
      </c>
      <c r="L209" s="275">
        <f>J209*K209</f>
        <v>10136979.6</v>
      </c>
      <c r="M209" s="29">
        <f>MAX((G209*1.01)-L209,0)</f>
        <v>0</v>
      </c>
      <c r="N209" s="279">
        <f>L209+M209</f>
        <v>10136979.6</v>
      </c>
      <c r="O209" s="30">
        <f>N209-I209</f>
        <v>283684.59999999963</v>
      </c>
      <c r="P209" s="239">
        <f>O209/I209</f>
        <v>2.8790835958935525E-2</v>
      </c>
      <c r="Q209" s="248">
        <f>J209-E209</f>
        <v>24.799999999999955</v>
      </c>
      <c r="R209" s="4">
        <f>Q209/E209</f>
        <v>1.6022741956325078E-2</v>
      </c>
      <c r="S209" s="308">
        <f>K209-6446</f>
        <v>0</v>
      </c>
      <c r="T209" s="342"/>
      <c r="U209" s="309">
        <f>6621-K209</f>
        <v>175</v>
      </c>
      <c r="V209" s="16">
        <f>U209*J209</f>
        <v>275205</v>
      </c>
    </row>
    <row r="210" spans="1:22" ht="14.5" x14ac:dyDescent="0.35">
      <c r="A210" s="1">
        <v>209</v>
      </c>
      <c r="B210" s="233">
        <v>4662</v>
      </c>
      <c r="C210" s="233">
        <v>4662</v>
      </c>
      <c r="D210" s="235" t="s">
        <v>319</v>
      </c>
      <c r="E210" s="285">
        <f>VLOOKUP($B210,[1]FY2015_SchlAid!$C$4:$KA$4192,282,FALSE)</f>
        <v>982.1</v>
      </c>
      <c r="F210" s="29">
        <v>6366</v>
      </c>
      <c r="G210" s="28">
        <v>6252049</v>
      </c>
      <c r="H210" s="29">
        <v>0</v>
      </c>
      <c r="I210" s="28">
        <f>G210+H210</f>
        <v>6252049</v>
      </c>
      <c r="J210" s="229">
        <v>970.3</v>
      </c>
      <c r="K210" s="30">
        <f>F210+$H$2</f>
        <v>6446</v>
      </c>
      <c r="L210" s="275">
        <f>J210*K210</f>
        <v>6254553.7999999998</v>
      </c>
      <c r="M210" s="29">
        <f>MAX((G210*1.01)-L210,0)</f>
        <v>60015.69000000041</v>
      </c>
      <c r="N210" s="279">
        <f>L210+M210</f>
        <v>6314569.4900000002</v>
      </c>
      <c r="O210" s="30">
        <f>N210-I210</f>
        <v>62520.490000000224</v>
      </c>
      <c r="P210" s="239">
        <f>O210/I210</f>
        <v>1.0000000000000035E-2</v>
      </c>
      <c r="Q210" s="248">
        <f>J210-E210</f>
        <v>-11.800000000000068</v>
      </c>
      <c r="R210" s="4">
        <f>Q210/E210</f>
        <v>-1.2015069748498185E-2</v>
      </c>
      <c r="S210" s="308">
        <f>K210-6446</f>
        <v>0</v>
      </c>
      <c r="T210" s="342"/>
      <c r="U210" s="309">
        <f>6621-K210</f>
        <v>175</v>
      </c>
      <c r="V210" s="16">
        <f>U210*J210</f>
        <v>169802.5</v>
      </c>
    </row>
    <row r="211" spans="1:22" ht="14.5" x14ac:dyDescent="0.35">
      <c r="A211" s="1">
        <v>210</v>
      </c>
      <c r="B211" s="233">
        <v>4689</v>
      </c>
      <c r="C211" s="233">
        <v>4689</v>
      </c>
      <c r="D211" s="236" t="s">
        <v>320</v>
      </c>
      <c r="E211" s="286">
        <f>VLOOKUP($B211,[1]FY2015_SchlAid!$C$4:$KA$4192,282,FALSE)</f>
        <v>525.70000000000005</v>
      </c>
      <c r="F211" s="35">
        <v>6366</v>
      </c>
      <c r="G211" s="34">
        <v>3346606</v>
      </c>
      <c r="H211" s="35">
        <v>0</v>
      </c>
      <c r="I211" s="34">
        <f>G211+H211</f>
        <v>3346606</v>
      </c>
      <c r="J211" s="230">
        <v>490.9</v>
      </c>
      <c r="K211" s="36">
        <f>F211+$H$2</f>
        <v>6446</v>
      </c>
      <c r="L211" s="276">
        <f>J211*K211</f>
        <v>3164341.4</v>
      </c>
      <c r="M211" s="35">
        <f>MAX((G211*1.01)-L211,0)</f>
        <v>215730.66000000015</v>
      </c>
      <c r="N211" s="280">
        <f>L211+M211</f>
        <v>3380072.06</v>
      </c>
      <c r="O211" s="36">
        <f>N211-I211</f>
        <v>33466.060000000056</v>
      </c>
      <c r="P211" s="240">
        <f>O211/I211</f>
        <v>1.0000000000000018E-2</v>
      </c>
      <c r="Q211" s="248">
        <f>J211-E211</f>
        <v>-34.800000000000068</v>
      </c>
      <c r="R211" s="4">
        <f>Q211/E211</f>
        <v>-6.6197451017690825E-2</v>
      </c>
      <c r="S211" s="339">
        <f>K211-6446</f>
        <v>0</v>
      </c>
      <c r="T211" s="343"/>
      <c r="U211" s="340">
        <f>6621-K211</f>
        <v>175</v>
      </c>
      <c r="V211" s="344">
        <f>U211*J211</f>
        <v>85907.5</v>
      </c>
    </row>
    <row r="212" spans="1:22" ht="14.5" x14ac:dyDescent="0.35">
      <c r="A212" s="1">
        <v>211</v>
      </c>
      <c r="B212" s="233">
        <v>4644</v>
      </c>
      <c r="C212" s="233">
        <v>4644</v>
      </c>
      <c r="D212" s="235" t="s">
        <v>42</v>
      </c>
      <c r="E212" s="285">
        <f>VLOOKUP($B212,[1]FY2015_SchlAid!$C$4:$KA$4192,282,FALSE)</f>
        <v>480.7</v>
      </c>
      <c r="F212" s="29">
        <v>6455</v>
      </c>
      <c r="G212" s="28">
        <v>3102919</v>
      </c>
      <c r="H212" s="29">
        <v>0</v>
      </c>
      <c r="I212" s="28">
        <f>G212+H212</f>
        <v>3102919</v>
      </c>
      <c r="J212" s="229">
        <v>463.8</v>
      </c>
      <c r="K212" s="30">
        <f>F212+$H$2</f>
        <v>6535</v>
      </c>
      <c r="L212" s="275">
        <f>J212*K212</f>
        <v>3030933</v>
      </c>
      <c r="M212" s="29">
        <f>MAX((G212*1.01)-L212,0)</f>
        <v>103015.18999999994</v>
      </c>
      <c r="N212" s="279">
        <f>L212+M212</f>
        <v>3133948.19</v>
      </c>
      <c r="O212" s="30">
        <f>N212-I212</f>
        <v>31029.189999999944</v>
      </c>
      <c r="P212" s="239">
        <f>O212/I212</f>
        <v>9.9999999999999811E-3</v>
      </c>
      <c r="Q212" s="248">
        <f>J212-E212</f>
        <v>-16.899999999999977</v>
      </c>
      <c r="R212" s="4">
        <f>Q212/E212</f>
        <v>-3.5157062617016802E-2</v>
      </c>
      <c r="S212" s="308">
        <f>K212-6446</f>
        <v>89</v>
      </c>
      <c r="T212" s="342">
        <f>S212*J212</f>
        <v>41278.200000000004</v>
      </c>
      <c r="U212" s="309">
        <f>6621-K212</f>
        <v>86</v>
      </c>
      <c r="V212" s="16">
        <f>U212*J212</f>
        <v>39886.800000000003</v>
      </c>
    </row>
    <row r="213" spans="1:22" ht="14.5" x14ac:dyDescent="0.35">
      <c r="A213" s="1">
        <v>212</v>
      </c>
      <c r="B213" s="233">
        <v>4725</v>
      </c>
      <c r="C213" s="233">
        <v>4725</v>
      </c>
      <c r="D213" s="235" t="s">
        <v>321</v>
      </c>
      <c r="E213" s="285">
        <f>VLOOKUP($B213,[1]FY2015_SchlAid!$C$4:$KA$4192,282,FALSE)</f>
        <v>3002.7</v>
      </c>
      <c r="F213" s="29">
        <v>6366</v>
      </c>
      <c r="G213" s="28">
        <v>19115188</v>
      </c>
      <c r="H213" s="29">
        <v>0</v>
      </c>
      <c r="I213" s="28">
        <f>G213+H213</f>
        <v>19115188</v>
      </c>
      <c r="J213" s="229">
        <v>2954.1</v>
      </c>
      <c r="K213" s="30">
        <f>F213+$H$2</f>
        <v>6446</v>
      </c>
      <c r="L213" s="275">
        <f>J213*K213</f>
        <v>19042128.599999998</v>
      </c>
      <c r="M213" s="29">
        <f>MAX((G213*1.01)-L213,0)</f>
        <v>264211.28000000119</v>
      </c>
      <c r="N213" s="279">
        <f>L213+M213</f>
        <v>19306339.879999999</v>
      </c>
      <c r="O213" s="30">
        <f>N213-I213</f>
        <v>191151.87999999896</v>
      </c>
      <c r="P213" s="239">
        <f>O213/I213</f>
        <v>9.9999999999999447E-3</v>
      </c>
      <c r="Q213" s="248">
        <f>J213-E213</f>
        <v>-48.599999999999909</v>
      </c>
      <c r="R213" s="4">
        <f>Q213/E213</f>
        <v>-1.6185433110200789E-2</v>
      </c>
      <c r="S213" s="308">
        <f>K213-6446</f>
        <v>0</v>
      </c>
      <c r="T213" s="342"/>
      <c r="U213" s="309">
        <f>6621-K213</f>
        <v>175</v>
      </c>
      <c r="V213" s="16">
        <f>U213*J213</f>
        <v>516967.5</v>
      </c>
    </row>
    <row r="214" spans="1:22" ht="14.5" x14ac:dyDescent="0.35">
      <c r="A214" s="1">
        <v>213</v>
      </c>
      <c r="B214" s="233">
        <v>2673</v>
      </c>
      <c r="C214" s="233">
        <v>2673</v>
      </c>
      <c r="D214" s="235" t="s">
        <v>43</v>
      </c>
      <c r="E214" s="285">
        <f>VLOOKUP($B214,[1]FY2015_SchlAid!$C$4:$KA$4192,282,FALSE)</f>
        <v>677.3</v>
      </c>
      <c r="F214" s="29">
        <v>6403</v>
      </c>
      <c r="G214" s="28">
        <v>4336752</v>
      </c>
      <c r="H214" s="29">
        <v>0</v>
      </c>
      <c r="I214" s="28">
        <f>G214+H214</f>
        <v>4336752</v>
      </c>
      <c r="J214" s="229">
        <v>668.6</v>
      </c>
      <c r="K214" s="30">
        <f>F214+$H$2</f>
        <v>6483</v>
      </c>
      <c r="L214" s="275">
        <f>J214*K214</f>
        <v>4334533.8</v>
      </c>
      <c r="M214" s="29">
        <f>MAX((G214*1.01)-L214,0)</f>
        <v>45585.720000000671</v>
      </c>
      <c r="N214" s="279">
        <f>L214+M214</f>
        <v>4380119.5200000005</v>
      </c>
      <c r="O214" s="30">
        <f>N214-I214</f>
        <v>43367.520000000484</v>
      </c>
      <c r="P214" s="239">
        <f>O214/I214</f>
        <v>1.0000000000000111E-2</v>
      </c>
      <c r="Q214" s="248">
        <f>J214-E214</f>
        <v>-8.6999999999999318</v>
      </c>
      <c r="R214" s="4">
        <f>Q214/E214</f>
        <v>-1.2845120330724838E-2</v>
      </c>
      <c r="S214" s="308">
        <f>K214-6446</f>
        <v>37</v>
      </c>
      <c r="T214" s="342">
        <f>S214*J214</f>
        <v>24738.2</v>
      </c>
      <c r="U214" s="309">
        <f>6621-K214</f>
        <v>138</v>
      </c>
      <c r="V214" s="16">
        <f>U214*J214</f>
        <v>92266.8</v>
      </c>
    </row>
    <row r="215" spans="1:22" ht="14.5" x14ac:dyDescent="0.35">
      <c r="A215" s="1">
        <v>214</v>
      </c>
      <c r="B215" s="233">
        <v>153</v>
      </c>
      <c r="C215" s="233">
        <v>153</v>
      </c>
      <c r="D215" s="235" t="s">
        <v>471</v>
      </c>
      <c r="E215" s="285">
        <f>VLOOKUP($B215,[1]FY2015_SchlAid!$C$4:$KA$4192,282,FALSE)</f>
        <v>634.1</v>
      </c>
      <c r="F215" s="29">
        <v>6453</v>
      </c>
      <c r="G215" s="28">
        <v>4091847</v>
      </c>
      <c r="H215" s="29">
        <v>0</v>
      </c>
      <c r="I215" s="28">
        <f>G215+H215</f>
        <v>4091847</v>
      </c>
      <c r="J215" s="229">
        <v>641.1</v>
      </c>
      <c r="K215" s="30">
        <f>F215+$H$2</f>
        <v>6533</v>
      </c>
      <c r="L215" s="275">
        <f>J215*K215</f>
        <v>4188306.3000000003</v>
      </c>
      <c r="M215" s="29">
        <f>MAX((G215*1.01)-L215,0)</f>
        <v>0</v>
      </c>
      <c r="N215" s="279">
        <f>L215+M215</f>
        <v>4188306.3000000003</v>
      </c>
      <c r="O215" s="30">
        <f>N215-I215</f>
        <v>96459.300000000279</v>
      </c>
      <c r="P215" s="239">
        <f>O215/I215</f>
        <v>2.3573535374123294E-2</v>
      </c>
      <c r="Q215" s="248">
        <f>J215-E215</f>
        <v>7</v>
      </c>
      <c r="R215" s="4">
        <f>Q215/E215</f>
        <v>1.1039268254218576E-2</v>
      </c>
      <c r="S215" s="308">
        <f>K215-6446</f>
        <v>87</v>
      </c>
      <c r="T215" s="342">
        <f>S215*J215</f>
        <v>55775.700000000004</v>
      </c>
      <c r="U215" s="309">
        <f>6621-K215</f>
        <v>88</v>
      </c>
      <c r="V215" s="16">
        <f>U215*J215</f>
        <v>56416.800000000003</v>
      </c>
    </row>
    <row r="216" spans="1:22" ht="14.5" x14ac:dyDescent="0.35">
      <c r="A216" s="1">
        <v>215</v>
      </c>
      <c r="B216" s="233">
        <v>3691</v>
      </c>
      <c r="C216" s="233">
        <v>3691</v>
      </c>
      <c r="D216" s="236" t="s">
        <v>45</v>
      </c>
      <c r="E216" s="286">
        <f>VLOOKUP($B216,[1]FY2015_SchlAid!$C$4:$KA$4192,282,FALSE)</f>
        <v>859.8</v>
      </c>
      <c r="F216" s="35">
        <v>6407</v>
      </c>
      <c r="G216" s="34">
        <v>5508739</v>
      </c>
      <c r="H216" s="35">
        <v>0</v>
      </c>
      <c r="I216" s="34">
        <f>G216+H216</f>
        <v>5508739</v>
      </c>
      <c r="J216" s="230">
        <v>863.9</v>
      </c>
      <c r="K216" s="36">
        <f>F216+$H$2</f>
        <v>6487</v>
      </c>
      <c r="L216" s="276">
        <f>J216*K216</f>
        <v>5604119.2999999998</v>
      </c>
      <c r="M216" s="35">
        <f>MAX((G216*1.01)-L216,0)</f>
        <v>0</v>
      </c>
      <c r="N216" s="280">
        <f>L216+M216</f>
        <v>5604119.2999999998</v>
      </c>
      <c r="O216" s="36">
        <f>N216-I216</f>
        <v>95380.299999999814</v>
      </c>
      <c r="P216" s="240">
        <f>O216/I216</f>
        <v>1.7314361780436469E-2</v>
      </c>
      <c r="Q216" s="248">
        <f>J216-E216</f>
        <v>4.1000000000000227</v>
      </c>
      <c r="R216" s="4">
        <f>Q216/E216</f>
        <v>4.7685508257734625E-3</v>
      </c>
      <c r="S216" s="339">
        <f>K216-6446</f>
        <v>41</v>
      </c>
      <c r="T216" s="343">
        <f>S216*J216</f>
        <v>35419.9</v>
      </c>
      <c r="U216" s="340">
        <f>6621-K216</f>
        <v>134</v>
      </c>
      <c r="V216" s="344">
        <f>U216*J216</f>
        <v>115762.59999999999</v>
      </c>
    </row>
    <row r="217" spans="1:22" ht="14.5" x14ac:dyDescent="0.35">
      <c r="A217" s="1">
        <v>216</v>
      </c>
      <c r="B217" s="233">
        <v>4774</v>
      </c>
      <c r="C217" s="233">
        <v>4774</v>
      </c>
      <c r="D217" s="235" t="s">
        <v>325</v>
      </c>
      <c r="E217" s="285">
        <f>VLOOKUP($B217,[1]FY2015_SchlAid!$C$4:$KA$4192,282,FALSE)</f>
        <v>833</v>
      </c>
      <c r="F217" s="29">
        <v>6488</v>
      </c>
      <c r="G217" s="28">
        <v>5404504</v>
      </c>
      <c r="H217" s="29">
        <v>0</v>
      </c>
      <c r="I217" s="28">
        <f>G217+H217</f>
        <v>5404504</v>
      </c>
      <c r="J217" s="229">
        <v>814</v>
      </c>
      <c r="K217" s="30">
        <f>F217+$H$2</f>
        <v>6568</v>
      </c>
      <c r="L217" s="275">
        <f>J217*K217</f>
        <v>5346352</v>
      </c>
      <c r="M217" s="29">
        <f>MAX((G217*1.01)-L217,0)</f>
        <v>112197.04000000004</v>
      </c>
      <c r="N217" s="279">
        <f>L217+M217</f>
        <v>5458549.04</v>
      </c>
      <c r="O217" s="30">
        <f>N217-I217</f>
        <v>54045.040000000037</v>
      </c>
      <c r="P217" s="239">
        <f>O217/I217</f>
        <v>1.0000000000000007E-2</v>
      </c>
      <c r="Q217" s="248">
        <f>J217-E217</f>
        <v>-19</v>
      </c>
      <c r="R217" s="4">
        <f>Q217/E217</f>
        <v>-2.2809123649459785E-2</v>
      </c>
      <c r="S217" s="308">
        <f>K217-6446</f>
        <v>122</v>
      </c>
      <c r="T217" s="342">
        <f>S217*J217</f>
        <v>99308</v>
      </c>
      <c r="U217" s="309">
        <f>6621-K217</f>
        <v>53</v>
      </c>
      <c r="V217" s="16">
        <f>U217*J217</f>
        <v>43142</v>
      </c>
    </row>
    <row r="218" spans="1:22" ht="14.5" x14ac:dyDescent="0.35">
      <c r="A218" s="1">
        <v>217</v>
      </c>
      <c r="B218" s="233">
        <v>873</v>
      </c>
      <c r="C218" s="233">
        <v>873</v>
      </c>
      <c r="D218" s="235" t="s">
        <v>46</v>
      </c>
      <c r="E218" s="285">
        <f>VLOOKUP($B218,[1]FY2015_SchlAid!$C$4:$KA$4192,282,FALSE)</f>
        <v>462.6</v>
      </c>
      <c r="F218" s="29">
        <v>6475</v>
      </c>
      <c r="G218" s="28">
        <v>2995335</v>
      </c>
      <c r="H218" s="29">
        <v>0</v>
      </c>
      <c r="I218" s="28">
        <f>G218+H218</f>
        <v>2995335</v>
      </c>
      <c r="J218" s="229">
        <v>470.9</v>
      </c>
      <c r="K218" s="30">
        <f>F218+$H$2</f>
        <v>6555</v>
      </c>
      <c r="L218" s="275">
        <f>J218*K218</f>
        <v>3086749.5</v>
      </c>
      <c r="M218" s="29">
        <f>MAX((G218*1.01)-L218,0)</f>
        <v>0</v>
      </c>
      <c r="N218" s="279">
        <f>L218+M218</f>
        <v>3086749.5</v>
      </c>
      <c r="O218" s="30">
        <f>N218-I218</f>
        <v>91414.5</v>
      </c>
      <c r="P218" s="239">
        <f>O218/I218</f>
        <v>3.0518956978100947E-2</v>
      </c>
      <c r="Q218" s="248">
        <f>J218-E218</f>
        <v>8.2999999999999545</v>
      </c>
      <c r="R218" s="4">
        <f>Q218/E218</f>
        <v>1.7942066580198777E-2</v>
      </c>
      <c r="S218" s="308">
        <f>K218-6446</f>
        <v>109</v>
      </c>
      <c r="T218" s="342">
        <f>S218*J218</f>
        <v>51328.1</v>
      </c>
      <c r="U218" s="309">
        <f>6621-K218</f>
        <v>66</v>
      </c>
      <c r="V218" s="16">
        <f>U218*J218</f>
        <v>31079.399999999998</v>
      </c>
    </row>
    <row r="219" spans="1:22" ht="14.5" x14ac:dyDescent="0.35">
      <c r="A219" s="1">
        <v>218</v>
      </c>
      <c r="B219" s="233">
        <v>4778</v>
      </c>
      <c r="C219" s="233">
        <v>4778</v>
      </c>
      <c r="D219" s="235" t="s">
        <v>47</v>
      </c>
      <c r="E219" s="285">
        <f>VLOOKUP($B219,[1]FY2015_SchlAid!$C$4:$KA$4192,282,FALSE)</f>
        <v>287.8</v>
      </c>
      <c r="F219" s="29">
        <v>6403</v>
      </c>
      <c r="G219" s="28">
        <v>1842783</v>
      </c>
      <c r="H219" s="29">
        <v>29311</v>
      </c>
      <c r="I219" s="28">
        <f>G219+H219</f>
        <v>1872094</v>
      </c>
      <c r="J219" s="229">
        <v>270.2</v>
      </c>
      <c r="K219" s="30">
        <f>F219+$H$2</f>
        <v>6483</v>
      </c>
      <c r="L219" s="275">
        <f>J219*K219</f>
        <v>1751706.5999999999</v>
      </c>
      <c r="M219" s="29">
        <f>MAX((G219*1.01)-L219,0)</f>
        <v>109504.23000000021</v>
      </c>
      <c r="N219" s="279">
        <f>L219+M219</f>
        <v>1861210.83</v>
      </c>
      <c r="O219" s="30">
        <f>N219-I219</f>
        <v>-10883.169999999925</v>
      </c>
      <c r="P219" s="239">
        <f>O219/I219</f>
        <v>-5.8133672774977781E-3</v>
      </c>
      <c r="Q219" s="248">
        <f>J219-E219</f>
        <v>-17.600000000000023</v>
      </c>
      <c r="R219" s="4">
        <f>Q219/E219</f>
        <v>-6.1153578874218281E-2</v>
      </c>
      <c r="S219" s="308">
        <f>K219-6446</f>
        <v>37</v>
      </c>
      <c r="T219" s="342">
        <f>S219*J219</f>
        <v>9997.4</v>
      </c>
      <c r="U219" s="309">
        <f>6621-K219</f>
        <v>138</v>
      </c>
      <c r="V219" s="16">
        <f>U219*J219</f>
        <v>37287.599999999999</v>
      </c>
    </row>
    <row r="220" spans="1:22" ht="14.5" x14ac:dyDescent="0.35">
      <c r="A220" s="1">
        <v>219</v>
      </c>
      <c r="B220" s="233">
        <v>4777</v>
      </c>
      <c r="C220" s="233">
        <v>4777</v>
      </c>
      <c r="D220" s="235" t="s">
        <v>328</v>
      </c>
      <c r="E220" s="285">
        <f>VLOOKUP($B220,[1]FY2015_SchlAid!$C$4:$KA$4192,282,FALSE)</f>
        <v>698.2</v>
      </c>
      <c r="F220" s="29">
        <v>6415</v>
      </c>
      <c r="G220" s="28">
        <v>4478953</v>
      </c>
      <c r="H220" s="29">
        <v>0</v>
      </c>
      <c r="I220" s="28">
        <f>G220+H220</f>
        <v>4478953</v>
      </c>
      <c r="J220" s="229">
        <v>678.6</v>
      </c>
      <c r="K220" s="30">
        <f>F220+$H$2</f>
        <v>6495</v>
      </c>
      <c r="L220" s="275">
        <f>J220*K220</f>
        <v>4407507</v>
      </c>
      <c r="M220" s="29">
        <f>MAX((G220*1.01)-L220,0)</f>
        <v>116235.53000000026</v>
      </c>
      <c r="N220" s="279">
        <f>L220+M220</f>
        <v>4523742.53</v>
      </c>
      <c r="O220" s="30">
        <f>N220-I220</f>
        <v>44789.530000000261</v>
      </c>
      <c r="P220" s="239">
        <f>O220/I220</f>
        <v>1.0000000000000057E-2</v>
      </c>
      <c r="Q220" s="248">
        <f>J220-E220</f>
        <v>-19.600000000000023</v>
      </c>
      <c r="R220" s="4">
        <f>Q220/E220</f>
        <v>-2.8072185620166171E-2</v>
      </c>
      <c r="S220" s="308">
        <f>K220-6446</f>
        <v>49</v>
      </c>
      <c r="T220" s="342">
        <f>S220*J220</f>
        <v>33251.4</v>
      </c>
      <c r="U220" s="309">
        <f>6621-K220</f>
        <v>126</v>
      </c>
      <c r="V220" s="16">
        <f>U220*J220</f>
        <v>85503.6</v>
      </c>
    </row>
    <row r="221" spans="1:22" ht="14.5" x14ac:dyDescent="0.35">
      <c r="A221" s="1">
        <v>220</v>
      </c>
      <c r="B221" s="233">
        <v>4776</v>
      </c>
      <c r="C221" s="233">
        <v>4776</v>
      </c>
      <c r="D221" s="236" t="s">
        <v>327</v>
      </c>
      <c r="E221" s="286">
        <f>VLOOKUP($B221,[1]FY2015_SchlAid!$C$4:$KA$4192,282,FALSE)</f>
        <v>492.6</v>
      </c>
      <c r="F221" s="35">
        <v>6533</v>
      </c>
      <c r="G221" s="34">
        <v>3218156</v>
      </c>
      <c r="H221" s="35">
        <v>182105</v>
      </c>
      <c r="I221" s="34">
        <f>G221+H221</f>
        <v>3400261</v>
      </c>
      <c r="J221" s="230">
        <v>480</v>
      </c>
      <c r="K221" s="36">
        <f>F221+$H$2</f>
        <v>6613</v>
      </c>
      <c r="L221" s="276">
        <f>J221*K221</f>
        <v>3174240</v>
      </c>
      <c r="M221" s="35">
        <f>MAX((G221*1.01)-L221,0)</f>
        <v>76097.560000000056</v>
      </c>
      <c r="N221" s="280">
        <f>L221+M221</f>
        <v>3250337.56</v>
      </c>
      <c r="O221" s="36">
        <f>N221-I221</f>
        <v>-149923.43999999994</v>
      </c>
      <c r="P221" s="240">
        <f>O221/I221</f>
        <v>-4.4091744721949266E-2</v>
      </c>
      <c r="Q221" s="248">
        <f>J221-E221</f>
        <v>-12.600000000000023</v>
      </c>
      <c r="R221" s="4">
        <f>Q221/E221</f>
        <v>-2.5578562728380071E-2</v>
      </c>
      <c r="S221" s="339">
        <f>K221-6446</f>
        <v>167</v>
      </c>
      <c r="T221" s="343">
        <f>S221*J221</f>
        <v>80160</v>
      </c>
      <c r="U221" s="340">
        <f>6621-K221</f>
        <v>8</v>
      </c>
      <c r="V221" s="344">
        <f>U221*J221</f>
        <v>3840</v>
      </c>
    </row>
    <row r="222" spans="1:22" ht="14.5" x14ac:dyDescent="0.35">
      <c r="A222" s="1">
        <v>221</v>
      </c>
      <c r="B222" s="233">
        <v>4779</v>
      </c>
      <c r="C222" s="233">
        <v>4779</v>
      </c>
      <c r="D222" s="235" t="s">
        <v>329</v>
      </c>
      <c r="E222" s="285">
        <f>VLOOKUP($B222,[1]FY2015_SchlAid!$C$4:$KA$4192,282,FALSE)</f>
        <v>1415.6</v>
      </c>
      <c r="F222" s="29">
        <v>6366</v>
      </c>
      <c r="G222" s="28">
        <v>9011710</v>
      </c>
      <c r="H222" s="29">
        <v>0</v>
      </c>
      <c r="I222" s="28">
        <f>G222+H222</f>
        <v>9011710</v>
      </c>
      <c r="J222" s="229">
        <v>1477.4</v>
      </c>
      <c r="K222" s="30">
        <f>F222+$H$2</f>
        <v>6446</v>
      </c>
      <c r="L222" s="275">
        <f>J222*K222</f>
        <v>9523320.4000000004</v>
      </c>
      <c r="M222" s="29">
        <f>MAX((G222*1.01)-L222,0)</f>
        <v>0</v>
      </c>
      <c r="N222" s="279">
        <f>L222+M222</f>
        <v>9523320.4000000004</v>
      </c>
      <c r="O222" s="30">
        <f>N222-I222</f>
        <v>511610.40000000037</v>
      </c>
      <c r="P222" s="239">
        <f>O222/I222</f>
        <v>5.6771733666529482E-2</v>
      </c>
      <c r="Q222" s="248">
        <f>J222-E222</f>
        <v>61.800000000000182</v>
      </c>
      <c r="R222" s="4">
        <f>Q222/E222</f>
        <v>4.3656400113026413E-2</v>
      </c>
      <c r="S222" s="308">
        <f>K222-6446</f>
        <v>0</v>
      </c>
      <c r="T222" s="342"/>
      <c r="U222" s="309">
        <f>6621-K222</f>
        <v>175</v>
      </c>
      <c r="V222" s="16">
        <f>U222*J222</f>
        <v>258545.00000000003</v>
      </c>
    </row>
    <row r="223" spans="1:22" ht="14.5" x14ac:dyDescent="0.35">
      <c r="A223" s="1">
        <v>222</v>
      </c>
      <c r="B223" s="233">
        <v>4784</v>
      </c>
      <c r="C223" s="233">
        <v>4784</v>
      </c>
      <c r="D223" s="235" t="s">
        <v>330</v>
      </c>
      <c r="E223" s="285">
        <f>VLOOKUP($B223,[1]FY2015_SchlAid!$C$4:$KA$4192,282,FALSE)</f>
        <v>2948.9</v>
      </c>
      <c r="F223" s="29">
        <v>6366</v>
      </c>
      <c r="G223" s="28">
        <v>18772697</v>
      </c>
      <c r="H223" s="29">
        <v>0</v>
      </c>
      <c r="I223" s="28">
        <f>G223+H223</f>
        <v>18772697</v>
      </c>
      <c r="J223" s="229">
        <v>3046.3</v>
      </c>
      <c r="K223" s="30">
        <f>F223+$H$2</f>
        <v>6446</v>
      </c>
      <c r="L223" s="275">
        <f>J223*K223</f>
        <v>19636449.800000001</v>
      </c>
      <c r="M223" s="29">
        <f>MAX((G223*1.01)-L223,0)</f>
        <v>0</v>
      </c>
      <c r="N223" s="279">
        <f>L223+M223</f>
        <v>19636449.800000001</v>
      </c>
      <c r="O223" s="30">
        <f>N223-I223</f>
        <v>863752.80000000075</v>
      </c>
      <c r="P223" s="239">
        <f>O223/I223</f>
        <v>4.6011119233427183E-2</v>
      </c>
      <c r="Q223" s="248">
        <f>J223-E223</f>
        <v>97.400000000000091</v>
      </c>
      <c r="R223" s="4">
        <f>Q223/E223</f>
        <v>3.3029265149716873E-2</v>
      </c>
      <c r="S223" s="308">
        <f>K223-6446</f>
        <v>0</v>
      </c>
      <c r="T223" s="342"/>
      <c r="U223" s="309">
        <f>6621-K223</f>
        <v>175</v>
      </c>
      <c r="V223" s="16">
        <f>U223*J223</f>
        <v>533102.5</v>
      </c>
    </row>
    <row r="224" spans="1:22" ht="14.5" x14ac:dyDescent="0.35">
      <c r="A224" s="1">
        <v>223</v>
      </c>
      <c r="B224" s="233">
        <v>4785</v>
      </c>
      <c r="C224" s="233">
        <v>4785</v>
      </c>
      <c r="D224" s="235" t="s">
        <v>331</v>
      </c>
      <c r="E224" s="285">
        <f>VLOOKUP($B224,[1]FY2015_SchlAid!$C$4:$KA$4192,282,FALSE)</f>
        <v>491.9</v>
      </c>
      <c r="F224" s="29">
        <v>6366</v>
      </c>
      <c r="G224" s="28">
        <v>3131435</v>
      </c>
      <c r="H224" s="29">
        <v>103715</v>
      </c>
      <c r="I224" s="28">
        <f>G224+H224</f>
        <v>3235150</v>
      </c>
      <c r="J224" s="229">
        <v>483.6</v>
      </c>
      <c r="K224" s="30">
        <f>F224+$H$2</f>
        <v>6446</v>
      </c>
      <c r="L224" s="275">
        <f>J224*K224</f>
        <v>3117285.6</v>
      </c>
      <c r="M224" s="29">
        <f>MAX((G224*1.01)-L224,0)</f>
        <v>45463.75</v>
      </c>
      <c r="N224" s="279">
        <f>L224+M224</f>
        <v>3162749.35</v>
      </c>
      <c r="O224" s="30">
        <f>N224-I224</f>
        <v>-72400.649999999907</v>
      </c>
      <c r="P224" s="239">
        <f>O224/I224</f>
        <v>-2.2379379626910625E-2</v>
      </c>
      <c r="Q224" s="248">
        <f>J224-E224</f>
        <v>-8.2999999999999545</v>
      </c>
      <c r="R224" s="4">
        <f>Q224/E224</f>
        <v>-1.6873348241512411E-2</v>
      </c>
      <c r="S224" s="308">
        <f>K224-6446</f>
        <v>0</v>
      </c>
      <c r="T224" s="342"/>
      <c r="U224" s="309">
        <f>6621-K224</f>
        <v>175</v>
      </c>
      <c r="V224" s="16">
        <f>U224*J224</f>
        <v>84630</v>
      </c>
    </row>
    <row r="225" spans="1:22" ht="14.5" x14ac:dyDescent="0.35">
      <c r="A225" s="1">
        <v>18</v>
      </c>
      <c r="B225" s="233">
        <v>333</v>
      </c>
      <c r="C225" s="233">
        <v>333</v>
      </c>
      <c r="D225" s="235" t="s">
        <v>508</v>
      </c>
      <c r="E225" s="285">
        <f>VLOOKUP($B225,[1]FY2015_SchlAid!$C$4:$KA$4192,282,FALSE)</f>
        <v>435</v>
      </c>
      <c r="F225" s="29">
        <v>6436</v>
      </c>
      <c r="G225" s="28">
        <v>2799660</v>
      </c>
      <c r="H225" s="29">
        <v>0</v>
      </c>
      <c r="I225" s="28">
        <f>G225+H225</f>
        <v>2799660</v>
      </c>
      <c r="J225" s="229">
        <v>421</v>
      </c>
      <c r="K225" s="30">
        <f>F225+$H$2</f>
        <v>6516</v>
      </c>
      <c r="L225" s="275">
        <f>J225*K225</f>
        <v>2743236</v>
      </c>
      <c r="M225" s="29">
        <f>MAX((G225*1.01)-L225,0)</f>
        <v>84420.600000000093</v>
      </c>
      <c r="N225" s="279">
        <f>L225+M225</f>
        <v>2827656.6</v>
      </c>
      <c r="O225" s="30">
        <f>N225-I225</f>
        <v>27996.600000000093</v>
      </c>
      <c r="P225" s="239">
        <f>O225/I225</f>
        <v>1.0000000000000033E-2</v>
      </c>
      <c r="Q225" s="248">
        <f>J225-E225</f>
        <v>-14</v>
      </c>
      <c r="R225" s="4">
        <f>Q225/E225</f>
        <v>-3.2183908045977011E-2</v>
      </c>
      <c r="S225" s="308">
        <f>K225-6446</f>
        <v>70</v>
      </c>
      <c r="T225" s="342">
        <f>S225*J225</f>
        <v>29470</v>
      </c>
      <c r="U225" s="309">
        <f>6621-K225</f>
        <v>105</v>
      </c>
      <c r="V225" s="16">
        <f>U225*J225</f>
        <v>44205</v>
      </c>
    </row>
    <row r="226" spans="1:22" ht="14.5" x14ac:dyDescent="0.35">
      <c r="A226" s="1">
        <v>224</v>
      </c>
      <c r="B226" s="233">
        <v>4787</v>
      </c>
      <c r="C226" s="233">
        <v>4787</v>
      </c>
      <c r="D226" s="235" t="s">
        <v>332</v>
      </c>
      <c r="E226" s="285">
        <f>VLOOKUP($B226,[1]FY2015_SchlAid!$C$4:$KA$4192,282,FALSE)</f>
        <v>292.60000000000002</v>
      </c>
      <c r="F226" s="29">
        <v>6473</v>
      </c>
      <c r="G226" s="28">
        <v>1894000</v>
      </c>
      <c r="H226" s="29">
        <v>0</v>
      </c>
      <c r="I226" s="28">
        <f>G226+H226</f>
        <v>1894000</v>
      </c>
      <c r="J226" s="229">
        <v>283.3</v>
      </c>
      <c r="K226" s="30">
        <f>F226+$H$2</f>
        <v>6553</v>
      </c>
      <c r="L226" s="275">
        <f>J226*K226</f>
        <v>1856464.9000000001</v>
      </c>
      <c r="M226" s="29">
        <f>MAX((G226*1.01)-L226,0)</f>
        <v>56475.09999999986</v>
      </c>
      <c r="N226" s="279">
        <f>L226+M226</f>
        <v>1912940</v>
      </c>
      <c r="O226" s="30">
        <f>N226-I226</f>
        <v>18940</v>
      </c>
      <c r="P226" s="239">
        <f>O226/I226</f>
        <v>0.01</v>
      </c>
      <c r="Q226" s="248">
        <f>J226-E226</f>
        <v>-9.3000000000000114</v>
      </c>
      <c r="R226" s="4">
        <f>Q226/E226</f>
        <v>-3.1784005468216033E-2</v>
      </c>
      <c r="S226" s="308">
        <f>K226-6446</f>
        <v>107</v>
      </c>
      <c r="T226" s="342">
        <f>S226*J226</f>
        <v>30313.100000000002</v>
      </c>
      <c r="U226" s="309">
        <f>6621-K226</f>
        <v>68</v>
      </c>
      <c r="V226" s="16">
        <f>U226*J226</f>
        <v>19264.400000000001</v>
      </c>
    </row>
    <row r="227" spans="1:22" ht="14.5" x14ac:dyDescent="0.35">
      <c r="A227" s="1">
        <v>225</v>
      </c>
      <c r="B227" s="233">
        <v>4773</v>
      </c>
      <c r="C227" s="233">
        <v>4773</v>
      </c>
      <c r="D227" s="236" t="s">
        <v>324</v>
      </c>
      <c r="E227" s="286">
        <f>VLOOKUP($B227,[1]FY2015_SchlAid!$C$4:$KA$4192,282,FALSE)</f>
        <v>544.1</v>
      </c>
      <c r="F227" s="35">
        <v>6486</v>
      </c>
      <c r="G227" s="34">
        <v>3529033</v>
      </c>
      <c r="H227" s="35">
        <v>0</v>
      </c>
      <c r="I227" s="34">
        <f>G227+H227</f>
        <v>3529033</v>
      </c>
      <c r="J227" s="230">
        <v>557.1</v>
      </c>
      <c r="K227" s="36">
        <f>F227+$H$2</f>
        <v>6566</v>
      </c>
      <c r="L227" s="276">
        <f>J227*K227</f>
        <v>3657918.6</v>
      </c>
      <c r="M227" s="35">
        <f>MAX((G227*1.01)-L227,0)</f>
        <v>0</v>
      </c>
      <c r="N227" s="280">
        <f>L227+M227</f>
        <v>3657918.6</v>
      </c>
      <c r="O227" s="36">
        <f>N227-I227</f>
        <v>128885.60000000009</v>
      </c>
      <c r="P227" s="240">
        <f>O227/I227</f>
        <v>3.6521506032955793E-2</v>
      </c>
      <c r="Q227" s="248">
        <f>J227-E227</f>
        <v>13</v>
      </c>
      <c r="R227" s="4">
        <f>Q227/E227</f>
        <v>2.3892666789193162E-2</v>
      </c>
      <c r="S227" s="339">
        <f>K227-6446</f>
        <v>120</v>
      </c>
      <c r="T227" s="343">
        <f>S227*J227</f>
        <v>66852</v>
      </c>
      <c r="U227" s="340">
        <f>6621-K227</f>
        <v>55</v>
      </c>
      <c r="V227" s="344">
        <f>U227*J227</f>
        <v>30640.5</v>
      </c>
    </row>
    <row r="228" spans="1:22" ht="14.5" x14ac:dyDescent="0.35">
      <c r="A228" s="1">
        <v>226</v>
      </c>
      <c r="B228" s="233">
        <v>4775</v>
      </c>
      <c r="C228" s="233">
        <v>4775</v>
      </c>
      <c r="D228" s="235" t="s">
        <v>326</v>
      </c>
      <c r="E228" s="285">
        <f>VLOOKUP($B228,[1]FY2015_SchlAid!$C$4:$KA$4192,282,FALSE)</f>
        <v>212</v>
      </c>
      <c r="F228" s="29">
        <v>6536</v>
      </c>
      <c r="G228" s="28">
        <v>1385632</v>
      </c>
      <c r="H228" s="29">
        <v>75767</v>
      </c>
      <c r="I228" s="28">
        <f>G228+H228</f>
        <v>1461399</v>
      </c>
      <c r="J228" s="229">
        <v>212</v>
      </c>
      <c r="K228" s="30">
        <f>F228+$H$2</f>
        <v>6616</v>
      </c>
      <c r="L228" s="275">
        <f>J228*K228</f>
        <v>1402592</v>
      </c>
      <c r="M228" s="29">
        <f>MAX((G228*1.01)-L228,0)</f>
        <v>0</v>
      </c>
      <c r="N228" s="279">
        <f>L228+M228</f>
        <v>1402592</v>
      </c>
      <c r="O228" s="30">
        <f>N228-I228</f>
        <v>-58807</v>
      </c>
      <c r="P228" s="239">
        <f>O228/I228</f>
        <v>-4.0240208184075671E-2</v>
      </c>
      <c r="Q228" s="248">
        <f>J228-E228</f>
        <v>0</v>
      </c>
      <c r="R228" s="4">
        <f>Q228/E228</f>
        <v>0</v>
      </c>
      <c r="S228" s="308">
        <f>K228-6446</f>
        <v>170</v>
      </c>
      <c r="T228" s="342">
        <f>S228*J228</f>
        <v>36040</v>
      </c>
      <c r="U228" s="309">
        <f>6621-K228</f>
        <v>5</v>
      </c>
      <c r="V228" s="16">
        <f>U228*J228</f>
        <v>1060</v>
      </c>
    </row>
    <row r="229" spans="1:22" ht="14.5" x14ac:dyDescent="0.35">
      <c r="A229" s="1">
        <v>227</v>
      </c>
      <c r="B229" s="233">
        <v>4788</v>
      </c>
      <c r="C229" s="233">
        <v>4788</v>
      </c>
      <c r="D229" s="235" t="s">
        <v>333</v>
      </c>
      <c r="E229" s="285">
        <f>VLOOKUP($B229,[1]FY2015_SchlAid!$C$4:$KA$4192,282,FALSE)</f>
        <v>519.29999999999995</v>
      </c>
      <c r="F229" s="29">
        <v>6492</v>
      </c>
      <c r="G229" s="28">
        <v>3371296</v>
      </c>
      <c r="H229" s="29">
        <v>0</v>
      </c>
      <c r="I229" s="28">
        <f>G229+H229</f>
        <v>3371296</v>
      </c>
      <c r="J229" s="229">
        <v>512</v>
      </c>
      <c r="K229" s="30">
        <f>F229+$H$2</f>
        <v>6572</v>
      </c>
      <c r="L229" s="275">
        <f>J229*K229</f>
        <v>3364864</v>
      </c>
      <c r="M229" s="29">
        <f>MAX((G229*1.01)-L229,0)</f>
        <v>40144.959999999963</v>
      </c>
      <c r="N229" s="279">
        <f>L229+M229</f>
        <v>3405008.96</v>
      </c>
      <c r="O229" s="30">
        <f>N229-I229</f>
        <v>33712.959999999963</v>
      </c>
      <c r="P229" s="239">
        <f>O229/I229</f>
        <v>9.9999999999999898E-3</v>
      </c>
      <c r="Q229" s="248">
        <f>J229-E229</f>
        <v>-7.2999999999999545</v>
      </c>
      <c r="R229" s="4">
        <f>Q229/E229</f>
        <v>-1.4057384941267004E-2</v>
      </c>
      <c r="S229" s="308">
        <f>K229-6446</f>
        <v>126</v>
      </c>
      <c r="T229" s="342">
        <f>S229*J229</f>
        <v>64512</v>
      </c>
      <c r="U229" s="309">
        <f>6621-K229</f>
        <v>49</v>
      </c>
      <c r="V229" s="16">
        <f>U229*J229</f>
        <v>25088</v>
      </c>
    </row>
    <row r="230" spans="1:22" ht="14.5" x14ac:dyDescent="0.35">
      <c r="A230" s="1">
        <v>228</v>
      </c>
      <c r="B230" s="233">
        <v>4797</v>
      </c>
      <c r="C230" s="233">
        <v>4797</v>
      </c>
      <c r="D230" s="235" t="s">
        <v>334</v>
      </c>
      <c r="E230" s="285">
        <f>VLOOKUP($B230,[1]FY2015_SchlAid!$C$4:$KA$4192,282,FALSE)</f>
        <v>2516.6</v>
      </c>
      <c r="F230" s="29">
        <v>6366</v>
      </c>
      <c r="G230" s="28">
        <v>16020676</v>
      </c>
      <c r="H230" s="29">
        <v>0</v>
      </c>
      <c r="I230" s="28">
        <f>G230+H230</f>
        <v>16020676</v>
      </c>
      <c r="J230" s="229">
        <v>2558.9</v>
      </c>
      <c r="K230" s="30">
        <f>F230+$H$2</f>
        <v>6446</v>
      </c>
      <c r="L230" s="275">
        <f>J230*K230</f>
        <v>16494669.4</v>
      </c>
      <c r="M230" s="29">
        <f>MAX((G230*1.01)-L230,0)</f>
        <v>0</v>
      </c>
      <c r="N230" s="279">
        <f>L230+M230</f>
        <v>16494669.4</v>
      </c>
      <c r="O230" s="30">
        <f>N230-I230</f>
        <v>473993.40000000037</v>
      </c>
      <c r="P230" s="239">
        <f>O230/I230</f>
        <v>2.9586354533354297E-2</v>
      </c>
      <c r="Q230" s="248">
        <f>J230-E230</f>
        <v>42.300000000000182</v>
      </c>
      <c r="R230" s="4">
        <f>Q230/E230</f>
        <v>1.6808392275292135E-2</v>
      </c>
      <c r="S230" s="308">
        <f>K230-6446</f>
        <v>0</v>
      </c>
      <c r="T230" s="342"/>
      <c r="U230" s="309">
        <f>6621-K230</f>
        <v>175</v>
      </c>
      <c r="V230" s="16">
        <f>U230*J230</f>
        <v>447807.5</v>
      </c>
    </row>
    <row r="231" spans="1:22" ht="14.5" x14ac:dyDescent="0.35">
      <c r="A231" s="1">
        <v>229</v>
      </c>
      <c r="B231" s="233">
        <v>4860</v>
      </c>
      <c r="C231" s="233">
        <v>4860</v>
      </c>
      <c r="D231" s="235" t="s">
        <v>335</v>
      </c>
      <c r="E231" s="285">
        <f>VLOOKUP($B231,[1]FY2015_SchlAid!$C$4:$KA$4192,282,FALSE)</f>
        <v>333.4</v>
      </c>
      <c r="F231" s="29">
        <v>6366</v>
      </c>
      <c r="G231" s="28">
        <v>2122424</v>
      </c>
      <c r="H231" s="29">
        <v>0</v>
      </c>
      <c r="I231" s="28">
        <f>G231+H231</f>
        <v>2122424</v>
      </c>
      <c r="J231" s="229">
        <v>331.1</v>
      </c>
      <c r="K231" s="30">
        <f>F231+$H$2</f>
        <v>6446</v>
      </c>
      <c r="L231" s="275">
        <f>J231*K231</f>
        <v>2134270.6</v>
      </c>
      <c r="M231" s="29">
        <f>MAX((G231*1.01)-L231,0)</f>
        <v>9377.6400000001304</v>
      </c>
      <c r="N231" s="279">
        <f>L231+M231</f>
        <v>2143648.2400000002</v>
      </c>
      <c r="O231" s="30">
        <f>N231-I231</f>
        <v>21224.240000000224</v>
      </c>
      <c r="P231" s="239">
        <f>O231/I231</f>
        <v>1.0000000000000106E-2</v>
      </c>
      <c r="Q231" s="248">
        <f>J231-E231</f>
        <v>-2.2999999999999545</v>
      </c>
      <c r="R231" s="4">
        <f>Q231/E231</f>
        <v>-6.8986202759446754E-3</v>
      </c>
      <c r="S231" s="308">
        <f>K231-6446</f>
        <v>0</v>
      </c>
      <c r="T231" s="342"/>
      <c r="U231" s="309">
        <f>6621-K231</f>
        <v>175</v>
      </c>
      <c r="V231" s="16">
        <f>U231*J231</f>
        <v>57942.500000000007</v>
      </c>
    </row>
    <row r="232" spans="1:22" ht="14.5" x14ac:dyDescent="0.35">
      <c r="A232" s="1">
        <v>230</v>
      </c>
      <c r="B232" s="233">
        <v>4869</v>
      </c>
      <c r="C232" s="233">
        <v>4869</v>
      </c>
      <c r="D232" s="236" t="s">
        <v>336</v>
      </c>
      <c r="E232" s="286">
        <f>VLOOKUP($B232,[1]FY2015_SchlAid!$C$4:$KA$4192,282,FALSE)</f>
        <v>1272.8</v>
      </c>
      <c r="F232" s="35">
        <v>6407</v>
      </c>
      <c r="G232" s="34">
        <v>8154830</v>
      </c>
      <c r="H232" s="35">
        <v>0</v>
      </c>
      <c r="I232" s="34">
        <f>G232+H232</f>
        <v>8154830</v>
      </c>
      <c r="J232" s="230">
        <v>1305.5</v>
      </c>
      <c r="K232" s="36">
        <f>F232+$H$2</f>
        <v>6487</v>
      </c>
      <c r="L232" s="276">
        <f>J232*K232</f>
        <v>8468778.5</v>
      </c>
      <c r="M232" s="35">
        <f>MAX((G232*1.01)-L232,0)</f>
        <v>0</v>
      </c>
      <c r="N232" s="280">
        <f>L232+M232</f>
        <v>8468778.5</v>
      </c>
      <c r="O232" s="36">
        <f>N232-I232</f>
        <v>313948.5</v>
      </c>
      <c r="P232" s="240">
        <f>O232/I232</f>
        <v>3.8498472684286487E-2</v>
      </c>
      <c r="Q232" s="248">
        <f>J232-E232</f>
        <v>32.700000000000045</v>
      </c>
      <c r="R232" s="4">
        <f>Q232/E232</f>
        <v>2.5691389063482124E-2</v>
      </c>
      <c r="S232" s="339">
        <f>K232-6446</f>
        <v>41</v>
      </c>
      <c r="T232" s="343">
        <f>S232*J232</f>
        <v>53525.5</v>
      </c>
      <c r="U232" s="340">
        <f>6621-K232</f>
        <v>134</v>
      </c>
      <c r="V232" s="344">
        <f>U232*J232</f>
        <v>174937</v>
      </c>
    </row>
    <row r="233" spans="1:22" ht="14.5" x14ac:dyDescent="0.35">
      <c r="A233" s="1">
        <v>231</v>
      </c>
      <c r="B233" s="233">
        <v>4878</v>
      </c>
      <c r="C233" s="233">
        <v>4878</v>
      </c>
      <c r="D233" s="235" t="s">
        <v>337</v>
      </c>
      <c r="E233" s="285">
        <f>VLOOKUP($B233,[1]FY2015_SchlAid!$C$4:$KA$4192,282,FALSE)</f>
        <v>618.1</v>
      </c>
      <c r="F233" s="29">
        <v>6366</v>
      </c>
      <c r="G233" s="28">
        <v>3934825</v>
      </c>
      <c r="H233" s="29">
        <v>0</v>
      </c>
      <c r="I233" s="28">
        <f>G233+H233</f>
        <v>3934825</v>
      </c>
      <c r="J233" s="229">
        <v>621.5</v>
      </c>
      <c r="K233" s="30">
        <f>F233+$H$2</f>
        <v>6446</v>
      </c>
      <c r="L233" s="275">
        <f>J233*K233</f>
        <v>4006189</v>
      </c>
      <c r="M233" s="29">
        <f>MAX((G233*1.01)-L233,0)</f>
        <v>0</v>
      </c>
      <c r="N233" s="279">
        <f>L233+M233</f>
        <v>4006189</v>
      </c>
      <c r="O233" s="30">
        <f>N233-I233</f>
        <v>71364</v>
      </c>
      <c r="P233" s="239">
        <f>O233/I233</f>
        <v>1.813651178896139E-2</v>
      </c>
      <c r="Q233" s="248">
        <f>J233-E233</f>
        <v>3.3999999999999773</v>
      </c>
      <c r="R233" s="4">
        <f>Q233/E233</f>
        <v>5.5007280375343427E-3</v>
      </c>
      <c r="S233" s="308">
        <f>K233-6446</f>
        <v>0</v>
      </c>
      <c r="T233" s="342"/>
      <c r="U233" s="309">
        <f>6621-K233</f>
        <v>175</v>
      </c>
      <c r="V233" s="16">
        <f>U233*J233</f>
        <v>108762.5</v>
      </c>
    </row>
    <row r="234" spans="1:22" ht="14.5" x14ac:dyDescent="0.35">
      <c r="A234" s="1">
        <v>232</v>
      </c>
      <c r="B234" s="233">
        <v>4890</v>
      </c>
      <c r="C234" s="233">
        <v>4890</v>
      </c>
      <c r="D234" s="235" t="s">
        <v>338</v>
      </c>
      <c r="E234" s="285">
        <f>VLOOKUP($B234,[1]FY2015_SchlAid!$C$4:$KA$4192,282,FALSE)</f>
        <v>919.6</v>
      </c>
      <c r="F234" s="29">
        <v>6380</v>
      </c>
      <c r="G234" s="28">
        <v>5867048</v>
      </c>
      <c r="H234" s="29">
        <v>0</v>
      </c>
      <c r="I234" s="28">
        <f>G234+H234</f>
        <v>5867048</v>
      </c>
      <c r="J234" s="229">
        <v>924.6</v>
      </c>
      <c r="K234" s="30">
        <f>F234+$H$2</f>
        <v>6460</v>
      </c>
      <c r="L234" s="275">
        <f>J234*K234</f>
        <v>5972916</v>
      </c>
      <c r="M234" s="29">
        <f>MAX((G234*1.01)-L234,0)</f>
        <v>0</v>
      </c>
      <c r="N234" s="279">
        <f>L234+M234</f>
        <v>5972916</v>
      </c>
      <c r="O234" s="30">
        <f>N234-I234</f>
        <v>105868</v>
      </c>
      <c r="P234" s="239">
        <f>O234/I234</f>
        <v>1.8044508925101687E-2</v>
      </c>
      <c r="Q234" s="248">
        <f>J234-E234</f>
        <v>5</v>
      </c>
      <c r="R234" s="4">
        <f>Q234/E234</f>
        <v>5.4371465854719438E-3</v>
      </c>
      <c r="S234" s="308">
        <f>K234-6446</f>
        <v>14</v>
      </c>
      <c r="T234" s="342">
        <f>S234*J234</f>
        <v>12944.4</v>
      </c>
      <c r="U234" s="309">
        <f>6621-K234</f>
        <v>161</v>
      </c>
      <c r="V234" s="16">
        <f>U234*J234</f>
        <v>148860.6</v>
      </c>
    </row>
    <row r="235" spans="1:22" ht="14.5" x14ac:dyDescent="0.35">
      <c r="A235" s="1">
        <v>233</v>
      </c>
      <c r="B235" s="233">
        <v>4905</v>
      </c>
      <c r="C235" s="233">
        <v>4905</v>
      </c>
      <c r="D235" s="235" t="s">
        <v>339</v>
      </c>
      <c r="E235" s="285">
        <f>VLOOKUP($B235,[1]FY2015_SchlAid!$C$4:$KA$4192,282,FALSE)</f>
        <v>235.4</v>
      </c>
      <c r="F235" s="29">
        <v>6378</v>
      </c>
      <c r="G235" s="28">
        <v>1501381</v>
      </c>
      <c r="H235" s="29">
        <v>0</v>
      </c>
      <c r="I235" s="28">
        <f>G235+H235</f>
        <v>1501381</v>
      </c>
      <c r="J235" s="229">
        <v>237.6</v>
      </c>
      <c r="K235" s="30">
        <f>F235+$H$2</f>
        <v>6458</v>
      </c>
      <c r="L235" s="275">
        <f>J235*K235</f>
        <v>1534420.8</v>
      </c>
      <c r="M235" s="29">
        <f>MAX((G235*1.01)-L235,0)</f>
        <v>0</v>
      </c>
      <c r="N235" s="279">
        <f>L235+M235</f>
        <v>1534420.8</v>
      </c>
      <c r="O235" s="30">
        <f>N235-I235</f>
        <v>33039.800000000047</v>
      </c>
      <c r="P235" s="239">
        <f>O235/I235</f>
        <v>2.200627289142466E-2</v>
      </c>
      <c r="Q235" s="248">
        <f>J235-E235</f>
        <v>2.1999999999999886</v>
      </c>
      <c r="R235" s="4">
        <f>Q235/E235</f>
        <v>9.3457943925233152E-3</v>
      </c>
      <c r="S235" s="308">
        <f>K235-6446</f>
        <v>12</v>
      </c>
      <c r="T235" s="342">
        <f>S235*J235</f>
        <v>2851.2</v>
      </c>
      <c r="U235" s="309">
        <f>6621-K235</f>
        <v>163</v>
      </c>
      <c r="V235" s="16">
        <f>U235*J235</f>
        <v>38728.799999999996</v>
      </c>
    </row>
    <row r="236" spans="1:22" ht="14.5" x14ac:dyDescent="0.35">
      <c r="A236" s="1">
        <v>234</v>
      </c>
      <c r="B236" s="233">
        <v>4978</v>
      </c>
      <c r="C236" s="233">
        <v>4978</v>
      </c>
      <c r="D236" s="235" t="s">
        <v>340</v>
      </c>
      <c r="E236" s="285">
        <f>VLOOKUP($B236,[1]FY2015_SchlAid!$C$4:$KA$4192,282,FALSE)</f>
        <v>199.1</v>
      </c>
      <c r="F236" s="29">
        <v>6366</v>
      </c>
      <c r="G236" s="28">
        <v>1267471</v>
      </c>
      <c r="H236" s="29">
        <v>0</v>
      </c>
      <c r="I236" s="28">
        <f>G236+H236</f>
        <v>1267471</v>
      </c>
      <c r="J236" s="229">
        <v>201</v>
      </c>
      <c r="K236" s="30">
        <f>F236+$H$2</f>
        <v>6446</v>
      </c>
      <c r="L236" s="275">
        <f>J236*K236</f>
        <v>1295646</v>
      </c>
      <c r="M236" s="29">
        <f>MAX((G236*1.01)-L236,0)</f>
        <v>0</v>
      </c>
      <c r="N236" s="279">
        <f>L236+M236</f>
        <v>1295646</v>
      </c>
      <c r="O236" s="30">
        <f>N236-I236</f>
        <v>28175</v>
      </c>
      <c r="P236" s="239">
        <f>O236/I236</f>
        <v>2.2229305443674845E-2</v>
      </c>
      <c r="Q236" s="248">
        <f>J236-E236</f>
        <v>1.9000000000000057</v>
      </c>
      <c r="R236" s="4">
        <f>Q236/E236</f>
        <v>9.5429432446007319E-3</v>
      </c>
      <c r="S236" s="308">
        <f>K236-6446</f>
        <v>0</v>
      </c>
      <c r="T236" s="342"/>
      <c r="U236" s="309">
        <f>6621-K236</f>
        <v>175</v>
      </c>
      <c r="V236" s="16">
        <f>U236*J236</f>
        <v>35175</v>
      </c>
    </row>
    <row r="237" spans="1:22" ht="14.5" x14ac:dyDescent="0.35">
      <c r="A237" s="1">
        <v>235</v>
      </c>
      <c r="B237" s="233">
        <v>4995</v>
      </c>
      <c r="C237" s="233">
        <v>4995</v>
      </c>
      <c r="D237" s="236" t="s">
        <v>341</v>
      </c>
      <c r="E237" s="286">
        <f>VLOOKUP($B237,[1]FY2015_SchlAid!$C$4:$KA$4192,282,FALSE)</f>
        <v>938.1</v>
      </c>
      <c r="F237" s="35">
        <v>6423</v>
      </c>
      <c r="G237" s="34">
        <v>6025416</v>
      </c>
      <c r="H237" s="35">
        <v>0</v>
      </c>
      <c r="I237" s="34">
        <f>G237+H237</f>
        <v>6025416</v>
      </c>
      <c r="J237" s="230">
        <v>929.5</v>
      </c>
      <c r="K237" s="36">
        <f>F237+$H$2</f>
        <v>6503</v>
      </c>
      <c r="L237" s="276">
        <f>J237*K237</f>
        <v>6044538.5</v>
      </c>
      <c r="M237" s="35">
        <f>MAX((G237*1.01)-L237,0)</f>
        <v>41131.660000000149</v>
      </c>
      <c r="N237" s="280">
        <f>L237+M237</f>
        <v>6085670.1600000001</v>
      </c>
      <c r="O237" s="36">
        <f>N237-I237</f>
        <v>60254.160000000149</v>
      </c>
      <c r="P237" s="240">
        <f>O237/I237</f>
        <v>1.0000000000000024E-2</v>
      </c>
      <c r="Q237" s="248">
        <f>J237-E237</f>
        <v>-8.6000000000000227</v>
      </c>
      <c r="R237" s="4">
        <f>Q237/E237</f>
        <v>-9.1674661549941607E-3</v>
      </c>
      <c r="S237" s="339">
        <f>K237-6446</f>
        <v>57</v>
      </c>
      <c r="T237" s="343">
        <f>S237*J237</f>
        <v>52981.5</v>
      </c>
      <c r="U237" s="340">
        <f>6621-K237</f>
        <v>118</v>
      </c>
      <c r="V237" s="344">
        <f>U237*J237</f>
        <v>109681</v>
      </c>
    </row>
    <row r="238" spans="1:22" ht="14.5" x14ac:dyDescent="0.35">
      <c r="A238" s="1">
        <v>236</v>
      </c>
      <c r="B238" s="233">
        <v>5013</v>
      </c>
      <c r="C238" s="233">
        <v>5013</v>
      </c>
      <c r="D238" s="235" t="s">
        <v>342</v>
      </c>
      <c r="E238" s="285">
        <f>VLOOKUP($B238,[1]FY2015_SchlAid!$C$4:$KA$4192,282,FALSE)</f>
        <v>2423.1</v>
      </c>
      <c r="F238" s="29">
        <v>6366</v>
      </c>
      <c r="G238" s="28">
        <v>15425455</v>
      </c>
      <c r="H238" s="29">
        <v>0</v>
      </c>
      <c r="I238" s="28">
        <f>G238+H238</f>
        <v>15425455</v>
      </c>
      <c r="J238" s="229">
        <v>2460.6</v>
      </c>
      <c r="K238" s="30">
        <f>F238+$H$2</f>
        <v>6446</v>
      </c>
      <c r="L238" s="275">
        <f>J238*K238</f>
        <v>15861027.6</v>
      </c>
      <c r="M238" s="29">
        <f>MAX((G238*1.01)-L238,0)</f>
        <v>0</v>
      </c>
      <c r="N238" s="279">
        <f>L238+M238</f>
        <v>15861027.6</v>
      </c>
      <c r="O238" s="30">
        <f>N238-I238</f>
        <v>435572.59999999963</v>
      </c>
      <c r="P238" s="239">
        <f>O238/I238</f>
        <v>2.8237261072687946E-2</v>
      </c>
      <c r="Q238" s="248">
        <f>J238-E238</f>
        <v>37.5</v>
      </c>
      <c r="R238" s="4">
        <f>Q238/E238</f>
        <v>1.547604308530395E-2</v>
      </c>
      <c r="S238" s="308">
        <f>K238-6446</f>
        <v>0</v>
      </c>
      <c r="T238" s="342"/>
      <c r="U238" s="309">
        <f>6621-K238</f>
        <v>175</v>
      </c>
      <c r="V238" s="16">
        <f>U238*J238</f>
        <v>430605</v>
      </c>
    </row>
    <row r="239" spans="1:22" ht="14.5" x14ac:dyDescent="0.35">
      <c r="A239" s="1">
        <v>237</v>
      </c>
      <c r="B239" s="233">
        <v>5049</v>
      </c>
      <c r="C239" s="233">
        <v>5049</v>
      </c>
      <c r="D239" s="235" t="s">
        <v>343</v>
      </c>
      <c r="E239" s="285">
        <f>VLOOKUP($B239,[1]FY2015_SchlAid!$C$4:$KA$4192,282,FALSE)</f>
        <v>4577.3999999999996</v>
      </c>
      <c r="F239" s="29">
        <v>6366</v>
      </c>
      <c r="G239" s="28">
        <v>29139728</v>
      </c>
      <c r="H239" s="29">
        <v>0</v>
      </c>
      <c r="I239" s="28">
        <f>G239+H239</f>
        <v>29139728</v>
      </c>
      <c r="J239" s="229">
        <v>4597.8999999999996</v>
      </c>
      <c r="K239" s="30">
        <f>F239+$H$2</f>
        <v>6446</v>
      </c>
      <c r="L239" s="275">
        <f>J239*K239</f>
        <v>29638063.399999999</v>
      </c>
      <c r="M239" s="29">
        <f>MAX((G239*1.01)-L239,0)</f>
        <v>0</v>
      </c>
      <c r="N239" s="279">
        <f>L239+M239</f>
        <v>29638063.399999999</v>
      </c>
      <c r="O239" s="30">
        <f>N239-I239</f>
        <v>498335.39999999851</v>
      </c>
      <c r="P239" s="239">
        <f>O239/I239</f>
        <v>1.7101580357922301E-2</v>
      </c>
      <c r="Q239" s="248">
        <f>J239-E239</f>
        <v>20.5</v>
      </c>
      <c r="R239" s="4">
        <f>Q239/E239</f>
        <v>4.4785249268143494E-3</v>
      </c>
      <c r="S239" s="308">
        <f>K239-6446</f>
        <v>0</v>
      </c>
      <c r="T239" s="342"/>
      <c r="U239" s="309">
        <f>6621-K239</f>
        <v>175</v>
      </c>
      <c r="V239" s="16">
        <f>U239*J239</f>
        <v>804632.49999999988</v>
      </c>
    </row>
    <row r="240" spans="1:22" ht="14.5" x14ac:dyDescent="0.35">
      <c r="A240" s="1">
        <v>238</v>
      </c>
      <c r="B240" s="233">
        <v>5121</v>
      </c>
      <c r="C240" s="233">
        <v>5121</v>
      </c>
      <c r="D240" s="235" t="s">
        <v>48</v>
      </c>
      <c r="E240" s="285">
        <f>VLOOKUP($B240,[1]FY2015_SchlAid!$C$4:$KA$4192,282,FALSE)</f>
        <v>727.1</v>
      </c>
      <c r="F240" s="29">
        <v>6366</v>
      </c>
      <c r="G240" s="28">
        <v>4628719</v>
      </c>
      <c r="H240" s="29">
        <v>2993</v>
      </c>
      <c r="I240" s="28">
        <f>G240+H240</f>
        <v>4631712</v>
      </c>
      <c r="J240" s="229">
        <v>714.9</v>
      </c>
      <c r="K240" s="30">
        <f>F240+$H$2</f>
        <v>6446</v>
      </c>
      <c r="L240" s="275">
        <f>J240*K240</f>
        <v>4608245.3999999994</v>
      </c>
      <c r="M240" s="29">
        <f>MAX((G240*1.01)-L240,0)</f>
        <v>66760.790000000969</v>
      </c>
      <c r="N240" s="279">
        <f>L240+M240</f>
        <v>4675006.1900000004</v>
      </c>
      <c r="O240" s="30">
        <f>N240-I240</f>
        <v>43294.19000000041</v>
      </c>
      <c r="P240" s="239">
        <f>O240/I240</f>
        <v>9.347340680940527E-3</v>
      </c>
      <c r="Q240" s="248">
        <f>J240-E240</f>
        <v>-12.200000000000045</v>
      </c>
      <c r="R240" s="4">
        <f>Q240/E240</f>
        <v>-1.6778985008939686E-2</v>
      </c>
      <c r="S240" s="308">
        <f>K240-6446</f>
        <v>0</v>
      </c>
      <c r="T240" s="342"/>
      <c r="U240" s="309">
        <f>6621-K240</f>
        <v>175</v>
      </c>
      <c r="V240" s="16">
        <f>U240*J240</f>
        <v>125107.5</v>
      </c>
    </row>
    <row r="241" spans="1:22" ht="14.5" x14ac:dyDescent="0.35">
      <c r="A241" s="1">
        <v>239</v>
      </c>
      <c r="B241" s="233">
        <v>5139</v>
      </c>
      <c r="C241" s="233">
        <v>5139</v>
      </c>
      <c r="D241" s="235" t="s">
        <v>344</v>
      </c>
      <c r="E241" s="285">
        <f>VLOOKUP($B241,[1]FY2015_SchlAid!$C$4:$KA$4192,282,FALSE)</f>
        <v>192</v>
      </c>
      <c r="F241" s="29">
        <v>6533</v>
      </c>
      <c r="G241" s="28">
        <v>1254336</v>
      </c>
      <c r="H241" s="29">
        <v>0</v>
      </c>
      <c r="I241" s="28">
        <f>G241+H241</f>
        <v>1254336</v>
      </c>
      <c r="J241" s="229">
        <v>204.2</v>
      </c>
      <c r="K241" s="30">
        <f>F241+$H$2</f>
        <v>6613</v>
      </c>
      <c r="L241" s="275">
        <f>J241*K241</f>
        <v>1350374.5999999999</v>
      </c>
      <c r="M241" s="29">
        <f>MAX((G241*1.01)-L241,0)</f>
        <v>0</v>
      </c>
      <c r="N241" s="279">
        <f>L241+M241</f>
        <v>1350374.5999999999</v>
      </c>
      <c r="O241" s="30">
        <f>N241-I241</f>
        <v>96038.59999999986</v>
      </c>
      <c r="P241" s="239">
        <f>O241/I241</f>
        <v>7.6565290320934634E-2</v>
      </c>
      <c r="Q241" s="248">
        <f>J241-E241</f>
        <v>12.199999999999989</v>
      </c>
      <c r="R241" s="4">
        <f>Q241/E241</f>
        <v>6.3541666666666607E-2</v>
      </c>
      <c r="S241" s="308">
        <f>K241-6446</f>
        <v>167</v>
      </c>
      <c r="T241" s="342">
        <f>S241*J241</f>
        <v>34101.4</v>
      </c>
      <c r="U241" s="309">
        <f>6621-K241</f>
        <v>8</v>
      </c>
      <c r="V241" s="16">
        <f>U241*J241</f>
        <v>1633.6</v>
      </c>
    </row>
    <row r="242" spans="1:22" ht="14.5" x14ac:dyDescent="0.35">
      <c r="A242" s="1">
        <v>240</v>
      </c>
      <c r="B242" s="233">
        <v>5319</v>
      </c>
      <c r="C242" s="233">
        <v>5160</v>
      </c>
      <c r="D242" s="236" t="s">
        <v>49</v>
      </c>
      <c r="E242" s="286">
        <f>VLOOKUP($B242,[1]FY2015_SchlAid!$C$4:$KA$4192,282,FALSE)</f>
        <v>1069.2</v>
      </c>
      <c r="F242" s="35">
        <v>6366</v>
      </c>
      <c r="G242" s="34">
        <v>6806527</v>
      </c>
      <c r="H242" s="35">
        <v>0</v>
      </c>
      <c r="I242" s="34">
        <f>G242+H242</f>
        <v>6806527</v>
      </c>
      <c r="J242" s="230">
        <v>1052</v>
      </c>
      <c r="K242" s="36">
        <f>F242+$H$2</f>
        <v>6446</v>
      </c>
      <c r="L242" s="276">
        <f>J242*K242</f>
        <v>6781192</v>
      </c>
      <c r="M242" s="35">
        <f>MAX((G242*1.01)-L242,0)</f>
        <v>93400.270000000484</v>
      </c>
      <c r="N242" s="280">
        <f>L242+M242</f>
        <v>6874592.2700000005</v>
      </c>
      <c r="O242" s="36">
        <f>N242-I242</f>
        <v>68065.270000000484</v>
      </c>
      <c r="P242" s="240">
        <f>O242/I242</f>
        <v>1.0000000000000071E-2</v>
      </c>
      <c r="Q242" s="248">
        <f>J242-E242</f>
        <v>-17.200000000000045</v>
      </c>
      <c r="R242" s="4">
        <f>Q242/E242</f>
        <v>-1.6086793864571684E-2</v>
      </c>
      <c r="S242" s="339">
        <f>K242-6446</f>
        <v>0</v>
      </c>
      <c r="T242" s="343"/>
      <c r="U242" s="340">
        <f>6621-K242</f>
        <v>175</v>
      </c>
      <c r="V242" s="344">
        <f>U242*J242</f>
        <v>184100</v>
      </c>
    </row>
    <row r="243" spans="1:22" ht="14.5" x14ac:dyDescent="0.35">
      <c r="A243" s="1">
        <v>241</v>
      </c>
      <c r="B243" s="233">
        <v>5163</v>
      </c>
      <c r="C243" s="233">
        <v>5163</v>
      </c>
      <c r="D243" s="235" t="s">
        <v>346</v>
      </c>
      <c r="E243" s="285">
        <f>VLOOKUP($B243,[1]FY2015_SchlAid!$C$4:$KA$4192,282,FALSE)</f>
        <v>624</v>
      </c>
      <c r="F243" s="29">
        <v>6366</v>
      </c>
      <c r="G243" s="28">
        <v>3972384</v>
      </c>
      <c r="H243" s="29">
        <v>0</v>
      </c>
      <c r="I243" s="28">
        <f>G243+H243</f>
        <v>3972384</v>
      </c>
      <c r="J243" s="229">
        <v>636.9</v>
      </c>
      <c r="K243" s="30">
        <f>F243+$H$2</f>
        <v>6446</v>
      </c>
      <c r="L243" s="275">
        <f>J243*K243</f>
        <v>4105457.4</v>
      </c>
      <c r="M243" s="29">
        <f>MAX((G243*1.01)-L243,0)</f>
        <v>0</v>
      </c>
      <c r="N243" s="279">
        <f>L243+M243</f>
        <v>4105457.4</v>
      </c>
      <c r="O243" s="30">
        <f>N243-I243</f>
        <v>133073.39999999991</v>
      </c>
      <c r="P243" s="239">
        <f>O243/I243</f>
        <v>3.349963145556923E-2</v>
      </c>
      <c r="Q243" s="248">
        <f>J243-E243</f>
        <v>12.899999999999977</v>
      </c>
      <c r="R243" s="4">
        <f>Q243/E243</f>
        <v>2.0673076923076888E-2</v>
      </c>
      <c r="S243" s="308">
        <f>K243-6446</f>
        <v>0</v>
      </c>
      <c r="T243" s="342"/>
      <c r="U243" s="309">
        <f>6621-K243</f>
        <v>175</v>
      </c>
      <c r="V243" s="16">
        <f>U243*J243</f>
        <v>111457.5</v>
      </c>
    </row>
    <row r="244" spans="1:22" ht="14.5" x14ac:dyDescent="0.35">
      <c r="A244" s="1">
        <v>242</v>
      </c>
      <c r="B244" s="233">
        <v>5166</v>
      </c>
      <c r="C244" s="233">
        <v>5166</v>
      </c>
      <c r="D244" s="235" t="s">
        <v>347</v>
      </c>
      <c r="E244" s="285">
        <f>VLOOKUP($B244,[1]FY2015_SchlAid!$C$4:$KA$4192,282,FALSE)</f>
        <v>2131.9</v>
      </c>
      <c r="F244" s="29">
        <v>6366</v>
      </c>
      <c r="G244" s="28">
        <v>13571675</v>
      </c>
      <c r="H244" s="29">
        <v>0</v>
      </c>
      <c r="I244" s="28">
        <f>G244+H244</f>
        <v>13571675</v>
      </c>
      <c r="J244" s="229">
        <v>2112.4</v>
      </c>
      <c r="K244" s="30">
        <f>F244+$H$2</f>
        <v>6446</v>
      </c>
      <c r="L244" s="275">
        <f>J244*K244</f>
        <v>13616530.4</v>
      </c>
      <c r="M244" s="29">
        <f>MAX((G244*1.01)-L244,0)</f>
        <v>90861.349999999627</v>
      </c>
      <c r="N244" s="279">
        <f>L244+M244</f>
        <v>13707391.75</v>
      </c>
      <c r="O244" s="30">
        <f>N244-I244</f>
        <v>135716.75</v>
      </c>
      <c r="P244" s="239">
        <f>O244/I244</f>
        <v>0.01</v>
      </c>
      <c r="Q244" s="248">
        <f>J244-E244</f>
        <v>-19.5</v>
      </c>
      <c r="R244" s="4">
        <f>Q244/E244</f>
        <v>-9.1467704864205638E-3</v>
      </c>
      <c r="S244" s="308">
        <f>K244-6446</f>
        <v>0</v>
      </c>
      <c r="T244" s="342"/>
      <c r="U244" s="309">
        <f>6621-K244</f>
        <v>175</v>
      </c>
      <c r="V244" s="16">
        <f>U244*J244</f>
        <v>369670</v>
      </c>
    </row>
    <row r="245" spans="1:22" ht="14.5" x14ac:dyDescent="0.35">
      <c r="A245" s="1">
        <v>243</v>
      </c>
      <c r="B245" s="233">
        <v>5184</v>
      </c>
      <c r="C245" s="233">
        <v>5184</v>
      </c>
      <c r="D245" s="235" t="s">
        <v>348</v>
      </c>
      <c r="E245" s="285">
        <f>VLOOKUP($B245,[1]FY2015_SchlAid!$C$4:$KA$4192,282,FALSE)</f>
        <v>1836.3</v>
      </c>
      <c r="F245" s="29">
        <v>6367</v>
      </c>
      <c r="G245" s="28">
        <v>11691722</v>
      </c>
      <c r="H245" s="29">
        <v>0</v>
      </c>
      <c r="I245" s="28">
        <f>G245+H245</f>
        <v>11691722</v>
      </c>
      <c r="J245" s="229">
        <v>1833.5</v>
      </c>
      <c r="K245" s="30">
        <f>F245+$H$2</f>
        <v>6447</v>
      </c>
      <c r="L245" s="275">
        <f>J245*K245</f>
        <v>11820574.5</v>
      </c>
      <c r="M245" s="29">
        <f>MAX((G245*1.01)-L245,0)</f>
        <v>0</v>
      </c>
      <c r="N245" s="279">
        <f>L245+M245</f>
        <v>11820574.5</v>
      </c>
      <c r="O245" s="30">
        <f>N245-I245</f>
        <v>128852.5</v>
      </c>
      <c r="P245" s="239">
        <f>O245/I245</f>
        <v>1.1020831661922855E-2</v>
      </c>
      <c r="Q245" s="248">
        <f>J245-E245</f>
        <v>-2.7999999999999545</v>
      </c>
      <c r="R245" s="4">
        <f>Q245/E245</f>
        <v>-1.5248053150356449E-3</v>
      </c>
      <c r="S245" s="308">
        <f>K245-6446</f>
        <v>1</v>
      </c>
      <c r="T245" s="342">
        <f>S245*J245</f>
        <v>1833.5</v>
      </c>
      <c r="U245" s="309">
        <f>6621-K245</f>
        <v>174</v>
      </c>
      <c r="V245" s="16">
        <f>U245*J245</f>
        <v>319029</v>
      </c>
    </row>
    <row r="246" spans="1:22" ht="14.5" x14ac:dyDescent="0.35">
      <c r="A246" s="1">
        <v>244</v>
      </c>
      <c r="B246" s="233">
        <v>5250</v>
      </c>
      <c r="C246" s="233">
        <v>5250</v>
      </c>
      <c r="D246" s="235" t="s">
        <v>349</v>
      </c>
      <c r="E246" s="285">
        <f>VLOOKUP($B246,[1]FY2015_SchlAid!$C$4:$KA$4192,282,FALSE)</f>
        <v>4288.6000000000004</v>
      </c>
      <c r="F246" s="29">
        <v>6499</v>
      </c>
      <c r="G246" s="28">
        <v>27871611</v>
      </c>
      <c r="H246" s="29">
        <v>0</v>
      </c>
      <c r="I246" s="28">
        <f>G246+H246</f>
        <v>27871611</v>
      </c>
      <c r="J246" s="229">
        <v>4386.1000000000004</v>
      </c>
      <c r="K246" s="30">
        <f>F246+$H$2</f>
        <v>6579</v>
      </c>
      <c r="L246" s="275">
        <f>J246*K246</f>
        <v>28856151.900000002</v>
      </c>
      <c r="M246" s="29">
        <f>MAX((G246*1.01)-L246,0)</f>
        <v>0</v>
      </c>
      <c r="N246" s="279">
        <f>L246+M246</f>
        <v>28856151.900000002</v>
      </c>
      <c r="O246" s="30">
        <f>N246-I246</f>
        <v>984540.90000000224</v>
      </c>
      <c r="P246" s="239">
        <f>O246/I246</f>
        <v>3.5324147570802503E-2</v>
      </c>
      <c r="Q246" s="248">
        <f>J246-E246</f>
        <v>97.5</v>
      </c>
      <c r="R246" s="4">
        <f>Q246/E246</f>
        <v>2.2734691974070791E-2</v>
      </c>
      <c r="S246" s="308">
        <f>K246-6446</f>
        <v>133</v>
      </c>
      <c r="T246" s="342">
        <f>S246*J246</f>
        <v>583351.30000000005</v>
      </c>
      <c r="U246" s="309">
        <f>6621-K246</f>
        <v>42</v>
      </c>
      <c r="V246" s="16">
        <f>U246*J246</f>
        <v>184216.2</v>
      </c>
    </row>
    <row r="247" spans="1:22" ht="14.5" x14ac:dyDescent="0.35">
      <c r="A247" s="1">
        <v>245</v>
      </c>
      <c r="B247" s="233">
        <v>5256</v>
      </c>
      <c r="C247" s="233">
        <v>5256</v>
      </c>
      <c r="D247" s="236" t="s">
        <v>350</v>
      </c>
      <c r="E247" s="286">
        <f>VLOOKUP($B247,[1]FY2015_SchlAid!$C$4:$KA$4192,282,FALSE)</f>
        <v>641.29999999999995</v>
      </c>
      <c r="F247" s="35">
        <v>6366</v>
      </c>
      <c r="G247" s="34">
        <v>4082516</v>
      </c>
      <c r="H247" s="35">
        <v>0</v>
      </c>
      <c r="I247" s="34">
        <f>G247+H247</f>
        <v>4082516</v>
      </c>
      <c r="J247" s="230">
        <v>670.4</v>
      </c>
      <c r="K247" s="36">
        <f>F247+$H$2</f>
        <v>6446</v>
      </c>
      <c r="L247" s="276">
        <f>J247*K247</f>
        <v>4321398.3999999994</v>
      </c>
      <c r="M247" s="35">
        <f>MAX((G247*1.01)-L247,0)</f>
        <v>0</v>
      </c>
      <c r="N247" s="280">
        <f>L247+M247</f>
        <v>4321398.3999999994</v>
      </c>
      <c r="O247" s="36">
        <f>N247-I247</f>
        <v>238882.39999999944</v>
      </c>
      <c r="P247" s="240">
        <f>O247/I247</f>
        <v>5.8513524503026916E-2</v>
      </c>
      <c r="Q247" s="248">
        <f>J247-E247</f>
        <v>29.100000000000023</v>
      </c>
      <c r="R247" s="4">
        <f>Q247/E247</f>
        <v>4.5376578824263256E-2</v>
      </c>
      <c r="S247" s="339">
        <f>K247-6446</f>
        <v>0</v>
      </c>
      <c r="T247" s="343"/>
      <c r="U247" s="340">
        <f>6621-K247</f>
        <v>175</v>
      </c>
      <c r="V247" s="344">
        <f>U247*J247</f>
        <v>117320</v>
      </c>
    </row>
    <row r="248" spans="1:22" ht="14.5" x14ac:dyDescent="0.35">
      <c r="A248" s="1">
        <v>246</v>
      </c>
      <c r="B248" s="233">
        <v>5283</v>
      </c>
      <c r="C248" s="233">
        <v>5283</v>
      </c>
      <c r="D248" s="235" t="s">
        <v>50</v>
      </c>
      <c r="E248" s="285">
        <f>VLOOKUP($B248,[1]FY2015_SchlAid!$C$4:$KA$4192,282,FALSE)</f>
        <v>704.2</v>
      </c>
      <c r="F248" s="29">
        <v>6501</v>
      </c>
      <c r="G248" s="28">
        <v>4578004</v>
      </c>
      <c r="H248" s="29">
        <v>0</v>
      </c>
      <c r="I248" s="28">
        <f>G248+H248</f>
        <v>4578004</v>
      </c>
      <c r="J248" s="229">
        <v>693.7</v>
      </c>
      <c r="K248" s="30">
        <f>F248+$H$2</f>
        <v>6581</v>
      </c>
      <c r="L248" s="275">
        <f>J248*K248</f>
        <v>4565239.7</v>
      </c>
      <c r="M248" s="29">
        <f>MAX((G248*1.01)-L248,0)</f>
        <v>58544.339999999851</v>
      </c>
      <c r="N248" s="279">
        <f>L248+M248</f>
        <v>4623784.04</v>
      </c>
      <c r="O248" s="30">
        <f>N248-I248</f>
        <v>45780.040000000037</v>
      </c>
      <c r="P248" s="239">
        <f>O248/I248</f>
        <v>1.0000000000000009E-2</v>
      </c>
      <c r="Q248" s="248">
        <f>J248-E248</f>
        <v>-10.5</v>
      </c>
      <c r="R248" s="4">
        <f>Q248/E248</f>
        <v>-1.4910536779324055E-2</v>
      </c>
      <c r="S248" s="308">
        <f>K248-6446</f>
        <v>135</v>
      </c>
      <c r="T248" s="342">
        <f>S248*J248</f>
        <v>93649.5</v>
      </c>
      <c r="U248" s="309">
        <f>6621-K248</f>
        <v>40</v>
      </c>
      <c r="V248" s="16">
        <f>U248*J248</f>
        <v>27748</v>
      </c>
    </row>
    <row r="249" spans="1:22" ht="14.5" x14ac:dyDescent="0.35">
      <c r="A249" s="1">
        <v>247</v>
      </c>
      <c r="B249" s="233">
        <v>5310</v>
      </c>
      <c r="C249" s="233">
        <v>5310</v>
      </c>
      <c r="D249" s="235" t="s">
        <v>352</v>
      </c>
      <c r="E249" s="285">
        <f>VLOOKUP($B249,[1]FY2015_SchlAid!$C$4:$KA$4192,282,FALSE)</f>
        <v>659.3</v>
      </c>
      <c r="F249" s="29">
        <v>6379</v>
      </c>
      <c r="G249" s="28">
        <v>4205675</v>
      </c>
      <c r="H249" s="29">
        <v>0</v>
      </c>
      <c r="I249" s="28">
        <f>G249+H249</f>
        <v>4205675</v>
      </c>
      <c r="J249" s="229">
        <v>658</v>
      </c>
      <c r="K249" s="30">
        <f>F249+$H$2</f>
        <v>6459</v>
      </c>
      <c r="L249" s="275">
        <f>J249*K249</f>
        <v>4250022</v>
      </c>
      <c r="M249" s="29">
        <f>MAX((G249*1.01)-L249,0)</f>
        <v>0</v>
      </c>
      <c r="N249" s="279">
        <f>L249+M249</f>
        <v>4250022</v>
      </c>
      <c r="O249" s="30">
        <f>N249-I249</f>
        <v>44347</v>
      </c>
      <c r="P249" s="239">
        <f>O249/I249</f>
        <v>1.0544561812313124E-2</v>
      </c>
      <c r="Q249" s="248">
        <f>J249-E249</f>
        <v>-1.2999999999999545</v>
      </c>
      <c r="R249" s="4">
        <f>Q249/E249</f>
        <v>-1.9717882602759817E-3</v>
      </c>
      <c r="S249" s="308">
        <f>K249-6446</f>
        <v>13</v>
      </c>
      <c r="T249" s="342">
        <f>S249*J249</f>
        <v>8554</v>
      </c>
      <c r="U249" s="309">
        <f>6621-K249</f>
        <v>162</v>
      </c>
      <c r="V249" s="16">
        <f>U249*J249</f>
        <v>106596</v>
      </c>
    </row>
    <row r="250" spans="1:22" ht="14.5" x14ac:dyDescent="0.35">
      <c r="A250" s="1">
        <v>248</v>
      </c>
      <c r="B250" s="233">
        <v>5323</v>
      </c>
      <c r="C250" s="233">
        <v>5325</v>
      </c>
      <c r="D250" s="235" t="s">
        <v>52</v>
      </c>
      <c r="E250" s="285">
        <f>VLOOKUP($B250,[1]FY2015_SchlAid!$C$4:$KA$4192,282,FALSE)</f>
        <v>581.4</v>
      </c>
      <c r="F250" s="29">
        <v>6486</v>
      </c>
      <c r="G250" s="28">
        <v>3770960</v>
      </c>
      <c r="H250" s="29">
        <v>48906</v>
      </c>
      <c r="I250" s="28">
        <f>G250+H250</f>
        <v>3819866</v>
      </c>
      <c r="J250" s="229">
        <v>583.4</v>
      </c>
      <c r="K250" s="30">
        <f>F250+$H$2</f>
        <v>6566</v>
      </c>
      <c r="L250" s="275">
        <f>J250*K250</f>
        <v>3830604.4</v>
      </c>
      <c r="M250" s="29">
        <f>MAX((G250*1.01)-L250,0)</f>
        <v>0</v>
      </c>
      <c r="N250" s="279">
        <f>L250+M250</f>
        <v>3830604.4</v>
      </c>
      <c r="O250" s="30">
        <f>N250-I250</f>
        <v>10738.399999999907</v>
      </c>
      <c r="P250" s="239">
        <f>O250/I250</f>
        <v>2.8111980891476055E-3</v>
      </c>
      <c r="Q250" s="248">
        <f>J250-E250</f>
        <v>2</v>
      </c>
      <c r="R250" s="4">
        <f>Q250/E250</f>
        <v>3.4399724802201583E-3</v>
      </c>
      <c r="S250" s="308">
        <f>K250-6446</f>
        <v>120</v>
      </c>
      <c r="T250" s="342">
        <f>S250*J250</f>
        <v>70008</v>
      </c>
      <c r="U250" s="309">
        <f>6621-K250</f>
        <v>55</v>
      </c>
      <c r="V250" s="16">
        <f>U250*J250</f>
        <v>32087</v>
      </c>
    </row>
    <row r="251" spans="1:22" ht="14.5" x14ac:dyDescent="0.35">
      <c r="A251" s="1">
        <v>249</v>
      </c>
      <c r="B251" s="233">
        <v>5328</v>
      </c>
      <c r="C251" s="233">
        <v>5328</v>
      </c>
      <c r="D251" s="235" t="s">
        <v>353</v>
      </c>
      <c r="E251" s="285">
        <f>VLOOKUP($B251,[1]FY2015_SchlAid!$C$4:$KA$4192,282,FALSE)</f>
        <v>84.8</v>
      </c>
      <c r="F251" s="29">
        <v>6541</v>
      </c>
      <c r="G251" s="28">
        <v>554677</v>
      </c>
      <c r="H251" s="29">
        <v>15086</v>
      </c>
      <c r="I251" s="28">
        <f>G251+H251</f>
        <v>569763</v>
      </c>
      <c r="J251" s="229">
        <v>89.4</v>
      </c>
      <c r="K251" s="30">
        <f>F251+$H$2</f>
        <v>6621</v>
      </c>
      <c r="L251" s="275">
        <f>J251*K251</f>
        <v>591917.4</v>
      </c>
      <c r="M251" s="29">
        <f>MAX((G251*1.01)-L251,0)</f>
        <v>0</v>
      </c>
      <c r="N251" s="279">
        <f>L251+M251</f>
        <v>591917.4</v>
      </c>
      <c r="O251" s="30">
        <f>N251-I251</f>
        <v>22154.400000000023</v>
      </c>
      <c r="P251" s="239">
        <f>O251/I251</f>
        <v>3.8883535785932087E-2</v>
      </c>
      <c r="Q251" s="248">
        <f>J251-E251</f>
        <v>4.6000000000000085</v>
      </c>
      <c r="R251" s="4">
        <f>Q251/E251</f>
        <v>5.4245283018868024E-2</v>
      </c>
      <c r="S251" s="308">
        <f>K251-6446</f>
        <v>175</v>
      </c>
      <c r="T251" s="342">
        <f>S251*J251</f>
        <v>15645.000000000002</v>
      </c>
      <c r="U251" s="309">
        <f>6621-K251</f>
        <v>0</v>
      </c>
      <c r="V251" s="16">
        <f>U251*J251</f>
        <v>0</v>
      </c>
    </row>
    <row r="252" spans="1:22" ht="14.5" x14ac:dyDescent="0.35">
      <c r="A252" s="1">
        <v>251</v>
      </c>
      <c r="B252" s="233">
        <v>5463</v>
      </c>
      <c r="C252" s="233">
        <v>5463</v>
      </c>
      <c r="D252" s="236" t="s">
        <v>355</v>
      </c>
      <c r="E252" s="286">
        <f>VLOOKUP($B252,[1]FY2015_SchlAid!$C$4:$KA$4192,282,FALSE)</f>
        <v>1166.5</v>
      </c>
      <c r="F252" s="35">
        <v>6366</v>
      </c>
      <c r="G252" s="34">
        <v>7425939</v>
      </c>
      <c r="H252" s="35">
        <v>34752</v>
      </c>
      <c r="I252" s="34">
        <f>G252+H252</f>
        <v>7460691</v>
      </c>
      <c r="J252" s="230">
        <v>1129</v>
      </c>
      <c r="K252" s="36">
        <f>F252+$H$2</f>
        <v>6446</v>
      </c>
      <c r="L252" s="276">
        <f>J252*K252</f>
        <v>7277534</v>
      </c>
      <c r="M252" s="35">
        <f>MAX((G252*1.01)-L252,0)</f>
        <v>222664.38999999966</v>
      </c>
      <c r="N252" s="280">
        <f>L252+M252</f>
        <v>7500198.3899999997</v>
      </c>
      <c r="O252" s="36">
        <f>N252-I252</f>
        <v>39507.389999999665</v>
      </c>
      <c r="P252" s="240">
        <f>O252/I252</f>
        <v>5.2954062834125772E-3</v>
      </c>
      <c r="Q252" s="248">
        <f>J252-E252</f>
        <v>-37.5</v>
      </c>
      <c r="R252" s="4">
        <f>Q252/E252</f>
        <v>-3.214744963566224E-2</v>
      </c>
      <c r="S252" s="339">
        <f>K252-6446</f>
        <v>0</v>
      </c>
      <c r="T252" s="343"/>
      <c r="U252" s="340">
        <f>6621-K252</f>
        <v>175</v>
      </c>
      <c r="V252" s="344">
        <f>U252*J252</f>
        <v>197575</v>
      </c>
    </row>
    <row r="253" spans="1:22" ht="14.5" x14ac:dyDescent="0.35">
      <c r="A253" s="1">
        <v>252</v>
      </c>
      <c r="B253" s="233">
        <v>5486</v>
      </c>
      <c r="C253" s="233">
        <v>5486</v>
      </c>
      <c r="D253" s="235" t="s">
        <v>356</v>
      </c>
      <c r="E253" s="285">
        <f>VLOOKUP($B253,[1]FY2015_SchlAid!$C$4:$KA$4192,282,FALSE)</f>
        <v>388.7</v>
      </c>
      <c r="F253" s="29">
        <v>6387</v>
      </c>
      <c r="G253" s="28">
        <v>2482627</v>
      </c>
      <c r="H253" s="29">
        <v>0</v>
      </c>
      <c r="I253" s="28">
        <f>G253+H253</f>
        <v>2482627</v>
      </c>
      <c r="J253" s="229">
        <v>379</v>
      </c>
      <c r="K253" s="30">
        <f>F253+$H$2</f>
        <v>6467</v>
      </c>
      <c r="L253" s="275">
        <f>J253*K253</f>
        <v>2450993</v>
      </c>
      <c r="M253" s="29">
        <f>MAX((G253*1.01)-L253,0)</f>
        <v>56460.270000000019</v>
      </c>
      <c r="N253" s="279">
        <f>L253+M253</f>
        <v>2507453.27</v>
      </c>
      <c r="O253" s="30">
        <f>N253-I253</f>
        <v>24826.270000000019</v>
      </c>
      <c r="P253" s="239">
        <f>O253/I253</f>
        <v>1.0000000000000007E-2</v>
      </c>
      <c r="Q253" s="248">
        <f>J253-E253</f>
        <v>-9.6999999999999886</v>
      </c>
      <c r="R253" s="4">
        <f>Q253/E253</f>
        <v>-2.4954978132235628E-2</v>
      </c>
      <c r="S253" s="308">
        <f>K253-6446</f>
        <v>21</v>
      </c>
      <c r="T253" s="342">
        <f>S253*J253</f>
        <v>7959</v>
      </c>
      <c r="U253" s="309">
        <f>6621-K253</f>
        <v>154</v>
      </c>
      <c r="V253" s="16">
        <f>U253*J253</f>
        <v>58366</v>
      </c>
    </row>
    <row r="254" spans="1:22" ht="14.5" x14ac:dyDescent="0.35">
      <c r="A254" s="1">
        <v>253</v>
      </c>
      <c r="B254" s="233">
        <v>5508</v>
      </c>
      <c r="C254" s="233">
        <v>5508</v>
      </c>
      <c r="D254" s="235" t="s">
        <v>357</v>
      </c>
      <c r="E254" s="285">
        <f>VLOOKUP($B254,[1]FY2015_SchlAid!$C$4:$KA$4192,282,FALSE)</f>
        <v>301.7</v>
      </c>
      <c r="F254" s="29">
        <v>6366</v>
      </c>
      <c r="G254" s="28">
        <v>1920622</v>
      </c>
      <c r="H254" s="29">
        <v>0</v>
      </c>
      <c r="I254" s="28">
        <f>G254+H254</f>
        <v>1920622</v>
      </c>
      <c r="J254" s="229">
        <v>306.10000000000002</v>
      </c>
      <c r="K254" s="30">
        <f>F254+$H$2</f>
        <v>6446</v>
      </c>
      <c r="L254" s="275">
        <f>J254*K254</f>
        <v>1973120.6</v>
      </c>
      <c r="M254" s="29">
        <f>MAX((G254*1.01)-L254,0)</f>
        <v>0</v>
      </c>
      <c r="N254" s="279">
        <f>L254+M254</f>
        <v>1973120.6</v>
      </c>
      <c r="O254" s="30">
        <f>N254-I254</f>
        <v>52498.600000000093</v>
      </c>
      <c r="P254" s="239">
        <f>O254/I254</f>
        <v>2.7334165702569319E-2</v>
      </c>
      <c r="Q254" s="248">
        <f>J254-E254</f>
        <v>4.4000000000000341</v>
      </c>
      <c r="R254" s="4">
        <f>Q254/E254</f>
        <v>1.4584023864766437E-2</v>
      </c>
      <c r="S254" s="308">
        <f>K254-6446</f>
        <v>0</v>
      </c>
      <c r="T254" s="342"/>
      <c r="U254" s="309">
        <f>6621-K254</f>
        <v>175</v>
      </c>
      <c r="V254" s="16">
        <f>U254*J254</f>
        <v>53567.500000000007</v>
      </c>
    </row>
    <row r="255" spans="1:22" ht="14.5" x14ac:dyDescent="0.35">
      <c r="A255" s="1">
        <v>254</v>
      </c>
      <c r="B255" s="233">
        <v>1975</v>
      </c>
      <c r="C255" s="233">
        <v>1975</v>
      </c>
      <c r="D255" s="235" t="s">
        <v>53</v>
      </c>
      <c r="E255" s="285">
        <f>VLOOKUP($B255,[1]FY2015_SchlAid!$C$4:$KA$4192,282,FALSE)</f>
        <v>422</v>
      </c>
      <c r="F255" s="29">
        <v>6375</v>
      </c>
      <c r="G255" s="28">
        <v>2690250</v>
      </c>
      <c r="H255" s="29">
        <v>0</v>
      </c>
      <c r="I255" s="28">
        <f>G255+H255</f>
        <v>2690250</v>
      </c>
      <c r="J255" s="229">
        <v>411</v>
      </c>
      <c r="K255" s="30">
        <f>F255+$H$2</f>
        <v>6455</v>
      </c>
      <c r="L255" s="275">
        <f>J255*K255</f>
        <v>2653005</v>
      </c>
      <c r="M255" s="29">
        <f>MAX((G255*1.01)-L255,0)</f>
        <v>64147.5</v>
      </c>
      <c r="N255" s="279">
        <f>L255+M255</f>
        <v>2717152.5</v>
      </c>
      <c r="O255" s="30">
        <f>N255-I255</f>
        <v>26902.5</v>
      </c>
      <c r="P255" s="239">
        <f>O255/I255</f>
        <v>0.01</v>
      </c>
      <c r="Q255" s="248">
        <f>J255-E255</f>
        <v>-11</v>
      </c>
      <c r="R255" s="4">
        <f>Q255/E255</f>
        <v>-2.6066350710900472E-2</v>
      </c>
      <c r="S255" s="308">
        <f>K255-6446</f>
        <v>9</v>
      </c>
      <c r="T255" s="342">
        <f>S255*J255</f>
        <v>3699</v>
      </c>
      <c r="U255" s="309">
        <f>6621-K255</f>
        <v>166</v>
      </c>
      <c r="V255" s="16">
        <f>U255*J255</f>
        <v>68226</v>
      </c>
    </row>
    <row r="256" spans="1:22" ht="14.5" x14ac:dyDescent="0.35">
      <c r="A256" s="1">
        <v>255</v>
      </c>
      <c r="B256" s="233">
        <v>4824</v>
      </c>
      <c r="C256" s="233">
        <v>5510</v>
      </c>
      <c r="D256" s="235" t="s">
        <v>54</v>
      </c>
      <c r="E256" s="285">
        <f>VLOOKUP($B256,[1]FY2015_SchlAid!$C$4:$KA$4192,282,FALSE)</f>
        <v>713</v>
      </c>
      <c r="F256" s="29">
        <v>6366</v>
      </c>
      <c r="G256" s="28">
        <v>4538958</v>
      </c>
      <c r="H256" s="29">
        <v>0</v>
      </c>
      <c r="I256" s="28">
        <f>G256+H256</f>
        <v>4538958</v>
      </c>
      <c r="J256" s="229">
        <v>684.1</v>
      </c>
      <c r="K256" s="30">
        <f>F256+$H$2</f>
        <v>6446</v>
      </c>
      <c r="L256" s="275">
        <f>J256*K256</f>
        <v>4409708.6000000006</v>
      </c>
      <c r="M256" s="29">
        <f>MAX((G256*1.01)-L256,0)</f>
        <v>174638.97999999952</v>
      </c>
      <c r="N256" s="279">
        <f>L256+M256</f>
        <v>4584347.58</v>
      </c>
      <c r="O256" s="30">
        <f>N256-I256</f>
        <v>45389.580000000075</v>
      </c>
      <c r="P256" s="239">
        <f>O256/I256</f>
        <v>1.0000000000000016E-2</v>
      </c>
      <c r="Q256" s="248">
        <f>J256-E256</f>
        <v>-28.899999999999977</v>
      </c>
      <c r="R256" s="4">
        <f>Q256/E256</f>
        <v>-4.0532959326788187E-2</v>
      </c>
      <c r="S256" s="308">
        <f>K256-6446</f>
        <v>0</v>
      </c>
      <c r="T256" s="342"/>
      <c r="U256" s="309">
        <f>6621-K256</f>
        <v>175</v>
      </c>
      <c r="V256" s="16">
        <f>U256*J256</f>
        <v>119717.5</v>
      </c>
    </row>
    <row r="257" spans="1:22" ht="14.5" x14ac:dyDescent="0.35">
      <c r="A257" s="1">
        <v>256</v>
      </c>
      <c r="B257" s="233">
        <v>5607</v>
      </c>
      <c r="C257" s="233">
        <v>5607</v>
      </c>
      <c r="D257" s="236" t="s">
        <v>358</v>
      </c>
      <c r="E257" s="286">
        <f>VLOOKUP($B257,[1]FY2015_SchlAid!$C$4:$KA$4192,282,FALSE)</f>
        <v>675.2</v>
      </c>
      <c r="F257" s="35">
        <v>6407</v>
      </c>
      <c r="G257" s="34">
        <v>4326006</v>
      </c>
      <c r="H257" s="35">
        <v>0</v>
      </c>
      <c r="I257" s="34">
        <f>G257+H257</f>
        <v>4326006</v>
      </c>
      <c r="J257" s="230">
        <v>711.6</v>
      </c>
      <c r="K257" s="36">
        <f>F257+$H$2</f>
        <v>6487</v>
      </c>
      <c r="L257" s="276">
        <f>J257*K257</f>
        <v>4616149.2</v>
      </c>
      <c r="M257" s="35">
        <f>MAX((G257*1.01)-L257,0)</f>
        <v>0</v>
      </c>
      <c r="N257" s="280">
        <f>L257+M257</f>
        <v>4616149.2</v>
      </c>
      <c r="O257" s="36">
        <f>N257-I257</f>
        <v>290143.20000000019</v>
      </c>
      <c r="P257" s="240">
        <f>O257/I257</f>
        <v>6.7069532497181047E-2</v>
      </c>
      <c r="Q257" s="248">
        <f>J257-E257</f>
        <v>36.399999999999977</v>
      </c>
      <c r="R257" s="4">
        <f>Q257/E257</f>
        <v>5.3909952606635031E-2</v>
      </c>
      <c r="S257" s="339">
        <f>K257-6446</f>
        <v>41</v>
      </c>
      <c r="T257" s="343">
        <f>S257*J257</f>
        <v>29175.600000000002</v>
      </c>
      <c r="U257" s="340">
        <f>6621-K257</f>
        <v>134</v>
      </c>
      <c r="V257" s="344">
        <f>U257*J257</f>
        <v>95354.400000000009</v>
      </c>
    </row>
    <row r="258" spans="1:22" ht="14.5" x14ac:dyDescent="0.35">
      <c r="A258" s="1">
        <v>258</v>
      </c>
      <c r="B258" s="233">
        <v>5643</v>
      </c>
      <c r="C258" s="233">
        <v>5643</v>
      </c>
      <c r="D258" s="235" t="s">
        <v>360</v>
      </c>
      <c r="E258" s="285">
        <f>VLOOKUP($B258,[1]FY2015_SchlAid!$C$4:$KA$4192,282,FALSE)</f>
        <v>977.2</v>
      </c>
      <c r="F258" s="29">
        <v>6366</v>
      </c>
      <c r="G258" s="28">
        <v>6220855</v>
      </c>
      <c r="H258" s="29">
        <v>0</v>
      </c>
      <c r="I258" s="28">
        <f>G258+H258</f>
        <v>6220855</v>
      </c>
      <c r="J258" s="229">
        <v>996</v>
      </c>
      <c r="K258" s="30">
        <f>F258+$H$2</f>
        <v>6446</v>
      </c>
      <c r="L258" s="275">
        <f>J258*K258</f>
        <v>6420216</v>
      </c>
      <c r="M258" s="29">
        <f>MAX((G258*1.01)-L258,0)</f>
        <v>0</v>
      </c>
      <c r="N258" s="279">
        <f>L258+M258</f>
        <v>6420216</v>
      </c>
      <c r="O258" s="30">
        <f>N258-I258</f>
        <v>199361</v>
      </c>
      <c r="P258" s="239">
        <f>O258/I258</f>
        <v>3.2047202514766858E-2</v>
      </c>
      <c r="Q258" s="248">
        <f>J258-E258</f>
        <v>18.799999999999955</v>
      </c>
      <c r="R258" s="4">
        <f>Q258/E258</f>
        <v>1.9238641015145264E-2</v>
      </c>
      <c r="S258" s="308">
        <f>K258-6446</f>
        <v>0</v>
      </c>
      <c r="T258" s="342"/>
      <c r="U258" s="309">
        <f>6621-K258</f>
        <v>175</v>
      </c>
      <c r="V258" s="16">
        <f>U258*J258</f>
        <v>174300</v>
      </c>
    </row>
    <row r="259" spans="1:22" ht="14.5" x14ac:dyDescent="0.35">
      <c r="A259" s="1">
        <v>259</v>
      </c>
      <c r="B259" s="233">
        <v>5697</v>
      </c>
      <c r="C259" s="233">
        <v>5697</v>
      </c>
      <c r="D259" s="235" t="s">
        <v>56</v>
      </c>
      <c r="E259" s="285">
        <f>VLOOKUP($B259,[1]FY2015_SchlAid!$C$4:$KA$4192,282,FALSE)</f>
        <v>453.4</v>
      </c>
      <c r="F259" s="29">
        <v>6366</v>
      </c>
      <c r="G259" s="28">
        <v>2886344</v>
      </c>
      <c r="H259" s="29">
        <v>32277</v>
      </c>
      <c r="I259" s="28">
        <f>G259+H259</f>
        <v>2918621</v>
      </c>
      <c r="J259" s="229">
        <v>450.3</v>
      </c>
      <c r="K259" s="30">
        <f>F259+$H$2</f>
        <v>6446</v>
      </c>
      <c r="L259" s="275">
        <f>J259*K259</f>
        <v>2902633.8000000003</v>
      </c>
      <c r="M259" s="29">
        <f>MAX((G259*1.01)-L259,0)</f>
        <v>12573.639999999665</v>
      </c>
      <c r="N259" s="279">
        <f>L259+M259</f>
        <v>2915207.44</v>
      </c>
      <c r="O259" s="30">
        <f>N259-I259</f>
        <v>-3413.5600000000559</v>
      </c>
      <c r="P259" s="239">
        <f>O259/I259</f>
        <v>-1.1695797433103016E-3</v>
      </c>
      <c r="Q259" s="248">
        <f>J259-E259</f>
        <v>-3.0999999999999659</v>
      </c>
      <c r="R259" s="4">
        <f>Q259/E259</f>
        <v>-6.8372298191441685E-3</v>
      </c>
      <c r="S259" s="308">
        <f>K259-6446</f>
        <v>0</v>
      </c>
      <c r="T259" s="342"/>
      <c r="U259" s="309">
        <f>6621-K259</f>
        <v>175</v>
      </c>
      <c r="V259" s="16">
        <f>U259*J259</f>
        <v>78802.5</v>
      </c>
    </row>
    <row r="260" spans="1:22" ht="14.5" x14ac:dyDescent="0.35">
      <c r="A260" s="1">
        <v>260</v>
      </c>
      <c r="B260" s="233">
        <v>5724</v>
      </c>
      <c r="C260" s="233">
        <v>5724</v>
      </c>
      <c r="D260" s="235" t="s">
        <v>57</v>
      </c>
      <c r="E260" s="285">
        <f>VLOOKUP($B260,[1]FY2015_SchlAid!$C$4:$KA$4192,282,FALSE)</f>
        <v>243</v>
      </c>
      <c r="F260" s="29">
        <v>6380</v>
      </c>
      <c r="G260" s="28">
        <v>1550340</v>
      </c>
      <c r="H260" s="29">
        <v>0</v>
      </c>
      <c r="I260" s="28">
        <f>G260+H260</f>
        <v>1550340</v>
      </c>
      <c r="J260" s="229">
        <v>244</v>
      </c>
      <c r="K260" s="30">
        <f>F260+$H$2</f>
        <v>6460</v>
      </c>
      <c r="L260" s="275">
        <f>J260*K260</f>
        <v>1576240</v>
      </c>
      <c r="M260" s="29">
        <f>MAX((G260*1.01)-L260,0)</f>
        <v>0</v>
      </c>
      <c r="N260" s="279">
        <f>L260+M260</f>
        <v>1576240</v>
      </c>
      <c r="O260" s="30">
        <f>N260-I260</f>
        <v>25900</v>
      </c>
      <c r="P260" s="239">
        <f>O260/I260</f>
        <v>1.670601287459525E-2</v>
      </c>
      <c r="Q260" s="248">
        <f>J260-E260</f>
        <v>1</v>
      </c>
      <c r="R260" s="4">
        <f>Q260/E260</f>
        <v>4.11522633744856E-3</v>
      </c>
      <c r="S260" s="308">
        <f>K260-6446</f>
        <v>14</v>
      </c>
      <c r="T260" s="342">
        <f>S260*J260</f>
        <v>3416</v>
      </c>
      <c r="U260" s="309">
        <f>6621-K260</f>
        <v>161</v>
      </c>
      <c r="V260" s="16">
        <f>U260*J260</f>
        <v>39284</v>
      </c>
    </row>
    <row r="261" spans="1:22" ht="14.5" x14ac:dyDescent="0.35">
      <c r="A261" s="1">
        <v>261</v>
      </c>
      <c r="B261" s="233">
        <v>5805</v>
      </c>
      <c r="C261" s="233">
        <v>5805</v>
      </c>
      <c r="D261" s="235" t="s">
        <v>363</v>
      </c>
      <c r="E261" s="285">
        <f>VLOOKUP($B261,[1]FY2015_SchlAid!$C$4:$KA$4192,282,FALSE)</f>
        <v>1162.3</v>
      </c>
      <c r="F261" s="29">
        <v>6434</v>
      </c>
      <c r="G261" s="28">
        <v>7478238</v>
      </c>
      <c r="H261" s="29">
        <v>30331</v>
      </c>
      <c r="I261" s="28">
        <f>G261+H261</f>
        <v>7508569</v>
      </c>
      <c r="J261" s="229">
        <v>1177.7</v>
      </c>
      <c r="K261" s="30">
        <f>F261+$H$2</f>
        <v>6514</v>
      </c>
      <c r="L261" s="275">
        <f>J261*K261</f>
        <v>7671537.8000000007</v>
      </c>
      <c r="M261" s="29">
        <f>MAX((G261*1.01)-L261,0)</f>
        <v>0</v>
      </c>
      <c r="N261" s="279">
        <f>L261+M261</f>
        <v>7671537.8000000007</v>
      </c>
      <c r="O261" s="30">
        <f>N261-I261</f>
        <v>162968.80000000075</v>
      </c>
      <c r="P261" s="239">
        <f>O261/I261</f>
        <v>2.1704375361004308E-2</v>
      </c>
      <c r="Q261" s="248">
        <f>J261-E261</f>
        <v>15.400000000000091</v>
      </c>
      <c r="R261" s="4">
        <f>Q261/E261</f>
        <v>1.32495913275403E-2</v>
      </c>
      <c r="S261" s="308">
        <f>K261-6446</f>
        <v>68</v>
      </c>
      <c r="T261" s="342">
        <f>S261*J261</f>
        <v>80083.600000000006</v>
      </c>
      <c r="U261" s="309">
        <f>6621-K261</f>
        <v>107</v>
      </c>
      <c r="V261" s="16">
        <f>U261*J261</f>
        <v>126013.90000000001</v>
      </c>
    </row>
    <row r="262" spans="1:22" ht="14.5" x14ac:dyDescent="0.35">
      <c r="A262" s="1">
        <v>262</v>
      </c>
      <c r="B262" s="233">
        <v>5823</v>
      </c>
      <c r="C262" s="233">
        <v>5823</v>
      </c>
      <c r="D262" s="236" t="s">
        <v>58</v>
      </c>
      <c r="E262" s="286">
        <f>VLOOKUP($B262,[1]FY2015_SchlAid!$C$4:$KA$4192,282,FALSE)</f>
        <v>377.4</v>
      </c>
      <c r="F262" s="35">
        <v>6433</v>
      </c>
      <c r="G262" s="34">
        <v>2427814</v>
      </c>
      <c r="H262" s="35">
        <v>0</v>
      </c>
      <c r="I262" s="34">
        <f>G262+H262</f>
        <v>2427814</v>
      </c>
      <c r="J262" s="230">
        <v>366.3</v>
      </c>
      <c r="K262" s="36">
        <f>F262+$H$2</f>
        <v>6513</v>
      </c>
      <c r="L262" s="276">
        <f>J262*K262</f>
        <v>2385711.9</v>
      </c>
      <c r="M262" s="35">
        <f>MAX((G262*1.01)-L262,0)</f>
        <v>66380.240000000224</v>
      </c>
      <c r="N262" s="280">
        <f>L262+M262</f>
        <v>2452092.14</v>
      </c>
      <c r="O262" s="36">
        <f>N262-I262</f>
        <v>24278.14000000013</v>
      </c>
      <c r="P262" s="240">
        <f>O262/I262</f>
        <v>1.0000000000000054E-2</v>
      </c>
      <c r="Q262" s="248">
        <f>J262-E262</f>
        <v>-11.099999999999966</v>
      </c>
      <c r="R262" s="4">
        <f>Q262/E262</f>
        <v>-2.9411764705882266E-2</v>
      </c>
      <c r="S262" s="339">
        <f>K262-6446</f>
        <v>67</v>
      </c>
      <c r="T262" s="343">
        <f>S262*J262</f>
        <v>24542.100000000002</v>
      </c>
      <c r="U262" s="340">
        <f>6621-K262</f>
        <v>108</v>
      </c>
      <c r="V262" s="344">
        <f>U262*J262</f>
        <v>39560.400000000001</v>
      </c>
    </row>
    <row r="263" spans="1:22" ht="14.5" x14ac:dyDescent="0.35">
      <c r="A263" s="1">
        <v>263</v>
      </c>
      <c r="B263" s="233">
        <v>5832</v>
      </c>
      <c r="C263" s="233">
        <v>5832</v>
      </c>
      <c r="D263" s="235" t="s">
        <v>364</v>
      </c>
      <c r="E263" s="285">
        <f>VLOOKUP($B263,[1]FY2015_SchlAid!$C$4:$KA$4192,282,FALSE)</f>
        <v>288</v>
      </c>
      <c r="F263" s="29">
        <v>6366</v>
      </c>
      <c r="G263" s="28">
        <v>1833408</v>
      </c>
      <c r="H263" s="29">
        <v>23727</v>
      </c>
      <c r="I263" s="28">
        <f>G263+H263</f>
        <v>1857135</v>
      </c>
      <c r="J263" s="229">
        <v>315.89999999999998</v>
      </c>
      <c r="K263" s="30">
        <f>F263+$H$2</f>
        <v>6446</v>
      </c>
      <c r="L263" s="275">
        <f>J263*K263</f>
        <v>2036291.4</v>
      </c>
      <c r="M263" s="29">
        <f>MAX((G263*1.01)-L263,0)</f>
        <v>0</v>
      </c>
      <c r="N263" s="279">
        <f>L263+M263</f>
        <v>2036291.4</v>
      </c>
      <c r="O263" s="30">
        <f>N263-I263</f>
        <v>179156.39999999991</v>
      </c>
      <c r="P263" s="239">
        <f>O263/I263</f>
        <v>9.6469238908318405E-2</v>
      </c>
      <c r="Q263" s="248">
        <f>J263-E263</f>
        <v>27.899999999999977</v>
      </c>
      <c r="R263" s="4">
        <f>Q263/E263</f>
        <v>9.687499999999992E-2</v>
      </c>
      <c r="S263" s="308">
        <f>K263-6446</f>
        <v>0</v>
      </c>
      <c r="T263" s="342"/>
      <c r="U263" s="309">
        <f>6621-K263</f>
        <v>175</v>
      </c>
      <c r="V263" s="16">
        <f>U263*J263</f>
        <v>55282.499999999993</v>
      </c>
    </row>
    <row r="264" spans="1:22" ht="14.5" x14ac:dyDescent="0.35">
      <c r="A264" s="1">
        <v>265</v>
      </c>
      <c r="B264" s="233">
        <v>5877</v>
      </c>
      <c r="C264" s="233">
        <v>5877</v>
      </c>
      <c r="D264" s="235" t="s">
        <v>59</v>
      </c>
      <c r="E264" s="285">
        <f>VLOOKUP($B264,[1]FY2015_SchlAid!$C$4:$KA$4192,282,FALSE)</f>
        <v>1356.1</v>
      </c>
      <c r="F264" s="29">
        <v>6366</v>
      </c>
      <c r="G264" s="28">
        <v>8632933</v>
      </c>
      <c r="H264" s="29">
        <v>0</v>
      </c>
      <c r="I264" s="28">
        <f>G264+H264</f>
        <v>8632933</v>
      </c>
      <c r="J264" s="229">
        <v>1373.7</v>
      </c>
      <c r="K264" s="30">
        <f>F264+$H$2</f>
        <v>6446</v>
      </c>
      <c r="L264" s="275">
        <f>J264*K264</f>
        <v>8854870.2000000011</v>
      </c>
      <c r="M264" s="29">
        <f>MAX((G264*1.01)-L264,0)</f>
        <v>0</v>
      </c>
      <c r="N264" s="279">
        <f>L264+M264</f>
        <v>8854870.2000000011</v>
      </c>
      <c r="O264" s="30">
        <f>N264-I264</f>
        <v>221937.20000000112</v>
      </c>
      <c r="P264" s="239">
        <f>O264/I264</f>
        <v>2.5708203689290894E-2</v>
      </c>
      <c r="Q264" s="248">
        <f>J264-E264</f>
        <v>17.600000000000136</v>
      </c>
      <c r="R264" s="4">
        <f>Q264/E264</f>
        <v>1.2978393923752038E-2</v>
      </c>
      <c r="S264" s="308">
        <f>K264-6446</f>
        <v>0</v>
      </c>
      <c r="T264" s="342"/>
      <c r="U264" s="309">
        <f>6621-K264</f>
        <v>175</v>
      </c>
      <c r="V264" s="16">
        <f>U264*J264</f>
        <v>240397.5</v>
      </c>
    </row>
    <row r="265" spans="1:22" ht="14.5" x14ac:dyDescent="0.35">
      <c r="A265" s="1">
        <v>266</v>
      </c>
      <c r="B265" s="233">
        <v>5895</v>
      </c>
      <c r="C265" s="233">
        <v>5895</v>
      </c>
      <c r="D265" s="235" t="s">
        <v>366</v>
      </c>
      <c r="E265" s="285">
        <f>VLOOKUP($B265,[1]FY2015_SchlAid!$C$4:$KA$4192,282,FALSE)</f>
        <v>263.8</v>
      </c>
      <c r="F265" s="29">
        <v>6366</v>
      </c>
      <c r="G265" s="28">
        <v>1679351</v>
      </c>
      <c r="H265" s="29">
        <v>0</v>
      </c>
      <c r="I265" s="28">
        <f>G265+H265</f>
        <v>1679351</v>
      </c>
      <c r="J265" s="229">
        <v>271.60000000000002</v>
      </c>
      <c r="K265" s="30">
        <f>F265+$H$2</f>
        <v>6446</v>
      </c>
      <c r="L265" s="275">
        <f>J265*K265</f>
        <v>1750733.6</v>
      </c>
      <c r="M265" s="29">
        <f>MAX((G265*1.01)-L265,0)</f>
        <v>0</v>
      </c>
      <c r="N265" s="279">
        <f>L265+M265</f>
        <v>1750733.6</v>
      </c>
      <c r="O265" s="30">
        <f>N265-I265</f>
        <v>71382.600000000093</v>
      </c>
      <c r="P265" s="239">
        <f>O265/I265</f>
        <v>4.2506063354236304E-2</v>
      </c>
      <c r="Q265" s="248">
        <f>J265-E265</f>
        <v>7.8000000000000114</v>
      </c>
      <c r="R265" s="4">
        <f>Q265/E265</f>
        <v>2.9567854435178207E-2</v>
      </c>
      <c r="S265" s="308">
        <f>K265-6446</f>
        <v>0</v>
      </c>
      <c r="T265" s="342"/>
      <c r="U265" s="309">
        <f>6621-K265</f>
        <v>175</v>
      </c>
      <c r="V265" s="16">
        <f>U265*J265</f>
        <v>47530.000000000007</v>
      </c>
    </row>
    <row r="266" spans="1:22" ht="14.5" x14ac:dyDescent="0.35">
      <c r="A266" s="1">
        <v>267</v>
      </c>
      <c r="B266" s="233">
        <v>5949</v>
      </c>
      <c r="C266" s="233">
        <v>5949</v>
      </c>
      <c r="D266" s="235" t="s">
        <v>368</v>
      </c>
      <c r="E266" s="285">
        <f>VLOOKUP($B266,[1]FY2015_SchlAid!$C$4:$KA$4192,282,FALSE)</f>
        <v>1009.9</v>
      </c>
      <c r="F266" s="29">
        <v>6366</v>
      </c>
      <c r="G266" s="28">
        <v>6429023</v>
      </c>
      <c r="H266" s="29">
        <v>0</v>
      </c>
      <c r="I266" s="28">
        <f>G266+H266</f>
        <v>6429023</v>
      </c>
      <c r="J266" s="229">
        <v>1018.9</v>
      </c>
      <c r="K266" s="30">
        <f>F266+$H$2</f>
        <v>6446</v>
      </c>
      <c r="L266" s="275">
        <f>J266*K266</f>
        <v>6567829.3999999994</v>
      </c>
      <c r="M266" s="29">
        <f>MAX((G266*1.01)-L266,0)</f>
        <v>0</v>
      </c>
      <c r="N266" s="279">
        <f>L266+M266</f>
        <v>6567829.3999999994</v>
      </c>
      <c r="O266" s="30">
        <f>N266-I266</f>
        <v>138806.39999999944</v>
      </c>
      <c r="P266" s="239">
        <f>O266/I266</f>
        <v>2.1590590047663453E-2</v>
      </c>
      <c r="Q266" s="248">
        <f>J266-E266</f>
        <v>9</v>
      </c>
      <c r="R266" s="4">
        <f>Q266/E266</f>
        <v>8.9117734429151399E-3</v>
      </c>
      <c r="S266" s="308">
        <f>K266-6446</f>
        <v>0</v>
      </c>
      <c r="T266" s="342"/>
      <c r="U266" s="309">
        <f>6621-K266</f>
        <v>175</v>
      </c>
      <c r="V266" s="16">
        <f>U266*J266</f>
        <v>178307.5</v>
      </c>
    </row>
    <row r="267" spans="1:22" ht="14.5" x14ac:dyDescent="0.35">
      <c r="A267" s="1">
        <v>268</v>
      </c>
      <c r="B267" s="233">
        <v>5976</v>
      </c>
      <c r="C267" s="233">
        <v>5976</v>
      </c>
      <c r="D267" s="236" t="s">
        <v>369</v>
      </c>
      <c r="E267" s="286">
        <f>VLOOKUP($B267,[1]FY2015_SchlAid!$C$4:$KA$4192,282,FALSE)</f>
        <v>975.6</v>
      </c>
      <c r="F267" s="35">
        <v>6366</v>
      </c>
      <c r="G267" s="34">
        <v>6210670</v>
      </c>
      <c r="H267" s="35">
        <v>0</v>
      </c>
      <c r="I267" s="34">
        <f>G267+H267</f>
        <v>6210670</v>
      </c>
      <c r="J267" s="230">
        <v>978.9</v>
      </c>
      <c r="K267" s="36">
        <f>F267+$H$2</f>
        <v>6446</v>
      </c>
      <c r="L267" s="276">
        <f>J267*K267</f>
        <v>6309989.3999999994</v>
      </c>
      <c r="M267" s="35">
        <f>MAX((G267*1.01)-L267,0)</f>
        <v>0</v>
      </c>
      <c r="N267" s="280">
        <f>L267+M267</f>
        <v>6309989.3999999994</v>
      </c>
      <c r="O267" s="36">
        <f>N267-I267</f>
        <v>99319.399999999441</v>
      </c>
      <c r="P267" s="240">
        <f>O267/I267</f>
        <v>1.5991736801343404E-2</v>
      </c>
      <c r="Q267" s="248">
        <f>J267-E267</f>
        <v>3.2999999999999545</v>
      </c>
      <c r="R267" s="4">
        <f>Q267/E267</f>
        <v>3.3825338253382067E-3</v>
      </c>
      <c r="S267" s="339">
        <f>K267-6446</f>
        <v>0</v>
      </c>
      <c r="T267" s="343"/>
      <c r="U267" s="340">
        <f>6621-K267</f>
        <v>175</v>
      </c>
      <c r="V267" s="344">
        <f>U267*J267</f>
        <v>171307.5</v>
      </c>
    </row>
    <row r="268" spans="1:22" ht="14.5" x14ac:dyDescent="0.35">
      <c r="A268" s="1">
        <v>269</v>
      </c>
      <c r="B268" s="233">
        <v>5994</v>
      </c>
      <c r="C268" s="233">
        <v>5994</v>
      </c>
      <c r="D268" s="235" t="s">
        <v>370</v>
      </c>
      <c r="E268" s="285">
        <f>VLOOKUP($B268,[1]FY2015_SchlAid!$C$4:$KA$4192,282,FALSE)</f>
        <v>771.2</v>
      </c>
      <c r="F268" s="29">
        <v>6396</v>
      </c>
      <c r="G268" s="28">
        <v>4932595</v>
      </c>
      <c r="H268" s="29">
        <v>0</v>
      </c>
      <c r="I268" s="28">
        <f>G268+H268</f>
        <v>4932595</v>
      </c>
      <c r="J268" s="229">
        <v>782.9</v>
      </c>
      <c r="K268" s="30">
        <f>F268+$H$2</f>
        <v>6476</v>
      </c>
      <c r="L268" s="275">
        <f>J268*K268</f>
        <v>5070060.3999999994</v>
      </c>
      <c r="M268" s="29">
        <f>MAX((G268*1.01)-L268,0)</f>
        <v>0</v>
      </c>
      <c r="N268" s="279">
        <f>L268+M268</f>
        <v>5070060.3999999994</v>
      </c>
      <c r="O268" s="30">
        <f>N268-I268</f>
        <v>137465.39999999944</v>
      </c>
      <c r="P268" s="239">
        <f>O268/I268</f>
        <v>2.7868779009831427E-2</v>
      </c>
      <c r="Q268" s="248">
        <f>J268-E268</f>
        <v>11.699999999999932</v>
      </c>
      <c r="R268" s="4">
        <f>Q268/E268</f>
        <v>1.5171161825726052E-2</v>
      </c>
      <c r="S268" s="308">
        <f>K268-6446</f>
        <v>30</v>
      </c>
      <c r="T268" s="342">
        <f>S268*J268</f>
        <v>23487</v>
      </c>
      <c r="U268" s="309">
        <f>6621-K268</f>
        <v>145</v>
      </c>
      <c r="V268" s="16">
        <f>U268*J268</f>
        <v>113520.5</v>
      </c>
    </row>
    <row r="269" spans="1:22" ht="14.5" x14ac:dyDescent="0.35">
      <c r="A269" s="1">
        <v>270</v>
      </c>
      <c r="B269" s="233">
        <v>6003</v>
      </c>
      <c r="C269" s="233">
        <v>6003</v>
      </c>
      <c r="D269" s="235" t="s">
        <v>371</v>
      </c>
      <c r="E269" s="285">
        <f>VLOOKUP($B269,[1]FY2015_SchlAid!$C$4:$KA$4192,282,FALSE)</f>
        <v>322.60000000000002</v>
      </c>
      <c r="F269" s="29">
        <v>6378</v>
      </c>
      <c r="G269" s="28">
        <v>2057543</v>
      </c>
      <c r="H269" s="29">
        <v>0</v>
      </c>
      <c r="I269" s="28">
        <f>G269+H269</f>
        <v>2057543</v>
      </c>
      <c r="J269" s="229">
        <v>301.60000000000002</v>
      </c>
      <c r="K269" s="30">
        <f>F269+$H$2</f>
        <v>6458</v>
      </c>
      <c r="L269" s="275">
        <f>J269*K269</f>
        <v>1947732.8</v>
      </c>
      <c r="M269" s="29">
        <f>MAX((G269*1.01)-L269,0)</f>
        <v>130385.62999999989</v>
      </c>
      <c r="N269" s="279">
        <f>L269+M269</f>
        <v>2078118.43</v>
      </c>
      <c r="O269" s="30">
        <f>N269-I269</f>
        <v>20575.429999999935</v>
      </c>
      <c r="P269" s="239">
        <f>O269/I269</f>
        <v>9.999999999999969E-3</v>
      </c>
      <c r="Q269" s="248">
        <f>J269-E269</f>
        <v>-21</v>
      </c>
      <c r="R269" s="4">
        <f>Q269/E269</f>
        <v>-6.5096094234345939E-2</v>
      </c>
      <c r="S269" s="308">
        <f>K269-6446</f>
        <v>12</v>
      </c>
      <c r="T269" s="342">
        <f>S269*J269</f>
        <v>3619.2000000000003</v>
      </c>
      <c r="U269" s="309">
        <f>6621-K269</f>
        <v>163</v>
      </c>
      <c r="V269" s="16">
        <f>U269*J269</f>
        <v>49160.800000000003</v>
      </c>
    </row>
    <row r="270" spans="1:22" ht="14.5" x14ac:dyDescent="0.35">
      <c r="A270" s="1">
        <v>271</v>
      </c>
      <c r="B270" s="233">
        <v>6012</v>
      </c>
      <c r="C270" s="233">
        <v>6012</v>
      </c>
      <c r="D270" s="235" t="s">
        <v>372</v>
      </c>
      <c r="E270" s="285">
        <f>VLOOKUP($B270,[1]FY2015_SchlAid!$C$4:$KA$4192,282,FALSE)</f>
        <v>532.9</v>
      </c>
      <c r="F270" s="29">
        <v>6374</v>
      </c>
      <c r="G270" s="28">
        <v>3396705</v>
      </c>
      <c r="H270" s="29">
        <v>0</v>
      </c>
      <c r="I270" s="28">
        <f>G270+H270</f>
        <v>3396705</v>
      </c>
      <c r="J270" s="229">
        <v>544</v>
      </c>
      <c r="K270" s="30">
        <f>F270+$H$2</f>
        <v>6454</v>
      </c>
      <c r="L270" s="275">
        <f>J270*K270</f>
        <v>3510976</v>
      </c>
      <c r="M270" s="29">
        <f>MAX((G270*1.01)-L270,0)</f>
        <v>0</v>
      </c>
      <c r="N270" s="279">
        <f>L270+M270</f>
        <v>3510976</v>
      </c>
      <c r="O270" s="30">
        <f>N270-I270</f>
        <v>114271</v>
      </c>
      <c r="P270" s="239">
        <f>O270/I270</f>
        <v>3.3641720432006902E-2</v>
      </c>
      <c r="Q270" s="248">
        <f>J270-E270</f>
        <v>11.100000000000023</v>
      </c>
      <c r="R270" s="4">
        <f>Q270/E270</f>
        <v>2.0829423906924421E-2</v>
      </c>
      <c r="S270" s="308">
        <f>K270-6446</f>
        <v>8</v>
      </c>
      <c r="T270" s="342">
        <f>S270*J270</f>
        <v>4352</v>
      </c>
      <c r="U270" s="309">
        <f>6621-K270</f>
        <v>167</v>
      </c>
      <c r="V270" s="16">
        <f>U270*J270</f>
        <v>90848</v>
      </c>
    </row>
    <row r="271" spans="1:22" ht="14.5" x14ac:dyDescent="0.35">
      <c r="A271" s="1">
        <v>272</v>
      </c>
      <c r="B271" s="233">
        <v>6030</v>
      </c>
      <c r="C271" s="233">
        <v>6030</v>
      </c>
      <c r="D271" s="236" t="s">
        <v>373</v>
      </c>
      <c r="E271" s="286">
        <f>VLOOKUP($B271,[1]FY2015_SchlAid!$C$4:$KA$4192,282,FALSE)</f>
        <v>1114.7</v>
      </c>
      <c r="F271" s="35">
        <v>6366</v>
      </c>
      <c r="G271" s="34">
        <v>7096180</v>
      </c>
      <c r="H271" s="35">
        <v>0</v>
      </c>
      <c r="I271" s="34">
        <f>G271+H271</f>
        <v>7096180</v>
      </c>
      <c r="J271" s="230">
        <v>1140.9000000000001</v>
      </c>
      <c r="K271" s="36">
        <f>F271+$H$2</f>
        <v>6446</v>
      </c>
      <c r="L271" s="276">
        <f>J271*K271</f>
        <v>7354241.4000000004</v>
      </c>
      <c r="M271" s="35">
        <f>MAX((G271*1.01)-L271,0)</f>
        <v>0</v>
      </c>
      <c r="N271" s="280">
        <f>L271+M271</f>
        <v>7354241.4000000004</v>
      </c>
      <c r="O271" s="36">
        <f>N271-I271</f>
        <v>258061.40000000037</v>
      </c>
      <c r="P271" s="240">
        <f>O271/I271</f>
        <v>3.636624211899929E-2</v>
      </c>
      <c r="Q271" s="248">
        <f>J271-E271</f>
        <v>26.200000000000045</v>
      </c>
      <c r="R271" s="4">
        <f>Q271/E271</f>
        <v>2.3504081815735215E-2</v>
      </c>
      <c r="S271" s="339">
        <f>K271-6446</f>
        <v>0</v>
      </c>
      <c r="T271" s="343"/>
      <c r="U271" s="340">
        <f>6621-K271</f>
        <v>175</v>
      </c>
      <c r="V271" s="344">
        <f>U271*J271</f>
        <v>199657.50000000003</v>
      </c>
    </row>
    <row r="272" spans="1:22" ht="14.5" x14ac:dyDescent="0.35">
      <c r="A272" s="1">
        <v>273</v>
      </c>
      <c r="B272" s="233">
        <v>6048</v>
      </c>
      <c r="C272" s="233">
        <v>6035</v>
      </c>
      <c r="D272" s="235" t="s">
        <v>60</v>
      </c>
      <c r="E272" s="285">
        <f>VLOOKUP($B272,[1]FY2015_SchlAid!$C$4:$KA$4192,282,FALSE)</f>
        <v>495.2</v>
      </c>
      <c r="F272" s="29">
        <v>6381</v>
      </c>
      <c r="G272" s="28">
        <v>3159871</v>
      </c>
      <c r="H272" s="29">
        <v>0</v>
      </c>
      <c r="I272" s="28">
        <f>G272+H272</f>
        <v>3159871</v>
      </c>
      <c r="J272" s="229">
        <v>471.5</v>
      </c>
      <c r="K272" s="30">
        <f>F272+$H$2</f>
        <v>6461</v>
      </c>
      <c r="L272" s="275">
        <f>J272*K272</f>
        <v>3046361.5</v>
      </c>
      <c r="M272" s="29">
        <f>MAX((G272*1.01)-L272,0)</f>
        <v>145108.20999999996</v>
      </c>
      <c r="N272" s="279">
        <f>L272+M272</f>
        <v>3191469.71</v>
      </c>
      <c r="O272" s="30">
        <f>N272-I272</f>
        <v>31598.709999999963</v>
      </c>
      <c r="P272" s="239">
        <f>O272/I272</f>
        <v>9.9999999999999881E-3</v>
      </c>
      <c r="Q272" s="248">
        <f>J272-E272</f>
        <v>-23.699999999999989</v>
      </c>
      <c r="R272" s="4">
        <f>Q272/E272</f>
        <v>-4.7859450726978975E-2</v>
      </c>
      <c r="S272" s="308">
        <f>K272-6446</f>
        <v>15</v>
      </c>
      <c r="T272" s="342">
        <f>S272*J272</f>
        <v>7072.5</v>
      </c>
      <c r="U272" s="309">
        <f>6621-K272</f>
        <v>160</v>
      </c>
      <c r="V272" s="16">
        <f>U272*J272</f>
        <v>75440</v>
      </c>
    </row>
    <row r="273" spans="1:22" ht="14.5" x14ac:dyDescent="0.35">
      <c r="A273" s="1">
        <v>274</v>
      </c>
      <c r="B273" s="233">
        <v>6039</v>
      </c>
      <c r="C273" s="233">
        <v>6039</v>
      </c>
      <c r="D273" s="235" t="s">
        <v>374</v>
      </c>
      <c r="E273" s="285">
        <f>VLOOKUP($B273,[1]FY2015_SchlAid!$C$4:$KA$4192,282,FALSE)</f>
        <v>14132.2</v>
      </c>
      <c r="F273" s="29">
        <v>6366</v>
      </c>
      <c r="G273" s="28">
        <v>89965585</v>
      </c>
      <c r="H273" s="29">
        <v>0</v>
      </c>
      <c r="I273" s="28">
        <f>G273+H273</f>
        <v>89965585</v>
      </c>
      <c r="J273" s="229">
        <v>14331.6</v>
      </c>
      <c r="K273" s="30">
        <f>F273+$H$2</f>
        <v>6446</v>
      </c>
      <c r="L273" s="275">
        <f>J273*K273</f>
        <v>92381493.600000009</v>
      </c>
      <c r="M273" s="29">
        <f>MAX((G273*1.01)-L273,0)</f>
        <v>0</v>
      </c>
      <c r="N273" s="279">
        <f>L273+M273</f>
        <v>92381493.600000009</v>
      </c>
      <c r="O273" s="30">
        <f>N273-I273</f>
        <v>2415908.6000000089</v>
      </c>
      <c r="P273" s="239">
        <f>O273/I273</f>
        <v>2.6853697444417318E-2</v>
      </c>
      <c r="Q273" s="248">
        <f>J273-E273</f>
        <v>199.39999999999964</v>
      </c>
      <c r="R273" s="4">
        <f>Q273/E273</f>
        <v>1.4109621997990379E-2</v>
      </c>
      <c r="S273" s="308">
        <f>K273-6446</f>
        <v>0</v>
      </c>
      <c r="T273" s="342"/>
      <c r="U273" s="309">
        <f>6621-K273</f>
        <v>175</v>
      </c>
      <c r="V273" s="16">
        <f>U273*J273</f>
        <v>2508030</v>
      </c>
    </row>
    <row r="274" spans="1:22" ht="14.5" x14ac:dyDescent="0.35">
      <c r="A274" s="1">
        <v>275</v>
      </c>
      <c r="B274" s="233">
        <v>6093</v>
      </c>
      <c r="C274" s="233">
        <v>6093</v>
      </c>
      <c r="D274" s="235" t="s">
        <v>376</v>
      </c>
      <c r="E274" s="285">
        <f>VLOOKUP($B274,[1]FY2015_SchlAid!$C$4:$KA$4192,282,FALSE)</f>
        <v>1258.7</v>
      </c>
      <c r="F274" s="29">
        <v>6366</v>
      </c>
      <c r="G274" s="28">
        <v>8012884</v>
      </c>
      <c r="H274" s="29">
        <v>0</v>
      </c>
      <c r="I274" s="28">
        <f>G274+H274</f>
        <v>8012884</v>
      </c>
      <c r="J274" s="229">
        <v>1294.2</v>
      </c>
      <c r="K274" s="30">
        <f>F274+$H$2</f>
        <v>6446</v>
      </c>
      <c r="L274" s="275">
        <f>J274*K274</f>
        <v>8342413.2000000002</v>
      </c>
      <c r="M274" s="29">
        <f>MAX((G274*1.01)-L274,0)</f>
        <v>0</v>
      </c>
      <c r="N274" s="279">
        <f>L274+M274</f>
        <v>8342413.2000000002</v>
      </c>
      <c r="O274" s="30">
        <f>N274-I274</f>
        <v>329529.20000000019</v>
      </c>
      <c r="P274" s="239">
        <f>O274/I274</f>
        <v>4.1124918319047195E-2</v>
      </c>
      <c r="Q274" s="248">
        <f>J274-E274</f>
        <v>35.5</v>
      </c>
      <c r="R274" s="4">
        <f>Q274/E274</f>
        <v>2.8203702232462064E-2</v>
      </c>
      <c r="S274" s="308">
        <f>K274-6446</f>
        <v>0</v>
      </c>
      <c r="T274" s="342"/>
      <c r="U274" s="309">
        <f>6621-K274</f>
        <v>175</v>
      </c>
      <c r="V274" s="16">
        <f>U274*J274</f>
        <v>226485</v>
      </c>
    </row>
    <row r="275" spans="1:22" ht="14.5" x14ac:dyDescent="0.35">
      <c r="B275" s="233">
        <v>6091</v>
      </c>
      <c r="C275" s="233">
        <v>6091</v>
      </c>
      <c r="D275" s="235" t="s">
        <v>510</v>
      </c>
      <c r="E275" s="285">
        <f>VLOOKUP($B275,[1]FY2015_SchlAid!$C$4:$KA$4192,282,FALSE)</f>
        <v>911.4</v>
      </c>
      <c r="F275" s="29">
        <v>6399</v>
      </c>
      <c r="G275" s="28">
        <v>5832049</v>
      </c>
      <c r="H275" s="29">
        <v>19847</v>
      </c>
      <c r="I275" s="28">
        <f>G275+H275</f>
        <v>5851896</v>
      </c>
      <c r="J275" s="229">
        <v>904.8</v>
      </c>
      <c r="K275" s="30">
        <f>F275+$H$2</f>
        <v>6479</v>
      </c>
      <c r="L275" s="275">
        <f>J275*K275</f>
        <v>5862199.1999999993</v>
      </c>
      <c r="M275" s="29">
        <f>MAX((G275*1.01)-L275,0)</f>
        <v>28170.290000000969</v>
      </c>
      <c r="N275" s="279">
        <f>L275+M275</f>
        <v>5890369.4900000002</v>
      </c>
      <c r="O275" s="30">
        <f>N275-I275</f>
        <v>38473.490000000224</v>
      </c>
      <c r="P275" s="239">
        <f>O275/I275</f>
        <v>6.5745341338944207E-3</v>
      </c>
      <c r="Q275" s="248">
        <f>J275-E275</f>
        <v>-6.6000000000000227</v>
      </c>
      <c r="R275" s="4">
        <f>Q275/E275</f>
        <v>-7.2416063199473588E-3</v>
      </c>
      <c r="S275" s="308">
        <f>K275-6446</f>
        <v>33</v>
      </c>
      <c r="T275" s="342">
        <f>S275*J275</f>
        <v>29858.399999999998</v>
      </c>
      <c r="U275" s="309">
        <f>6621-K275</f>
        <v>142</v>
      </c>
      <c r="V275" s="16">
        <f>U275*J275</f>
        <v>128481.59999999999</v>
      </c>
    </row>
    <row r="276" spans="1:22" ht="14.5" x14ac:dyDescent="0.35">
      <c r="A276" s="1">
        <v>276</v>
      </c>
      <c r="B276" s="233">
        <v>6095</v>
      </c>
      <c r="C276" s="233">
        <v>6095</v>
      </c>
      <c r="D276" s="235" t="s">
        <v>378</v>
      </c>
      <c r="E276" s="285">
        <f>VLOOKUP($B276,[1]FY2015_SchlAid!$C$4:$KA$4192,282,FALSE)</f>
        <v>653.9</v>
      </c>
      <c r="F276" s="29">
        <v>6428</v>
      </c>
      <c r="G276" s="28">
        <v>4203269</v>
      </c>
      <c r="H276" s="29">
        <v>0</v>
      </c>
      <c r="I276" s="28">
        <f>G276+H276</f>
        <v>4203269</v>
      </c>
      <c r="J276" s="229">
        <v>653.5</v>
      </c>
      <c r="K276" s="30">
        <f>F276+$H$2</f>
        <v>6508</v>
      </c>
      <c r="L276" s="275">
        <f>J276*K276</f>
        <v>4252978</v>
      </c>
      <c r="M276" s="29">
        <f>MAX((G276*1.01)-L276,0)</f>
        <v>0</v>
      </c>
      <c r="N276" s="279">
        <f>L276+M276</f>
        <v>4252978</v>
      </c>
      <c r="O276" s="30">
        <f>N276-I276</f>
        <v>49709</v>
      </c>
      <c r="P276" s="239">
        <f>O276/I276</f>
        <v>1.1826271409229341E-2</v>
      </c>
      <c r="Q276" s="248">
        <f>J276-E276</f>
        <v>-0.39999999999997726</v>
      </c>
      <c r="R276" s="4">
        <f>Q276/E276</f>
        <v>-6.117143294081316E-4</v>
      </c>
      <c r="S276" s="308">
        <f>K276-6446</f>
        <v>62</v>
      </c>
      <c r="T276" s="342">
        <f>S276*J276</f>
        <v>40517</v>
      </c>
      <c r="U276" s="309">
        <f>6621-K276</f>
        <v>113</v>
      </c>
      <c r="V276" s="16">
        <f>U276*J276</f>
        <v>73845.5</v>
      </c>
    </row>
    <row r="277" spans="1:22" ht="14.5" x14ac:dyDescent="0.35">
      <c r="A277" s="1">
        <v>277</v>
      </c>
      <c r="B277" s="233">
        <v>5157</v>
      </c>
      <c r="C277" s="233">
        <v>6099</v>
      </c>
      <c r="D277" s="236" t="s">
        <v>61</v>
      </c>
      <c r="E277" s="286">
        <f>VLOOKUP($B277,[1]FY2015_SchlAid!$C$4:$KA$4192,282,FALSE)</f>
        <v>671</v>
      </c>
      <c r="F277" s="35">
        <v>6419</v>
      </c>
      <c r="G277" s="34">
        <v>4307149</v>
      </c>
      <c r="H277" s="35">
        <v>0</v>
      </c>
      <c r="I277" s="34">
        <f>G277+H277</f>
        <v>4307149</v>
      </c>
      <c r="J277" s="230">
        <v>627.79999999999995</v>
      </c>
      <c r="K277" s="36">
        <f>F277+$H$2</f>
        <v>6499</v>
      </c>
      <c r="L277" s="276">
        <f>J277*K277</f>
        <v>4080072.1999999997</v>
      </c>
      <c r="M277" s="35">
        <f>MAX((G277*1.01)-L277,0)</f>
        <v>270148.2900000005</v>
      </c>
      <c r="N277" s="280">
        <f>L277+M277</f>
        <v>4350220.49</v>
      </c>
      <c r="O277" s="36">
        <f>N277-I277</f>
        <v>43071.490000000224</v>
      </c>
      <c r="P277" s="240">
        <f>O277/I277</f>
        <v>1.0000000000000052E-2</v>
      </c>
      <c r="Q277" s="248">
        <f>J277-E277</f>
        <v>-43.200000000000045</v>
      </c>
      <c r="R277" s="4">
        <f>Q277/E277</f>
        <v>-6.43815201192251E-2</v>
      </c>
      <c r="S277" s="339">
        <f>K277-6446</f>
        <v>53</v>
      </c>
      <c r="T277" s="343">
        <f>S277*J277</f>
        <v>33273.399999999994</v>
      </c>
      <c r="U277" s="340">
        <f>6621-K277</f>
        <v>122</v>
      </c>
      <c r="V277" s="344">
        <f>U277*J277</f>
        <v>76591.599999999991</v>
      </c>
    </row>
    <row r="278" spans="1:22" ht="14.5" x14ac:dyDescent="0.35">
      <c r="A278" s="1">
        <v>278</v>
      </c>
      <c r="B278" s="233">
        <v>6097</v>
      </c>
      <c r="C278" s="233">
        <v>6097</v>
      </c>
      <c r="D278" s="235" t="s">
        <v>380</v>
      </c>
      <c r="E278" s="285">
        <f>VLOOKUP($B278,[1]FY2015_SchlAid!$C$4:$KA$4192,282,FALSE)</f>
        <v>196.5</v>
      </c>
      <c r="F278" s="29">
        <v>6366</v>
      </c>
      <c r="G278" s="28">
        <v>1250919</v>
      </c>
      <c r="H278" s="29">
        <v>81966</v>
      </c>
      <c r="I278" s="28">
        <f>G278+H278</f>
        <v>1332885</v>
      </c>
      <c r="J278" s="229">
        <v>199</v>
      </c>
      <c r="K278" s="30">
        <f>F278+$H$2</f>
        <v>6446</v>
      </c>
      <c r="L278" s="275">
        <f>J278*K278</f>
        <v>1282754</v>
      </c>
      <c r="M278" s="29">
        <f>MAX((G278*1.01)-L278,0)</f>
        <v>0</v>
      </c>
      <c r="N278" s="279">
        <f>L278+M278</f>
        <v>1282754</v>
      </c>
      <c r="O278" s="30">
        <f>N278-I278</f>
        <v>-50131</v>
      </c>
      <c r="P278" s="239">
        <f>O278/I278</f>
        <v>-3.7610896664003274E-2</v>
      </c>
      <c r="Q278" s="248">
        <f>J278-E278</f>
        <v>2.5</v>
      </c>
      <c r="R278" s="4">
        <f>Q278/E278</f>
        <v>1.2722646310432569E-2</v>
      </c>
      <c r="S278" s="308">
        <f>K278-6446</f>
        <v>0</v>
      </c>
      <c r="T278" s="342"/>
      <c r="U278" s="309">
        <f>6621-K278</f>
        <v>175</v>
      </c>
      <c r="V278" s="16">
        <f>U278*J278</f>
        <v>34825</v>
      </c>
    </row>
    <row r="279" spans="1:22" ht="14.5" x14ac:dyDescent="0.35">
      <c r="A279" s="1">
        <v>279</v>
      </c>
      <c r="B279" s="233">
        <v>6098</v>
      </c>
      <c r="C279" s="233">
        <v>6098</v>
      </c>
      <c r="D279" s="235" t="s">
        <v>472</v>
      </c>
      <c r="E279" s="285">
        <f>VLOOKUP($B279,[1]FY2015_SchlAid!$C$4:$KA$4192,282,FALSE)</f>
        <v>1466.5</v>
      </c>
      <c r="F279" s="29">
        <v>6386</v>
      </c>
      <c r="G279" s="28">
        <v>9365069</v>
      </c>
      <c r="H279" s="29">
        <v>0</v>
      </c>
      <c r="I279" s="28">
        <f>G279+H279</f>
        <v>9365069</v>
      </c>
      <c r="J279" s="229">
        <v>1523</v>
      </c>
      <c r="K279" s="30">
        <f>F279+$H$2</f>
        <v>6466</v>
      </c>
      <c r="L279" s="275">
        <f>J279*K279</f>
        <v>9847718</v>
      </c>
      <c r="M279" s="29">
        <f>MAX((G279*1.01)-L279,0)</f>
        <v>0</v>
      </c>
      <c r="N279" s="279">
        <f>L279+M279</f>
        <v>9847718</v>
      </c>
      <c r="O279" s="30">
        <f>N279-I279</f>
        <v>482649</v>
      </c>
      <c r="P279" s="239">
        <f>O279/I279</f>
        <v>5.1537153650442938E-2</v>
      </c>
      <c r="Q279" s="248">
        <f>J279-E279</f>
        <v>56.5</v>
      </c>
      <c r="R279" s="4">
        <f>Q279/E279</f>
        <v>3.8527105352881008E-2</v>
      </c>
      <c r="S279" s="308">
        <f>K279-6446</f>
        <v>20</v>
      </c>
      <c r="T279" s="342">
        <f>S279*J279</f>
        <v>30460</v>
      </c>
      <c r="U279" s="309">
        <f>6621-K279</f>
        <v>155</v>
      </c>
      <c r="V279" s="16">
        <f>U279*J279</f>
        <v>236065</v>
      </c>
    </row>
    <row r="280" spans="1:22" ht="14.5" x14ac:dyDescent="0.35">
      <c r="A280" s="1">
        <v>280</v>
      </c>
      <c r="B280" s="233">
        <v>6100</v>
      </c>
      <c r="C280" s="233">
        <v>6100</v>
      </c>
      <c r="D280" s="235" t="s">
        <v>382</v>
      </c>
      <c r="E280" s="285">
        <f>VLOOKUP($B280,[1]FY2015_SchlAid!$C$4:$KA$4192,282,FALSE)</f>
        <v>564.4</v>
      </c>
      <c r="F280" s="29">
        <v>6366</v>
      </c>
      <c r="G280" s="28">
        <v>3592970</v>
      </c>
      <c r="H280" s="29">
        <v>0</v>
      </c>
      <c r="I280" s="28">
        <f>G280+H280</f>
        <v>3592970</v>
      </c>
      <c r="J280" s="229">
        <v>559.70000000000005</v>
      </c>
      <c r="K280" s="30">
        <f>F280+$H$2</f>
        <v>6446</v>
      </c>
      <c r="L280" s="275">
        <f>J280*K280</f>
        <v>3607826.2</v>
      </c>
      <c r="M280" s="29">
        <f>MAX((G280*1.01)-L280,0)</f>
        <v>21073.5</v>
      </c>
      <c r="N280" s="279">
        <f>L280+M280</f>
        <v>3628899.7</v>
      </c>
      <c r="O280" s="30">
        <f>N280-I280</f>
        <v>35929.700000000186</v>
      </c>
      <c r="P280" s="239">
        <f>O280/I280</f>
        <v>1.0000000000000052E-2</v>
      </c>
      <c r="Q280" s="248">
        <f>J280-E280</f>
        <v>-4.6999999999999318</v>
      </c>
      <c r="R280" s="4">
        <f>Q280/E280</f>
        <v>-8.3274273564846422E-3</v>
      </c>
      <c r="S280" s="308">
        <f>K280-6446</f>
        <v>0</v>
      </c>
      <c r="T280" s="342"/>
      <c r="U280" s="309">
        <f>6621-K280</f>
        <v>175</v>
      </c>
      <c r="V280" s="16">
        <f>U280*J280</f>
        <v>97947.500000000015</v>
      </c>
    </row>
    <row r="281" spans="1:22" ht="14.5" x14ac:dyDescent="0.35">
      <c r="A281" s="1">
        <v>281</v>
      </c>
      <c r="B281" s="233">
        <v>6101</v>
      </c>
      <c r="C281" s="233">
        <v>6101</v>
      </c>
      <c r="D281" s="235" t="s">
        <v>383</v>
      </c>
      <c r="E281" s="285">
        <f>VLOOKUP($B281,[1]FY2015_SchlAid!$C$4:$KA$4192,282,FALSE)</f>
        <v>6616.9</v>
      </c>
      <c r="F281" s="29">
        <v>6366</v>
      </c>
      <c r="G281" s="28">
        <v>42123185</v>
      </c>
      <c r="H281" s="29">
        <v>0</v>
      </c>
      <c r="I281" s="28">
        <f>G281+H281</f>
        <v>42123185</v>
      </c>
      <c r="J281" s="229">
        <v>6634.4</v>
      </c>
      <c r="K281" s="30">
        <f>F281+$H$2</f>
        <v>6446</v>
      </c>
      <c r="L281" s="275">
        <f>J281*K281</f>
        <v>42765342.399999999</v>
      </c>
      <c r="M281" s="29">
        <f>MAX((G281*1.01)-L281,0)</f>
        <v>0</v>
      </c>
      <c r="N281" s="279">
        <f>L281+M281</f>
        <v>42765342.399999999</v>
      </c>
      <c r="O281" s="30">
        <f>N281-I281</f>
        <v>642157.39999999851</v>
      </c>
      <c r="P281" s="239">
        <f>O281/I281</f>
        <v>1.5244749417690009E-2</v>
      </c>
      <c r="Q281" s="248">
        <f>J281-E281</f>
        <v>17.5</v>
      </c>
      <c r="R281" s="4">
        <f>Q281/E281</f>
        <v>2.6447430065438498E-3</v>
      </c>
      <c r="S281" s="308">
        <f>K281-6446</f>
        <v>0</v>
      </c>
      <c r="T281" s="342"/>
      <c r="U281" s="309">
        <f>6621-K281</f>
        <v>175</v>
      </c>
      <c r="V281" s="16">
        <f>U281*J281</f>
        <v>1161020</v>
      </c>
    </row>
    <row r="282" spans="1:22" ht="14.5" x14ac:dyDescent="0.35">
      <c r="A282" s="1">
        <v>282</v>
      </c>
      <c r="B282" s="233">
        <v>6094</v>
      </c>
      <c r="C282" s="233">
        <v>6094</v>
      </c>
      <c r="D282" s="236" t="s">
        <v>377</v>
      </c>
      <c r="E282" s="286">
        <f>VLOOKUP($B282,[1]FY2015_SchlAid!$C$4:$KA$4192,282,FALSE)</f>
        <v>561.9</v>
      </c>
      <c r="F282" s="35">
        <v>6366</v>
      </c>
      <c r="G282" s="34">
        <v>3577055</v>
      </c>
      <c r="H282" s="35">
        <v>0</v>
      </c>
      <c r="I282" s="34">
        <f>G282+H282</f>
        <v>3577055</v>
      </c>
      <c r="J282" s="230">
        <v>588.20000000000005</v>
      </c>
      <c r="K282" s="36">
        <f>F282+$H$2</f>
        <v>6446</v>
      </c>
      <c r="L282" s="276">
        <f>J282*K282</f>
        <v>3791537.2</v>
      </c>
      <c r="M282" s="35">
        <f>MAX((G282*1.01)-L282,0)</f>
        <v>0</v>
      </c>
      <c r="N282" s="280">
        <f>L282+M282</f>
        <v>3791537.2</v>
      </c>
      <c r="O282" s="36">
        <f>N282-I282</f>
        <v>214482.20000000019</v>
      </c>
      <c r="P282" s="240">
        <f>O282/I282</f>
        <v>5.9960554143003164E-2</v>
      </c>
      <c r="Q282" s="248">
        <f>J282-E282</f>
        <v>26.300000000000068</v>
      </c>
      <c r="R282" s="4">
        <f>Q282/E282</f>
        <v>4.6805481402384892E-2</v>
      </c>
      <c r="S282" s="339">
        <f>K282-6446</f>
        <v>0</v>
      </c>
      <c r="T282" s="343"/>
      <c r="U282" s="340">
        <f>6621-K282</f>
        <v>175</v>
      </c>
      <c r="V282" s="344">
        <f>U282*J282</f>
        <v>102935.00000000001</v>
      </c>
    </row>
    <row r="283" spans="1:22" ht="14.5" x14ac:dyDescent="0.35">
      <c r="A283" s="1">
        <v>283</v>
      </c>
      <c r="B283" s="233">
        <v>6096</v>
      </c>
      <c r="C283" s="233">
        <v>6096</v>
      </c>
      <c r="D283" s="235" t="s">
        <v>62</v>
      </c>
      <c r="E283" s="285">
        <f>VLOOKUP($B283,[1]FY2015_SchlAid!$C$4:$KA$4192,282,FALSE)</f>
        <v>543.29999999999995</v>
      </c>
      <c r="F283" s="29">
        <v>6495</v>
      </c>
      <c r="G283" s="28">
        <v>3528734</v>
      </c>
      <c r="H283" s="29">
        <v>0</v>
      </c>
      <c r="I283" s="28">
        <f>G283+H283</f>
        <v>3528734</v>
      </c>
      <c r="J283" s="229">
        <v>538.29999999999995</v>
      </c>
      <c r="K283" s="30">
        <f>F283+$H$2</f>
        <v>6575</v>
      </c>
      <c r="L283" s="275">
        <f>J283*K283</f>
        <v>3539322.4999999995</v>
      </c>
      <c r="M283" s="29">
        <f>MAX((G283*1.01)-L283,0)</f>
        <v>24698.840000000317</v>
      </c>
      <c r="N283" s="279">
        <f>L283+M283</f>
        <v>3564021.34</v>
      </c>
      <c r="O283" s="30">
        <f>N283-I283</f>
        <v>35287.339999999851</v>
      </c>
      <c r="P283" s="239">
        <f>O283/I283</f>
        <v>9.9999999999999586E-3</v>
      </c>
      <c r="Q283" s="248">
        <f>J283-E283</f>
        <v>-5</v>
      </c>
      <c r="R283" s="4">
        <f>Q283/E283</f>
        <v>-9.2030185900975527E-3</v>
      </c>
      <c r="S283" s="308">
        <f>K283-6446</f>
        <v>129</v>
      </c>
      <c r="T283" s="342">
        <f>S283*J283</f>
        <v>69440.7</v>
      </c>
      <c r="U283" s="309">
        <f>6621-K283</f>
        <v>46</v>
      </c>
      <c r="V283" s="16">
        <f>U283*J283</f>
        <v>24761.8</v>
      </c>
    </row>
    <row r="284" spans="1:22" ht="14.5" x14ac:dyDescent="0.35">
      <c r="A284" s="1">
        <v>285</v>
      </c>
      <c r="B284" s="233">
        <v>6102</v>
      </c>
      <c r="C284" s="233">
        <v>6102</v>
      </c>
      <c r="D284" s="235" t="s">
        <v>384</v>
      </c>
      <c r="E284" s="285">
        <f>VLOOKUP($B284,[1]FY2015_SchlAid!$C$4:$KA$4192,282,FALSE)</f>
        <v>1933.3</v>
      </c>
      <c r="F284" s="29">
        <v>6366</v>
      </c>
      <c r="G284" s="28">
        <v>12307388</v>
      </c>
      <c r="H284" s="29">
        <v>0</v>
      </c>
      <c r="I284" s="28">
        <f>G284+H284</f>
        <v>12307388</v>
      </c>
      <c r="J284" s="229">
        <v>1924.2</v>
      </c>
      <c r="K284" s="30">
        <f>F284+$H$2</f>
        <v>6446</v>
      </c>
      <c r="L284" s="275">
        <f>J284*K284</f>
        <v>12403393.200000001</v>
      </c>
      <c r="M284" s="29">
        <f>MAX((G284*1.01)-L284,0)</f>
        <v>27068.679999999702</v>
      </c>
      <c r="N284" s="279">
        <f>L284+M284</f>
        <v>12430461.880000001</v>
      </c>
      <c r="O284" s="30">
        <f>N284-I284</f>
        <v>123073.88000000082</v>
      </c>
      <c r="P284" s="239">
        <f>O284/I284</f>
        <v>1.0000000000000066E-2</v>
      </c>
      <c r="Q284" s="248">
        <f>J284-E284</f>
        <v>-9.0999999999999091</v>
      </c>
      <c r="R284" s="4">
        <f>Q284/E284</f>
        <v>-4.7069777065121346E-3</v>
      </c>
      <c r="S284" s="308">
        <f>K284-6446</f>
        <v>0</v>
      </c>
      <c r="T284" s="342"/>
      <c r="U284" s="309">
        <f>6621-K284</f>
        <v>175</v>
      </c>
      <c r="V284" s="16">
        <f>U284*J284</f>
        <v>336735</v>
      </c>
    </row>
    <row r="285" spans="1:22" ht="14.5" x14ac:dyDescent="0.35">
      <c r="A285" s="1">
        <v>286</v>
      </c>
      <c r="B285" s="233">
        <v>6120</v>
      </c>
      <c r="C285" s="233">
        <v>6120</v>
      </c>
      <c r="D285" s="235" t="s">
        <v>385</v>
      </c>
      <c r="E285" s="285">
        <f>VLOOKUP($B285,[1]FY2015_SchlAid!$C$4:$KA$4192,282,FALSE)</f>
        <v>1158.0999999999999</v>
      </c>
      <c r="F285" s="29">
        <v>6366</v>
      </c>
      <c r="G285" s="28">
        <v>7372465</v>
      </c>
      <c r="H285" s="29">
        <v>0</v>
      </c>
      <c r="I285" s="28">
        <f>G285+H285</f>
        <v>7372465</v>
      </c>
      <c r="J285" s="229">
        <v>1177.8</v>
      </c>
      <c r="K285" s="30">
        <f>F285+$H$2</f>
        <v>6446</v>
      </c>
      <c r="L285" s="275">
        <f>J285*K285</f>
        <v>7592098.7999999998</v>
      </c>
      <c r="M285" s="29">
        <f>MAX((G285*1.01)-L285,0)</f>
        <v>0</v>
      </c>
      <c r="N285" s="279">
        <f>L285+M285</f>
        <v>7592098.7999999998</v>
      </c>
      <c r="O285" s="30">
        <f>N285-I285</f>
        <v>219633.79999999981</v>
      </c>
      <c r="P285" s="239">
        <f>O285/I285</f>
        <v>2.979109429478469E-2</v>
      </c>
      <c r="Q285" s="248">
        <f>J285-E285</f>
        <v>19.700000000000045</v>
      </c>
      <c r="R285" s="4">
        <f>Q285/E285</f>
        <v>1.70106208444867E-2</v>
      </c>
      <c r="S285" s="308">
        <f>K285-6446</f>
        <v>0</v>
      </c>
      <c r="T285" s="342"/>
      <c r="U285" s="309">
        <f>6621-K285</f>
        <v>175</v>
      </c>
      <c r="V285" s="16">
        <f>U285*J285</f>
        <v>206115</v>
      </c>
    </row>
    <row r="286" spans="1:22" ht="14.5" x14ac:dyDescent="0.35">
      <c r="A286" s="1">
        <v>287</v>
      </c>
      <c r="B286" s="233">
        <v>6138</v>
      </c>
      <c r="C286" s="233">
        <v>6138</v>
      </c>
      <c r="D286" s="235" t="s">
        <v>386</v>
      </c>
      <c r="E286" s="285">
        <f>VLOOKUP($B286,[1]FY2015_SchlAid!$C$4:$KA$4192,282,FALSE)</f>
        <v>373.1</v>
      </c>
      <c r="F286" s="29">
        <v>6408</v>
      </c>
      <c r="G286" s="28">
        <v>2390825</v>
      </c>
      <c r="H286" s="29">
        <v>0</v>
      </c>
      <c r="I286" s="28">
        <f>G286+H286</f>
        <v>2390825</v>
      </c>
      <c r="J286" s="229">
        <v>367.7</v>
      </c>
      <c r="K286" s="30">
        <f>F286+$H$2</f>
        <v>6488</v>
      </c>
      <c r="L286" s="275">
        <f>J286*K286</f>
        <v>2385637.6</v>
      </c>
      <c r="M286" s="29">
        <f>MAX((G286*1.01)-L286,0)</f>
        <v>29095.649999999907</v>
      </c>
      <c r="N286" s="279">
        <f>L286+M286</f>
        <v>2414733.25</v>
      </c>
      <c r="O286" s="30">
        <f>N286-I286</f>
        <v>23908.25</v>
      </c>
      <c r="P286" s="239">
        <f>O286/I286</f>
        <v>0.01</v>
      </c>
      <c r="Q286" s="248">
        <f>J286-E286</f>
        <v>-5.4000000000000341</v>
      </c>
      <c r="R286" s="4">
        <f>Q286/E286</f>
        <v>-1.4473331546502368E-2</v>
      </c>
      <c r="S286" s="308">
        <f>K286-6446</f>
        <v>42</v>
      </c>
      <c r="T286" s="342">
        <f>S286*J286</f>
        <v>15443.4</v>
      </c>
      <c r="U286" s="309">
        <f>6621-K286</f>
        <v>133</v>
      </c>
      <c r="V286" s="16">
        <f>U286*J286</f>
        <v>48904.1</v>
      </c>
    </row>
    <row r="287" spans="1:22" ht="14.5" x14ac:dyDescent="0.35">
      <c r="A287" s="1">
        <v>288</v>
      </c>
      <c r="B287" s="233">
        <v>5751</v>
      </c>
      <c r="C287" s="233">
        <v>5751</v>
      </c>
      <c r="D287" s="236" t="s">
        <v>362</v>
      </c>
      <c r="E287" s="286">
        <f>VLOOKUP($B287,[1]FY2015_SchlAid!$C$4:$KA$4192,282,FALSE)</f>
        <v>630.5</v>
      </c>
      <c r="F287" s="35">
        <v>6392</v>
      </c>
      <c r="G287" s="34">
        <v>4030156</v>
      </c>
      <c r="H287" s="35">
        <v>0</v>
      </c>
      <c r="I287" s="34">
        <f>G287+H287</f>
        <v>4030156</v>
      </c>
      <c r="J287" s="230">
        <v>635.29999999999995</v>
      </c>
      <c r="K287" s="36">
        <f>F287+$H$2</f>
        <v>6472</v>
      </c>
      <c r="L287" s="276">
        <f>J287*K287</f>
        <v>4111661.5999999996</v>
      </c>
      <c r="M287" s="35">
        <f>MAX((G287*1.01)-L287,0)</f>
        <v>0</v>
      </c>
      <c r="N287" s="280">
        <f>L287+M287</f>
        <v>4111661.5999999996</v>
      </c>
      <c r="O287" s="36">
        <f>N287-I287</f>
        <v>81505.599999999627</v>
      </c>
      <c r="P287" s="240">
        <f>O287/I287</f>
        <v>2.0223931778323129E-2</v>
      </c>
      <c r="Q287" s="248">
        <f>J287-E287</f>
        <v>4.7999999999999545</v>
      </c>
      <c r="R287" s="4">
        <f>Q287/E287</f>
        <v>7.6130055511498089E-3</v>
      </c>
      <c r="S287" s="339">
        <f>K287-6446</f>
        <v>26</v>
      </c>
      <c r="T287" s="343">
        <f>S287*J287</f>
        <v>16517.8</v>
      </c>
      <c r="U287" s="340">
        <f>6621-K287</f>
        <v>149</v>
      </c>
      <c r="V287" s="344">
        <f>U287*J287</f>
        <v>94659.7</v>
      </c>
    </row>
    <row r="288" spans="1:22" ht="14.5" x14ac:dyDescent="0.35">
      <c r="A288" s="1">
        <v>289</v>
      </c>
      <c r="B288" s="233">
        <v>6165</v>
      </c>
      <c r="C288" s="233">
        <v>6165</v>
      </c>
      <c r="D288" s="235" t="s">
        <v>387</v>
      </c>
      <c r="E288" s="285">
        <f>VLOOKUP($B288,[1]FY2015_SchlAid!$C$4:$KA$4192,282,FALSE)</f>
        <v>180</v>
      </c>
      <c r="F288" s="29">
        <v>6366</v>
      </c>
      <c r="G288" s="28">
        <v>1145880</v>
      </c>
      <c r="H288" s="29">
        <v>0</v>
      </c>
      <c r="I288" s="28">
        <f>G288+H288</f>
        <v>1145880</v>
      </c>
      <c r="J288" s="229">
        <v>178.1</v>
      </c>
      <c r="K288" s="30">
        <f>F288+$H$2</f>
        <v>6446</v>
      </c>
      <c r="L288" s="275">
        <f>J288*K288</f>
        <v>1148032.5999999999</v>
      </c>
      <c r="M288" s="29">
        <f>MAX((G288*1.01)-L288,0)</f>
        <v>9306.2000000001863</v>
      </c>
      <c r="N288" s="279">
        <f>L288+M288</f>
        <v>1157338.8</v>
      </c>
      <c r="O288" s="30">
        <f>N288-I288</f>
        <v>11458.800000000047</v>
      </c>
      <c r="P288" s="239">
        <f>O288/I288</f>
        <v>1.000000000000004E-2</v>
      </c>
      <c r="Q288" s="248">
        <f>J288-E288</f>
        <v>-1.9000000000000057</v>
      </c>
      <c r="R288" s="4">
        <f>Q288/E288</f>
        <v>-1.0555555555555587E-2</v>
      </c>
      <c r="S288" s="308">
        <f>K288-6446</f>
        <v>0</v>
      </c>
      <c r="T288" s="342"/>
      <c r="U288" s="309">
        <f>6621-K288</f>
        <v>175</v>
      </c>
      <c r="V288" s="16">
        <f>U288*J288</f>
        <v>31167.5</v>
      </c>
    </row>
    <row r="289" spans="1:22" ht="14.5" x14ac:dyDescent="0.35">
      <c r="A289" s="1">
        <v>290</v>
      </c>
      <c r="B289" s="233">
        <v>6175</v>
      </c>
      <c r="C289" s="233">
        <v>6175</v>
      </c>
      <c r="D289" s="235" t="s">
        <v>388</v>
      </c>
      <c r="E289" s="285">
        <f>VLOOKUP($B289,[1]FY2015_SchlAid!$C$4:$KA$4192,282,FALSE)</f>
        <v>616.9</v>
      </c>
      <c r="F289" s="29">
        <v>6380</v>
      </c>
      <c r="G289" s="28">
        <v>3935822</v>
      </c>
      <c r="H289" s="29">
        <v>0</v>
      </c>
      <c r="I289" s="28">
        <f>G289+H289</f>
        <v>3935822</v>
      </c>
      <c r="J289" s="229">
        <v>624.6</v>
      </c>
      <c r="K289" s="30">
        <f>F289+$H$2</f>
        <v>6460</v>
      </c>
      <c r="L289" s="275">
        <f>J289*K289</f>
        <v>4034916</v>
      </c>
      <c r="M289" s="29">
        <f>MAX((G289*1.01)-L289,0)</f>
        <v>0</v>
      </c>
      <c r="N289" s="279">
        <f>L289+M289</f>
        <v>4034916</v>
      </c>
      <c r="O289" s="30">
        <f>N289-I289</f>
        <v>99094</v>
      </c>
      <c r="P289" s="239">
        <f>O289/I289</f>
        <v>2.5177459753007121E-2</v>
      </c>
      <c r="Q289" s="248">
        <f>J289-E289</f>
        <v>7.7000000000000455</v>
      </c>
      <c r="R289" s="4">
        <f>Q289/E289</f>
        <v>1.2481763656994724E-2</v>
      </c>
      <c r="S289" s="308">
        <f>K289-6446</f>
        <v>14</v>
      </c>
      <c r="T289" s="342">
        <f>S289*J289</f>
        <v>8744.4</v>
      </c>
      <c r="U289" s="309">
        <f>6621-K289</f>
        <v>161</v>
      </c>
      <c r="V289" s="16">
        <f>U289*J289</f>
        <v>100560.6</v>
      </c>
    </row>
    <row r="290" spans="1:22" ht="14.5" x14ac:dyDescent="0.35">
      <c r="A290" s="1">
        <v>291</v>
      </c>
      <c r="B290" s="233">
        <v>6219</v>
      </c>
      <c r="C290" s="233">
        <v>6219</v>
      </c>
      <c r="D290" s="235" t="s">
        <v>389</v>
      </c>
      <c r="E290" s="285">
        <f>VLOOKUP($B290,[1]FY2015_SchlAid!$C$4:$KA$4192,282,FALSE)</f>
        <v>2256.8000000000002</v>
      </c>
      <c r="F290" s="29">
        <v>6366</v>
      </c>
      <c r="G290" s="28">
        <v>14366789</v>
      </c>
      <c r="H290" s="29">
        <v>0</v>
      </c>
      <c r="I290" s="28">
        <f>G290+H290</f>
        <v>14366789</v>
      </c>
      <c r="J290" s="229">
        <v>2265.5</v>
      </c>
      <c r="K290" s="30">
        <f>F290+$H$2</f>
        <v>6446</v>
      </c>
      <c r="L290" s="275">
        <f>J290*K290</f>
        <v>14603413</v>
      </c>
      <c r="M290" s="29">
        <f>MAX((G290*1.01)-L290,0)</f>
        <v>0</v>
      </c>
      <c r="N290" s="279">
        <f>L290+M290</f>
        <v>14603413</v>
      </c>
      <c r="O290" s="30">
        <f>N290-I290</f>
        <v>236624</v>
      </c>
      <c r="P290" s="239">
        <f>O290/I290</f>
        <v>1.6470207782685469E-2</v>
      </c>
      <c r="Q290" s="248">
        <f>J290-E290</f>
        <v>8.6999999999998181</v>
      </c>
      <c r="R290" s="4">
        <f>Q290/E290</f>
        <v>3.8550159517900646E-3</v>
      </c>
      <c r="S290" s="308">
        <f>K290-6446</f>
        <v>0</v>
      </c>
      <c r="T290" s="342"/>
      <c r="U290" s="309">
        <f>6621-K290</f>
        <v>175</v>
      </c>
      <c r="V290" s="16">
        <f>U290*J290</f>
        <v>396462.5</v>
      </c>
    </row>
    <row r="291" spans="1:22" ht="14.5" x14ac:dyDescent="0.35">
      <c r="A291" s="1">
        <v>292</v>
      </c>
      <c r="B291" s="233">
        <v>6246</v>
      </c>
      <c r="C291" s="233">
        <v>6246</v>
      </c>
      <c r="D291" s="235" t="s">
        <v>390</v>
      </c>
      <c r="E291" s="285">
        <f>VLOOKUP($B291,[1]FY2015_SchlAid!$C$4:$KA$4192,282,FALSE)</f>
        <v>162.19999999999999</v>
      </c>
      <c r="F291" s="29">
        <v>6541</v>
      </c>
      <c r="G291" s="28">
        <v>1060950</v>
      </c>
      <c r="H291" s="29">
        <v>0</v>
      </c>
      <c r="I291" s="28">
        <f>G291+H291</f>
        <v>1060950</v>
      </c>
      <c r="J291" s="229">
        <v>176.8</v>
      </c>
      <c r="K291" s="30">
        <f>F291+$H$2</f>
        <v>6621</v>
      </c>
      <c r="L291" s="275">
        <f>J291*K291</f>
        <v>1170592.8</v>
      </c>
      <c r="M291" s="29">
        <f>MAX((G291*1.01)-L291,0)</f>
        <v>0</v>
      </c>
      <c r="N291" s="279">
        <f>L291+M291</f>
        <v>1170592.8</v>
      </c>
      <c r="O291" s="30">
        <f>N291-I291</f>
        <v>109642.80000000005</v>
      </c>
      <c r="P291" s="239">
        <f>O291/I291</f>
        <v>0.10334398416513506</v>
      </c>
      <c r="Q291" s="248">
        <f>J291-E291</f>
        <v>14.600000000000023</v>
      </c>
      <c r="R291" s="4">
        <f>Q291/E291</f>
        <v>9.001233045622703E-2</v>
      </c>
      <c r="S291" s="308">
        <f>K291-6446</f>
        <v>175</v>
      </c>
      <c r="T291" s="342">
        <f>S291*J291</f>
        <v>30940.000000000004</v>
      </c>
      <c r="U291" s="309">
        <f>6621-K291</f>
        <v>0</v>
      </c>
      <c r="V291" s="16">
        <f>U291*J291</f>
        <v>0</v>
      </c>
    </row>
    <row r="292" spans="1:22" ht="14.5" x14ac:dyDescent="0.35">
      <c r="A292" s="1">
        <v>293</v>
      </c>
      <c r="B292" s="233">
        <v>6273</v>
      </c>
      <c r="C292" s="233">
        <v>6273</v>
      </c>
      <c r="D292" s="236" t="s">
        <v>514</v>
      </c>
      <c r="E292" s="286">
        <f>VLOOKUP($B292,[1]FY2015_SchlAid!$C$4:$KA$4192,282,FALSE)</f>
        <v>858.3</v>
      </c>
      <c r="F292" s="35">
        <v>6366</v>
      </c>
      <c r="G292" s="34">
        <v>5463938</v>
      </c>
      <c r="H292" s="35">
        <v>0</v>
      </c>
      <c r="I292" s="34">
        <f>G292+H292</f>
        <v>5463938</v>
      </c>
      <c r="J292" s="230">
        <v>831.6</v>
      </c>
      <c r="K292" s="36">
        <f>F292+$H$2</f>
        <v>6446</v>
      </c>
      <c r="L292" s="276">
        <f>J292*K292</f>
        <v>5360493.6000000006</v>
      </c>
      <c r="M292" s="35">
        <f>MAX((G292*1.01)-L292,0)</f>
        <v>158083.77999999933</v>
      </c>
      <c r="N292" s="280">
        <f>L292+M292</f>
        <v>5518577.3799999999</v>
      </c>
      <c r="O292" s="36">
        <f>N292-I292</f>
        <v>54639.379999999888</v>
      </c>
      <c r="P292" s="240">
        <f>O292/I292</f>
        <v>9.9999999999999794E-3</v>
      </c>
      <c r="Q292" s="248">
        <f>J292-E292</f>
        <v>-26.699999999999932</v>
      </c>
      <c r="R292" s="4">
        <f>Q292/E292</f>
        <v>-3.1108004194337565E-2</v>
      </c>
      <c r="S292" s="339">
        <f>K292-6446</f>
        <v>0</v>
      </c>
      <c r="T292" s="343"/>
      <c r="U292" s="340">
        <f>6621-K292</f>
        <v>175</v>
      </c>
      <c r="V292" s="344">
        <f>U292*J292</f>
        <v>145530</v>
      </c>
    </row>
    <row r="293" spans="1:22" ht="14.5" x14ac:dyDescent="0.35">
      <c r="A293" s="1">
        <v>294</v>
      </c>
      <c r="B293" s="233">
        <v>6408</v>
      </c>
      <c r="C293" s="233">
        <v>6408</v>
      </c>
      <c r="D293" s="235" t="s">
        <v>393</v>
      </c>
      <c r="E293" s="285">
        <f>VLOOKUP($B293,[1]FY2015_SchlAid!$C$4:$KA$4192,282,FALSE)</f>
        <v>886.9</v>
      </c>
      <c r="F293" s="29">
        <v>6417</v>
      </c>
      <c r="G293" s="28">
        <v>5691237</v>
      </c>
      <c r="H293" s="29">
        <v>0</v>
      </c>
      <c r="I293" s="28">
        <f>G293+H293</f>
        <v>5691237</v>
      </c>
      <c r="J293" s="229">
        <v>892.6</v>
      </c>
      <c r="K293" s="30">
        <f>F293+$H$2</f>
        <v>6497</v>
      </c>
      <c r="L293" s="275">
        <f>J293*K293</f>
        <v>5799222.2000000002</v>
      </c>
      <c r="M293" s="29">
        <f>MAX((G293*1.01)-L293,0)</f>
        <v>0</v>
      </c>
      <c r="N293" s="279">
        <f>L293+M293</f>
        <v>5799222.2000000002</v>
      </c>
      <c r="O293" s="30">
        <f>N293-I293</f>
        <v>107985.20000000019</v>
      </c>
      <c r="P293" s="239">
        <f>O293/I293</f>
        <v>1.8973941868876694E-2</v>
      </c>
      <c r="Q293" s="248">
        <f>J293-E293</f>
        <v>5.7000000000000455</v>
      </c>
      <c r="R293" s="4">
        <f>Q293/E293</f>
        <v>6.426880144322974E-3</v>
      </c>
      <c r="S293" s="308">
        <f>K293-6446</f>
        <v>51</v>
      </c>
      <c r="T293" s="342">
        <f>S293*J293</f>
        <v>45522.6</v>
      </c>
      <c r="U293" s="309">
        <f>6621-K293</f>
        <v>124</v>
      </c>
      <c r="V293" s="16">
        <f>U293*J293</f>
        <v>110682.40000000001</v>
      </c>
    </row>
    <row r="294" spans="1:22" ht="14.5" x14ac:dyDescent="0.35">
      <c r="A294" s="1">
        <v>296</v>
      </c>
      <c r="B294" s="233">
        <v>6453</v>
      </c>
      <c r="C294" s="233">
        <v>6453</v>
      </c>
      <c r="D294" s="235" t="s">
        <v>395</v>
      </c>
      <c r="E294" s="285">
        <f>VLOOKUP($B294,[1]FY2015_SchlAid!$C$4:$KA$4192,282,FALSE)</f>
        <v>580.20000000000005</v>
      </c>
      <c r="F294" s="29">
        <v>6366</v>
      </c>
      <c r="G294" s="28">
        <v>3693553</v>
      </c>
      <c r="H294" s="29">
        <v>0</v>
      </c>
      <c r="I294" s="28">
        <f>G294+H294</f>
        <v>3693553</v>
      </c>
      <c r="J294" s="229">
        <v>578.1</v>
      </c>
      <c r="K294" s="30">
        <f>F294+$H$2</f>
        <v>6446</v>
      </c>
      <c r="L294" s="275">
        <f>J294*K294</f>
        <v>3726432.6</v>
      </c>
      <c r="M294" s="29">
        <f>MAX((G294*1.01)-L294,0)</f>
        <v>4055.9300000001676</v>
      </c>
      <c r="N294" s="279">
        <f>L294+M294</f>
        <v>3730488.5300000003</v>
      </c>
      <c r="O294" s="30">
        <f>N294-I294</f>
        <v>36935.530000000261</v>
      </c>
      <c r="P294" s="239">
        <f>O294/I294</f>
        <v>1.0000000000000071E-2</v>
      </c>
      <c r="Q294" s="248">
        <f>J294-E294</f>
        <v>-2.1000000000000227</v>
      </c>
      <c r="R294" s="4">
        <f>Q294/E294</f>
        <v>-3.6194415718718074E-3</v>
      </c>
      <c r="S294" s="308">
        <f>K294-6446</f>
        <v>0</v>
      </c>
      <c r="T294" s="342"/>
      <c r="U294" s="309">
        <f>6621-K294</f>
        <v>175</v>
      </c>
      <c r="V294" s="16">
        <f>U294*J294</f>
        <v>101167.5</v>
      </c>
    </row>
    <row r="295" spans="1:22" ht="14.5" x14ac:dyDescent="0.35">
      <c r="A295" s="1">
        <v>297</v>
      </c>
      <c r="B295" s="233">
        <v>6460</v>
      </c>
      <c r="C295" s="233">
        <v>6460</v>
      </c>
      <c r="D295" s="235" t="s">
        <v>396</v>
      </c>
      <c r="E295" s="285">
        <f>VLOOKUP($B295,[1]FY2015_SchlAid!$C$4:$KA$4192,282,FALSE)</f>
        <v>684</v>
      </c>
      <c r="F295" s="29">
        <v>6398</v>
      </c>
      <c r="G295" s="28">
        <v>4376232</v>
      </c>
      <c r="H295" s="29">
        <v>0</v>
      </c>
      <c r="I295" s="28">
        <f>G295+H295</f>
        <v>4376232</v>
      </c>
      <c r="J295" s="229">
        <v>648.20000000000005</v>
      </c>
      <c r="K295" s="30">
        <f>F295+$H$2</f>
        <v>6478</v>
      </c>
      <c r="L295" s="275">
        <f>J295*K295</f>
        <v>4199039.6000000006</v>
      </c>
      <c r="M295" s="29">
        <f>MAX((G295*1.01)-L295,0)</f>
        <v>220954.71999999974</v>
      </c>
      <c r="N295" s="279">
        <f>L295+M295</f>
        <v>4419994.32</v>
      </c>
      <c r="O295" s="30">
        <f>N295-I295</f>
        <v>43762.320000000298</v>
      </c>
      <c r="P295" s="239">
        <f>O295/I295</f>
        <v>1.0000000000000068E-2</v>
      </c>
      <c r="Q295" s="248">
        <f>J295-E295</f>
        <v>-35.799999999999955</v>
      </c>
      <c r="R295" s="4">
        <f>Q295/E295</f>
        <v>-5.2339181286549644E-2</v>
      </c>
      <c r="S295" s="308">
        <f>K295-6446</f>
        <v>32</v>
      </c>
      <c r="T295" s="342">
        <f>S295*J295</f>
        <v>20742.400000000001</v>
      </c>
      <c r="U295" s="309">
        <f>6621-K295</f>
        <v>143</v>
      </c>
      <c r="V295" s="16">
        <f>U295*J295</f>
        <v>92692.6</v>
      </c>
    </row>
    <row r="296" spans="1:22" ht="14.5" x14ac:dyDescent="0.35">
      <c r="A296" s="1">
        <v>298</v>
      </c>
      <c r="B296" s="233">
        <v>6462</v>
      </c>
      <c r="C296" s="233">
        <v>6462</v>
      </c>
      <c r="D296" s="235" t="s">
        <v>397</v>
      </c>
      <c r="E296" s="285">
        <f>VLOOKUP($B296,[1]FY2015_SchlAid!$C$4:$KA$4192,282,FALSE)</f>
        <v>260</v>
      </c>
      <c r="F296" s="29">
        <v>6366</v>
      </c>
      <c r="G296" s="28">
        <v>1655160</v>
      </c>
      <c r="H296" s="29">
        <v>20219</v>
      </c>
      <c r="I296" s="28">
        <f>G296+H296</f>
        <v>1675379</v>
      </c>
      <c r="J296" s="229">
        <v>258</v>
      </c>
      <c r="K296" s="30">
        <f>F296+$H$2</f>
        <v>6446</v>
      </c>
      <c r="L296" s="275">
        <f>J296*K296</f>
        <v>1663068</v>
      </c>
      <c r="M296" s="29">
        <f>MAX((G296*1.01)-L296,0)</f>
        <v>8643.6000000000931</v>
      </c>
      <c r="N296" s="279">
        <f>L296+M296</f>
        <v>1671711.6</v>
      </c>
      <c r="O296" s="30">
        <f>N296-I296</f>
        <v>-3667.3999999999069</v>
      </c>
      <c r="P296" s="239">
        <f>O296/I296</f>
        <v>-2.1889972358492657E-3</v>
      </c>
      <c r="Q296" s="248">
        <f>J296-E296</f>
        <v>-2</v>
      </c>
      <c r="R296" s="4">
        <f>Q296/E296</f>
        <v>-7.6923076923076927E-3</v>
      </c>
      <c r="S296" s="308">
        <f>K296-6446</f>
        <v>0</v>
      </c>
      <c r="T296" s="342"/>
      <c r="U296" s="309">
        <f>6621-K296</f>
        <v>175</v>
      </c>
      <c r="V296" s="16">
        <f>U296*J296</f>
        <v>45150</v>
      </c>
    </row>
    <row r="297" spans="1:22" ht="14.5" x14ac:dyDescent="0.35">
      <c r="A297" s="1">
        <v>299</v>
      </c>
      <c r="B297" s="233">
        <v>6471</v>
      </c>
      <c r="C297" s="233">
        <v>6471</v>
      </c>
      <c r="D297" s="236" t="s">
        <v>398</v>
      </c>
      <c r="E297" s="286">
        <f>VLOOKUP($B297,[1]FY2015_SchlAid!$C$4:$KA$4192,282,FALSE)</f>
        <v>435</v>
      </c>
      <c r="F297" s="35">
        <v>6405</v>
      </c>
      <c r="G297" s="34">
        <v>2786175</v>
      </c>
      <c r="H297" s="35">
        <v>0</v>
      </c>
      <c r="I297" s="34">
        <f>G297+H297</f>
        <v>2786175</v>
      </c>
      <c r="J297" s="230">
        <v>435</v>
      </c>
      <c r="K297" s="36">
        <f>F297+$H$2</f>
        <v>6485</v>
      </c>
      <c r="L297" s="276">
        <f>J297*K297</f>
        <v>2820975</v>
      </c>
      <c r="M297" s="35">
        <f>MAX((G297*1.01)-L297,0)</f>
        <v>0</v>
      </c>
      <c r="N297" s="280">
        <f>L297+M297</f>
        <v>2820975</v>
      </c>
      <c r="O297" s="36">
        <f>N297-I297</f>
        <v>34800</v>
      </c>
      <c r="P297" s="240">
        <f>O297/I297</f>
        <v>1.249024199843872E-2</v>
      </c>
      <c r="Q297" s="248">
        <f>J297-E297</f>
        <v>0</v>
      </c>
      <c r="R297" s="4">
        <f>Q297/E297</f>
        <v>0</v>
      </c>
      <c r="S297" s="339">
        <f>K297-6446</f>
        <v>39</v>
      </c>
      <c r="T297" s="343">
        <f>S297*J297</f>
        <v>16965</v>
      </c>
      <c r="U297" s="340">
        <f>6621-K297</f>
        <v>136</v>
      </c>
      <c r="V297" s="344">
        <f>U297*J297</f>
        <v>59160</v>
      </c>
    </row>
    <row r="298" spans="1:22" ht="14.5" x14ac:dyDescent="0.35">
      <c r="A298" s="1">
        <v>300</v>
      </c>
      <c r="B298" s="233">
        <v>6509</v>
      </c>
      <c r="C298" s="233">
        <v>6509</v>
      </c>
      <c r="D298" s="235" t="s">
        <v>399</v>
      </c>
      <c r="E298" s="285">
        <f>VLOOKUP($B298,[1]FY2015_SchlAid!$C$4:$KA$4192,282,FALSE)</f>
        <v>355.2</v>
      </c>
      <c r="F298" s="29">
        <v>6533</v>
      </c>
      <c r="G298" s="28">
        <v>2320522</v>
      </c>
      <c r="H298" s="29">
        <v>101068</v>
      </c>
      <c r="I298" s="28">
        <f>G298+H298</f>
        <v>2421590</v>
      </c>
      <c r="J298" s="229">
        <v>361.2</v>
      </c>
      <c r="K298" s="30">
        <f>F298+$H$2</f>
        <v>6613</v>
      </c>
      <c r="L298" s="275">
        <f>J298*K298</f>
        <v>2388615.6</v>
      </c>
      <c r="M298" s="29">
        <f>MAX((G298*1.01)-L298,0)</f>
        <v>0</v>
      </c>
      <c r="N298" s="279">
        <f>L298+M298</f>
        <v>2388615.6</v>
      </c>
      <c r="O298" s="30">
        <f>N298-I298</f>
        <v>-32974.399999999907</v>
      </c>
      <c r="P298" s="239">
        <f>O298/I298</f>
        <v>-1.3616838523449431E-2</v>
      </c>
      <c r="Q298" s="248">
        <f>J298-E298</f>
        <v>6</v>
      </c>
      <c r="R298" s="4">
        <f>Q298/E298</f>
        <v>1.6891891891891893E-2</v>
      </c>
      <c r="S298" s="308">
        <f>K298-6446</f>
        <v>167</v>
      </c>
      <c r="T298" s="342">
        <f>S298*J298</f>
        <v>60320.4</v>
      </c>
      <c r="U298" s="309">
        <f>6621-K298</f>
        <v>8</v>
      </c>
      <c r="V298" s="16">
        <f>U298*J298</f>
        <v>2889.6</v>
      </c>
    </row>
    <row r="299" spans="1:22" ht="14.5" x14ac:dyDescent="0.35">
      <c r="A299" s="1">
        <v>301</v>
      </c>
      <c r="B299" s="233">
        <v>6512</v>
      </c>
      <c r="C299" s="233">
        <v>6512</v>
      </c>
      <c r="D299" s="235" t="s">
        <v>400</v>
      </c>
      <c r="E299" s="285">
        <f>VLOOKUP($B299,[1]FY2015_SchlAid!$C$4:$KA$4192,282,FALSE)</f>
        <v>374.7</v>
      </c>
      <c r="F299" s="29">
        <v>6416</v>
      </c>
      <c r="G299" s="28">
        <v>2404075</v>
      </c>
      <c r="H299" s="29">
        <v>0</v>
      </c>
      <c r="I299" s="28">
        <f>G299+H299</f>
        <v>2404075</v>
      </c>
      <c r="J299" s="229">
        <v>359.8</v>
      </c>
      <c r="K299" s="30">
        <f>F299+$H$2</f>
        <v>6496</v>
      </c>
      <c r="L299" s="275">
        <f>J299*K299</f>
        <v>2337260.8000000003</v>
      </c>
      <c r="M299" s="29">
        <f>MAX((G299*1.01)-L299,0)</f>
        <v>90854.949999999721</v>
      </c>
      <c r="N299" s="279">
        <f>L299+M299</f>
        <v>2428115.75</v>
      </c>
      <c r="O299" s="30">
        <f>N299-I299</f>
        <v>24040.75</v>
      </c>
      <c r="P299" s="239">
        <f>O299/I299</f>
        <v>0.01</v>
      </c>
      <c r="Q299" s="248">
        <f>J299-E299</f>
        <v>-14.899999999999977</v>
      </c>
      <c r="R299" s="4">
        <f>Q299/E299</f>
        <v>-3.9765145449693028E-2</v>
      </c>
      <c r="S299" s="308">
        <f>K299-6446</f>
        <v>50</v>
      </c>
      <c r="T299" s="342">
        <f>S299*J299</f>
        <v>17990</v>
      </c>
      <c r="U299" s="309">
        <f>6621-K299</f>
        <v>125</v>
      </c>
      <c r="V299" s="16">
        <f>U299*J299</f>
        <v>44975</v>
      </c>
    </row>
    <row r="300" spans="1:22" ht="14.5" x14ac:dyDescent="0.35">
      <c r="A300" s="1">
        <v>302</v>
      </c>
      <c r="B300" s="233">
        <v>6516</v>
      </c>
      <c r="C300" s="233">
        <v>6516</v>
      </c>
      <c r="D300" s="235" t="s">
        <v>401</v>
      </c>
      <c r="E300" s="285">
        <f>VLOOKUP($B300,[1]FY2015_SchlAid!$C$4:$KA$4192,282,FALSE)</f>
        <v>175</v>
      </c>
      <c r="F300" s="29">
        <v>6541</v>
      </c>
      <c r="G300" s="28">
        <v>1144675</v>
      </c>
      <c r="H300" s="29">
        <v>0</v>
      </c>
      <c r="I300" s="28">
        <f>G300+H300</f>
        <v>1144675</v>
      </c>
      <c r="J300" s="229">
        <v>174</v>
      </c>
      <c r="K300" s="30">
        <f>F300+$H$2</f>
        <v>6621</v>
      </c>
      <c r="L300" s="275">
        <f>J300*K300</f>
        <v>1152054</v>
      </c>
      <c r="M300" s="29">
        <f>MAX((G300*1.01)-L300,0)</f>
        <v>4067.75</v>
      </c>
      <c r="N300" s="279">
        <f>L300+M300</f>
        <v>1156121.75</v>
      </c>
      <c r="O300" s="30">
        <f>N300-I300</f>
        <v>11446.75</v>
      </c>
      <c r="P300" s="239">
        <f>O300/I300</f>
        <v>0.01</v>
      </c>
      <c r="Q300" s="248">
        <f>J300-E300</f>
        <v>-1</v>
      </c>
      <c r="R300" s="4">
        <f>Q300/E300</f>
        <v>-5.7142857142857143E-3</v>
      </c>
      <c r="S300" s="308">
        <f>K300-6446</f>
        <v>175</v>
      </c>
      <c r="T300" s="342">
        <f>S300*J300</f>
        <v>30450</v>
      </c>
      <c r="U300" s="309">
        <f>6621-K300</f>
        <v>0</v>
      </c>
      <c r="V300" s="16">
        <f>U300*J300</f>
        <v>0</v>
      </c>
    </row>
    <row r="301" spans="1:22" ht="14.5" x14ac:dyDescent="0.35">
      <c r="A301" s="1">
        <v>303</v>
      </c>
      <c r="B301" s="233">
        <v>6534</v>
      </c>
      <c r="C301" s="233">
        <v>6534</v>
      </c>
      <c r="D301" s="235" t="s">
        <v>402</v>
      </c>
      <c r="E301" s="285">
        <f>VLOOKUP($B301,[1]FY2015_SchlAid!$C$4:$KA$4192,282,FALSE)</f>
        <v>693.9</v>
      </c>
      <c r="F301" s="29">
        <v>6366</v>
      </c>
      <c r="G301" s="28">
        <v>4417367</v>
      </c>
      <c r="H301" s="29">
        <v>42479</v>
      </c>
      <c r="I301" s="28">
        <f>G301+H301</f>
        <v>4459846</v>
      </c>
      <c r="J301" s="229">
        <v>692.5</v>
      </c>
      <c r="K301" s="30">
        <f>F301+$H$2</f>
        <v>6446</v>
      </c>
      <c r="L301" s="275">
        <f>J301*K301</f>
        <v>4463855</v>
      </c>
      <c r="M301" s="29">
        <f>MAX((G301*1.01)-L301,0)</f>
        <v>0</v>
      </c>
      <c r="N301" s="279">
        <f>L301+M301</f>
        <v>4463855</v>
      </c>
      <c r="O301" s="30">
        <f>N301-I301</f>
        <v>4009</v>
      </c>
      <c r="P301" s="239">
        <f>O301/I301</f>
        <v>8.9890996236192912E-4</v>
      </c>
      <c r="Q301" s="248">
        <f>J301-E301</f>
        <v>-1.3999999999999773</v>
      </c>
      <c r="R301" s="4">
        <f>Q301/E301</f>
        <v>-2.0175817841187162E-3</v>
      </c>
      <c r="S301" s="308">
        <f>K301-6446</f>
        <v>0</v>
      </c>
      <c r="T301" s="342"/>
      <c r="U301" s="309">
        <f>6621-K301</f>
        <v>175</v>
      </c>
      <c r="V301" s="16">
        <f>U301*J301</f>
        <v>121187.5</v>
      </c>
    </row>
    <row r="302" spans="1:22" ht="14.5" x14ac:dyDescent="0.35">
      <c r="A302" s="1">
        <v>304</v>
      </c>
      <c r="B302" s="233">
        <v>1935</v>
      </c>
      <c r="C302" s="233">
        <v>6536</v>
      </c>
      <c r="D302" s="236" t="s">
        <v>64</v>
      </c>
      <c r="E302" s="286">
        <f>VLOOKUP($B302,[1]FY2015_SchlAid!$C$4:$KA$4192,282,FALSE)</f>
        <v>1214.4000000000001</v>
      </c>
      <c r="F302" s="35">
        <v>6448</v>
      </c>
      <c r="G302" s="34">
        <v>7830451</v>
      </c>
      <c r="H302" s="35">
        <v>0</v>
      </c>
      <c r="I302" s="34">
        <f>G302+H302</f>
        <v>7830451</v>
      </c>
      <c r="J302" s="230">
        <v>1158.8</v>
      </c>
      <c r="K302" s="36">
        <f>F302+$H$2</f>
        <v>6528</v>
      </c>
      <c r="L302" s="276">
        <f>J302*K302</f>
        <v>7564646.3999999994</v>
      </c>
      <c r="M302" s="35">
        <f>MAX((G302*1.01)-L302,0)</f>
        <v>344109.11000000034</v>
      </c>
      <c r="N302" s="280">
        <f>L302+M302</f>
        <v>7908755.5099999998</v>
      </c>
      <c r="O302" s="36">
        <f>N302-I302</f>
        <v>78304.509999999776</v>
      </c>
      <c r="P302" s="240">
        <f>O302/I302</f>
        <v>9.9999999999999707E-3</v>
      </c>
      <c r="Q302" s="248">
        <f>J302-E302</f>
        <v>-55.600000000000136</v>
      </c>
      <c r="R302" s="4">
        <f>Q302/E302</f>
        <v>-4.5783926218708935E-2</v>
      </c>
      <c r="S302" s="339">
        <f>K302-6446</f>
        <v>82</v>
      </c>
      <c r="T302" s="343">
        <f>S302*J302</f>
        <v>95021.599999999991</v>
      </c>
      <c r="U302" s="340">
        <f>6621-K302</f>
        <v>93</v>
      </c>
      <c r="V302" s="344">
        <f>U302*J302</f>
        <v>107768.4</v>
      </c>
    </row>
    <row r="303" spans="1:22" ht="14.5" x14ac:dyDescent="0.35">
      <c r="A303" s="1">
        <v>305</v>
      </c>
      <c r="B303" s="233">
        <v>6561</v>
      </c>
      <c r="C303" s="233">
        <v>6561</v>
      </c>
      <c r="D303" s="235" t="s">
        <v>403</v>
      </c>
      <c r="E303" s="285">
        <f>VLOOKUP($B303,[1]FY2015_SchlAid!$C$4:$KA$4192,282,FALSE)</f>
        <v>339.6</v>
      </c>
      <c r="F303" s="29">
        <v>6366</v>
      </c>
      <c r="G303" s="28">
        <v>2161894</v>
      </c>
      <c r="H303" s="29">
        <v>0</v>
      </c>
      <c r="I303" s="28">
        <f>G303+H303</f>
        <v>2161894</v>
      </c>
      <c r="J303" s="229">
        <v>338.9</v>
      </c>
      <c r="K303" s="30">
        <f>F303+$H$2</f>
        <v>6446</v>
      </c>
      <c r="L303" s="275">
        <f>J303*K303</f>
        <v>2184549.4</v>
      </c>
      <c r="M303" s="29">
        <f>MAX((G303*1.01)-L303,0)</f>
        <v>0</v>
      </c>
      <c r="N303" s="279">
        <f>L303+M303</f>
        <v>2184549.4</v>
      </c>
      <c r="O303" s="30">
        <f>N303-I303</f>
        <v>22655.399999999907</v>
      </c>
      <c r="P303" s="239">
        <f>O303/I303</f>
        <v>1.0479422210339595E-2</v>
      </c>
      <c r="Q303" s="248">
        <f>J303-E303</f>
        <v>-0.70000000000004547</v>
      </c>
      <c r="R303" s="4">
        <f>Q303/E303</f>
        <v>-2.061248527679757E-3</v>
      </c>
      <c r="S303" s="308">
        <f>K303-6446</f>
        <v>0</v>
      </c>
      <c r="T303" s="342"/>
      <c r="U303" s="309">
        <f>6621-K303</f>
        <v>175</v>
      </c>
      <c r="V303" s="16">
        <f>U303*J303</f>
        <v>59307.499999999993</v>
      </c>
    </row>
    <row r="304" spans="1:22" ht="14.5" x14ac:dyDescent="0.35">
      <c r="A304" s="1">
        <v>306</v>
      </c>
      <c r="B304" s="233">
        <v>6579</v>
      </c>
      <c r="C304" s="233">
        <v>6579</v>
      </c>
      <c r="D304" s="235" t="s">
        <v>404</v>
      </c>
      <c r="E304" s="285">
        <f>VLOOKUP($B304,[1]FY2015_SchlAid!$C$4:$KA$4192,282,FALSE)</f>
        <v>3375.6</v>
      </c>
      <c r="F304" s="29">
        <v>6366</v>
      </c>
      <c r="G304" s="28">
        <v>21489070</v>
      </c>
      <c r="H304" s="29">
        <v>0</v>
      </c>
      <c r="I304" s="28">
        <f>G304+H304</f>
        <v>21489070</v>
      </c>
      <c r="J304" s="229">
        <v>3350.2</v>
      </c>
      <c r="K304" s="30">
        <f>F304+$H$2</f>
        <v>6446</v>
      </c>
      <c r="L304" s="275">
        <f>J304*K304</f>
        <v>21595389.199999999</v>
      </c>
      <c r="M304" s="29">
        <f>MAX((G304*1.01)-L304,0)</f>
        <v>108571.5</v>
      </c>
      <c r="N304" s="279">
        <f>L304+M304</f>
        <v>21703960.699999999</v>
      </c>
      <c r="O304" s="30">
        <f>N304-I304</f>
        <v>214890.69999999925</v>
      </c>
      <c r="P304" s="239">
        <f>O304/I304</f>
        <v>9.9999999999999655E-3</v>
      </c>
      <c r="Q304" s="248">
        <f>J304-E304</f>
        <v>-25.400000000000091</v>
      </c>
      <c r="R304" s="4">
        <f>Q304/E304</f>
        <v>-7.5245882213532678E-3</v>
      </c>
      <c r="S304" s="308">
        <f>K304-6446</f>
        <v>0</v>
      </c>
      <c r="T304" s="342"/>
      <c r="U304" s="309">
        <f>6621-K304</f>
        <v>175</v>
      </c>
      <c r="V304" s="16">
        <f>U304*J304</f>
        <v>586285</v>
      </c>
    </row>
    <row r="305" spans="1:22" ht="14.5" x14ac:dyDescent="0.35">
      <c r="A305" s="1">
        <v>307</v>
      </c>
      <c r="B305" s="233">
        <v>6591</v>
      </c>
      <c r="C305" s="233">
        <v>6591</v>
      </c>
      <c r="D305" s="235" t="s">
        <v>405</v>
      </c>
      <c r="E305" s="285">
        <f>VLOOKUP($B305,[1]FY2015_SchlAid!$C$4:$KA$4192,282,FALSE)</f>
        <v>394.1</v>
      </c>
      <c r="F305" s="29">
        <v>6389</v>
      </c>
      <c r="G305" s="28">
        <v>2517905</v>
      </c>
      <c r="H305" s="29">
        <v>38736</v>
      </c>
      <c r="I305" s="28">
        <f>G305+H305</f>
        <v>2556641</v>
      </c>
      <c r="J305" s="229">
        <v>394</v>
      </c>
      <c r="K305" s="30">
        <f>F305+$H$2</f>
        <v>6469</v>
      </c>
      <c r="L305" s="275">
        <f>J305*K305</f>
        <v>2548786</v>
      </c>
      <c r="M305" s="29">
        <f>MAX((G305*1.01)-L305,0)</f>
        <v>0</v>
      </c>
      <c r="N305" s="279">
        <f>L305+M305</f>
        <v>2548786</v>
      </c>
      <c r="O305" s="30">
        <f>N305-I305</f>
        <v>-7855</v>
      </c>
      <c r="P305" s="239">
        <f>O305/I305</f>
        <v>-3.0723906876248953E-3</v>
      </c>
      <c r="Q305" s="248">
        <f>J305-E305</f>
        <v>-0.10000000000002274</v>
      </c>
      <c r="R305" s="4">
        <f>Q305/E305</f>
        <v>-2.537427048972919E-4</v>
      </c>
      <c r="S305" s="308">
        <f>K305-6446</f>
        <v>23</v>
      </c>
      <c r="T305" s="342">
        <f>S305*J305</f>
        <v>9062</v>
      </c>
      <c r="U305" s="309">
        <f>6621-K305</f>
        <v>152</v>
      </c>
      <c r="V305" s="16">
        <f>U305*J305</f>
        <v>59888</v>
      </c>
    </row>
    <row r="306" spans="1:22" ht="14.5" x14ac:dyDescent="0.35">
      <c r="A306" s="1">
        <v>308</v>
      </c>
      <c r="B306" s="233">
        <v>6592</v>
      </c>
      <c r="C306" s="233">
        <v>6592</v>
      </c>
      <c r="D306" s="235" t="s">
        <v>473</v>
      </c>
      <c r="E306" s="285">
        <f>VLOOKUP($B306,[1]FY2015_SchlAid!$C$4:$KA$4192,282,FALSE)</f>
        <v>631.79999999999995</v>
      </c>
      <c r="F306" s="29">
        <v>6367</v>
      </c>
      <c r="G306" s="28">
        <v>4022671</v>
      </c>
      <c r="H306" s="29">
        <v>0</v>
      </c>
      <c r="I306" s="28">
        <f>G306+H306</f>
        <v>4022671</v>
      </c>
      <c r="J306" s="229">
        <v>631.1</v>
      </c>
      <c r="K306" s="30">
        <f>F306+$H$2</f>
        <v>6447</v>
      </c>
      <c r="L306" s="275">
        <f>J306*K306</f>
        <v>4068701.7</v>
      </c>
      <c r="M306" s="29">
        <f>MAX((G306*1.01)-L306,0)</f>
        <v>0</v>
      </c>
      <c r="N306" s="279">
        <f>L306+M306</f>
        <v>4068701.7</v>
      </c>
      <c r="O306" s="30">
        <f>N306-I306</f>
        <v>46030.700000000186</v>
      </c>
      <c r="P306" s="239">
        <f>O306/I306</f>
        <v>1.1442819957187695E-2</v>
      </c>
      <c r="Q306" s="248">
        <f>J306-E306</f>
        <v>-0.69999999999993179</v>
      </c>
      <c r="R306" s="4">
        <f>Q306/E306</f>
        <v>-1.107945552389889E-3</v>
      </c>
      <c r="S306" s="308">
        <f>K306-6446</f>
        <v>1</v>
      </c>
      <c r="T306" s="342">
        <f>S306*J306</f>
        <v>631.1</v>
      </c>
      <c r="U306" s="309">
        <f>6621-K306</f>
        <v>174</v>
      </c>
      <c r="V306" s="16">
        <f>U306*J306</f>
        <v>109811.40000000001</v>
      </c>
    </row>
    <row r="307" spans="1:22" ht="14.5" x14ac:dyDescent="0.35">
      <c r="A307" s="1">
        <v>309</v>
      </c>
      <c r="B307" s="233">
        <v>6615</v>
      </c>
      <c r="C307" s="233">
        <v>6615</v>
      </c>
      <c r="D307" s="236" t="s">
        <v>406</v>
      </c>
      <c r="E307" s="286">
        <f>VLOOKUP($B307,[1]FY2015_SchlAid!$C$4:$KA$4192,282,FALSE)</f>
        <v>578</v>
      </c>
      <c r="F307" s="35">
        <v>6366</v>
      </c>
      <c r="G307" s="34">
        <v>3679548</v>
      </c>
      <c r="H307" s="35">
        <v>0</v>
      </c>
      <c r="I307" s="34">
        <f>G307+H307</f>
        <v>3679548</v>
      </c>
      <c r="J307" s="230">
        <v>566.6</v>
      </c>
      <c r="K307" s="36">
        <f>F307+$H$2</f>
        <v>6446</v>
      </c>
      <c r="L307" s="276">
        <f>J307*K307</f>
        <v>3652303.6</v>
      </c>
      <c r="M307" s="35">
        <f>MAX((G307*1.01)-L307,0)</f>
        <v>64039.879999999888</v>
      </c>
      <c r="N307" s="280">
        <f>L307+M307</f>
        <v>3716343.48</v>
      </c>
      <c r="O307" s="36">
        <f>N307-I307</f>
        <v>36795.479999999981</v>
      </c>
      <c r="P307" s="240">
        <f>O307/I307</f>
        <v>9.999999999999995E-3</v>
      </c>
      <c r="Q307" s="248">
        <f>J307-E307</f>
        <v>-11.399999999999977</v>
      </c>
      <c r="R307" s="4">
        <f>Q307/E307</f>
        <v>-1.9723183391003422E-2</v>
      </c>
      <c r="S307" s="339">
        <f>K307-6446</f>
        <v>0</v>
      </c>
      <c r="T307" s="343"/>
      <c r="U307" s="340">
        <f>6621-K307</f>
        <v>175</v>
      </c>
      <c r="V307" s="16">
        <f>U307*J307</f>
        <v>99155</v>
      </c>
    </row>
    <row r="308" spans="1:22" ht="14.5" x14ac:dyDescent="0.35">
      <c r="A308" s="1">
        <v>311</v>
      </c>
      <c r="B308" s="233">
        <v>6651</v>
      </c>
      <c r="C308" s="233">
        <v>6651</v>
      </c>
      <c r="D308" s="235" t="s">
        <v>408</v>
      </c>
      <c r="E308" s="285">
        <f>VLOOKUP($B308,[1]FY2015_SchlAid!$C$4:$KA$4192,282,FALSE)</f>
        <v>329</v>
      </c>
      <c r="F308" s="29">
        <v>6366</v>
      </c>
      <c r="G308" s="28">
        <v>2094414</v>
      </c>
      <c r="H308" s="29">
        <v>0</v>
      </c>
      <c r="I308" s="28">
        <f>G308+H308</f>
        <v>2094414</v>
      </c>
      <c r="J308" s="229">
        <v>337</v>
      </c>
      <c r="K308" s="30">
        <f>F308+$H$2</f>
        <v>6446</v>
      </c>
      <c r="L308" s="275">
        <f>J308*K308</f>
        <v>2172302</v>
      </c>
      <c r="M308" s="29">
        <f>MAX((G308*1.01)-L308,0)</f>
        <v>0</v>
      </c>
      <c r="N308" s="279">
        <f>L308+M308</f>
        <v>2172302</v>
      </c>
      <c r="O308" s="30">
        <f>N308-I308</f>
        <v>77888</v>
      </c>
      <c r="P308" s="239">
        <f>O308/I308</f>
        <v>3.7188445073419105E-2</v>
      </c>
      <c r="Q308" s="248">
        <f>J308-E308</f>
        <v>8</v>
      </c>
      <c r="R308" s="4">
        <f>Q308/E308</f>
        <v>2.4316109422492401E-2</v>
      </c>
      <c r="S308" s="308">
        <f>K308-6446</f>
        <v>0</v>
      </c>
      <c r="T308" s="342"/>
      <c r="U308" s="309">
        <f>6621-K308</f>
        <v>175</v>
      </c>
      <c r="V308" s="16">
        <f>U308*J308</f>
        <v>58975</v>
      </c>
    </row>
    <row r="309" spans="1:22" ht="14.5" x14ac:dyDescent="0.35">
      <c r="A309" s="1">
        <v>312</v>
      </c>
      <c r="B309" s="233">
        <v>6660</v>
      </c>
      <c r="C309" s="233">
        <v>6660</v>
      </c>
      <c r="D309" s="235" t="s">
        <v>66</v>
      </c>
      <c r="E309" s="285">
        <f>VLOOKUP($B309,[1]FY2015_SchlAid!$C$4:$KA$4192,282,FALSE)</f>
        <v>1584.4</v>
      </c>
      <c r="F309" s="29">
        <v>6366</v>
      </c>
      <c r="G309" s="28">
        <v>10086290</v>
      </c>
      <c r="H309" s="29">
        <v>103846</v>
      </c>
      <c r="I309" s="28">
        <f>G309+H309</f>
        <v>10190136</v>
      </c>
      <c r="J309" s="229">
        <v>1592.1</v>
      </c>
      <c r="K309" s="30">
        <f>F309+$H$2</f>
        <v>6446</v>
      </c>
      <c r="L309" s="275">
        <f>J309*K309</f>
        <v>10262676.6</v>
      </c>
      <c r="M309" s="29">
        <f>MAX((G309*1.01)-L309,0)</f>
        <v>0</v>
      </c>
      <c r="N309" s="279">
        <f>L309+M309</f>
        <v>10262676.6</v>
      </c>
      <c r="O309" s="30">
        <f>N309-I309</f>
        <v>72540.599999999627</v>
      </c>
      <c r="P309" s="239">
        <f>O309/I309</f>
        <v>7.1187077385424131E-3</v>
      </c>
      <c r="Q309" s="248">
        <f>J309-E309</f>
        <v>7.6999999999998181</v>
      </c>
      <c r="R309" s="4">
        <f>Q309/E309</f>
        <v>4.8598838677100589E-3</v>
      </c>
      <c r="S309" s="308">
        <f>K309-6446</f>
        <v>0</v>
      </c>
      <c r="T309" s="342"/>
      <c r="U309" s="309">
        <f>6621-K309</f>
        <v>175</v>
      </c>
      <c r="V309" s="16">
        <f>U309*J309</f>
        <v>278617.5</v>
      </c>
    </row>
    <row r="310" spans="1:22" ht="14.5" x14ac:dyDescent="0.35">
      <c r="A310" s="1">
        <v>313</v>
      </c>
      <c r="B310" s="233">
        <v>6700</v>
      </c>
      <c r="C310" s="233">
        <v>6700</v>
      </c>
      <c r="D310" s="235" t="s">
        <v>409</v>
      </c>
      <c r="E310" s="285">
        <f>VLOOKUP($B310,[1]FY2015_SchlAid!$C$4:$KA$4192,282,FALSE)</f>
        <v>481.5</v>
      </c>
      <c r="F310" s="29">
        <v>6490</v>
      </c>
      <c r="G310" s="28">
        <v>3124935</v>
      </c>
      <c r="H310" s="29">
        <v>16175</v>
      </c>
      <c r="I310" s="28">
        <f>G310+H310</f>
        <v>3141110</v>
      </c>
      <c r="J310" s="229">
        <v>483.9</v>
      </c>
      <c r="K310" s="30">
        <f>F310+$H$2</f>
        <v>6570</v>
      </c>
      <c r="L310" s="275">
        <f>J310*K310</f>
        <v>3179223</v>
      </c>
      <c r="M310" s="29">
        <f>MAX((G310*1.01)-L310,0)</f>
        <v>0</v>
      </c>
      <c r="N310" s="279">
        <f>L310+M310</f>
        <v>3179223</v>
      </c>
      <c r="O310" s="30">
        <f>N310-I310</f>
        <v>38113</v>
      </c>
      <c r="P310" s="239">
        <f>O310/I310</f>
        <v>1.2133608819812104E-2</v>
      </c>
      <c r="Q310" s="248">
        <f>J310-E310</f>
        <v>2.3999999999999773</v>
      </c>
      <c r="R310" s="4">
        <f>Q310/E310</f>
        <v>4.9844236760124136E-3</v>
      </c>
      <c r="S310" s="308">
        <f>K310-6446</f>
        <v>124</v>
      </c>
      <c r="T310" s="342">
        <f>S310*J310</f>
        <v>60003.6</v>
      </c>
      <c r="U310" s="309">
        <f>6621-K310</f>
        <v>51</v>
      </c>
      <c r="V310" s="16">
        <f>U310*J310</f>
        <v>24678.899999999998</v>
      </c>
    </row>
    <row r="311" spans="1:22" ht="14.5" x14ac:dyDescent="0.35">
      <c r="A311" s="1">
        <v>314</v>
      </c>
      <c r="B311" s="233">
        <v>6750</v>
      </c>
      <c r="C311" s="233">
        <v>6750</v>
      </c>
      <c r="D311" s="236" t="s">
        <v>410</v>
      </c>
      <c r="E311" s="286">
        <f>VLOOKUP($B311,[1]FY2015_SchlAid!$C$4:$KA$4192,282,FALSE)</f>
        <v>162.19999999999999</v>
      </c>
      <c r="F311" s="35">
        <v>6366</v>
      </c>
      <c r="G311" s="34">
        <v>1032565</v>
      </c>
      <c r="H311" s="35">
        <v>143291</v>
      </c>
      <c r="I311" s="34">
        <f>G311+H311</f>
        <v>1175856</v>
      </c>
      <c r="J311" s="230">
        <v>158</v>
      </c>
      <c r="K311" s="36">
        <f>F311+$H$2</f>
        <v>6446</v>
      </c>
      <c r="L311" s="276">
        <f>J311*K311</f>
        <v>1018468</v>
      </c>
      <c r="M311" s="35">
        <f>MAX((G311*1.01)-L311,0)</f>
        <v>24422.650000000023</v>
      </c>
      <c r="N311" s="280">
        <f>L311+M311</f>
        <v>1042890.65</v>
      </c>
      <c r="O311" s="36">
        <f>N311-I311</f>
        <v>-132965.34999999998</v>
      </c>
      <c r="P311" s="240">
        <f>O311/I311</f>
        <v>-0.11307962029364138</v>
      </c>
      <c r="Q311" s="248">
        <f>J311-E311</f>
        <v>-4.1999999999999886</v>
      </c>
      <c r="R311" s="4">
        <f>Q311/E311</f>
        <v>-2.5893958076448759E-2</v>
      </c>
      <c r="S311" s="339">
        <f>K311-6446</f>
        <v>0</v>
      </c>
      <c r="T311" s="343"/>
      <c r="U311" s="340">
        <f>6621-K311</f>
        <v>175</v>
      </c>
      <c r="V311" s="344">
        <f>U311*J311</f>
        <v>27650</v>
      </c>
    </row>
    <row r="312" spans="1:22" ht="14.5" x14ac:dyDescent="0.35">
      <c r="A312" s="1">
        <v>315</v>
      </c>
      <c r="B312" s="233">
        <v>6759</v>
      </c>
      <c r="C312" s="233">
        <v>6759</v>
      </c>
      <c r="D312" s="235" t="s">
        <v>411</v>
      </c>
      <c r="E312" s="285">
        <f>VLOOKUP($B312,[1]FY2015_SchlAid!$C$4:$KA$4192,282,FALSE)</f>
        <v>687</v>
      </c>
      <c r="F312" s="29">
        <v>6389</v>
      </c>
      <c r="G312" s="28">
        <v>4389243</v>
      </c>
      <c r="H312" s="29">
        <v>118389</v>
      </c>
      <c r="I312" s="28">
        <f>G312+H312</f>
        <v>4507632</v>
      </c>
      <c r="J312" s="229">
        <v>679</v>
      </c>
      <c r="K312" s="30">
        <f>F312+$H$2</f>
        <v>6469</v>
      </c>
      <c r="L312" s="275">
        <f>J312*K312</f>
        <v>4392451</v>
      </c>
      <c r="M312" s="29">
        <f>MAX((G312*1.01)-L312,0)</f>
        <v>40684.429999999702</v>
      </c>
      <c r="N312" s="279">
        <f>L312+M312</f>
        <v>4433135.43</v>
      </c>
      <c r="O312" s="30">
        <f>N312-I312</f>
        <v>-74496.570000000298</v>
      </c>
      <c r="P312" s="239">
        <f>O312/I312</f>
        <v>-1.6526763941688297E-2</v>
      </c>
      <c r="Q312" s="248">
        <f>J312-E312</f>
        <v>-8</v>
      </c>
      <c r="R312" s="4">
        <f>Q312/E312</f>
        <v>-1.1644832605531296E-2</v>
      </c>
      <c r="S312" s="308">
        <f>K312-6446</f>
        <v>23</v>
      </c>
      <c r="T312" s="342">
        <f>S312*J312</f>
        <v>15617</v>
      </c>
      <c r="U312" s="309">
        <f>6621-K312</f>
        <v>152</v>
      </c>
      <c r="V312" s="16">
        <f>U312*J312</f>
        <v>103208</v>
      </c>
    </row>
    <row r="313" spans="1:22" ht="14.5" x14ac:dyDescent="0.35">
      <c r="A313" s="1">
        <v>316</v>
      </c>
      <c r="B313" s="233">
        <v>6762</v>
      </c>
      <c r="C313" s="233">
        <v>6762</v>
      </c>
      <c r="D313" s="235" t="s">
        <v>412</v>
      </c>
      <c r="E313" s="285">
        <f>VLOOKUP($B313,[1]FY2015_SchlAid!$C$4:$KA$4192,282,FALSE)</f>
        <v>717.4</v>
      </c>
      <c r="F313" s="29">
        <v>6412</v>
      </c>
      <c r="G313" s="28">
        <v>4599969</v>
      </c>
      <c r="H313" s="29">
        <v>0</v>
      </c>
      <c r="I313" s="28">
        <f>G313+H313</f>
        <v>4599969</v>
      </c>
      <c r="J313" s="229">
        <v>691.7</v>
      </c>
      <c r="K313" s="30">
        <f>F313+$H$2</f>
        <v>6492</v>
      </c>
      <c r="L313" s="275">
        <f>J313*K313</f>
        <v>4490516.4000000004</v>
      </c>
      <c r="M313" s="29">
        <f>MAX((G313*1.01)-L313,0)</f>
        <v>155452.29000000004</v>
      </c>
      <c r="N313" s="279">
        <f>L313+M313</f>
        <v>4645968.6900000004</v>
      </c>
      <c r="O313" s="30">
        <f>N313-I313</f>
        <v>45999.69000000041</v>
      </c>
      <c r="P313" s="239">
        <f>O313/I313</f>
        <v>1.0000000000000089E-2</v>
      </c>
      <c r="Q313" s="248">
        <f>J313-E313</f>
        <v>-25.699999999999932</v>
      </c>
      <c r="R313" s="4">
        <f>Q313/E313</f>
        <v>-3.5823808196264191E-2</v>
      </c>
      <c r="S313" s="308">
        <f>K313-6446</f>
        <v>46</v>
      </c>
      <c r="T313" s="342">
        <f>S313*J313</f>
        <v>31818.2</v>
      </c>
      <c r="U313" s="309">
        <f>6621-K313</f>
        <v>129</v>
      </c>
      <c r="V313" s="16">
        <f>U313*J313</f>
        <v>89229.3</v>
      </c>
    </row>
    <row r="314" spans="1:22" ht="14.5" x14ac:dyDescent="0.35">
      <c r="A314" s="1">
        <v>317</v>
      </c>
      <c r="B314" s="233">
        <v>6768</v>
      </c>
      <c r="C314" s="233">
        <v>6768</v>
      </c>
      <c r="D314" s="235" t="s">
        <v>413</v>
      </c>
      <c r="E314" s="285">
        <f>VLOOKUP($B314,[1]FY2015_SchlAid!$C$4:$KA$4192,282,FALSE)</f>
        <v>1784.6</v>
      </c>
      <c r="F314" s="29">
        <v>6366</v>
      </c>
      <c r="G314" s="28">
        <v>11360764</v>
      </c>
      <c r="H314" s="29">
        <v>0</v>
      </c>
      <c r="I314" s="28">
        <f>G314+H314</f>
        <v>11360764</v>
      </c>
      <c r="J314" s="229">
        <v>1757.5</v>
      </c>
      <c r="K314" s="30">
        <f>F314+$H$2</f>
        <v>6446</v>
      </c>
      <c r="L314" s="275">
        <f>J314*K314</f>
        <v>11328845</v>
      </c>
      <c r="M314" s="29">
        <f>MAX((G314*1.01)-L314,0)</f>
        <v>145526.6400000006</v>
      </c>
      <c r="N314" s="279">
        <f>L314+M314</f>
        <v>11474371.640000001</v>
      </c>
      <c r="O314" s="30">
        <f>N314-I314</f>
        <v>113607.6400000006</v>
      </c>
      <c r="P314" s="239">
        <f>O314/I314</f>
        <v>1.0000000000000052E-2</v>
      </c>
      <c r="Q314" s="248">
        <f>J314-E314</f>
        <v>-27.099999999999909</v>
      </c>
      <c r="R314" s="4">
        <f>Q314/E314</f>
        <v>-1.5185475736859751E-2</v>
      </c>
      <c r="S314" s="308">
        <f>K314-6446</f>
        <v>0</v>
      </c>
      <c r="T314" s="342"/>
      <c r="U314" s="309">
        <f>6621-K314</f>
        <v>175</v>
      </c>
      <c r="V314" s="16">
        <f>U314*J314</f>
        <v>307562.5</v>
      </c>
    </row>
    <row r="315" spans="1:22" ht="14.5" x14ac:dyDescent="0.35">
      <c r="A315" s="1">
        <v>318</v>
      </c>
      <c r="B315" s="233">
        <v>6795</v>
      </c>
      <c r="C315" s="233">
        <v>6795</v>
      </c>
      <c r="D315" s="235" t="s">
        <v>414</v>
      </c>
      <c r="E315" s="285">
        <f>VLOOKUP($B315,[1]FY2015_SchlAid!$C$4:$KA$4192,282,FALSE)</f>
        <v>10992.3</v>
      </c>
      <c r="F315" s="29">
        <v>6366</v>
      </c>
      <c r="G315" s="28">
        <v>69976982</v>
      </c>
      <c r="H315" s="29">
        <v>0</v>
      </c>
      <c r="I315" s="28">
        <f>G315+H315</f>
        <v>69976982</v>
      </c>
      <c r="J315" s="229">
        <v>11134.4</v>
      </c>
      <c r="K315" s="30">
        <f>F315+$H$2</f>
        <v>6446</v>
      </c>
      <c r="L315" s="275">
        <f>J315*K315</f>
        <v>71772342.399999991</v>
      </c>
      <c r="M315" s="29">
        <f>MAX((G315*1.01)-L315,0)</f>
        <v>0</v>
      </c>
      <c r="N315" s="279">
        <f>L315+M315</f>
        <v>71772342.399999991</v>
      </c>
      <c r="O315" s="30">
        <f>N315-I315</f>
        <v>1795360.3999999911</v>
      </c>
      <c r="P315" s="239">
        <f>O315/I315</f>
        <v>2.5656442285550283E-2</v>
      </c>
      <c r="Q315" s="248">
        <f>J315-E315</f>
        <v>142.10000000000036</v>
      </c>
      <c r="R315" s="4">
        <f>Q315/E315</f>
        <v>1.292723087979771E-2</v>
      </c>
      <c r="S315" s="308">
        <f>K315-6446</f>
        <v>0</v>
      </c>
      <c r="T315" s="342"/>
      <c r="U315" s="309">
        <f>6621-K315</f>
        <v>175</v>
      </c>
      <c r="V315" s="16">
        <f>U315*J315</f>
        <v>1948520</v>
      </c>
    </row>
    <row r="316" spans="1:22" ht="14.5" x14ac:dyDescent="0.35">
      <c r="A316" s="1">
        <v>319</v>
      </c>
      <c r="B316" s="233">
        <v>6822</v>
      </c>
      <c r="C316" s="233">
        <v>6822</v>
      </c>
      <c r="D316" s="236" t="s">
        <v>415</v>
      </c>
      <c r="E316" s="286">
        <f>VLOOKUP($B316,[1]FY2015_SchlAid!$C$4:$KA$4192,282,FALSE)</f>
        <v>8288.6</v>
      </c>
      <c r="F316" s="35">
        <v>6366</v>
      </c>
      <c r="G316" s="34">
        <v>52765228</v>
      </c>
      <c r="H316" s="35">
        <v>0</v>
      </c>
      <c r="I316" s="34">
        <f>G316+H316</f>
        <v>52765228</v>
      </c>
      <c r="J316" s="230">
        <v>8773.2999999999993</v>
      </c>
      <c r="K316" s="36">
        <f>F316+$H$2</f>
        <v>6446</v>
      </c>
      <c r="L316" s="276">
        <f>J316*K316</f>
        <v>56552691.799999997</v>
      </c>
      <c r="M316" s="35">
        <f>MAX((G316*1.01)-L316,0)</f>
        <v>0</v>
      </c>
      <c r="N316" s="280">
        <f>L316+M316</f>
        <v>56552691.799999997</v>
      </c>
      <c r="O316" s="36">
        <f>N316-I316</f>
        <v>3787463.799999997</v>
      </c>
      <c r="P316" s="240">
        <f>O316/I316</f>
        <v>7.1779540116835974E-2</v>
      </c>
      <c r="Q316" s="248">
        <f>J316-E316</f>
        <v>484.69999999999891</v>
      </c>
      <c r="R316" s="4">
        <f>Q316/E316</f>
        <v>5.8477909417754374E-2</v>
      </c>
      <c r="S316" s="339">
        <f>K316-6446</f>
        <v>0</v>
      </c>
      <c r="T316" s="343"/>
      <c r="U316" s="340">
        <f>6621-K316</f>
        <v>175</v>
      </c>
      <c r="V316" s="344">
        <f>U316*J316</f>
        <v>1535327.4999999998</v>
      </c>
    </row>
    <row r="317" spans="1:22" ht="14.5" x14ac:dyDescent="0.35">
      <c r="A317" s="1">
        <v>320</v>
      </c>
      <c r="B317" s="233">
        <v>6840</v>
      </c>
      <c r="C317" s="233">
        <v>6840</v>
      </c>
      <c r="D317" s="235" t="s">
        <v>416</v>
      </c>
      <c r="E317" s="285">
        <f>VLOOKUP($B317,[1]FY2015_SchlAid!$C$4:$KA$4192,282,FALSE)</f>
        <v>1984.3</v>
      </c>
      <c r="F317" s="29">
        <v>6366</v>
      </c>
      <c r="G317" s="28">
        <v>12632054</v>
      </c>
      <c r="H317" s="29">
        <v>0</v>
      </c>
      <c r="I317" s="28">
        <f>G317+H317</f>
        <v>12632054</v>
      </c>
      <c r="J317" s="229">
        <v>2024.9</v>
      </c>
      <c r="K317" s="30">
        <f>F317+$H$2</f>
        <v>6446</v>
      </c>
      <c r="L317" s="275">
        <f>J317*K317</f>
        <v>13052505.4</v>
      </c>
      <c r="M317" s="29">
        <f>MAX((G317*1.01)-L317,0)</f>
        <v>0</v>
      </c>
      <c r="N317" s="279">
        <f>L317+M317</f>
        <v>13052505.4</v>
      </c>
      <c r="O317" s="30">
        <f>N317-I317</f>
        <v>420451.40000000037</v>
      </c>
      <c r="P317" s="239">
        <f>O317/I317</f>
        <v>3.3284484059362032E-2</v>
      </c>
      <c r="Q317" s="248">
        <f>J317-E317</f>
        <v>40.600000000000136</v>
      </c>
      <c r="R317" s="4">
        <f>Q317/E317</f>
        <v>2.0460615834299319E-2</v>
      </c>
      <c r="S317" s="308">
        <f>K317-6446</f>
        <v>0</v>
      </c>
      <c r="T317" s="342"/>
      <c r="U317" s="309">
        <f>6621-K317</f>
        <v>175</v>
      </c>
      <c r="V317" s="16">
        <f>U317*J317</f>
        <v>354357.5</v>
      </c>
    </row>
    <row r="318" spans="1:22" ht="14.5" x14ac:dyDescent="0.35">
      <c r="A318" s="1">
        <v>321</v>
      </c>
      <c r="B318" s="233">
        <v>6854</v>
      </c>
      <c r="C318" s="233">
        <v>6854</v>
      </c>
      <c r="D318" s="235" t="s">
        <v>417</v>
      </c>
      <c r="E318" s="285">
        <f>VLOOKUP($B318,[1]FY2015_SchlAid!$C$4:$KA$4192,282,FALSE)</f>
        <v>534.9</v>
      </c>
      <c r="F318" s="29">
        <v>6389</v>
      </c>
      <c r="G318" s="28">
        <v>3417476</v>
      </c>
      <c r="H318" s="29">
        <v>50745</v>
      </c>
      <c r="I318" s="28">
        <f>G318+H318</f>
        <v>3468221</v>
      </c>
      <c r="J318" s="229">
        <v>522.29999999999995</v>
      </c>
      <c r="K318" s="30">
        <f>F318+$H$2</f>
        <v>6469</v>
      </c>
      <c r="L318" s="275">
        <f>J318*K318</f>
        <v>3378758.6999999997</v>
      </c>
      <c r="M318" s="29">
        <f>MAX((G318*1.01)-L318,0)</f>
        <v>72892.060000000522</v>
      </c>
      <c r="N318" s="279">
        <f>L318+M318</f>
        <v>3451650.7600000002</v>
      </c>
      <c r="O318" s="30">
        <f>N318-I318</f>
        <v>-16570.239999999758</v>
      </c>
      <c r="P318" s="239">
        <f>O318/I318</f>
        <v>-4.7777347521970942E-3</v>
      </c>
      <c r="Q318" s="248">
        <f>J318-E318</f>
        <v>-12.600000000000023</v>
      </c>
      <c r="R318" s="4">
        <f>Q318/E318</f>
        <v>-2.3555804823331507E-2</v>
      </c>
      <c r="S318" s="308">
        <f>K318-6446</f>
        <v>23</v>
      </c>
      <c r="T318" s="342">
        <f>S318*J318</f>
        <v>12012.9</v>
      </c>
      <c r="U318" s="309">
        <f>6621-K318</f>
        <v>152</v>
      </c>
      <c r="V318" s="16">
        <f>U318*J318</f>
        <v>79389.599999999991</v>
      </c>
    </row>
    <row r="319" spans="1:22" ht="14.5" x14ac:dyDescent="0.35">
      <c r="A319" s="1">
        <v>322</v>
      </c>
      <c r="B319" s="233">
        <v>6867</v>
      </c>
      <c r="C319" s="233">
        <v>6867</v>
      </c>
      <c r="D319" s="235" t="s">
        <v>418</v>
      </c>
      <c r="E319" s="285">
        <f>VLOOKUP($B319,[1]FY2015_SchlAid!$C$4:$KA$4192,282,FALSE)</f>
        <v>1549.4</v>
      </c>
      <c r="F319" s="29">
        <v>6366</v>
      </c>
      <c r="G319" s="28">
        <v>9863480</v>
      </c>
      <c r="H319" s="29">
        <v>0</v>
      </c>
      <c r="I319" s="28">
        <f>G319+H319</f>
        <v>9863480</v>
      </c>
      <c r="J319" s="229">
        <v>1537.3</v>
      </c>
      <c r="K319" s="30">
        <f>F319+$H$2</f>
        <v>6446</v>
      </c>
      <c r="L319" s="275">
        <f>J319*K319</f>
        <v>9909435.7999999989</v>
      </c>
      <c r="M319" s="29">
        <f>MAX((G319*1.01)-L319,0)</f>
        <v>52679.000000001863</v>
      </c>
      <c r="N319" s="279">
        <f>L319+M319</f>
        <v>9962114.8000000007</v>
      </c>
      <c r="O319" s="30">
        <f>N319-I319</f>
        <v>98634.800000000745</v>
      </c>
      <c r="P319" s="239">
        <f>O319/I319</f>
        <v>1.0000000000000075E-2</v>
      </c>
      <c r="Q319" s="248">
        <f>J319-E319</f>
        <v>-12.100000000000136</v>
      </c>
      <c r="R319" s="4">
        <f>Q319/E319</f>
        <v>-7.8094746353428012E-3</v>
      </c>
      <c r="S319" s="308">
        <f>K319-6446</f>
        <v>0</v>
      </c>
      <c r="T319" s="342"/>
      <c r="U319" s="309">
        <f>6621-K319</f>
        <v>175</v>
      </c>
      <c r="V319" s="16">
        <f>U319*J319</f>
        <v>269027.5</v>
      </c>
    </row>
    <row r="320" spans="1:22" ht="14.5" x14ac:dyDescent="0.35">
      <c r="A320" s="1">
        <v>323</v>
      </c>
      <c r="B320" s="233">
        <v>6921</v>
      </c>
      <c r="C320" s="233">
        <v>6921</v>
      </c>
      <c r="D320" s="235" t="s">
        <v>68</v>
      </c>
      <c r="E320" s="285">
        <f>VLOOKUP($B320,[1]FY2015_SchlAid!$C$4:$KA$4192,282,FALSE)</f>
        <v>325</v>
      </c>
      <c r="F320" s="29">
        <v>6418</v>
      </c>
      <c r="G320" s="28">
        <v>2085850</v>
      </c>
      <c r="H320" s="29">
        <v>0</v>
      </c>
      <c r="I320" s="28">
        <f>G320+H320</f>
        <v>2085850</v>
      </c>
      <c r="J320" s="229">
        <v>348</v>
      </c>
      <c r="K320" s="30">
        <f>F320+$H$2</f>
        <v>6498</v>
      </c>
      <c r="L320" s="275">
        <f>J320*K320</f>
        <v>2261304</v>
      </c>
      <c r="M320" s="29">
        <f>MAX((G320*1.01)-L320,0)</f>
        <v>0</v>
      </c>
      <c r="N320" s="279">
        <f>L320+M320</f>
        <v>2261304</v>
      </c>
      <c r="O320" s="30">
        <f>N320-I320</f>
        <v>175454</v>
      </c>
      <c r="P320" s="239">
        <f>O320/I320</f>
        <v>8.4116307500539347E-2</v>
      </c>
      <c r="Q320" s="248">
        <f>J320-E320</f>
        <v>23</v>
      </c>
      <c r="R320" s="4">
        <f>Q320/E320</f>
        <v>7.0769230769230765E-2</v>
      </c>
      <c r="S320" s="308">
        <f>K320-6446</f>
        <v>52</v>
      </c>
      <c r="T320" s="342">
        <f>S320*J320</f>
        <v>18096</v>
      </c>
      <c r="U320" s="309">
        <f>6621-K320</f>
        <v>123</v>
      </c>
      <c r="V320" s="16">
        <f>U320*J320</f>
        <v>42804</v>
      </c>
    </row>
    <row r="321" spans="1:22" ht="14.5" x14ac:dyDescent="0.35">
      <c r="A321" s="1">
        <v>324</v>
      </c>
      <c r="B321" s="233">
        <v>6930</v>
      </c>
      <c r="C321" s="233">
        <v>6930</v>
      </c>
      <c r="D321" s="236" t="s">
        <v>419</v>
      </c>
      <c r="E321" s="286">
        <f>VLOOKUP($B321,[1]FY2015_SchlAid!$C$4:$KA$4192,282,FALSE)</f>
        <v>813.3</v>
      </c>
      <c r="F321" s="35">
        <v>6398</v>
      </c>
      <c r="G321" s="34">
        <v>5203493</v>
      </c>
      <c r="H321" s="35">
        <v>0</v>
      </c>
      <c r="I321" s="34">
        <f>G321+H321</f>
        <v>5203493</v>
      </c>
      <c r="J321" s="230">
        <v>801.5</v>
      </c>
      <c r="K321" s="36">
        <f>F321+$H$2</f>
        <v>6478</v>
      </c>
      <c r="L321" s="276">
        <f>J321*K321</f>
        <v>5192117</v>
      </c>
      <c r="M321" s="35">
        <f>MAX((G321*1.01)-L321,0)</f>
        <v>63410.929999999702</v>
      </c>
      <c r="N321" s="280">
        <f>L321+M321</f>
        <v>5255527.93</v>
      </c>
      <c r="O321" s="36">
        <f>N321-I321</f>
        <v>52034.929999999702</v>
      </c>
      <c r="P321" s="240">
        <f>O321/I321</f>
        <v>9.999999999999943E-3</v>
      </c>
      <c r="Q321" s="248">
        <f>J321-E321</f>
        <v>-11.799999999999955</v>
      </c>
      <c r="R321" s="4">
        <f>Q321/E321</f>
        <v>-1.4508791343907482E-2</v>
      </c>
      <c r="S321" s="339">
        <f>K321-6446</f>
        <v>32</v>
      </c>
      <c r="T321" s="343">
        <f>S321*J321</f>
        <v>25648</v>
      </c>
      <c r="U321" s="340">
        <f>6621-K321</f>
        <v>143</v>
      </c>
      <c r="V321" s="344">
        <f>U321*J321</f>
        <v>114614.5</v>
      </c>
    </row>
    <row r="322" spans="1:22" ht="14.5" x14ac:dyDescent="0.35">
      <c r="A322" s="1">
        <v>325</v>
      </c>
      <c r="B322" s="233">
        <v>6937</v>
      </c>
      <c r="C322" s="233">
        <v>6937</v>
      </c>
      <c r="D322" s="235" t="s">
        <v>420</v>
      </c>
      <c r="E322" s="285">
        <f>VLOOKUP($B322,[1]FY2015_SchlAid!$C$4:$KA$4192,282,FALSE)</f>
        <v>481.1</v>
      </c>
      <c r="F322" s="29">
        <v>6366</v>
      </c>
      <c r="G322" s="28">
        <v>3062683</v>
      </c>
      <c r="H322" s="29">
        <v>0</v>
      </c>
      <c r="I322" s="28">
        <f>G322+H322</f>
        <v>3062683</v>
      </c>
      <c r="J322" s="229">
        <v>465.5</v>
      </c>
      <c r="K322" s="30">
        <f>F322+$H$2</f>
        <v>6446</v>
      </c>
      <c r="L322" s="275">
        <f>J322*K322</f>
        <v>3000613</v>
      </c>
      <c r="M322" s="29">
        <f>MAX((G322*1.01)-L322,0)</f>
        <v>92696.830000000075</v>
      </c>
      <c r="N322" s="279">
        <f>L322+M322</f>
        <v>3093309.83</v>
      </c>
      <c r="O322" s="30">
        <f>N322-I322</f>
        <v>30626.830000000075</v>
      </c>
      <c r="P322" s="239">
        <f>O322/I322</f>
        <v>1.0000000000000024E-2</v>
      </c>
      <c r="Q322" s="248">
        <f>J322-E322</f>
        <v>-15.600000000000023</v>
      </c>
      <c r="R322" s="4">
        <f>Q322/E322</f>
        <v>-3.2425691124506384E-2</v>
      </c>
      <c r="S322" s="308">
        <f>K322-6446</f>
        <v>0</v>
      </c>
      <c r="T322" s="342"/>
      <c r="U322" s="309">
        <f>6621-K322</f>
        <v>175</v>
      </c>
      <c r="V322" s="16">
        <f>U322*J322</f>
        <v>81462.5</v>
      </c>
    </row>
    <row r="323" spans="1:22" ht="14.5" x14ac:dyDescent="0.35">
      <c r="A323" s="1">
        <v>326</v>
      </c>
      <c r="B323" s="233">
        <v>6943</v>
      </c>
      <c r="C323" s="233">
        <v>6943</v>
      </c>
      <c r="D323" s="235" t="s">
        <v>421</v>
      </c>
      <c r="E323" s="285">
        <f>VLOOKUP($B323,[1]FY2015_SchlAid!$C$4:$KA$4192,282,FALSE)</f>
        <v>278.89999999999998</v>
      </c>
      <c r="F323" s="29">
        <v>6366</v>
      </c>
      <c r="G323" s="28">
        <v>1775477</v>
      </c>
      <c r="H323" s="29">
        <v>55693</v>
      </c>
      <c r="I323" s="28">
        <f>G323+H323</f>
        <v>1831170</v>
      </c>
      <c r="J323" s="229">
        <v>265.5</v>
      </c>
      <c r="K323" s="30">
        <f>F323+$H$2</f>
        <v>6446</v>
      </c>
      <c r="L323" s="275">
        <f>J323*K323</f>
        <v>1711413</v>
      </c>
      <c r="M323" s="29">
        <f>MAX((G323*1.01)-L323,0)</f>
        <v>81818.770000000019</v>
      </c>
      <c r="N323" s="279">
        <f>L323+M323</f>
        <v>1793231.77</v>
      </c>
      <c r="O323" s="30">
        <f>N323-I323</f>
        <v>-37938.229999999981</v>
      </c>
      <c r="P323" s="239">
        <f>O323/I323</f>
        <v>-2.0718027272181163E-2</v>
      </c>
      <c r="Q323" s="248">
        <f>J323-E323</f>
        <v>-13.399999999999977</v>
      </c>
      <c r="R323" s="4">
        <f>Q323/E323</f>
        <v>-4.8045894585872995E-2</v>
      </c>
      <c r="S323" s="308">
        <f>K323-6446</f>
        <v>0</v>
      </c>
      <c r="T323" s="342"/>
      <c r="U323" s="309">
        <f>6621-K323</f>
        <v>175</v>
      </c>
      <c r="V323" s="16">
        <f>U323*J323</f>
        <v>46462.5</v>
      </c>
    </row>
    <row r="324" spans="1:22" ht="14.5" x14ac:dyDescent="0.35">
      <c r="A324" s="1">
        <v>327</v>
      </c>
      <c r="B324" s="233">
        <v>6264</v>
      </c>
      <c r="C324" s="233">
        <v>6264</v>
      </c>
      <c r="D324" s="235" t="s">
        <v>69</v>
      </c>
      <c r="E324" s="285">
        <f>VLOOKUP($B324,[1]FY2015_SchlAid!$C$4:$KA$4192,282,FALSE)</f>
        <v>931.9</v>
      </c>
      <c r="F324" s="29">
        <v>6432</v>
      </c>
      <c r="G324" s="28">
        <v>5993981</v>
      </c>
      <c r="H324" s="29">
        <v>0</v>
      </c>
      <c r="I324" s="28">
        <f>G324+H324</f>
        <v>5993981</v>
      </c>
      <c r="J324" s="229">
        <v>947</v>
      </c>
      <c r="K324" s="30">
        <f>F324+$H$2</f>
        <v>6512</v>
      </c>
      <c r="L324" s="275">
        <f>J324*K324</f>
        <v>6166864</v>
      </c>
      <c r="M324" s="29">
        <f>MAX((G324*1.01)-L324,0)</f>
        <v>0</v>
      </c>
      <c r="N324" s="279">
        <f>L324+M324</f>
        <v>6166864</v>
      </c>
      <c r="O324" s="30">
        <f>N324-I324</f>
        <v>172883</v>
      </c>
      <c r="P324" s="239">
        <f>O324/I324</f>
        <v>2.8842767436199748E-2</v>
      </c>
      <c r="Q324" s="248">
        <f>J324-E324</f>
        <v>15.100000000000023</v>
      </c>
      <c r="R324" s="4">
        <f>Q324/E324</f>
        <v>1.6203455306363367E-2</v>
      </c>
      <c r="S324" s="308">
        <f>K324-6446</f>
        <v>66</v>
      </c>
      <c r="T324" s="342">
        <f>S324*J324</f>
        <v>62502</v>
      </c>
      <c r="U324" s="309">
        <f>6621-K324</f>
        <v>109</v>
      </c>
      <c r="V324" s="16">
        <f>U324*J324</f>
        <v>103223</v>
      </c>
    </row>
    <row r="325" spans="1:22" ht="14.5" x14ac:dyDescent="0.35">
      <c r="A325" s="1">
        <v>328</v>
      </c>
      <c r="B325" s="233">
        <v>6950</v>
      </c>
      <c r="C325" s="233">
        <v>6950</v>
      </c>
      <c r="D325" s="235" t="s">
        <v>474</v>
      </c>
      <c r="E325" s="285">
        <f>VLOOKUP($B325,[1]FY2015_SchlAid!$C$4:$KA$4192,282,FALSE)</f>
        <v>1545.4</v>
      </c>
      <c r="F325" s="29">
        <v>6369</v>
      </c>
      <c r="G325" s="28">
        <v>9842653</v>
      </c>
      <c r="H325" s="29">
        <v>0</v>
      </c>
      <c r="I325" s="28">
        <f>G325+H325</f>
        <v>9842653</v>
      </c>
      <c r="J325" s="229">
        <v>1518.8</v>
      </c>
      <c r="K325" s="30">
        <f>F325+$H$2</f>
        <v>6449</v>
      </c>
      <c r="L325" s="275">
        <f>J325*K325</f>
        <v>9794741.1999999993</v>
      </c>
      <c r="M325" s="29">
        <f>MAX((G325*1.01)-L325,0)</f>
        <v>146338.33000000007</v>
      </c>
      <c r="N325" s="279">
        <f>L325+M325</f>
        <v>9941079.5299999993</v>
      </c>
      <c r="O325" s="30">
        <f>N325-I325</f>
        <v>98426.529999999329</v>
      </c>
      <c r="P325" s="239">
        <f>O325/I325</f>
        <v>9.9999999999999326E-3</v>
      </c>
      <c r="Q325" s="248">
        <f>J325-E325</f>
        <v>-26.600000000000136</v>
      </c>
      <c r="R325" s="4">
        <f>Q325/E325</f>
        <v>-1.7212372201371902E-2</v>
      </c>
      <c r="S325" s="308">
        <f>K325-6446</f>
        <v>3</v>
      </c>
      <c r="T325" s="342">
        <f>S325*J325</f>
        <v>4556.3999999999996</v>
      </c>
      <c r="U325" s="309">
        <f>6621-K325</f>
        <v>172</v>
      </c>
      <c r="V325" s="16">
        <f>U325*J325</f>
        <v>261233.6</v>
      </c>
    </row>
    <row r="326" spans="1:22" ht="14.5" x14ac:dyDescent="0.35">
      <c r="A326" s="1">
        <v>329</v>
      </c>
      <c r="B326" s="233">
        <v>6957</v>
      </c>
      <c r="C326" s="233">
        <v>6957</v>
      </c>
      <c r="D326" s="236" t="s">
        <v>423</v>
      </c>
      <c r="E326" s="286">
        <f>VLOOKUP($B326,[1]FY2015_SchlAid!$C$4:$KA$4192,282,FALSE)</f>
        <v>9054.4</v>
      </c>
      <c r="F326" s="35">
        <v>6366</v>
      </c>
      <c r="G326" s="34">
        <v>57640310</v>
      </c>
      <c r="H326" s="35">
        <v>0</v>
      </c>
      <c r="I326" s="34">
        <f>G326+H326</f>
        <v>57640310</v>
      </c>
      <c r="J326" s="230">
        <v>9146.1</v>
      </c>
      <c r="K326" s="36">
        <f>F326+$H$2</f>
        <v>6446</v>
      </c>
      <c r="L326" s="276">
        <f>J326*K326</f>
        <v>58955760.600000001</v>
      </c>
      <c r="M326" s="35">
        <f>MAX((G326*1.01)-L326,0)</f>
        <v>0</v>
      </c>
      <c r="N326" s="280">
        <f>L326+M326</f>
        <v>58955760.600000001</v>
      </c>
      <c r="O326" s="36">
        <f>N326-I326</f>
        <v>1315450.6000000015</v>
      </c>
      <c r="P326" s="240">
        <f>O326/I326</f>
        <v>2.2821712790927071E-2</v>
      </c>
      <c r="Q326" s="248">
        <f>J326-E326</f>
        <v>91.700000000000728</v>
      </c>
      <c r="R326" s="4">
        <f>Q326/E326</f>
        <v>1.0127672733698615E-2</v>
      </c>
      <c r="S326" s="339">
        <f>K326-6446</f>
        <v>0</v>
      </c>
      <c r="T326" s="343"/>
      <c r="U326" s="340">
        <f>6621-K326</f>
        <v>175</v>
      </c>
      <c r="V326" s="344">
        <f>U326*J326</f>
        <v>1600567.5</v>
      </c>
    </row>
    <row r="327" spans="1:22" ht="14.5" x14ac:dyDescent="0.35">
      <c r="A327" s="1">
        <v>330</v>
      </c>
      <c r="B327" s="233">
        <v>5922</v>
      </c>
      <c r="C327" s="233">
        <v>5922</v>
      </c>
      <c r="D327" s="235" t="s">
        <v>475</v>
      </c>
      <c r="E327" s="285">
        <f>VLOOKUP($B327,[1]FY2015_SchlAid!$C$4:$KA$4192,282,FALSE)</f>
        <v>680.1</v>
      </c>
      <c r="F327" s="29">
        <v>6422</v>
      </c>
      <c r="G327" s="28">
        <v>4367602</v>
      </c>
      <c r="H327" s="29">
        <v>55686</v>
      </c>
      <c r="I327" s="28">
        <f>G327+H327</f>
        <v>4423288</v>
      </c>
      <c r="J327" s="229">
        <v>693.5</v>
      </c>
      <c r="K327" s="30">
        <f>F327+$H$2</f>
        <v>6502</v>
      </c>
      <c r="L327" s="275">
        <f>J327*K327</f>
        <v>4509137</v>
      </c>
      <c r="M327" s="29">
        <f>MAX((G327*1.01)-L327,0)</f>
        <v>0</v>
      </c>
      <c r="N327" s="279">
        <f>L327+M327</f>
        <v>4509137</v>
      </c>
      <c r="O327" s="30">
        <f>N327-I327</f>
        <v>85849</v>
      </c>
      <c r="P327" s="239">
        <f>O327/I327</f>
        <v>1.9408412927216134E-2</v>
      </c>
      <c r="Q327" s="248">
        <f>J327-E327</f>
        <v>13.399999999999977</v>
      </c>
      <c r="R327" s="4">
        <f>Q327/E327</f>
        <v>1.9702984855168325E-2</v>
      </c>
      <c r="S327" s="308">
        <f>K327-6446</f>
        <v>56</v>
      </c>
      <c r="T327" s="342">
        <f>S327*J327</f>
        <v>38836</v>
      </c>
      <c r="U327" s="309">
        <f>6621-K327</f>
        <v>119</v>
      </c>
      <c r="V327" s="16">
        <f>U327*J327</f>
        <v>82526.5</v>
      </c>
    </row>
    <row r="328" spans="1:22" ht="14.5" x14ac:dyDescent="0.35">
      <c r="A328" s="1">
        <v>331</v>
      </c>
      <c r="B328" s="233">
        <v>819</v>
      </c>
      <c r="C328" s="233">
        <v>819</v>
      </c>
      <c r="D328" s="235" t="s">
        <v>70</v>
      </c>
      <c r="E328" s="285">
        <f>VLOOKUP($B328,[1]FY2015_SchlAid!$C$4:$KA$4192,282,FALSE)</f>
        <v>592.1</v>
      </c>
      <c r="F328" s="29">
        <v>6384</v>
      </c>
      <c r="G328" s="28">
        <v>3779966</v>
      </c>
      <c r="H328" s="29">
        <v>23354</v>
      </c>
      <c r="I328" s="28">
        <f>G328+H328</f>
        <v>3803320</v>
      </c>
      <c r="J328" s="229">
        <v>618.4</v>
      </c>
      <c r="K328" s="30">
        <f>F328+$H$2</f>
        <v>6464</v>
      </c>
      <c r="L328" s="275">
        <f>J328*K328</f>
        <v>3997337.5999999996</v>
      </c>
      <c r="M328" s="29">
        <f>MAX((G328*1.01)-L328,0)</f>
        <v>0</v>
      </c>
      <c r="N328" s="279">
        <f>L328+M328</f>
        <v>3997337.5999999996</v>
      </c>
      <c r="O328" s="30">
        <f>N328-I328</f>
        <v>194017.59999999963</v>
      </c>
      <c r="P328" s="239">
        <f>O328/I328</f>
        <v>5.1012694172459752E-2</v>
      </c>
      <c r="Q328" s="248">
        <f>J328-E328</f>
        <v>26.299999999999955</v>
      </c>
      <c r="R328" s="4">
        <f>Q328/E328</f>
        <v>4.4418172605978641E-2</v>
      </c>
      <c r="S328" s="308">
        <f>K328-6446</f>
        <v>18</v>
      </c>
      <c r="T328" s="342">
        <f>S328*J328</f>
        <v>11131.199999999999</v>
      </c>
      <c r="U328" s="309">
        <f>6621-K328</f>
        <v>157</v>
      </c>
      <c r="V328" s="16">
        <f>U328*J328</f>
        <v>97088.8</v>
      </c>
    </row>
    <row r="329" spans="1:22" ht="14.5" x14ac:dyDescent="0.35">
      <c r="A329" s="1">
        <v>332</v>
      </c>
      <c r="B329" s="233">
        <v>6969</v>
      </c>
      <c r="C329" s="233">
        <v>6969</v>
      </c>
      <c r="D329" s="235" t="s">
        <v>425</v>
      </c>
      <c r="E329" s="285">
        <f>VLOOKUP($B329,[1]FY2015_SchlAid!$C$4:$KA$4192,282,FALSE)</f>
        <v>381.5</v>
      </c>
      <c r="F329" s="29">
        <v>6536</v>
      </c>
      <c r="G329" s="28">
        <v>2493484</v>
      </c>
      <c r="H329" s="29">
        <v>143389</v>
      </c>
      <c r="I329" s="28">
        <f>G329+H329</f>
        <v>2636873</v>
      </c>
      <c r="J329" s="229">
        <v>369.9</v>
      </c>
      <c r="K329" s="30">
        <f>F329+$H$2</f>
        <v>6616</v>
      </c>
      <c r="L329" s="275">
        <f>J329*K329</f>
        <v>2447258.4</v>
      </c>
      <c r="M329" s="29">
        <f>MAX((G329*1.01)-L329,0)</f>
        <v>71160.439999999944</v>
      </c>
      <c r="N329" s="279">
        <f>L329+M329</f>
        <v>2518418.84</v>
      </c>
      <c r="O329" s="30">
        <f>N329-I329</f>
        <v>-118454.16000000015</v>
      </c>
      <c r="P329" s="239">
        <f>O329/I329</f>
        <v>-4.4922208995275902E-2</v>
      </c>
      <c r="Q329" s="248">
        <f>J329-E329</f>
        <v>-11.600000000000023</v>
      </c>
      <c r="R329" s="4">
        <f>Q329/E329</f>
        <v>-3.0406290956749731E-2</v>
      </c>
      <c r="S329" s="308">
        <f>K329-6446</f>
        <v>170</v>
      </c>
      <c r="T329" s="342">
        <f>S329*J329</f>
        <v>62882.999999999993</v>
      </c>
      <c r="U329" s="309">
        <f>6621-K329</f>
        <v>5</v>
      </c>
      <c r="V329" s="16">
        <f>U329*J329</f>
        <v>1849.5</v>
      </c>
    </row>
    <row r="330" spans="1:22" ht="14.5" x14ac:dyDescent="0.35">
      <c r="A330" s="1">
        <v>333</v>
      </c>
      <c r="B330" s="233">
        <v>6975</v>
      </c>
      <c r="C330" s="233">
        <v>6975</v>
      </c>
      <c r="D330" s="235" t="s">
        <v>426</v>
      </c>
      <c r="E330" s="285">
        <f>VLOOKUP($B330,[1]FY2015_SchlAid!$C$4:$KA$4192,282,FALSE)</f>
        <v>1203.9000000000001</v>
      </c>
      <c r="F330" s="29">
        <v>6366</v>
      </c>
      <c r="G330" s="28">
        <v>7664027</v>
      </c>
      <c r="H330" s="29">
        <v>0</v>
      </c>
      <c r="I330" s="28">
        <f>G330+H330</f>
        <v>7664027</v>
      </c>
      <c r="J330" s="229">
        <v>1229.5999999999999</v>
      </c>
      <c r="K330" s="30">
        <f>F330+$H$2</f>
        <v>6446</v>
      </c>
      <c r="L330" s="275">
        <f>J330*K330</f>
        <v>7926001.5999999996</v>
      </c>
      <c r="M330" s="29">
        <f>MAX((G330*1.01)-L330,0)</f>
        <v>0</v>
      </c>
      <c r="N330" s="279">
        <f>L330+M330</f>
        <v>7926001.5999999996</v>
      </c>
      <c r="O330" s="30">
        <f>N330-I330</f>
        <v>261974.59999999963</v>
      </c>
      <c r="P330" s="239">
        <f>O330/I330</f>
        <v>3.4182369138313268E-2</v>
      </c>
      <c r="Q330" s="248">
        <f>J330-E330</f>
        <v>25.699999999999818</v>
      </c>
      <c r="R330" s="4">
        <f>Q330/E330</f>
        <v>2.1347287980729143E-2</v>
      </c>
      <c r="S330" s="308">
        <f>K330-6446</f>
        <v>0</v>
      </c>
      <c r="T330" s="342"/>
      <c r="U330" s="309">
        <f>6621-K330</f>
        <v>175</v>
      </c>
      <c r="V330" s="16">
        <f>U330*J330</f>
        <v>215179.99999999997</v>
      </c>
    </row>
    <row r="331" spans="1:22" ht="14.5" x14ac:dyDescent="0.35">
      <c r="A331" s="1">
        <v>334</v>
      </c>
      <c r="B331" s="233">
        <v>6983</v>
      </c>
      <c r="C331" s="233">
        <v>6983</v>
      </c>
      <c r="D331" s="236" t="s">
        <v>427</v>
      </c>
      <c r="E331" s="286">
        <f>VLOOKUP($B331,[1]FY2015_SchlAid!$C$4:$KA$4192,282,FALSE)</f>
        <v>888</v>
      </c>
      <c r="F331" s="35">
        <v>6366</v>
      </c>
      <c r="G331" s="34">
        <v>5653008</v>
      </c>
      <c r="H331" s="35">
        <v>0</v>
      </c>
      <c r="I331" s="34">
        <f>G331+H331</f>
        <v>5653008</v>
      </c>
      <c r="J331" s="230">
        <v>886</v>
      </c>
      <c r="K331" s="36">
        <f>F331+$H$2</f>
        <v>6446</v>
      </c>
      <c r="L331" s="276">
        <f>J331*K331</f>
        <v>5711156</v>
      </c>
      <c r="M331" s="35">
        <f>MAX((G331*1.01)-L331,0)</f>
        <v>0</v>
      </c>
      <c r="N331" s="280">
        <f>L331+M331</f>
        <v>5711156</v>
      </c>
      <c r="O331" s="36">
        <f>N331-I331</f>
        <v>58148</v>
      </c>
      <c r="P331" s="240">
        <f>O331/I331</f>
        <v>1.0286205149541625E-2</v>
      </c>
      <c r="Q331" s="248">
        <f>J331-E331</f>
        <v>-2</v>
      </c>
      <c r="R331" s="4">
        <f>Q331/E331</f>
        <v>-2.2522522522522522E-3</v>
      </c>
      <c r="S331" s="339">
        <f>K331-6446</f>
        <v>0</v>
      </c>
      <c r="T331" s="343"/>
      <c r="U331" s="340">
        <f>6621-K331</f>
        <v>175</v>
      </c>
      <c r="V331" s="344">
        <f>U331*J331</f>
        <v>155050</v>
      </c>
    </row>
    <row r="332" spans="1:22" ht="14.5" x14ac:dyDescent="0.35">
      <c r="A332" s="1">
        <v>335</v>
      </c>
      <c r="B332" s="233">
        <v>6985</v>
      </c>
      <c r="C332" s="233">
        <v>6985</v>
      </c>
      <c r="D332" s="235" t="s">
        <v>428</v>
      </c>
      <c r="E332" s="285">
        <f>VLOOKUP($B332,[1]FY2015_SchlAid!$C$4:$KA$4192,282,FALSE)</f>
        <v>863.5</v>
      </c>
      <c r="F332" s="29">
        <v>6373</v>
      </c>
      <c r="G332" s="28">
        <v>5503086</v>
      </c>
      <c r="H332" s="29">
        <v>0</v>
      </c>
      <c r="I332" s="28">
        <f>G332+H332</f>
        <v>5503086</v>
      </c>
      <c r="J332" s="229">
        <v>836.7</v>
      </c>
      <c r="K332" s="30">
        <f>F332+$H$2</f>
        <v>6453</v>
      </c>
      <c r="L332" s="275">
        <f>J332*K332</f>
        <v>5399225.1000000006</v>
      </c>
      <c r="M332" s="29">
        <f>MAX((G332*1.01)-L332,0)</f>
        <v>158891.75999999978</v>
      </c>
      <c r="N332" s="279">
        <f>L332+M332</f>
        <v>5558116.8600000003</v>
      </c>
      <c r="O332" s="30">
        <f>N332-I332</f>
        <v>55030.860000000335</v>
      </c>
      <c r="P332" s="239">
        <f>O332/I332</f>
        <v>1.0000000000000061E-2</v>
      </c>
      <c r="Q332" s="248">
        <f>J332-E332</f>
        <v>-26.799999999999955</v>
      </c>
      <c r="R332" s="4">
        <f>Q332/E332</f>
        <v>-3.1036479444122703E-2</v>
      </c>
      <c r="S332" s="308">
        <f>K332-6446</f>
        <v>7</v>
      </c>
      <c r="T332" s="342">
        <f>S332*J332</f>
        <v>5856.9000000000005</v>
      </c>
      <c r="U332" s="309">
        <f>6621-K332</f>
        <v>168</v>
      </c>
      <c r="V332" s="16">
        <f>U332*J332</f>
        <v>140565.6</v>
      </c>
    </row>
    <row r="333" spans="1:22" ht="14.5" x14ac:dyDescent="0.35">
      <c r="A333" s="1">
        <v>336</v>
      </c>
      <c r="B333" s="233">
        <v>6987</v>
      </c>
      <c r="C333" s="233">
        <v>6987</v>
      </c>
      <c r="D333" s="235" t="s">
        <v>429</v>
      </c>
      <c r="E333" s="285">
        <f>VLOOKUP($B333,[1]FY2015_SchlAid!$C$4:$KA$4192,282,FALSE)</f>
        <v>682.3</v>
      </c>
      <c r="F333" s="29">
        <v>6375</v>
      </c>
      <c r="G333" s="28">
        <v>4349663</v>
      </c>
      <c r="H333" s="29">
        <v>0</v>
      </c>
      <c r="I333" s="28">
        <f>G333+H333</f>
        <v>4349663</v>
      </c>
      <c r="J333" s="229">
        <v>684</v>
      </c>
      <c r="K333" s="30">
        <f>F333+$H$2</f>
        <v>6455</v>
      </c>
      <c r="L333" s="275">
        <f>J333*K333</f>
        <v>4415220</v>
      </c>
      <c r="M333" s="29">
        <f>MAX((G333*1.01)-L333,0)</f>
        <v>0</v>
      </c>
      <c r="N333" s="279">
        <f>L333+M333</f>
        <v>4415220</v>
      </c>
      <c r="O333" s="30">
        <f>N333-I333</f>
        <v>65557</v>
      </c>
      <c r="P333" s="239">
        <f>O333/I333</f>
        <v>1.5071742339578951E-2</v>
      </c>
      <c r="Q333" s="248">
        <f>J333-E333</f>
        <v>1.7000000000000455</v>
      </c>
      <c r="R333" s="4">
        <f>Q333/E333</f>
        <v>2.4915726220138437E-3</v>
      </c>
      <c r="S333" s="308">
        <f>K333-6446</f>
        <v>9</v>
      </c>
      <c r="T333" s="342">
        <f>S333*J333</f>
        <v>6156</v>
      </c>
      <c r="U333" s="309">
        <f>6621-K333</f>
        <v>166</v>
      </c>
      <c r="V333" s="16">
        <f>U333*J333</f>
        <v>113544</v>
      </c>
    </row>
    <row r="334" spans="1:22" ht="14.5" x14ac:dyDescent="0.35">
      <c r="A334" s="1">
        <v>337</v>
      </c>
      <c r="B334" s="233">
        <v>6990</v>
      </c>
      <c r="C334" s="233">
        <v>6990</v>
      </c>
      <c r="D334" s="235" t="s">
        <v>430</v>
      </c>
      <c r="E334" s="285">
        <f>VLOOKUP($B334,[1]FY2015_SchlAid!$C$4:$KA$4192,282,FALSE)</f>
        <v>755.1</v>
      </c>
      <c r="F334" s="29">
        <v>6389</v>
      </c>
      <c r="G334" s="28">
        <v>4824334</v>
      </c>
      <c r="H334" s="29">
        <v>0</v>
      </c>
      <c r="I334" s="28">
        <f>G334+H334</f>
        <v>4824334</v>
      </c>
      <c r="J334" s="229">
        <v>785.1</v>
      </c>
      <c r="K334" s="30">
        <f>F334+$H$2</f>
        <v>6469</v>
      </c>
      <c r="L334" s="275">
        <f>J334*K334</f>
        <v>5078811.9000000004</v>
      </c>
      <c r="M334" s="29">
        <f>MAX((G334*1.01)-L334,0)</f>
        <v>0</v>
      </c>
      <c r="N334" s="279">
        <f>L334+M334</f>
        <v>5078811.9000000004</v>
      </c>
      <c r="O334" s="30">
        <f>N334-I334</f>
        <v>254477.90000000037</v>
      </c>
      <c r="P334" s="239">
        <f>O334/I334</f>
        <v>5.2748814655038473E-2</v>
      </c>
      <c r="Q334" s="248">
        <f>J334-E334</f>
        <v>30</v>
      </c>
      <c r="R334" s="4">
        <f>Q334/E334</f>
        <v>3.9729837107667858E-2</v>
      </c>
      <c r="S334" s="308">
        <f>K334-6446</f>
        <v>23</v>
      </c>
      <c r="T334" s="342">
        <f>S334*J334</f>
        <v>18057.3</v>
      </c>
      <c r="U334" s="309">
        <f>6621-K334</f>
        <v>152</v>
      </c>
      <c r="V334" s="16">
        <f>U334*J334</f>
        <v>119335.2</v>
      </c>
    </row>
    <row r="335" spans="1:22" ht="14.5" x14ac:dyDescent="0.35">
      <c r="A335" s="1">
        <v>338</v>
      </c>
      <c r="B335" s="233">
        <v>6961</v>
      </c>
      <c r="C335" s="233">
        <v>6961</v>
      </c>
      <c r="D335" s="235" t="s">
        <v>71</v>
      </c>
      <c r="E335" s="285">
        <f>VLOOKUP($B335,[1]FY2015_SchlAid!$C$4:$KA$4192,282,FALSE)</f>
        <v>2949.6</v>
      </c>
      <c r="F335" s="29">
        <v>6421</v>
      </c>
      <c r="G335" s="28">
        <v>18939382</v>
      </c>
      <c r="H335" s="29">
        <v>0</v>
      </c>
      <c r="I335" s="28">
        <f>G335+H335</f>
        <v>18939382</v>
      </c>
      <c r="J335" s="229">
        <v>2991.3</v>
      </c>
      <c r="K335" s="30">
        <f>F335+$H$2</f>
        <v>6501</v>
      </c>
      <c r="L335" s="275">
        <f>J335*K335</f>
        <v>19446441.300000001</v>
      </c>
      <c r="M335" s="29">
        <f>MAX((G335*1.01)-L335,0)</f>
        <v>0</v>
      </c>
      <c r="N335" s="279">
        <f>L335+M335</f>
        <v>19446441.300000001</v>
      </c>
      <c r="O335" s="30">
        <f>N335-I335</f>
        <v>507059.30000000075</v>
      </c>
      <c r="P335" s="239">
        <f>O335/I335</f>
        <v>2.6772747917540328E-2</v>
      </c>
      <c r="Q335" s="248">
        <f>J335-E335</f>
        <v>41.700000000000273</v>
      </c>
      <c r="R335" s="4">
        <f>Q335/E335</f>
        <v>1.4137510170870719E-2</v>
      </c>
      <c r="S335" s="308">
        <f>K335-6446</f>
        <v>55</v>
      </c>
      <c r="T335" s="342">
        <f>S335*J335</f>
        <v>164521.5</v>
      </c>
      <c r="U335" s="309">
        <f>6621-K335</f>
        <v>120</v>
      </c>
      <c r="V335" s="16">
        <f>U335*J335</f>
        <v>358956</v>
      </c>
    </row>
    <row r="336" spans="1:22" ht="14.5" x14ac:dyDescent="0.35">
      <c r="A336" s="1">
        <v>339</v>
      </c>
      <c r="B336" s="233">
        <v>6992</v>
      </c>
      <c r="C336" s="233">
        <v>6992</v>
      </c>
      <c r="D336" s="236" t="s">
        <v>431</v>
      </c>
      <c r="E336" s="286">
        <f>VLOOKUP($B336,[1]FY2015_SchlAid!$C$4:$KA$4192,282,FALSE)</f>
        <v>521</v>
      </c>
      <c r="F336" s="35">
        <v>6395</v>
      </c>
      <c r="G336" s="34">
        <v>3331795</v>
      </c>
      <c r="H336" s="35">
        <v>48503</v>
      </c>
      <c r="I336" s="34">
        <f>G336+H336</f>
        <v>3380298</v>
      </c>
      <c r="J336" s="230">
        <v>520</v>
      </c>
      <c r="K336" s="36">
        <f>F336+$H$2</f>
        <v>6475</v>
      </c>
      <c r="L336" s="276">
        <f>J336*K336</f>
        <v>3367000</v>
      </c>
      <c r="M336" s="35">
        <f>MAX((G336*1.01)-L336,0)</f>
        <v>0</v>
      </c>
      <c r="N336" s="280">
        <f>L336+M336</f>
        <v>3367000</v>
      </c>
      <c r="O336" s="36">
        <f>N336-I336</f>
        <v>-13298</v>
      </c>
      <c r="P336" s="240">
        <f>O336/I336</f>
        <v>-3.9339726852484604E-3</v>
      </c>
      <c r="Q336" s="248">
        <f>J336-E336</f>
        <v>-1</v>
      </c>
      <c r="R336" s="4">
        <f>Q336/E336</f>
        <v>-1.9193857965451055E-3</v>
      </c>
      <c r="S336" s="339">
        <f>K336-6446</f>
        <v>29</v>
      </c>
      <c r="T336" s="343">
        <f>S336*J336</f>
        <v>15080</v>
      </c>
      <c r="U336" s="340">
        <f>6621-K336</f>
        <v>146</v>
      </c>
      <c r="V336" s="344">
        <f>U336*J336</f>
        <v>75920</v>
      </c>
    </row>
    <row r="337" spans="1:22" ht="14.5" x14ac:dyDescent="0.35">
      <c r="A337" s="1">
        <v>340</v>
      </c>
      <c r="B337" s="233">
        <v>7002</v>
      </c>
      <c r="C337" s="233">
        <v>7002</v>
      </c>
      <c r="D337" s="235" t="s">
        <v>432</v>
      </c>
      <c r="E337" s="285">
        <f>VLOOKUP($B337,[1]FY2015_SchlAid!$C$4:$KA$4192,282,FALSE)</f>
        <v>171.3</v>
      </c>
      <c r="F337" s="29">
        <v>6366</v>
      </c>
      <c r="G337" s="28">
        <v>1090496</v>
      </c>
      <c r="H337" s="29">
        <v>121835</v>
      </c>
      <c r="I337" s="28">
        <f>G337+H337</f>
        <v>1212331</v>
      </c>
      <c r="J337" s="229">
        <v>177.9</v>
      </c>
      <c r="K337" s="30">
        <f>F337+$H$2</f>
        <v>6446</v>
      </c>
      <c r="L337" s="275">
        <f>J337*K337</f>
        <v>1146743.4000000001</v>
      </c>
      <c r="M337" s="29">
        <f>MAX((G337*1.01)-L337,0)</f>
        <v>0</v>
      </c>
      <c r="N337" s="279">
        <f>L337+M337</f>
        <v>1146743.4000000001</v>
      </c>
      <c r="O337" s="30">
        <f>N337-I337</f>
        <v>-65587.59999999986</v>
      </c>
      <c r="P337" s="239">
        <f>O337/I337</f>
        <v>-5.4100406572132415E-2</v>
      </c>
      <c r="Q337" s="248">
        <f>J337-E337</f>
        <v>6.5999999999999943</v>
      </c>
      <c r="R337" s="4">
        <f>Q337/E337</f>
        <v>3.8528896672504344E-2</v>
      </c>
      <c r="S337" s="308">
        <f>K337-6446</f>
        <v>0</v>
      </c>
      <c r="T337" s="342"/>
      <c r="U337" s="309">
        <f>6621-K337</f>
        <v>175</v>
      </c>
      <c r="V337" s="16">
        <f>U337*J337</f>
        <v>31132.5</v>
      </c>
    </row>
    <row r="338" spans="1:22" ht="14.5" x14ac:dyDescent="0.35">
      <c r="A338" s="1">
        <v>341</v>
      </c>
      <c r="B338" s="233">
        <v>7029</v>
      </c>
      <c r="C338" s="233">
        <v>7029</v>
      </c>
      <c r="D338" s="235" t="s">
        <v>433</v>
      </c>
      <c r="E338" s="285">
        <f>VLOOKUP($B338,[1]FY2015_SchlAid!$C$4:$KA$4192,282,FALSE)</f>
        <v>1143.5999999999999</v>
      </c>
      <c r="F338" s="29">
        <v>6382</v>
      </c>
      <c r="G338" s="28">
        <v>7298455</v>
      </c>
      <c r="H338" s="29">
        <v>0</v>
      </c>
      <c r="I338" s="28">
        <f>G338+H338</f>
        <v>7298455</v>
      </c>
      <c r="J338" s="229">
        <v>1140.3</v>
      </c>
      <c r="K338" s="30">
        <f>F338+$H$2</f>
        <v>6462</v>
      </c>
      <c r="L338" s="275">
        <f>J338*K338</f>
        <v>7368618.5999999996</v>
      </c>
      <c r="M338" s="29">
        <f>MAX((G338*1.01)-L338,0)</f>
        <v>2820.9500000001863</v>
      </c>
      <c r="N338" s="279">
        <f>L338+M338</f>
        <v>7371439.5499999998</v>
      </c>
      <c r="O338" s="30">
        <f>N338-I338</f>
        <v>72984.549999999814</v>
      </c>
      <c r="P338" s="239">
        <f>O338/I338</f>
        <v>9.9999999999999742E-3</v>
      </c>
      <c r="Q338" s="248">
        <f>J338-E338</f>
        <v>-3.2999999999999545</v>
      </c>
      <c r="R338" s="4">
        <f>Q338/E338</f>
        <v>-2.8856243441762459E-3</v>
      </c>
      <c r="S338" s="308">
        <f>K338-6446</f>
        <v>16</v>
      </c>
      <c r="T338" s="342">
        <f>S338*J338</f>
        <v>18244.8</v>
      </c>
      <c r="U338" s="309">
        <f>6621-K338</f>
        <v>159</v>
      </c>
      <c r="V338" s="16">
        <f>U338*J338</f>
        <v>181307.69999999998</v>
      </c>
    </row>
    <row r="339" spans="1:22" ht="14.5" x14ac:dyDescent="0.35">
      <c r="A339" s="1">
        <v>342</v>
      </c>
      <c r="B339" s="233">
        <v>7038</v>
      </c>
      <c r="C339" s="233">
        <v>7038</v>
      </c>
      <c r="D339" s="235" t="s">
        <v>434</v>
      </c>
      <c r="E339" s="285">
        <f>VLOOKUP($B339,[1]FY2015_SchlAid!$C$4:$KA$4192,282,FALSE)</f>
        <v>762</v>
      </c>
      <c r="F339" s="29">
        <v>6366</v>
      </c>
      <c r="G339" s="28">
        <v>4850892</v>
      </c>
      <c r="H339" s="29">
        <v>0</v>
      </c>
      <c r="I339" s="28">
        <f>G339+H339</f>
        <v>4850892</v>
      </c>
      <c r="J339" s="229">
        <v>775.9</v>
      </c>
      <c r="K339" s="30">
        <f>F339+$H$2</f>
        <v>6446</v>
      </c>
      <c r="L339" s="275">
        <f>J339*K339</f>
        <v>5001451.3999999994</v>
      </c>
      <c r="M339" s="29">
        <f>MAX((G339*1.01)-L339,0)</f>
        <v>0</v>
      </c>
      <c r="N339" s="279">
        <f>L339+M339</f>
        <v>5001451.3999999994</v>
      </c>
      <c r="O339" s="30">
        <f>N339-I339</f>
        <v>150559.39999999944</v>
      </c>
      <c r="P339" s="239">
        <f>O339/I339</f>
        <v>3.1037466923608988E-2</v>
      </c>
      <c r="Q339" s="248">
        <f>J339-E339</f>
        <v>13.899999999999977</v>
      </c>
      <c r="R339" s="4">
        <f>Q339/E339</f>
        <v>1.8241469816272934E-2</v>
      </c>
      <c r="S339" s="308">
        <f>K339-6446</f>
        <v>0</v>
      </c>
      <c r="T339" s="342"/>
      <c r="U339" s="309">
        <f>6621-K339</f>
        <v>175</v>
      </c>
      <c r="V339" s="16">
        <f>U339*J339</f>
        <v>135782.5</v>
      </c>
    </row>
    <row r="340" spans="1:22" ht="14.5" x14ac:dyDescent="0.35">
      <c r="A340" s="1">
        <v>343</v>
      </c>
      <c r="B340" s="233">
        <v>7047</v>
      </c>
      <c r="C340" s="233">
        <v>7047</v>
      </c>
      <c r="D340" s="235" t="s">
        <v>435</v>
      </c>
      <c r="E340" s="285">
        <f>VLOOKUP($B340,[1]FY2015_SchlAid!$C$4:$KA$4192,282,FALSE)</f>
        <v>377.7</v>
      </c>
      <c r="F340" s="29">
        <v>6396</v>
      </c>
      <c r="G340" s="28">
        <v>2415769</v>
      </c>
      <c r="H340" s="29">
        <v>0</v>
      </c>
      <c r="I340" s="28">
        <f>G340+H340</f>
        <v>2415769</v>
      </c>
      <c r="J340" s="229">
        <v>369.2</v>
      </c>
      <c r="K340" s="30">
        <f>F340+$H$2</f>
        <v>6476</v>
      </c>
      <c r="L340" s="275">
        <f>J340*K340</f>
        <v>2390939.1999999997</v>
      </c>
      <c r="M340" s="29">
        <f>MAX((G340*1.01)-L340,0)</f>
        <v>48987.490000000224</v>
      </c>
      <c r="N340" s="279">
        <f>L340+M340</f>
        <v>2439926.69</v>
      </c>
      <c r="O340" s="30">
        <f>N340-I340</f>
        <v>24157.689999999944</v>
      </c>
      <c r="P340" s="239">
        <f>O340/I340</f>
        <v>9.9999999999999777E-3</v>
      </c>
      <c r="Q340" s="248">
        <f>J340-E340</f>
        <v>-8.5</v>
      </c>
      <c r="R340" s="4">
        <f>Q340/E340</f>
        <v>-2.2504633306857296E-2</v>
      </c>
      <c r="S340" s="308">
        <f>K340-6446</f>
        <v>30</v>
      </c>
      <c r="T340" s="342">
        <f>S340*J340</f>
        <v>11076</v>
      </c>
      <c r="U340" s="309">
        <f>6621-K340</f>
        <v>145</v>
      </c>
      <c r="V340" s="16">
        <f>U340*J340</f>
        <v>53534</v>
      </c>
    </row>
    <row r="341" spans="1:22" ht="14.5" x14ac:dyDescent="0.35">
      <c r="A341" s="1">
        <v>344</v>
      </c>
      <c r="B341" s="233">
        <v>7056</v>
      </c>
      <c r="C341" s="233">
        <v>7056</v>
      </c>
      <c r="D341" s="236" t="s">
        <v>436</v>
      </c>
      <c r="E341" s="286">
        <f>VLOOKUP($B341,[1]FY2015_SchlAid!$C$4:$KA$4192,282,FALSE)</f>
        <v>1714.9</v>
      </c>
      <c r="F341" s="35">
        <v>6366</v>
      </c>
      <c r="G341" s="34">
        <v>10917053</v>
      </c>
      <c r="H341" s="35">
        <v>0</v>
      </c>
      <c r="I341" s="34">
        <f>G341+H341</f>
        <v>10917053</v>
      </c>
      <c r="J341" s="230">
        <v>1725.5</v>
      </c>
      <c r="K341" s="36">
        <f>F341+$H$2</f>
        <v>6446</v>
      </c>
      <c r="L341" s="276">
        <f>J341*K341</f>
        <v>11122573</v>
      </c>
      <c r="M341" s="35">
        <f>MAX((G341*1.01)-L341,0)</f>
        <v>0</v>
      </c>
      <c r="N341" s="280">
        <f>L341+M341</f>
        <v>11122573</v>
      </c>
      <c r="O341" s="36">
        <f>N341-I341</f>
        <v>205520</v>
      </c>
      <c r="P341" s="240">
        <f>O341/I341</f>
        <v>1.882559331717085E-2</v>
      </c>
      <c r="Q341" s="248">
        <f>J341-E341</f>
        <v>10.599999999999909</v>
      </c>
      <c r="R341" s="4">
        <f>Q341/E341</f>
        <v>6.1811184325616117E-3</v>
      </c>
      <c r="S341" s="339">
        <f>K341-6446</f>
        <v>0</v>
      </c>
      <c r="T341" s="343"/>
      <c r="U341" s="340">
        <f>6621-K341</f>
        <v>175</v>
      </c>
      <c r="V341" s="344">
        <f>U341*J341</f>
        <v>301962.5</v>
      </c>
    </row>
    <row r="342" spans="1:22" ht="14.5" x14ac:dyDescent="0.35">
      <c r="A342" s="1">
        <v>346</v>
      </c>
      <c r="B342" s="233">
        <v>7092</v>
      </c>
      <c r="C342" s="233">
        <v>7092</v>
      </c>
      <c r="D342" s="235" t="s">
        <v>438</v>
      </c>
      <c r="E342" s="285">
        <f>VLOOKUP($B342,[1]FY2015_SchlAid!$C$4:$KA$4192,282,FALSE)</f>
        <v>443.8</v>
      </c>
      <c r="F342" s="29">
        <v>6366</v>
      </c>
      <c r="G342" s="28">
        <v>2825231</v>
      </c>
      <c r="H342" s="29">
        <v>0</v>
      </c>
      <c r="I342" s="28">
        <f>G342+H342</f>
        <v>2825231</v>
      </c>
      <c r="J342" s="229">
        <v>453</v>
      </c>
      <c r="K342" s="30">
        <f>F342+$H$2</f>
        <v>6446</v>
      </c>
      <c r="L342" s="275">
        <f>J342*K342</f>
        <v>2920038</v>
      </c>
      <c r="M342" s="29">
        <f>MAX((G342*1.01)-L342,0)</f>
        <v>0</v>
      </c>
      <c r="N342" s="279">
        <f>L342+M342</f>
        <v>2920038</v>
      </c>
      <c r="O342" s="30">
        <f>N342-I342</f>
        <v>94807</v>
      </c>
      <c r="P342" s="239">
        <f>O342/I342</f>
        <v>3.3557256026144414E-2</v>
      </c>
      <c r="Q342" s="248">
        <f>J342-E342</f>
        <v>9.1999999999999886</v>
      </c>
      <c r="R342" s="4">
        <f>Q342/E342</f>
        <v>2.0730058584948148E-2</v>
      </c>
      <c r="S342" s="308">
        <f>K342-6446</f>
        <v>0</v>
      </c>
      <c r="T342" s="342"/>
      <c r="U342" s="309">
        <f>6621-K342</f>
        <v>175</v>
      </c>
      <c r="V342" s="16">
        <f>U342*J342</f>
        <v>79275</v>
      </c>
    </row>
    <row r="343" spans="1:22" ht="14.5" x14ac:dyDescent="0.35">
      <c r="A343" s="1">
        <v>347</v>
      </c>
      <c r="B343" s="233">
        <v>7098</v>
      </c>
      <c r="C343" s="233">
        <v>7098</v>
      </c>
      <c r="D343" s="235" t="s">
        <v>439</v>
      </c>
      <c r="E343" s="285">
        <f>VLOOKUP($B343,[1]FY2015_SchlAid!$C$4:$KA$4192,282,FALSE)</f>
        <v>565.5</v>
      </c>
      <c r="F343" s="29">
        <v>6366</v>
      </c>
      <c r="G343" s="28">
        <v>3599973</v>
      </c>
      <c r="H343" s="29">
        <v>41967</v>
      </c>
      <c r="I343" s="28">
        <f>G343+H343</f>
        <v>3641940</v>
      </c>
      <c r="J343" s="229">
        <v>553.6</v>
      </c>
      <c r="K343" s="30">
        <f>F343+$H$2</f>
        <v>6446</v>
      </c>
      <c r="L343" s="275">
        <f>J343*K343</f>
        <v>3568505.6</v>
      </c>
      <c r="M343" s="29">
        <f>MAX((G343*1.01)-L343,0)</f>
        <v>67467.129999999888</v>
      </c>
      <c r="N343" s="279">
        <f>L343+M343</f>
        <v>3635972.73</v>
      </c>
      <c r="O343" s="30">
        <f>N343-I343</f>
        <v>-5967.2700000000186</v>
      </c>
      <c r="P343" s="239">
        <f>O343/I343</f>
        <v>-1.6384866307517473E-3</v>
      </c>
      <c r="Q343" s="248">
        <f>J343-E343</f>
        <v>-11.899999999999977</v>
      </c>
      <c r="R343" s="4">
        <f>Q343/E343</f>
        <v>-2.1043324491600315E-2</v>
      </c>
      <c r="S343" s="308">
        <f>K343-6446</f>
        <v>0</v>
      </c>
      <c r="T343" s="342"/>
      <c r="U343" s="309">
        <f>6621-K343</f>
        <v>175</v>
      </c>
      <c r="V343" s="16">
        <f>U343*J343</f>
        <v>96880</v>
      </c>
    </row>
    <row r="344" spans="1:22" ht="14.5" x14ac:dyDescent="0.35">
      <c r="A344" s="1">
        <v>348</v>
      </c>
      <c r="B344" s="233">
        <v>7110</v>
      </c>
      <c r="C344" s="233">
        <v>7110</v>
      </c>
      <c r="D344" s="237" t="s">
        <v>440</v>
      </c>
      <c r="E344" s="287">
        <f>VLOOKUP($B344,[1]FY2015_SchlAid!$C$4:$KA$4192,282,FALSE)</f>
        <v>912.3</v>
      </c>
      <c r="F344" s="32">
        <v>6458</v>
      </c>
      <c r="G344" s="31">
        <v>5891633</v>
      </c>
      <c r="H344" s="32">
        <v>0</v>
      </c>
      <c r="I344" s="31">
        <f>G344+H344</f>
        <v>5891633</v>
      </c>
      <c r="J344" s="231">
        <v>928.7</v>
      </c>
      <c r="K344" s="33">
        <f>F344+$H$2</f>
        <v>6538</v>
      </c>
      <c r="L344" s="277">
        <f>J344*K344</f>
        <v>6071840.6000000006</v>
      </c>
      <c r="M344" s="32">
        <f>MAX((G344*1.01)-L344,0)</f>
        <v>0</v>
      </c>
      <c r="N344" s="281">
        <f>L344+M344</f>
        <v>6071840.6000000006</v>
      </c>
      <c r="O344" s="33">
        <f>N344-I344</f>
        <v>180207.60000000056</v>
      </c>
      <c r="P344" s="241">
        <f>O344/I344</f>
        <v>3.0587037583637771E-2</v>
      </c>
      <c r="Q344" s="248">
        <f>J344-E344</f>
        <v>16.400000000000091</v>
      </c>
      <c r="R344" s="4">
        <f>Q344/E344</f>
        <v>1.7976542803902325E-2</v>
      </c>
      <c r="S344" s="349">
        <f>K344-6446</f>
        <v>92</v>
      </c>
      <c r="T344" s="350">
        <f>S344*J344</f>
        <v>85440.400000000009</v>
      </c>
      <c r="U344" s="351">
        <f>6621-K344</f>
        <v>83</v>
      </c>
      <c r="V344" s="19">
        <f>U344*J344</f>
        <v>77082.100000000006</v>
      </c>
    </row>
    <row r="345" spans="1:22" x14ac:dyDescent="0.3">
      <c r="P345" s="4"/>
      <c r="S345" s="310"/>
      <c r="T345" s="14"/>
      <c r="U345" s="311"/>
      <c r="V345" s="345"/>
    </row>
    <row r="346" spans="1:22" x14ac:dyDescent="0.3">
      <c r="D346" s="11" t="s">
        <v>78</v>
      </c>
      <c r="E346" s="20">
        <f t="shared" ref="E346:V346" si="0">MIN(E$8:E$344)</f>
        <v>84.8</v>
      </c>
      <c r="F346" s="12">
        <f t="shared" si="0"/>
        <v>6366</v>
      </c>
      <c r="G346" s="13">
        <f t="shared" si="0"/>
        <v>554677</v>
      </c>
      <c r="H346" s="13">
        <f t="shared" si="0"/>
        <v>0</v>
      </c>
      <c r="I346" s="13">
        <f t="shared" si="0"/>
        <v>569763</v>
      </c>
      <c r="J346" s="20">
        <f t="shared" si="0"/>
        <v>89</v>
      </c>
      <c r="K346" s="12">
        <f t="shared" si="0"/>
        <v>6446</v>
      </c>
      <c r="L346" s="13">
        <f t="shared" si="0"/>
        <v>574673</v>
      </c>
      <c r="M346" s="13">
        <f t="shared" si="0"/>
        <v>0</v>
      </c>
      <c r="N346" s="13">
        <f t="shared" si="0"/>
        <v>0</v>
      </c>
      <c r="O346" s="12">
        <f t="shared" si="0"/>
        <v>-149923.43999999994</v>
      </c>
      <c r="P346" s="37">
        <f t="shared" si="0"/>
        <v>-0.11307962029364138</v>
      </c>
      <c r="Q346" s="20">
        <f t="shared" si="0"/>
        <v>-157.80000000000109</v>
      </c>
      <c r="R346" s="303">
        <f t="shared" si="0"/>
        <v>-1</v>
      </c>
      <c r="S346" s="312">
        <f t="shared" si="0"/>
        <v>0</v>
      </c>
      <c r="T346" s="13">
        <f t="shared" si="0"/>
        <v>631.1</v>
      </c>
      <c r="U346" s="12">
        <f t="shared" si="0"/>
        <v>0</v>
      </c>
      <c r="V346" s="13">
        <f t="shared" si="0"/>
        <v>0</v>
      </c>
    </row>
    <row r="347" spans="1:22" x14ac:dyDescent="0.3">
      <c r="D347" s="14" t="s">
        <v>79</v>
      </c>
      <c r="E347" s="21">
        <f t="shared" ref="E347:V347" si="1">MAX(E$8:E$344)</f>
        <v>32413.200000000001</v>
      </c>
      <c r="F347" s="15">
        <f t="shared" si="1"/>
        <v>6541</v>
      </c>
      <c r="G347" s="16">
        <f t="shared" si="1"/>
        <v>208546529</v>
      </c>
      <c r="H347" s="16">
        <f t="shared" si="1"/>
        <v>182105</v>
      </c>
      <c r="I347" s="16">
        <f t="shared" si="1"/>
        <v>208546529</v>
      </c>
      <c r="J347" s="21">
        <f t="shared" si="1"/>
        <v>32396.1</v>
      </c>
      <c r="K347" s="15">
        <f t="shared" si="1"/>
        <v>6621</v>
      </c>
      <c r="L347" s="16">
        <f t="shared" si="1"/>
        <v>211028195.39999998</v>
      </c>
      <c r="M347" s="16">
        <f t="shared" si="1"/>
        <v>756048.03000000119</v>
      </c>
      <c r="N347" s="16">
        <f t="shared" si="1"/>
        <v>211028195.39999998</v>
      </c>
      <c r="O347" s="15">
        <f t="shared" si="1"/>
        <v>3787463.799999997</v>
      </c>
      <c r="P347" s="38">
        <f t="shared" si="1"/>
        <v>0.10334398416513506</v>
      </c>
      <c r="Q347" s="21">
        <f t="shared" si="1"/>
        <v>484.69999999999891</v>
      </c>
      <c r="R347" s="304">
        <f t="shared" si="1"/>
        <v>9.687499999999992E-2</v>
      </c>
      <c r="S347" s="313">
        <f t="shared" si="1"/>
        <v>175</v>
      </c>
      <c r="T347" s="16">
        <f t="shared" si="1"/>
        <v>2202934.7999999998</v>
      </c>
      <c r="U347" s="15">
        <f t="shared" si="1"/>
        <v>175</v>
      </c>
      <c r="V347" s="16">
        <f t="shared" si="1"/>
        <v>3466382.6999999997</v>
      </c>
    </row>
    <row r="348" spans="1:22" x14ac:dyDescent="0.3">
      <c r="D348" s="14" t="s">
        <v>80</v>
      </c>
      <c r="E348" s="21">
        <f t="shared" ref="E348:V348" si="2">AVERAGE(E$8:E$344)</f>
        <v>1421.4540059347178</v>
      </c>
      <c r="F348" s="15">
        <f t="shared" si="2"/>
        <v>6398.0296735905049</v>
      </c>
      <c r="G348" s="16">
        <f t="shared" si="2"/>
        <v>9081749.4925816022</v>
      </c>
      <c r="H348" s="16">
        <f t="shared" si="2"/>
        <v>9464.4629080118702</v>
      </c>
      <c r="I348" s="16">
        <f t="shared" si="2"/>
        <v>9091213.955489615</v>
      </c>
      <c r="J348" s="21">
        <f t="shared" si="2"/>
        <v>1430.8687500000003</v>
      </c>
      <c r="K348" s="15">
        <f t="shared" si="2"/>
        <v>6477.604166666667</v>
      </c>
      <c r="L348" s="16">
        <f t="shared" si="2"/>
        <v>9256008.6985119022</v>
      </c>
      <c r="M348" s="16">
        <f t="shared" si="2"/>
        <v>49197.783005952413</v>
      </c>
      <c r="N348" s="16">
        <f t="shared" si="2"/>
        <v>9277594.5928486679</v>
      </c>
      <c r="O348" s="15">
        <f t="shared" si="2"/>
        <v>189111.77020833327</v>
      </c>
      <c r="P348" s="38">
        <f t="shared" si="2"/>
        <v>1.6448190546179586E-2</v>
      </c>
      <c r="Q348" s="21">
        <f t="shared" si="2"/>
        <v>5.2422619047618886</v>
      </c>
      <c r="R348" s="304">
        <f t="shared" si="2"/>
        <v>-6.4590494899770968E-3</v>
      </c>
      <c r="S348" s="313">
        <f t="shared" si="2"/>
        <v>31.604166666666668</v>
      </c>
      <c r="T348" s="16">
        <f t="shared" si="2"/>
        <v>64112.604093567257</v>
      </c>
      <c r="U348" s="15">
        <f t="shared" si="2"/>
        <v>143.39583333333334</v>
      </c>
      <c r="V348" s="16">
        <f t="shared" si="2"/>
        <v>217127.08367952509</v>
      </c>
    </row>
    <row r="349" spans="1:22" x14ac:dyDescent="0.3">
      <c r="D349" s="14" t="s">
        <v>81</v>
      </c>
      <c r="E349" s="21">
        <f t="shared" ref="E349:V349" si="3">MEDIAN(E$8:E$344)</f>
        <v>670</v>
      </c>
      <c r="F349" s="15">
        <f t="shared" si="3"/>
        <v>6369</v>
      </c>
      <c r="G349" s="16">
        <f t="shared" si="3"/>
        <v>4311846</v>
      </c>
      <c r="H349" s="16">
        <f t="shared" si="3"/>
        <v>0</v>
      </c>
      <c r="I349" s="16">
        <f t="shared" si="3"/>
        <v>4311846</v>
      </c>
      <c r="J349" s="21">
        <f t="shared" si="3"/>
        <v>655.75</v>
      </c>
      <c r="K349" s="15">
        <f t="shared" si="3"/>
        <v>6448</v>
      </c>
      <c r="L349" s="16">
        <f t="shared" si="3"/>
        <v>4285159.75</v>
      </c>
      <c r="M349" s="16">
        <f t="shared" si="3"/>
        <v>0</v>
      </c>
      <c r="N349" s="16">
        <f t="shared" si="3"/>
        <v>4360074.3999999994</v>
      </c>
      <c r="O349" s="15">
        <f t="shared" si="3"/>
        <v>71373.300000000047</v>
      </c>
      <c r="P349" s="38">
        <f t="shared" si="3"/>
        <v>1.000000000000007E-2</v>
      </c>
      <c r="Q349" s="21">
        <f t="shared" si="3"/>
        <v>-1.6500000000000341</v>
      </c>
      <c r="R349" s="304">
        <f t="shared" si="3"/>
        <v>-1.9662862870007359E-3</v>
      </c>
      <c r="S349" s="313">
        <f t="shared" si="3"/>
        <v>2</v>
      </c>
      <c r="T349" s="16">
        <f t="shared" si="3"/>
        <v>30460</v>
      </c>
      <c r="U349" s="15">
        <f t="shared" si="3"/>
        <v>173</v>
      </c>
      <c r="V349" s="16">
        <f t="shared" si="3"/>
        <v>103208</v>
      </c>
    </row>
    <row r="350" spans="1:22" x14ac:dyDescent="0.3">
      <c r="D350" s="14" t="s">
        <v>82</v>
      </c>
      <c r="E350" s="21">
        <f t="shared" ref="E350:V350" si="4">COUNTIF(E$8:E$344,"&gt;0")</f>
        <v>337</v>
      </c>
      <c r="F350" s="41">
        <f t="shared" si="4"/>
        <v>337</v>
      </c>
      <c r="G350" s="16">
        <f t="shared" si="4"/>
        <v>337</v>
      </c>
      <c r="H350" s="16">
        <f t="shared" si="4"/>
        <v>67</v>
      </c>
      <c r="I350" s="40">
        <f t="shared" si="4"/>
        <v>337</v>
      </c>
      <c r="J350" s="40">
        <f t="shared" si="4"/>
        <v>336</v>
      </c>
      <c r="K350" s="41">
        <f t="shared" si="4"/>
        <v>336</v>
      </c>
      <c r="L350" s="40">
        <f t="shared" si="4"/>
        <v>336</v>
      </c>
      <c r="M350" s="40">
        <f t="shared" si="4"/>
        <v>163</v>
      </c>
      <c r="N350" s="40">
        <f t="shared" si="4"/>
        <v>336</v>
      </c>
      <c r="O350" s="41">
        <f t="shared" si="4"/>
        <v>305</v>
      </c>
      <c r="P350" s="40">
        <f t="shared" si="4"/>
        <v>305</v>
      </c>
      <c r="Q350" s="40">
        <f t="shared" si="4"/>
        <v>152</v>
      </c>
      <c r="R350" s="305">
        <f t="shared" si="4"/>
        <v>152</v>
      </c>
      <c r="S350" s="305">
        <f t="shared" si="4"/>
        <v>171</v>
      </c>
      <c r="T350" s="40">
        <f t="shared" si="4"/>
        <v>171</v>
      </c>
      <c r="U350" s="41">
        <f t="shared" si="4"/>
        <v>330</v>
      </c>
      <c r="V350" s="40">
        <f t="shared" si="4"/>
        <v>330</v>
      </c>
    </row>
    <row r="351" spans="1:22" x14ac:dyDescent="0.3">
      <c r="D351" s="17" t="s">
        <v>83</v>
      </c>
      <c r="E351" s="22">
        <f>SUM(E$8:E$344)</f>
        <v>479029.99999999988</v>
      </c>
      <c r="F351" s="18"/>
      <c r="G351" s="19">
        <f>SUM(G$8:G$344)</f>
        <v>3060549579</v>
      </c>
      <c r="H351" s="19">
        <f>SUM(H$8:H$344)</f>
        <v>3189524</v>
      </c>
      <c r="I351" s="19">
        <f>SUM(I$8:I$344)</f>
        <v>3063739103</v>
      </c>
      <c r="J351" s="22">
        <f>SUM(J$8:J$344)</f>
        <v>480771.90000000008</v>
      </c>
      <c r="K351" s="18"/>
      <c r="L351" s="19">
        <f>SUM(L$8:L$344)</f>
        <v>3110018922.6999989</v>
      </c>
      <c r="M351" s="19">
        <f>SUM(M$8:M$344)</f>
        <v>16530455.090000011</v>
      </c>
      <c r="N351" s="19">
        <f>SUM(N$8:N$344)</f>
        <v>3126549377.7900009</v>
      </c>
      <c r="O351" s="18">
        <f>SUM(O$8:O$344)</f>
        <v>63541554.789999977</v>
      </c>
      <c r="P351" s="39"/>
      <c r="Q351" s="22">
        <f>SUM(Q$8:Q$344)</f>
        <v>1761.3999999999946</v>
      </c>
      <c r="R351" s="306"/>
      <c r="S351" s="314"/>
      <c r="T351" s="19">
        <f t="shared" ref="T351:V351" si="5">SUM(T$8:T$344)</f>
        <v>10963255.300000001</v>
      </c>
      <c r="U351" s="18">
        <f t="shared" si="5"/>
        <v>48181</v>
      </c>
      <c r="V351" s="19">
        <f t="shared" si="5"/>
        <v>73171827.199999958</v>
      </c>
    </row>
    <row r="353" spans="4:4" x14ac:dyDescent="0.3">
      <c r="D353" s="2" t="s">
        <v>517</v>
      </c>
    </row>
  </sheetData>
  <sortState ref="D8:V344">
    <sortCondition ref="D8:D344"/>
  </sortState>
  <mergeCells count="1">
    <mergeCell ref="S6:V6"/>
  </mergeCells>
  <pageMargins left="0.25" right="0.25" top="0.75" bottom="0.75" header="0.3" footer="0.3"/>
  <pageSetup scale="73" fitToHeight="0" orientation="landscape" r:id="rId1"/>
  <headerFooter>
    <oddFooter>&amp;LISFIS&amp;CPage &amp;P&amp;R1/22/2014</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374"/>
  <sheetViews>
    <sheetView showGridLines="0" view="pageBreakPreview" topLeftCell="D2" zoomScale="90" zoomScaleNormal="90" zoomScaleSheetLayoutView="90" workbookViewId="0">
      <pane ySplit="6120" topLeftCell="A345"/>
      <selection activeCell="D3" sqref="D3"/>
      <selection pane="bottomLeft" activeCell="F362" sqref="F362"/>
    </sheetView>
  </sheetViews>
  <sheetFormatPr defaultColWidth="9.08984375" defaultRowHeight="13.5" x14ac:dyDescent="0.3"/>
  <cols>
    <col min="1" max="1" width="3" style="1" hidden="1" customWidth="1"/>
    <col min="2" max="2" width="4.54296875" style="1" hidden="1" customWidth="1"/>
    <col min="3" max="3" width="3.90625" style="1" hidden="1" customWidth="1"/>
    <col min="4" max="4" width="25.90625" style="1" customWidth="1"/>
    <col min="5" max="5" width="10.08984375" style="2" customWidth="1"/>
    <col min="6" max="6" width="8.453125" style="1" customWidth="1"/>
    <col min="7" max="7" width="13.54296875" style="1" customWidth="1"/>
    <col min="8" max="8" width="15.36328125" style="1" customWidth="1"/>
    <col min="9" max="9" width="13.90625" style="1" customWidth="1"/>
    <col min="10" max="10" width="10.90625" style="1" customWidth="1"/>
    <col min="11" max="11" width="10.453125" style="1" customWidth="1"/>
    <col min="12" max="12" width="11.36328125" style="1" customWidth="1"/>
    <col min="13" max="13" width="11.90625" style="1" customWidth="1"/>
    <col min="14" max="15" width="10.453125" style="1" customWidth="1"/>
    <col min="16" max="16" width="10.90625" style="1" customWidth="1"/>
    <col min="17" max="17" width="10.6328125" style="1" customWidth="1"/>
    <col min="18" max="18" width="11.08984375" style="1" customWidth="1"/>
    <col min="19" max="19" width="11.6328125" style="1" customWidth="1"/>
    <col min="20" max="20" width="10.90625" style="1" customWidth="1"/>
    <col min="21" max="21" width="12.6328125" style="1" customWidth="1"/>
    <col min="22" max="16384" width="9.08984375" style="1"/>
  </cols>
  <sheetData>
    <row r="1" spans="1:21" hidden="1" x14ac:dyDescent="0.3">
      <c r="F1" s="4">
        <v>0.02</v>
      </c>
      <c r="G1" s="1" t="e">
        <f>ROUND(#REF!*F1,0)</f>
        <v>#REF!</v>
      </c>
    </row>
    <row r="2" spans="1:21" ht="25.5" customHeight="1" x14ac:dyDescent="0.35">
      <c r="D2" s="327" t="s">
        <v>476</v>
      </c>
      <c r="E2" s="327"/>
      <c r="F2" s="327"/>
      <c r="G2" s="327"/>
      <c r="H2" s="327"/>
      <c r="I2" s="327"/>
      <c r="J2" s="327"/>
      <c r="K2" s="327"/>
      <c r="L2" s="327"/>
      <c r="M2" s="327"/>
      <c r="N2" s="327"/>
      <c r="O2" s="327"/>
      <c r="P2" s="327"/>
      <c r="Q2" s="327"/>
      <c r="R2" s="327"/>
      <c r="S2" s="327"/>
      <c r="T2" s="327"/>
      <c r="U2" s="327"/>
    </row>
    <row r="3" spans="1:21" ht="35.25" customHeight="1" x14ac:dyDescent="0.3">
      <c r="D3" s="42" t="str">
        <f>InstrumentPanel!N2</f>
        <v>Based on 2.0% Allowable Growth</v>
      </c>
      <c r="E3" s="43"/>
      <c r="F3" s="44"/>
      <c r="G3" s="42"/>
      <c r="H3" s="42"/>
      <c r="I3" s="42"/>
      <c r="L3" s="204"/>
      <c r="M3" s="204"/>
      <c r="N3" s="204"/>
      <c r="O3" s="204"/>
    </row>
    <row r="4" spans="1:21" ht="11.25" hidden="1" customHeight="1" x14ac:dyDescent="0.3">
      <c r="D4" s="42"/>
      <c r="E4" s="43"/>
      <c r="F4" s="44"/>
      <c r="G4" s="42"/>
      <c r="H4" s="42"/>
      <c r="I4" s="42"/>
    </row>
    <row r="5" spans="1:21" hidden="1" x14ac:dyDescent="0.3">
      <c r="E5" s="94"/>
      <c r="F5" s="95"/>
      <c r="G5" s="95"/>
      <c r="H5" s="95"/>
      <c r="I5" s="95"/>
    </row>
    <row r="6" spans="1:21" s="48" customFormat="1" ht="57.5" x14ac:dyDescent="0.25">
      <c r="D6" s="49" t="s">
        <v>0</v>
      </c>
      <c r="E6" s="50" t="s">
        <v>95</v>
      </c>
      <c r="F6" s="84" t="s">
        <v>73</v>
      </c>
      <c r="G6" s="84" t="s">
        <v>76</v>
      </c>
      <c r="H6" s="84" t="s">
        <v>74</v>
      </c>
      <c r="I6" s="134" t="s">
        <v>127</v>
      </c>
      <c r="J6" s="50" t="s">
        <v>86</v>
      </c>
      <c r="K6" s="50" t="s">
        <v>87</v>
      </c>
      <c r="L6" s="50" t="s">
        <v>88</v>
      </c>
      <c r="M6" s="50" t="s">
        <v>89</v>
      </c>
      <c r="N6" s="50" t="s">
        <v>90</v>
      </c>
      <c r="O6" s="50" t="s">
        <v>91</v>
      </c>
      <c r="P6" s="50" t="s">
        <v>92</v>
      </c>
      <c r="Q6" s="50" t="s">
        <v>93</v>
      </c>
      <c r="R6" s="50" t="s">
        <v>94</v>
      </c>
      <c r="S6" s="50" t="s">
        <v>96</v>
      </c>
      <c r="T6" s="50" t="s">
        <v>97</v>
      </c>
      <c r="U6" s="133" t="s">
        <v>83</v>
      </c>
    </row>
    <row r="7" spans="1:21" s="51" customFormat="1" ht="11.5" x14ac:dyDescent="0.25">
      <c r="A7" s="51">
        <f>'FY2016 RPDC '!A8</f>
        <v>1</v>
      </c>
      <c r="B7" s="51">
        <f>'FY2016 RPDC '!B8</f>
        <v>18</v>
      </c>
      <c r="C7" s="51">
        <f>'FY2016 RPDC '!C8</f>
        <v>18</v>
      </c>
      <c r="D7" s="52" t="str">
        <f>'FY2016 RPDC '!D8</f>
        <v>ADAIR-CASEY</v>
      </c>
      <c r="E7" s="53">
        <f>'FY2016 RPDC '!J8-'FY2016 RPDC '!E8</f>
        <v>-1.0999999999999659</v>
      </c>
      <c r="F7" s="55" t="e">
        <f>'FY2016 RPDC '!K8-'FY2016 RPDC '!#REF!</f>
        <v>#REF!</v>
      </c>
      <c r="G7" s="55">
        <f>'FY2016 RPDC '!L8-'FY2016 RPDC '!F8</f>
        <v>2103409.8000000003</v>
      </c>
      <c r="H7" s="55">
        <f>'FY2016 RPDC '!M8-'FY2016 RPDC '!H8</f>
        <v>-116584.86000000034</v>
      </c>
      <c r="I7" s="55">
        <f>'FY2016 RPDC '!N8-'FY2016 RPDC '!I8</f>
        <v>-97403.060000000056</v>
      </c>
      <c r="J7" s="55">
        <f>RealAuthFY11!J7-RealAuthFY10!J7</f>
        <v>-50169</v>
      </c>
      <c r="K7" s="55">
        <f>RealAuthFY11!K7-RealAuthFY10!K7</f>
        <v>-345</v>
      </c>
      <c r="L7" s="55">
        <f>RealAuthFY11!L7-RealAuthFY10!L7</f>
        <v>-50417</v>
      </c>
      <c r="M7" s="55">
        <f>RealAuthFY11!M7-RealAuthFY10!M7</f>
        <v>0</v>
      </c>
      <c r="N7" s="55">
        <f>RealAuthFY11!N7-RealAuthFY10!N7</f>
        <v>0</v>
      </c>
      <c r="O7" s="55">
        <f>RealAuthFY11!O7-RealAuthFY10!O7</f>
        <v>0</v>
      </c>
      <c r="P7" s="55">
        <f>RealAuthFY11!P7-RealAuthFY10!P7</f>
        <v>-2537.92</v>
      </c>
      <c r="Q7" s="55">
        <f>RealAuthFY11!Q7-RealAuthFY10!Q7</f>
        <v>22627.799999999988</v>
      </c>
      <c r="R7" s="55">
        <f>RealAuthFY11!R7-RealAuthFY10!R7</f>
        <v>0.4499999999825377</v>
      </c>
      <c r="S7" s="55">
        <f>RealAuthFY11!S7-RealAuthFY10!S7</f>
        <v>-0.48999999999796273</v>
      </c>
      <c r="T7" s="55">
        <f>RealAuthFY11!T7-RealAuthFY10!T7</f>
        <v>-0.13000000000101863</v>
      </c>
      <c r="U7" s="55">
        <f>RealAuthFY11!U7-RealAuthFY10!U7</f>
        <v>-178244.34999999963</v>
      </c>
    </row>
    <row r="8" spans="1:21" s="51" customFormat="1" ht="11.5" x14ac:dyDescent="0.25">
      <c r="A8" s="51">
        <f>'FY2016 RPDC '!A9</f>
        <v>2</v>
      </c>
      <c r="B8" s="51">
        <f>'FY2016 RPDC '!B9</f>
        <v>27</v>
      </c>
      <c r="C8" s="51">
        <f>'FY2016 RPDC '!C9</f>
        <v>27</v>
      </c>
      <c r="D8" s="52" t="str">
        <f>'FY2016 RPDC '!D9</f>
        <v>ADEL-DESOTO-MINBURN</v>
      </c>
      <c r="E8" s="97">
        <f>RealAuthFY11!E8-RealAuthFY10!E8</f>
        <v>48.5</v>
      </c>
      <c r="F8" s="55">
        <f>'FY2016 RPDC '!K9-'FY2016 RPDC '!F9</f>
        <v>80</v>
      </c>
      <c r="G8" s="55">
        <f>'FY2016 RPDC '!L9-'FY2016 RPDC '!G9</f>
        <v>432081</v>
      </c>
      <c r="H8" s="55">
        <f>'FY2016 RPDC '!M9-'FY2016 RPDC '!H9</f>
        <v>0</v>
      </c>
      <c r="I8" s="55">
        <f>'FY2016 RPDC '!N9-'FY2016 RPDC '!I9</f>
        <v>432081</v>
      </c>
      <c r="J8" s="59">
        <f>RealAuthFY11!J8-RealAuthFY10!J8</f>
        <v>7213.3999999999651</v>
      </c>
      <c r="K8" s="59">
        <f>RealAuthFY11!K8-RealAuthFY10!K8</f>
        <v>34268</v>
      </c>
      <c r="L8" s="59">
        <f>RealAuthFY11!L8-RealAuthFY10!L8</f>
        <v>17713.899999999907</v>
      </c>
      <c r="M8" s="59">
        <f>RealAuthFY11!M8-RealAuthFY10!M8</f>
        <v>-16904</v>
      </c>
      <c r="N8" s="59">
        <f>RealAuthFY11!N8-RealAuthFY10!N8</f>
        <v>0</v>
      </c>
      <c r="O8" s="59">
        <f>RealAuthFY11!O8-RealAuthFY10!O8</f>
        <v>0</v>
      </c>
      <c r="P8" s="59">
        <f>RealAuthFY11!P8-RealAuthFY10!P8</f>
        <v>3895.98</v>
      </c>
      <c r="Q8" s="59">
        <f>RealAuthFY11!Q8-RealAuthFY10!Q8</f>
        <v>0</v>
      </c>
      <c r="R8" s="59">
        <f>RealAuthFY11!R8-RealAuthFY10!R8</f>
        <v>83524.083999999915</v>
      </c>
      <c r="S8" s="59">
        <f>RealAuthFY11!S8-RealAuthFY10!S8</f>
        <v>8964.5010000000038</v>
      </c>
      <c r="T8" s="59">
        <f>RealAuthFY11!T8-RealAuthFY10!T8</f>
        <v>9255.6450000000041</v>
      </c>
      <c r="U8" s="59">
        <f>RealAuthFY11!U8-RealAuthFY10!U8</f>
        <v>580012.51000000164</v>
      </c>
    </row>
    <row r="9" spans="1:21" s="51" customFormat="1" ht="11.5" x14ac:dyDescent="0.25">
      <c r="A9" s="51">
        <f>'FY2016 RPDC '!A10</f>
        <v>3</v>
      </c>
      <c r="B9" s="51">
        <f>'FY2016 RPDC '!B10</f>
        <v>9</v>
      </c>
      <c r="C9" s="51">
        <f>'FY2016 RPDC '!C10</f>
        <v>9</v>
      </c>
      <c r="D9" s="52" t="str">
        <f>'FY2016 RPDC '!D10</f>
        <v>AGWSR</v>
      </c>
      <c r="E9" s="97">
        <f>RealAuthFY11!E9-RealAuthFY10!E9</f>
        <v>27.299999999999955</v>
      </c>
      <c r="F9" s="55">
        <f>'FY2016 RPDC '!K10-'FY2016 RPDC '!F10</f>
        <v>80</v>
      </c>
      <c r="G9" s="55">
        <f>'FY2016 RPDC '!L10-'FY2016 RPDC '!G10</f>
        <v>226675</v>
      </c>
      <c r="H9" s="55">
        <f>'FY2016 RPDC '!M10-'FY2016 RPDC '!H10</f>
        <v>-20723</v>
      </c>
      <c r="I9" s="55">
        <f>'FY2016 RPDC '!N10-'FY2016 RPDC '!I10</f>
        <v>205952</v>
      </c>
      <c r="J9" s="59">
        <f>RealAuthFY11!J9-RealAuthFY10!J9</f>
        <v>14134.5</v>
      </c>
      <c r="K9" s="59">
        <f>RealAuthFY11!K9-RealAuthFY10!K9</f>
        <v>29275</v>
      </c>
      <c r="L9" s="59">
        <f>RealAuthFY11!L9-RealAuthFY10!L9</f>
        <v>16160.5</v>
      </c>
      <c r="M9" s="59">
        <f>RealAuthFY11!M9-RealAuthFY10!M9</f>
        <v>0</v>
      </c>
      <c r="N9" s="59">
        <f>RealAuthFY11!N9-RealAuthFY10!N9</f>
        <v>0</v>
      </c>
      <c r="O9" s="59">
        <f>RealAuthFY11!O9-RealAuthFY10!O9</f>
        <v>0</v>
      </c>
      <c r="P9" s="59">
        <f>RealAuthFY11!P9-RealAuthFY10!P9</f>
        <v>-16684.580000000002</v>
      </c>
      <c r="Q9" s="59">
        <f>RealAuthFY11!Q9-RealAuthFY10!Q9</f>
        <v>0</v>
      </c>
      <c r="R9" s="59">
        <f>RealAuthFY11!R9-RealAuthFY10!R9</f>
        <v>0.16600000002654269</v>
      </c>
      <c r="S9" s="59">
        <f>RealAuthFY11!S9-RealAuthFY10!S9</f>
        <v>7.6999999997497071E-2</v>
      </c>
      <c r="T9" s="59">
        <f>RealAuthFY11!T9-RealAuthFY10!T9</f>
        <v>0.41500000000087311</v>
      </c>
      <c r="U9" s="59">
        <f>RealAuthFY11!U9-RealAuthFY10!U9</f>
        <v>248838.07800000021</v>
      </c>
    </row>
    <row r="10" spans="1:21" s="51" customFormat="1" ht="11.5" x14ac:dyDescent="0.25">
      <c r="A10" s="51">
        <f>'FY2016 RPDC '!A11</f>
        <v>4</v>
      </c>
      <c r="B10" s="51">
        <f>'FY2016 RPDC '!B11</f>
        <v>441</v>
      </c>
      <c r="C10" s="51">
        <f>'FY2016 RPDC '!C11</f>
        <v>441</v>
      </c>
      <c r="D10" s="52" t="str">
        <f>'FY2016 RPDC '!D11</f>
        <v>A-H-S-T</v>
      </c>
      <c r="E10" s="97">
        <f>RealAuthFY11!E10-RealAuthFY10!E10</f>
        <v>15.699999999999932</v>
      </c>
      <c r="F10" s="55">
        <f>'FY2016 RPDC '!K11-'FY2016 RPDC '!F11</f>
        <v>80</v>
      </c>
      <c r="G10" s="55">
        <f>'FY2016 RPDC '!L11-'FY2016 RPDC '!G11</f>
        <v>149824.89999999991</v>
      </c>
      <c r="H10" s="55">
        <f>'FY2016 RPDC '!M11-'FY2016 RPDC '!H11</f>
        <v>0</v>
      </c>
      <c r="I10" s="55">
        <f>'FY2016 RPDC '!N11-'FY2016 RPDC '!I11</f>
        <v>149824.89999999991</v>
      </c>
      <c r="J10" s="59">
        <f>RealAuthFY11!J10-RealAuthFY10!J10</f>
        <v>52827.5</v>
      </c>
      <c r="K10" s="59">
        <f>RealAuthFY11!K10-RealAuthFY10!K10</f>
        <v>-12340</v>
      </c>
      <c r="L10" s="59">
        <f>RealAuthFY11!L10-RealAuthFY10!L10</f>
        <v>-3640</v>
      </c>
      <c r="M10" s="59">
        <f>RealAuthFY11!M10-RealAuthFY10!M10</f>
        <v>-29125</v>
      </c>
      <c r="N10" s="59">
        <f>RealAuthFY11!N10-RealAuthFY10!N10</f>
        <v>0</v>
      </c>
      <c r="O10" s="59">
        <f>RealAuthFY11!O10-RealAuthFY10!O10</f>
        <v>0</v>
      </c>
      <c r="P10" s="59">
        <f>RealAuthFY11!P10-RealAuthFY10!P10</f>
        <v>0</v>
      </c>
      <c r="Q10" s="59">
        <f>RealAuthFY11!Q10-RealAuthFY10!Q10</f>
        <v>26121.000000000007</v>
      </c>
      <c r="R10" s="59">
        <f>RealAuthFY11!R10-RealAuthFY10!R10</f>
        <v>-0.24199999996926636</v>
      </c>
      <c r="S10" s="59">
        <f>RealAuthFY11!S10-RealAuthFY10!S10</f>
        <v>0.13600000000224099</v>
      </c>
      <c r="T10" s="96">
        <f>RealAuthFY11!T10-RealAuthFY10!T10</f>
        <v>-0.1739999999954307</v>
      </c>
      <c r="U10" s="59">
        <f>RealAuthFY11!U10-RealAuthFY10!U10</f>
        <v>183668.11999999965</v>
      </c>
    </row>
    <row r="11" spans="1:21" s="51" customFormat="1" ht="11.5" x14ac:dyDescent="0.25">
      <c r="A11" s="51">
        <f>'FY2016 RPDC '!A12</f>
        <v>5</v>
      </c>
      <c r="B11" s="51">
        <f>'FY2016 RPDC '!B12</f>
        <v>63</v>
      </c>
      <c r="C11" s="51">
        <f>'FY2016 RPDC '!C12</f>
        <v>63</v>
      </c>
      <c r="D11" s="52" t="str">
        <f>'FY2016 RPDC '!D12</f>
        <v>AKRON-WESTFIELD</v>
      </c>
      <c r="E11" s="97">
        <f>RealAuthFY11!E11-RealAuthFY10!E11</f>
        <v>-21.5</v>
      </c>
      <c r="F11" s="55">
        <f>'FY2016 RPDC '!K12-'FY2016 RPDC '!F12</f>
        <v>80</v>
      </c>
      <c r="G11" s="55">
        <f>'FY2016 RPDC '!L12-'FY2016 RPDC '!G12</f>
        <v>-98085.5</v>
      </c>
      <c r="H11" s="55">
        <f>'FY2016 RPDC '!M12-'FY2016 RPDC '!H12</f>
        <v>131453.89999999991</v>
      </c>
      <c r="I11" s="55">
        <f>'FY2016 RPDC '!N12-'FY2016 RPDC '!I12</f>
        <v>33368.399999999907</v>
      </c>
      <c r="J11" s="59">
        <f>RealAuthFY11!J11-RealAuthFY10!J11</f>
        <v>-21597</v>
      </c>
      <c r="K11" s="59">
        <f>RealAuthFY11!K11-RealAuthFY10!K11</f>
        <v>23046</v>
      </c>
      <c r="L11" s="59">
        <f>RealAuthFY11!L11-RealAuthFY10!L11</f>
        <v>16353</v>
      </c>
      <c r="M11" s="59">
        <f>RealAuthFY11!M11-RealAuthFY10!M11</f>
        <v>-279312</v>
      </c>
      <c r="N11" s="59">
        <f>RealAuthFY11!N11-RealAuthFY10!N11</f>
        <v>0</v>
      </c>
      <c r="O11" s="59">
        <f>RealAuthFY11!O11-RealAuthFY10!O11</f>
        <v>0</v>
      </c>
      <c r="P11" s="59">
        <f>RealAuthFY11!P11-RealAuthFY10!P11</f>
        <v>-7681.08</v>
      </c>
      <c r="Q11" s="59">
        <f>RealAuthFY11!Q11-RealAuthFY10!Q11</f>
        <v>0</v>
      </c>
      <c r="R11" s="59">
        <f>RealAuthFY11!R11-RealAuthFY10!R11</f>
        <v>0.29999999998835847</v>
      </c>
      <c r="S11" s="59">
        <f>RealAuthFY11!S11-RealAuthFY10!S11</f>
        <v>0</v>
      </c>
      <c r="T11" s="59">
        <f>RealAuthFY11!T11-RealAuthFY10!T11</f>
        <v>0.25</v>
      </c>
      <c r="U11" s="59">
        <f>RealAuthFY11!U11-RealAuthFY10!U11</f>
        <v>-235822.13000000035</v>
      </c>
    </row>
    <row r="12" spans="1:21" s="51" customFormat="1" ht="11.5" x14ac:dyDescent="0.25">
      <c r="A12" s="51">
        <f>'FY2016 RPDC '!A13</f>
        <v>6</v>
      </c>
      <c r="B12" s="51">
        <f>'FY2016 RPDC '!B13</f>
        <v>72</v>
      </c>
      <c r="C12" s="51">
        <f>'FY2016 RPDC '!C13</f>
        <v>72</v>
      </c>
      <c r="D12" s="52" t="str">
        <f>'FY2016 RPDC '!D13</f>
        <v>ALBERT CITY-TRUESDALE</v>
      </c>
      <c r="E12" s="97">
        <f>RealAuthFY11!E12-RealAuthFY10!E12</f>
        <v>1</v>
      </c>
      <c r="F12" s="55">
        <f>'FY2016 RPDC '!K13-'FY2016 RPDC '!F13</f>
        <v>80</v>
      </c>
      <c r="G12" s="55">
        <f>'FY2016 RPDC '!L13-'FY2016 RPDC '!G13</f>
        <v>22687</v>
      </c>
      <c r="H12" s="55">
        <f>'FY2016 RPDC '!M13-'FY2016 RPDC '!H13</f>
        <v>-31942</v>
      </c>
      <c r="I12" s="55">
        <f>'FY2016 RPDC '!N13-'FY2016 RPDC '!I13</f>
        <v>-9255</v>
      </c>
      <c r="J12" s="59">
        <f>RealAuthFY11!J12-RealAuthFY10!J12</f>
        <v>29424.5</v>
      </c>
      <c r="K12" s="59">
        <f>RealAuthFY11!K12-RealAuthFY10!K12</f>
        <v>59343.5</v>
      </c>
      <c r="L12" s="59">
        <f>RealAuthFY11!L12-RealAuthFY10!L12</f>
        <v>-5274</v>
      </c>
      <c r="M12" s="59">
        <f>RealAuthFY11!M12-RealAuthFY10!M12</f>
        <v>0</v>
      </c>
      <c r="N12" s="59">
        <f>RealAuthFY11!N12-RealAuthFY10!N12</f>
        <v>0</v>
      </c>
      <c r="O12" s="59">
        <f>RealAuthFY11!O12-RealAuthFY10!O12</f>
        <v>0</v>
      </c>
      <c r="P12" s="59">
        <f>RealAuthFY11!P12-RealAuthFY10!P12</f>
        <v>-1286.78</v>
      </c>
      <c r="Q12" s="59">
        <f>RealAuthFY11!Q12-RealAuthFY10!Q12</f>
        <v>0</v>
      </c>
      <c r="R12" s="59">
        <f>RealAuthFY11!R12-RealAuthFY10!R12</f>
        <v>0</v>
      </c>
      <c r="S12" s="59">
        <f>RealAuthFY11!S12-RealAuthFY10!S12</f>
        <v>-0.4000000000005457</v>
      </c>
      <c r="T12" s="59">
        <f>RealAuthFY11!T12-RealAuthFY10!T12</f>
        <v>0.2000000000007276</v>
      </c>
      <c r="U12" s="59">
        <f>RealAuthFY11!U12-RealAuthFY10!U12</f>
        <v>72952.019999999902</v>
      </c>
    </row>
    <row r="13" spans="1:21" s="51" customFormat="1" ht="11.5" x14ac:dyDescent="0.25">
      <c r="A13" s="51">
        <f>'FY2016 RPDC '!A14</f>
        <v>7</v>
      </c>
      <c r="B13" s="51">
        <f>'FY2016 RPDC '!B14</f>
        <v>81</v>
      </c>
      <c r="C13" s="51">
        <f>'FY2016 RPDC '!C14</f>
        <v>81</v>
      </c>
      <c r="D13" s="52" t="str">
        <f>'FY2016 RPDC '!D14</f>
        <v>ALBIA</v>
      </c>
      <c r="E13" s="97">
        <f>RealAuthFY11!E13-RealAuthFY10!E13</f>
        <v>19.300000000000182</v>
      </c>
      <c r="F13" s="55">
        <f>'FY2016 RPDC '!K14-'FY2016 RPDC '!F14</f>
        <v>80</v>
      </c>
      <c r="G13" s="55">
        <f>'FY2016 RPDC '!L14-'FY2016 RPDC '!G14</f>
        <v>219015.40000000037</v>
      </c>
      <c r="H13" s="55">
        <f>'FY2016 RPDC '!M14-'FY2016 RPDC '!H14</f>
        <v>0</v>
      </c>
      <c r="I13" s="55">
        <f>'FY2016 RPDC '!N14-'FY2016 RPDC '!I14</f>
        <v>219015.40000000037</v>
      </c>
      <c r="J13" s="59">
        <f>RealAuthFY11!J13-RealAuthFY10!J13</f>
        <v>116308.79999999993</v>
      </c>
      <c r="K13" s="59">
        <f>RealAuthFY11!K13-RealAuthFY10!K13</f>
        <v>-6228</v>
      </c>
      <c r="L13" s="59">
        <f>RealAuthFY11!L13-RealAuthFY10!L13</f>
        <v>43849</v>
      </c>
      <c r="M13" s="59">
        <f>RealAuthFY11!M13-RealAuthFY10!M13</f>
        <v>6113</v>
      </c>
      <c r="N13" s="59">
        <f>RealAuthFY11!N13-RealAuthFY10!N13</f>
        <v>0</v>
      </c>
      <c r="O13" s="59">
        <f>RealAuthFY11!O13-RealAuthFY10!O13</f>
        <v>0</v>
      </c>
      <c r="P13" s="59">
        <f>RealAuthFY11!P13-RealAuthFY10!P13</f>
        <v>4110.4800000000014</v>
      </c>
      <c r="Q13" s="59">
        <f>RealAuthFY11!Q13-RealAuthFY10!Q13</f>
        <v>20754</v>
      </c>
      <c r="R13" s="59">
        <f>RealAuthFY11!R13-RealAuthFY10!R13</f>
        <v>13591.474000000046</v>
      </c>
      <c r="S13" s="59">
        <f>RealAuthFY11!S13-RealAuthFY10!S13</f>
        <v>1576.3429999999935</v>
      </c>
      <c r="T13" s="59">
        <f>RealAuthFY11!T13-RealAuthFY10!T13</f>
        <v>1504.3990000000122</v>
      </c>
      <c r="U13" s="59">
        <f>RealAuthFY11!U13-RealAuthFY10!U13</f>
        <v>420594.89600000251</v>
      </c>
    </row>
    <row r="14" spans="1:21" s="51" customFormat="1" ht="11.5" x14ac:dyDescent="0.25">
      <c r="A14" s="51">
        <f>'FY2016 RPDC '!A15</f>
        <v>8</v>
      </c>
      <c r="B14" s="51">
        <f>'FY2016 RPDC '!B15</f>
        <v>99</v>
      </c>
      <c r="C14" s="51">
        <f>'FY2016 RPDC '!C15</f>
        <v>99</v>
      </c>
      <c r="D14" s="52" t="str">
        <f>'FY2016 RPDC '!D15</f>
        <v>ALBURNETT</v>
      </c>
      <c r="E14" s="97">
        <f>RealAuthFY11!E14-RealAuthFY10!E14</f>
        <v>-20.799999999999955</v>
      </c>
      <c r="F14" s="55">
        <f>'FY2016 RPDC '!K15-'FY2016 RPDC '!F15</f>
        <v>80</v>
      </c>
      <c r="G14" s="55">
        <f>'FY2016 RPDC '!L15-'FY2016 RPDC '!G15</f>
        <v>-90516.799999999814</v>
      </c>
      <c r="H14" s="55">
        <f>'FY2016 RPDC '!M15-'FY2016 RPDC '!H15</f>
        <v>125179.66999999993</v>
      </c>
      <c r="I14" s="55">
        <f>'FY2016 RPDC '!N15-'FY2016 RPDC '!I15</f>
        <v>34662.870000000112</v>
      </c>
      <c r="J14" s="59">
        <f>RealAuthFY11!J14-RealAuthFY10!J14</f>
        <v>-21711</v>
      </c>
      <c r="K14" s="59">
        <f>RealAuthFY11!K14-RealAuthFY10!K14</f>
        <v>-18339</v>
      </c>
      <c r="L14" s="59">
        <f>RealAuthFY11!L14-RealAuthFY10!L14</f>
        <v>67322</v>
      </c>
      <c r="M14" s="59">
        <f>RealAuthFY11!M14-RealAuthFY10!M14</f>
        <v>-5768</v>
      </c>
      <c r="N14" s="59">
        <f>RealAuthFY11!N14-RealAuthFY10!N14</f>
        <v>0</v>
      </c>
      <c r="O14" s="59">
        <f>RealAuthFY11!O14-RealAuthFY10!O14</f>
        <v>0</v>
      </c>
      <c r="P14" s="59">
        <f>RealAuthFY11!P14-RealAuthFY10!P14</f>
        <v>0</v>
      </c>
      <c r="Q14" s="59">
        <f>RealAuthFY11!Q14-RealAuthFY10!Q14</f>
        <v>0</v>
      </c>
      <c r="R14" s="59">
        <f>RealAuthFY11!R14-RealAuthFY10!R14</f>
        <v>-0.21799999999348074</v>
      </c>
      <c r="S14" s="59">
        <f>RealAuthFY11!S14-RealAuthFY10!S14</f>
        <v>0.36899999999877764</v>
      </c>
      <c r="T14" s="59">
        <f>RealAuthFY11!T14-RealAuthFY10!T14</f>
        <v>0.27200000000084401</v>
      </c>
      <c r="U14" s="59">
        <f>RealAuthFY11!U14-RealAuthFY10!U14</f>
        <v>56167.293000000063</v>
      </c>
    </row>
    <row r="15" spans="1:21" s="51" customFormat="1" ht="11.5" x14ac:dyDescent="0.25">
      <c r="A15" s="51">
        <f>'FY2016 RPDC '!A16</f>
        <v>9</v>
      </c>
      <c r="B15" s="51">
        <f>'FY2016 RPDC '!B16</f>
        <v>108</v>
      </c>
      <c r="C15" s="51">
        <f>'FY2016 RPDC '!C16</f>
        <v>108</v>
      </c>
      <c r="D15" s="52" t="str">
        <f>'FY2016 RPDC '!D16</f>
        <v>ALDEN</v>
      </c>
      <c r="E15" s="97">
        <f>RealAuthFY11!E15-RealAuthFY10!E15</f>
        <v>-2.6999999999999886</v>
      </c>
      <c r="F15" s="55">
        <f>'FY2016 RPDC '!K16-'FY2016 RPDC '!F16</f>
        <v>80</v>
      </c>
      <c r="G15" s="55">
        <f>'FY2016 RPDC '!L16-'FY2016 RPDC '!G16</f>
        <v>3452</v>
      </c>
      <c r="H15" s="55">
        <f>'FY2016 RPDC '!M16-'FY2016 RPDC '!H16</f>
        <v>13144.159999999916</v>
      </c>
      <c r="I15" s="55">
        <f>'FY2016 RPDC '!N16-'FY2016 RPDC '!I16</f>
        <v>16596.159999999916</v>
      </c>
      <c r="J15" s="59">
        <f>RealAuthFY11!J15-RealAuthFY10!J15</f>
        <v>6004.5</v>
      </c>
      <c r="K15" s="59">
        <f>RealAuthFY11!K15-RealAuthFY10!K15</f>
        <v>24650.800000000047</v>
      </c>
      <c r="L15" s="59">
        <f>RealAuthFY11!L15-RealAuthFY10!L15</f>
        <v>-9466</v>
      </c>
      <c r="M15" s="59">
        <f>RealAuthFY11!M15-RealAuthFY10!M15</f>
        <v>-717</v>
      </c>
      <c r="N15" s="59">
        <f>RealAuthFY11!N15-RealAuthFY10!N15</f>
        <v>0</v>
      </c>
      <c r="O15" s="59">
        <f>RealAuthFY11!O15-RealAuthFY10!O15</f>
        <v>0</v>
      </c>
      <c r="P15" s="59">
        <f>RealAuthFY11!P15-RealAuthFY10!P15</f>
        <v>-1268.96</v>
      </c>
      <c r="Q15" s="59">
        <f>RealAuthFY11!Q15-RealAuthFY10!Q15</f>
        <v>77655.599999999991</v>
      </c>
      <c r="R15" s="59">
        <f>RealAuthFY11!R15-RealAuthFY10!R15</f>
        <v>2791.5600000000268</v>
      </c>
      <c r="S15" s="59">
        <f>RealAuthFY11!S15-RealAuthFY10!S15</f>
        <v>258</v>
      </c>
      <c r="T15" s="59">
        <f>RealAuthFY11!T15-RealAuthFY10!T15</f>
        <v>345.72000000000116</v>
      </c>
      <c r="U15" s="59">
        <f>RealAuthFY11!U15-RealAuthFY10!U15</f>
        <v>116850.38000000012</v>
      </c>
    </row>
    <row r="16" spans="1:21" s="51" customFormat="1" ht="11.5" x14ac:dyDescent="0.25">
      <c r="A16" s="51">
        <f>'FY2016 RPDC '!A17</f>
        <v>10</v>
      </c>
      <c r="B16" s="51">
        <f>'FY2016 RPDC '!B17</f>
        <v>126</v>
      </c>
      <c r="C16" s="51">
        <f>'FY2016 RPDC '!C17</f>
        <v>126</v>
      </c>
      <c r="D16" s="52" t="str">
        <f>'FY2016 RPDC '!D17</f>
        <v>ALGONA</v>
      </c>
      <c r="E16" s="97">
        <f>RealAuthFY11!E16-RealAuthFY10!E16</f>
        <v>-11.700000000000045</v>
      </c>
      <c r="F16" s="55">
        <f>'FY2016 RPDC '!K17-'FY2016 RPDC '!F17</f>
        <v>80</v>
      </c>
      <c r="G16" s="55">
        <f>'FY2016 RPDC '!L17-'FY2016 RPDC '!G17</f>
        <v>30131.5</v>
      </c>
      <c r="H16" s="55">
        <f>'FY2016 RPDC '!M17-'FY2016 RPDC '!H17</f>
        <v>54604.060000000522</v>
      </c>
      <c r="I16" s="55">
        <f>'FY2016 RPDC '!N17-'FY2016 RPDC '!I17</f>
        <v>84735.560000000522</v>
      </c>
      <c r="J16" s="59">
        <f>RealAuthFY11!J16-RealAuthFY10!J16</f>
        <v>-5980</v>
      </c>
      <c r="K16" s="59">
        <f>RealAuthFY11!K16-RealAuthFY10!K16</f>
        <v>-24140</v>
      </c>
      <c r="L16" s="59">
        <f>RealAuthFY11!L16-RealAuthFY10!L16</f>
        <v>54090</v>
      </c>
      <c r="M16" s="59">
        <f>RealAuthFY11!M16-RealAuthFY10!M16</f>
        <v>-67705</v>
      </c>
      <c r="N16" s="59">
        <f>RealAuthFY11!N16-RealAuthFY10!N16</f>
        <v>0</v>
      </c>
      <c r="O16" s="59">
        <f>RealAuthFY11!O16-RealAuthFY10!O16</f>
        <v>0</v>
      </c>
      <c r="P16" s="59">
        <f>RealAuthFY11!P16-RealAuthFY10!P16</f>
        <v>-7662.6</v>
      </c>
      <c r="Q16" s="59">
        <f>RealAuthFY11!Q16-RealAuthFY10!Q16</f>
        <v>291264</v>
      </c>
      <c r="R16" s="59">
        <f>RealAuthFY11!R16-RealAuthFY10!R16</f>
        <v>53399.621999999974</v>
      </c>
      <c r="S16" s="59">
        <f>RealAuthFY11!S16-RealAuthFY10!S16</f>
        <v>6646.6469999999972</v>
      </c>
      <c r="T16" s="59">
        <f>RealAuthFY11!T16-RealAuthFY10!T16</f>
        <v>5706.2579999999944</v>
      </c>
      <c r="U16" s="59">
        <f>RealAuthFY11!U16-RealAuthFY10!U16</f>
        <v>390354.48699999973</v>
      </c>
    </row>
    <row r="17" spans="1:21" s="51" customFormat="1" ht="11.5" x14ac:dyDescent="0.25">
      <c r="A17" s="51">
        <f>'FY2016 RPDC '!A18</f>
        <v>11</v>
      </c>
      <c r="B17" s="51">
        <f>'FY2016 RPDC '!B18</f>
        <v>135</v>
      </c>
      <c r="C17" s="51">
        <f>'FY2016 RPDC '!C18</f>
        <v>135</v>
      </c>
      <c r="D17" s="52" t="str">
        <f>'FY2016 RPDC '!D18</f>
        <v>ALLAMAKEE</v>
      </c>
      <c r="E17" s="97">
        <f>RealAuthFY11!E17-RealAuthFY10!E17</f>
        <v>-38.5</v>
      </c>
      <c r="F17" s="55">
        <f>'FY2016 RPDC '!K18-'FY2016 RPDC '!F18</f>
        <v>80</v>
      </c>
      <c r="G17" s="55">
        <f>'FY2016 RPDC '!L18-'FY2016 RPDC '!G18</f>
        <v>-157175.79999999981</v>
      </c>
      <c r="H17" s="55">
        <f>'FY2016 RPDC '!M18-'FY2016 RPDC '!H18</f>
        <v>233062.30999999959</v>
      </c>
      <c r="I17" s="55">
        <f>'FY2016 RPDC '!N18-'FY2016 RPDC '!I18</f>
        <v>75886.509999999776</v>
      </c>
      <c r="J17" s="59">
        <f>RealAuthFY11!J17-RealAuthFY10!J17</f>
        <v>-17540.5</v>
      </c>
      <c r="K17" s="59">
        <f>RealAuthFY11!K17-RealAuthFY10!K17</f>
        <v>-1380</v>
      </c>
      <c r="L17" s="59">
        <f>RealAuthFY11!L17-RealAuthFY10!L17</f>
        <v>3105</v>
      </c>
      <c r="M17" s="59">
        <f>RealAuthFY11!M17-RealAuthFY10!M17</f>
        <v>0</v>
      </c>
      <c r="N17" s="59">
        <f>RealAuthFY11!N17-RealAuthFY10!N17</f>
        <v>0</v>
      </c>
      <c r="O17" s="59">
        <f>RealAuthFY11!O17-RealAuthFY10!O17</f>
        <v>0</v>
      </c>
      <c r="P17" s="59">
        <f>RealAuthFY11!P17-RealAuthFY10!P17</f>
        <v>0</v>
      </c>
      <c r="Q17" s="59">
        <f>RealAuthFY11!Q17-RealAuthFY10!Q17</f>
        <v>257688.00000000003</v>
      </c>
      <c r="R17" s="59">
        <f>RealAuthFY11!R17-RealAuthFY10!R17</f>
        <v>-0.12400000006891787</v>
      </c>
      <c r="S17" s="59">
        <f>RealAuthFY11!S17-RealAuthFY10!S17</f>
        <v>0.46799999999348074</v>
      </c>
      <c r="T17" s="59">
        <f>RealAuthFY11!T17-RealAuthFY10!T17</f>
        <v>-0.14800000000104774</v>
      </c>
      <c r="U17" s="59">
        <f>RealAuthFY11!U17-RealAuthFY10!U17</f>
        <v>317759.20600000024</v>
      </c>
    </row>
    <row r="18" spans="1:21" s="51" customFormat="1" ht="11.5" x14ac:dyDescent="0.25">
      <c r="A18" s="51">
        <f>'FY2016 RPDC '!A19</f>
        <v>12</v>
      </c>
      <c r="B18" s="51">
        <f>'FY2016 RPDC '!B19</f>
        <v>171</v>
      </c>
      <c r="C18" s="51">
        <f>'FY2016 RPDC '!C19</f>
        <v>171</v>
      </c>
      <c r="D18" s="52" t="str">
        <f>'FY2016 RPDC '!D19</f>
        <v>ALTA</v>
      </c>
      <c r="E18" s="97">
        <f>RealAuthFY11!E18-RealAuthFY10!E18</f>
        <v>-1</v>
      </c>
      <c r="F18" s="55">
        <f>'FY2016 RPDC '!K19-'FY2016 RPDC '!F19</f>
        <v>80</v>
      </c>
      <c r="G18" s="55">
        <f>'FY2016 RPDC '!L19-'FY2016 RPDC '!G19</f>
        <v>34354</v>
      </c>
      <c r="H18" s="55">
        <f>'FY2016 RPDC '!M19-'FY2016 RPDC '!H19</f>
        <v>0</v>
      </c>
      <c r="I18" s="55">
        <f>'FY2016 RPDC '!N19-'FY2016 RPDC '!I19</f>
        <v>34354</v>
      </c>
      <c r="J18" s="59">
        <f>RealAuthFY11!J18-RealAuthFY10!J18</f>
        <v>24160</v>
      </c>
      <c r="K18" s="59">
        <f>RealAuthFY11!K18-RealAuthFY10!K18</f>
        <v>-9775</v>
      </c>
      <c r="L18" s="59">
        <f>RealAuthFY11!L18-RealAuthFY10!L18</f>
        <v>27470</v>
      </c>
      <c r="M18" s="59">
        <f>RealAuthFY11!M18-RealAuthFY10!M18</f>
        <v>9775</v>
      </c>
      <c r="N18" s="59">
        <f>RealAuthFY11!N18-RealAuthFY10!N18</f>
        <v>0</v>
      </c>
      <c r="O18" s="59">
        <f>RealAuthFY11!O18-RealAuthFY10!O18</f>
        <v>0</v>
      </c>
      <c r="P18" s="59">
        <f>RealAuthFY11!P18-RealAuthFY10!P18</f>
        <v>75.900000000000091</v>
      </c>
      <c r="Q18" s="59">
        <f>RealAuthFY11!Q18-RealAuthFY10!Q18</f>
        <v>1380</v>
      </c>
      <c r="R18" s="59">
        <f>RealAuthFY11!R18-RealAuthFY10!R18</f>
        <v>104076.43000000002</v>
      </c>
      <c r="S18" s="59">
        <f>RealAuthFY11!S18-RealAuthFY10!S18</f>
        <v>10791.8</v>
      </c>
      <c r="T18" s="59">
        <f>RealAuthFY11!T18-RealAuthFY10!T18</f>
        <v>10024.32</v>
      </c>
      <c r="U18" s="59">
        <f>RealAuthFY11!U18-RealAuthFY10!U18</f>
        <v>212332.44999999972</v>
      </c>
    </row>
    <row r="19" spans="1:21" s="51" customFormat="1" ht="11.5" x14ac:dyDescent="0.25">
      <c r="A19" s="51">
        <f>'FY2016 RPDC '!A20</f>
        <v>13</v>
      </c>
      <c r="B19" s="51">
        <f>'FY2016 RPDC '!B20</f>
        <v>225</v>
      </c>
      <c r="C19" s="51">
        <f>'FY2016 RPDC '!C20</f>
        <v>225</v>
      </c>
      <c r="D19" s="52" t="str">
        <f>'FY2016 RPDC '!D20</f>
        <v>AMES</v>
      </c>
      <c r="E19" s="97">
        <f>RealAuthFY11!E19-RealAuthFY10!E19</f>
        <v>-75.200000000000728</v>
      </c>
      <c r="F19" s="55">
        <f>'FY2016 RPDC '!K20-'FY2016 RPDC '!F20</f>
        <v>80</v>
      </c>
      <c r="G19" s="55">
        <f>'FY2016 RPDC '!L20-'FY2016 RPDC '!G20</f>
        <v>-151779.60000000149</v>
      </c>
      <c r="H19" s="55">
        <f>'FY2016 RPDC '!M20-'FY2016 RPDC '!H20</f>
        <v>425940.10000000149</v>
      </c>
      <c r="I19" s="55">
        <f>'FY2016 RPDC '!N20-'FY2016 RPDC '!I20</f>
        <v>274160.5</v>
      </c>
      <c r="J19" s="59">
        <f>RealAuthFY11!J19-RealAuthFY10!J19</f>
        <v>23975.499999999971</v>
      </c>
      <c r="K19" s="59">
        <f>RealAuthFY11!K19-RealAuthFY10!K19</f>
        <v>10961</v>
      </c>
      <c r="L19" s="59">
        <f>RealAuthFY11!L19-RealAuthFY10!L19</f>
        <v>-25228.299999999988</v>
      </c>
      <c r="M19" s="59">
        <f>RealAuthFY11!M19-RealAuthFY10!M19</f>
        <v>-11536</v>
      </c>
      <c r="N19" s="59">
        <f>RealAuthFY11!N19-RealAuthFY10!N19</f>
        <v>0</v>
      </c>
      <c r="O19" s="59">
        <f>RealAuthFY11!O19-RealAuthFY10!O19</f>
        <v>0</v>
      </c>
      <c r="P19" s="59">
        <f>RealAuthFY11!P19-RealAuthFY10!P19</f>
        <v>-13604.36</v>
      </c>
      <c r="Q19" s="59">
        <f>RealAuthFY11!Q19-RealAuthFY10!Q19</f>
        <v>47198.399999999994</v>
      </c>
      <c r="R19" s="59">
        <f>RealAuthFY11!R19-RealAuthFY10!R19</f>
        <v>2109845.2439999995</v>
      </c>
      <c r="S19" s="59">
        <f>RealAuthFY11!S19-RealAuthFY10!S19</f>
        <v>236369.72600000002</v>
      </c>
      <c r="T19" s="59">
        <f>RealAuthFY11!T19-RealAuthFY10!T19</f>
        <v>270565.31</v>
      </c>
      <c r="U19" s="59">
        <f>RealAuthFY11!U19-RealAuthFY10!U19</f>
        <v>2922707.0199999996</v>
      </c>
    </row>
    <row r="20" spans="1:21" s="51" customFormat="1" ht="11.5" x14ac:dyDescent="0.25">
      <c r="A20" s="51">
        <f>'FY2016 RPDC '!A21</f>
        <v>14</v>
      </c>
      <c r="B20" s="51">
        <f>'FY2016 RPDC '!B21</f>
        <v>234</v>
      </c>
      <c r="C20" s="51">
        <f>'FY2016 RPDC '!C21</f>
        <v>234</v>
      </c>
      <c r="D20" s="52" t="str">
        <f>'FY2016 RPDC '!D21</f>
        <v>ANAMOSA</v>
      </c>
      <c r="E20" s="97">
        <f>RealAuthFY11!E20-RealAuthFY10!E20</f>
        <v>-13.900000000000091</v>
      </c>
      <c r="F20" s="55">
        <f>'FY2016 RPDC '!K21-'FY2016 RPDC '!F21</f>
        <v>80</v>
      </c>
      <c r="G20" s="55">
        <f>'FY2016 RPDC '!L21-'FY2016 RPDC '!G21</f>
        <v>9924.2999999998137</v>
      </c>
      <c r="H20" s="55">
        <f>'FY2016 RPDC '!M21-'FY2016 RPDC '!H21</f>
        <v>69671.709999999963</v>
      </c>
      <c r="I20" s="55">
        <f>'FY2016 RPDC '!N21-'FY2016 RPDC '!I21</f>
        <v>79596.009999999776</v>
      </c>
      <c r="J20" s="59">
        <f>RealAuthFY11!J20-RealAuthFY10!J20</f>
        <v>-23102.800000000279</v>
      </c>
      <c r="K20" s="59">
        <f>RealAuthFY11!K20-RealAuthFY10!K20</f>
        <v>74774</v>
      </c>
      <c r="L20" s="59">
        <f>RealAuthFY11!L20-RealAuthFY10!L20</f>
        <v>-2411</v>
      </c>
      <c r="M20" s="59">
        <f>RealAuthFY11!M20-RealAuthFY10!M20</f>
        <v>41933</v>
      </c>
      <c r="N20" s="59">
        <f>RealAuthFY11!N20-RealAuthFY10!N20</f>
        <v>0</v>
      </c>
      <c r="O20" s="59">
        <f>RealAuthFY11!O20-RealAuthFY10!O20</f>
        <v>0</v>
      </c>
      <c r="P20" s="59">
        <f>RealAuthFY11!P20-RealAuthFY10!P20</f>
        <v>-67618.099999999977</v>
      </c>
      <c r="Q20" s="59">
        <f>RealAuthFY11!Q20-RealAuthFY10!Q20</f>
        <v>702424.79999999993</v>
      </c>
      <c r="R20" s="59">
        <f>RealAuthFY11!R20-RealAuthFY10!R20</f>
        <v>-0.20399999991059303</v>
      </c>
      <c r="S20" s="59">
        <f>RealAuthFY11!S20-RealAuthFY10!S20</f>
        <v>-0.15399999998044223</v>
      </c>
      <c r="T20" s="59">
        <f>RealAuthFY11!T20-RealAuthFY10!T20</f>
        <v>-0.44800000000395812</v>
      </c>
      <c r="U20" s="59">
        <f>RealAuthFY11!U20-RealAuthFY10!U20</f>
        <v>805595.10400000028</v>
      </c>
    </row>
    <row r="21" spans="1:21" s="51" customFormat="1" ht="11.5" x14ac:dyDescent="0.25">
      <c r="A21" s="51">
        <f>'FY2016 RPDC '!A22</f>
        <v>15</v>
      </c>
      <c r="B21" s="51">
        <f>'FY2016 RPDC '!B22</f>
        <v>243</v>
      </c>
      <c r="C21" s="51">
        <f>'FY2016 RPDC '!C22</f>
        <v>243</v>
      </c>
      <c r="D21" s="52" t="str">
        <f>'FY2016 RPDC '!D22</f>
        <v>ANDREW</v>
      </c>
      <c r="E21" s="97">
        <f>RealAuthFY11!E21-RealAuthFY10!E21</f>
        <v>-16</v>
      </c>
      <c r="F21" s="55">
        <f>'FY2016 RPDC '!K22-'FY2016 RPDC '!F22</f>
        <v>80</v>
      </c>
      <c r="G21" s="55">
        <f>'FY2016 RPDC '!L22-'FY2016 RPDC '!G22</f>
        <v>-82391.699999999953</v>
      </c>
      <c r="H21" s="55">
        <f>'FY2016 RPDC '!M22-'FY2016 RPDC '!H22</f>
        <v>99903.310000000056</v>
      </c>
      <c r="I21" s="55">
        <f>'FY2016 RPDC '!N22-'FY2016 RPDC '!I22</f>
        <v>17511.610000000102</v>
      </c>
      <c r="J21" s="59">
        <f>RealAuthFY11!J21-RealAuthFY10!J21</f>
        <v>-32186.5</v>
      </c>
      <c r="K21" s="59">
        <f>RealAuthFY11!K21-RealAuthFY10!K21</f>
        <v>28120</v>
      </c>
      <c r="L21" s="59">
        <f>RealAuthFY11!L21-RealAuthFY10!L21</f>
        <v>16565</v>
      </c>
      <c r="M21" s="59">
        <f>RealAuthFY11!M21-RealAuthFY10!M21</f>
        <v>-34135</v>
      </c>
      <c r="N21" s="59">
        <f>RealAuthFY11!N21-RealAuthFY10!N21</f>
        <v>0</v>
      </c>
      <c r="O21" s="59">
        <f>RealAuthFY11!O21-RealAuthFY10!O21</f>
        <v>0</v>
      </c>
      <c r="P21" s="59">
        <f>RealAuthFY11!P21-RealAuthFY10!P21</f>
        <v>75.899999999999636</v>
      </c>
      <c r="Q21" s="59">
        <f>RealAuthFY11!Q21-RealAuthFY10!Q21</f>
        <v>57240</v>
      </c>
      <c r="R21" s="59">
        <f>RealAuthFY11!R21-RealAuthFY10!R21</f>
        <v>0.41199999989476055</v>
      </c>
      <c r="S21" s="59">
        <f>RealAuthFY11!S21-RealAuthFY10!S21</f>
        <v>-0.16800000000512227</v>
      </c>
      <c r="T21" s="59">
        <f>RealAuthFY11!T21-RealAuthFY10!T21</f>
        <v>0.11599999999452848</v>
      </c>
      <c r="U21" s="59">
        <f>RealAuthFY11!U21-RealAuthFY10!U21</f>
        <v>53191.369999999646</v>
      </c>
    </row>
    <row r="22" spans="1:21" s="51" customFormat="1" ht="11.5" x14ac:dyDescent="0.25">
      <c r="A22" s="51">
        <f>'FY2016 RPDC '!A23</f>
        <v>16</v>
      </c>
      <c r="B22" s="51">
        <f>'FY2016 RPDC '!B23</f>
        <v>261</v>
      </c>
      <c r="C22" s="51">
        <f>'FY2016 RPDC '!C23</f>
        <v>261</v>
      </c>
      <c r="D22" s="52" t="str">
        <f>'FY2016 RPDC '!D23</f>
        <v>ANKENY</v>
      </c>
      <c r="E22" s="97">
        <f>RealAuthFY11!E22-RealAuthFY10!E22</f>
        <v>444.5</v>
      </c>
      <c r="F22" s="55">
        <f>'FY2016 RPDC '!K23-'FY2016 RPDC '!F23</f>
        <v>80</v>
      </c>
      <c r="G22" s="55">
        <f>'FY2016 RPDC '!L23-'FY2016 RPDC '!G23</f>
        <v>3657399.3999999985</v>
      </c>
      <c r="H22" s="55">
        <f>'FY2016 RPDC '!M23-'FY2016 RPDC '!H23</f>
        <v>0</v>
      </c>
      <c r="I22" s="55">
        <f>'FY2016 RPDC '!N23-'FY2016 RPDC '!I23</f>
        <v>3657399.3999999985</v>
      </c>
      <c r="J22" s="59">
        <f>RealAuthFY11!J22-RealAuthFY10!J22</f>
        <v>-11583</v>
      </c>
      <c r="K22" s="59">
        <f>RealAuthFY11!K22-RealAuthFY10!K22</f>
        <v>4798</v>
      </c>
      <c r="L22" s="59">
        <f>RealAuthFY11!L22-RealAuthFY10!L22</f>
        <v>39483</v>
      </c>
      <c r="M22" s="59">
        <f>RealAuthFY11!M22-RealAuthFY10!M22</f>
        <v>0</v>
      </c>
      <c r="N22" s="59">
        <f>RealAuthFY11!N22-RealAuthFY10!N22</f>
        <v>0</v>
      </c>
      <c r="O22" s="59">
        <f>RealAuthFY11!O22-RealAuthFY10!O22</f>
        <v>0</v>
      </c>
      <c r="P22" s="59">
        <f>RealAuthFY11!P22-RealAuthFY10!P22</f>
        <v>0</v>
      </c>
      <c r="Q22" s="59">
        <f>RealAuthFY11!Q22-RealAuthFY10!Q22</f>
        <v>0</v>
      </c>
      <c r="R22" s="59">
        <f>RealAuthFY11!R22-RealAuthFY10!R22</f>
        <v>5553476.7120000003</v>
      </c>
      <c r="S22" s="59">
        <f>RealAuthFY11!S22-RealAuthFY10!S22</f>
        <v>609110.44799999997</v>
      </c>
      <c r="T22" s="59">
        <f>RealAuthFY11!T22-RealAuthFY10!T22</f>
        <v>703321.272</v>
      </c>
      <c r="U22" s="59">
        <f>RealAuthFY11!U22-RealAuthFY10!U22</f>
        <v>10556005.832000002</v>
      </c>
    </row>
    <row r="23" spans="1:21" s="51" customFormat="1" ht="11.5" x14ac:dyDescent="0.25">
      <c r="A23" s="51">
        <f>'FY2016 RPDC '!A24</f>
        <v>17</v>
      </c>
      <c r="B23" s="51">
        <f>'FY2016 RPDC '!B24</f>
        <v>279</v>
      </c>
      <c r="C23" s="51">
        <f>'FY2016 RPDC '!C24</f>
        <v>279</v>
      </c>
      <c r="D23" s="52" t="str">
        <f>'FY2016 RPDC '!D24</f>
        <v>APLINGTON-PARKERSBURG</v>
      </c>
      <c r="E23" s="97">
        <f>RealAuthFY11!E23-RealAuthFY10!E23</f>
        <v>14</v>
      </c>
      <c r="F23" s="55">
        <f>'FY2016 RPDC '!K24-'FY2016 RPDC '!F24</f>
        <v>80</v>
      </c>
      <c r="G23" s="55">
        <f>'FY2016 RPDC '!L24-'FY2016 RPDC '!G24</f>
        <v>154964</v>
      </c>
      <c r="H23" s="55">
        <f>'FY2016 RPDC '!M24-'FY2016 RPDC '!H24</f>
        <v>-55327</v>
      </c>
      <c r="I23" s="55">
        <f>'FY2016 RPDC '!N24-'FY2016 RPDC '!I24</f>
        <v>99637</v>
      </c>
      <c r="J23" s="59">
        <f>RealAuthFY11!J23-RealAuthFY10!J23</f>
        <v>36967</v>
      </c>
      <c r="K23" s="59">
        <f>RealAuthFY11!K23-RealAuthFY10!K23</f>
        <v>-59144</v>
      </c>
      <c r="L23" s="59">
        <f>RealAuthFY11!L23-RealAuthFY10!L23</f>
        <v>-10907</v>
      </c>
      <c r="M23" s="59">
        <f>RealAuthFY11!M23-RealAuthFY10!M23</f>
        <v>-23760</v>
      </c>
      <c r="N23" s="59">
        <f>RealAuthFY11!N23-RealAuthFY10!N23</f>
        <v>0</v>
      </c>
      <c r="O23" s="59">
        <f>RealAuthFY11!O23-RealAuthFY10!O23</f>
        <v>0</v>
      </c>
      <c r="P23" s="59">
        <f>RealAuthFY11!P23-RealAuthFY10!P23</f>
        <v>0</v>
      </c>
      <c r="Q23" s="59">
        <f>RealAuthFY11!Q23-RealAuthFY10!Q23</f>
        <v>0</v>
      </c>
      <c r="R23" s="59">
        <f>RealAuthFY11!R23-RealAuthFY10!R23</f>
        <v>307629.23</v>
      </c>
      <c r="S23" s="59">
        <f>RealAuthFY11!S23-RealAuthFY10!S23</f>
        <v>32366.669000000002</v>
      </c>
      <c r="T23" s="59">
        <f>RealAuthFY11!T23-RealAuthFY10!T23</f>
        <v>25500.171999999999</v>
      </c>
      <c r="U23" s="59">
        <f>RealAuthFY11!U23-RealAuthFY10!U23</f>
        <v>408289.07100000046</v>
      </c>
    </row>
    <row r="24" spans="1:21" s="51" customFormat="1" ht="11.5" x14ac:dyDescent="0.25">
      <c r="A24" s="51">
        <f>'FY2016 RPDC '!A25</f>
        <v>19</v>
      </c>
      <c r="B24" s="51">
        <f>'FY2016 RPDC '!B25</f>
        <v>355</v>
      </c>
      <c r="C24" s="51">
        <f>'FY2016 RPDC '!C25</f>
        <v>355</v>
      </c>
      <c r="D24" s="52" t="str">
        <f>'FY2016 RPDC '!D25</f>
        <v>AR-WE-VA</v>
      </c>
      <c r="E24" s="97">
        <f>RealAuthFY11!E24-RealAuthFY10!E24</f>
        <v>6.8000000000000114</v>
      </c>
      <c r="F24" s="55">
        <f>'FY2016 RPDC '!K25-'FY2016 RPDC '!F25</f>
        <v>80</v>
      </c>
      <c r="G24" s="55">
        <f>'FY2016 RPDC '!L25-'FY2016 RPDC '!G25</f>
        <v>66665.199999999953</v>
      </c>
      <c r="H24" s="55">
        <f>'FY2016 RPDC '!M25-'FY2016 RPDC '!H25</f>
        <v>-35335</v>
      </c>
      <c r="I24" s="55">
        <f>'FY2016 RPDC '!N25-'FY2016 RPDC '!I25</f>
        <v>31330.199999999953</v>
      </c>
      <c r="J24" s="59">
        <f>RealAuthFY11!J24-RealAuthFY10!J24</f>
        <v>-181</v>
      </c>
      <c r="K24" s="59">
        <f>RealAuthFY11!K24-RealAuthFY10!K24</f>
        <v>211346</v>
      </c>
      <c r="L24" s="59">
        <f>RealAuthFY11!L24-RealAuthFY10!L24</f>
        <v>9775</v>
      </c>
      <c r="M24" s="59">
        <f>RealAuthFY11!M24-RealAuthFY10!M24</f>
        <v>-25390</v>
      </c>
      <c r="N24" s="59">
        <f>RealAuthFY11!N24-RealAuthFY10!N24</f>
        <v>0</v>
      </c>
      <c r="O24" s="59">
        <f>RealAuthFY11!O24-RealAuthFY10!O24</f>
        <v>0</v>
      </c>
      <c r="P24" s="59">
        <f>RealAuthFY11!P24-RealAuthFY10!P24</f>
        <v>11998.579999999987</v>
      </c>
      <c r="Q24" s="59">
        <f>RealAuthFY11!Q24-RealAuthFY10!Q24</f>
        <v>0</v>
      </c>
      <c r="R24" s="59">
        <f>RealAuthFY11!R24-RealAuthFY10!R24</f>
        <v>-0.42499999981373549</v>
      </c>
      <c r="S24" s="59">
        <f>RealAuthFY11!S24-RealAuthFY10!S24</f>
        <v>4.3000000005122274E-2</v>
      </c>
      <c r="T24" s="59">
        <f>RealAuthFY11!T24-RealAuthFY10!T24</f>
        <v>-0.27799999999115244</v>
      </c>
      <c r="U24" s="59">
        <f>RealAuthFY11!U24-RealAuthFY10!U24</f>
        <v>238878.12000000011</v>
      </c>
    </row>
    <row r="25" spans="1:21" s="51" customFormat="1" ht="11.5" x14ac:dyDescent="0.25">
      <c r="A25" s="51">
        <f>'FY2016 RPDC '!A26</f>
        <v>20</v>
      </c>
      <c r="B25" s="51">
        <f>'FY2016 RPDC '!B26</f>
        <v>387</v>
      </c>
      <c r="C25" s="51">
        <f>'FY2016 RPDC '!C26</f>
        <v>387</v>
      </c>
      <c r="D25" s="52" t="str">
        <f>'FY2016 RPDC '!D26</f>
        <v>ATLANTIC</v>
      </c>
      <c r="E25" s="97">
        <f>RealAuthFY11!E25-RealAuthFY10!E25</f>
        <v>21.399999999999864</v>
      </c>
      <c r="F25" s="55">
        <f>'FY2016 RPDC '!K26-'FY2016 RPDC '!F26</f>
        <v>80</v>
      </c>
      <c r="G25" s="55">
        <f>'FY2016 RPDC '!L26-'FY2016 RPDC '!G26</f>
        <v>252742</v>
      </c>
      <c r="H25" s="55">
        <f>'FY2016 RPDC '!M26-'FY2016 RPDC '!H26</f>
        <v>0</v>
      </c>
      <c r="I25" s="55">
        <f>'FY2016 RPDC '!N26-'FY2016 RPDC '!I26</f>
        <v>252742</v>
      </c>
      <c r="J25" s="59">
        <f>RealAuthFY11!J25-RealAuthFY10!J25</f>
        <v>46181.800000000017</v>
      </c>
      <c r="K25" s="59">
        <f>RealAuthFY11!K25-RealAuthFY10!K25</f>
        <v>-352952</v>
      </c>
      <c r="L25" s="59">
        <f>RealAuthFY11!L25-RealAuthFY10!L25</f>
        <v>1308.3000000000029</v>
      </c>
      <c r="M25" s="59">
        <f>RealAuthFY11!M25-RealAuthFY10!M25</f>
        <v>631187.1</v>
      </c>
      <c r="N25" s="59">
        <f>RealAuthFY11!N25-RealAuthFY10!N25</f>
        <v>0</v>
      </c>
      <c r="O25" s="59">
        <f>RealAuthFY11!O25-RealAuthFY10!O25</f>
        <v>0</v>
      </c>
      <c r="P25" s="59">
        <f>RealAuthFY11!P25-RealAuthFY10!P25</f>
        <v>0</v>
      </c>
      <c r="Q25" s="59">
        <f>RealAuthFY11!Q25-RealAuthFY10!Q25</f>
        <v>46433.4</v>
      </c>
      <c r="R25" s="59">
        <f>RealAuthFY11!R25-RealAuthFY10!R25</f>
        <v>629927.09699999995</v>
      </c>
      <c r="S25" s="59">
        <f>RealAuthFY11!S25-RealAuthFY10!S25</f>
        <v>67351.796999999991</v>
      </c>
      <c r="T25" s="59">
        <f>RealAuthFY11!T25-RealAuthFY10!T25</f>
        <v>53021.846999999994</v>
      </c>
      <c r="U25" s="59">
        <f>RealAuthFY11!U25-RealAuthFY10!U25</f>
        <v>1375201.341</v>
      </c>
    </row>
    <row r="26" spans="1:21" s="51" customFormat="1" ht="11.5" x14ac:dyDescent="0.25">
      <c r="A26" s="51">
        <f>'FY2016 RPDC '!A27</f>
        <v>21</v>
      </c>
      <c r="B26" s="51">
        <f>'FY2016 RPDC '!B27</f>
        <v>414</v>
      </c>
      <c r="C26" s="51">
        <f>'FY2016 RPDC '!C27</f>
        <v>414</v>
      </c>
      <c r="D26" s="52" t="str">
        <f>'FY2016 RPDC '!D27</f>
        <v>AUDUBON</v>
      </c>
      <c r="E26" s="97">
        <f>RealAuthFY11!E26-RealAuthFY10!E26</f>
        <v>9.2000000000000455</v>
      </c>
      <c r="F26" s="55">
        <f>'FY2016 RPDC '!K27-'FY2016 RPDC '!F27</f>
        <v>80</v>
      </c>
      <c r="G26" s="55">
        <f>'FY2016 RPDC '!L27-'FY2016 RPDC '!G27</f>
        <v>102053.5</v>
      </c>
      <c r="H26" s="55">
        <f>'FY2016 RPDC '!M27-'FY2016 RPDC '!H27</f>
        <v>0</v>
      </c>
      <c r="I26" s="55">
        <f>'FY2016 RPDC '!N27-'FY2016 RPDC '!I27</f>
        <v>102053.5</v>
      </c>
      <c r="J26" s="59">
        <f>RealAuthFY11!J26-RealAuthFY10!J26</f>
        <v>8661</v>
      </c>
      <c r="K26" s="59">
        <f>RealAuthFY11!K26-RealAuthFY10!K26</f>
        <v>-11881</v>
      </c>
      <c r="L26" s="59">
        <f>RealAuthFY11!L26-RealAuthFY10!L26</f>
        <v>17976</v>
      </c>
      <c r="M26" s="59">
        <f>RealAuthFY11!M26-RealAuthFY10!M26</f>
        <v>0</v>
      </c>
      <c r="N26" s="59">
        <f>RealAuthFY11!N26-RealAuthFY10!N26</f>
        <v>0</v>
      </c>
      <c r="O26" s="59">
        <f>RealAuthFY11!O26-RealAuthFY10!O26</f>
        <v>0</v>
      </c>
      <c r="P26" s="59">
        <f>RealAuthFY11!P26-RealAuthFY10!P26</f>
        <v>0</v>
      </c>
      <c r="Q26" s="59">
        <f>RealAuthFY11!Q26-RealAuthFY10!Q26</f>
        <v>0</v>
      </c>
      <c r="R26" s="59">
        <f>RealAuthFY11!R26-RealAuthFY10!R26</f>
        <v>-0.11999999999534339</v>
      </c>
      <c r="S26" s="59">
        <f>RealAuthFY11!S26-RealAuthFY10!S26</f>
        <v>0.31999999999970896</v>
      </c>
      <c r="T26" s="59">
        <f>RealAuthFY11!T26-RealAuthFY10!T26</f>
        <v>0</v>
      </c>
      <c r="U26" s="59">
        <f>RealAuthFY11!U26-RealAuthFY10!U26</f>
        <v>116809.69999999972</v>
      </c>
    </row>
    <row r="27" spans="1:21" s="51" customFormat="1" ht="11.5" x14ac:dyDescent="0.25">
      <c r="A27" s="51">
        <f>'FY2016 RPDC '!A28</f>
        <v>22</v>
      </c>
      <c r="B27" s="51">
        <f>'FY2016 RPDC '!B28</f>
        <v>423</v>
      </c>
      <c r="C27" s="51">
        <f>'FY2016 RPDC '!C28</f>
        <v>423</v>
      </c>
      <c r="D27" s="52" t="str">
        <f>'FY2016 RPDC '!D28</f>
        <v>AURELIA</v>
      </c>
      <c r="E27" s="97">
        <f>RealAuthFY11!E27-RealAuthFY10!E27</f>
        <v>2.2999999999999829</v>
      </c>
      <c r="F27" s="55">
        <f>'FY2016 RPDC '!K28-'FY2016 RPDC '!F28</f>
        <v>80</v>
      </c>
      <c r="G27" s="55">
        <f>'FY2016 RPDC '!L28-'FY2016 RPDC '!G28</f>
        <v>34372.09999999986</v>
      </c>
      <c r="H27" s="55">
        <f>'FY2016 RPDC '!M28-'FY2016 RPDC '!H28</f>
        <v>-47485</v>
      </c>
      <c r="I27" s="55">
        <f>'FY2016 RPDC '!N28-'FY2016 RPDC '!I28</f>
        <v>-13112.90000000014</v>
      </c>
      <c r="J27" s="59">
        <f>RealAuthFY11!J27-RealAuthFY10!J27</f>
        <v>-26583</v>
      </c>
      <c r="K27" s="59">
        <f>RealAuthFY11!K27-RealAuthFY10!K27</f>
        <v>22903</v>
      </c>
      <c r="L27" s="59">
        <f>RealAuthFY11!L27-RealAuthFY10!L27</f>
        <v>-25035</v>
      </c>
      <c r="M27" s="59">
        <f>RealAuthFY11!M27-RealAuthFY10!M27</f>
        <v>0</v>
      </c>
      <c r="N27" s="59">
        <f>RealAuthFY11!N27-RealAuthFY10!N27</f>
        <v>0</v>
      </c>
      <c r="O27" s="59">
        <f>RealAuthFY11!O27-RealAuthFY10!O27</f>
        <v>0</v>
      </c>
      <c r="P27" s="59">
        <f>RealAuthFY11!P27-RealAuthFY10!P27</f>
        <v>0</v>
      </c>
      <c r="Q27" s="59">
        <f>RealAuthFY11!Q27-RealAuthFY10!Q27</f>
        <v>0</v>
      </c>
      <c r="R27" s="59">
        <f>RealAuthFY11!R27-RealAuthFY10!R27</f>
        <v>0.1999999999825377</v>
      </c>
      <c r="S27" s="59">
        <f>RealAuthFY11!S27-RealAuthFY10!S27</f>
        <v>-0.1599999999962165</v>
      </c>
      <c r="T27" s="59">
        <f>RealAuthFY11!T27-RealAuthFY10!T27</f>
        <v>0.2999999999992724</v>
      </c>
      <c r="U27" s="59">
        <f>RealAuthFY11!U27-RealAuthFY10!U27</f>
        <v>-41827.560000000056</v>
      </c>
    </row>
    <row r="28" spans="1:21" s="51" customFormat="1" ht="11.5" x14ac:dyDescent="0.25">
      <c r="A28" s="51">
        <f>'FY2016 RPDC '!A29</f>
        <v>23</v>
      </c>
      <c r="B28" s="51">
        <f>'FY2016 RPDC '!B29</f>
        <v>472</v>
      </c>
      <c r="C28" s="51">
        <f>'FY2016 RPDC '!C29</f>
        <v>472</v>
      </c>
      <c r="D28" s="52" t="str">
        <f>'FY2016 RPDC '!D29</f>
        <v>BALLARD</v>
      </c>
      <c r="E28" s="97">
        <f>RealAuthFY11!E28-RealAuthFY10!E28</f>
        <v>40.200000000000045</v>
      </c>
      <c r="F28" s="55">
        <f>'FY2016 RPDC '!K29-'FY2016 RPDC '!F29</f>
        <v>80</v>
      </c>
      <c r="G28" s="55">
        <f>'FY2016 RPDC '!L29-'FY2016 RPDC '!G29</f>
        <v>387153</v>
      </c>
      <c r="H28" s="55">
        <f>'FY2016 RPDC '!M29-'FY2016 RPDC '!H29</f>
        <v>0</v>
      </c>
      <c r="I28" s="55">
        <f>'FY2016 RPDC '!N29-'FY2016 RPDC '!I29</f>
        <v>387153</v>
      </c>
      <c r="J28" s="59">
        <f>RealAuthFY11!J28-RealAuthFY10!J28</f>
        <v>-83662.200000000012</v>
      </c>
      <c r="K28" s="59">
        <f>RealAuthFY11!K28-RealAuthFY10!K28</f>
        <v>-230</v>
      </c>
      <c r="L28" s="59">
        <f>RealAuthFY11!L28-RealAuthFY10!L28</f>
        <v>6918</v>
      </c>
      <c r="M28" s="59">
        <f>RealAuthFY11!M28-RealAuthFY10!M28</f>
        <v>6113</v>
      </c>
      <c r="N28" s="59">
        <f>RealAuthFY11!N28-RealAuthFY10!N28</f>
        <v>0</v>
      </c>
      <c r="O28" s="59">
        <f>RealAuthFY11!O28-RealAuthFY10!O28</f>
        <v>0</v>
      </c>
      <c r="P28" s="59">
        <f>RealAuthFY11!P28-RealAuthFY10!P28</f>
        <v>2715.0199999999995</v>
      </c>
      <c r="Q28" s="59">
        <f>RealAuthFY11!Q28-RealAuthFY10!Q28</f>
        <v>0</v>
      </c>
      <c r="R28" s="59">
        <f>RealAuthFY11!R28-RealAuthFY10!R28</f>
        <v>698470.36699999997</v>
      </c>
      <c r="S28" s="59">
        <f>RealAuthFY11!S28-RealAuthFY10!S28</f>
        <v>66840.674999999988</v>
      </c>
      <c r="T28" s="59">
        <f>RealAuthFY11!T28-RealAuthFY10!T28</f>
        <v>67569.824999999997</v>
      </c>
      <c r="U28" s="59">
        <f>RealAuthFY11!U28-RealAuthFY10!U28</f>
        <v>1151887.686999999</v>
      </c>
    </row>
    <row r="29" spans="1:21" s="51" customFormat="1" ht="11.5" x14ac:dyDescent="0.25">
      <c r="A29" s="51">
        <f>'FY2016 RPDC '!A30</f>
        <v>24</v>
      </c>
      <c r="B29" s="51">
        <f>'FY2016 RPDC '!B30</f>
        <v>504</v>
      </c>
      <c r="C29" s="51">
        <f>'FY2016 RPDC '!C30</f>
        <v>504</v>
      </c>
      <c r="D29" s="52" t="str">
        <f>'FY2016 RPDC '!D30</f>
        <v>BATTLE CREEK-IDA GROVE</v>
      </c>
      <c r="E29" s="97">
        <f>RealAuthFY11!E29-RealAuthFY10!E29</f>
        <v>0.89999999999997726</v>
      </c>
      <c r="F29" s="55">
        <f>'FY2016 RPDC '!K30-'FY2016 RPDC '!F30</f>
        <v>80</v>
      </c>
      <c r="G29" s="55">
        <f>'FY2016 RPDC '!L30-'FY2016 RPDC '!G30</f>
        <v>57713.799999999814</v>
      </c>
      <c r="H29" s="55">
        <f>'FY2016 RPDC '!M30-'FY2016 RPDC '!H30</f>
        <v>0</v>
      </c>
      <c r="I29" s="55">
        <f>'FY2016 RPDC '!N30-'FY2016 RPDC '!I30</f>
        <v>57713.799999999814</v>
      </c>
      <c r="J29" s="59">
        <f>RealAuthFY11!J29-RealAuthFY10!J29</f>
        <v>-31850</v>
      </c>
      <c r="K29" s="59">
        <f>RealAuthFY11!K29-RealAuthFY10!K29</f>
        <v>10049</v>
      </c>
      <c r="L29" s="59">
        <f>RealAuthFY11!L29-RealAuthFY10!L29</f>
        <v>-27586.399999999907</v>
      </c>
      <c r="M29" s="59">
        <f>RealAuthFY11!M29-RealAuthFY10!M29</f>
        <v>84143</v>
      </c>
      <c r="N29" s="59">
        <f>RealAuthFY11!N29-RealAuthFY10!N29</f>
        <v>0</v>
      </c>
      <c r="O29" s="59">
        <f>RealAuthFY11!O29-RealAuthFY10!O29</f>
        <v>0</v>
      </c>
      <c r="P29" s="59">
        <f>RealAuthFY11!P29-RealAuthFY10!P29</f>
        <v>-4750.4600000000028</v>
      </c>
      <c r="Q29" s="59">
        <f>RealAuthFY11!Q29-RealAuthFY10!Q29</f>
        <v>409735.19999999995</v>
      </c>
      <c r="R29" s="59">
        <f>RealAuthFY11!R29-RealAuthFY10!R29</f>
        <v>-0.40000000002328306</v>
      </c>
      <c r="S29" s="59">
        <f>RealAuthFY11!S29-RealAuthFY10!S29</f>
        <v>-0.19999999999708962</v>
      </c>
      <c r="T29" s="59">
        <f>RealAuthFY11!T29-RealAuthFY10!T29</f>
        <v>0</v>
      </c>
      <c r="U29" s="59">
        <f>RealAuthFY11!U29-RealAuthFY10!U29</f>
        <v>497453.53999999911</v>
      </c>
    </row>
    <row r="30" spans="1:21" s="51" customFormat="1" ht="11.5" x14ac:dyDescent="0.25">
      <c r="A30" s="51">
        <f>'FY2016 RPDC '!A31</f>
        <v>25</v>
      </c>
      <c r="B30" s="51">
        <f>'FY2016 RPDC '!B31</f>
        <v>513</v>
      </c>
      <c r="C30" s="51">
        <f>'FY2016 RPDC '!C31</f>
        <v>513</v>
      </c>
      <c r="D30" s="52" t="str">
        <f>'FY2016 RPDC '!D31</f>
        <v>BAXTER</v>
      </c>
      <c r="E30" s="97">
        <f>RealAuthFY11!E30-RealAuthFY10!E30</f>
        <v>-18</v>
      </c>
      <c r="F30" s="55">
        <f>'FY2016 RPDC '!K31-'FY2016 RPDC '!F31</f>
        <v>80</v>
      </c>
      <c r="G30" s="55">
        <f>'FY2016 RPDC '!L31-'FY2016 RPDC '!G31</f>
        <v>-87275.600000000093</v>
      </c>
      <c r="H30" s="55">
        <f>'FY2016 RPDC '!M31-'FY2016 RPDC '!H31</f>
        <v>110155</v>
      </c>
      <c r="I30" s="55">
        <f>'FY2016 RPDC '!N31-'FY2016 RPDC '!I31</f>
        <v>22879.399999999907</v>
      </c>
      <c r="J30" s="59">
        <f>RealAuthFY11!J30-RealAuthFY10!J30</f>
        <v>26015</v>
      </c>
      <c r="K30" s="59">
        <f>RealAuthFY11!K30-RealAuthFY10!K30</f>
        <v>-12269</v>
      </c>
      <c r="L30" s="59">
        <f>RealAuthFY11!L30-RealAuthFY10!L30</f>
        <v>-7899</v>
      </c>
      <c r="M30" s="59">
        <f>RealAuthFY11!M30-RealAuthFY10!M30</f>
        <v>230</v>
      </c>
      <c r="N30" s="59">
        <f>RealAuthFY11!N30-RealAuthFY10!N30</f>
        <v>0</v>
      </c>
      <c r="O30" s="59">
        <f>RealAuthFY11!O30-RealAuthFY10!O30</f>
        <v>0</v>
      </c>
      <c r="P30" s="59">
        <f>RealAuthFY11!P30-RealAuthFY10!P30</f>
        <v>0</v>
      </c>
      <c r="Q30" s="59">
        <f>RealAuthFY11!Q30-RealAuthFY10!Q30</f>
        <v>0</v>
      </c>
      <c r="R30" s="59">
        <f>RealAuthFY11!R30-RealAuthFY10!R30</f>
        <v>6.4000000013038516E-2</v>
      </c>
      <c r="S30" s="59">
        <f>RealAuthFY11!S30-RealAuthFY10!S30</f>
        <v>9.3999999997322448E-2</v>
      </c>
      <c r="T30" s="59">
        <f>RealAuthFY11!T30-RealAuthFY10!T30</f>
        <v>-0.19800000000395812</v>
      </c>
      <c r="U30" s="59">
        <f>RealAuthFY11!U30-RealAuthFY10!U30</f>
        <v>28956.35999999987</v>
      </c>
    </row>
    <row r="31" spans="1:21" s="51" customFormat="1" ht="11.5" x14ac:dyDescent="0.25">
      <c r="A31" s="51">
        <f>'FY2016 RPDC '!A32</f>
        <v>26</v>
      </c>
      <c r="B31" s="51">
        <f>'FY2016 RPDC '!B32</f>
        <v>540</v>
      </c>
      <c r="C31" s="51">
        <f>'FY2016 RPDC '!C32</f>
        <v>540</v>
      </c>
      <c r="D31" s="52" t="str">
        <f>'FY2016 RPDC '!D32</f>
        <v>BCL-UW</v>
      </c>
      <c r="E31" s="97">
        <f>RealAuthFY11!E31-RealAuthFY10!E31</f>
        <v>1.7999999999999545</v>
      </c>
      <c r="F31" s="55">
        <f>'FY2016 RPDC '!K32-'FY2016 RPDC '!F32</f>
        <v>80</v>
      </c>
      <c r="G31" s="55">
        <f>'FY2016 RPDC '!L32-'FY2016 RPDC '!G32</f>
        <v>58028.099999999627</v>
      </c>
      <c r="H31" s="55">
        <f>'FY2016 RPDC '!M32-'FY2016 RPDC '!H32</f>
        <v>0</v>
      </c>
      <c r="I31" s="55">
        <f>'FY2016 RPDC '!N32-'FY2016 RPDC '!I32</f>
        <v>58028.099999999627</v>
      </c>
      <c r="J31" s="59">
        <f>RealAuthFY11!J31-RealAuthFY10!J31</f>
        <v>-17051.5</v>
      </c>
      <c r="K31" s="59">
        <f>RealAuthFY11!K31-RealAuthFY10!K31</f>
        <v>-5950</v>
      </c>
      <c r="L31" s="59">
        <f>RealAuthFY11!L31-RealAuthFY10!L31</f>
        <v>-3135.5000000000146</v>
      </c>
      <c r="M31" s="59">
        <f>RealAuthFY11!M31-RealAuthFY10!M31</f>
        <v>0</v>
      </c>
      <c r="N31" s="59">
        <f>RealAuthFY11!N31-RealAuthFY10!N31</f>
        <v>0</v>
      </c>
      <c r="O31" s="59">
        <f>RealAuthFY11!O31-RealAuthFY10!O31</f>
        <v>0</v>
      </c>
      <c r="P31" s="59">
        <f>RealAuthFY11!P31-RealAuthFY10!P31</f>
        <v>0</v>
      </c>
      <c r="Q31" s="59">
        <f>RealAuthFY11!Q31-RealAuthFY10!Q31</f>
        <v>0</v>
      </c>
      <c r="R31" s="59">
        <f>RealAuthFY11!R31-RealAuthFY10!R31</f>
        <v>164789.55299999996</v>
      </c>
      <c r="S31" s="59">
        <f>RealAuthFY11!S31-RealAuthFY10!S31</f>
        <v>19738.272000000001</v>
      </c>
      <c r="T31" s="59">
        <f>RealAuthFY11!T31-RealAuthFY10!T31</f>
        <v>17408.466999999997</v>
      </c>
      <c r="U31" s="59">
        <f>RealAuthFY11!U31-RealAuthFY10!U31</f>
        <v>233827.39199999906</v>
      </c>
    </row>
    <row r="32" spans="1:21" s="51" customFormat="1" ht="11.5" x14ac:dyDescent="0.25">
      <c r="A32" s="51">
        <f>'FY2016 RPDC '!A33</f>
        <v>27</v>
      </c>
      <c r="B32" s="51">
        <f>'FY2016 RPDC '!B33</f>
        <v>549</v>
      </c>
      <c r="C32" s="51">
        <f>'FY2016 RPDC '!C33</f>
        <v>549</v>
      </c>
      <c r="D32" s="52" t="str">
        <f>'FY2016 RPDC '!D33</f>
        <v>BEDFORD</v>
      </c>
      <c r="E32" s="97">
        <f>RealAuthFY11!E32-RealAuthFY10!E32</f>
        <v>-2.8999999999999773</v>
      </c>
      <c r="F32" s="55">
        <f>'FY2016 RPDC '!K33-'FY2016 RPDC '!F33</f>
        <v>80</v>
      </c>
      <c r="G32" s="55">
        <f>'FY2016 RPDC '!L33-'FY2016 RPDC '!G33</f>
        <v>19082.800000000279</v>
      </c>
      <c r="H32" s="55">
        <f>'FY2016 RPDC '!M33-'FY2016 RPDC '!H33</f>
        <v>-51228.550000000279</v>
      </c>
      <c r="I32" s="55">
        <f>'FY2016 RPDC '!N33-'FY2016 RPDC '!I33</f>
        <v>-32145.75</v>
      </c>
      <c r="J32" s="59">
        <f>RealAuthFY11!J32-RealAuthFY10!J32</f>
        <v>24583.199999999983</v>
      </c>
      <c r="K32" s="59">
        <f>RealAuthFY11!K32-RealAuthFY10!K32</f>
        <v>34378</v>
      </c>
      <c r="L32" s="59">
        <f>RealAuthFY11!L32-RealAuthFY10!L32</f>
        <v>57788.800000000047</v>
      </c>
      <c r="M32" s="59">
        <f>RealAuthFY11!M32-RealAuthFY10!M32</f>
        <v>-5653</v>
      </c>
      <c r="N32" s="59">
        <f>RealAuthFY11!N32-RealAuthFY10!N32</f>
        <v>0</v>
      </c>
      <c r="O32" s="59">
        <f>RealAuthFY11!O32-RealAuthFY10!O32</f>
        <v>0</v>
      </c>
      <c r="P32" s="59">
        <f>RealAuthFY11!P32-RealAuthFY10!P32</f>
        <v>5177.04</v>
      </c>
      <c r="Q32" s="59">
        <f>RealAuthFY11!Q32-RealAuthFY10!Q32</f>
        <v>0</v>
      </c>
      <c r="R32" s="59">
        <f>RealAuthFY11!R32-RealAuthFY10!R32</f>
        <v>-0.2289999999338761</v>
      </c>
      <c r="S32" s="59">
        <f>RealAuthFY11!S32-RealAuthFY10!S32</f>
        <v>0.32400000000779983</v>
      </c>
      <c r="T32" s="59">
        <f>RealAuthFY11!T32-RealAuthFY10!T32</f>
        <v>-0.11100000000442378</v>
      </c>
      <c r="U32" s="59">
        <f>RealAuthFY11!U32-RealAuthFY10!U32</f>
        <v>84128.27400000114</v>
      </c>
    </row>
    <row r="33" spans="1:21" s="51" customFormat="1" ht="11.5" x14ac:dyDescent="0.25">
      <c r="A33" s="51">
        <f>'FY2016 RPDC '!A34</f>
        <v>28</v>
      </c>
      <c r="B33" s="51">
        <f>'FY2016 RPDC '!B34</f>
        <v>576</v>
      </c>
      <c r="C33" s="51">
        <f>'FY2016 RPDC '!C34</f>
        <v>576</v>
      </c>
      <c r="D33" s="52" t="str">
        <f>'FY2016 RPDC '!D34</f>
        <v>BELLE PLAINE</v>
      </c>
      <c r="E33" s="97">
        <f>RealAuthFY11!E33-RealAuthFY10!E33</f>
        <v>-17.600000000000023</v>
      </c>
      <c r="F33" s="55">
        <f>'FY2016 RPDC '!K34-'FY2016 RPDC '!F34</f>
        <v>80</v>
      </c>
      <c r="G33" s="55">
        <f>'FY2016 RPDC '!L34-'FY2016 RPDC '!G34</f>
        <v>-68912</v>
      </c>
      <c r="H33" s="55">
        <f>'FY2016 RPDC '!M34-'FY2016 RPDC '!H34</f>
        <v>89969.120000000112</v>
      </c>
      <c r="I33" s="55">
        <f>'FY2016 RPDC '!N34-'FY2016 RPDC '!I34</f>
        <v>21057.120000000112</v>
      </c>
      <c r="J33" s="59">
        <f>RealAuthFY11!J33-RealAuthFY10!J33</f>
        <v>-1380</v>
      </c>
      <c r="K33" s="59">
        <f>RealAuthFY11!K33-RealAuthFY10!K33</f>
        <v>-602879.20000000007</v>
      </c>
      <c r="L33" s="59">
        <f>RealAuthFY11!L33-RealAuthFY10!L33</f>
        <v>-16490.399999999965</v>
      </c>
      <c r="M33" s="59">
        <f>RealAuthFY11!M33-RealAuthFY10!M33</f>
        <v>595704.6</v>
      </c>
      <c r="N33" s="59">
        <f>RealAuthFY11!N33-RealAuthFY10!N33</f>
        <v>0</v>
      </c>
      <c r="O33" s="59">
        <f>RealAuthFY11!O33-RealAuthFY10!O33</f>
        <v>0</v>
      </c>
      <c r="P33" s="59">
        <f>RealAuthFY11!P33-RealAuthFY10!P33</f>
        <v>-10151.68</v>
      </c>
      <c r="Q33" s="59">
        <f>RealAuthFY11!Q33-RealAuthFY10!Q33</f>
        <v>9474.5999999999913</v>
      </c>
      <c r="R33" s="59">
        <f>RealAuthFY11!R33-RealAuthFY10!R33</f>
        <v>-0.47800000000279397</v>
      </c>
      <c r="S33" s="59">
        <f>RealAuthFY11!S33-RealAuthFY10!S33</f>
        <v>-0.23800000000483124</v>
      </c>
      <c r="T33" s="59">
        <f>RealAuthFY11!T33-RealAuthFY10!T33</f>
        <v>-4.2000000001280569E-2</v>
      </c>
      <c r="U33" s="59">
        <f>RealAuthFY11!U33-RealAuthFY10!U33</f>
        <v>-4665.7179999994114</v>
      </c>
    </row>
    <row r="34" spans="1:21" s="51" customFormat="1" ht="11.5" x14ac:dyDescent="0.25">
      <c r="A34" s="51">
        <f>'FY2016 RPDC '!A35</f>
        <v>29</v>
      </c>
      <c r="B34" s="51">
        <f>'FY2016 RPDC '!B35</f>
        <v>585</v>
      </c>
      <c r="C34" s="51">
        <f>'FY2016 RPDC '!C35</f>
        <v>585</v>
      </c>
      <c r="D34" s="52" t="str">
        <f>'FY2016 RPDC '!D35</f>
        <v>BELLEVUE</v>
      </c>
      <c r="E34" s="97">
        <f>RealAuthFY11!E34-RealAuthFY10!E34</f>
        <v>-9.4000000000000909</v>
      </c>
      <c r="F34" s="55">
        <f>'FY2016 RPDC '!K35-'FY2016 RPDC '!F35</f>
        <v>80</v>
      </c>
      <c r="G34" s="55">
        <f>'FY2016 RPDC '!L35-'FY2016 RPDC '!G35</f>
        <v>-14752.100000000093</v>
      </c>
      <c r="H34" s="55">
        <f>'FY2016 RPDC '!M35-'FY2016 RPDC '!H35</f>
        <v>51986.229999999981</v>
      </c>
      <c r="I34" s="55">
        <f>'FY2016 RPDC '!N35-'FY2016 RPDC '!I35</f>
        <v>37234.129999999888</v>
      </c>
      <c r="J34" s="59">
        <f>RealAuthFY11!J34-RealAuthFY10!J34</f>
        <v>-7033</v>
      </c>
      <c r="K34" s="59">
        <f>RealAuthFY11!K34-RealAuthFY10!K34</f>
        <v>-6113</v>
      </c>
      <c r="L34" s="59">
        <f>RealAuthFY11!L34-RealAuthFY10!L34</f>
        <v>-8882.3999999999651</v>
      </c>
      <c r="M34" s="59">
        <f>RealAuthFY11!M34-RealAuthFY10!M34</f>
        <v>0</v>
      </c>
      <c r="N34" s="59">
        <f>RealAuthFY11!N34-RealAuthFY10!N34</f>
        <v>0</v>
      </c>
      <c r="O34" s="59">
        <f>RealAuthFY11!O34-RealAuthFY10!O34</f>
        <v>0</v>
      </c>
      <c r="P34" s="59">
        <f>RealAuthFY11!P34-RealAuthFY10!P34</f>
        <v>0</v>
      </c>
      <c r="Q34" s="59">
        <f>RealAuthFY11!Q34-RealAuthFY10!Q34</f>
        <v>0</v>
      </c>
      <c r="R34" s="59">
        <f>RealAuthFY11!R34-RealAuthFY10!R34</f>
        <v>106286.40900000004</v>
      </c>
      <c r="S34" s="59">
        <f>RealAuthFY11!S34-RealAuthFY10!S34</f>
        <v>10429.754999999997</v>
      </c>
      <c r="T34" s="59">
        <f>RealAuthFY11!T34-RealAuthFY10!T34</f>
        <v>11149.991999999995</v>
      </c>
      <c r="U34" s="59">
        <f>RealAuthFY11!U34-RealAuthFY10!U34</f>
        <v>143071.88599999994</v>
      </c>
    </row>
    <row r="35" spans="1:21" s="51" customFormat="1" ht="11.5" x14ac:dyDescent="0.25">
      <c r="A35" s="51">
        <f>'FY2016 RPDC '!A36</f>
        <v>30</v>
      </c>
      <c r="B35" s="51">
        <f>'FY2016 RPDC '!B36</f>
        <v>594</v>
      </c>
      <c r="C35" s="51">
        <f>'FY2016 RPDC '!C36</f>
        <v>594</v>
      </c>
      <c r="D35" s="52" t="str">
        <f>'FY2016 RPDC '!D36</f>
        <v>BELMOND-KLEMME</v>
      </c>
      <c r="E35" s="97">
        <f>RealAuthFY11!E35-RealAuthFY10!E35</f>
        <v>-3.1999999999999318</v>
      </c>
      <c r="F35" s="55">
        <f>'FY2016 RPDC '!K36-'FY2016 RPDC '!F36</f>
        <v>80</v>
      </c>
      <c r="G35" s="55">
        <f>'FY2016 RPDC '!L36-'FY2016 RPDC '!G36</f>
        <v>43069.200000000186</v>
      </c>
      <c r="H35" s="55">
        <f>'FY2016 RPDC '!M36-'FY2016 RPDC '!H36</f>
        <v>7669.4399999994785</v>
      </c>
      <c r="I35" s="55">
        <f>'FY2016 RPDC '!N36-'FY2016 RPDC '!I36</f>
        <v>50738.639999999665</v>
      </c>
      <c r="J35" s="59">
        <f>RealAuthFY11!J35-RealAuthFY10!J35</f>
        <v>28114.799999999988</v>
      </c>
      <c r="K35" s="59">
        <f>RealAuthFY11!K35-RealAuthFY10!K35</f>
        <v>16627</v>
      </c>
      <c r="L35" s="59">
        <f>RealAuthFY11!L35-RealAuthFY10!L35</f>
        <v>71584</v>
      </c>
      <c r="M35" s="59">
        <f>RealAuthFY11!M35-RealAuthFY10!M35</f>
        <v>-23396</v>
      </c>
      <c r="N35" s="59">
        <f>RealAuthFY11!N35-RealAuthFY10!N35</f>
        <v>0</v>
      </c>
      <c r="O35" s="59">
        <f>RealAuthFY11!O35-RealAuthFY10!O35</f>
        <v>0</v>
      </c>
      <c r="P35" s="59">
        <f>RealAuthFY11!P35-RealAuthFY10!P35</f>
        <v>-1185.5800000000008</v>
      </c>
      <c r="Q35" s="59">
        <f>RealAuthFY11!Q35-RealAuthFY10!Q35</f>
        <v>0</v>
      </c>
      <c r="R35" s="59">
        <f>RealAuthFY11!R35-RealAuthFY10!R35</f>
        <v>94970.010000000009</v>
      </c>
      <c r="S35" s="59">
        <f>RealAuthFY11!S35-RealAuthFY10!S35</f>
        <v>10505.748000000007</v>
      </c>
      <c r="T35" s="59">
        <f>RealAuthFY11!T35-RealAuthFY10!T35</f>
        <v>9773.9900000000052</v>
      </c>
      <c r="U35" s="59">
        <f>RealAuthFY11!U35-RealAuthFY10!U35</f>
        <v>257732.60799999908</v>
      </c>
    </row>
    <row r="36" spans="1:21" s="51" customFormat="1" ht="11.5" x14ac:dyDescent="0.25">
      <c r="A36" s="51">
        <f>'FY2016 RPDC '!A37</f>
        <v>31</v>
      </c>
      <c r="B36" s="51">
        <f>'FY2016 RPDC '!B37</f>
        <v>603</v>
      </c>
      <c r="C36" s="51">
        <f>'FY2016 RPDC '!C37</f>
        <v>603</v>
      </c>
      <c r="D36" s="52" t="str">
        <f>'FY2016 RPDC '!D37</f>
        <v>BENNETT</v>
      </c>
      <c r="E36" s="97">
        <f>RealAuthFY11!E36-RealAuthFY10!E36</f>
        <v>-4</v>
      </c>
      <c r="F36" s="55">
        <f>'FY2016 RPDC '!K37-'FY2016 RPDC '!F37</f>
        <v>80</v>
      </c>
      <c r="G36" s="55">
        <f>'FY2016 RPDC '!L37-'FY2016 RPDC '!G37</f>
        <v>-10763.899999999907</v>
      </c>
      <c r="H36" s="55">
        <f>'FY2016 RPDC '!M37-'FY2016 RPDC '!H37</f>
        <v>23387.569999999832</v>
      </c>
      <c r="I36" s="55">
        <f>'FY2016 RPDC '!N37-'FY2016 RPDC '!I37</f>
        <v>12623.669999999925</v>
      </c>
      <c r="J36" s="59">
        <f>RealAuthFY11!J36-RealAuthFY10!J36</f>
        <v>25045</v>
      </c>
      <c r="K36" s="59">
        <f>RealAuthFY11!K36-RealAuthFY10!K36</f>
        <v>-11996</v>
      </c>
      <c r="L36" s="59">
        <f>RealAuthFY11!L36-RealAuthFY10!L36</f>
        <v>-14774</v>
      </c>
      <c r="M36" s="59">
        <f>RealAuthFY11!M36-RealAuthFY10!M36</f>
        <v>5998</v>
      </c>
      <c r="N36" s="59">
        <f>RealAuthFY11!N36-RealAuthFY10!N36</f>
        <v>0</v>
      </c>
      <c r="O36" s="59">
        <f>RealAuthFY11!O36-RealAuthFY10!O36</f>
        <v>0</v>
      </c>
      <c r="P36" s="59">
        <f>RealAuthFY11!P36-RealAuthFY10!P36</f>
        <v>-5075.84</v>
      </c>
      <c r="Q36" s="59">
        <f>RealAuthFY11!Q36-RealAuthFY10!Q36</f>
        <v>-40563.599999999999</v>
      </c>
      <c r="R36" s="59">
        <f>RealAuthFY11!R36-RealAuthFY10!R36</f>
        <v>0.20400000002700835</v>
      </c>
      <c r="S36" s="59">
        <f>RealAuthFY11!S36-RealAuthFY10!S36</f>
        <v>0.13900000000285218</v>
      </c>
      <c r="T36" s="59">
        <f>RealAuthFY11!T36-RealAuthFY10!T36</f>
        <v>0.22899999999935972</v>
      </c>
      <c r="U36" s="59">
        <f>RealAuthFY11!U36-RealAuthFY10!U36</f>
        <v>-28742.198000000091</v>
      </c>
    </row>
    <row r="37" spans="1:21" s="51" customFormat="1" ht="11.5" x14ac:dyDescent="0.25">
      <c r="A37" s="51">
        <f>'FY2016 RPDC '!A38</f>
        <v>32</v>
      </c>
      <c r="B37" s="51">
        <f>'FY2016 RPDC '!B38</f>
        <v>609</v>
      </c>
      <c r="C37" s="51">
        <f>'FY2016 RPDC '!C38</f>
        <v>609</v>
      </c>
      <c r="D37" s="52" t="str">
        <f>'FY2016 RPDC '!D38</f>
        <v>BENTON</v>
      </c>
      <c r="E37" s="97">
        <f>RealAuthFY11!E37-RealAuthFY10!E37</f>
        <v>-20.099999999999909</v>
      </c>
      <c r="F37" s="55">
        <f>'FY2016 RPDC '!K38-'FY2016 RPDC '!F38</f>
        <v>80</v>
      </c>
      <c r="G37" s="55">
        <f>'FY2016 RPDC '!L38-'FY2016 RPDC '!G38</f>
        <v>-11191.099999999627</v>
      </c>
      <c r="H37" s="55">
        <f>'FY2016 RPDC '!M38-'FY2016 RPDC '!H38</f>
        <v>107398.8599999994</v>
      </c>
      <c r="I37" s="55">
        <f>'FY2016 RPDC '!N38-'FY2016 RPDC '!I38</f>
        <v>96207.759999999776</v>
      </c>
      <c r="J37" s="59">
        <f>RealAuthFY11!J37-RealAuthFY10!J37</f>
        <v>-34915.600000000035</v>
      </c>
      <c r="K37" s="59">
        <f>RealAuthFY11!K37-RealAuthFY10!K37</f>
        <v>63262</v>
      </c>
      <c r="L37" s="59">
        <f>RealAuthFY11!L37-RealAuthFY10!L37</f>
        <v>-20328</v>
      </c>
      <c r="M37" s="59">
        <f>RealAuthFY11!M37-RealAuthFY10!M37</f>
        <v>115</v>
      </c>
      <c r="N37" s="59">
        <f>RealAuthFY11!N37-RealAuthFY10!N37</f>
        <v>0</v>
      </c>
      <c r="O37" s="59">
        <f>RealAuthFY11!O37-RealAuthFY10!O37</f>
        <v>0</v>
      </c>
      <c r="P37" s="59">
        <f>RealAuthFY11!P37-RealAuthFY10!P37</f>
        <v>0</v>
      </c>
      <c r="Q37" s="59">
        <f>RealAuthFY11!Q37-RealAuthFY10!Q37</f>
        <v>0</v>
      </c>
      <c r="R37" s="59">
        <f>RealAuthFY11!R37-RealAuthFY10!R37</f>
        <v>433415.576</v>
      </c>
      <c r="S37" s="59">
        <f>RealAuthFY11!S37-RealAuthFY10!S37</f>
        <v>42013.009000000005</v>
      </c>
      <c r="T37" s="59">
        <f>RealAuthFY11!T37-RealAuthFY10!T37</f>
        <v>41961.505000000005</v>
      </c>
      <c r="U37" s="59">
        <f>RealAuthFY11!U37-RealAuthFY10!U37</f>
        <v>621731.25</v>
      </c>
    </row>
    <row r="38" spans="1:21" s="51" customFormat="1" ht="11.5" x14ac:dyDescent="0.25">
      <c r="A38" s="51">
        <f>'FY2016 RPDC '!A39</f>
        <v>33</v>
      </c>
      <c r="B38" s="51">
        <f>'FY2016 RPDC '!B39</f>
        <v>621</v>
      </c>
      <c r="C38" s="51">
        <f>'FY2016 RPDC '!C39</f>
        <v>621</v>
      </c>
      <c r="D38" s="52" t="str">
        <f>'FY2016 RPDC '!D39</f>
        <v>BETTENDORF</v>
      </c>
      <c r="E38" s="97">
        <f>RealAuthFY11!E38-RealAuthFY10!E38</f>
        <v>-27.599999999999909</v>
      </c>
      <c r="F38" s="55">
        <f>'FY2016 RPDC '!K39-'FY2016 RPDC '!F39</f>
        <v>80</v>
      </c>
      <c r="G38" s="55">
        <f>'FY2016 RPDC '!L39-'FY2016 RPDC '!G39</f>
        <v>140920</v>
      </c>
      <c r="H38" s="55">
        <f>'FY2016 RPDC '!M39-'FY2016 RPDC '!H39</f>
        <v>117381.96000000089</v>
      </c>
      <c r="I38" s="55">
        <f>'FY2016 RPDC '!N39-'FY2016 RPDC '!I39</f>
        <v>258301.96000000089</v>
      </c>
      <c r="J38" s="59">
        <f>RealAuthFY11!J38-RealAuthFY10!J38</f>
        <v>12684.000000000015</v>
      </c>
      <c r="K38" s="59">
        <f>RealAuthFY11!K38-RealAuthFY10!K38</f>
        <v>11305</v>
      </c>
      <c r="L38" s="59">
        <f>RealAuthFY11!L38-RealAuthFY10!L38</f>
        <v>41850</v>
      </c>
      <c r="M38" s="59">
        <f>RealAuthFY11!M38-RealAuthFY10!M38</f>
        <v>-23300</v>
      </c>
      <c r="N38" s="59">
        <f>RealAuthFY11!N38-RealAuthFY10!N38</f>
        <v>0</v>
      </c>
      <c r="O38" s="59">
        <f>RealAuthFY11!O38-RealAuthFY10!O38</f>
        <v>0</v>
      </c>
      <c r="P38" s="59">
        <f>RealAuthFY11!P38-RealAuthFY10!P38</f>
        <v>0</v>
      </c>
      <c r="Q38" s="59">
        <f>RealAuthFY11!Q38-RealAuthFY10!Q38</f>
        <v>149688</v>
      </c>
      <c r="R38" s="59">
        <f>RealAuthFY11!R38-RealAuthFY10!R38</f>
        <v>1785420.1889999998</v>
      </c>
      <c r="S38" s="59">
        <f>RealAuthFY11!S38-RealAuthFY10!S38</f>
        <v>195839.27600000001</v>
      </c>
      <c r="T38" s="59">
        <f>RealAuthFY11!T38-RealAuthFY10!T38</f>
        <v>174950.29800000001</v>
      </c>
      <c r="U38" s="59">
        <f>RealAuthFY11!U38-RealAuthFY10!U38</f>
        <v>2606738.7230000012</v>
      </c>
    </row>
    <row r="39" spans="1:21" s="51" customFormat="1" ht="11.5" x14ac:dyDescent="0.25">
      <c r="A39" s="51">
        <f>'FY2016 RPDC '!A40</f>
        <v>34</v>
      </c>
      <c r="B39" s="51">
        <f>'FY2016 RPDC '!B40</f>
        <v>720</v>
      </c>
      <c r="C39" s="51">
        <f>'FY2016 RPDC '!C40</f>
        <v>720</v>
      </c>
      <c r="D39" s="52" t="str">
        <f>'FY2016 RPDC '!D40</f>
        <v>BONDURANT-FARRAR</v>
      </c>
      <c r="E39" s="97">
        <f>RealAuthFY11!E39-RealAuthFY10!E39</f>
        <v>101.19999999999982</v>
      </c>
      <c r="F39" s="55">
        <f>'FY2016 RPDC '!K40-'FY2016 RPDC '!F40</f>
        <v>80</v>
      </c>
      <c r="G39" s="55">
        <f>'FY2016 RPDC '!L40-'FY2016 RPDC '!G40</f>
        <v>780007.59999999963</v>
      </c>
      <c r="H39" s="55">
        <f>'FY2016 RPDC '!M40-'FY2016 RPDC '!H40</f>
        <v>0</v>
      </c>
      <c r="I39" s="55">
        <f>'FY2016 RPDC '!N40-'FY2016 RPDC '!I40</f>
        <v>780007.59999999963</v>
      </c>
      <c r="J39" s="59">
        <f>RealAuthFY11!J39-RealAuthFY10!J39</f>
        <v>85799.199999999895</v>
      </c>
      <c r="K39" s="59">
        <f>RealAuthFY11!K39-RealAuthFY10!K39</f>
        <v>17319</v>
      </c>
      <c r="L39" s="59">
        <f>RealAuthFY11!L39-RealAuthFY10!L39</f>
        <v>5099.0999999999767</v>
      </c>
      <c r="M39" s="59">
        <f>RealAuthFY11!M39-RealAuthFY10!M39</f>
        <v>-11086</v>
      </c>
      <c r="N39" s="59">
        <f>RealAuthFY11!N39-RealAuthFY10!N39</f>
        <v>0</v>
      </c>
      <c r="O39" s="59">
        <f>RealAuthFY11!O39-RealAuthFY10!O39</f>
        <v>0</v>
      </c>
      <c r="P39" s="59">
        <f>RealAuthFY11!P39-RealAuthFY10!P39</f>
        <v>-9148.4800000000032</v>
      </c>
      <c r="Q39" s="59">
        <f>RealAuthFY11!Q39-RealAuthFY10!Q39</f>
        <v>0</v>
      </c>
      <c r="R39" s="59">
        <f>RealAuthFY11!R39-RealAuthFY10!R39</f>
        <v>486755.57699999993</v>
      </c>
      <c r="S39" s="59">
        <f>RealAuthFY11!S39-RealAuthFY10!S39</f>
        <v>51298.046999999999</v>
      </c>
      <c r="T39" s="59">
        <f>RealAuthFY11!T39-RealAuthFY10!T39</f>
        <v>60746.367999999995</v>
      </c>
      <c r="U39" s="59">
        <f>RealAuthFY11!U39-RealAuthFY10!U39</f>
        <v>1466790.4119999986</v>
      </c>
    </row>
    <row r="40" spans="1:21" s="51" customFormat="1" ht="11.5" x14ac:dyDescent="0.25">
      <c r="A40" s="51">
        <f>'FY2016 RPDC '!A41</f>
        <v>35</v>
      </c>
      <c r="B40" s="51">
        <f>'FY2016 RPDC '!B41</f>
        <v>729</v>
      </c>
      <c r="C40" s="51">
        <f>'FY2016 RPDC '!C41</f>
        <v>729</v>
      </c>
      <c r="D40" s="52" t="str">
        <f>'FY2016 RPDC '!D41</f>
        <v>BOONE</v>
      </c>
      <c r="E40" s="97">
        <f>RealAuthFY11!E40-RealAuthFY10!E40</f>
        <v>-48.5</v>
      </c>
      <c r="F40" s="55">
        <f>'FY2016 RPDC '!K41-'FY2016 RPDC '!F41</f>
        <v>80</v>
      </c>
      <c r="G40" s="55">
        <f>'FY2016 RPDC '!L41-'FY2016 RPDC '!G41</f>
        <v>-141207.19999999925</v>
      </c>
      <c r="H40" s="55">
        <f>'FY2016 RPDC '!M41-'FY2016 RPDC '!H41</f>
        <v>277617.84999999963</v>
      </c>
      <c r="I40" s="55">
        <f>'FY2016 RPDC '!N41-'FY2016 RPDC '!I41</f>
        <v>136410.65000000037</v>
      </c>
      <c r="J40" s="59">
        <f>RealAuthFY11!J40-RealAuthFY10!J40</f>
        <v>-44630.600000000035</v>
      </c>
      <c r="K40" s="59">
        <f>RealAuthFY11!K40-RealAuthFY10!K40</f>
        <v>65876.200000000012</v>
      </c>
      <c r="L40" s="59">
        <f>RealAuthFY11!L40-RealAuthFY10!L40</f>
        <v>-23481</v>
      </c>
      <c r="M40" s="59">
        <f>RealAuthFY11!M40-RealAuthFY10!M40</f>
        <v>0</v>
      </c>
      <c r="N40" s="59">
        <f>RealAuthFY11!N40-RealAuthFY10!N40</f>
        <v>0</v>
      </c>
      <c r="O40" s="59">
        <f>RealAuthFY11!O40-RealAuthFY10!O40</f>
        <v>0</v>
      </c>
      <c r="P40" s="59">
        <f>RealAuthFY11!P40-RealAuthFY10!P40</f>
        <v>0</v>
      </c>
      <c r="Q40" s="59">
        <f>RealAuthFY11!Q40-RealAuthFY10!Q40</f>
        <v>0</v>
      </c>
      <c r="R40" s="59">
        <f>RealAuthFY11!R40-RealAuthFY10!R40</f>
        <v>891680.75800000003</v>
      </c>
      <c r="S40" s="59">
        <f>RealAuthFY11!S40-RealAuthFY10!S40</f>
        <v>58516.020000000004</v>
      </c>
      <c r="T40" s="59">
        <f>RealAuthFY11!T40-RealAuthFY10!T40</f>
        <v>108078.656</v>
      </c>
      <c r="U40" s="59">
        <f>RealAuthFY11!U40-RealAuthFY10!U40</f>
        <v>1192450.6839999985</v>
      </c>
    </row>
    <row r="41" spans="1:21" s="51" customFormat="1" ht="11.5" x14ac:dyDescent="0.25">
      <c r="A41" s="51">
        <f>'FY2016 RPDC '!A42</f>
        <v>36</v>
      </c>
      <c r="B41" s="51">
        <f>'FY2016 RPDC '!B42</f>
        <v>747</v>
      </c>
      <c r="C41" s="51">
        <f>'FY2016 RPDC '!C42</f>
        <v>747</v>
      </c>
      <c r="D41" s="52" t="str">
        <f>'FY2016 RPDC '!D42</f>
        <v>BOYDEN-HULL</v>
      </c>
      <c r="E41" s="97">
        <f>RealAuthFY11!E41-RealAuthFY10!E41</f>
        <v>9.6000000000000227</v>
      </c>
      <c r="F41" s="55">
        <f>'FY2016 RPDC '!K42-'FY2016 RPDC '!F42</f>
        <v>80</v>
      </c>
      <c r="G41" s="55">
        <f>'FY2016 RPDC '!L42-'FY2016 RPDC '!G42</f>
        <v>110561.60000000009</v>
      </c>
      <c r="H41" s="55">
        <f>'FY2016 RPDC '!M42-'FY2016 RPDC '!H42</f>
        <v>-14281</v>
      </c>
      <c r="I41" s="55">
        <f>'FY2016 RPDC '!N42-'FY2016 RPDC '!I42</f>
        <v>96280.600000000093</v>
      </c>
      <c r="J41" s="59">
        <f>RealAuthFY11!J41-RealAuthFY10!J41</f>
        <v>5867.4000000000233</v>
      </c>
      <c r="K41" s="59">
        <f>RealAuthFY11!K41-RealAuthFY10!K41</f>
        <v>10976</v>
      </c>
      <c r="L41" s="59">
        <f>RealAuthFY11!L41-RealAuthFY10!L41</f>
        <v>75620.800000000047</v>
      </c>
      <c r="M41" s="59">
        <f>RealAuthFY11!M41-RealAuthFY10!M41</f>
        <v>690</v>
      </c>
      <c r="N41" s="59">
        <f>RealAuthFY11!N41-RealAuthFY10!N41</f>
        <v>0</v>
      </c>
      <c r="O41" s="59">
        <f>RealAuthFY11!O41-RealAuthFY10!O41</f>
        <v>0</v>
      </c>
      <c r="P41" s="59">
        <f>RealAuthFY11!P41-RealAuthFY10!P41</f>
        <v>-2566.52</v>
      </c>
      <c r="Q41" s="59">
        <f>RealAuthFY11!Q41-RealAuthFY10!Q41</f>
        <v>11296.79999999993</v>
      </c>
      <c r="R41" s="59">
        <f>RealAuthFY11!R41-RealAuthFY10!R41</f>
        <v>-0.36600000003818423</v>
      </c>
      <c r="S41" s="59">
        <f>RealAuthFY11!S41-RealAuthFY10!S41</f>
        <v>-0.42600000000675209</v>
      </c>
      <c r="T41" s="59">
        <f>RealAuthFY11!T41-RealAuthFY10!T41</f>
        <v>-8.8000000003376044E-2</v>
      </c>
      <c r="U41" s="59">
        <f>RealAuthFY11!U41-RealAuthFY10!U41</f>
        <v>198164.20000000019</v>
      </c>
    </row>
    <row r="42" spans="1:21" s="51" customFormat="1" ht="11.5" x14ac:dyDescent="0.25">
      <c r="A42" s="51">
        <f>'FY2016 RPDC '!A43</f>
        <v>37</v>
      </c>
      <c r="B42" s="51">
        <f>'FY2016 RPDC '!B43</f>
        <v>1917</v>
      </c>
      <c r="C42" s="51">
        <f>'FY2016 RPDC '!C43</f>
        <v>1917</v>
      </c>
      <c r="D42" s="52" t="str">
        <f>'FY2016 RPDC '!D43</f>
        <v>BOYER VALLEY</v>
      </c>
      <c r="E42" s="97">
        <f>RealAuthFY11!E42-RealAuthFY10!E42</f>
        <v>5.3000000000000114</v>
      </c>
      <c r="F42" s="55">
        <f>'FY2016 RPDC '!K43-'FY2016 RPDC '!F43</f>
        <v>80</v>
      </c>
      <c r="G42" s="55">
        <f>'FY2016 RPDC '!L43-'FY2016 RPDC '!G43</f>
        <v>68822</v>
      </c>
      <c r="H42" s="55">
        <f>'FY2016 RPDC '!M43-'FY2016 RPDC '!H43</f>
        <v>0</v>
      </c>
      <c r="I42" s="55">
        <f>'FY2016 RPDC '!N43-'FY2016 RPDC '!I43</f>
        <v>68822</v>
      </c>
      <c r="J42" s="59">
        <f>RealAuthFY11!J42-RealAuthFY10!J42</f>
        <v>-89414.799999999814</v>
      </c>
      <c r="K42" s="59">
        <f>RealAuthFY11!K42-RealAuthFY10!K42</f>
        <v>-13524</v>
      </c>
      <c r="L42" s="59">
        <f>RealAuthFY11!L42-RealAuthFY10!L42</f>
        <v>179885.29999999981</v>
      </c>
      <c r="M42" s="59">
        <f>RealAuthFY11!M42-RealAuthFY10!M42</f>
        <v>-110768</v>
      </c>
      <c r="N42" s="59">
        <f>RealAuthFY11!N42-RealAuthFY10!N42</f>
        <v>0</v>
      </c>
      <c r="O42" s="59">
        <f>RealAuthFY11!O42-RealAuthFY10!O42</f>
        <v>0</v>
      </c>
      <c r="P42" s="59">
        <f>RealAuthFY11!P42-RealAuthFY10!P42</f>
        <v>-21039.479999999996</v>
      </c>
      <c r="Q42" s="59">
        <f>RealAuthFY11!Q42-RealAuthFY10!Q42</f>
        <v>17802</v>
      </c>
      <c r="R42" s="59">
        <f>RealAuthFY11!R42-RealAuthFY10!R42</f>
        <v>0.19399999990127981</v>
      </c>
      <c r="S42" s="59">
        <f>RealAuthFY11!S42-RealAuthFY10!S42</f>
        <v>7.8000000008614734E-2</v>
      </c>
      <c r="T42" s="59">
        <f>RealAuthFY11!T42-RealAuthFY10!T42</f>
        <v>-0.15599999998812564</v>
      </c>
      <c r="U42" s="59">
        <f>RealAuthFY11!U42-RealAuthFY10!U42</f>
        <v>31763.136000000872</v>
      </c>
    </row>
    <row r="43" spans="1:21" s="51" customFormat="1" ht="11.5" x14ac:dyDescent="0.25">
      <c r="A43" s="51">
        <f>'FY2016 RPDC '!A44</f>
        <v>38</v>
      </c>
      <c r="B43" s="51">
        <f>'FY2016 RPDC '!B44</f>
        <v>846</v>
      </c>
      <c r="C43" s="51">
        <f>'FY2016 RPDC '!C44</f>
        <v>846</v>
      </c>
      <c r="D43" s="52" t="str">
        <f>'FY2016 RPDC '!D44</f>
        <v>BROOKLYN-GUERNSEY-MALCOM</v>
      </c>
      <c r="E43" s="97">
        <f>RealAuthFY11!E43-RealAuthFY10!E43</f>
        <v>8.7999999999999545</v>
      </c>
      <c r="F43" s="55">
        <f>'FY2016 RPDC '!K44-'FY2016 RPDC '!F44</f>
        <v>80</v>
      </c>
      <c r="G43" s="55">
        <f>'FY2016 RPDC '!L44-'FY2016 RPDC '!G44</f>
        <v>99513</v>
      </c>
      <c r="H43" s="55">
        <f>'FY2016 RPDC '!M44-'FY2016 RPDC '!H44</f>
        <v>0</v>
      </c>
      <c r="I43" s="55">
        <f>'FY2016 RPDC '!N44-'FY2016 RPDC '!I44</f>
        <v>99513</v>
      </c>
      <c r="J43" s="59">
        <f>RealAuthFY11!J43-RealAuthFY10!J43</f>
        <v>34710.799999999988</v>
      </c>
      <c r="K43" s="59">
        <f>RealAuthFY11!K43-RealAuthFY10!K43</f>
        <v>10846</v>
      </c>
      <c r="L43" s="59">
        <f>RealAuthFY11!L43-RealAuthFY10!L43</f>
        <v>-94164</v>
      </c>
      <c r="M43" s="59">
        <f>RealAuthFY11!M43-RealAuthFY10!M43</f>
        <v>0</v>
      </c>
      <c r="N43" s="59">
        <f>RealAuthFY11!N43-RealAuthFY10!N43</f>
        <v>0</v>
      </c>
      <c r="O43" s="59">
        <f>RealAuthFY11!O43-RealAuthFY10!O43</f>
        <v>0</v>
      </c>
      <c r="P43" s="59">
        <f>RealAuthFY11!P43-RealAuthFY10!P43</f>
        <v>-10050.48</v>
      </c>
      <c r="Q43" s="59">
        <f>RealAuthFY11!Q43-RealAuthFY10!Q43</f>
        <v>0</v>
      </c>
      <c r="R43" s="59">
        <f>RealAuthFY11!R43-RealAuthFY10!R43</f>
        <v>0</v>
      </c>
      <c r="S43" s="59">
        <f>RealAuthFY11!S43-RealAuthFY10!S43</f>
        <v>-0.25</v>
      </c>
      <c r="T43" s="59">
        <f>RealAuthFY11!T43-RealAuthFY10!T43</f>
        <v>-0.25</v>
      </c>
      <c r="U43" s="59">
        <f>RealAuthFY11!U43-RealAuthFY10!U43</f>
        <v>40854.820000000298</v>
      </c>
    </row>
    <row r="44" spans="1:21" s="51" customFormat="1" ht="11.5" x14ac:dyDescent="0.25">
      <c r="A44" s="51">
        <f>'FY2016 RPDC '!A45</f>
        <v>39</v>
      </c>
      <c r="B44" s="51">
        <f>'FY2016 RPDC '!B45</f>
        <v>882</v>
      </c>
      <c r="C44" s="51">
        <f>'FY2016 RPDC '!C45</f>
        <v>882</v>
      </c>
      <c r="D44" s="52" t="str">
        <f>'FY2016 RPDC '!D45</f>
        <v>BURLINGTON</v>
      </c>
      <c r="E44" s="97">
        <f>RealAuthFY11!E44-RealAuthFY10!E44</f>
        <v>-42.600000000000364</v>
      </c>
      <c r="F44" s="55">
        <f>'FY2016 RPDC '!K45-'FY2016 RPDC '!F45</f>
        <v>80</v>
      </c>
      <c r="G44" s="55">
        <f>'FY2016 RPDC '!L45-'FY2016 RPDC '!G45</f>
        <v>96320.39999999851</v>
      </c>
      <c r="H44" s="55">
        <f>'FY2016 RPDC '!M45-'FY2016 RPDC '!H45</f>
        <v>198839.19000000134</v>
      </c>
      <c r="I44" s="55">
        <f>'FY2016 RPDC '!N45-'FY2016 RPDC '!I45</f>
        <v>295159.58999999985</v>
      </c>
      <c r="J44" s="59">
        <f>RealAuthFY11!J44-RealAuthFY10!J44</f>
        <v>14182.5</v>
      </c>
      <c r="K44" s="59">
        <f>RealAuthFY11!K44-RealAuthFY10!K44</f>
        <v>904311</v>
      </c>
      <c r="L44" s="59">
        <f>RealAuthFY11!L44-RealAuthFY10!L44</f>
        <v>75756.600000000035</v>
      </c>
      <c r="M44" s="59">
        <f>RealAuthFY11!M44-RealAuthFY10!M44</f>
        <v>-87246</v>
      </c>
      <c r="N44" s="59">
        <f>RealAuthFY11!N44-RealAuthFY10!N44</f>
        <v>0</v>
      </c>
      <c r="O44" s="59">
        <f>RealAuthFY11!O44-RealAuthFY10!O44</f>
        <v>0</v>
      </c>
      <c r="P44" s="59">
        <f>RealAuthFY11!P44-RealAuthFY10!P44</f>
        <v>-14949.22</v>
      </c>
      <c r="Q44" s="59">
        <f>RealAuthFY11!Q44-RealAuthFY10!Q44</f>
        <v>405927</v>
      </c>
      <c r="R44" s="59">
        <f>RealAuthFY11!R44-RealAuthFY10!R44</f>
        <v>1260150.044</v>
      </c>
      <c r="S44" s="59">
        <f>RealAuthFY11!S44-RealAuthFY10!S44</f>
        <v>159409.68799999999</v>
      </c>
      <c r="T44" s="59">
        <f>RealAuthFY11!T44-RealAuthFY10!T44</f>
        <v>142248.45600000001</v>
      </c>
      <c r="U44" s="59">
        <f>RealAuthFY11!U44-RealAuthFY10!U44</f>
        <v>3154949.6579999998</v>
      </c>
    </row>
    <row r="45" spans="1:21" s="51" customFormat="1" ht="11.5" x14ac:dyDescent="0.25">
      <c r="A45" s="51">
        <f>'FY2016 RPDC '!A46</f>
        <v>40</v>
      </c>
      <c r="B45" s="51">
        <f>'FY2016 RPDC '!B46</f>
        <v>916</v>
      </c>
      <c r="C45" s="51">
        <f>'FY2016 RPDC '!C46</f>
        <v>916</v>
      </c>
      <c r="D45" s="52" t="str">
        <f>'FY2016 RPDC '!D46</f>
        <v>CAL</v>
      </c>
      <c r="E45" s="97">
        <f>RealAuthFY11!E45-RealAuthFY10!E45</f>
        <v>-12.399999999999977</v>
      </c>
      <c r="F45" s="55">
        <f>'FY2016 RPDC '!K46-'FY2016 RPDC '!F46</f>
        <v>80</v>
      </c>
      <c r="G45" s="55">
        <f>'FY2016 RPDC '!L46-'FY2016 RPDC '!G46</f>
        <v>-60886</v>
      </c>
      <c r="H45" s="55">
        <f>'FY2016 RPDC '!M46-'FY2016 RPDC '!H46</f>
        <v>56419.179999999935</v>
      </c>
      <c r="I45" s="55">
        <f>'FY2016 RPDC '!N46-'FY2016 RPDC '!I46</f>
        <v>-4466.8200000000652</v>
      </c>
      <c r="J45" s="59">
        <f>RealAuthFY11!J45-RealAuthFY10!J45</f>
        <v>3008</v>
      </c>
      <c r="K45" s="59">
        <f>RealAuthFY11!K45-RealAuthFY10!K45</f>
        <v>5193</v>
      </c>
      <c r="L45" s="59">
        <f>RealAuthFY11!L45-RealAuthFY10!L45</f>
        <v>6325</v>
      </c>
      <c r="M45" s="59">
        <f>RealAuthFY11!M45-RealAuthFY10!M45</f>
        <v>-5768</v>
      </c>
      <c r="N45" s="59">
        <f>RealAuthFY11!N45-RealAuthFY10!N45</f>
        <v>0</v>
      </c>
      <c r="O45" s="59">
        <f>RealAuthFY11!O45-RealAuthFY10!O45</f>
        <v>0</v>
      </c>
      <c r="P45" s="59">
        <f>RealAuthFY11!P45-RealAuthFY10!P45</f>
        <v>-15509.779999999999</v>
      </c>
      <c r="Q45" s="59">
        <f>RealAuthFY11!Q45-RealAuthFY10!Q45</f>
        <v>0</v>
      </c>
      <c r="R45" s="59">
        <f>RealAuthFY11!R45-RealAuthFY10!R45</f>
        <v>-0.32000000006519258</v>
      </c>
      <c r="S45" s="59">
        <f>RealAuthFY11!S45-RealAuthFY10!S45</f>
        <v>-5.6000000004132744E-2</v>
      </c>
      <c r="T45" s="59">
        <f>RealAuthFY11!T45-RealAuthFY10!T45</f>
        <v>-0.49600000000646105</v>
      </c>
      <c r="U45" s="59">
        <f>RealAuthFY11!U45-RealAuthFY10!U45</f>
        <v>-11219.472000000067</v>
      </c>
    </row>
    <row r="46" spans="1:21" s="51" customFormat="1" ht="11.5" x14ac:dyDescent="0.25">
      <c r="A46" s="51">
        <f>'FY2016 RPDC '!A47</f>
        <v>41</v>
      </c>
      <c r="B46" s="51">
        <f>'FY2016 RPDC '!B47</f>
        <v>918</v>
      </c>
      <c r="C46" s="51">
        <f>'FY2016 RPDC '!C47</f>
        <v>918</v>
      </c>
      <c r="D46" s="52" t="str">
        <f>'FY2016 RPDC '!D47</f>
        <v>CALAMUS-WHEATLAND</v>
      </c>
      <c r="E46" s="97">
        <f>RealAuthFY11!E46-RealAuthFY10!E46</f>
        <v>8.1000000000000227</v>
      </c>
      <c r="F46" s="55">
        <f>'FY2016 RPDC '!K47-'FY2016 RPDC '!F47</f>
        <v>80</v>
      </c>
      <c r="G46" s="55">
        <f>'FY2016 RPDC '!L47-'FY2016 RPDC '!G47</f>
        <v>88690.5</v>
      </c>
      <c r="H46" s="55">
        <f>'FY2016 RPDC '!M47-'FY2016 RPDC '!H47</f>
        <v>-26167</v>
      </c>
      <c r="I46" s="55">
        <f>'FY2016 RPDC '!N47-'FY2016 RPDC '!I47</f>
        <v>62523.5</v>
      </c>
      <c r="J46" s="59">
        <f>RealAuthFY11!J46-RealAuthFY10!J46</f>
        <v>-15952.799999999988</v>
      </c>
      <c r="K46" s="59">
        <f>RealAuthFY11!K46-RealAuthFY10!K46</f>
        <v>5661</v>
      </c>
      <c r="L46" s="59">
        <f>RealAuthFY11!L46-RealAuthFY10!L46</f>
        <v>20433</v>
      </c>
      <c r="M46" s="59">
        <f>RealAuthFY11!M46-RealAuthFY10!M46</f>
        <v>0</v>
      </c>
      <c r="N46" s="59">
        <f>RealAuthFY11!N46-RealAuthFY10!N46</f>
        <v>0</v>
      </c>
      <c r="O46" s="59">
        <f>RealAuthFY11!O46-RealAuthFY10!O46</f>
        <v>0</v>
      </c>
      <c r="P46" s="59">
        <f>RealAuthFY11!P46-RealAuthFY10!P46</f>
        <v>-5032.2800000000007</v>
      </c>
      <c r="Q46" s="59">
        <f>RealAuthFY11!Q46-RealAuthFY10!Q46</f>
        <v>-12758.400000000001</v>
      </c>
      <c r="R46" s="59">
        <f>RealAuthFY11!R46-RealAuthFY10!R46</f>
        <v>17871.234000000026</v>
      </c>
      <c r="S46" s="59">
        <f>RealAuthFY11!S46-RealAuthFY10!S46</f>
        <v>2158.4279999999999</v>
      </c>
      <c r="T46" s="59">
        <f>RealAuthFY11!T46-RealAuthFY10!T46</f>
        <v>2004.726000000006</v>
      </c>
      <c r="U46" s="59">
        <f>RealAuthFY11!U46-RealAuthFY10!U46</f>
        <v>76908.407999999821</v>
      </c>
    </row>
    <row r="47" spans="1:21" s="51" customFormat="1" ht="11.5" x14ac:dyDescent="0.25">
      <c r="A47" s="51">
        <f>'FY2016 RPDC '!A48</f>
        <v>42</v>
      </c>
      <c r="B47" s="51">
        <f>'FY2016 RPDC '!B48</f>
        <v>914</v>
      </c>
      <c r="C47" s="51">
        <f>'FY2016 RPDC '!C48</f>
        <v>914</v>
      </c>
      <c r="D47" s="52" t="str">
        <f>'FY2016 RPDC '!D48</f>
        <v>CAM</v>
      </c>
      <c r="E47" s="97">
        <f>RealAuthFY11!E47-RealAuthFY10!E47</f>
        <v>-3.5</v>
      </c>
      <c r="F47" s="55">
        <f>'FY2016 RPDC '!K48-'FY2016 RPDC '!F48</f>
        <v>80</v>
      </c>
      <c r="G47" s="55">
        <f>'FY2016 RPDC '!L48-'FY2016 RPDC '!G48</f>
        <v>12856.399999999907</v>
      </c>
      <c r="H47" s="55">
        <f>'FY2016 RPDC '!M48-'FY2016 RPDC '!H48</f>
        <v>15688.379999999888</v>
      </c>
      <c r="I47" s="55">
        <f>'FY2016 RPDC '!N48-'FY2016 RPDC '!I48</f>
        <v>28544.779999999795</v>
      </c>
      <c r="J47" s="59">
        <f>RealAuthFY11!J47-RealAuthFY10!J47</f>
        <v>3483</v>
      </c>
      <c r="K47" s="59">
        <f>RealAuthFY11!K47-RealAuthFY10!K47</f>
        <v>11566</v>
      </c>
      <c r="L47" s="59">
        <f>RealAuthFY11!L47-RealAuthFY10!L47</f>
        <v>-53805</v>
      </c>
      <c r="M47" s="59">
        <f>RealAuthFY11!M47-RealAuthFY10!M47</f>
        <v>230</v>
      </c>
      <c r="N47" s="59">
        <f>RealAuthFY11!N47-RealAuthFY10!N47</f>
        <v>0</v>
      </c>
      <c r="O47" s="59">
        <f>RealAuthFY11!O47-RealAuthFY10!O47</f>
        <v>0</v>
      </c>
      <c r="P47" s="59">
        <f>RealAuthFY11!P47-RealAuthFY10!P47</f>
        <v>10582.88</v>
      </c>
      <c r="Q47" s="59">
        <f>RealAuthFY11!Q47-RealAuthFY10!Q47</f>
        <v>0</v>
      </c>
      <c r="R47" s="59">
        <f>RealAuthFY11!R47-RealAuthFY10!R47</f>
        <v>0.39500000001862645</v>
      </c>
      <c r="S47" s="59">
        <f>RealAuthFY11!S47-RealAuthFY10!S47</f>
        <v>0.40499999999883585</v>
      </c>
      <c r="T47" s="59">
        <f>RealAuthFY11!T47-RealAuthFY10!T47</f>
        <v>-2.9999999998835847E-2</v>
      </c>
      <c r="U47" s="59">
        <f>RealAuthFY11!U47-RealAuthFY10!U47</f>
        <v>602.42999999970198</v>
      </c>
    </row>
    <row r="48" spans="1:21" s="51" customFormat="1" ht="11.5" x14ac:dyDescent="0.25">
      <c r="A48" s="51">
        <f>'FY2016 RPDC '!A49</f>
        <v>43</v>
      </c>
      <c r="B48" s="51">
        <f>'FY2016 RPDC '!B49</f>
        <v>936</v>
      </c>
      <c r="C48" s="51">
        <f>'FY2016 RPDC '!C49</f>
        <v>936</v>
      </c>
      <c r="D48" s="52" t="str">
        <f>'FY2016 RPDC '!D49</f>
        <v>CAMANCHE</v>
      </c>
      <c r="E48" s="97">
        <f>RealAuthFY11!E48-RealAuthFY10!E48</f>
        <v>-19.799999999999955</v>
      </c>
      <c r="F48" s="55">
        <f>'FY2016 RPDC '!K49-'FY2016 RPDC '!F49</f>
        <v>80</v>
      </c>
      <c r="G48" s="55">
        <f>'FY2016 RPDC '!L49-'FY2016 RPDC '!G49</f>
        <v>-56350.799999999814</v>
      </c>
      <c r="H48" s="55">
        <f>'FY2016 RPDC '!M49-'FY2016 RPDC '!H49</f>
        <v>113071.8599999994</v>
      </c>
      <c r="I48" s="55">
        <f>'FY2016 RPDC '!N49-'FY2016 RPDC '!I49</f>
        <v>56721.05999999959</v>
      </c>
      <c r="J48" s="59">
        <f>RealAuthFY11!J48-RealAuthFY10!J48</f>
        <v>-357187</v>
      </c>
      <c r="K48" s="59">
        <f>RealAuthFY11!K48-RealAuthFY10!K48</f>
        <v>165202</v>
      </c>
      <c r="L48" s="59">
        <f>RealAuthFY11!L48-RealAuthFY10!L48</f>
        <v>-8872.7000000000698</v>
      </c>
      <c r="M48" s="59">
        <f>RealAuthFY11!M48-RealAuthFY10!M48</f>
        <v>25947</v>
      </c>
      <c r="N48" s="59">
        <f>RealAuthFY11!N48-RealAuthFY10!N48</f>
        <v>0</v>
      </c>
      <c r="O48" s="59">
        <f>RealAuthFY11!O48-RealAuthFY10!O48</f>
        <v>0</v>
      </c>
      <c r="P48" s="59">
        <f>RealAuthFY11!P48-RealAuthFY10!P48</f>
        <v>-965.35999999999876</v>
      </c>
      <c r="Q48" s="59">
        <f>RealAuthFY11!Q48-RealAuthFY10!Q48</f>
        <v>74736</v>
      </c>
      <c r="R48" s="59">
        <f>RealAuthFY11!R48-RealAuthFY10!R48</f>
        <v>-0.29299999959766865</v>
      </c>
      <c r="S48" s="59">
        <f>RealAuthFY11!S48-RealAuthFY10!S48</f>
        <v>4.8000000009778887E-2</v>
      </c>
      <c r="T48" s="59">
        <f>RealAuthFY11!T48-RealAuthFY10!T48</f>
        <v>0.39000000001396984</v>
      </c>
      <c r="U48" s="59">
        <f>RealAuthFY11!U48-RealAuthFY10!U48</f>
        <v>-44418.854999999516</v>
      </c>
    </row>
    <row r="49" spans="1:21" s="51" customFormat="1" ht="11.5" x14ac:dyDescent="0.25">
      <c r="A49" s="51">
        <f>'FY2016 RPDC '!A50</f>
        <v>44</v>
      </c>
      <c r="B49" s="51">
        <f>'FY2016 RPDC '!B50</f>
        <v>977</v>
      </c>
      <c r="C49" s="51">
        <f>'FY2016 RPDC '!C50</f>
        <v>977</v>
      </c>
      <c r="D49" s="52" t="str">
        <f>'FY2016 RPDC '!D50</f>
        <v>CARDINAL</v>
      </c>
      <c r="E49" s="97">
        <f>RealAuthFY11!E49-RealAuthFY10!E49</f>
        <v>-44.799999999999955</v>
      </c>
      <c r="F49" s="55">
        <f>'FY2016 RPDC '!K50-'FY2016 RPDC '!F50</f>
        <v>80</v>
      </c>
      <c r="G49" s="55">
        <f>'FY2016 RPDC '!L50-'FY2016 RPDC '!G50</f>
        <v>-240700.79999999981</v>
      </c>
      <c r="H49" s="55">
        <f>'FY2016 RPDC '!M50-'FY2016 RPDC '!H50</f>
        <v>278960.45999999996</v>
      </c>
      <c r="I49" s="55">
        <f>'FY2016 RPDC '!N50-'FY2016 RPDC '!I50</f>
        <v>38259.660000000149</v>
      </c>
      <c r="J49" s="59">
        <f>RealAuthFY11!J49-RealAuthFY10!J49</f>
        <v>6321.1000000000058</v>
      </c>
      <c r="K49" s="59">
        <f>RealAuthFY11!K49-RealAuthFY10!K49</f>
        <v>5786</v>
      </c>
      <c r="L49" s="59">
        <f>RealAuthFY11!L49-RealAuthFY10!L49</f>
        <v>575</v>
      </c>
      <c r="M49" s="59">
        <f>RealAuthFY11!M49-RealAuthFY10!M49</f>
        <v>69428</v>
      </c>
      <c r="N49" s="59">
        <f>RealAuthFY11!N49-RealAuthFY10!N49</f>
        <v>0</v>
      </c>
      <c r="O49" s="59">
        <f>RealAuthFY11!O49-RealAuthFY10!O49</f>
        <v>0</v>
      </c>
      <c r="P49" s="59">
        <f>RealAuthFY11!P49-RealAuthFY10!P49</f>
        <v>0</v>
      </c>
      <c r="Q49" s="59">
        <f>RealAuthFY11!Q49-RealAuthFY10!Q49</f>
        <v>0</v>
      </c>
      <c r="R49" s="59">
        <f>RealAuthFY11!R49-RealAuthFY10!R49</f>
        <v>202248.28599999999</v>
      </c>
      <c r="S49" s="59">
        <f>RealAuthFY11!S49-RealAuthFY10!S49</f>
        <v>18300.640000000003</v>
      </c>
      <c r="T49" s="59">
        <f>RealAuthFY11!T49-RealAuthFY10!T49</f>
        <v>24771.65</v>
      </c>
      <c r="U49" s="59">
        <f>RealAuthFY11!U49-RealAuthFY10!U49</f>
        <v>365690.33600000106</v>
      </c>
    </row>
    <row r="50" spans="1:21" s="51" customFormat="1" ht="11.5" x14ac:dyDescent="0.25">
      <c r="A50" s="51">
        <f>'FY2016 RPDC '!A51</f>
        <v>45</v>
      </c>
      <c r="B50" s="51">
        <f>'FY2016 RPDC '!B51</f>
        <v>981</v>
      </c>
      <c r="C50" s="51">
        <f>'FY2016 RPDC '!C51</f>
        <v>981</v>
      </c>
      <c r="D50" s="52" t="str">
        <f>'FY2016 RPDC '!D51</f>
        <v>CARLISLE</v>
      </c>
      <c r="E50" s="97">
        <f>RealAuthFY11!E50-RealAuthFY10!E50</f>
        <v>43.299999999999955</v>
      </c>
      <c r="F50" s="55">
        <f>'FY2016 RPDC '!K51-'FY2016 RPDC '!F51</f>
        <v>80</v>
      </c>
      <c r="G50" s="55">
        <f>'FY2016 RPDC '!L51-'FY2016 RPDC '!G51</f>
        <v>426711.79999999888</v>
      </c>
      <c r="H50" s="55">
        <f>'FY2016 RPDC '!M51-'FY2016 RPDC '!H51</f>
        <v>0</v>
      </c>
      <c r="I50" s="55">
        <f>'FY2016 RPDC '!N51-'FY2016 RPDC '!I51</f>
        <v>426711.79999999888</v>
      </c>
      <c r="J50" s="59">
        <f>RealAuthFY11!J50-RealAuthFY10!J50</f>
        <v>-13935.599999999977</v>
      </c>
      <c r="K50" s="59">
        <f>RealAuthFY11!K50-RealAuthFY10!K50</f>
        <v>-6283</v>
      </c>
      <c r="L50" s="59">
        <f>RealAuthFY11!L50-RealAuthFY10!L50</f>
        <v>-4086.5</v>
      </c>
      <c r="M50" s="59">
        <f>RealAuthFY11!M50-RealAuthFY10!M50</f>
        <v>0</v>
      </c>
      <c r="N50" s="59">
        <f>RealAuthFY11!N50-RealAuthFY10!N50</f>
        <v>0</v>
      </c>
      <c r="O50" s="59">
        <f>RealAuthFY11!O50-RealAuthFY10!O50</f>
        <v>0</v>
      </c>
      <c r="P50" s="59">
        <f>RealAuthFY11!P50-RealAuthFY10!P50</f>
        <v>-2106.7199999999975</v>
      </c>
      <c r="Q50" s="59">
        <f>RealAuthFY11!Q50-RealAuthFY10!Q50</f>
        <v>1242</v>
      </c>
      <c r="R50" s="59">
        <f>RealAuthFY11!R50-RealAuthFY10!R50</f>
        <v>941942.15799999982</v>
      </c>
      <c r="S50" s="59">
        <f>RealAuthFY11!S50-RealAuthFY10!S50</f>
        <v>103332.41800000001</v>
      </c>
      <c r="T50" s="59">
        <f>RealAuthFY11!T50-RealAuthFY10!T50</f>
        <v>104863.76399999998</v>
      </c>
      <c r="U50" s="59">
        <f>RealAuthFY11!U50-RealAuthFY10!U50</f>
        <v>1551680.3199999984</v>
      </c>
    </row>
    <row r="51" spans="1:21" s="51" customFormat="1" ht="11.5" x14ac:dyDescent="0.25">
      <c r="A51" s="51">
        <f>'FY2016 RPDC '!A52</f>
        <v>46</v>
      </c>
      <c r="B51" s="51">
        <f>'FY2016 RPDC '!B52</f>
        <v>999</v>
      </c>
      <c r="C51" s="51">
        <f>'FY2016 RPDC '!C52</f>
        <v>999</v>
      </c>
      <c r="D51" s="52" t="str">
        <f>'FY2016 RPDC '!D52</f>
        <v>CARROLL</v>
      </c>
      <c r="E51" s="97">
        <f>RealAuthFY11!E51-RealAuthFY10!E51</f>
        <v>15.899999999999864</v>
      </c>
      <c r="F51" s="55">
        <f>'FY2016 RPDC '!K52-'FY2016 RPDC '!F52</f>
        <v>80</v>
      </c>
      <c r="G51" s="55">
        <f>'FY2016 RPDC '!L52-'FY2016 RPDC '!G52</f>
        <v>236523.79999999888</v>
      </c>
      <c r="H51" s="55">
        <f>'FY2016 RPDC '!M52-'FY2016 RPDC '!H52</f>
        <v>0</v>
      </c>
      <c r="I51" s="55">
        <f>'FY2016 RPDC '!N52-'FY2016 RPDC '!I52</f>
        <v>236523.79999999888</v>
      </c>
      <c r="J51" s="59">
        <f>RealAuthFY11!J51-RealAuthFY10!J51</f>
        <v>-8196</v>
      </c>
      <c r="K51" s="59">
        <f>RealAuthFY11!K51-RealAuthFY10!K51</f>
        <v>-690</v>
      </c>
      <c r="L51" s="59">
        <f>RealAuthFY11!L51-RealAuthFY10!L51</f>
        <v>72837</v>
      </c>
      <c r="M51" s="59">
        <f>RealAuthFY11!M51-RealAuthFY10!M51</f>
        <v>0</v>
      </c>
      <c r="N51" s="59">
        <f>RealAuthFY11!N51-RealAuthFY10!N51</f>
        <v>0</v>
      </c>
      <c r="O51" s="59">
        <f>RealAuthFY11!O51-RealAuthFY10!O51</f>
        <v>0</v>
      </c>
      <c r="P51" s="59">
        <f>RealAuthFY11!P51-RealAuthFY10!P51</f>
        <v>0</v>
      </c>
      <c r="Q51" s="59">
        <f>RealAuthFY11!Q51-RealAuthFY10!Q51</f>
        <v>0</v>
      </c>
      <c r="R51" s="59">
        <f>RealAuthFY11!R51-RealAuthFY10!R51</f>
        <v>684727.82999999984</v>
      </c>
      <c r="S51" s="59">
        <f>RealAuthFY11!S51-RealAuthFY10!S51</f>
        <v>74455.502999999997</v>
      </c>
      <c r="T51" s="59">
        <f>RealAuthFY11!T51-RealAuthFY10!T51</f>
        <v>77813.597999999998</v>
      </c>
      <c r="U51" s="59">
        <f>RealAuthFY11!U51-RealAuthFY10!U51</f>
        <v>1137471.7309999969</v>
      </c>
    </row>
    <row r="52" spans="1:21" s="51" customFormat="1" ht="11.5" x14ac:dyDescent="0.25">
      <c r="A52" s="51">
        <f>'FY2016 RPDC '!A53</f>
        <v>47</v>
      </c>
      <c r="B52" s="51">
        <f>'FY2016 RPDC '!B53</f>
        <v>1044</v>
      </c>
      <c r="C52" s="51">
        <f>'FY2016 RPDC '!C53</f>
        <v>1044</v>
      </c>
      <c r="D52" s="52" t="str">
        <f>'FY2016 RPDC '!D53</f>
        <v>CEDAR FALLS</v>
      </c>
      <c r="E52" s="97">
        <f>RealAuthFY11!E52-RealAuthFY10!E52</f>
        <v>48.199999999999818</v>
      </c>
      <c r="F52" s="55">
        <f>'FY2016 RPDC '!K53-'FY2016 RPDC '!F53</f>
        <v>80</v>
      </c>
      <c r="G52" s="55">
        <f>'FY2016 RPDC '!L53-'FY2016 RPDC '!G53</f>
        <v>699762.90000000224</v>
      </c>
      <c r="H52" s="55">
        <f>'FY2016 RPDC '!M53-'FY2016 RPDC '!H53</f>
        <v>0</v>
      </c>
      <c r="I52" s="55">
        <f>'FY2016 RPDC '!N53-'FY2016 RPDC '!I53</f>
        <v>699762.90000000224</v>
      </c>
      <c r="J52" s="59">
        <f>RealAuthFY11!J52-RealAuthFY10!J52</f>
        <v>17092</v>
      </c>
      <c r="K52" s="59">
        <f>RealAuthFY11!K52-RealAuthFY10!K52</f>
        <v>38766</v>
      </c>
      <c r="L52" s="59">
        <f>RealAuthFY11!L52-RealAuthFY10!L52</f>
        <v>41585.20000000007</v>
      </c>
      <c r="M52" s="59">
        <f>RealAuthFY11!M52-RealAuthFY10!M52</f>
        <v>115</v>
      </c>
      <c r="N52" s="59">
        <f>RealAuthFY11!N52-RealAuthFY10!N52</f>
        <v>0</v>
      </c>
      <c r="O52" s="59">
        <f>RealAuthFY11!O52-RealAuthFY10!O52</f>
        <v>0</v>
      </c>
      <c r="P52" s="59">
        <f>RealAuthFY11!P52-RealAuthFY10!P52</f>
        <v>-2537.92</v>
      </c>
      <c r="Q52" s="59">
        <f>RealAuthFY11!Q52-RealAuthFY10!Q52</f>
        <v>41725.799999999988</v>
      </c>
      <c r="R52" s="59">
        <f>RealAuthFY11!R52-RealAuthFY10!R52</f>
        <v>2064330.3360000001</v>
      </c>
      <c r="S52" s="59">
        <f>RealAuthFY11!S52-RealAuthFY10!S52</f>
        <v>213531.10799999998</v>
      </c>
      <c r="T52" s="59">
        <f>RealAuthFY11!T52-RealAuthFY10!T52</f>
        <v>257622.61800000002</v>
      </c>
      <c r="U52" s="59">
        <f>RealAuthFY11!U52-RealAuthFY10!U52</f>
        <v>3371993.041999992</v>
      </c>
    </row>
    <row r="53" spans="1:21" s="51" customFormat="1" ht="11.5" x14ac:dyDescent="0.25">
      <c r="A53" s="51">
        <f>'FY2016 RPDC '!A54</f>
        <v>48</v>
      </c>
      <c r="B53" s="51">
        <f>'FY2016 RPDC '!B54</f>
        <v>1053</v>
      </c>
      <c r="C53" s="51">
        <f>'FY2016 RPDC '!C54</f>
        <v>1053</v>
      </c>
      <c r="D53" s="52" t="str">
        <f>'FY2016 RPDC '!D54</f>
        <v>CEDAR RAPIDS</v>
      </c>
      <c r="E53" s="97">
        <f>RealAuthFY11!E53-RealAuthFY10!E53</f>
        <v>-22.400000000001455</v>
      </c>
      <c r="F53" s="55">
        <f>'FY2016 RPDC '!K54-'FY2016 RPDC '!F54</f>
        <v>80</v>
      </c>
      <c r="G53" s="55">
        <f>'FY2016 RPDC '!L54-'FY2016 RPDC '!G54</f>
        <v>1204785.799999997</v>
      </c>
      <c r="H53" s="55">
        <f>'FY2016 RPDC '!M54-'FY2016 RPDC '!H54</f>
        <v>0</v>
      </c>
      <c r="I53" s="55">
        <f>'FY2016 RPDC '!N54-'FY2016 RPDC '!I54</f>
        <v>1204785.799999997</v>
      </c>
      <c r="J53" s="59">
        <f>RealAuthFY11!J53-RealAuthFY10!J53</f>
        <v>48215.500000000058</v>
      </c>
      <c r="K53" s="59">
        <f>RealAuthFY11!K53-RealAuthFY10!K53</f>
        <v>17304</v>
      </c>
      <c r="L53" s="59">
        <f>RealAuthFY11!L53-RealAuthFY10!L53</f>
        <v>105186</v>
      </c>
      <c r="M53" s="59">
        <f>RealAuthFY11!M53-RealAuthFY10!M53</f>
        <v>-5538</v>
      </c>
      <c r="N53" s="59">
        <f>RealAuthFY11!N53-RealAuthFY10!N53</f>
        <v>0</v>
      </c>
      <c r="O53" s="59">
        <f>RealAuthFY11!O53-RealAuthFY10!O53</f>
        <v>0</v>
      </c>
      <c r="P53" s="59">
        <f>RealAuthFY11!P53-RealAuthFY10!P53</f>
        <v>-16420.580000000002</v>
      </c>
      <c r="Q53" s="59">
        <f>RealAuthFY11!Q53-RealAuthFY10!Q53</f>
        <v>81185.400000000009</v>
      </c>
      <c r="R53" s="59">
        <f>RealAuthFY11!R53-RealAuthFY10!R53</f>
        <v>8706760.7559999991</v>
      </c>
      <c r="S53" s="59">
        <f>RealAuthFY11!S53-RealAuthFY10!S53</f>
        <v>783753.14500000002</v>
      </c>
      <c r="T53" s="59">
        <f>RealAuthFY11!T53-RealAuthFY10!T53</f>
        <v>1083559.693</v>
      </c>
      <c r="U53" s="59">
        <f>RealAuthFY11!U53-RealAuthFY10!U53</f>
        <v>12008791.713999987</v>
      </c>
    </row>
    <row r="54" spans="1:21" s="51" customFormat="1" ht="11.5" x14ac:dyDescent="0.25">
      <c r="A54" s="51">
        <f>'FY2016 RPDC '!A55</f>
        <v>49</v>
      </c>
      <c r="B54" s="51">
        <f>'FY2016 RPDC '!B55</f>
        <v>1062</v>
      </c>
      <c r="C54" s="51">
        <f>'FY2016 RPDC '!C55</f>
        <v>1062</v>
      </c>
      <c r="D54" s="52" t="str">
        <f>'FY2016 RPDC '!D55</f>
        <v>CENTER POINT-URBANA</v>
      </c>
      <c r="E54" s="97">
        <f>RealAuthFY11!E54-RealAuthFY10!E54</f>
        <v>-0.8000000000001819</v>
      </c>
      <c r="F54" s="55">
        <f>'FY2016 RPDC '!K55-'FY2016 RPDC '!F55</f>
        <v>80</v>
      </c>
      <c r="G54" s="55">
        <f>'FY2016 RPDC '!L55-'FY2016 RPDC '!G55</f>
        <v>100315.59999999963</v>
      </c>
      <c r="H54" s="55">
        <f>'FY2016 RPDC '!M55-'FY2016 RPDC '!H55</f>
        <v>0</v>
      </c>
      <c r="I54" s="55">
        <f>'FY2016 RPDC '!N55-'FY2016 RPDC '!I55</f>
        <v>100315.59999999963</v>
      </c>
      <c r="J54" s="59">
        <f>RealAuthFY11!J54-RealAuthFY10!J54</f>
        <v>38791.900000000023</v>
      </c>
      <c r="K54" s="59">
        <f>RealAuthFY11!K54-RealAuthFY10!K54</f>
        <v>-7838</v>
      </c>
      <c r="L54" s="59">
        <f>RealAuthFY11!L54-RealAuthFY10!L54</f>
        <v>191073.09999999998</v>
      </c>
      <c r="M54" s="59">
        <f>RealAuthFY11!M54-RealAuthFY10!M54</f>
        <v>-5653</v>
      </c>
      <c r="N54" s="59">
        <f>RealAuthFY11!N54-RealAuthFY10!N54</f>
        <v>0</v>
      </c>
      <c r="O54" s="59">
        <f>RealAuthFY11!O54-RealAuthFY10!O54</f>
        <v>0</v>
      </c>
      <c r="P54" s="59">
        <f>RealAuthFY11!P54-RealAuthFY10!P54</f>
        <v>-10075.779999999999</v>
      </c>
      <c r="Q54" s="59">
        <f>RealAuthFY11!Q54-RealAuthFY10!Q54</f>
        <v>-90.599999999976717</v>
      </c>
      <c r="R54" s="59">
        <f>RealAuthFY11!R54-RealAuthFY10!R54</f>
        <v>0.26399999996647239</v>
      </c>
      <c r="S54" s="59">
        <f>RealAuthFY11!S54-RealAuthFY10!S54</f>
        <v>-0.46199999999953434</v>
      </c>
      <c r="T54" s="59">
        <f>RealAuthFY11!T54-RealAuthFY10!T54</f>
        <v>-0.29499999999825377</v>
      </c>
      <c r="U54" s="59">
        <f>RealAuthFY11!U54-RealAuthFY10!U54</f>
        <v>306522.72699999809</v>
      </c>
    </row>
    <row r="55" spans="1:21" s="51" customFormat="1" ht="11.5" x14ac:dyDescent="0.25">
      <c r="A55" s="51">
        <f>'FY2016 RPDC '!A56</f>
        <v>50</v>
      </c>
      <c r="B55" s="51">
        <f>'FY2016 RPDC '!B56</f>
        <v>1071</v>
      </c>
      <c r="C55" s="51">
        <f>'FY2016 RPDC '!C56</f>
        <v>1071</v>
      </c>
      <c r="D55" s="52" t="str">
        <f>'FY2016 RPDC '!D56</f>
        <v>CENTERVILLE</v>
      </c>
      <c r="E55" s="97">
        <f>RealAuthFY11!E55-RealAuthFY10!E55</f>
        <v>-7.2000000000000455</v>
      </c>
      <c r="F55" s="55">
        <f>'FY2016 RPDC '!K56-'FY2016 RPDC '!F56</f>
        <v>80</v>
      </c>
      <c r="G55" s="55">
        <f>'FY2016 RPDC '!L56-'FY2016 RPDC '!G56</f>
        <v>62764</v>
      </c>
      <c r="H55" s="55">
        <f>'FY2016 RPDC '!M56-'FY2016 RPDC '!H56</f>
        <v>25258.5</v>
      </c>
      <c r="I55" s="55">
        <f>'FY2016 RPDC '!N56-'FY2016 RPDC '!I56</f>
        <v>88022.5</v>
      </c>
      <c r="J55" s="59">
        <f>RealAuthFY11!J55-RealAuthFY10!J55</f>
        <v>1401.6000000000349</v>
      </c>
      <c r="K55" s="59">
        <f>RealAuthFY11!K55-RealAuthFY10!K55</f>
        <v>-12226</v>
      </c>
      <c r="L55" s="59">
        <f>RealAuthFY11!L55-RealAuthFY10!L55</f>
        <v>89235.399999999965</v>
      </c>
      <c r="M55" s="59">
        <f>RealAuthFY11!M55-RealAuthFY10!M55</f>
        <v>-17189</v>
      </c>
      <c r="N55" s="59">
        <f>RealAuthFY11!N55-RealAuthFY10!N55</f>
        <v>0</v>
      </c>
      <c r="O55" s="59">
        <f>RealAuthFY11!O55-RealAuthFY10!O55</f>
        <v>0</v>
      </c>
      <c r="P55" s="59">
        <f>RealAuthFY11!P55-RealAuthFY10!P55</f>
        <v>-3680.38</v>
      </c>
      <c r="Q55" s="59">
        <f>RealAuthFY11!Q55-RealAuthFY10!Q55</f>
        <v>161027.39999999997</v>
      </c>
      <c r="R55" s="59">
        <f>RealAuthFY11!R55-RealAuthFY10!R55</f>
        <v>-5.3000000072643161E-2</v>
      </c>
      <c r="S55" s="59">
        <f>RealAuthFY11!S55-RealAuthFY10!S55</f>
        <v>0.45699999999487773</v>
      </c>
      <c r="T55" s="59">
        <f>RealAuthFY11!T55-RealAuthFY10!T55</f>
        <v>-0.41000000000349246</v>
      </c>
      <c r="U55" s="59">
        <f>RealAuthFY11!U55-RealAuthFY10!U55</f>
        <v>306591.51400000229</v>
      </c>
    </row>
    <row r="56" spans="1:21" s="51" customFormat="1" ht="11.5" x14ac:dyDescent="0.25">
      <c r="A56" s="51">
        <f>'FY2016 RPDC '!A57</f>
        <v>51</v>
      </c>
      <c r="B56" s="51">
        <f>'FY2016 RPDC '!B57</f>
        <v>1080</v>
      </c>
      <c r="C56" s="51">
        <f>'FY2016 RPDC '!C57</f>
        <v>1080</v>
      </c>
      <c r="D56" s="52" t="str">
        <f>'FY2016 RPDC '!D57</f>
        <v>CENTRAL</v>
      </c>
      <c r="E56" s="97">
        <f>RealAuthFY11!E56-RealAuthFY10!E56</f>
        <v>-17</v>
      </c>
      <c r="F56" s="55">
        <f>'FY2016 RPDC '!K57-'FY2016 RPDC '!F57</f>
        <v>80</v>
      </c>
      <c r="G56" s="55">
        <f>'FY2016 RPDC '!L57-'FY2016 RPDC '!G57</f>
        <v>-72214.399999999907</v>
      </c>
      <c r="H56" s="55">
        <f>'FY2016 RPDC '!M57-'FY2016 RPDC '!H57</f>
        <v>101949.98999999976</v>
      </c>
      <c r="I56" s="55">
        <f>'FY2016 RPDC '!N57-'FY2016 RPDC '!I57</f>
        <v>29735.589999999851</v>
      </c>
      <c r="J56" s="59">
        <f>RealAuthFY11!J56-RealAuthFY10!J56</f>
        <v>7084</v>
      </c>
      <c r="K56" s="59">
        <f>RealAuthFY11!K56-RealAuthFY10!K56</f>
        <v>293720</v>
      </c>
      <c r="L56" s="59">
        <f>RealAuthFY11!L56-RealAuthFY10!L56</f>
        <v>236165</v>
      </c>
      <c r="M56" s="59">
        <f>RealAuthFY11!M56-RealAuthFY10!M56</f>
        <v>1725</v>
      </c>
      <c r="N56" s="59">
        <f>RealAuthFY11!N56-RealAuthFY10!N56</f>
        <v>0</v>
      </c>
      <c r="O56" s="59">
        <f>RealAuthFY11!O56-RealAuthFY10!O56</f>
        <v>0</v>
      </c>
      <c r="P56" s="59">
        <f>RealAuthFY11!P56-RealAuthFY10!P56</f>
        <v>6296.4000000000015</v>
      </c>
      <c r="Q56" s="59">
        <f>RealAuthFY11!Q56-RealAuthFY10!Q56</f>
        <v>0</v>
      </c>
      <c r="R56" s="59">
        <f>RealAuthFY11!R56-RealAuthFY10!R56</f>
        <v>-0.2900000000372529</v>
      </c>
      <c r="S56" s="59">
        <f>RealAuthFY11!S56-RealAuthFY10!S56</f>
        <v>-0.19000000000232831</v>
      </c>
      <c r="T56" s="59">
        <f>RealAuthFY11!T56-RealAuthFY10!T56</f>
        <v>-7.9999999987194315E-2</v>
      </c>
      <c r="U56" s="59">
        <f>RealAuthFY11!U56-RealAuthFY10!U56</f>
        <v>574725.4299999997</v>
      </c>
    </row>
    <row r="57" spans="1:21" s="51" customFormat="1" ht="11.5" x14ac:dyDescent="0.25">
      <c r="A57" s="51">
        <f>'FY2016 RPDC '!A58</f>
        <v>52</v>
      </c>
      <c r="B57" s="51">
        <f>'FY2016 RPDC '!B58</f>
        <v>1089</v>
      </c>
      <c r="C57" s="51">
        <f>'FY2016 RPDC '!C58</f>
        <v>1089</v>
      </c>
      <c r="D57" s="52" t="str">
        <f>'FY2016 RPDC '!D58</f>
        <v>CENTRAL CITY</v>
      </c>
      <c r="E57" s="97">
        <f>RealAuthFY11!E57-RealAuthFY10!E57</f>
        <v>19.800000000000011</v>
      </c>
      <c r="F57" s="55">
        <f>'FY2016 RPDC '!K58-'FY2016 RPDC '!F58</f>
        <v>80</v>
      </c>
      <c r="G57" s="55">
        <f>'FY2016 RPDC '!L58-'FY2016 RPDC '!G58</f>
        <v>167182.70000000019</v>
      </c>
      <c r="H57" s="55">
        <f>'FY2016 RPDC '!M58-'FY2016 RPDC '!H58</f>
        <v>0</v>
      </c>
      <c r="I57" s="55">
        <f>'FY2016 RPDC '!N58-'FY2016 RPDC '!I58</f>
        <v>167182.70000000019</v>
      </c>
      <c r="J57" s="59">
        <f>RealAuthFY11!J57-RealAuthFY10!J57</f>
        <v>-499491.40000000037</v>
      </c>
      <c r="K57" s="59">
        <f>RealAuthFY11!K57-RealAuthFY10!K57</f>
        <v>100967</v>
      </c>
      <c r="L57" s="59">
        <f>RealAuthFY11!L57-RealAuthFY10!L57</f>
        <v>-155129.29999999981</v>
      </c>
      <c r="M57" s="59">
        <f>RealAuthFY11!M57-RealAuthFY10!M57</f>
        <v>81636</v>
      </c>
      <c r="N57" s="59">
        <f>RealAuthFY11!N57-RealAuthFY10!N57</f>
        <v>0</v>
      </c>
      <c r="O57" s="59">
        <f>RealAuthFY11!O57-RealAuthFY10!O57</f>
        <v>0</v>
      </c>
      <c r="P57" s="59">
        <f>RealAuthFY11!P57-RealAuthFY10!P57</f>
        <v>17214.340000000026</v>
      </c>
      <c r="Q57" s="59">
        <f>RealAuthFY11!Q57-RealAuthFY10!Q57</f>
        <v>367495.80000000005</v>
      </c>
      <c r="R57" s="59">
        <f>RealAuthFY11!R57-RealAuthFY10!R57</f>
        <v>-8.0000000074505806E-2</v>
      </c>
      <c r="S57" s="59">
        <f>RealAuthFY11!S57-RealAuthFY10!S57</f>
        <v>-0.43999999994412065</v>
      </c>
      <c r="T57" s="59">
        <f>RealAuthFY11!T57-RealAuthFY10!T57</f>
        <v>-2.0000000018626451E-2</v>
      </c>
      <c r="U57" s="59">
        <f>RealAuthFY11!U57-RealAuthFY10!U57</f>
        <v>79874.60000000149</v>
      </c>
    </row>
    <row r="58" spans="1:21" s="51" customFormat="1" ht="11.5" x14ac:dyDescent="0.25">
      <c r="A58" s="51">
        <f>'FY2016 RPDC '!A59</f>
        <v>53</v>
      </c>
      <c r="B58" s="51">
        <f>'FY2016 RPDC '!B59</f>
        <v>1082</v>
      </c>
      <c r="C58" s="51">
        <f>'FY2016 RPDC '!C59</f>
        <v>1082</v>
      </c>
      <c r="D58" s="52" t="str">
        <f>'FY2016 RPDC '!D59</f>
        <v>CENTRAL CLINTON</v>
      </c>
      <c r="E58" s="97">
        <f>RealAuthFY11!E58-RealAuthFY10!E58</f>
        <v>-21.099999999999909</v>
      </c>
      <c r="F58" s="55">
        <f>'FY2016 RPDC '!K59-'FY2016 RPDC '!F59</f>
        <v>80</v>
      </c>
      <c r="G58" s="55">
        <f>'FY2016 RPDC '!L59-'FY2016 RPDC '!G59</f>
        <v>-17803</v>
      </c>
      <c r="H58" s="55">
        <f>'FY2016 RPDC '!M59-'FY2016 RPDC '!H59</f>
        <v>111867.01999999955</v>
      </c>
      <c r="I58" s="55">
        <f>'FY2016 RPDC '!N59-'FY2016 RPDC '!I59</f>
        <v>94064.019999999553</v>
      </c>
      <c r="J58" s="59">
        <f>RealAuthFY11!J58-RealAuthFY10!J58</f>
        <v>29540.800000000017</v>
      </c>
      <c r="K58" s="59">
        <f>RealAuthFY11!K58-RealAuthFY10!K58</f>
        <v>23072</v>
      </c>
      <c r="L58" s="59">
        <f>RealAuthFY11!L58-RealAuthFY10!L58</f>
        <v>104053.20000000007</v>
      </c>
      <c r="M58" s="59">
        <f>RealAuthFY11!M58-RealAuthFY10!M58</f>
        <v>12916</v>
      </c>
      <c r="N58" s="59">
        <f>RealAuthFY11!N58-RealAuthFY10!N58</f>
        <v>0</v>
      </c>
      <c r="O58" s="59">
        <f>RealAuthFY11!O58-RealAuthFY10!O58</f>
        <v>0</v>
      </c>
      <c r="P58" s="59">
        <f>RealAuthFY11!P58-RealAuthFY10!P58</f>
        <v>-2537.92</v>
      </c>
      <c r="Q58" s="59">
        <f>RealAuthFY11!Q58-RealAuthFY10!Q58</f>
        <v>-84184.799999999988</v>
      </c>
      <c r="R58" s="59">
        <f>RealAuthFY11!R58-RealAuthFY10!R58</f>
        <v>91168.542000000016</v>
      </c>
      <c r="S58" s="59">
        <f>RealAuthFY11!S58-RealAuthFY10!S58</f>
        <v>10082.489999999991</v>
      </c>
      <c r="T58" s="59">
        <f>RealAuthFY11!T58-RealAuthFY10!T58</f>
        <v>10291.364999999991</v>
      </c>
      <c r="U58" s="59">
        <f>RealAuthFY11!U58-RealAuthFY10!U58</f>
        <v>288465.69700000063</v>
      </c>
    </row>
    <row r="59" spans="1:21" s="51" customFormat="1" ht="11.5" x14ac:dyDescent="0.25">
      <c r="A59" s="51">
        <f>'FY2016 RPDC '!A60</f>
        <v>54</v>
      </c>
      <c r="B59" s="51">
        <f>'FY2016 RPDC '!B60</f>
        <v>1093</v>
      </c>
      <c r="C59" s="51">
        <f>'FY2016 RPDC '!C60</f>
        <v>1093</v>
      </c>
      <c r="D59" s="52" t="str">
        <f>'FY2016 RPDC '!D60</f>
        <v>CENTRAL DECATUR</v>
      </c>
      <c r="E59" s="97">
        <f>RealAuthFY11!E59-RealAuthFY10!E59</f>
        <v>5.2000000000000455</v>
      </c>
      <c r="F59" s="55">
        <f>'FY2016 RPDC '!K60-'FY2016 RPDC '!F60</f>
        <v>80</v>
      </c>
      <c r="G59" s="55">
        <f>'FY2016 RPDC '!L60-'FY2016 RPDC '!G60</f>
        <v>88111.600000000559</v>
      </c>
      <c r="H59" s="55">
        <f>'FY2016 RPDC '!M60-'FY2016 RPDC '!H60</f>
        <v>0</v>
      </c>
      <c r="I59" s="55">
        <f>'FY2016 RPDC '!N60-'FY2016 RPDC '!I60</f>
        <v>88111.600000000559</v>
      </c>
      <c r="J59" s="59">
        <f>RealAuthFY11!J59-RealAuthFY10!J59</f>
        <v>-37997.799999999988</v>
      </c>
      <c r="K59" s="59">
        <f>RealAuthFY11!K59-RealAuthFY10!K59</f>
        <v>-12804</v>
      </c>
      <c r="L59" s="59">
        <f>RealAuthFY11!L59-RealAuthFY10!L59</f>
        <v>-12191</v>
      </c>
      <c r="M59" s="59">
        <f>RealAuthFY11!M59-RealAuthFY10!M59</f>
        <v>575</v>
      </c>
      <c r="N59" s="59">
        <f>RealAuthFY11!N59-RealAuthFY10!N59</f>
        <v>0</v>
      </c>
      <c r="O59" s="59">
        <f>RealAuthFY11!O59-RealAuthFY10!O59</f>
        <v>0</v>
      </c>
      <c r="P59" s="59">
        <f>RealAuthFY11!P59-RealAuthFY10!P59</f>
        <v>2690.3800000000006</v>
      </c>
      <c r="Q59" s="59">
        <f>RealAuthFY11!Q59-RealAuthFY10!Q59</f>
        <v>-27049.799999999988</v>
      </c>
      <c r="R59" s="59">
        <f>RealAuthFY11!R59-RealAuthFY10!R59</f>
        <v>0</v>
      </c>
      <c r="S59" s="59">
        <f>RealAuthFY11!S59-RealAuthFY10!S59</f>
        <v>-0.30000000000291038</v>
      </c>
      <c r="T59" s="59">
        <f>RealAuthFY11!T59-RealAuthFY10!T59</f>
        <v>-0.41999999999825377</v>
      </c>
      <c r="U59" s="59">
        <f>RealAuthFY11!U59-RealAuthFY10!U59</f>
        <v>1333.660000000149</v>
      </c>
    </row>
    <row r="60" spans="1:21" s="51" customFormat="1" ht="11.5" x14ac:dyDescent="0.25">
      <c r="A60" s="51">
        <f>'FY2016 RPDC '!A61</f>
        <v>55</v>
      </c>
      <c r="B60" s="51">
        <f>'FY2016 RPDC '!B61</f>
        <v>1079</v>
      </c>
      <c r="C60" s="51">
        <f>'FY2016 RPDC '!C61</f>
        <v>1079</v>
      </c>
      <c r="D60" s="52" t="str">
        <f>'FY2016 RPDC '!D61</f>
        <v>CENTRAL LEE</v>
      </c>
      <c r="E60" s="97">
        <f>RealAuthFY11!E60-RealAuthFY10!E60</f>
        <v>21.200000000000045</v>
      </c>
      <c r="F60" s="55">
        <f>'FY2016 RPDC '!K61-'FY2016 RPDC '!F61</f>
        <v>80</v>
      </c>
      <c r="G60" s="55">
        <f>'FY2016 RPDC '!L61-'FY2016 RPDC '!G61</f>
        <v>200879</v>
      </c>
      <c r="H60" s="55">
        <f>'FY2016 RPDC '!M61-'FY2016 RPDC '!H61</f>
        <v>-36683</v>
      </c>
      <c r="I60" s="55">
        <f>'FY2016 RPDC '!N61-'FY2016 RPDC '!I61</f>
        <v>164196</v>
      </c>
      <c r="J60" s="59">
        <f>RealAuthFY11!J60-RealAuthFY10!J60</f>
        <v>-53159</v>
      </c>
      <c r="K60" s="59">
        <f>RealAuthFY11!K60-RealAuthFY10!K60</f>
        <v>28265</v>
      </c>
      <c r="L60" s="59">
        <f>RealAuthFY11!L60-RealAuthFY10!L60</f>
        <v>74170.699999999983</v>
      </c>
      <c r="M60" s="59">
        <f>RealAuthFY11!M60-RealAuthFY10!M60</f>
        <v>115</v>
      </c>
      <c r="N60" s="59">
        <f>RealAuthFY11!N60-RealAuthFY10!N60</f>
        <v>0</v>
      </c>
      <c r="O60" s="59">
        <f>RealAuthFY11!O60-RealAuthFY10!O60</f>
        <v>0</v>
      </c>
      <c r="P60" s="59">
        <f>RealAuthFY11!P60-RealAuthFY10!P60</f>
        <v>2588.52</v>
      </c>
      <c r="Q60" s="59">
        <f>RealAuthFY11!Q60-RealAuthFY10!Q60</f>
        <v>8715.6000000000058</v>
      </c>
      <c r="R60" s="59">
        <f>RealAuthFY11!R60-RealAuthFY10!R60</f>
        <v>159111.94199999992</v>
      </c>
      <c r="S60" s="59">
        <f>RealAuthFY11!S60-RealAuthFY10!S60</f>
        <v>16222.125999999997</v>
      </c>
      <c r="T60" s="59">
        <f>RealAuthFY11!T60-RealAuthFY10!T60</f>
        <v>15710.271999999997</v>
      </c>
      <c r="U60" s="59">
        <f>RealAuthFY11!U60-RealAuthFY10!U60</f>
        <v>415936.15999999922</v>
      </c>
    </row>
    <row r="61" spans="1:21" s="51" customFormat="1" ht="11.5" x14ac:dyDescent="0.25">
      <c r="A61" s="51">
        <f>'FY2016 RPDC '!A62</f>
        <v>56</v>
      </c>
      <c r="B61" s="51">
        <f>'FY2016 RPDC '!B62</f>
        <v>1095</v>
      </c>
      <c r="C61" s="51">
        <f>'FY2016 RPDC '!C62</f>
        <v>1095</v>
      </c>
      <c r="D61" s="52" t="str">
        <f>'FY2016 RPDC '!D62</f>
        <v>CENTRAL LYON</v>
      </c>
      <c r="E61" s="97">
        <f>RealAuthFY11!E61-RealAuthFY10!E61</f>
        <v>34.700000000000045</v>
      </c>
      <c r="F61" s="55">
        <f>'FY2016 RPDC '!K62-'FY2016 RPDC '!F62</f>
        <v>80</v>
      </c>
      <c r="G61" s="55">
        <f>'FY2016 RPDC '!L62-'FY2016 RPDC '!G62</f>
        <v>278780</v>
      </c>
      <c r="H61" s="55">
        <f>'FY2016 RPDC '!M62-'FY2016 RPDC '!H62</f>
        <v>0</v>
      </c>
      <c r="I61" s="55">
        <f>'FY2016 RPDC '!N62-'FY2016 RPDC '!I62</f>
        <v>278780</v>
      </c>
      <c r="J61" s="59">
        <f>RealAuthFY11!J61-RealAuthFY10!J61</f>
        <v>-22169.699999999953</v>
      </c>
      <c r="K61" s="59">
        <f>RealAuthFY11!K61-RealAuthFY10!K61</f>
        <v>-6174</v>
      </c>
      <c r="L61" s="59">
        <f>RealAuthFY11!L61-RealAuthFY10!L61</f>
        <v>-8553</v>
      </c>
      <c r="M61" s="59">
        <f>RealAuthFY11!M61-RealAuthFY10!M61</f>
        <v>345</v>
      </c>
      <c r="N61" s="59">
        <f>RealAuthFY11!N61-RealAuthFY10!N61</f>
        <v>0</v>
      </c>
      <c r="O61" s="59">
        <f>RealAuthFY11!O61-RealAuthFY10!O61</f>
        <v>0</v>
      </c>
      <c r="P61" s="59">
        <f>RealAuthFY11!P61-RealAuthFY10!P61</f>
        <v>0</v>
      </c>
      <c r="Q61" s="59">
        <f>RealAuthFY11!Q61-RealAuthFY10!Q61</f>
        <v>13528.200000000012</v>
      </c>
      <c r="R61" s="59">
        <f>RealAuthFY11!R61-RealAuthFY10!R61</f>
        <v>147740.66400000005</v>
      </c>
      <c r="S61" s="59">
        <f>RealAuthFY11!S61-RealAuthFY10!S61</f>
        <v>14134.946</v>
      </c>
      <c r="T61" s="59">
        <f>RealAuthFY11!T61-RealAuthFY10!T61</f>
        <v>16257.430999999993</v>
      </c>
      <c r="U61" s="59">
        <f>RealAuthFY11!U61-RealAuthFY10!U61</f>
        <v>433889.5410000002</v>
      </c>
    </row>
    <row r="62" spans="1:21" s="51" customFormat="1" ht="11.5" x14ac:dyDescent="0.25">
      <c r="A62" s="51">
        <f>'FY2016 RPDC '!A63</f>
        <v>57</v>
      </c>
      <c r="B62" s="51">
        <f>'FY2016 RPDC '!B63</f>
        <v>4772</v>
      </c>
      <c r="C62" s="51">
        <f>'FY2016 RPDC '!C63</f>
        <v>4772</v>
      </c>
      <c r="D62" s="52" t="str">
        <f>'FY2016 RPDC '!D63</f>
        <v>CENTRAL SPRINGS</v>
      </c>
      <c r="E62" s="97">
        <f>RealAuthFY11!E62-RealAuthFY10!E62</f>
        <v>-21.600000000000023</v>
      </c>
      <c r="F62" s="55">
        <f>'FY2016 RPDC '!K63-'FY2016 RPDC '!F63</f>
        <v>80</v>
      </c>
      <c r="G62" s="55">
        <f>'FY2016 RPDC '!L63-'FY2016 RPDC '!G63</f>
        <v>-72307</v>
      </c>
      <c r="H62" s="55">
        <f>'FY2016 RPDC '!M63-'FY2016 RPDC '!H63</f>
        <v>126229.91000000015</v>
      </c>
      <c r="I62" s="55">
        <f>'FY2016 RPDC '!N63-'FY2016 RPDC '!I63</f>
        <v>53922.910000000149</v>
      </c>
      <c r="J62" s="59">
        <f>RealAuthFY11!J62-RealAuthFY10!J62</f>
        <v>-31697</v>
      </c>
      <c r="K62" s="59">
        <f>RealAuthFY11!K62-RealAuthFY10!K62</f>
        <v>-6688</v>
      </c>
      <c r="L62" s="59">
        <f>RealAuthFY11!L62-RealAuthFY10!L62</f>
        <v>70156.099999999948</v>
      </c>
      <c r="M62" s="59">
        <f>RealAuthFY11!M62-RealAuthFY10!M62</f>
        <v>-34493</v>
      </c>
      <c r="N62" s="59">
        <f>RealAuthFY11!N62-RealAuthFY10!N62</f>
        <v>0</v>
      </c>
      <c r="O62" s="59">
        <f>RealAuthFY11!O62-RealAuthFY10!O62</f>
        <v>0</v>
      </c>
      <c r="P62" s="59">
        <f>RealAuthFY11!P62-RealAuthFY10!P62</f>
        <v>0</v>
      </c>
      <c r="Q62" s="59">
        <f>RealAuthFY11!Q62-RealAuthFY10!Q62</f>
        <v>321211.8</v>
      </c>
      <c r="R62" s="59">
        <f>RealAuthFY11!R62-RealAuthFY10!R62</f>
        <v>0.143999999971129</v>
      </c>
      <c r="S62" s="59">
        <f>RealAuthFY11!S62-RealAuthFY10!S62</f>
        <v>0.36400000000139698</v>
      </c>
      <c r="T62" s="59">
        <f>RealAuthFY11!T62-RealAuthFY10!T62</f>
        <v>0.22000000000116415</v>
      </c>
      <c r="U62" s="59">
        <f>RealAuthFY11!U62-RealAuthFY10!U62</f>
        <v>372413.53800000064</v>
      </c>
    </row>
    <row r="63" spans="1:21" s="51" customFormat="1" ht="11.5" x14ac:dyDescent="0.25">
      <c r="A63" s="51">
        <f>'FY2016 RPDC '!A64</f>
        <v>58</v>
      </c>
      <c r="B63" s="51">
        <f>'FY2016 RPDC '!B64</f>
        <v>1107</v>
      </c>
      <c r="C63" s="51">
        <f>'FY2016 RPDC '!C64</f>
        <v>1107</v>
      </c>
      <c r="D63" s="52" t="str">
        <f>'FY2016 RPDC '!D64</f>
        <v>CHARITON</v>
      </c>
      <c r="E63" s="97">
        <f>RealAuthFY11!E63-RealAuthFY10!E63</f>
        <v>16.900000000000091</v>
      </c>
      <c r="F63" s="55">
        <f>'FY2016 RPDC '!K64-'FY2016 RPDC '!F64</f>
        <v>80</v>
      </c>
      <c r="G63" s="55">
        <f>'FY2016 RPDC '!L64-'FY2016 RPDC '!G64</f>
        <v>216425</v>
      </c>
      <c r="H63" s="55">
        <f>'FY2016 RPDC '!M64-'FY2016 RPDC '!H64</f>
        <v>0</v>
      </c>
      <c r="I63" s="55">
        <f>'FY2016 RPDC '!N64-'FY2016 RPDC '!I64</f>
        <v>216425</v>
      </c>
      <c r="J63" s="59">
        <f>RealAuthFY11!J63-RealAuthFY10!J63</f>
        <v>2824</v>
      </c>
      <c r="K63" s="59">
        <f>RealAuthFY11!K63-RealAuthFY10!K63</f>
        <v>-6343</v>
      </c>
      <c r="L63" s="59">
        <f>RealAuthFY11!L63-RealAuthFY10!L63</f>
        <v>-364.79999999998836</v>
      </c>
      <c r="M63" s="59">
        <f>RealAuthFY11!M63-RealAuthFY10!M63</f>
        <v>-5768</v>
      </c>
      <c r="N63" s="59">
        <f>RealAuthFY11!N63-RealAuthFY10!N63</f>
        <v>0</v>
      </c>
      <c r="O63" s="59">
        <f>RealAuthFY11!O63-RealAuthFY10!O63</f>
        <v>0</v>
      </c>
      <c r="P63" s="59">
        <f>RealAuthFY11!P63-RealAuthFY10!P63</f>
        <v>0</v>
      </c>
      <c r="Q63" s="59">
        <f>RealAuthFY11!Q63-RealAuthFY10!Q63</f>
        <v>72182.999999999985</v>
      </c>
      <c r="R63" s="59">
        <f>RealAuthFY11!R63-RealAuthFY10!R63</f>
        <v>371685.11999999988</v>
      </c>
      <c r="S63" s="59">
        <f>RealAuthFY11!S63-RealAuthFY10!S63</f>
        <v>37828.47</v>
      </c>
      <c r="T63" s="59">
        <f>RealAuthFY11!T63-RealAuthFY10!T63</f>
        <v>50568.135000000009</v>
      </c>
      <c r="U63" s="59">
        <f>RealAuthFY11!U63-RealAuthFY10!U63</f>
        <v>739037.92499999888</v>
      </c>
    </row>
    <row r="64" spans="1:21" s="51" customFormat="1" ht="11.5" x14ac:dyDescent="0.25">
      <c r="A64" s="51">
        <f>'FY2016 RPDC '!A65</f>
        <v>59</v>
      </c>
      <c r="B64" s="51">
        <f>'FY2016 RPDC '!B65</f>
        <v>1116</v>
      </c>
      <c r="C64" s="51">
        <f>'FY2016 RPDC '!C65</f>
        <v>1116</v>
      </c>
      <c r="D64" s="52" t="str">
        <f>'FY2016 RPDC '!D65</f>
        <v>CHARLES CITY</v>
      </c>
      <c r="E64" s="97">
        <f>RealAuthFY11!E64-RealAuthFY10!E64</f>
        <v>-47</v>
      </c>
      <c r="F64" s="55">
        <f>'FY2016 RPDC '!K65-'FY2016 RPDC '!F65</f>
        <v>80</v>
      </c>
      <c r="G64" s="55">
        <f>'FY2016 RPDC '!L65-'FY2016 RPDC '!G65</f>
        <v>-178638.20000000112</v>
      </c>
      <c r="H64" s="55">
        <f>'FY2016 RPDC '!M65-'FY2016 RPDC '!H65</f>
        <v>280766.62000000104</v>
      </c>
      <c r="I64" s="55">
        <f>'FY2016 RPDC '!N65-'FY2016 RPDC '!I65</f>
        <v>102128.41999999993</v>
      </c>
      <c r="J64" s="59">
        <f>RealAuthFY11!J64-RealAuthFY10!J64</f>
        <v>70131.000000000029</v>
      </c>
      <c r="K64" s="59">
        <f>RealAuthFY11!K64-RealAuthFY10!K64</f>
        <v>5538</v>
      </c>
      <c r="L64" s="59">
        <f>RealAuthFY11!L64-RealAuthFY10!L64</f>
        <v>-22170.800000000047</v>
      </c>
      <c r="M64" s="59">
        <f>RealAuthFY11!M64-RealAuthFY10!M64</f>
        <v>-5768</v>
      </c>
      <c r="N64" s="59">
        <f>RealAuthFY11!N64-RealAuthFY10!N64</f>
        <v>0</v>
      </c>
      <c r="O64" s="59">
        <f>RealAuthFY11!O64-RealAuthFY10!O64</f>
        <v>0</v>
      </c>
      <c r="P64" s="59">
        <f>RealAuthFY11!P64-RealAuthFY10!P64</f>
        <v>0</v>
      </c>
      <c r="Q64" s="59">
        <f>RealAuthFY11!Q64-RealAuthFY10!Q64</f>
        <v>0</v>
      </c>
      <c r="R64" s="59">
        <f>RealAuthFY11!R64-RealAuthFY10!R64</f>
        <v>358478.96400000004</v>
      </c>
      <c r="S64" s="59">
        <f>RealAuthFY11!S64-RealAuthFY10!S64</f>
        <v>46856.510999999999</v>
      </c>
      <c r="T64" s="59">
        <f>RealAuthFY11!T64-RealAuthFY10!T64</f>
        <v>38367.205999999998</v>
      </c>
      <c r="U64" s="59">
        <f>RealAuthFY11!U64-RealAuthFY10!U64</f>
        <v>593561.30099999905</v>
      </c>
    </row>
    <row r="65" spans="1:21" s="51" customFormat="1" ht="11.5" x14ac:dyDescent="0.25">
      <c r="A65" s="51">
        <f>'FY2016 RPDC '!A66</f>
        <v>60</v>
      </c>
      <c r="B65" s="51">
        <f>'FY2016 RPDC '!B66</f>
        <v>1134</v>
      </c>
      <c r="C65" s="51">
        <f>'FY2016 RPDC '!C66</f>
        <v>1134</v>
      </c>
      <c r="D65" s="52" t="str">
        <f>'FY2016 RPDC '!D66</f>
        <v>CHARTER OAK-UTE</v>
      </c>
      <c r="E65" s="97">
        <f>RealAuthFY11!E65-RealAuthFY10!E65</f>
        <v>-4.5</v>
      </c>
      <c r="F65" s="55">
        <f>'FY2016 RPDC '!K66-'FY2016 RPDC '!F66</f>
        <v>80</v>
      </c>
      <c r="G65" s="55">
        <f>'FY2016 RPDC '!L66-'FY2016 RPDC '!G66</f>
        <v>-5595.6999999999534</v>
      </c>
      <c r="H65" s="55">
        <f>'FY2016 RPDC '!M66-'FY2016 RPDC '!H66</f>
        <v>10054.189999999944</v>
      </c>
      <c r="I65" s="55">
        <f>'FY2016 RPDC '!N66-'FY2016 RPDC '!I66</f>
        <v>4458.4899999999907</v>
      </c>
      <c r="J65" s="59">
        <f>RealAuthFY11!J65-RealAuthFY10!J65</f>
        <v>-44268</v>
      </c>
      <c r="K65" s="59">
        <f>RealAuthFY11!K65-RealAuthFY10!K65</f>
        <v>69101</v>
      </c>
      <c r="L65" s="59">
        <f>RealAuthFY11!L65-RealAuthFY10!L65</f>
        <v>7033</v>
      </c>
      <c r="M65" s="59">
        <f>RealAuthFY11!M65-RealAuthFY10!M65</f>
        <v>230</v>
      </c>
      <c r="N65" s="59">
        <f>RealAuthFY11!N65-RealAuthFY10!N65</f>
        <v>0</v>
      </c>
      <c r="O65" s="59">
        <f>RealAuthFY11!O65-RealAuthFY10!O65</f>
        <v>0</v>
      </c>
      <c r="P65" s="59">
        <f>RealAuthFY11!P65-RealAuthFY10!P65</f>
        <v>0</v>
      </c>
      <c r="Q65" s="59">
        <f>RealAuthFY11!Q65-RealAuthFY10!Q65</f>
        <v>0</v>
      </c>
      <c r="R65" s="59">
        <f>RealAuthFY11!R65-RealAuthFY10!R65</f>
        <v>-0.44000000000232831</v>
      </c>
      <c r="S65" s="59">
        <f>RealAuthFY11!S65-RealAuthFY10!S65</f>
        <v>0.1919999999954598</v>
      </c>
      <c r="T65" s="59">
        <f>RealAuthFY11!T65-RealAuthFY10!T65</f>
        <v>0.32799999999406282</v>
      </c>
      <c r="U65" s="59">
        <f>RealAuthFY11!U65-RealAuthFY10!U65</f>
        <v>36554.570000000065</v>
      </c>
    </row>
    <row r="66" spans="1:21" s="51" customFormat="1" ht="11.5" x14ac:dyDescent="0.25">
      <c r="A66" s="51">
        <f>'FY2016 RPDC '!A67</f>
        <v>61</v>
      </c>
      <c r="B66" s="51">
        <f>'FY2016 RPDC '!B67</f>
        <v>1152</v>
      </c>
      <c r="C66" s="51">
        <f>'FY2016 RPDC '!C67</f>
        <v>1152</v>
      </c>
      <c r="D66" s="52" t="str">
        <f>'FY2016 RPDC '!D67</f>
        <v>CHEROKEE</v>
      </c>
      <c r="E66" s="97">
        <f>RealAuthFY11!E66-RealAuthFY10!E66</f>
        <v>-18.899999999999977</v>
      </c>
      <c r="F66" s="55">
        <f>'FY2016 RPDC '!K67-'FY2016 RPDC '!F67</f>
        <v>80</v>
      </c>
      <c r="G66" s="55">
        <f>'FY2016 RPDC '!L67-'FY2016 RPDC '!G67</f>
        <v>-44785.599999999627</v>
      </c>
      <c r="H66" s="55">
        <f>'FY2016 RPDC '!M67-'FY2016 RPDC '!H67</f>
        <v>107357.76999999955</v>
      </c>
      <c r="I66" s="55">
        <f>'FY2016 RPDC '!N67-'FY2016 RPDC '!I67</f>
        <v>62572.169999999925</v>
      </c>
      <c r="J66" s="59">
        <f>RealAuthFY11!J66-RealAuthFY10!J66</f>
        <v>-12738.799999999988</v>
      </c>
      <c r="K66" s="59">
        <f>RealAuthFY11!K66-RealAuthFY10!K66</f>
        <v>10731</v>
      </c>
      <c r="L66" s="59">
        <f>RealAuthFY11!L66-RealAuthFY10!L66</f>
        <v>-1628</v>
      </c>
      <c r="M66" s="59">
        <f>RealAuthFY11!M66-RealAuthFY10!M66</f>
        <v>5883</v>
      </c>
      <c r="N66" s="59">
        <f>RealAuthFY11!N66-RealAuthFY10!N66</f>
        <v>0</v>
      </c>
      <c r="O66" s="59">
        <f>RealAuthFY11!O66-RealAuthFY10!O66</f>
        <v>0</v>
      </c>
      <c r="P66" s="59">
        <f>RealAuthFY11!P66-RealAuthFY10!P66</f>
        <v>-27946.379999999997</v>
      </c>
      <c r="Q66" s="59">
        <f>RealAuthFY11!Q66-RealAuthFY10!Q66</f>
        <v>49130.399999999994</v>
      </c>
      <c r="R66" s="59">
        <f>RealAuthFY11!R66-RealAuthFY10!R66</f>
        <v>4.9999999930150807E-2</v>
      </c>
      <c r="S66" s="59">
        <f>RealAuthFY11!S66-RealAuthFY10!S66</f>
        <v>0.17499999998835847</v>
      </c>
      <c r="T66" s="59">
        <f>RealAuthFY11!T66-RealAuthFY10!T66</f>
        <v>-0.22499999999126885</v>
      </c>
      <c r="U66" s="59">
        <f>RealAuthFY11!U66-RealAuthFY10!U66</f>
        <v>86003.390000000596</v>
      </c>
    </row>
    <row r="67" spans="1:21" s="51" customFormat="1" ht="11.5" x14ac:dyDescent="0.25">
      <c r="A67" s="51">
        <f>'FY2016 RPDC '!A68</f>
        <v>62</v>
      </c>
      <c r="B67" s="51">
        <f>'FY2016 RPDC '!B68</f>
        <v>1197</v>
      </c>
      <c r="C67" s="51">
        <f>'FY2016 RPDC '!C68</f>
        <v>1197</v>
      </c>
      <c r="D67" s="52" t="str">
        <f>'FY2016 RPDC '!D68</f>
        <v>CLARINDA</v>
      </c>
      <c r="E67" s="97">
        <f>RealAuthFY11!E67-RealAuthFY10!E67</f>
        <v>-10.900000000000091</v>
      </c>
      <c r="F67" s="55">
        <f>'FY2016 RPDC '!K68-'FY2016 RPDC '!F68</f>
        <v>80</v>
      </c>
      <c r="G67" s="55">
        <f>'FY2016 RPDC '!L68-'FY2016 RPDC '!G68</f>
        <v>4834.7999999998137</v>
      </c>
      <c r="H67" s="55">
        <f>'FY2016 RPDC '!M68-'FY2016 RPDC '!H68</f>
        <v>54922.839999999851</v>
      </c>
      <c r="I67" s="55">
        <f>'FY2016 RPDC '!N68-'FY2016 RPDC '!I68</f>
        <v>59757.639999999665</v>
      </c>
      <c r="J67" s="59">
        <f>RealAuthFY11!J67-RealAuthFY10!J67</f>
        <v>20782</v>
      </c>
      <c r="K67" s="59">
        <f>RealAuthFY11!K67-RealAuthFY10!K67</f>
        <v>63763</v>
      </c>
      <c r="L67" s="59">
        <f>RealAuthFY11!L67-RealAuthFY10!L67</f>
        <v>-11108.5</v>
      </c>
      <c r="M67" s="59">
        <f>RealAuthFY11!M67-RealAuthFY10!M67</f>
        <v>18519</v>
      </c>
      <c r="N67" s="59">
        <f>RealAuthFY11!N67-RealAuthFY10!N67</f>
        <v>0</v>
      </c>
      <c r="O67" s="59">
        <f>RealAuthFY11!O67-RealAuthFY10!O67</f>
        <v>0</v>
      </c>
      <c r="P67" s="59">
        <f>RealAuthFY11!P67-RealAuthFY10!P67</f>
        <v>-16111.48</v>
      </c>
      <c r="Q67" s="59">
        <f>RealAuthFY11!Q67-RealAuthFY10!Q67</f>
        <v>0</v>
      </c>
      <c r="R67" s="59">
        <f>RealAuthFY11!R67-RealAuthFY10!R67</f>
        <v>-0.41300000005867332</v>
      </c>
      <c r="S67" s="59">
        <f>RealAuthFY11!S67-RealAuthFY10!S67</f>
        <v>0.32200000000011642</v>
      </c>
      <c r="T67" s="59">
        <f>RealAuthFY11!T67-RealAuthFY10!T67</f>
        <v>0.29700000000593718</v>
      </c>
      <c r="U67" s="59">
        <f>RealAuthFY11!U67-RealAuthFY10!U67</f>
        <v>135601.86600000039</v>
      </c>
    </row>
    <row r="68" spans="1:21" s="51" customFormat="1" ht="11.5" x14ac:dyDescent="0.25">
      <c r="A68" s="51">
        <f>'FY2016 RPDC '!A69</f>
        <v>63</v>
      </c>
      <c r="B68" s="51">
        <f>'FY2016 RPDC '!B69</f>
        <v>1206</v>
      </c>
      <c r="C68" s="51">
        <f>'FY2016 RPDC '!C69</f>
        <v>1206</v>
      </c>
      <c r="D68" s="52" t="str">
        <f>'FY2016 RPDC '!D69</f>
        <v>CLARION-GOLDFIELD-DOWS</v>
      </c>
      <c r="E68" s="97">
        <f>RealAuthFY11!E68-RealAuthFY10!E68</f>
        <v>8.8000000000000682</v>
      </c>
      <c r="F68" s="55">
        <f>'FY2016 RPDC '!K69-'FY2016 RPDC '!F69</f>
        <v>80</v>
      </c>
      <c r="G68" s="55">
        <f>'FY2016 RPDC '!L69-'FY2016 RPDC '!G69</f>
        <v>132624.70000000019</v>
      </c>
      <c r="H68" s="55">
        <f>'FY2016 RPDC '!M69-'FY2016 RPDC '!H69</f>
        <v>0</v>
      </c>
      <c r="I68" s="55">
        <f>'FY2016 RPDC '!N69-'FY2016 RPDC '!I69</f>
        <v>132624.70000000019</v>
      </c>
      <c r="J68" s="59">
        <f>RealAuthFY11!J68-RealAuthFY10!J68</f>
        <v>-21495</v>
      </c>
      <c r="K68" s="59">
        <f>RealAuthFY11!K68-RealAuthFY10!K68</f>
        <v>5670</v>
      </c>
      <c r="L68" s="59">
        <f>RealAuthFY11!L68-RealAuthFY10!L68</f>
        <v>89636</v>
      </c>
      <c r="M68" s="59">
        <f>RealAuthFY11!M68-RealAuthFY10!M68</f>
        <v>-23140</v>
      </c>
      <c r="N68" s="59">
        <f>RealAuthFY11!N68-RealAuthFY10!N68</f>
        <v>0</v>
      </c>
      <c r="O68" s="59">
        <f>RealAuthFY11!O68-RealAuthFY10!O68</f>
        <v>0</v>
      </c>
      <c r="P68" s="59">
        <f>RealAuthFY11!P68-RealAuthFY10!P68</f>
        <v>9086</v>
      </c>
      <c r="Q68" s="59">
        <f>RealAuthFY11!Q68-RealAuthFY10!Q68</f>
        <v>0</v>
      </c>
      <c r="R68" s="59">
        <f>RealAuthFY11!R68-RealAuthFY10!R68</f>
        <v>367244.56799999997</v>
      </c>
      <c r="S68" s="59">
        <f>RealAuthFY11!S68-RealAuthFY10!S68</f>
        <v>38000.313000000009</v>
      </c>
      <c r="T68" s="59">
        <f>RealAuthFY11!T68-RealAuthFY10!T68</f>
        <v>41681.208000000013</v>
      </c>
      <c r="U68" s="59">
        <f>RealAuthFY11!U68-RealAuthFY10!U68</f>
        <v>639307.7890000008</v>
      </c>
    </row>
    <row r="69" spans="1:21" s="51" customFormat="1" ht="11.5" x14ac:dyDescent="0.25">
      <c r="A69" s="51">
        <f>'FY2016 RPDC '!A70</f>
        <v>64</v>
      </c>
      <c r="B69" s="51">
        <f>'FY2016 RPDC '!B70</f>
        <v>1211</v>
      </c>
      <c r="C69" s="51">
        <f>'FY2016 RPDC '!C70</f>
        <v>1211</v>
      </c>
      <c r="D69" s="52" t="str">
        <f>'FY2016 RPDC '!D70</f>
        <v>CLARKE</v>
      </c>
      <c r="E69" s="97">
        <f>RealAuthFY11!E69-RealAuthFY10!E69</f>
        <v>-24.799999999999955</v>
      </c>
      <c r="F69" s="55">
        <f>'FY2016 RPDC '!K70-'FY2016 RPDC '!F70</f>
        <v>80</v>
      </c>
      <c r="G69" s="55">
        <f>'FY2016 RPDC '!L70-'FY2016 RPDC '!G70</f>
        <v>-44013.200000001118</v>
      </c>
      <c r="H69" s="55">
        <f>'FY2016 RPDC '!M70-'FY2016 RPDC '!H70</f>
        <v>136199.25000000186</v>
      </c>
      <c r="I69" s="55">
        <f>'FY2016 RPDC '!N70-'FY2016 RPDC '!I70</f>
        <v>92186.050000000745</v>
      </c>
      <c r="J69" s="59">
        <f>RealAuthFY11!J69-RealAuthFY10!J69</f>
        <v>3721.3999999999942</v>
      </c>
      <c r="K69" s="59">
        <f>RealAuthFY11!K69-RealAuthFY10!K69</f>
        <v>-12098</v>
      </c>
      <c r="L69" s="59">
        <f>RealAuthFY11!L69-RealAuthFY10!L69</f>
        <v>29486</v>
      </c>
      <c r="M69" s="59">
        <f>RealAuthFY11!M69-RealAuthFY10!M69</f>
        <v>230</v>
      </c>
      <c r="N69" s="59">
        <f>RealAuthFY11!N69-RealAuthFY10!N69</f>
        <v>0</v>
      </c>
      <c r="O69" s="59">
        <f>RealAuthFY11!O69-RealAuthFY10!O69</f>
        <v>0</v>
      </c>
      <c r="P69" s="59">
        <f>RealAuthFY11!P69-RealAuthFY10!P69</f>
        <v>-8809.4599999999991</v>
      </c>
      <c r="Q69" s="59">
        <f>RealAuthFY11!Q69-RealAuthFY10!Q69</f>
        <v>6665.3999999999942</v>
      </c>
      <c r="R69" s="59">
        <f>RealAuthFY11!R69-RealAuthFY10!R69</f>
        <v>229737.288</v>
      </c>
      <c r="S69" s="59">
        <f>RealAuthFY11!S69-RealAuthFY10!S69</f>
        <v>25811.665000000001</v>
      </c>
      <c r="T69" s="59">
        <f>RealAuthFY11!T69-RealAuthFY10!T69</f>
        <v>27501.858999999989</v>
      </c>
      <c r="U69" s="59">
        <f>RealAuthFY11!U69-RealAuthFY10!U69</f>
        <v>394432.20200000331</v>
      </c>
    </row>
    <row r="70" spans="1:21" s="51" customFormat="1" ht="11.5" x14ac:dyDescent="0.25">
      <c r="A70" s="51">
        <f>'FY2016 RPDC '!A71</f>
        <v>65</v>
      </c>
      <c r="B70" s="51">
        <f>'FY2016 RPDC '!B71</f>
        <v>1215</v>
      </c>
      <c r="C70" s="51">
        <f>'FY2016 RPDC '!C71</f>
        <v>1215</v>
      </c>
      <c r="D70" s="52" t="str">
        <f>'FY2016 RPDC '!D71</f>
        <v>CLARKSVILLE</v>
      </c>
      <c r="E70" s="97">
        <f>RealAuthFY11!E70-RealAuthFY10!E70</f>
        <v>2.1999999999999886</v>
      </c>
      <c r="F70" s="55">
        <f>'FY2016 RPDC '!K71-'FY2016 RPDC '!F71</f>
        <v>80</v>
      </c>
      <c r="G70" s="55">
        <f>'FY2016 RPDC '!L71-'FY2016 RPDC '!G71</f>
        <v>41445</v>
      </c>
      <c r="H70" s="55">
        <f>'FY2016 RPDC '!M71-'FY2016 RPDC '!H71</f>
        <v>0</v>
      </c>
      <c r="I70" s="55">
        <f>'FY2016 RPDC '!N71-'FY2016 RPDC '!I71</f>
        <v>41445</v>
      </c>
      <c r="J70" s="59">
        <f>RealAuthFY11!J70-RealAuthFY10!J70</f>
        <v>42119</v>
      </c>
      <c r="K70" s="59">
        <f>RealAuthFY11!K70-RealAuthFY10!K70</f>
        <v>17074</v>
      </c>
      <c r="L70" s="59">
        <f>RealAuthFY11!L70-RealAuthFY10!L70</f>
        <v>85794</v>
      </c>
      <c r="M70" s="59">
        <f>RealAuthFY11!M70-RealAuthFY10!M70</f>
        <v>-650307</v>
      </c>
      <c r="N70" s="59">
        <f>RealAuthFY11!N70-RealAuthFY10!N70</f>
        <v>0</v>
      </c>
      <c r="O70" s="59">
        <f>RealAuthFY11!O70-RealAuthFY10!O70</f>
        <v>0</v>
      </c>
      <c r="P70" s="59">
        <f>RealAuthFY11!P70-RealAuthFY10!P70</f>
        <v>177.10000000000036</v>
      </c>
      <c r="Q70" s="59">
        <f>RealAuthFY11!Q70-RealAuthFY10!Q70</f>
        <v>0</v>
      </c>
      <c r="R70" s="59">
        <f>RealAuthFY11!R70-RealAuthFY10!R70</f>
        <v>-0.15999999997438863</v>
      </c>
      <c r="S70" s="59">
        <f>RealAuthFY11!S70-RealAuthFY10!S70</f>
        <v>-0.16399999999703141</v>
      </c>
      <c r="T70" s="59">
        <f>RealAuthFY11!T70-RealAuthFY10!T70</f>
        <v>0.23000000000320142</v>
      </c>
      <c r="U70" s="59">
        <f>RealAuthFY11!U70-RealAuthFY10!U70</f>
        <v>-463697.99400000041</v>
      </c>
    </row>
    <row r="71" spans="1:21" s="51" customFormat="1" ht="11.5" x14ac:dyDescent="0.25">
      <c r="A71" s="51">
        <f>'FY2016 RPDC '!A72</f>
        <v>66</v>
      </c>
      <c r="B71" s="51">
        <f>'FY2016 RPDC '!B72</f>
        <v>1218</v>
      </c>
      <c r="C71" s="51">
        <f>'FY2016 RPDC '!C72</f>
        <v>1218</v>
      </c>
      <c r="D71" s="52" t="str">
        <f>'FY2016 RPDC '!D72</f>
        <v>CLAY CENTRAL-EVERLY</v>
      </c>
      <c r="E71" s="97">
        <f>RealAuthFY11!E71-RealAuthFY10!E71</f>
        <v>9</v>
      </c>
      <c r="F71" s="55">
        <f>'FY2016 RPDC '!K72-'FY2016 RPDC '!F72</f>
        <v>80</v>
      </c>
      <c r="G71" s="55">
        <f>'FY2016 RPDC '!L72-'FY2016 RPDC '!G72</f>
        <v>88846</v>
      </c>
      <c r="H71" s="55">
        <f>'FY2016 RPDC '!M72-'FY2016 RPDC '!H72</f>
        <v>0</v>
      </c>
      <c r="I71" s="55">
        <f>'FY2016 RPDC '!N72-'FY2016 RPDC '!I72</f>
        <v>88846</v>
      </c>
      <c r="J71" s="59">
        <f>RealAuthFY11!J71-RealAuthFY10!J71</f>
        <v>13666</v>
      </c>
      <c r="K71" s="59">
        <f>RealAuthFY11!K71-RealAuthFY10!K71</f>
        <v>28105</v>
      </c>
      <c r="L71" s="59">
        <f>RealAuthFY11!L71-RealAuthFY10!L71</f>
        <v>-17938.299999999988</v>
      </c>
      <c r="M71" s="59">
        <f>RealAuthFY11!M71-RealAuthFY10!M71</f>
        <v>23901</v>
      </c>
      <c r="N71" s="59">
        <f>RealAuthFY11!N71-RealAuthFY10!N71</f>
        <v>0</v>
      </c>
      <c r="O71" s="59">
        <f>RealAuthFY11!O71-RealAuthFY10!O71</f>
        <v>0</v>
      </c>
      <c r="P71" s="59">
        <f>RealAuthFY11!P71-RealAuthFY10!P71</f>
        <v>-23030.259999999995</v>
      </c>
      <c r="Q71" s="59">
        <f>RealAuthFY11!Q71-RealAuthFY10!Q71</f>
        <v>0</v>
      </c>
      <c r="R71" s="59">
        <f>RealAuthFY11!R71-RealAuthFY10!R71</f>
        <v>0.33999999996740371</v>
      </c>
      <c r="S71" s="59">
        <f>RealAuthFY11!S71-RealAuthFY10!S71</f>
        <v>0.14199999999982538</v>
      </c>
      <c r="T71" s="59">
        <f>RealAuthFY11!T71-RealAuthFY10!T71</f>
        <v>-2.6000000005296897E-2</v>
      </c>
      <c r="U71" s="59">
        <f>RealAuthFY11!U71-RealAuthFY10!U71</f>
        <v>113549.89599999972</v>
      </c>
    </row>
    <row r="72" spans="1:21" s="51" customFormat="1" ht="11.5" x14ac:dyDescent="0.25">
      <c r="A72" s="51">
        <f>'FY2016 RPDC '!A73</f>
        <v>67</v>
      </c>
      <c r="B72" s="51">
        <f>'FY2016 RPDC '!B73</f>
        <v>2763</v>
      </c>
      <c r="C72" s="51">
        <f>'FY2016 RPDC '!C73</f>
        <v>2763</v>
      </c>
      <c r="D72" s="52" t="str">
        <f>'FY2016 RPDC '!D73</f>
        <v>CLAYTON RIDGE</v>
      </c>
      <c r="E72" s="97">
        <f>RealAuthFY11!E72-RealAuthFY10!E72</f>
        <v>-22.399999999999977</v>
      </c>
      <c r="F72" s="55">
        <f>'FY2016 RPDC '!K73-'FY2016 RPDC '!F73</f>
        <v>80</v>
      </c>
      <c r="G72" s="55">
        <f>'FY2016 RPDC '!L73-'FY2016 RPDC '!G73</f>
        <v>-96763.399999999907</v>
      </c>
      <c r="H72" s="55">
        <f>'FY2016 RPDC '!M73-'FY2016 RPDC '!H73</f>
        <v>136874.04000000004</v>
      </c>
      <c r="I72" s="55">
        <f>'FY2016 RPDC '!N73-'FY2016 RPDC '!I73</f>
        <v>40110.64000000013</v>
      </c>
      <c r="J72" s="59">
        <f>RealAuthFY11!J72-RealAuthFY10!J72</f>
        <v>-106453.49999999994</v>
      </c>
      <c r="K72" s="59">
        <f>RealAuthFY11!K72-RealAuthFY10!K72</f>
        <v>-12571</v>
      </c>
      <c r="L72" s="59">
        <f>RealAuthFY11!L72-RealAuthFY10!L72</f>
        <v>39898</v>
      </c>
      <c r="M72" s="59">
        <f>RealAuthFY11!M72-RealAuthFY10!M72</f>
        <v>24337</v>
      </c>
      <c r="N72" s="59">
        <f>RealAuthFY11!N72-RealAuthFY10!N72</f>
        <v>0</v>
      </c>
      <c r="O72" s="59">
        <f>RealAuthFY11!O72-RealAuthFY10!O72</f>
        <v>0</v>
      </c>
      <c r="P72" s="59">
        <f>RealAuthFY11!P72-RealAuthFY10!P72</f>
        <v>-28431.039999999994</v>
      </c>
      <c r="Q72" s="59">
        <f>RealAuthFY11!Q72-RealAuthFY10!Q72</f>
        <v>-15934.799999999988</v>
      </c>
      <c r="R72" s="59">
        <f>RealAuthFY11!R72-RealAuthFY10!R72</f>
        <v>-0.35999999998603016</v>
      </c>
      <c r="S72" s="59">
        <f>RealAuthFY11!S72-RealAuthFY10!S72</f>
        <v>-0.2480000000068685</v>
      </c>
      <c r="T72" s="59">
        <f>RealAuthFY11!T72-RealAuthFY10!T72</f>
        <v>0.43199999998614658</v>
      </c>
      <c r="U72" s="59">
        <f>RealAuthFY11!U72-RealAuthFY10!U72</f>
        <v>-59044.876000000164</v>
      </c>
    </row>
    <row r="73" spans="1:21" s="51" customFormat="1" ht="11.5" x14ac:dyDescent="0.25">
      <c r="A73" s="51">
        <f>'FY2016 RPDC '!A74</f>
        <v>68</v>
      </c>
      <c r="B73" s="51">
        <f>'FY2016 RPDC '!B74</f>
        <v>1221</v>
      </c>
      <c r="C73" s="51">
        <f>'FY2016 RPDC '!C74</f>
        <v>1221</v>
      </c>
      <c r="D73" s="52" t="str">
        <f>'FY2016 RPDC '!D74</f>
        <v>CLEAR CREEK-AMANA</v>
      </c>
      <c r="E73" s="97">
        <f>RealAuthFY11!E73-RealAuthFY10!E73</f>
        <v>42</v>
      </c>
      <c r="F73" s="55">
        <f>'FY2016 RPDC '!K74-'FY2016 RPDC '!F74</f>
        <v>80</v>
      </c>
      <c r="G73" s="55">
        <f>'FY2016 RPDC '!L74-'FY2016 RPDC '!G74</f>
        <v>416052.19999999925</v>
      </c>
      <c r="H73" s="55">
        <f>'FY2016 RPDC '!M74-'FY2016 RPDC '!H74</f>
        <v>0</v>
      </c>
      <c r="I73" s="55">
        <f>'FY2016 RPDC '!N74-'FY2016 RPDC '!I74</f>
        <v>416052.19999999925</v>
      </c>
      <c r="J73" s="59">
        <f>RealAuthFY11!J73-RealAuthFY10!J73</f>
        <v>-56167</v>
      </c>
      <c r="K73" s="59">
        <f>RealAuthFY11!K73-RealAuthFY10!K73</f>
        <v>-920</v>
      </c>
      <c r="L73" s="59">
        <f>RealAuthFY11!L73-RealAuthFY10!L73</f>
        <v>-10616</v>
      </c>
      <c r="M73" s="59">
        <f>RealAuthFY11!M73-RealAuthFY10!M73</f>
        <v>5883</v>
      </c>
      <c r="N73" s="59">
        <f>RealAuthFY11!N73-RealAuthFY10!N73</f>
        <v>0</v>
      </c>
      <c r="O73" s="59">
        <f>RealAuthFY11!O73-RealAuthFY10!O73</f>
        <v>0</v>
      </c>
      <c r="P73" s="59">
        <f>RealAuthFY11!P73-RealAuthFY10!P73</f>
        <v>-10101.08</v>
      </c>
      <c r="Q73" s="59">
        <f>RealAuthFY11!Q73-RealAuthFY10!Q73</f>
        <v>-5955.5999999999913</v>
      </c>
      <c r="R73" s="59">
        <f>RealAuthFY11!R73-RealAuthFY10!R73</f>
        <v>766618.9800000001</v>
      </c>
      <c r="S73" s="59">
        <f>RealAuthFY11!S73-RealAuthFY10!S73</f>
        <v>80304.857999999993</v>
      </c>
      <c r="T73" s="59">
        <f>RealAuthFY11!T73-RealAuthFY10!T73</f>
        <v>95218.675999999992</v>
      </c>
      <c r="U73" s="59">
        <f>RealAuthFY11!U73-RealAuthFY10!U73</f>
        <v>1280318.0339999963</v>
      </c>
    </row>
    <row r="74" spans="1:21" s="51" customFormat="1" ht="11.5" x14ac:dyDescent="0.25">
      <c r="A74" s="51">
        <f>'FY2016 RPDC '!A75</f>
        <v>69</v>
      </c>
      <c r="B74" s="51">
        <f>'FY2016 RPDC '!B75</f>
        <v>1233</v>
      </c>
      <c r="C74" s="51">
        <f>'FY2016 RPDC '!C75</f>
        <v>1233</v>
      </c>
      <c r="D74" s="52" t="str">
        <f>'FY2016 RPDC '!D75</f>
        <v>CLEAR LAKE</v>
      </c>
      <c r="E74" s="97">
        <f>RealAuthFY11!E74-RealAuthFY10!E74</f>
        <v>-27.200000000000045</v>
      </c>
      <c r="F74" s="55">
        <f>'FY2016 RPDC '!K75-'FY2016 RPDC '!F75</f>
        <v>80</v>
      </c>
      <c r="G74" s="55">
        <f>'FY2016 RPDC '!L75-'FY2016 RPDC '!G75</f>
        <v>-76395</v>
      </c>
      <c r="H74" s="55">
        <f>'FY2016 RPDC '!M75-'FY2016 RPDC '!H75</f>
        <v>155123.3200000003</v>
      </c>
      <c r="I74" s="55">
        <f>'FY2016 RPDC '!N75-'FY2016 RPDC '!I75</f>
        <v>78728.320000000298</v>
      </c>
      <c r="J74" s="59">
        <f>RealAuthFY11!J74-RealAuthFY10!J74</f>
        <v>-5479.2999999999302</v>
      </c>
      <c r="K74" s="59">
        <f>RealAuthFY11!K74-RealAuthFY10!K74</f>
        <v>-460</v>
      </c>
      <c r="L74" s="59">
        <f>RealAuthFY11!L74-RealAuthFY10!L74</f>
        <v>-15618</v>
      </c>
      <c r="M74" s="59">
        <f>RealAuthFY11!M74-RealAuthFY10!M74</f>
        <v>0</v>
      </c>
      <c r="N74" s="59">
        <f>RealAuthFY11!N74-RealAuthFY10!N74</f>
        <v>0</v>
      </c>
      <c r="O74" s="59">
        <f>RealAuthFY11!O74-RealAuthFY10!O74</f>
        <v>0</v>
      </c>
      <c r="P74" s="59">
        <f>RealAuthFY11!P74-RealAuthFY10!P74</f>
        <v>-2594.2400000000002</v>
      </c>
      <c r="Q74" s="59">
        <f>RealAuthFY11!Q74-RealAuthFY10!Q74</f>
        <v>0</v>
      </c>
      <c r="R74" s="59">
        <f>RealAuthFY11!R74-RealAuthFY10!R74</f>
        <v>465134.53100000019</v>
      </c>
      <c r="S74" s="59">
        <f>RealAuthFY11!S74-RealAuthFY10!S74</f>
        <v>50903.286999999997</v>
      </c>
      <c r="T74" s="59">
        <f>RealAuthFY11!T74-RealAuthFY10!T74</f>
        <v>45067.622000000003</v>
      </c>
      <c r="U74" s="59">
        <f>RealAuthFY11!U74-RealAuthFY10!U74</f>
        <v>615682.21999999974</v>
      </c>
    </row>
    <row r="75" spans="1:21" s="51" customFormat="1" ht="11.5" x14ac:dyDescent="0.25">
      <c r="A75" s="51">
        <f>'FY2016 RPDC '!A76</f>
        <v>71</v>
      </c>
      <c r="B75" s="51">
        <f>'FY2016 RPDC '!B76</f>
        <v>1278</v>
      </c>
      <c r="C75" s="51">
        <f>'FY2016 RPDC '!C76</f>
        <v>1278</v>
      </c>
      <c r="D75" s="52" t="str">
        <f>'FY2016 RPDC '!D76</f>
        <v>CLINTON</v>
      </c>
      <c r="E75" s="97">
        <f>RealAuthFY11!E75-RealAuthFY10!E75</f>
        <v>-25.900000000000091</v>
      </c>
      <c r="F75" s="55">
        <f>'FY2016 RPDC '!K76-'FY2016 RPDC '!F76</f>
        <v>80</v>
      </c>
      <c r="G75" s="55">
        <f>'FY2016 RPDC '!L76-'FY2016 RPDC '!G76</f>
        <v>140617.19999999925</v>
      </c>
      <c r="H75" s="55">
        <f>'FY2016 RPDC '!M76-'FY2016 RPDC '!H76</f>
        <v>106853.94000000134</v>
      </c>
      <c r="I75" s="55">
        <f>'FY2016 RPDC '!N76-'FY2016 RPDC '!I76</f>
        <v>247471.1400000006</v>
      </c>
      <c r="J75" s="59">
        <f>RealAuthFY11!J75-RealAuthFY10!J75</f>
        <v>13555</v>
      </c>
      <c r="K75" s="59">
        <f>RealAuthFY11!K75-RealAuthFY10!K75</f>
        <v>-230</v>
      </c>
      <c r="L75" s="59">
        <f>RealAuthFY11!L75-RealAuthFY10!L75</f>
        <v>25625</v>
      </c>
      <c r="M75" s="59">
        <f>RealAuthFY11!M75-RealAuthFY10!M75</f>
        <v>-17235</v>
      </c>
      <c r="N75" s="59">
        <f>RealAuthFY11!N75-RealAuthFY10!N75</f>
        <v>0</v>
      </c>
      <c r="O75" s="59">
        <f>RealAuthFY11!O75-RealAuthFY10!O75</f>
        <v>0</v>
      </c>
      <c r="P75" s="59">
        <f>RealAuthFY11!P75-RealAuthFY10!P75</f>
        <v>-2527.8000000000002</v>
      </c>
      <c r="Q75" s="59">
        <f>RealAuthFY11!Q75-RealAuthFY10!Q75</f>
        <v>86040</v>
      </c>
      <c r="R75" s="59">
        <f>RealAuthFY11!R75-RealAuthFY10!R75</f>
        <v>1625049.5239999997</v>
      </c>
      <c r="S75" s="59">
        <f>RealAuthFY11!S75-RealAuthFY10!S75</f>
        <v>183848.38</v>
      </c>
      <c r="T75" s="59">
        <f>RealAuthFY11!T75-RealAuthFY10!T75</f>
        <v>159287.18799999999</v>
      </c>
      <c r="U75" s="59">
        <f>RealAuthFY11!U75-RealAuthFY10!U75</f>
        <v>2320883.4320000038</v>
      </c>
    </row>
    <row r="76" spans="1:21" s="51" customFormat="1" ht="11.5" x14ac:dyDescent="0.25">
      <c r="A76" s="51" t="e">
        <f>'FY2016 RPDC '!#REF!</f>
        <v>#REF!</v>
      </c>
      <c r="B76" s="51" t="e">
        <f>'FY2016 RPDC '!#REF!</f>
        <v>#REF!</v>
      </c>
      <c r="C76" s="51" t="e">
        <f>'FY2016 RPDC '!#REF!</f>
        <v>#REF!</v>
      </c>
      <c r="D76" s="52" t="e">
        <f>'FY2016 RPDC '!#REF!</f>
        <v>#REF!</v>
      </c>
      <c r="E76" s="97" t="e">
        <f>RealAuthFY11!E76-RealAuthFY10!E76</f>
        <v>#REF!</v>
      </c>
      <c r="F76" s="55" t="e">
        <f>'FY2016 RPDC '!#REF!-'FY2016 RPDC '!#REF!</f>
        <v>#REF!</v>
      </c>
      <c r="G76" s="55" t="e">
        <f>'FY2016 RPDC '!#REF!-'FY2016 RPDC '!#REF!</f>
        <v>#REF!</v>
      </c>
      <c r="H76" s="55" t="e">
        <f>'FY2016 RPDC '!#REF!-'FY2016 RPDC '!#REF!</f>
        <v>#REF!</v>
      </c>
      <c r="I76" s="55" t="e">
        <f>'FY2016 RPDC '!#REF!-'FY2016 RPDC '!#REF!</f>
        <v>#REF!</v>
      </c>
      <c r="J76" s="59">
        <f>RealAuthFY11!J76-RealAuthFY10!J76</f>
        <v>51661.500000000058</v>
      </c>
      <c r="K76" s="59">
        <f>RealAuthFY11!K76-RealAuthFY10!K76</f>
        <v>10918</v>
      </c>
      <c r="L76" s="59">
        <f>RealAuthFY11!L76-RealAuthFY10!L76</f>
        <v>55179</v>
      </c>
      <c r="M76" s="59">
        <f>RealAuthFY11!M76-RealAuthFY10!M76</f>
        <v>24481</v>
      </c>
      <c r="N76" s="59">
        <f>RealAuthFY11!N76-RealAuthFY10!N76</f>
        <v>0</v>
      </c>
      <c r="O76" s="59">
        <f>RealAuthFY11!O76-RealAuthFY10!O76</f>
        <v>0</v>
      </c>
      <c r="P76" s="59">
        <f>RealAuthFY11!P76-RealAuthFY10!P76</f>
        <v>1352.7799999999997</v>
      </c>
      <c r="Q76" s="59">
        <f>RealAuthFY11!Q76-RealAuthFY10!Q76</f>
        <v>0</v>
      </c>
      <c r="R76" s="59" t="e">
        <f>RealAuthFY11!R76-RealAuthFY10!R76</f>
        <v>#REF!</v>
      </c>
      <c r="S76" s="59" t="e">
        <f>RealAuthFY11!S76-RealAuthFY10!S76</f>
        <v>#REF!</v>
      </c>
      <c r="T76" s="59" t="e">
        <f>RealAuthFY11!T76-RealAuthFY10!T76</f>
        <v>#REF!</v>
      </c>
      <c r="U76" s="59" t="e">
        <f>RealAuthFY11!U76-RealAuthFY10!U76</f>
        <v>#REF!</v>
      </c>
    </row>
    <row r="77" spans="1:21" s="51" customFormat="1" ht="11.5" x14ac:dyDescent="0.25">
      <c r="A77" s="51">
        <f>'FY2016 RPDC '!A77</f>
        <v>72</v>
      </c>
      <c r="B77" s="51">
        <f>'FY2016 RPDC '!B77</f>
        <v>1332</v>
      </c>
      <c r="C77" s="51">
        <f>'FY2016 RPDC '!C77</f>
        <v>1332</v>
      </c>
      <c r="D77" s="52" t="str">
        <f>'FY2016 RPDC '!D77</f>
        <v>COLFAX-MINGO</v>
      </c>
      <c r="E77" s="97">
        <f>RealAuthFY11!E77-RealAuthFY10!E77</f>
        <v>3.6999999999999318</v>
      </c>
      <c r="F77" s="55">
        <f>'FY2016 RPDC '!K77-'FY2016 RPDC '!F77</f>
        <v>80</v>
      </c>
      <c r="G77" s="55">
        <f>'FY2016 RPDC '!L77-'FY2016 RPDC '!G77</f>
        <v>83257.799999999814</v>
      </c>
      <c r="H77" s="55">
        <f>'FY2016 RPDC '!M77-'FY2016 RPDC '!H77</f>
        <v>0</v>
      </c>
      <c r="I77" s="55">
        <f>'FY2016 RPDC '!N77-'FY2016 RPDC '!I77</f>
        <v>83257.799999999814</v>
      </c>
      <c r="J77" s="59">
        <f>RealAuthFY11!J77-RealAuthFY10!J77</f>
        <v>50329</v>
      </c>
      <c r="K77" s="59">
        <f>RealAuthFY11!K77-RealAuthFY10!K77</f>
        <v>-24797</v>
      </c>
      <c r="L77" s="59">
        <f>RealAuthFY11!L77-RealAuthFY10!L77</f>
        <v>85546</v>
      </c>
      <c r="M77" s="59">
        <f>RealAuthFY11!M77-RealAuthFY10!M77</f>
        <v>345</v>
      </c>
      <c r="N77" s="59">
        <f>RealAuthFY11!N77-RealAuthFY10!N77</f>
        <v>0</v>
      </c>
      <c r="O77" s="59">
        <f>RealAuthFY11!O77-RealAuthFY10!O77</f>
        <v>0</v>
      </c>
      <c r="P77" s="59">
        <f>RealAuthFY11!P77-RealAuthFY10!P77</f>
        <v>0</v>
      </c>
      <c r="Q77" s="59">
        <f>RealAuthFY11!Q77-RealAuthFY10!Q77</f>
        <v>310622.39999999997</v>
      </c>
      <c r="R77" s="59">
        <f>RealAuthFY11!R77-RealAuthFY10!R77</f>
        <v>0.20899999991524965</v>
      </c>
      <c r="S77" s="59">
        <f>RealAuthFY11!S77-RealAuthFY10!S77</f>
        <v>6.7999999999301508E-2</v>
      </c>
      <c r="T77" s="59">
        <f>RealAuthFY11!T77-RealAuthFY10!T77</f>
        <v>0.40699999999196734</v>
      </c>
      <c r="U77" s="59">
        <f>RealAuthFY11!U77-RealAuthFY10!U77</f>
        <v>505303.88399999961</v>
      </c>
    </row>
    <row r="78" spans="1:21" s="51" customFormat="1" ht="11.5" x14ac:dyDescent="0.25">
      <c r="A78" s="51">
        <f>'FY2016 RPDC '!A78</f>
        <v>73</v>
      </c>
      <c r="B78" s="51">
        <f>'FY2016 RPDC '!B78</f>
        <v>1337</v>
      </c>
      <c r="C78" s="51">
        <f>'FY2016 RPDC '!C78</f>
        <v>1337</v>
      </c>
      <c r="D78" s="52" t="str">
        <f>'FY2016 RPDC '!D78</f>
        <v>COLLEGE</v>
      </c>
      <c r="E78" s="97">
        <f>RealAuthFY11!E78-RealAuthFY10!E78</f>
        <v>115.59999999999945</v>
      </c>
      <c r="F78" s="55">
        <f>'FY2016 RPDC '!K78-'FY2016 RPDC '!F78</f>
        <v>80</v>
      </c>
      <c r="G78" s="55">
        <f>'FY2016 RPDC '!L78-'FY2016 RPDC '!G78</f>
        <v>1119981.3999999985</v>
      </c>
      <c r="H78" s="55">
        <f>'FY2016 RPDC '!M78-'FY2016 RPDC '!H78</f>
        <v>0</v>
      </c>
      <c r="I78" s="55">
        <f>'FY2016 RPDC '!N78-'FY2016 RPDC '!I78</f>
        <v>1119981.3999999985</v>
      </c>
      <c r="J78" s="59">
        <f>RealAuthFY11!J78-RealAuthFY10!J78</f>
        <v>25910</v>
      </c>
      <c r="K78" s="59">
        <f>RealAuthFY11!K78-RealAuthFY10!K78</f>
        <v>1870</v>
      </c>
      <c r="L78" s="59">
        <f>RealAuthFY11!L78-RealAuthFY10!L78</f>
        <v>230</v>
      </c>
      <c r="M78" s="59">
        <f>RealAuthFY11!M78-RealAuthFY10!M78</f>
        <v>0</v>
      </c>
      <c r="N78" s="59">
        <f>RealAuthFY11!N78-RealAuthFY10!N78</f>
        <v>0</v>
      </c>
      <c r="O78" s="59">
        <f>RealAuthFY11!O78-RealAuthFY10!O78</f>
        <v>0</v>
      </c>
      <c r="P78" s="59">
        <f>RealAuthFY11!P78-RealAuthFY10!P78</f>
        <v>0</v>
      </c>
      <c r="Q78" s="59">
        <f>RealAuthFY11!Q78-RealAuthFY10!Q78</f>
        <v>0</v>
      </c>
      <c r="R78" s="59">
        <f>RealAuthFY11!R78-RealAuthFY10!R78</f>
        <v>2189440.662</v>
      </c>
      <c r="S78" s="59">
        <f>RealAuthFY11!S78-RealAuthFY10!S78</f>
        <v>202795.42499999999</v>
      </c>
      <c r="T78" s="59">
        <f>RealAuthFY11!T78-RealAuthFY10!T78</f>
        <v>295643.72399999993</v>
      </c>
      <c r="U78" s="59">
        <f>RealAuthFY11!U78-RealAuthFY10!U78</f>
        <v>3835871.2109999992</v>
      </c>
    </row>
    <row r="79" spans="1:21" s="51" customFormat="1" ht="11.5" x14ac:dyDescent="0.25">
      <c r="A79" s="51">
        <f>'FY2016 RPDC '!A79</f>
        <v>74</v>
      </c>
      <c r="B79" s="51">
        <f>'FY2016 RPDC '!B79</f>
        <v>1350</v>
      </c>
      <c r="C79" s="51">
        <f>'FY2016 RPDC '!C79</f>
        <v>1350</v>
      </c>
      <c r="D79" s="52" t="str">
        <f>'FY2016 RPDC '!D79</f>
        <v>COLLINS-MAXWELL</v>
      </c>
      <c r="E79" s="97">
        <f>RealAuthFY11!E79-RealAuthFY10!E79</f>
        <v>-9.1000000000000227</v>
      </c>
      <c r="F79" s="55">
        <f>'FY2016 RPDC '!K79-'FY2016 RPDC '!F79</f>
        <v>80</v>
      </c>
      <c r="G79" s="55">
        <f>'FY2016 RPDC '!L79-'FY2016 RPDC '!G79</f>
        <v>-19634.800000000279</v>
      </c>
      <c r="H79" s="55">
        <f>'FY2016 RPDC '!M79-'FY2016 RPDC '!H79</f>
        <v>50688.150000000373</v>
      </c>
      <c r="I79" s="55">
        <f>'FY2016 RPDC '!N79-'FY2016 RPDC '!I79</f>
        <v>31053.350000000093</v>
      </c>
      <c r="J79" s="59">
        <f>RealAuthFY11!J79-RealAuthFY10!J79</f>
        <v>-105432.20000000019</v>
      </c>
      <c r="K79" s="59">
        <f>RealAuthFY11!K79-RealAuthFY10!K79</f>
        <v>15142</v>
      </c>
      <c r="L79" s="59">
        <f>RealAuthFY11!L79-RealAuthFY10!L79</f>
        <v>-40992</v>
      </c>
      <c r="M79" s="59">
        <f>RealAuthFY11!M79-RealAuthFY10!M79</f>
        <v>-27460</v>
      </c>
      <c r="N79" s="59">
        <f>RealAuthFY11!N79-RealAuthFY10!N79</f>
        <v>0</v>
      </c>
      <c r="O79" s="59">
        <f>RealAuthFY11!O79-RealAuthFY10!O79</f>
        <v>0</v>
      </c>
      <c r="P79" s="59">
        <f>RealAuthFY11!P79-RealAuthFY10!P79</f>
        <v>-12082.399999999994</v>
      </c>
      <c r="Q79" s="59">
        <f>RealAuthFY11!Q79-RealAuthFY10!Q79</f>
        <v>151948.19999999995</v>
      </c>
      <c r="R79" s="59">
        <f>RealAuthFY11!R79-RealAuthFY10!R79</f>
        <v>0.17200000025331974</v>
      </c>
      <c r="S79" s="59">
        <f>RealAuthFY11!S79-RealAuthFY10!S79</f>
        <v>-0.23999999999068677</v>
      </c>
      <c r="T79" s="59">
        <f>RealAuthFY11!T79-RealAuthFY10!T79</f>
        <v>0.1840000000083819</v>
      </c>
      <c r="U79" s="59">
        <f>RealAuthFY11!U79-RealAuthFY10!U79</f>
        <v>12177.066000000574</v>
      </c>
    </row>
    <row r="80" spans="1:21" s="51" customFormat="1" ht="11.5" x14ac:dyDescent="0.25">
      <c r="A80" s="51">
        <f>'FY2016 RPDC '!A80</f>
        <v>75</v>
      </c>
      <c r="B80" s="51">
        <f>'FY2016 RPDC '!B80</f>
        <v>1359</v>
      </c>
      <c r="C80" s="51">
        <f>'FY2016 RPDC '!C80</f>
        <v>1359</v>
      </c>
      <c r="D80" s="52" t="str">
        <f>'FY2016 RPDC '!D80</f>
        <v>COLO-NESCO</v>
      </c>
      <c r="E80" s="97">
        <f>RealAuthFY11!E80-RealAuthFY10!E80</f>
        <v>-5.3999999999999773</v>
      </c>
      <c r="F80" s="55">
        <f>'FY2016 RPDC '!K80-'FY2016 RPDC '!F80</f>
        <v>80</v>
      </c>
      <c r="G80" s="55">
        <f>'FY2016 RPDC '!L80-'FY2016 RPDC '!G80</f>
        <v>7307.4000000003725</v>
      </c>
      <c r="H80" s="55">
        <f>'FY2016 RPDC '!M80-'FY2016 RPDC '!H80</f>
        <v>26426.519999999553</v>
      </c>
      <c r="I80" s="55">
        <f>'FY2016 RPDC '!N80-'FY2016 RPDC '!I80</f>
        <v>33733.919999999925</v>
      </c>
      <c r="J80" s="59">
        <f>RealAuthFY11!J80-RealAuthFY10!J80</f>
        <v>23323.600000000035</v>
      </c>
      <c r="K80" s="59">
        <f>RealAuthFY11!K80-RealAuthFY10!K80</f>
        <v>11421</v>
      </c>
      <c r="L80" s="59">
        <f>RealAuthFY11!L80-RealAuthFY10!L80</f>
        <v>8183</v>
      </c>
      <c r="M80" s="59">
        <f>RealAuthFY11!M80-RealAuthFY10!M80</f>
        <v>-11536</v>
      </c>
      <c r="N80" s="59">
        <f>RealAuthFY11!N80-RealAuthFY10!N80</f>
        <v>0</v>
      </c>
      <c r="O80" s="59">
        <f>RealAuthFY11!O80-RealAuthFY10!O80</f>
        <v>0</v>
      </c>
      <c r="P80" s="59">
        <f>RealAuthFY11!P80-RealAuthFY10!P80</f>
        <v>0</v>
      </c>
      <c r="Q80" s="59">
        <f>RealAuthFY11!Q80-RealAuthFY10!Q80</f>
        <v>0</v>
      </c>
      <c r="R80" s="59">
        <f>RealAuthFY11!R80-RealAuthFY10!R80</f>
        <v>-0.20199999999022111</v>
      </c>
      <c r="S80" s="59">
        <f>RealAuthFY11!S80-RealAuthFY10!S80</f>
        <v>0.37000000000261934</v>
      </c>
      <c r="T80" s="59">
        <f>RealAuthFY11!T80-RealAuthFY10!T80</f>
        <v>-0.48799999999755528</v>
      </c>
      <c r="U80" s="59">
        <f>RealAuthFY11!U80-RealAuthFY10!U80</f>
        <v>65125.200000000186</v>
      </c>
    </row>
    <row r="81" spans="1:21" s="51" customFormat="1" ht="11.5" x14ac:dyDescent="0.25">
      <c r="A81" s="51">
        <f>'FY2016 RPDC '!A81</f>
        <v>76</v>
      </c>
      <c r="B81" s="51">
        <f>'FY2016 RPDC '!B81</f>
        <v>1368</v>
      </c>
      <c r="C81" s="51">
        <f>'FY2016 RPDC '!C81</f>
        <v>1368</v>
      </c>
      <c r="D81" s="52" t="str">
        <f>'FY2016 RPDC '!D81</f>
        <v>COLUMBUS</v>
      </c>
      <c r="E81" s="97">
        <f>RealAuthFY11!E81-RealAuthFY10!E81</f>
        <v>0.5</v>
      </c>
      <c r="F81" s="55">
        <f>'FY2016 RPDC '!K81-'FY2016 RPDC '!F81</f>
        <v>80</v>
      </c>
      <c r="G81" s="55">
        <f>'FY2016 RPDC '!L81-'FY2016 RPDC '!G81</f>
        <v>68470.600000000559</v>
      </c>
      <c r="H81" s="55">
        <f>'FY2016 RPDC '!M81-'FY2016 RPDC '!H81</f>
        <v>0</v>
      </c>
      <c r="I81" s="55">
        <f>'FY2016 RPDC '!N81-'FY2016 RPDC '!I81</f>
        <v>68470.600000000559</v>
      </c>
      <c r="J81" s="59">
        <f>RealAuthFY11!J81-RealAuthFY10!J81</f>
        <v>1833.3000000002794</v>
      </c>
      <c r="K81" s="59">
        <f>RealAuthFY11!K81-RealAuthFY10!K81</f>
        <v>68296</v>
      </c>
      <c r="L81" s="59">
        <f>RealAuthFY11!L81-RealAuthFY10!L81</f>
        <v>115919.30000000028</v>
      </c>
      <c r="M81" s="59">
        <f>RealAuthFY11!M81-RealAuthFY10!M81</f>
        <v>92385</v>
      </c>
      <c r="N81" s="59">
        <f>RealAuthFY11!N81-RealAuthFY10!N81</f>
        <v>0</v>
      </c>
      <c r="O81" s="59">
        <f>RealAuthFY11!O81-RealAuthFY10!O81</f>
        <v>0</v>
      </c>
      <c r="P81" s="59">
        <f>RealAuthFY11!P81-RealAuthFY10!P81</f>
        <v>-3355.4399999999878</v>
      </c>
      <c r="Q81" s="59">
        <f>RealAuthFY11!Q81-RealAuthFY10!Q81</f>
        <v>829503</v>
      </c>
      <c r="R81" s="59">
        <f>RealAuthFY11!R81-RealAuthFY10!R81</f>
        <v>0.2099999999627471</v>
      </c>
      <c r="S81" s="59">
        <f>RealAuthFY11!S81-RealAuthFY10!S81</f>
        <v>0.14999999999417923</v>
      </c>
      <c r="T81" s="59">
        <f>RealAuthFY11!T81-RealAuthFY10!T81</f>
        <v>0.18999999997322448</v>
      </c>
      <c r="U81" s="59">
        <f>RealAuthFY11!U81-RealAuthFY10!U81</f>
        <v>1173052.3100000005</v>
      </c>
    </row>
    <row r="82" spans="1:21" s="51" customFormat="1" ht="11.5" x14ac:dyDescent="0.25">
      <c r="A82" s="51">
        <f>'FY2016 RPDC '!A82</f>
        <v>77</v>
      </c>
      <c r="B82" s="51">
        <f>'FY2016 RPDC '!B82</f>
        <v>1413</v>
      </c>
      <c r="C82" s="51">
        <f>'FY2016 RPDC '!C82</f>
        <v>1413</v>
      </c>
      <c r="D82" s="52" t="str">
        <f>'FY2016 RPDC '!D82</f>
        <v>COON RAPIDS-BAYARD</v>
      </c>
      <c r="E82" s="97">
        <f>RealAuthFY11!E82-RealAuthFY10!E82</f>
        <v>-10.600000000000023</v>
      </c>
      <c r="F82" s="55">
        <f>'FY2016 RPDC '!K82-'FY2016 RPDC '!F82</f>
        <v>80</v>
      </c>
      <c r="G82" s="55">
        <f>'FY2016 RPDC '!L82-'FY2016 RPDC '!G82</f>
        <v>-37797.5</v>
      </c>
      <c r="H82" s="55">
        <f>'FY2016 RPDC '!M82-'FY2016 RPDC '!H82</f>
        <v>63921.14000000013</v>
      </c>
      <c r="I82" s="55">
        <f>'FY2016 RPDC '!N82-'FY2016 RPDC '!I82</f>
        <v>26123.64000000013</v>
      </c>
      <c r="J82" s="59">
        <f>RealAuthFY11!J82-RealAuthFY10!J82</f>
        <v>34511</v>
      </c>
      <c r="K82" s="59">
        <f>RealAuthFY11!K82-RealAuthFY10!K82</f>
        <v>10961</v>
      </c>
      <c r="L82" s="59">
        <f>RealAuthFY11!L82-RealAuthFY10!L82</f>
        <v>-10156</v>
      </c>
      <c r="M82" s="59">
        <f>RealAuthFY11!M82-RealAuthFY10!M82</f>
        <v>230</v>
      </c>
      <c r="N82" s="59">
        <f>RealAuthFY11!N82-RealAuthFY10!N82</f>
        <v>0</v>
      </c>
      <c r="O82" s="59">
        <f>RealAuthFY11!O82-RealAuthFY10!O82</f>
        <v>0</v>
      </c>
      <c r="P82" s="59">
        <f>RealAuthFY11!P82-RealAuthFY10!P82</f>
        <v>0</v>
      </c>
      <c r="Q82" s="59">
        <f>RealAuthFY11!Q82-RealAuthFY10!Q82</f>
        <v>0</v>
      </c>
      <c r="R82" s="59">
        <f>RealAuthFY11!R82-RealAuthFY10!R82</f>
        <v>-0.38500000000931323</v>
      </c>
      <c r="S82" s="59">
        <f>RealAuthFY11!S82-RealAuthFY10!S82</f>
        <v>-0.125</v>
      </c>
      <c r="T82" s="59">
        <f>RealAuthFY11!T82-RealAuthFY10!T82</f>
        <v>4.499999999825377E-2</v>
      </c>
      <c r="U82" s="59">
        <f>RealAuthFY11!U82-RealAuthFY10!U82</f>
        <v>61669.174999999814</v>
      </c>
    </row>
    <row r="83" spans="1:21" s="51" customFormat="1" ht="11.5" x14ac:dyDescent="0.25">
      <c r="A83" s="51">
        <f>'FY2016 RPDC '!A83</f>
        <v>78</v>
      </c>
      <c r="B83" s="51">
        <f>'FY2016 RPDC '!B83</f>
        <v>1431</v>
      </c>
      <c r="C83" s="51">
        <f>'FY2016 RPDC '!C83</f>
        <v>1431</v>
      </c>
      <c r="D83" s="52" t="str">
        <f>'FY2016 RPDC '!D83</f>
        <v>CORNING</v>
      </c>
      <c r="E83" s="97">
        <f>RealAuthFY11!E83-RealAuthFY10!E83</f>
        <v>-11.399999999999977</v>
      </c>
      <c r="F83" s="55">
        <f>'FY2016 RPDC '!K83-'FY2016 RPDC '!F83</f>
        <v>80</v>
      </c>
      <c r="G83" s="55">
        <f>'FY2016 RPDC '!L83-'FY2016 RPDC '!G83</f>
        <v>-40588.5</v>
      </c>
      <c r="H83" s="55">
        <f>'FY2016 RPDC '!M83-'FY2016 RPDC '!H83</f>
        <v>67388.430000000168</v>
      </c>
      <c r="I83" s="55">
        <f>'FY2016 RPDC '!N83-'FY2016 RPDC '!I83</f>
        <v>26799.930000000168</v>
      </c>
      <c r="J83" s="59">
        <f>RealAuthFY11!J83-RealAuthFY10!J83</f>
        <v>21762.600000000006</v>
      </c>
      <c r="K83" s="59">
        <f>RealAuthFY11!K83-RealAuthFY10!K83</f>
        <v>16798</v>
      </c>
      <c r="L83" s="59">
        <f>RealAuthFY11!L83-RealAuthFY10!L83</f>
        <v>-20749</v>
      </c>
      <c r="M83" s="59">
        <f>RealAuthFY11!M83-RealAuthFY10!M83</f>
        <v>-5791</v>
      </c>
      <c r="N83" s="59">
        <f>RealAuthFY11!N83-RealAuthFY10!N83</f>
        <v>0</v>
      </c>
      <c r="O83" s="59">
        <f>RealAuthFY11!O83-RealAuthFY10!O83</f>
        <v>0</v>
      </c>
      <c r="P83" s="59">
        <f>RealAuthFY11!P83-RealAuthFY10!P83</f>
        <v>0</v>
      </c>
      <c r="Q83" s="59">
        <f>RealAuthFY11!Q83-RealAuthFY10!Q83</f>
        <v>0</v>
      </c>
      <c r="R83" s="59">
        <f>RealAuthFY11!R83-RealAuthFY10!R83</f>
        <v>0.20800000004237518</v>
      </c>
      <c r="S83" s="59">
        <f>RealAuthFY11!S83-RealAuthFY10!S83</f>
        <v>-0.14399999999659485</v>
      </c>
      <c r="T83" s="59">
        <f>RealAuthFY11!T83-RealAuthFY10!T83</f>
        <v>0.1680000000014843</v>
      </c>
      <c r="U83" s="59">
        <f>RealAuthFY11!U83-RealAuthFY10!U83</f>
        <v>38820.76200000057</v>
      </c>
    </row>
    <row r="84" spans="1:21" s="51" customFormat="1" ht="11.5" x14ac:dyDescent="0.25">
      <c r="A84" s="51">
        <f>'FY2016 RPDC '!A84</f>
        <v>79</v>
      </c>
      <c r="B84" s="51">
        <f>'FY2016 RPDC '!B84</f>
        <v>1449</v>
      </c>
      <c r="C84" s="51">
        <f>'FY2016 RPDC '!C84</f>
        <v>1449</v>
      </c>
      <c r="D84" s="52" t="str">
        <f>'FY2016 RPDC '!D84</f>
        <v>CORWITH-WESLEY</v>
      </c>
      <c r="E84" s="97">
        <f>RealAuthFY11!E84-RealAuthFY10!E84</f>
        <v>-109.1</v>
      </c>
      <c r="F84" s="55">
        <f>'FY2016 RPDC '!K84-'FY2016 RPDC '!F84</f>
        <v>-6541</v>
      </c>
      <c r="G84" s="55">
        <f>'FY2016 RPDC '!L84-'FY2016 RPDC '!G84</f>
        <v>-713623</v>
      </c>
      <c r="H84" s="55">
        <f>'FY2016 RPDC '!M84-'FY2016 RPDC '!H84</f>
        <v>-17657</v>
      </c>
      <c r="I84" s="55">
        <f>'FY2016 RPDC '!N84-'FY2016 RPDC '!I84</f>
        <v>-731280</v>
      </c>
      <c r="J84" s="59">
        <f>RealAuthFY11!J84-RealAuthFY10!J84</f>
        <v>-10784.5</v>
      </c>
      <c r="K84" s="59">
        <f>RealAuthFY11!K84-RealAuthFY10!K84</f>
        <v>-5883</v>
      </c>
      <c r="L84" s="59">
        <f>RealAuthFY11!L84-RealAuthFY10!L84</f>
        <v>-9351</v>
      </c>
      <c r="M84" s="59">
        <f>RealAuthFY11!M84-RealAuthFY10!M84</f>
        <v>-5653</v>
      </c>
      <c r="N84" s="59">
        <f>RealAuthFY11!N84-RealAuthFY10!N84</f>
        <v>0</v>
      </c>
      <c r="O84" s="59">
        <f>RealAuthFY11!O84-RealAuthFY10!O84</f>
        <v>0</v>
      </c>
      <c r="P84" s="59">
        <f>RealAuthFY11!P84-RealAuthFY10!P84</f>
        <v>548.67999999999302</v>
      </c>
      <c r="Q84" s="59">
        <f>RealAuthFY11!Q84-RealAuthFY10!Q84</f>
        <v>0</v>
      </c>
      <c r="R84" s="59">
        <f>RealAuthFY11!R84-RealAuthFY10!R84</f>
        <v>0.29999999993015081</v>
      </c>
      <c r="S84" s="59">
        <f>RealAuthFY11!S84-RealAuthFY10!S84</f>
        <v>-0.42000000000552973</v>
      </c>
      <c r="T84" s="59">
        <f>RealAuthFY11!T84-RealAuthFY10!T84</f>
        <v>-0.22400000000197906</v>
      </c>
      <c r="U84" s="59">
        <f>RealAuthFY11!U84-RealAuthFY10!U84</f>
        <v>-762403.16399999987</v>
      </c>
    </row>
    <row r="85" spans="1:21" s="51" customFormat="1" ht="11.5" x14ac:dyDescent="0.25">
      <c r="A85" s="51">
        <f>'FY2016 RPDC '!A85</f>
        <v>80</v>
      </c>
      <c r="B85" s="51">
        <f>'FY2016 RPDC '!B85</f>
        <v>1476</v>
      </c>
      <c r="C85" s="51">
        <f>'FY2016 RPDC '!C85</f>
        <v>1476</v>
      </c>
      <c r="D85" s="52" t="str">
        <f>'FY2016 RPDC '!D85</f>
        <v>COUNCIL BLUFFS</v>
      </c>
      <c r="E85" s="97">
        <f>RealAuthFY11!E85-RealAuthFY10!E85</f>
        <v>105.60000000000036</v>
      </c>
      <c r="F85" s="55">
        <f>'FY2016 RPDC '!K85-'FY2016 RPDC '!F85</f>
        <v>80</v>
      </c>
      <c r="G85" s="55">
        <f>'FY2016 RPDC '!L85-'FY2016 RPDC '!G85</f>
        <v>1407655.5</v>
      </c>
      <c r="H85" s="55">
        <f>'FY2016 RPDC '!M85-'FY2016 RPDC '!H85</f>
        <v>0</v>
      </c>
      <c r="I85" s="55">
        <f>'FY2016 RPDC '!N85-'FY2016 RPDC '!I85</f>
        <v>1407655.5</v>
      </c>
      <c r="J85" s="59">
        <f>RealAuthFY11!J85-RealAuthFY10!J85</f>
        <v>-39975</v>
      </c>
      <c r="K85" s="59">
        <f>RealAuthFY11!K85-RealAuthFY10!K85</f>
        <v>-345</v>
      </c>
      <c r="L85" s="59">
        <f>RealAuthFY11!L85-RealAuthFY10!L85</f>
        <v>13555</v>
      </c>
      <c r="M85" s="59">
        <f>RealAuthFY11!M85-RealAuthFY10!M85</f>
        <v>0</v>
      </c>
      <c r="N85" s="59">
        <f>RealAuthFY11!N85-RealAuthFY10!N85</f>
        <v>0</v>
      </c>
      <c r="O85" s="59">
        <f>RealAuthFY11!O85-RealAuthFY10!O85</f>
        <v>0</v>
      </c>
      <c r="P85" s="59">
        <f>RealAuthFY11!P85-RealAuthFY10!P85</f>
        <v>-23220.999999999996</v>
      </c>
      <c r="Q85" s="59">
        <f>RealAuthFY11!Q85-RealAuthFY10!Q85</f>
        <v>-41139</v>
      </c>
      <c r="R85" s="59">
        <f>RealAuthFY11!R85-RealAuthFY10!R85</f>
        <v>5071059.0460000001</v>
      </c>
      <c r="S85" s="59">
        <f>RealAuthFY11!S85-RealAuthFY10!S85</f>
        <v>537542.08100000001</v>
      </c>
      <c r="T85" s="59">
        <f>RealAuthFY11!T85-RealAuthFY10!T85</f>
        <v>575842.01500000001</v>
      </c>
      <c r="U85" s="59">
        <f>RealAuthFY11!U85-RealAuthFY10!U85</f>
        <v>7500973.6420000046</v>
      </c>
    </row>
    <row r="86" spans="1:21" s="51" customFormat="1" ht="11.5" x14ac:dyDescent="0.25">
      <c r="A86" s="51">
        <f>'FY2016 RPDC '!A86</f>
        <v>81</v>
      </c>
      <c r="B86" s="51">
        <f>'FY2016 RPDC '!B86</f>
        <v>1503</v>
      </c>
      <c r="C86" s="51">
        <f>'FY2016 RPDC '!C86</f>
        <v>1503</v>
      </c>
      <c r="D86" s="52" t="str">
        <f>'FY2016 RPDC '!D86</f>
        <v>CRESTON</v>
      </c>
      <c r="E86" s="97">
        <f>RealAuthFY11!E86-RealAuthFY10!E86</f>
        <v>-28.700000000000045</v>
      </c>
      <c r="F86" s="55">
        <f>'FY2016 RPDC '!K86-'FY2016 RPDC '!F86</f>
        <v>80</v>
      </c>
      <c r="G86" s="55">
        <f>'FY2016 RPDC '!L86-'FY2016 RPDC '!G86</f>
        <v>-70960.200000001118</v>
      </c>
      <c r="H86" s="55">
        <f>'FY2016 RPDC '!M86-'FY2016 RPDC '!H86</f>
        <v>161707.53000000119</v>
      </c>
      <c r="I86" s="55">
        <f>'FY2016 RPDC '!N86-'FY2016 RPDC '!I86</f>
        <v>90747.330000000075</v>
      </c>
      <c r="J86" s="59">
        <f>RealAuthFY11!J86-RealAuthFY10!J86</f>
        <v>9790</v>
      </c>
      <c r="K86" s="59">
        <f>RealAuthFY11!K86-RealAuthFY10!K86</f>
        <v>-230</v>
      </c>
      <c r="L86" s="59">
        <f>RealAuthFY11!L86-RealAuthFY10!L86</f>
        <v>-94830</v>
      </c>
      <c r="M86" s="59">
        <f>RealAuthFY11!M86-RealAuthFY10!M86</f>
        <v>18020</v>
      </c>
      <c r="N86" s="59">
        <f>RealAuthFY11!N86-RealAuthFY10!N86</f>
        <v>0</v>
      </c>
      <c r="O86" s="59">
        <f>RealAuthFY11!O86-RealAuthFY10!O86</f>
        <v>0</v>
      </c>
      <c r="P86" s="59">
        <f>RealAuthFY11!P86-RealAuthFY10!P86</f>
        <v>101.19999999999982</v>
      </c>
      <c r="Q86" s="59">
        <f>RealAuthFY11!Q86-RealAuthFY10!Q86</f>
        <v>88950</v>
      </c>
      <c r="R86" s="59">
        <f>RealAuthFY11!R86-RealAuthFY10!R86</f>
        <v>550532.99</v>
      </c>
      <c r="S86" s="59">
        <f>RealAuthFY11!S86-RealAuthFY10!S86</f>
        <v>54578.780999999988</v>
      </c>
      <c r="T86" s="59">
        <f>RealAuthFY11!T86-RealAuthFY10!T86</f>
        <v>65428.217999999979</v>
      </c>
      <c r="U86" s="59">
        <f>RealAuthFY11!U86-RealAuthFY10!U86</f>
        <v>783088.51900000311</v>
      </c>
    </row>
    <row r="87" spans="1:21" s="51" customFormat="1" ht="11.5" x14ac:dyDescent="0.25">
      <c r="A87" s="51">
        <f>'FY2016 RPDC '!A87</f>
        <v>82</v>
      </c>
      <c r="B87" s="51">
        <f>'FY2016 RPDC '!B87</f>
        <v>1576</v>
      </c>
      <c r="C87" s="51">
        <f>'FY2016 RPDC '!C87</f>
        <v>1576</v>
      </c>
      <c r="D87" s="52" t="str">
        <f>'FY2016 RPDC '!D87</f>
        <v>DALLAS CENTER-GRIMES</v>
      </c>
      <c r="E87" s="97">
        <f>RealAuthFY11!E87-RealAuthFY10!E87</f>
        <v>104.40000000000009</v>
      </c>
      <c r="F87" s="55">
        <f>'FY2016 RPDC '!K87-'FY2016 RPDC '!F87</f>
        <v>80</v>
      </c>
      <c r="G87" s="55">
        <f>'FY2016 RPDC '!L87-'FY2016 RPDC '!G87</f>
        <v>852730</v>
      </c>
      <c r="H87" s="55">
        <f>'FY2016 RPDC '!M87-'FY2016 RPDC '!H87</f>
        <v>0</v>
      </c>
      <c r="I87" s="55">
        <f>'FY2016 RPDC '!N87-'FY2016 RPDC '!I87</f>
        <v>852730</v>
      </c>
      <c r="J87" s="59">
        <f>RealAuthFY11!J87-RealAuthFY10!J87</f>
        <v>4793</v>
      </c>
      <c r="K87" s="59">
        <f>RealAuthFY11!K87-RealAuthFY10!K87</f>
        <v>-149072</v>
      </c>
      <c r="L87" s="59">
        <f>RealAuthFY11!L87-RealAuthFY10!L87</f>
        <v>-23427</v>
      </c>
      <c r="M87" s="59">
        <f>RealAuthFY11!M87-RealAuthFY10!M87</f>
        <v>-20552</v>
      </c>
      <c r="N87" s="59">
        <f>RealAuthFY11!N87-RealAuthFY10!N87</f>
        <v>0</v>
      </c>
      <c r="O87" s="59">
        <f>RealAuthFY11!O87-RealAuthFY10!O87</f>
        <v>0</v>
      </c>
      <c r="P87" s="59">
        <f>RealAuthFY11!P87-RealAuthFY10!P87</f>
        <v>0</v>
      </c>
      <c r="Q87" s="59">
        <f>RealAuthFY11!Q87-RealAuthFY10!Q87</f>
        <v>0</v>
      </c>
      <c r="R87" s="59">
        <f>RealAuthFY11!R87-RealAuthFY10!R87</f>
        <v>1880248.665</v>
      </c>
      <c r="S87" s="59">
        <f>RealAuthFY11!S87-RealAuthFY10!S87</f>
        <v>237753.47499999998</v>
      </c>
      <c r="T87" s="59">
        <f>RealAuthFY11!T87-RealAuthFY10!T87</f>
        <v>169839.75</v>
      </c>
      <c r="U87" s="59">
        <f>RealAuthFY11!U87-RealAuthFY10!U87</f>
        <v>2952313.8900000006</v>
      </c>
    </row>
    <row r="88" spans="1:21" s="51" customFormat="1" ht="11.5" x14ac:dyDescent="0.25">
      <c r="A88" s="51">
        <f>'FY2016 RPDC '!A88</f>
        <v>83</v>
      </c>
      <c r="B88" s="51">
        <f>'FY2016 RPDC '!B88</f>
        <v>1602</v>
      </c>
      <c r="C88" s="51">
        <f>'FY2016 RPDC '!C88</f>
        <v>1602</v>
      </c>
      <c r="D88" s="52" t="str">
        <f>'FY2016 RPDC '!D88</f>
        <v>DANVILLE</v>
      </c>
      <c r="E88" s="97">
        <f>RealAuthFY11!E88-RealAuthFY10!E88</f>
        <v>10</v>
      </c>
      <c r="F88" s="55">
        <f>'FY2016 RPDC '!K88-'FY2016 RPDC '!F88</f>
        <v>80</v>
      </c>
      <c r="G88" s="55">
        <f>'FY2016 RPDC '!L88-'FY2016 RPDC '!G88</f>
        <v>103276.19999999972</v>
      </c>
      <c r="H88" s="55">
        <f>'FY2016 RPDC '!M88-'FY2016 RPDC '!H88</f>
        <v>0</v>
      </c>
      <c r="I88" s="55">
        <f>'FY2016 RPDC '!N88-'FY2016 RPDC '!I88</f>
        <v>103276.19999999972</v>
      </c>
      <c r="J88" s="59">
        <f>RealAuthFY11!J88-RealAuthFY10!J88</f>
        <v>-183803</v>
      </c>
      <c r="K88" s="59">
        <f>RealAuthFY11!K88-RealAuthFY10!K88</f>
        <v>36719</v>
      </c>
      <c r="L88" s="59">
        <f>RealAuthFY11!L88-RealAuthFY10!L88</f>
        <v>-22697.699999999953</v>
      </c>
      <c r="M88" s="59">
        <f>RealAuthFY11!M88-RealAuthFY10!M88</f>
        <v>-52275</v>
      </c>
      <c r="N88" s="59">
        <f>RealAuthFY11!N88-RealAuthFY10!N88</f>
        <v>0</v>
      </c>
      <c r="O88" s="59">
        <f>RealAuthFY11!O88-RealAuthFY10!O88</f>
        <v>0</v>
      </c>
      <c r="P88" s="59">
        <f>RealAuthFY11!P88-RealAuthFY10!P88</f>
        <v>-12064.579999999958</v>
      </c>
      <c r="Q88" s="59">
        <f>RealAuthFY11!Q88-RealAuthFY10!Q88</f>
        <v>194361</v>
      </c>
      <c r="R88" s="59">
        <f>RealAuthFY11!R88-RealAuthFY10!R88</f>
        <v>-9.4000000506639481E-2</v>
      </c>
      <c r="S88" s="59">
        <f>RealAuthFY11!S88-RealAuthFY10!S88</f>
        <v>-0.41600000002654269</v>
      </c>
      <c r="T88" s="59">
        <f>RealAuthFY11!T88-RealAuthFY10!T88</f>
        <v>1.1999999871477485E-2</v>
      </c>
      <c r="U88" s="59">
        <f>RealAuthFY11!U88-RealAuthFY10!U88</f>
        <v>63515.421999998391</v>
      </c>
    </row>
    <row r="89" spans="1:21" s="51" customFormat="1" ht="11.5" x14ac:dyDescent="0.25">
      <c r="A89" s="51">
        <f>'FY2016 RPDC '!A89</f>
        <v>84</v>
      </c>
      <c r="B89" s="51">
        <f>'FY2016 RPDC '!B89</f>
        <v>1611</v>
      </c>
      <c r="C89" s="51">
        <f>'FY2016 RPDC '!C89</f>
        <v>1611</v>
      </c>
      <c r="D89" s="52" t="str">
        <f>'FY2016 RPDC '!D89</f>
        <v>DAVENPORT</v>
      </c>
      <c r="E89" s="97">
        <f>RealAuthFY11!E89-RealAuthFY10!E89</f>
        <v>-157.80000000000109</v>
      </c>
      <c r="F89" s="55">
        <f>'FY2016 RPDC '!K89-'FY2016 RPDC '!F89</f>
        <v>80</v>
      </c>
      <c r="G89" s="55">
        <f>'FY2016 RPDC '!L89-'FY2016 RPDC '!G89</f>
        <v>261308.79999999702</v>
      </c>
      <c r="H89" s="55">
        <f>'FY2016 RPDC '!M89-'FY2016 RPDC '!H89</f>
        <v>756048.03000000119</v>
      </c>
      <c r="I89" s="55">
        <f>'FY2016 RPDC '!N89-'FY2016 RPDC '!I89</f>
        <v>1017356.8299999982</v>
      </c>
      <c r="J89" s="59">
        <f>RealAuthFY11!J89-RealAuthFY10!J89</f>
        <v>13239.099999999991</v>
      </c>
      <c r="K89" s="59">
        <f>RealAuthFY11!K89-RealAuthFY10!K89</f>
        <v>-6228</v>
      </c>
      <c r="L89" s="59">
        <f>RealAuthFY11!L89-RealAuthFY10!L89</f>
        <v>-31981</v>
      </c>
      <c r="M89" s="59">
        <f>RealAuthFY11!M89-RealAuthFY10!M89</f>
        <v>12456</v>
      </c>
      <c r="N89" s="59">
        <f>RealAuthFY11!N89-RealAuthFY10!N89</f>
        <v>0</v>
      </c>
      <c r="O89" s="59">
        <f>RealAuthFY11!O89-RealAuthFY10!O89</f>
        <v>0</v>
      </c>
      <c r="P89" s="59">
        <f>RealAuthFY11!P89-RealAuthFY10!P89</f>
        <v>-12133.000000000004</v>
      </c>
      <c r="Q89" s="59">
        <f>RealAuthFY11!Q89-RealAuthFY10!Q89</f>
        <v>79083</v>
      </c>
      <c r="R89" s="59">
        <f>RealAuthFY11!R89-RealAuthFY10!R89</f>
        <v>7555935.2259999998</v>
      </c>
      <c r="S89" s="59">
        <f>RealAuthFY11!S89-RealAuthFY10!S89</f>
        <v>836887.98900000006</v>
      </c>
      <c r="T89" s="59">
        <f>RealAuthFY11!T89-RealAuthFY10!T89</f>
        <v>959969.18200000003</v>
      </c>
      <c r="U89" s="59">
        <f>RealAuthFY11!U89-RealAuthFY10!U89</f>
        <v>10424585.326999977</v>
      </c>
    </row>
    <row r="90" spans="1:21" s="51" customFormat="1" ht="11.5" x14ac:dyDescent="0.25">
      <c r="A90" s="51">
        <f>'FY2016 RPDC '!A90</f>
        <v>85</v>
      </c>
      <c r="B90" s="51">
        <f>'FY2016 RPDC '!B90</f>
        <v>1619</v>
      </c>
      <c r="C90" s="51">
        <f>'FY2016 RPDC '!C90</f>
        <v>1619</v>
      </c>
      <c r="D90" s="52" t="str">
        <f>'FY2016 RPDC '!D90</f>
        <v>DAVIS COUNTY</v>
      </c>
      <c r="E90" s="97">
        <f>RealAuthFY11!E90-RealAuthFY10!E90</f>
        <v>-12.5</v>
      </c>
      <c r="F90" s="55">
        <f>'FY2016 RPDC '!K90-'FY2016 RPDC '!F90</f>
        <v>80</v>
      </c>
      <c r="G90" s="55">
        <f>'FY2016 RPDC '!L90-'FY2016 RPDC '!G90</f>
        <v>13985</v>
      </c>
      <c r="H90" s="55">
        <f>'FY2016 RPDC '!M90-'FY2016 RPDC '!H90</f>
        <v>61261.120000000112</v>
      </c>
      <c r="I90" s="55">
        <f>'FY2016 RPDC '!N90-'FY2016 RPDC '!I90</f>
        <v>75246.120000000112</v>
      </c>
      <c r="J90" s="59">
        <f>RealAuthFY11!J90-RealAuthFY10!J90</f>
        <v>-5263.3999999999651</v>
      </c>
      <c r="K90" s="59">
        <f>RealAuthFY11!K90-RealAuthFY10!K90</f>
        <v>11191</v>
      </c>
      <c r="L90" s="59">
        <f>RealAuthFY11!L90-RealAuthFY10!L90</f>
        <v>284766.19999999984</v>
      </c>
      <c r="M90" s="59">
        <f>RealAuthFY11!M90-RealAuthFY10!M90</f>
        <v>11996</v>
      </c>
      <c r="N90" s="59">
        <f>RealAuthFY11!N90-RealAuthFY10!N90</f>
        <v>0</v>
      </c>
      <c r="O90" s="59">
        <f>RealAuthFY11!O90-RealAuthFY10!O90</f>
        <v>0</v>
      </c>
      <c r="P90" s="59">
        <f>RealAuthFY11!P90-RealAuthFY10!P90</f>
        <v>354.20000000000073</v>
      </c>
      <c r="Q90" s="59">
        <f>RealAuthFY11!Q90-RealAuthFY10!Q90</f>
        <v>0</v>
      </c>
      <c r="R90" s="59">
        <f>RealAuthFY11!R90-RealAuthFY10!R90</f>
        <v>0.26599999994505197</v>
      </c>
      <c r="S90" s="59">
        <f>RealAuthFY11!S90-RealAuthFY10!S90</f>
        <v>0.47400000000197906</v>
      </c>
      <c r="T90" s="59">
        <f>RealAuthFY11!T90-RealAuthFY10!T90</f>
        <v>-7.6000000000931323E-2</v>
      </c>
      <c r="U90" s="59">
        <f>RealAuthFY11!U90-RealAuthFY10!U90</f>
        <v>378290.78399999999</v>
      </c>
    </row>
    <row r="91" spans="1:21" s="51" customFormat="1" ht="11.5" x14ac:dyDescent="0.25">
      <c r="A91" s="51">
        <f>'FY2016 RPDC '!A91</f>
        <v>86</v>
      </c>
      <c r="B91" s="51">
        <f>'FY2016 RPDC '!B91</f>
        <v>1638</v>
      </c>
      <c r="C91" s="51">
        <f>'FY2016 RPDC '!C91</f>
        <v>1638</v>
      </c>
      <c r="D91" s="52" t="str">
        <f>'FY2016 RPDC '!D91</f>
        <v>DECORAH</v>
      </c>
      <c r="E91" s="97">
        <f>RealAuthFY11!E91-RealAuthFY10!E91</f>
        <v>1.1000000000001364</v>
      </c>
      <c r="F91" s="55">
        <f>'FY2016 RPDC '!K91-'FY2016 RPDC '!F91</f>
        <v>80</v>
      </c>
      <c r="G91" s="55">
        <f>'FY2016 RPDC '!L91-'FY2016 RPDC '!G91</f>
        <v>118594</v>
      </c>
      <c r="H91" s="55">
        <f>'FY2016 RPDC '!M91-'FY2016 RPDC '!H91</f>
        <v>0</v>
      </c>
      <c r="I91" s="55">
        <f>'FY2016 RPDC '!N91-'FY2016 RPDC '!I91</f>
        <v>118594</v>
      </c>
      <c r="J91" s="59">
        <f>RealAuthFY11!J91-RealAuthFY10!J91</f>
        <v>-86295.000000000029</v>
      </c>
      <c r="K91" s="59">
        <f>RealAuthFY11!K91-RealAuthFY10!K91</f>
        <v>-41526</v>
      </c>
      <c r="L91" s="59">
        <f>RealAuthFY11!L91-RealAuthFY10!L91</f>
        <v>89844.5</v>
      </c>
      <c r="M91" s="59">
        <f>RealAuthFY11!M91-RealAuthFY10!M91</f>
        <v>-28840</v>
      </c>
      <c r="N91" s="59">
        <f>RealAuthFY11!N91-RealAuthFY10!N91</f>
        <v>0</v>
      </c>
      <c r="O91" s="59">
        <f>RealAuthFY11!O91-RealAuthFY10!O91</f>
        <v>0</v>
      </c>
      <c r="P91" s="59">
        <f>RealAuthFY11!P91-RealAuthFY10!P91</f>
        <v>0</v>
      </c>
      <c r="Q91" s="59">
        <f>RealAuthFY11!Q91-RealAuthFY10!Q91</f>
        <v>88245</v>
      </c>
      <c r="R91" s="59">
        <f>RealAuthFY11!R91-RealAuthFY10!R91</f>
        <v>479418.86399999994</v>
      </c>
      <c r="S91" s="59">
        <f>RealAuthFY11!S91-RealAuthFY10!S91</f>
        <v>51659.682000000001</v>
      </c>
      <c r="T91" s="59">
        <f>RealAuthFY11!T91-RealAuthFY10!T91</f>
        <v>57832.212000000007</v>
      </c>
      <c r="U91" s="59">
        <f>RealAuthFY11!U91-RealAuthFY10!U91</f>
        <v>728933.25799999945</v>
      </c>
    </row>
    <row r="92" spans="1:21" s="51" customFormat="1" ht="11.5" x14ac:dyDescent="0.25">
      <c r="A92" s="51">
        <f>'FY2016 RPDC '!A92</f>
        <v>87</v>
      </c>
      <c r="B92" s="51">
        <f>'FY2016 RPDC '!B92</f>
        <v>1675</v>
      </c>
      <c r="C92" s="51">
        <f>'FY2016 RPDC '!C92</f>
        <v>1675</v>
      </c>
      <c r="D92" s="52" t="str">
        <f>'FY2016 RPDC '!D92</f>
        <v>DELWOOD</v>
      </c>
      <c r="E92" s="97">
        <f>RealAuthFY11!E92-RealAuthFY10!E92</f>
        <v>-18</v>
      </c>
      <c r="F92" s="55">
        <f>'FY2016 RPDC '!K92-'FY2016 RPDC '!F92</f>
        <v>80</v>
      </c>
      <c r="G92" s="55">
        <f>'FY2016 RPDC '!L92-'FY2016 RPDC '!G92</f>
        <v>-102218</v>
      </c>
      <c r="H92" s="55">
        <f>'FY2016 RPDC '!M92-'FY2016 RPDC '!H92</f>
        <v>116084.91999999993</v>
      </c>
      <c r="I92" s="55">
        <f>'FY2016 RPDC '!N92-'FY2016 RPDC '!I92</f>
        <v>13866.919999999925</v>
      </c>
      <c r="J92" s="59">
        <f>RealAuthFY11!J92-RealAuthFY10!J92</f>
        <v>24025.699999999721</v>
      </c>
      <c r="K92" s="59">
        <f>RealAuthFY11!K92-RealAuthFY10!K92</f>
        <v>107522</v>
      </c>
      <c r="L92" s="59">
        <f>RealAuthFY11!L92-RealAuthFY10!L92</f>
        <v>-76445.999999999942</v>
      </c>
      <c r="M92" s="59">
        <f>RealAuthFY11!M92-RealAuthFY10!M92</f>
        <v>-134310</v>
      </c>
      <c r="N92" s="59">
        <f>RealAuthFY11!N92-RealAuthFY10!N92</f>
        <v>0</v>
      </c>
      <c r="O92" s="59">
        <f>RealAuthFY11!O92-RealAuthFY10!O92</f>
        <v>0</v>
      </c>
      <c r="P92" s="59">
        <f>RealAuthFY11!P92-RealAuthFY10!P92</f>
        <v>-11162.140000000014</v>
      </c>
      <c r="Q92" s="59">
        <f>RealAuthFY11!Q92-RealAuthFY10!Q92</f>
        <v>152930.40000000037</v>
      </c>
      <c r="R92" s="59">
        <f>RealAuthFY11!R92-RealAuthFY10!R92</f>
        <v>7.7999998815357685E-2</v>
      </c>
      <c r="S92" s="59">
        <f>RealAuthFY11!S92-RealAuthFY10!S92</f>
        <v>6.4999999944120646E-2</v>
      </c>
      <c r="T92" s="59">
        <f>RealAuthFY11!T92-RealAuthFY10!T92</f>
        <v>0.34499999973922968</v>
      </c>
      <c r="U92" s="59">
        <f>RealAuthFY11!U92-RealAuthFY10!U92</f>
        <v>76427.367999998853</v>
      </c>
    </row>
    <row r="93" spans="1:21" s="51" customFormat="1" ht="11.5" x14ac:dyDescent="0.25">
      <c r="A93" s="51">
        <f>'FY2016 RPDC '!A93</f>
        <v>88</v>
      </c>
      <c r="B93" s="51">
        <f>'FY2016 RPDC '!B93</f>
        <v>1701</v>
      </c>
      <c r="C93" s="51">
        <f>'FY2016 RPDC '!C93</f>
        <v>1701</v>
      </c>
      <c r="D93" s="52" t="str">
        <f>'FY2016 RPDC '!D93</f>
        <v>DENISON</v>
      </c>
      <c r="E93" s="97">
        <f>RealAuthFY11!E93-RealAuthFY10!E93</f>
        <v>-43.599999999999909</v>
      </c>
      <c r="F93" s="55">
        <f>'FY2016 RPDC '!K93-'FY2016 RPDC '!F93</f>
        <v>80</v>
      </c>
      <c r="G93" s="55">
        <f>'FY2016 RPDC '!L93-'FY2016 RPDC '!G93</f>
        <v>-117285.59999999963</v>
      </c>
      <c r="H93" s="55">
        <f>'FY2016 RPDC '!M93-'FY2016 RPDC '!H93</f>
        <v>247597.61999999918</v>
      </c>
      <c r="I93" s="55">
        <f>'FY2016 RPDC '!N93-'FY2016 RPDC '!I93</f>
        <v>130312.01999999955</v>
      </c>
      <c r="J93" s="59">
        <f>RealAuthFY11!J93-RealAuthFY10!J93</f>
        <v>-15904.199999999983</v>
      </c>
      <c r="K93" s="59">
        <f>RealAuthFY11!K93-RealAuthFY10!K93</f>
        <v>28265</v>
      </c>
      <c r="L93" s="59">
        <f>RealAuthFY11!L93-RealAuthFY10!L93</f>
        <v>-23971.199999999953</v>
      </c>
      <c r="M93" s="59">
        <f>RealAuthFY11!M93-RealAuthFY10!M93</f>
        <v>-5423</v>
      </c>
      <c r="N93" s="59">
        <f>RealAuthFY11!N93-RealAuthFY10!N93</f>
        <v>0</v>
      </c>
      <c r="O93" s="59">
        <f>RealAuthFY11!O93-RealAuthFY10!O93</f>
        <v>0</v>
      </c>
      <c r="P93" s="59">
        <f>RealAuthFY11!P93-RealAuthFY10!P93</f>
        <v>0</v>
      </c>
      <c r="Q93" s="59">
        <f>RealAuthFY11!Q93-RealAuthFY10!Q93</f>
        <v>93568.8</v>
      </c>
      <c r="R93" s="59">
        <f>RealAuthFY11!R93-RealAuthFY10!R93</f>
        <v>425437.196</v>
      </c>
      <c r="S93" s="59">
        <f>RealAuthFY11!S93-RealAuthFY10!S93</f>
        <v>46636.310000000012</v>
      </c>
      <c r="T93" s="59">
        <f>RealAuthFY11!T93-RealAuthFY10!T93</f>
        <v>46422.212000000014</v>
      </c>
      <c r="U93" s="59">
        <f>RealAuthFY11!U93-RealAuthFY10!U93</f>
        <v>725343.13800000027</v>
      </c>
    </row>
    <row r="94" spans="1:21" s="51" customFormat="1" ht="11.5" x14ac:dyDescent="0.25">
      <c r="A94" s="51">
        <f>'FY2016 RPDC '!A94</f>
        <v>89</v>
      </c>
      <c r="B94" s="51">
        <f>'FY2016 RPDC '!B94</f>
        <v>1719</v>
      </c>
      <c r="C94" s="51">
        <f>'FY2016 RPDC '!C94</f>
        <v>1719</v>
      </c>
      <c r="D94" s="52" t="str">
        <f>'FY2016 RPDC '!D94</f>
        <v>DENVER</v>
      </c>
      <c r="E94" s="97">
        <f>RealAuthFY11!E94-RealAuthFY10!E94</f>
        <v>-4.1000000000000227</v>
      </c>
      <c r="F94" s="55">
        <f>'FY2016 RPDC '!K94-'FY2016 RPDC '!F94</f>
        <v>80</v>
      </c>
      <c r="G94" s="55">
        <f>'FY2016 RPDC '!L94-'FY2016 RPDC '!G94</f>
        <v>29499</v>
      </c>
      <c r="H94" s="55">
        <f>'FY2016 RPDC '!M94-'FY2016 RPDC '!H94</f>
        <v>15005.709999999963</v>
      </c>
      <c r="I94" s="55">
        <f>'FY2016 RPDC '!N94-'FY2016 RPDC '!I94</f>
        <v>44504.709999999963</v>
      </c>
      <c r="J94" s="59">
        <f>RealAuthFY11!J94-RealAuthFY10!J94</f>
        <v>12332</v>
      </c>
      <c r="K94" s="59">
        <f>RealAuthFY11!K94-RealAuthFY10!K94</f>
        <v>17231</v>
      </c>
      <c r="L94" s="59">
        <f>RealAuthFY11!L94-RealAuthFY10!L94</f>
        <v>386111.5</v>
      </c>
      <c r="M94" s="59">
        <f>RealAuthFY11!M94-RealAuthFY10!M94</f>
        <v>-272048</v>
      </c>
      <c r="N94" s="59">
        <f>RealAuthFY11!N94-RealAuthFY10!N94</f>
        <v>0</v>
      </c>
      <c r="O94" s="59">
        <f>RealAuthFY11!O94-RealAuthFY10!O94</f>
        <v>0</v>
      </c>
      <c r="P94" s="59">
        <f>RealAuthFY11!P94-RealAuthFY10!P94</f>
        <v>6815.5999999999985</v>
      </c>
      <c r="Q94" s="59">
        <f>RealAuthFY11!Q94-RealAuthFY10!Q94</f>
        <v>0</v>
      </c>
      <c r="R94" s="59">
        <f>RealAuthFY11!R94-RealAuthFY10!R94</f>
        <v>0.15899999998509884</v>
      </c>
      <c r="S94" s="59">
        <f>RealAuthFY11!S94-RealAuthFY10!S94</f>
        <v>-0.24599999999918509</v>
      </c>
      <c r="T94" s="59">
        <f>RealAuthFY11!T94-RealAuthFY10!T94</f>
        <v>0.46400000000721775</v>
      </c>
      <c r="U94" s="59">
        <f>RealAuthFY11!U94-RealAuthFY10!U94</f>
        <v>194947.18699999992</v>
      </c>
    </row>
    <row r="95" spans="1:21" s="51" customFormat="1" ht="11.5" x14ac:dyDescent="0.25">
      <c r="A95" s="51">
        <f>'FY2016 RPDC '!A95</f>
        <v>90</v>
      </c>
      <c r="B95" s="51">
        <f>'FY2016 RPDC '!B95</f>
        <v>1737</v>
      </c>
      <c r="C95" s="51">
        <f>'FY2016 RPDC '!C95</f>
        <v>1737</v>
      </c>
      <c r="D95" s="52" t="str">
        <f>'FY2016 RPDC '!D95</f>
        <v>DES MOINES</v>
      </c>
      <c r="E95" s="97">
        <f>RealAuthFY11!E95-RealAuthFY10!E95</f>
        <v>-17.100000000002183</v>
      </c>
      <c r="F95" s="55">
        <f>'FY2016 RPDC '!K95-'FY2016 RPDC '!F95</f>
        <v>80</v>
      </c>
      <c r="G95" s="55">
        <f>'FY2016 RPDC '!L95-'FY2016 RPDC '!G95</f>
        <v>2481666.3999999762</v>
      </c>
      <c r="H95" s="55">
        <f>'FY2016 RPDC '!M95-'FY2016 RPDC '!H95</f>
        <v>0</v>
      </c>
      <c r="I95" s="55">
        <f>'FY2016 RPDC '!N95-'FY2016 RPDC '!I95</f>
        <v>2481666.3999999762</v>
      </c>
      <c r="J95" s="59">
        <f>RealAuthFY11!J95-RealAuthFY10!J95</f>
        <v>12734.5</v>
      </c>
      <c r="K95" s="59">
        <f>RealAuthFY11!K95-RealAuthFY10!K95</f>
        <v>815.20000000006985</v>
      </c>
      <c r="L95" s="59">
        <f>RealAuthFY11!L95-RealAuthFY10!L95</f>
        <v>-51187</v>
      </c>
      <c r="M95" s="59">
        <f>RealAuthFY11!M95-RealAuthFY10!M95</f>
        <v>0</v>
      </c>
      <c r="N95" s="59">
        <f>RealAuthFY11!N95-RealAuthFY10!N95</f>
        <v>0</v>
      </c>
      <c r="O95" s="59">
        <f>RealAuthFY11!O95-RealAuthFY10!O95</f>
        <v>0</v>
      </c>
      <c r="P95" s="59">
        <f>RealAuthFY11!P95-RealAuthFY10!P95</f>
        <v>0</v>
      </c>
      <c r="Q95" s="59">
        <f>RealAuthFY11!Q95-RealAuthFY10!Q95</f>
        <v>-8972.4000000000087</v>
      </c>
      <c r="R95" s="59">
        <f>RealAuthFY11!R95-RealAuthFY10!R95</f>
        <v>14164589.229</v>
      </c>
      <c r="S95" s="59">
        <f>RealAuthFY11!S95-RealAuthFY10!S95</f>
        <v>1074811.3759999999</v>
      </c>
      <c r="T95" s="59">
        <f>RealAuthFY11!T95-RealAuthFY10!T95</f>
        <v>1896119.4</v>
      </c>
      <c r="U95" s="59">
        <f>RealAuthFY11!U95-RealAuthFY10!U95</f>
        <v>19570576.704999983</v>
      </c>
    </row>
    <row r="96" spans="1:21" s="51" customFormat="1" ht="11.5" x14ac:dyDescent="0.25">
      <c r="A96" s="51">
        <f>'FY2016 RPDC '!A96</f>
        <v>91</v>
      </c>
      <c r="B96" s="51">
        <f>'FY2016 RPDC '!B96</f>
        <v>1782</v>
      </c>
      <c r="C96" s="51">
        <f>'FY2016 RPDC '!C96</f>
        <v>1782</v>
      </c>
      <c r="D96" s="52" t="str">
        <f>'FY2016 RPDC '!D96</f>
        <v>DIAGONAL</v>
      </c>
      <c r="E96" s="97">
        <f>RealAuthFY11!E96-RealAuthFY10!E96</f>
        <v>-12</v>
      </c>
      <c r="F96" s="55">
        <f>'FY2016 RPDC '!K96-'FY2016 RPDC '!F96</f>
        <v>80</v>
      </c>
      <c r="G96" s="55">
        <f>'FY2016 RPDC '!L96-'FY2016 RPDC '!G96</f>
        <v>-69404</v>
      </c>
      <c r="H96" s="55">
        <f>'FY2016 RPDC '!M96-'FY2016 RPDC '!H96</f>
        <v>26269.770000000019</v>
      </c>
      <c r="I96" s="55">
        <f>'FY2016 RPDC '!N96-'FY2016 RPDC '!I96</f>
        <v>-43134.229999999981</v>
      </c>
      <c r="J96" s="59">
        <f>RealAuthFY11!J96-RealAuthFY10!J96</f>
        <v>-113769.00000000003</v>
      </c>
      <c r="K96" s="59">
        <f>RealAuthFY11!K96-RealAuthFY10!K96</f>
        <v>4963</v>
      </c>
      <c r="L96" s="59">
        <f>RealAuthFY11!L96-RealAuthFY10!L96</f>
        <v>91447</v>
      </c>
      <c r="M96" s="59">
        <f>RealAuthFY11!M96-RealAuthFY10!M96</f>
        <v>-72587</v>
      </c>
      <c r="N96" s="59">
        <f>RealAuthFY11!N96-RealAuthFY10!N96</f>
        <v>0</v>
      </c>
      <c r="O96" s="59">
        <f>RealAuthFY11!O96-RealAuthFY10!O96</f>
        <v>0</v>
      </c>
      <c r="P96" s="59">
        <f>RealAuthFY11!P96-RealAuthFY10!P96</f>
        <v>46549.799999999814</v>
      </c>
      <c r="Q96" s="59">
        <f>RealAuthFY11!Q96-RealAuthFY10!Q96</f>
        <v>0</v>
      </c>
      <c r="R96" s="59">
        <f>RealAuthFY11!R96-RealAuthFY10!R96</f>
        <v>0.33200000005308539</v>
      </c>
      <c r="S96" s="59">
        <f>RealAuthFY11!S96-RealAuthFY10!S96</f>
        <v>0.46000000000640284</v>
      </c>
      <c r="T96" s="59">
        <f>RealAuthFY11!T96-RealAuthFY10!T96</f>
        <v>0.35200000001350418</v>
      </c>
      <c r="U96" s="59">
        <f>RealAuthFY11!U96-RealAuthFY10!U96</f>
        <v>-86529.286000000779</v>
      </c>
    </row>
    <row r="97" spans="1:21" s="51" customFormat="1" ht="11.5" x14ac:dyDescent="0.25">
      <c r="A97" s="51">
        <f>'FY2016 RPDC '!A97</f>
        <v>92</v>
      </c>
      <c r="B97" s="51">
        <f>'FY2016 RPDC '!B97</f>
        <v>1791</v>
      </c>
      <c r="C97" s="51">
        <f>'FY2016 RPDC '!C97</f>
        <v>1791</v>
      </c>
      <c r="D97" s="52" t="str">
        <f>'FY2016 RPDC '!D97</f>
        <v>DIKE-NEW HARTFORD</v>
      </c>
      <c r="E97" s="97">
        <f>RealAuthFY11!E97-RealAuthFY10!E97</f>
        <v>-10.5</v>
      </c>
      <c r="F97" s="55">
        <f>'FY2016 RPDC '!K97-'FY2016 RPDC '!F97</f>
        <v>80</v>
      </c>
      <c r="G97" s="55">
        <f>'FY2016 RPDC '!L97-'FY2016 RPDC '!G97</f>
        <v>2757</v>
      </c>
      <c r="H97" s="55">
        <f>'FY2016 RPDC '!M97-'FY2016 RPDC '!H97</f>
        <v>53295.629999999888</v>
      </c>
      <c r="I97" s="55">
        <f>'FY2016 RPDC '!N97-'FY2016 RPDC '!I97</f>
        <v>56052.629999999888</v>
      </c>
      <c r="J97" s="59">
        <f>RealAuthFY11!J97-RealAuthFY10!J97</f>
        <v>28013.800000000017</v>
      </c>
      <c r="K97" s="59">
        <f>RealAuthFY11!K97-RealAuthFY10!K97</f>
        <v>16154</v>
      </c>
      <c r="L97" s="59">
        <f>RealAuthFY11!L97-RealAuthFY10!L97</f>
        <v>-4406</v>
      </c>
      <c r="M97" s="59">
        <f>RealAuthFY11!M97-RealAuthFY10!M97</f>
        <v>0</v>
      </c>
      <c r="N97" s="59">
        <f>RealAuthFY11!N97-RealAuthFY10!N97</f>
        <v>0</v>
      </c>
      <c r="O97" s="59">
        <f>RealAuthFY11!O97-RealAuthFY10!O97</f>
        <v>0</v>
      </c>
      <c r="P97" s="59">
        <f>RealAuthFY11!P97-RealAuthFY10!P97</f>
        <v>0</v>
      </c>
      <c r="Q97" s="59">
        <f>RealAuthFY11!Q97-RealAuthFY10!Q97</f>
        <v>0</v>
      </c>
      <c r="R97" s="59">
        <f>RealAuthFY11!R97-RealAuthFY10!R97</f>
        <v>65221.644000000029</v>
      </c>
      <c r="S97" s="59">
        <f>RealAuthFY11!S97-RealAuthFY10!S97</f>
        <v>5851.3790000000045</v>
      </c>
      <c r="T97" s="59">
        <f>RealAuthFY11!T97-RealAuthFY10!T97</f>
        <v>6376.8499999999985</v>
      </c>
      <c r="U97" s="59">
        <f>RealAuthFY11!U97-RealAuthFY10!U97</f>
        <v>173264.30300000031</v>
      </c>
    </row>
    <row r="98" spans="1:21" s="51" customFormat="1" ht="11.5" x14ac:dyDescent="0.25">
      <c r="A98" s="51">
        <f>'FY2016 RPDC '!A98</f>
        <v>94</v>
      </c>
      <c r="B98" s="51">
        <f>'FY2016 RPDC '!B98</f>
        <v>1863</v>
      </c>
      <c r="C98" s="51">
        <f>'FY2016 RPDC '!C98</f>
        <v>1863</v>
      </c>
      <c r="D98" s="52" t="str">
        <f>'FY2016 RPDC '!D98</f>
        <v>DUBUQUE</v>
      </c>
      <c r="E98" s="97">
        <f>RealAuthFY11!E98-RealAuthFY10!E98</f>
        <v>55.100000000000364</v>
      </c>
      <c r="F98" s="55">
        <f>'FY2016 RPDC '!K98-'FY2016 RPDC '!F98</f>
        <v>80</v>
      </c>
      <c r="G98" s="55">
        <f>'FY2016 RPDC '!L98-'FY2016 RPDC '!G98</f>
        <v>1201848.1000000089</v>
      </c>
      <c r="H98" s="55">
        <f>'FY2016 RPDC '!M98-'FY2016 RPDC '!H98</f>
        <v>0</v>
      </c>
      <c r="I98" s="55">
        <f>'FY2016 RPDC '!N98-'FY2016 RPDC '!I98</f>
        <v>1201848.1000000089</v>
      </c>
      <c r="J98" s="59">
        <f>RealAuthFY11!J98-RealAuthFY10!J98</f>
        <v>-226652.20000000019</v>
      </c>
      <c r="K98" s="59">
        <f>RealAuthFY11!K98-RealAuthFY10!K98</f>
        <v>160590</v>
      </c>
      <c r="L98" s="59">
        <f>RealAuthFY11!L98-RealAuthFY10!L98</f>
        <v>13224.5</v>
      </c>
      <c r="M98" s="59">
        <f>RealAuthFY11!M98-RealAuthFY10!M98</f>
        <v>-108181</v>
      </c>
      <c r="N98" s="59">
        <f>RealAuthFY11!N98-RealAuthFY10!N98</f>
        <v>0</v>
      </c>
      <c r="O98" s="59">
        <f>RealAuthFY11!O98-RealAuthFY10!O98</f>
        <v>0</v>
      </c>
      <c r="P98" s="59">
        <f>RealAuthFY11!P98-RealAuthFY10!P98</f>
        <v>212008.28000000073</v>
      </c>
      <c r="Q98" s="59">
        <f>RealAuthFY11!Q98-RealAuthFY10!Q98</f>
        <v>209133.59999999963</v>
      </c>
      <c r="R98" s="59">
        <f>RealAuthFY11!R98-RealAuthFY10!R98</f>
        <v>-8.9999999850988388E-2</v>
      </c>
      <c r="S98" s="59">
        <f>RealAuthFY11!S98-RealAuthFY10!S98</f>
        <v>-0.22000000020489097</v>
      </c>
      <c r="T98" s="59">
        <f>RealAuthFY11!T98-RealAuthFY10!T98</f>
        <v>-0.14999999990686774</v>
      </c>
      <c r="U98" s="59">
        <f>RealAuthFY11!U98-RealAuthFY10!U98</f>
        <v>1461970.8200000226</v>
      </c>
    </row>
    <row r="99" spans="1:21" s="51" customFormat="1" ht="11.5" x14ac:dyDescent="0.25">
      <c r="A99" s="51" t="e">
        <f>'FY2016 RPDC '!#REF!</f>
        <v>#REF!</v>
      </c>
      <c r="B99" s="51" t="e">
        <f>'FY2016 RPDC '!#REF!</f>
        <v>#REF!</v>
      </c>
      <c r="C99" s="51" t="e">
        <f>'FY2016 RPDC '!#REF!</f>
        <v>#REF!</v>
      </c>
      <c r="D99" s="52" t="e">
        <f>'FY2016 RPDC '!#REF!</f>
        <v>#REF!</v>
      </c>
      <c r="E99" s="97" t="e">
        <f>RealAuthFY11!E99-RealAuthFY10!E99</f>
        <v>#REF!</v>
      </c>
      <c r="F99" s="55" t="e">
        <f>'FY2016 RPDC '!#REF!-'FY2016 RPDC '!#REF!</f>
        <v>#REF!</v>
      </c>
      <c r="G99" s="55" t="e">
        <f>'FY2016 RPDC '!#REF!-'FY2016 RPDC '!#REF!</f>
        <v>#REF!</v>
      </c>
      <c r="H99" s="55" t="e">
        <f>'FY2016 RPDC '!#REF!-'FY2016 RPDC '!#REF!</f>
        <v>#REF!</v>
      </c>
      <c r="I99" s="55" t="e">
        <f>'FY2016 RPDC '!#REF!-'FY2016 RPDC '!#REF!</f>
        <v>#REF!</v>
      </c>
      <c r="J99" s="59">
        <f>RealAuthFY11!J99-RealAuthFY10!J99</f>
        <v>9373</v>
      </c>
      <c r="K99" s="59">
        <f>RealAuthFY11!K99-RealAuthFY10!K99</f>
        <v>-230</v>
      </c>
      <c r="L99" s="59">
        <f>RealAuthFY11!L99-RealAuthFY10!L99</f>
        <v>15008</v>
      </c>
      <c r="M99" s="59">
        <f>RealAuthFY11!M99-RealAuthFY10!M99</f>
        <v>-10868</v>
      </c>
      <c r="N99" s="59">
        <f>RealAuthFY11!N99-RealAuthFY10!N99</f>
        <v>0</v>
      </c>
      <c r="O99" s="59">
        <f>RealAuthFY11!O99-RealAuthFY10!O99</f>
        <v>0</v>
      </c>
      <c r="P99" s="59">
        <f>RealAuthFY11!P99-RealAuthFY10!P99</f>
        <v>0</v>
      </c>
      <c r="Q99" s="59">
        <f>RealAuthFY11!Q99-RealAuthFY10!Q99</f>
        <v>0</v>
      </c>
      <c r="R99" s="59" t="e">
        <f>RealAuthFY11!R99-RealAuthFY10!R99</f>
        <v>#REF!</v>
      </c>
      <c r="S99" s="59" t="e">
        <f>RealAuthFY11!S99-RealAuthFY10!S99</f>
        <v>#REF!</v>
      </c>
      <c r="T99" s="59" t="e">
        <f>RealAuthFY11!T99-RealAuthFY10!T99</f>
        <v>#REF!</v>
      </c>
      <c r="U99" s="59" t="e">
        <f>RealAuthFY11!U99-RealAuthFY10!U99</f>
        <v>#REF!</v>
      </c>
    </row>
    <row r="100" spans="1:21" s="51" customFormat="1" ht="11.5" x14ac:dyDescent="0.25">
      <c r="A100" s="51">
        <f>'FY2016 RPDC '!A99</f>
        <v>95</v>
      </c>
      <c r="B100" s="51">
        <f>'FY2016 RPDC '!B99</f>
        <v>1908</v>
      </c>
      <c r="C100" s="51">
        <f>'FY2016 RPDC '!C99</f>
        <v>1908</v>
      </c>
      <c r="D100" s="52" t="str">
        <f>'FY2016 RPDC '!D99</f>
        <v>DUNKERTON</v>
      </c>
      <c r="E100" s="97">
        <f>RealAuthFY11!E100-RealAuthFY10!E100</f>
        <v>-2.1000000000000227</v>
      </c>
      <c r="F100" s="55">
        <f>'FY2016 RPDC '!K99-'FY2016 RPDC '!F99</f>
        <v>80</v>
      </c>
      <c r="G100" s="55">
        <f>'FY2016 RPDC '!L99-'FY2016 RPDC '!G99</f>
        <v>23583.399999999907</v>
      </c>
      <c r="H100" s="55">
        <f>'FY2016 RPDC '!M99-'FY2016 RPDC '!H99</f>
        <v>5954.8400000003166</v>
      </c>
      <c r="I100" s="55">
        <f>'FY2016 RPDC '!N99-'FY2016 RPDC '!I99</f>
        <v>29538.240000000224</v>
      </c>
      <c r="J100" s="59">
        <f>RealAuthFY11!J100-RealAuthFY10!J100</f>
        <v>-79396.399999999994</v>
      </c>
      <c r="K100" s="59">
        <f>RealAuthFY11!K100-RealAuthFY10!K100</f>
        <v>45569</v>
      </c>
      <c r="L100" s="59">
        <f>RealAuthFY11!L100-RealAuthFY10!L100</f>
        <v>-30928</v>
      </c>
      <c r="M100" s="59">
        <f>RealAuthFY11!M100-RealAuthFY10!M100</f>
        <v>0</v>
      </c>
      <c r="N100" s="59">
        <f>RealAuthFY11!N100-RealAuthFY10!N100</f>
        <v>0</v>
      </c>
      <c r="O100" s="59">
        <f>RealAuthFY11!O100-RealAuthFY10!O100</f>
        <v>0</v>
      </c>
      <c r="P100" s="59">
        <f>RealAuthFY11!P100-RealAuthFY10!P100</f>
        <v>-1243.6600000000001</v>
      </c>
      <c r="Q100" s="59">
        <f>RealAuthFY11!Q100-RealAuthFY10!Q100</f>
        <v>0</v>
      </c>
      <c r="R100" s="59">
        <f>RealAuthFY11!R100-RealAuthFY10!R100</f>
        <v>0.12599999998928979</v>
      </c>
      <c r="S100" s="59">
        <f>RealAuthFY11!S100-RealAuthFY10!S100</f>
        <v>0.38899999999557622</v>
      </c>
      <c r="T100" s="59">
        <f>RealAuthFY11!T100-RealAuthFY10!T100</f>
        <v>6.8999999995867256E-2</v>
      </c>
      <c r="U100" s="59">
        <f>RealAuthFY11!U100-RealAuthFY10!U100</f>
        <v>-36460.236000000034</v>
      </c>
    </row>
    <row r="101" spans="1:21" s="51" customFormat="1" ht="11.5" x14ac:dyDescent="0.25">
      <c r="A101" s="51">
        <f>'FY2016 RPDC '!A100</f>
        <v>96</v>
      </c>
      <c r="B101" s="51">
        <f>'FY2016 RPDC '!B100</f>
        <v>1926</v>
      </c>
      <c r="C101" s="51">
        <f>'FY2016 RPDC '!C100</f>
        <v>1926</v>
      </c>
      <c r="D101" s="52" t="str">
        <f>'FY2016 RPDC '!D100</f>
        <v>DURANT</v>
      </c>
      <c r="E101" s="97">
        <f>RealAuthFY11!E101-RealAuthFY10!E101</f>
        <v>11.899999999999977</v>
      </c>
      <c r="F101" s="55">
        <f>'FY2016 RPDC '!K100-'FY2016 RPDC '!F100</f>
        <v>80</v>
      </c>
      <c r="G101" s="55">
        <f>'FY2016 RPDC '!L100-'FY2016 RPDC '!G100</f>
        <v>122503</v>
      </c>
      <c r="H101" s="55">
        <f>'FY2016 RPDC '!M100-'FY2016 RPDC '!H100</f>
        <v>0</v>
      </c>
      <c r="I101" s="55">
        <f>'FY2016 RPDC '!N100-'FY2016 RPDC '!I100</f>
        <v>122503</v>
      </c>
      <c r="J101" s="59">
        <f>RealAuthFY11!J101-RealAuthFY10!J101</f>
        <v>27708.499999999985</v>
      </c>
      <c r="K101" s="59">
        <f>RealAuthFY11!K101-RealAuthFY10!K101</f>
        <v>-6555</v>
      </c>
      <c r="L101" s="59">
        <f>RealAuthFY11!L101-RealAuthFY10!L101</f>
        <v>-17805</v>
      </c>
      <c r="M101" s="59">
        <f>RealAuthFY11!M101-RealAuthFY10!M101</f>
        <v>0</v>
      </c>
      <c r="N101" s="59">
        <f>RealAuthFY11!N101-RealAuthFY10!N101</f>
        <v>0</v>
      </c>
      <c r="O101" s="59">
        <f>RealAuthFY11!O101-RealAuthFY10!O101</f>
        <v>0</v>
      </c>
      <c r="P101" s="59">
        <f>RealAuthFY11!P101-RealAuthFY10!P101</f>
        <v>-6402.0000000000009</v>
      </c>
      <c r="Q101" s="59">
        <f>RealAuthFY11!Q101-RealAuthFY10!Q101</f>
        <v>32670.000000000004</v>
      </c>
      <c r="R101" s="59">
        <f>RealAuthFY11!R101-RealAuthFY10!R101</f>
        <v>212919.42699999997</v>
      </c>
      <c r="S101" s="59">
        <f>RealAuthFY11!S101-RealAuthFY10!S101</f>
        <v>19390.077000000001</v>
      </c>
      <c r="T101" s="59">
        <f>RealAuthFY11!T101-RealAuthFY10!T101</f>
        <v>24924.703999999998</v>
      </c>
      <c r="U101" s="59">
        <f>RealAuthFY11!U101-RealAuthFY10!U101</f>
        <v>409353.7080000001</v>
      </c>
    </row>
    <row r="102" spans="1:21" s="51" customFormat="1" ht="11.5" x14ac:dyDescent="0.25">
      <c r="A102" s="51">
        <f>'FY2016 RPDC '!A101</f>
        <v>97</v>
      </c>
      <c r="B102" s="51">
        <f>'FY2016 RPDC '!B101</f>
        <v>1944</v>
      </c>
      <c r="C102" s="51">
        <f>'FY2016 RPDC '!C101</f>
        <v>1944</v>
      </c>
      <c r="D102" s="52" t="str">
        <f>'FY2016 RPDC '!D101</f>
        <v>EAGLE GROVE</v>
      </c>
      <c r="E102" s="97">
        <f>RealAuthFY11!E102-RealAuthFY10!E102</f>
        <v>2.3000000000000682</v>
      </c>
      <c r="F102" s="55">
        <f>'FY2016 RPDC '!K101-'FY2016 RPDC '!F101</f>
        <v>80</v>
      </c>
      <c r="G102" s="55">
        <f>'FY2016 RPDC '!L101-'FY2016 RPDC '!G101</f>
        <v>81761.400000000373</v>
      </c>
      <c r="H102" s="55">
        <f>'FY2016 RPDC '!M101-'FY2016 RPDC '!H101</f>
        <v>0</v>
      </c>
      <c r="I102" s="55">
        <f>'FY2016 RPDC '!N101-'FY2016 RPDC '!I101</f>
        <v>81761.400000000373</v>
      </c>
      <c r="J102" s="59">
        <f>RealAuthFY11!J102-RealAuthFY10!J102</f>
        <v>-106515.5</v>
      </c>
      <c r="K102" s="59">
        <f>RealAuthFY11!K102-RealAuthFY10!K102</f>
        <v>106505</v>
      </c>
      <c r="L102" s="59">
        <f>RealAuthFY11!L102-RealAuthFY10!L102</f>
        <v>-13990</v>
      </c>
      <c r="M102" s="59">
        <f>RealAuthFY11!M102-RealAuthFY10!M102</f>
        <v>-95785</v>
      </c>
      <c r="N102" s="59">
        <f>RealAuthFY11!N102-RealAuthFY10!N102</f>
        <v>0</v>
      </c>
      <c r="O102" s="59">
        <f>RealAuthFY11!O102-RealAuthFY10!O102</f>
        <v>0</v>
      </c>
      <c r="P102" s="59">
        <f>RealAuthFY11!P102-RealAuthFY10!P102</f>
        <v>33123.199999999968</v>
      </c>
      <c r="Q102" s="59">
        <f>RealAuthFY11!Q102-RealAuthFY10!Q102</f>
        <v>216567</v>
      </c>
      <c r="R102" s="59">
        <f>RealAuthFY11!R102-RealAuthFY10!R102</f>
        <v>0.45799999963492155</v>
      </c>
      <c r="S102" s="59">
        <f>RealAuthFY11!S102-RealAuthFY10!S102</f>
        <v>-0.1340000000782311</v>
      </c>
      <c r="T102" s="59">
        <f>RealAuthFY11!T102-RealAuthFY10!T102</f>
        <v>0.27999999991152436</v>
      </c>
      <c r="U102" s="59">
        <f>RealAuthFY11!U102-RealAuthFY10!U102</f>
        <v>221666.70400000177</v>
      </c>
    </row>
    <row r="103" spans="1:21" s="51" customFormat="1" ht="11.5" x14ac:dyDescent="0.25">
      <c r="A103" s="51">
        <f>'FY2016 RPDC '!A102</f>
        <v>98</v>
      </c>
      <c r="B103" s="51">
        <f>'FY2016 RPDC '!B102</f>
        <v>1953</v>
      </c>
      <c r="C103" s="51">
        <f>'FY2016 RPDC '!C102</f>
        <v>1953</v>
      </c>
      <c r="D103" s="52" t="str">
        <f>'FY2016 RPDC '!D102</f>
        <v>EARLHAM</v>
      </c>
      <c r="E103" s="97">
        <f>RealAuthFY11!E103-RealAuthFY10!E103</f>
        <v>-1.5</v>
      </c>
      <c r="F103" s="55">
        <f>'FY2016 RPDC '!K102-'FY2016 RPDC '!F102</f>
        <v>80</v>
      </c>
      <c r="G103" s="55">
        <f>'FY2016 RPDC '!L102-'FY2016 RPDC '!G102</f>
        <v>41907.200000000186</v>
      </c>
      <c r="H103" s="55">
        <f>'FY2016 RPDC '!M102-'FY2016 RPDC '!H102</f>
        <v>0</v>
      </c>
      <c r="I103" s="55">
        <f>'FY2016 RPDC '!N102-'FY2016 RPDC '!I102</f>
        <v>41907.200000000186</v>
      </c>
      <c r="J103" s="59">
        <f>RealAuthFY11!J103-RealAuthFY10!J103</f>
        <v>-61130</v>
      </c>
      <c r="K103" s="59">
        <f>RealAuthFY11!K103-RealAuthFY10!K103</f>
        <v>-18339</v>
      </c>
      <c r="L103" s="59">
        <f>RealAuthFY11!L103-RealAuthFY10!L103</f>
        <v>49939</v>
      </c>
      <c r="M103" s="59">
        <f>RealAuthFY11!M103-RealAuthFY10!M103</f>
        <v>-5768</v>
      </c>
      <c r="N103" s="59">
        <f>RealAuthFY11!N103-RealAuthFY10!N103</f>
        <v>0</v>
      </c>
      <c r="O103" s="59">
        <f>RealAuthFY11!O103-RealAuthFY10!O103</f>
        <v>0</v>
      </c>
      <c r="P103" s="59">
        <f>RealAuthFY11!P103-RealAuthFY10!P103</f>
        <v>-1193.06</v>
      </c>
      <c r="Q103" s="59">
        <f>RealAuthFY11!Q103-RealAuthFY10!Q103</f>
        <v>0</v>
      </c>
      <c r="R103" s="59">
        <f>RealAuthFY11!R103-RealAuthFY10!R103</f>
        <v>99658.080000000016</v>
      </c>
      <c r="S103" s="59">
        <f>RealAuthFY11!S103-RealAuthFY10!S103</f>
        <v>10248.480000000003</v>
      </c>
      <c r="T103" s="59">
        <f>RealAuthFY11!T103-RealAuthFY10!T103</f>
        <v>10996.716</v>
      </c>
      <c r="U103" s="59">
        <f>RealAuthFY11!U103-RealAuthFY10!U103</f>
        <v>126319.41599999927</v>
      </c>
    </row>
    <row r="104" spans="1:21" s="51" customFormat="1" ht="11.5" x14ac:dyDescent="0.25">
      <c r="A104" s="51">
        <f>'FY2016 RPDC '!A103</f>
        <v>99</v>
      </c>
      <c r="B104" s="51">
        <f>'FY2016 RPDC '!B103</f>
        <v>1963</v>
      </c>
      <c r="C104" s="51">
        <f>'FY2016 RPDC '!C103</f>
        <v>1963</v>
      </c>
      <c r="D104" s="52" t="str">
        <f>'FY2016 RPDC '!D103</f>
        <v>EAST BUCHANAN</v>
      </c>
      <c r="E104" s="97">
        <f>RealAuthFY11!E104-RealAuthFY10!E104</f>
        <v>2.7000000000000455</v>
      </c>
      <c r="F104" s="55">
        <f>'FY2016 RPDC '!K103-'FY2016 RPDC '!F103</f>
        <v>80</v>
      </c>
      <c r="G104" s="55">
        <f>'FY2016 RPDC '!L103-'FY2016 RPDC '!G103</f>
        <v>62228</v>
      </c>
      <c r="H104" s="55">
        <f>'FY2016 RPDC '!M103-'FY2016 RPDC '!H103</f>
        <v>0</v>
      </c>
      <c r="I104" s="55">
        <f>'FY2016 RPDC '!N103-'FY2016 RPDC '!I103</f>
        <v>62228</v>
      </c>
      <c r="J104" s="59">
        <f>RealAuthFY11!J104-RealAuthFY10!J104</f>
        <v>26448</v>
      </c>
      <c r="K104" s="59">
        <f>RealAuthFY11!K104-RealAuthFY10!K104</f>
        <v>-230</v>
      </c>
      <c r="L104" s="59">
        <f>RealAuthFY11!L104-RealAuthFY10!L104</f>
        <v>24065.900000000023</v>
      </c>
      <c r="M104" s="59">
        <f>RealAuthFY11!M104-RealAuthFY10!M104</f>
        <v>-46813.700000000012</v>
      </c>
      <c r="N104" s="59">
        <f>RealAuthFY11!N104-RealAuthFY10!N104</f>
        <v>0</v>
      </c>
      <c r="O104" s="59">
        <f>RealAuthFY11!O104-RealAuthFY10!O104</f>
        <v>0</v>
      </c>
      <c r="P104" s="59">
        <f>RealAuthFY11!P104-RealAuthFY10!P104</f>
        <v>0</v>
      </c>
      <c r="Q104" s="59">
        <f>RealAuthFY11!Q104-RealAuthFY10!Q104</f>
        <v>-9223.1999999999898</v>
      </c>
      <c r="R104" s="59">
        <f>RealAuthFY11!R104-RealAuthFY10!R104</f>
        <v>-7.19999999855645E-2</v>
      </c>
      <c r="S104" s="59">
        <f>RealAuthFY11!S104-RealAuthFY10!S104</f>
        <v>-9.1999999996914994E-2</v>
      </c>
      <c r="T104" s="59">
        <f>RealAuthFY11!T104-RealAuthFY10!T104</f>
        <v>-7.7000000001135049E-2</v>
      </c>
      <c r="U104" s="59">
        <f>RealAuthFY11!U104-RealAuthFY10!U104</f>
        <v>56474.759000000544</v>
      </c>
    </row>
    <row r="105" spans="1:21" s="51" customFormat="1" ht="11.5" x14ac:dyDescent="0.25">
      <c r="A105" s="51">
        <f>'FY2016 RPDC '!A104</f>
        <v>102</v>
      </c>
      <c r="B105" s="51">
        <f>'FY2016 RPDC '!B104</f>
        <v>3582</v>
      </c>
      <c r="C105" s="51">
        <f>'FY2016 RPDC '!C104</f>
        <v>1968</v>
      </c>
      <c r="D105" s="52" t="str">
        <f>'FY2016 RPDC '!D104</f>
        <v>EAST MARSHALL</v>
      </c>
      <c r="E105" s="97">
        <f>RealAuthFY11!E105-RealAuthFY10!E105</f>
        <v>-27.099999999999909</v>
      </c>
      <c r="F105" s="55">
        <f>'FY2016 RPDC '!K104-'FY2016 RPDC '!F104</f>
        <v>80</v>
      </c>
      <c r="G105" s="55">
        <f>'FY2016 RPDC '!L104-'FY2016 RPDC '!G104</f>
        <v>-128218.99999999953</v>
      </c>
      <c r="H105" s="55">
        <f>'FY2016 RPDC '!M104-'FY2016 RPDC '!H104</f>
        <v>7626.8499999996275</v>
      </c>
      <c r="I105" s="55">
        <f>'FY2016 RPDC '!N104-'FY2016 RPDC '!I104</f>
        <v>-120592.14999999991</v>
      </c>
      <c r="J105" s="59">
        <f>RealAuthFY11!J105-RealAuthFY10!J105</f>
        <v>24255</v>
      </c>
      <c r="K105" s="59">
        <f>RealAuthFY11!K105-RealAuthFY10!K105</f>
        <v>4966</v>
      </c>
      <c r="L105" s="59">
        <f>RealAuthFY11!L105-RealAuthFY10!L105</f>
        <v>9221</v>
      </c>
      <c r="M105" s="59">
        <f>RealAuthFY11!M105-RealAuthFY10!M105</f>
        <v>6001</v>
      </c>
      <c r="N105" s="59">
        <f>RealAuthFY11!N105-RealAuthFY10!N105</f>
        <v>0</v>
      </c>
      <c r="O105" s="59">
        <f>RealAuthFY11!O105-RealAuthFY10!O105</f>
        <v>0</v>
      </c>
      <c r="P105" s="59">
        <f>RealAuthFY11!P105-RealAuthFY10!P105</f>
        <v>-9499.1599999999962</v>
      </c>
      <c r="Q105" s="59">
        <f>RealAuthFY11!Q105-RealAuthFY10!Q105</f>
        <v>10444.200000000012</v>
      </c>
      <c r="R105" s="59">
        <f>RealAuthFY11!R105-RealAuthFY10!R105</f>
        <v>0.10999999998603016</v>
      </c>
      <c r="S105" s="59">
        <f>RealAuthFY11!S105-RealAuthFY10!S105</f>
        <v>-0.14400000000023283</v>
      </c>
      <c r="T105" s="59">
        <f>RealAuthFY11!T105-RealAuthFY10!T105</f>
        <v>-0.12600000000384171</v>
      </c>
      <c r="U105" s="59">
        <f>RealAuthFY11!U105-RealAuthFY10!U105</f>
        <v>-75204.269999999553</v>
      </c>
    </row>
    <row r="106" spans="1:21" s="51" customFormat="1" ht="11.5" x14ac:dyDescent="0.25">
      <c r="A106" s="51" t="e">
        <f>'FY2016 RPDC '!#REF!</f>
        <v>#REF!</v>
      </c>
      <c r="B106" s="51" t="e">
        <f>'FY2016 RPDC '!#REF!</f>
        <v>#REF!</v>
      </c>
      <c r="C106" s="51" t="e">
        <f>'FY2016 RPDC '!#REF!</f>
        <v>#REF!</v>
      </c>
      <c r="D106" s="52" t="e">
        <f>'FY2016 RPDC '!#REF!</f>
        <v>#REF!</v>
      </c>
      <c r="E106" s="97" t="e">
        <f>RealAuthFY11!E106-RealAuthFY10!E106</f>
        <v>#REF!</v>
      </c>
      <c r="F106" s="55" t="e">
        <f>'FY2016 RPDC '!#REF!-'FY2016 RPDC '!#REF!</f>
        <v>#REF!</v>
      </c>
      <c r="G106" s="55" t="e">
        <f>'FY2016 RPDC '!#REF!-'FY2016 RPDC '!#REF!</f>
        <v>#REF!</v>
      </c>
      <c r="H106" s="55" t="e">
        <f>'FY2016 RPDC '!#REF!-'FY2016 RPDC '!#REF!</f>
        <v>#REF!</v>
      </c>
      <c r="I106" s="55" t="e">
        <f>'FY2016 RPDC '!#REF!-'FY2016 RPDC '!#REF!</f>
        <v>#REF!</v>
      </c>
      <c r="J106" s="59">
        <f>RealAuthFY11!J106-RealAuthFY10!J106</f>
        <v>-5646.5</v>
      </c>
      <c r="K106" s="59">
        <f>RealAuthFY11!K106-RealAuthFY10!K106</f>
        <v>17074</v>
      </c>
      <c r="L106" s="59">
        <f>RealAuthFY11!L106-RealAuthFY10!L106</f>
        <v>48311</v>
      </c>
      <c r="M106" s="59">
        <f>RealAuthFY11!M106-RealAuthFY10!M106</f>
        <v>-5768</v>
      </c>
      <c r="N106" s="59">
        <f>RealAuthFY11!N106-RealAuthFY10!N106</f>
        <v>0</v>
      </c>
      <c r="O106" s="59">
        <f>RealAuthFY11!O106-RealAuthFY10!O106</f>
        <v>0</v>
      </c>
      <c r="P106" s="59">
        <f>RealAuthFY11!P106-RealAuthFY10!P106</f>
        <v>0</v>
      </c>
      <c r="Q106" s="59">
        <f>RealAuthFY11!Q106-RealAuthFY10!Q106</f>
        <v>0</v>
      </c>
      <c r="R106" s="59" t="e">
        <f>RealAuthFY11!R106-RealAuthFY10!R106</f>
        <v>#REF!</v>
      </c>
      <c r="S106" s="59" t="e">
        <f>RealAuthFY11!S106-RealAuthFY10!S106</f>
        <v>#REF!</v>
      </c>
      <c r="T106" s="59" t="e">
        <f>RealAuthFY11!T106-RealAuthFY10!T106</f>
        <v>#REF!</v>
      </c>
      <c r="U106" s="59" t="e">
        <f>RealAuthFY11!U106-RealAuthFY10!U106</f>
        <v>#REF!</v>
      </c>
    </row>
    <row r="107" spans="1:21" s="51" customFormat="1" ht="11.5" x14ac:dyDescent="0.25">
      <c r="A107" s="51">
        <f>'FY2016 RPDC '!A105</f>
        <v>103</v>
      </c>
      <c r="B107" s="51">
        <f>'FY2016 RPDC '!B105</f>
        <v>3978</v>
      </c>
      <c r="C107" s="51">
        <f>'FY2016 RPDC '!C105</f>
        <v>3978</v>
      </c>
      <c r="D107" s="52" t="str">
        <f>'FY2016 RPDC '!D105</f>
        <v>EAST MILLS</v>
      </c>
      <c r="E107" s="97">
        <f>RealAuthFY11!E107-RealAuthFY10!E107</f>
        <v>-1.8000000000000682</v>
      </c>
      <c r="F107" s="55">
        <f>'FY2016 RPDC '!K105-'FY2016 RPDC '!F105</f>
        <v>80</v>
      </c>
      <c r="G107" s="55">
        <f>'FY2016 RPDC '!L105-'FY2016 RPDC '!G105</f>
        <v>31889.999999999534</v>
      </c>
      <c r="H107" s="55">
        <f>'FY2016 RPDC '!M105-'FY2016 RPDC '!H105</f>
        <v>3159.9300000006333</v>
      </c>
      <c r="I107" s="55">
        <f>'FY2016 RPDC '!N105-'FY2016 RPDC '!I105</f>
        <v>35049.930000000168</v>
      </c>
      <c r="J107" s="59">
        <f>RealAuthFY11!J107-RealAuthFY10!J107</f>
        <v>21906.200000000012</v>
      </c>
      <c r="K107" s="59">
        <f>RealAuthFY11!K107-RealAuthFY10!K107</f>
        <v>16959</v>
      </c>
      <c r="L107" s="59">
        <f>RealAuthFY11!L107-RealAuthFY10!L107</f>
        <v>115227</v>
      </c>
      <c r="M107" s="59">
        <f>RealAuthFY11!M107-RealAuthFY10!M107</f>
        <v>-17189</v>
      </c>
      <c r="N107" s="59">
        <f>RealAuthFY11!N107-RealAuthFY10!N107</f>
        <v>0</v>
      </c>
      <c r="O107" s="59">
        <f>RealAuthFY11!O107-RealAuthFY10!O107</f>
        <v>0</v>
      </c>
      <c r="P107" s="59">
        <f>RealAuthFY11!P107-RealAuthFY10!P107</f>
        <v>0</v>
      </c>
      <c r="Q107" s="59">
        <f>RealAuthFY11!Q107-RealAuthFY10!Q107</f>
        <v>-5334.5999999999913</v>
      </c>
      <c r="R107" s="59">
        <f>RealAuthFY11!R107-RealAuthFY10!R107</f>
        <v>0.34799999999813735</v>
      </c>
      <c r="S107" s="59">
        <f>RealAuthFY11!S107-RealAuthFY10!S107</f>
        <v>9.5000000001164153E-2</v>
      </c>
      <c r="T107" s="59">
        <f>RealAuthFY11!T107-RealAuthFY10!T107</f>
        <v>0.16600000000107684</v>
      </c>
      <c r="U107" s="59">
        <f>RealAuthFY11!U107-RealAuthFY10!U107</f>
        <v>166619.13899999997</v>
      </c>
    </row>
    <row r="108" spans="1:21" s="51" customFormat="1" ht="11.5" x14ac:dyDescent="0.25">
      <c r="A108" s="51">
        <f>'FY2016 RPDC '!A106</f>
        <v>104</v>
      </c>
      <c r="B108" s="51">
        <f>'FY2016 RPDC '!B106</f>
        <v>6741</v>
      </c>
      <c r="C108" s="51">
        <f>'FY2016 RPDC '!C106</f>
        <v>6741</v>
      </c>
      <c r="D108" s="52" t="str">
        <f>'FY2016 RPDC '!D106</f>
        <v>EAST SAC COUNTY</v>
      </c>
      <c r="E108" s="97">
        <f>RealAuthFY11!E108-RealAuthFY10!E108</f>
        <v>-19.5</v>
      </c>
      <c r="F108" s="55">
        <f>'FY2016 RPDC '!K106-'FY2016 RPDC '!F106</f>
        <v>80</v>
      </c>
      <c r="G108" s="55">
        <f>'FY2016 RPDC '!L106-'FY2016 RPDC '!G106</f>
        <v>-51934.699999999255</v>
      </c>
      <c r="H108" s="55">
        <f>'FY2016 RPDC '!M106-'FY2016 RPDC '!H106</f>
        <v>110953.20999999903</v>
      </c>
      <c r="I108" s="55">
        <f>'FY2016 RPDC '!N106-'FY2016 RPDC '!I106</f>
        <v>59018.509999999776</v>
      </c>
      <c r="J108" s="59">
        <f>RealAuthFY11!J108-RealAuthFY10!J108</f>
        <v>-4600</v>
      </c>
      <c r="K108" s="59">
        <f>RealAuthFY11!K108-RealAuthFY10!K108</f>
        <v>-12686</v>
      </c>
      <c r="L108" s="59">
        <f>RealAuthFY11!L108-RealAuthFY10!L108</f>
        <v>918.19999999999709</v>
      </c>
      <c r="M108" s="59">
        <f>RealAuthFY11!M108-RealAuthFY10!M108</f>
        <v>0</v>
      </c>
      <c r="N108" s="59">
        <f>RealAuthFY11!N108-RealAuthFY10!N108</f>
        <v>0</v>
      </c>
      <c r="O108" s="59">
        <f>RealAuthFY11!O108-RealAuthFY10!O108</f>
        <v>0</v>
      </c>
      <c r="P108" s="59">
        <f>RealAuthFY11!P108-RealAuthFY10!P108</f>
        <v>0</v>
      </c>
      <c r="Q108" s="59">
        <f>RealAuthFY11!Q108-RealAuthFY10!Q108</f>
        <v>-40218.600000000006</v>
      </c>
      <c r="R108" s="59">
        <f>RealAuthFY11!R108-RealAuthFY10!R108</f>
        <v>273981.82900000003</v>
      </c>
      <c r="S108" s="59">
        <f>RealAuthFY11!S108-RealAuthFY10!S108</f>
        <v>30142.398000000001</v>
      </c>
      <c r="T108" s="59">
        <f>RealAuthFY11!T108-RealAuthFY10!T108</f>
        <v>23140.141000000003</v>
      </c>
      <c r="U108" s="59">
        <f>RealAuthFY11!U108-RealAuthFY10!U108</f>
        <v>329696.47800000012</v>
      </c>
    </row>
    <row r="109" spans="1:21" s="51" customFormat="1" ht="11.5" x14ac:dyDescent="0.25">
      <c r="A109" s="51">
        <f>'FY2016 RPDC '!A107</f>
        <v>105</v>
      </c>
      <c r="B109" s="51">
        <f>'FY2016 RPDC '!B107</f>
        <v>1970</v>
      </c>
      <c r="C109" s="51">
        <f>'FY2016 RPDC '!C107</f>
        <v>1970</v>
      </c>
      <c r="D109" s="52" t="str">
        <f>'FY2016 RPDC '!D107</f>
        <v>EAST UNION</v>
      </c>
      <c r="E109" s="97">
        <f>RealAuthFY11!E109-RealAuthFY10!E109</f>
        <v>7</v>
      </c>
      <c r="F109" s="55">
        <f>'FY2016 RPDC '!K107-'FY2016 RPDC '!F107</f>
        <v>80</v>
      </c>
      <c r="G109" s="55">
        <f>'FY2016 RPDC '!L107-'FY2016 RPDC '!G107</f>
        <v>86553.999999999534</v>
      </c>
      <c r="H109" s="55">
        <f>'FY2016 RPDC '!M107-'FY2016 RPDC '!H107</f>
        <v>0</v>
      </c>
      <c r="I109" s="55">
        <f>'FY2016 RPDC '!N107-'FY2016 RPDC '!I107</f>
        <v>86553.999999999534</v>
      </c>
      <c r="J109" s="59">
        <f>RealAuthFY11!J109-RealAuthFY10!J109</f>
        <v>-60863</v>
      </c>
      <c r="K109" s="59">
        <f>RealAuthFY11!K109-RealAuthFY10!K109</f>
        <v>16876</v>
      </c>
      <c r="L109" s="59">
        <f>RealAuthFY11!L109-RealAuthFY10!L109</f>
        <v>-3172</v>
      </c>
      <c r="M109" s="59">
        <f>RealAuthFY11!M109-RealAuthFY10!M109</f>
        <v>-5817</v>
      </c>
      <c r="N109" s="59">
        <f>RealAuthFY11!N109-RealAuthFY10!N109</f>
        <v>0</v>
      </c>
      <c r="O109" s="59">
        <f>RealAuthFY11!O109-RealAuthFY10!O109</f>
        <v>0</v>
      </c>
      <c r="P109" s="59">
        <f>RealAuthFY11!P109-RealAuthFY10!P109</f>
        <v>-3611.5200000000004</v>
      </c>
      <c r="Q109" s="59">
        <f>RealAuthFY11!Q109-RealAuthFY10!Q109</f>
        <v>42710.400000000001</v>
      </c>
      <c r="R109" s="59">
        <f>RealAuthFY11!R109-RealAuthFY10!R109</f>
        <v>85192.881999999983</v>
      </c>
      <c r="S109" s="59">
        <f>RealAuthFY11!S109-RealAuthFY10!S109</f>
        <v>8513.627999999997</v>
      </c>
      <c r="T109" s="59">
        <f>RealAuthFY11!T109-RealAuthFY10!T109</f>
        <v>5855.6959999999981</v>
      </c>
      <c r="U109" s="59">
        <f>RealAuthFY11!U109-RealAuthFY10!U109</f>
        <v>172239.0859999992</v>
      </c>
    </row>
    <row r="110" spans="1:21" s="51" customFormat="1" ht="11.5" x14ac:dyDescent="0.25">
      <c r="A110" s="51">
        <f>'FY2016 RPDC '!A108</f>
        <v>106</v>
      </c>
      <c r="B110" s="51">
        <f>'FY2016 RPDC '!B108</f>
        <v>1972</v>
      </c>
      <c r="C110" s="51">
        <f>'FY2016 RPDC '!C108</f>
        <v>1972</v>
      </c>
      <c r="D110" s="52" t="str">
        <f>'FY2016 RPDC '!D108</f>
        <v>EASTERN ALLAMAKEE</v>
      </c>
      <c r="E110" s="97">
        <f>RealAuthFY11!E110-RealAuthFY10!E110</f>
        <v>-12</v>
      </c>
      <c r="F110" s="55">
        <f>'FY2016 RPDC '!K108-'FY2016 RPDC '!F108</f>
        <v>80</v>
      </c>
      <c r="G110" s="55">
        <f>'FY2016 RPDC '!L108-'FY2016 RPDC '!G108</f>
        <v>-48232</v>
      </c>
      <c r="H110" s="55">
        <f>'FY2016 RPDC '!M108-'FY2016 RPDC '!H108</f>
        <v>57935.240000000224</v>
      </c>
      <c r="I110" s="55">
        <f>'FY2016 RPDC '!N108-'FY2016 RPDC '!I108</f>
        <v>9703.2400000002235</v>
      </c>
      <c r="J110" s="59">
        <f>RealAuthFY11!J110-RealAuthFY10!J110</f>
        <v>23879.299999999988</v>
      </c>
      <c r="K110" s="59">
        <f>RealAuthFY11!K110-RealAuthFY10!K110</f>
        <v>-575</v>
      </c>
      <c r="L110" s="59">
        <f>RealAuthFY11!L110-RealAuthFY10!L110</f>
        <v>89672</v>
      </c>
      <c r="M110" s="59">
        <f>RealAuthFY11!M110-RealAuthFY10!M110</f>
        <v>30525</v>
      </c>
      <c r="N110" s="59">
        <f>RealAuthFY11!N110-RealAuthFY10!N110</f>
        <v>0</v>
      </c>
      <c r="O110" s="59">
        <f>RealAuthFY11!O110-RealAuthFY10!O110</f>
        <v>0</v>
      </c>
      <c r="P110" s="59">
        <f>RealAuthFY11!P110-RealAuthFY10!P110</f>
        <v>-3710.5199999999986</v>
      </c>
      <c r="Q110" s="59">
        <f>RealAuthFY11!Q110-RealAuthFY10!Q110</f>
        <v>6616.2000000000116</v>
      </c>
      <c r="R110" s="59">
        <f>RealAuthFY11!R110-RealAuthFY10!R110</f>
        <v>-9.2000000004190952E-2</v>
      </c>
      <c r="S110" s="59">
        <f>RealAuthFY11!S110-RealAuthFY10!S110</f>
        <v>-1.2000000002444722E-2</v>
      </c>
      <c r="T110" s="59">
        <f>RealAuthFY11!T110-RealAuthFY10!T110</f>
        <v>-6.7999999999301508E-2</v>
      </c>
      <c r="U110" s="59">
        <f>RealAuthFY11!U110-RealAuthFY10!U110</f>
        <v>156110.04800000042</v>
      </c>
    </row>
    <row r="111" spans="1:21" s="51" customFormat="1" ht="11.5" x14ac:dyDescent="0.25">
      <c r="A111" s="51">
        <f>'FY2016 RPDC '!A109</f>
        <v>100</v>
      </c>
      <c r="B111" s="51">
        <f>'FY2016 RPDC '!B109</f>
        <v>1965</v>
      </c>
      <c r="C111" s="51">
        <f>'FY2016 RPDC '!C109</f>
        <v>1965</v>
      </c>
      <c r="D111" s="52" t="str">
        <f>'FY2016 RPDC '!D109</f>
        <v>EASTON VALLEY</v>
      </c>
      <c r="E111" s="97">
        <f>RealAuthFY11!E111-RealAuthFY10!E111</f>
        <v>-12</v>
      </c>
      <c r="F111" s="55">
        <f>'FY2016 RPDC '!K109-'FY2016 RPDC '!F109</f>
        <v>80</v>
      </c>
      <c r="G111" s="55">
        <f>'FY2016 RPDC '!L109-'FY2016 RPDC '!G109</f>
        <v>-24952</v>
      </c>
      <c r="H111" s="55">
        <f>'FY2016 RPDC '!M109-'FY2016 RPDC '!H109</f>
        <v>66649.299999999814</v>
      </c>
      <c r="I111" s="55">
        <f>'FY2016 RPDC '!N109-'FY2016 RPDC '!I109</f>
        <v>41697.299999999814</v>
      </c>
      <c r="J111" s="59">
        <f>RealAuthFY11!J111-RealAuthFY10!J111</f>
        <v>3994</v>
      </c>
      <c r="K111" s="59">
        <f>RealAuthFY11!K111-RealAuthFY10!K111</f>
        <v>5332</v>
      </c>
      <c r="L111" s="59">
        <f>RealAuthFY11!L111-RealAuthFY10!L111</f>
        <v>13999</v>
      </c>
      <c r="M111" s="59">
        <f>RealAuthFY11!M111-RealAuthFY10!M111</f>
        <v>0</v>
      </c>
      <c r="N111" s="59">
        <f>RealAuthFY11!N111-RealAuthFY10!N111</f>
        <v>0</v>
      </c>
      <c r="O111" s="59">
        <f>RealAuthFY11!O111-RealAuthFY10!O111</f>
        <v>0</v>
      </c>
      <c r="P111" s="59">
        <f>RealAuthFY11!P111-RealAuthFY10!P111</f>
        <v>-1173.0400000000009</v>
      </c>
      <c r="Q111" s="59">
        <f>RealAuthFY11!Q111-RealAuthFY10!Q111</f>
        <v>7847.4000000000015</v>
      </c>
      <c r="R111" s="59">
        <f>RealAuthFY11!R111-RealAuthFY10!R111</f>
        <v>81533.533999999985</v>
      </c>
      <c r="S111" s="59">
        <f>RealAuthFY11!S111-RealAuthFY10!S111</f>
        <v>7692.7439999999988</v>
      </c>
      <c r="T111" s="59">
        <f>RealAuthFY11!T111-RealAuthFY10!T111</f>
        <v>9812.8659999999945</v>
      </c>
      <c r="U111" s="59">
        <f>RealAuthFY11!U111-RealAuthFY10!U111</f>
        <v>170735.80399999954</v>
      </c>
    </row>
    <row r="112" spans="1:21" s="51" customFormat="1" ht="11.5" x14ac:dyDescent="0.25">
      <c r="A112" s="51">
        <f>'FY2016 RPDC '!A110</f>
        <v>107</v>
      </c>
      <c r="B112" s="51">
        <f>'FY2016 RPDC '!B110</f>
        <v>657</v>
      </c>
      <c r="C112" s="51">
        <f>'FY2016 RPDC '!C110</f>
        <v>657</v>
      </c>
      <c r="D112" s="52" t="str">
        <f>'FY2016 RPDC '!D110</f>
        <v>EDDYVILLE-BLAKESBURG-FREMONT</v>
      </c>
      <c r="E112" s="97">
        <f>RealAuthFY11!E112-RealAuthFY10!E112</f>
        <v>8.8999999999999773</v>
      </c>
      <c r="F112" s="55">
        <f>'FY2016 RPDC '!K110-'FY2016 RPDC '!F110</f>
        <v>80</v>
      </c>
      <c r="G112" s="55">
        <f>'FY2016 RPDC '!L110-'FY2016 RPDC '!G110</f>
        <v>125937</v>
      </c>
      <c r="H112" s="55">
        <f>'FY2016 RPDC '!M110-'FY2016 RPDC '!H110</f>
        <v>-21139</v>
      </c>
      <c r="I112" s="55">
        <f>'FY2016 RPDC '!N110-'FY2016 RPDC '!I110</f>
        <v>104798</v>
      </c>
      <c r="J112" s="59">
        <f>RealAuthFY11!J112-RealAuthFY10!J112</f>
        <v>9926</v>
      </c>
      <c r="K112" s="59">
        <f>RealAuthFY11!K112-RealAuthFY10!K112</f>
        <v>-5998</v>
      </c>
      <c r="L112" s="59">
        <f>RealAuthFY11!L112-RealAuthFY10!L112</f>
        <v>13721</v>
      </c>
      <c r="M112" s="59">
        <f>RealAuthFY11!M112-RealAuthFY10!M112</f>
        <v>-5538</v>
      </c>
      <c r="N112" s="59">
        <f>RealAuthFY11!N112-RealAuthFY10!N112</f>
        <v>0</v>
      </c>
      <c r="O112" s="59">
        <f>RealAuthFY11!O112-RealAuthFY10!O112</f>
        <v>0</v>
      </c>
      <c r="P112" s="59">
        <f>RealAuthFY11!P112-RealAuthFY10!P112</f>
        <v>0</v>
      </c>
      <c r="Q112" s="59">
        <f>RealAuthFY11!Q112-RealAuthFY10!Q112</f>
        <v>-15648</v>
      </c>
      <c r="R112" s="59">
        <f>RealAuthFY11!R112-RealAuthFY10!R112</f>
        <v>263444.80000000005</v>
      </c>
      <c r="S112" s="59">
        <f>RealAuthFY11!S112-RealAuthFY10!S112</f>
        <v>24347.840000000004</v>
      </c>
      <c r="T112" s="59">
        <f>RealAuthFY11!T112-RealAuthFY10!T112</f>
        <v>30145.42</v>
      </c>
      <c r="U112" s="59">
        <f>RealAuthFY11!U112-RealAuthFY10!U112</f>
        <v>419199.05999999959</v>
      </c>
    </row>
    <row r="113" spans="1:21" s="51" customFormat="1" ht="11.5" x14ac:dyDescent="0.25">
      <c r="A113" s="51">
        <f>'FY2016 RPDC '!A111</f>
        <v>108</v>
      </c>
      <c r="B113" s="51">
        <f>'FY2016 RPDC '!B111</f>
        <v>1989</v>
      </c>
      <c r="C113" s="51">
        <f>'FY2016 RPDC '!C111</f>
        <v>1989</v>
      </c>
      <c r="D113" s="52" t="str">
        <f>'FY2016 RPDC '!D111</f>
        <v>EDGEWOOD-COLESBURG</v>
      </c>
      <c r="E113" s="97">
        <f>RealAuthFY11!E113-RealAuthFY10!E113</f>
        <v>-5</v>
      </c>
      <c r="F113" s="55">
        <f>'FY2016 RPDC '!K111-'FY2016 RPDC '!F111</f>
        <v>80</v>
      </c>
      <c r="G113" s="55">
        <f>'FY2016 RPDC '!L111-'FY2016 RPDC '!G111</f>
        <v>890</v>
      </c>
      <c r="H113" s="55">
        <f>'FY2016 RPDC '!M111-'FY2016 RPDC '!H111</f>
        <v>2021.2400000002235</v>
      </c>
      <c r="I113" s="55">
        <f>'FY2016 RPDC '!N111-'FY2016 RPDC '!I111</f>
        <v>2911.2400000002235</v>
      </c>
      <c r="J113" s="59">
        <f>RealAuthFY11!J113-RealAuthFY10!J113</f>
        <v>28283</v>
      </c>
      <c r="K113" s="59">
        <f>RealAuthFY11!K113-RealAuthFY10!K113</f>
        <v>-690</v>
      </c>
      <c r="L113" s="59">
        <f>RealAuthFY11!L113-RealAuthFY10!L113</f>
        <v>81735.199999999953</v>
      </c>
      <c r="M113" s="59">
        <f>RealAuthFY11!M113-RealAuthFY10!M113</f>
        <v>-41314</v>
      </c>
      <c r="N113" s="59">
        <f>RealAuthFY11!N113-RealAuthFY10!N113</f>
        <v>0</v>
      </c>
      <c r="O113" s="59">
        <f>RealAuthFY11!O113-RealAuthFY10!O113</f>
        <v>0</v>
      </c>
      <c r="P113" s="59">
        <f>RealAuthFY11!P113-RealAuthFY10!P113</f>
        <v>-1091.8600000000006</v>
      </c>
      <c r="Q113" s="59">
        <f>RealAuthFY11!Q113-RealAuthFY10!Q113</f>
        <v>-18073.800000000017</v>
      </c>
      <c r="R113" s="59">
        <f>RealAuthFY11!R113-RealAuthFY10!R113</f>
        <v>0.32999999995809048</v>
      </c>
      <c r="S113" s="59">
        <f>RealAuthFY11!S113-RealAuthFY10!S113</f>
        <v>0.15000000000145519</v>
      </c>
      <c r="T113" s="59">
        <f>RealAuthFY11!T113-RealAuthFY10!T113</f>
        <v>0.4099999999962165</v>
      </c>
      <c r="U113" s="59">
        <f>RealAuthFY11!U113-RealAuthFY10!U113</f>
        <v>51760.669999999925</v>
      </c>
    </row>
    <row r="114" spans="1:21" s="51" customFormat="1" ht="11.5" x14ac:dyDescent="0.25">
      <c r="A114" s="51">
        <f>'FY2016 RPDC '!A112</f>
        <v>109</v>
      </c>
      <c r="B114" s="51">
        <f>'FY2016 RPDC '!B112</f>
        <v>2007</v>
      </c>
      <c r="C114" s="51">
        <f>'FY2016 RPDC '!C112</f>
        <v>2007</v>
      </c>
      <c r="D114" s="52" t="str">
        <f>'FY2016 RPDC '!D112</f>
        <v>ELDORA-NEW PROVIDENCE</v>
      </c>
      <c r="E114" s="97">
        <f>RealAuthFY11!E114-RealAuthFY10!E114</f>
        <v>10</v>
      </c>
      <c r="F114" s="55">
        <f>'FY2016 RPDC '!K112-'FY2016 RPDC '!F112</f>
        <v>80</v>
      </c>
      <c r="G114" s="55">
        <f>'FY2016 RPDC '!L112-'FY2016 RPDC '!G112</f>
        <v>114940</v>
      </c>
      <c r="H114" s="55">
        <f>'FY2016 RPDC '!M112-'FY2016 RPDC '!H112</f>
        <v>0</v>
      </c>
      <c r="I114" s="55">
        <f>'FY2016 RPDC '!N112-'FY2016 RPDC '!I112</f>
        <v>114940</v>
      </c>
      <c r="J114" s="59">
        <f>RealAuthFY11!J114-RealAuthFY10!J114</f>
        <v>8201</v>
      </c>
      <c r="K114" s="59">
        <f>RealAuthFY11!K114-RealAuthFY10!K114</f>
        <v>0</v>
      </c>
      <c r="L114" s="59">
        <f>RealAuthFY11!L114-RealAuthFY10!L114</f>
        <v>3069</v>
      </c>
      <c r="M114" s="59">
        <f>RealAuthFY11!M114-RealAuthFY10!M114</f>
        <v>0</v>
      </c>
      <c r="N114" s="59">
        <f>RealAuthFY11!N114-RealAuthFY10!N114</f>
        <v>0</v>
      </c>
      <c r="O114" s="59">
        <f>RealAuthFY11!O114-RealAuthFY10!O114</f>
        <v>0</v>
      </c>
      <c r="P114" s="59">
        <f>RealAuthFY11!P114-RealAuthFY10!P114</f>
        <v>-1268.96</v>
      </c>
      <c r="Q114" s="59">
        <f>RealAuthFY11!Q114-RealAuthFY10!Q114</f>
        <v>22558.800000000003</v>
      </c>
      <c r="R114" s="59">
        <f>RealAuthFY11!R114-RealAuthFY10!R114</f>
        <v>92319.47000000003</v>
      </c>
      <c r="S114" s="59">
        <f>RealAuthFY11!S114-RealAuthFY10!S114</f>
        <v>10276.369999999995</v>
      </c>
      <c r="T114" s="59">
        <f>RealAuthFY11!T114-RealAuthFY10!T114</f>
        <v>11008.579999999994</v>
      </c>
      <c r="U114" s="59">
        <f>RealAuthFY11!U114-RealAuthFY10!U114</f>
        <v>261104.26000000071</v>
      </c>
    </row>
    <row r="115" spans="1:21" s="51" customFormat="1" ht="11.5" x14ac:dyDescent="0.25">
      <c r="A115" s="51">
        <f>'FY2016 RPDC '!A113</f>
        <v>111</v>
      </c>
      <c r="B115" s="51">
        <f>'FY2016 RPDC '!B113</f>
        <v>2088</v>
      </c>
      <c r="C115" s="51">
        <f>'FY2016 RPDC '!C113</f>
        <v>2088</v>
      </c>
      <c r="D115" s="52" t="str">
        <f>'FY2016 RPDC '!D113</f>
        <v>EMMETSBURG</v>
      </c>
      <c r="E115" s="97">
        <f>RealAuthFY11!E115-RealAuthFY10!E115</f>
        <v>-21.299999999999955</v>
      </c>
      <c r="F115" s="55">
        <f>'FY2016 RPDC '!K113-'FY2016 RPDC '!F113</f>
        <v>80</v>
      </c>
      <c r="G115" s="55">
        <f>'FY2016 RPDC '!L113-'FY2016 RPDC '!G113</f>
        <v>-86415.5</v>
      </c>
      <c r="H115" s="55">
        <f>'FY2016 RPDC '!M113-'FY2016 RPDC '!H113</f>
        <v>129813.9299999997</v>
      </c>
      <c r="I115" s="55">
        <f>'FY2016 RPDC '!N113-'FY2016 RPDC '!I113</f>
        <v>43398.429999999702</v>
      </c>
      <c r="J115" s="59">
        <f>RealAuthFY11!J115-RealAuthFY10!J115</f>
        <v>12230.699999999983</v>
      </c>
      <c r="K115" s="59">
        <f>RealAuthFY11!K115-RealAuthFY10!K115</f>
        <v>123712</v>
      </c>
      <c r="L115" s="59">
        <f>RealAuthFY11!L115-RealAuthFY10!L115</f>
        <v>-54805</v>
      </c>
      <c r="M115" s="59">
        <f>RealAuthFY11!M115-RealAuthFY10!M115</f>
        <v>-54123.299999999988</v>
      </c>
      <c r="N115" s="59">
        <f>RealAuthFY11!N115-RealAuthFY10!N115</f>
        <v>0</v>
      </c>
      <c r="O115" s="59">
        <f>RealAuthFY11!O115-RealAuthFY10!O115</f>
        <v>0</v>
      </c>
      <c r="P115" s="59">
        <f>RealAuthFY11!P115-RealAuthFY10!P115</f>
        <v>-6192.9999999999991</v>
      </c>
      <c r="Q115" s="59">
        <f>RealAuthFY11!Q115-RealAuthFY10!Q115</f>
        <v>134132.4</v>
      </c>
      <c r="R115" s="59">
        <f>RealAuthFY11!R115-RealAuthFY10!R115</f>
        <v>8757.9739999999874</v>
      </c>
      <c r="S115" s="59">
        <f>RealAuthFY11!S115-RealAuthFY10!S115</f>
        <v>1023.9749999999985</v>
      </c>
      <c r="T115" s="59">
        <f>RealAuthFY11!T115-RealAuthFY10!T115</f>
        <v>999.74000000000524</v>
      </c>
      <c r="U115" s="59">
        <f>RealAuthFY11!U115-RealAuthFY10!U115</f>
        <v>209133.91899999976</v>
      </c>
    </row>
    <row r="116" spans="1:21" s="51" customFormat="1" ht="11.5" x14ac:dyDescent="0.25">
      <c r="A116" s="51" t="e">
        <f>'FY2016 RPDC '!#REF!</f>
        <v>#REF!</v>
      </c>
      <c r="B116" s="51" t="e">
        <f>'FY2016 RPDC '!#REF!</f>
        <v>#REF!</v>
      </c>
      <c r="C116" s="51" t="e">
        <f>'FY2016 RPDC '!#REF!</f>
        <v>#REF!</v>
      </c>
      <c r="D116" s="52" t="e">
        <f>'FY2016 RPDC '!#REF!</f>
        <v>#REF!</v>
      </c>
      <c r="E116" s="97" t="e">
        <f>RealAuthFY11!E116-RealAuthFY10!E116</f>
        <v>#REF!</v>
      </c>
      <c r="F116" s="55" t="e">
        <f>'FY2016 RPDC '!#REF!-'FY2016 RPDC '!#REF!</f>
        <v>#REF!</v>
      </c>
      <c r="G116" s="55" t="e">
        <f>'FY2016 RPDC '!#REF!-'FY2016 RPDC '!#REF!</f>
        <v>#REF!</v>
      </c>
      <c r="H116" s="55" t="e">
        <f>'FY2016 RPDC '!#REF!-'FY2016 RPDC '!#REF!</f>
        <v>#REF!</v>
      </c>
      <c r="I116" s="55" t="e">
        <f>'FY2016 RPDC '!#REF!-'FY2016 RPDC '!#REF!</f>
        <v>#REF!</v>
      </c>
      <c r="J116" s="59">
        <f>RealAuthFY11!J116-RealAuthFY10!J116</f>
        <v>16655</v>
      </c>
      <c r="K116" s="59">
        <f>RealAuthFY11!K116-RealAuthFY10!K116</f>
        <v>-6165</v>
      </c>
      <c r="L116" s="59">
        <f>RealAuthFY11!L116-RealAuthFY10!L116</f>
        <v>7890</v>
      </c>
      <c r="M116" s="59">
        <f>RealAuthFY11!M116-RealAuthFY10!M116</f>
        <v>0</v>
      </c>
      <c r="N116" s="59">
        <f>RealAuthFY11!N116-RealAuthFY10!N116</f>
        <v>0</v>
      </c>
      <c r="O116" s="59">
        <f>RealAuthFY11!O116-RealAuthFY10!O116</f>
        <v>0</v>
      </c>
      <c r="P116" s="59">
        <f>RealAuthFY11!P116-RealAuthFY10!P116</f>
        <v>0</v>
      </c>
      <c r="Q116" s="59">
        <f>RealAuthFY11!Q116-RealAuthFY10!Q116</f>
        <v>0</v>
      </c>
      <c r="R116" s="59" t="e">
        <f>RealAuthFY11!R116-RealAuthFY10!R116</f>
        <v>#REF!</v>
      </c>
      <c r="S116" s="59" t="e">
        <f>RealAuthFY11!S116-RealAuthFY10!S116</f>
        <v>#REF!</v>
      </c>
      <c r="T116" s="59" t="e">
        <f>RealAuthFY11!T116-RealAuthFY10!T116</f>
        <v>#REF!</v>
      </c>
      <c r="U116" s="59" t="e">
        <f>RealAuthFY11!U116-RealAuthFY10!U116</f>
        <v>#REF!</v>
      </c>
    </row>
    <row r="117" spans="1:21" s="51" customFormat="1" ht="11.5" x14ac:dyDescent="0.25">
      <c r="A117" s="51">
        <f>'FY2016 RPDC '!A114</f>
        <v>112</v>
      </c>
      <c r="B117" s="51">
        <f>'FY2016 RPDC '!B114</f>
        <v>2097</v>
      </c>
      <c r="C117" s="51">
        <f>'FY2016 RPDC '!C114</f>
        <v>2097</v>
      </c>
      <c r="D117" s="52" t="str">
        <f>'FY2016 RPDC '!D114</f>
        <v>ENGLISH VALLEYS</v>
      </c>
      <c r="E117" s="97">
        <f>RealAuthFY11!E117-RealAuthFY10!E117</f>
        <v>-2.1000000000000227</v>
      </c>
      <c r="F117" s="55">
        <f>'FY2016 RPDC '!K114-'FY2016 RPDC '!F114</f>
        <v>80</v>
      </c>
      <c r="G117" s="55">
        <f>'FY2016 RPDC '!L114-'FY2016 RPDC '!G114</f>
        <v>23014.299999999814</v>
      </c>
      <c r="H117" s="55">
        <f>'FY2016 RPDC '!M114-'FY2016 RPDC '!H114</f>
        <v>6527.8300000000745</v>
      </c>
      <c r="I117" s="55">
        <f>'FY2016 RPDC '!N114-'FY2016 RPDC '!I114</f>
        <v>29542.129999999888</v>
      </c>
      <c r="J117" s="59">
        <f>RealAuthFY11!J117-RealAuthFY10!J117</f>
        <v>-38336</v>
      </c>
      <c r="K117" s="59">
        <f>RealAuthFY11!K117-RealAuthFY10!K117</f>
        <v>5661</v>
      </c>
      <c r="L117" s="59">
        <f>RealAuthFY11!L117-RealAuthFY10!L117</f>
        <v>88198</v>
      </c>
      <c r="M117" s="59">
        <f>RealAuthFY11!M117-RealAuthFY10!M117</f>
        <v>0</v>
      </c>
      <c r="N117" s="59">
        <f>RealAuthFY11!N117-RealAuthFY10!N117</f>
        <v>0</v>
      </c>
      <c r="O117" s="59">
        <f>RealAuthFY11!O117-RealAuthFY10!O117</f>
        <v>0</v>
      </c>
      <c r="P117" s="59">
        <f>RealAuthFY11!P117-RealAuthFY10!P117</f>
        <v>50.599999999999909</v>
      </c>
      <c r="Q117" s="59">
        <f>RealAuthFY11!Q117-RealAuthFY10!Q117</f>
        <v>0</v>
      </c>
      <c r="R117" s="59">
        <f>RealAuthFY11!R117-RealAuthFY10!R117</f>
        <v>0.23899999994318932</v>
      </c>
      <c r="S117" s="59">
        <f>RealAuthFY11!S117-RealAuthFY10!S117</f>
        <v>-0.49300000000221189</v>
      </c>
      <c r="T117" s="59">
        <f>RealAuthFY11!T117-RealAuthFY10!T117</f>
        <v>0.20499999999447027</v>
      </c>
      <c r="U117" s="59">
        <f>RealAuthFY11!U117-RealAuthFY10!U117</f>
        <v>85115.681000000332</v>
      </c>
    </row>
    <row r="118" spans="1:21" s="51" customFormat="1" ht="11.5" x14ac:dyDescent="0.25">
      <c r="A118" s="51">
        <f>'FY2016 RPDC '!A115</f>
        <v>113</v>
      </c>
      <c r="B118" s="51">
        <f>'FY2016 RPDC '!B115</f>
        <v>2113</v>
      </c>
      <c r="C118" s="51">
        <f>'FY2016 RPDC '!C115</f>
        <v>2113</v>
      </c>
      <c r="D118" s="52" t="str">
        <f>'FY2016 RPDC '!D115</f>
        <v>ESSEX</v>
      </c>
      <c r="E118" s="97">
        <f>RealAuthFY11!E118-RealAuthFY10!E118</f>
        <v>-14.600000000000023</v>
      </c>
      <c r="F118" s="55">
        <f>'FY2016 RPDC '!K115-'FY2016 RPDC '!F115</f>
        <v>80</v>
      </c>
      <c r="G118" s="55">
        <f>'FY2016 RPDC '!L115-'FY2016 RPDC '!G115</f>
        <v>-75167.800000000047</v>
      </c>
      <c r="H118" s="55">
        <f>'FY2016 RPDC '!M115-'FY2016 RPDC '!H115</f>
        <v>90242.489999999991</v>
      </c>
      <c r="I118" s="55">
        <f>'FY2016 RPDC '!N115-'FY2016 RPDC '!I115</f>
        <v>15074.689999999944</v>
      </c>
      <c r="J118" s="59">
        <f>RealAuthFY11!J118-RealAuthFY10!J118</f>
        <v>-129031.99999999997</v>
      </c>
      <c r="K118" s="59">
        <f>RealAuthFY11!K118-RealAuthFY10!K118</f>
        <v>-115</v>
      </c>
      <c r="L118" s="59">
        <f>RealAuthFY11!L118-RealAuthFY10!L118</f>
        <v>120385</v>
      </c>
      <c r="M118" s="59">
        <f>RealAuthFY11!M118-RealAuthFY10!M118</f>
        <v>-408870</v>
      </c>
      <c r="N118" s="59">
        <f>RealAuthFY11!N118-RealAuthFY10!N118</f>
        <v>0</v>
      </c>
      <c r="O118" s="59">
        <f>RealAuthFY11!O118-RealAuthFY10!O118</f>
        <v>0</v>
      </c>
      <c r="P118" s="59">
        <f>RealAuthFY11!P118-RealAuthFY10!P118</f>
        <v>0</v>
      </c>
      <c r="Q118" s="59">
        <f>RealAuthFY11!Q118-RealAuthFY10!Q118</f>
        <v>-12086.399999999994</v>
      </c>
      <c r="R118" s="59">
        <f>RealAuthFY11!R118-RealAuthFY10!R118</f>
        <v>0.32000000000698492</v>
      </c>
      <c r="S118" s="59">
        <f>RealAuthFY11!S118-RealAuthFY10!S118</f>
        <v>0.28500000000349246</v>
      </c>
      <c r="T118" s="59">
        <f>RealAuthFY11!T118-RealAuthFY10!T118</f>
        <v>-0.35299999999551801</v>
      </c>
      <c r="U118" s="59">
        <f>RealAuthFY11!U118-RealAuthFY10!U118</f>
        <v>-414643.4580000001</v>
      </c>
    </row>
    <row r="119" spans="1:21" s="51" customFormat="1" ht="11.5" x14ac:dyDescent="0.25">
      <c r="A119" s="51">
        <f>'FY2016 RPDC '!A116</f>
        <v>114</v>
      </c>
      <c r="B119" s="51">
        <f>'FY2016 RPDC '!B116</f>
        <v>2124</v>
      </c>
      <c r="C119" s="51">
        <f>'FY2016 RPDC '!C116</f>
        <v>2124</v>
      </c>
      <c r="D119" s="52" t="str">
        <f>'FY2016 RPDC '!D116</f>
        <v>ESTHERVILLE-LINCOLN CENTRAL</v>
      </c>
      <c r="E119" s="97">
        <f>RealAuthFY11!E119-RealAuthFY10!E119</f>
        <v>13.700000000000045</v>
      </c>
      <c r="F119" s="55">
        <f>'FY2016 RPDC '!K116-'FY2016 RPDC '!F116</f>
        <v>80</v>
      </c>
      <c r="G119" s="55">
        <f>'FY2016 RPDC '!L116-'FY2016 RPDC '!G116</f>
        <v>198701</v>
      </c>
      <c r="H119" s="55">
        <f>'FY2016 RPDC '!M116-'FY2016 RPDC '!H116</f>
        <v>0</v>
      </c>
      <c r="I119" s="55">
        <f>'FY2016 RPDC '!N116-'FY2016 RPDC '!I116</f>
        <v>198701</v>
      </c>
      <c r="J119" s="59">
        <f>RealAuthFY11!J119-RealAuthFY10!J119</f>
        <v>23715.300000000017</v>
      </c>
      <c r="K119" s="59">
        <f>RealAuthFY11!K119-RealAuthFY10!K119</f>
        <v>-12111</v>
      </c>
      <c r="L119" s="59">
        <f>RealAuthFY11!L119-RealAuthFY10!L119</f>
        <v>-13737.199999999983</v>
      </c>
      <c r="M119" s="59">
        <f>RealAuthFY11!M119-RealAuthFY10!M119</f>
        <v>5883</v>
      </c>
      <c r="N119" s="59">
        <f>RealAuthFY11!N119-RealAuthFY10!N119</f>
        <v>0</v>
      </c>
      <c r="O119" s="59">
        <f>RealAuthFY11!O119-RealAuthFY10!O119</f>
        <v>0</v>
      </c>
      <c r="P119" s="59">
        <f>RealAuthFY11!P119-RealAuthFY10!P119</f>
        <v>0</v>
      </c>
      <c r="Q119" s="59">
        <f>RealAuthFY11!Q119-RealAuthFY10!Q119</f>
        <v>0</v>
      </c>
      <c r="R119" s="59">
        <f>RealAuthFY11!R119-RealAuthFY10!R119</f>
        <v>677820.61499999999</v>
      </c>
      <c r="S119" s="59">
        <f>RealAuthFY11!S119-RealAuthFY10!S119</f>
        <v>64129.41</v>
      </c>
      <c r="T119" s="59">
        <f>RealAuthFY11!T119-RealAuthFY10!T119</f>
        <v>98749.62</v>
      </c>
      <c r="U119" s="59">
        <f>RealAuthFY11!U119-RealAuthFY10!U119</f>
        <v>1043150.745000001</v>
      </c>
    </row>
    <row r="120" spans="1:21" s="51" customFormat="1" ht="11.5" x14ac:dyDescent="0.25">
      <c r="A120" s="51">
        <f>'FY2016 RPDC '!A117</f>
        <v>115</v>
      </c>
      <c r="B120" s="51">
        <f>'FY2016 RPDC '!B117</f>
        <v>2151</v>
      </c>
      <c r="C120" s="51">
        <f>'FY2016 RPDC '!C117</f>
        <v>2151</v>
      </c>
      <c r="D120" s="52" t="str">
        <f>'FY2016 RPDC '!D117</f>
        <v>EXIRA-ELK HORN-KIMBALLTON</v>
      </c>
      <c r="E120" s="97">
        <f>RealAuthFY11!E120-RealAuthFY10!E120</f>
        <v>-22.300000000000011</v>
      </c>
      <c r="F120" s="55">
        <f>'FY2016 RPDC '!K117-'FY2016 RPDC '!F117</f>
        <v>80</v>
      </c>
      <c r="G120" s="55">
        <f>'FY2016 RPDC '!L117-'FY2016 RPDC '!G117</f>
        <v>-110715</v>
      </c>
      <c r="H120" s="55">
        <f>'FY2016 RPDC '!M117-'FY2016 RPDC '!H117</f>
        <v>138856.35000000009</v>
      </c>
      <c r="I120" s="55">
        <f>'FY2016 RPDC '!N117-'FY2016 RPDC '!I117</f>
        <v>28141.350000000093</v>
      </c>
      <c r="J120" s="59">
        <f>RealAuthFY11!J120-RealAuthFY10!J120</f>
        <v>-57824</v>
      </c>
      <c r="K120" s="59">
        <f>RealAuthFY11!K120-RealAuthFY10!K120</f>
        <v>161433</v>
      </c>
      <c r="L120" s="59">
        <f>RealAuthFY11!L120-RealAuthFY10!L120</f>
        <v>21153</v>
      </c>
      <c r="M120" s="59">
        <f>RealAuthFY11!M120-RealAuthFY10!M120</f>
        <v>-108094</v>
      </c>
      <c r="N120" s="59">
        <f>RealAuthFY11!N120-RealAuthFY10!N120</f>
        <v>0</v>
      </c>
      <c r="O120" s="59">
        <f>RealAuthFY11!O120-RealAuthFY10!O120</f>
        <v>0</v>
      </c>
      <c r="P120" s="59">
        <f>RealAuthFY11!P120-RealAuthFY10!P120</f>
        <v>-26815.14</v>
      </c>
      <c r="Q120" s="59">
        <f>RealAuthFY11!Q120-RealAuthFY10!Q120</f>
        <v>41202</v>
      </c>
      <c r="R120" s="59">
        <f>RealAuthFY11!R120-RealAuthFY10!R120</f>
        <v>-0.19299999997019768</v>
      </c>
      <c r="S120" s="59">
        <f>RealAuthFY11!S120-RealAuthFY10!S120</f>
        <v>0.46299999998882413</v>
      </c>
      <c r="T120" s="59">
        <f>RealAuthFY11!T120-RealAuthFY10!T120</f>
        <v>-0.46100000001024455</v>
      </c>
      <c r="U120" s="59">
        <f>RealAuthFY11!U120-RealAuthFY10!U120</f>
        <v>59196.018999999855</v>
      </c>
    </row>
    <row r="121" spans="1:21" s="51" customFormat="1" ht="11.5" x14ac:dyDescent="0.25">
      <c r="A121" s="51">
        <f>'FY2016 RPDC '!A118</f>
        <v>116</v>
      </c>
      <c r="B121" s="51">
        <f>'FY2016 RPDC '!B118</f>
        <v>2169</v>
      </c>
      <c r="C121" s="51">
        <f>'FY2016 RPDC '!C118</f>
        <v>2169</v>
      </c>
      <c r="D121" s="52" t="str">
        <f>'FY2016 RPDC '!D118</f>
        <v>FAIRFIELD</v>
      </c>
      <c r="E121" s="97">
        <f>RealAuthFY11!E121-RealAuthFY10!E121</f>
        <v>-2.5</v>
      </c>
      <c r="F121" s="55">
        <f>'FY2016 RPDC '!K118-'FY2016 RPDC '!F118</f>
        <v>80</v>
      </c>
      <c r="G121" s="55">
        <f>'FY2016 RPDC '!L118-'FY2016 RPDC '!G118</f>
        <v>116701.20000000112</v>
      </c>
      <c r="H121" s="55">
        <f>'FY2016 RPDC '!M118-'FY2016 RPDC '!H118</f>
        <v>0</v>
      </c>
      <c r="I121" s="55">
        <f>'FY2016 RPDC '!N118-'FY2016 RPDC '!I118</f>
        <v>116701.20000000112</v>
      </c>
      <c r="J121" s="59">
        <f>RealAuthFY11!J121-RealAuthFY10!J121</f>
        <v>-51089</v>
      </c>
      <c r="K121" s="59">
        <f>RealAuthFY11!K121-RealAuthFY10!K121</f>
        <v>-575</v>
      </c>
      <c r="L121" s="59">
        <f>RealAuthFY11!L121-RealAuthFY10!L121</f>
        <v>-10811.5</v>
      </c>
      <c r="M121" s="59">
        <f>RealAuthFY11!M121-RealAuthFY10!M121</f>
        <v>0</v>
      </c>
      <c r="N121" s="59">
        <f>RealAuthFY11!N121-RealAuthFY10!N121</f>
        <v>0</v>
      </c>
      <c r="O121" s="59">
        <f>RealAuthFY11!O121-RealAuthFY10!O121</f>
        <v>0</v>
      </c>
      <c r="P121" s="59">
        <f>RealAuthFY11!P121-RealAuthFY10!P121</f>
        <v>0</v>
      </c>
      <c r="Q121" s="59">
        <f>RealAuthFY11!Q121-RealAuthFY10!Q121</f>
        <v>0</v>
      </c>
      <c r="R121" s="59">
        <f>RealAuthFY11!R121-RealAuthFY10!R121</f>
        <v>835008.81199999992</v>
      </c>
      <c r="S121" s="59">
        <f>RealAuthFY11!S121-RealAuthFY10!S121</f>
        <v>82984.165000000008</v>
      </c>
      <c r="T121" s="59">
        <f>RealAuthFY11!T121-RealAuthFY10!T121</f>
        <v>73456.679999999993</v>
      </c>
      <c r="U121" s="59">
        <f>RealAuthFY11!U121-RealAuthFY10!U121</f>
        <v>1045675.3569999989</v>
      </c>
    </row>
    <row r="122" spans="1:21" s="51" customFormat="1" ht="11.5" x14ac:dyDescent="0.25">
      <c r="A122" s="51">
        <f>'FY2016 RPDC '!A119</f>
        <v>117</v>
      </c>
      <c r="B122" s="51">
        <f>'FY2016 RPDC '!B119</f>
        <v>2205</v>
      </c>
      <c r="C122" s="51">
        <f>'FY2016 RPDC '!C119</f>
        <v>2205</v>
      </c>
      <c r="D122" s="52" t="str">
        <f>'FY2016 RPDC '!D119</f>
        <v>FARRAGUT</v>
      </c>
      <c r="E122" s="97">
        <f>RealAuthFY11!E122-RealAuthFY10!E122</f>
        <v>2.8000000000000114</v>
      </c>
      <c r="F122" s="55">
        <f>'FY2016 RPDC '!K119-'FY2016 RPDC '!F119</f>
        <v>80</v>
      </c>
      <c r="G122" s="55">
        <f>'FY2016 RPDC '!L119-'FY2016 RPDC '!G119</f>
        <v>34066</v>
      </c>
      <c r="H122" s="55">
        <f>'FY2016 RPDC '!M119-'FY2016 RPDC '!H119</f>
        <v>-51693</v>
      </c>
      <c r="I122" s="55">
        <f>'FY2016 RPDC '!N119-'FY2016 RPDC '!I119</f>
        <v>-17627</v>
      </c>
      <c r="J122" s="59">
        <f>RealAuthFY11!J122-RealAuthFY10!J122</f>
        <v>6304.5999999999767</v>
      </c>
      <c r="K122" s="59">
        <f>RealAuthFY11!K122-RealAuthFY10!K122</f>
        <v>38766</v>
      </c>
      <c r="L122" s="59">
        <f>RealAuthFY11!L122-RealAuthFY10!L122</f>
        <v>-30995.600000000093</v>
      </c>
      <c r="M122" s="59">
        <f>RealAuthFY11!M122-RealAuthFY10!M122</f>
        <v>0</v>
      </c>
      <c r="N122" s="59">
        <f>RealAuthFY11!N122-RealAuthFY10!N122</f>
        <v>0</v>
      </c>
      <c r="O122" s="59">
        <f>RealAuthFY11!O122-RealAuthFY10!O122</f>
        <v>0</v>
      </c>
      <c r="P122" s="59">
        <f>RealAuthFY11!P122-RealAuthFY10!P122</f>
        <v>-8452.619999999999</v>
      </c>
      <c r="Q122" s="59">
        <f>RealAuthFY11!Q122-RealAuthFY10!Q122</f>
        <v>0</v>
      </c>
      <c r="R122" s="59">
        <f>RealAuthFY11!R122-RealAuthFY10!R122</f>
        <v>0.21600000001490116</v>
      </c>
      <c r="S122" s="59">
        <f>RealAuthFY11!S122-RealAuthFY10!S122</f>
        <v>0.38799999999173451</v>
      </c>
      <c r="T122" s="59">
        <f>RealAuthFY11!T122-RealAuthFY10!T122</f>
        <v>0.33599999999569263</v>
      </c>
      <c r="U122" s="59">
        <f>RealAuthFY11!U122-RealAuthFY10!U122</f>
        <v>-12003.680000000168</v>
      </c>
    </row>
    <row r="123" spans="1:21" s="51" customFormat="1" ht="11.5" x14ac:dyDescent="0.25">
      <c r="A123" s="51">
        <f>'FY2016 RPDC '!A120</f>
        <v>118</v>
      </c>
      <c r="B123" s="51">
        <f>'FY2016 RPDC '!B120</f>
        <v>2295</v>
      </c>
      <c r="C123" s="51">
        <f>'FY2016 RPDC '!C120</f>
        <v>2295</v>
      </c>
      <c r="D123" s="52" t="str">
        <f>'FY2016 RPDC '!D120</f>
        <v>FOREST CITY</v>
      </c>
      <c r="E123" s="97">
        <f>RealAuthFY11!E123-RealAuthFY10!E123</f>
        <v>-7.2000000000000455</v>
      </c>
      <c r="F123" s="55">
        <f>'FY2016 RPDC '!K120-'FY2016 RPDC '!F120</f>
        <v>80</v>
      </c>
      <c r="G123" s="55">
        <f>'FY2016 RPDC '!L120-'FY2016 RPDC '!G120</f>
        <v>41970.600000000559</v>
      </c>
      <c r="H123" s="55">
        <f>'FY2016 RPDC '!M120-'FY2016 RPDC '!H120</f>
        <v>28476.539999999106</v>
      </c>
      <c r="I123" s="55">
        <f>'FY2016 RPDC '!N120-'FY2016 RPDC '!I120</f>
        <v>70447.139999999665</v>
      </c>
      <c r="J123" s="59">
        <f>RealAuthFY11!J123-RealAuthFY10!J123</f>
        <v>-35250</v>
      </c>
      <c r="K123" s="59">
        <f>RealAuthFY11!K123-RealAuthFY10!K123</f>
        <v>5854</v>
      </c>
      <c r="L123" s="59">
        <f>RealAuthFY11!L123-RealAuthFY10!L123</f>
        <v>-9868</v>
      </c>
      <c r="M123" s="59">
        <f>RealAuthFY11!M123-RealAuthFY10!M123</f>
        <v>115</v>
      </c>
      <c r="N123" s="59">
        <f>RealAuthFY11!N123-RealAuthFY10!N123</f>
        <v>0</v>
      </c>
      <c r="O123" s="59">
        <f>RealAuthFY11!O123-RealAuthFY10!O123</f>
        <v>0</v>
      </c>
      <c r="P123" s="59">
        <f>RealAuthFY11!P123-RealAuthFY10!P123</f>
        <v>-1287.8800000000001</v>
      </c>
      <c r="Q123" s="59">
        <f>RealAuthFY11!Q123-RealAuthFY10!Q123</f>
        <v>0</v>
      </c>
      <c r="R123" s="59">
        <f>RealAuthFY11!R123-RealAuthFY10!R123</f>
        <v>486280.35400000011</v>
      </c>
      <c r="S123" s="59">
        <f>RealAuthFY11!S123-RealAuthFY10!S123</f>
        <v>53236.240000000013</v>
      </c>
      <c r="T123" s="59">
        <f>RealAuthFY11!T123-RealAuthFY10!T123</f>
        <v>46526.678000000007</v>
      </c>
      <c r="U123" s="59">
        <f>RealAuthFY11!U123-RealAuthFY10!U123</f>
        <v>616053.53200000059</v>
      </c>
    </row>
    <row r="124" spans="1:21" s="51" customFormat="1" ht="11.5" x14ac:dyDescent="0.25">
      <c r="A124" s="51">
        <f>'FY2016 RPDC '!A121</f>
        <v>119</v>
      </c>
      <c r="B124" s="51">
        <f>'FY2016 RPDC '!B121</f>
        <v>2313</v>
      </c>
      <c r="C124" s="51">
        <f>'FY2016 RPDC '!C121</f>
        <v>2313</v>
      </c>
      <c r="D124" s="52" t="str">
        <f>'FY2016 RPDC '!D121</f>
        <v>FORT DODGE</v>
      </c>
      <c r="E124" s="97">
        <f>RealAuthFY11!E124-RealAuthFY10!E124</f>
        <v>37.199999999999818</v>
      </c>
      <c r="F124" s="55">
        <f>'FY2016 RPDC '!K121-'FY2016 RPDC '!F121</f>
        <v>80</v>
      </c>
      <c r="G124" s="55">
        <f>'FY2016 RPDC '!L121-'FY2016 RPDC '!G121</f>
        <v>539187.30000000075</v>
      </c>
      <c r="H124" s="55">
        <f>'FY2016 RPDC '!M121-'FY2016 RPDC '!H121</f>
        <v>0</v>
      </c>
      <c r="I124" s="55">
        <f>'FY2016 RPDC '!N121-'FY2016 RPDC '!I121</f>
        <v>539187.30000000075</v>
      </c>
      <c r="J124" s="59">
        <f>RealAuthFY11!J124-RealAuthFY10!J124</f>
        <v>-35214.600000000006</v>
      </c>
      <c r="K124" s="59">
        <f>RealAuthFY11!K124-RealAuthFY10!K124</f>
        <v>5538</v>
      </c>
      <c r="L124" s="59">
        <f>RealAuthFY11!L124-RealAuthFY10!L124</f>
        <v>-24949.79999999993</v>
      </c>
      <c r="M124" s="59">
        <f>RealAuthFY11!M124-RealAuthFY10!M124</f>
        <v>1380</v>
      </c>
      <c r="N124" s="59">
        <f>RealAuthFY11!N124-RealAuthFY10!N124</f>
        <v>0</v>
      </c>
      <c r="O124" s="59">
        <f>RealAuthFY11!O124-RealAuthFY10!O124</f>
        <v>0</v>
      </c>
      <c r="P124" s="59">
        <f>RealAuthFY11!P124-RealAuthFY10!P124</f>
        <v>-8806.82</v>
      </c>
      <c r="Q124" s="59">
        <f>RealAuthFY11!Q124-RealAuthFY10!Q124</f>
        <v>204728.4</v>
      </c>
      <c r="R124" s="59">
        <f>RealAuthFY11!R124-RealAuthFY10!R124</f>
        <v>1373353.1069999998</v>
      </c>
      <c r="S124" s="59">
        <f>RealAuthFY11!S124-RealAuthFY10!S124</f>
        <v>163140.09600000002</v>
      </c>
      <c r="T124" s="59">
        <f>RealAuthFY11!T124-RealAuthFY10!T124</f>
        <v>154647.50699999998</v>
      </c>
      <c r="U124" s="59">
        <f>RealAuthFY11!U124-RealAuthFY10!U124</f>
        <v>2373003.1899999976</v>
      </c>
    </row>
    <row r="125" spans="1:21" s="51" customFormat="1" ht="11.5" x14ac:dyDescent="0.25">
      <c r="A125" s="51">
        <f>'FY2016 RPDC '!A122</f>
        <v>120</v>
      </c>
      <c r="B125" s="51">
        <f>'FY2016 RPDC '!B122</f>
        <v>2322</v>
      </c>
      <c r="C125" s="51">
        <f>'FY2016 RPDC '!C122</f>
        <v>2322</v>
      </c>
      <c r="D125" s="52" t="str">
        <f>'FY2016 RPDC '!D122</f>
        <v>FORT MADISON</v>
      </c>
      <c r="E125" s="97">
        <f>RealAuthFY11!E125-RealAuthFY10!E125</f>
        <v>29.099999999999909</v>
      </c>
      <c r="F125" s="55">
        <f>'FY2016 RPDC '!K122-'FY2016 RPDC '!F122</f>
        <v>80</v>
      </c>
      <c r="G125" s="55">
        <f>'FY2016 RPDC '!L122-'FY2016 RPDC '!G122</f>
        <v>365682.40000000037</v>
      </c>
      <c r="H125" s="55">
        <f>'FY2016 RPDC '!M122-'FY2016 RPDC '!H122</f>
        <v>0</v>
      </c>
      <c r="I125" s="55">
        <f>'FY2016 RPDC '!N122-'FY2016 RPDC '!I122</f>
        <v>365682.40000000037</v>
      </c>
      <c r="J125" s="59">
        <f>RealAuthFY11!J125-RealAuthFY10!J125</f>
        <v>-99843.000000000116</v>
      </c>
      <c r="K125" s="59">
        <f>RealAuthFY11!K125-RealAuthFY10!K125</f>
        <v>152095</v>
      </c>
      <c r="L125" s="59">
        <f>RealAuthFY11!L125-RealAuthFY10!L125</f>
        <v>9651</v>
      </c>
      <c r="M125" s="59">
        <f>RealAuthFY11!M125-RealAuthFY10!M125</f>
        <v>-89040</v>
      </c>
      <c r="N125" s="59">
        <f>RealAuthFY11!N125-RealAuthFY10!N125</f>
        <v>0</v>
      </c>
      <c r="O125" s="59">
        <f>RealAuthFY11!O125-RealAuthFY10!O125</f>
        <v>0</v>
      </c>
      <c r="P125" s="59">
        <f>RealAuthFY11!P125-RealAuthFY10!P125</f>
        <v>-12318.900000000001</v>
      </c>
      <c r="Q125" s="59">
        <f>RealAuthFY11!Q125-RealAuthFY10!Q125</f>
        <v>45783</v>
      </c>
      <c r="R125" s="59">
        <f>RealAuthFY11!R125-RealAuthFY10!R125</f>
        <v>0.5</v>
      </c>
      <c r="S125" s="59">
        <f>RealAuthFY11!S125-RealAuthFY10!S125</f>
        <v>0.38000000000465661</v>
      </c>
      <c r="T125" s="59">
        <f>RealAuthFY11!T125-RealAuthFY10!T125</f>
        <v>0.21500000002561137</v>
      </c>
      <c r="U125" s="59">
        <f>RealAuthFY11!U125-RealAuthFY10!U125</f>
        <v>372010.59499999881</v>
      </c>
    </row>
    <row r="126" spans="1:21" s="51" customFormat="1" ht="11.5" x14ac:dyDescent="0.25">
      <c r="A126" s="51">
        <f>'FY2016 RPDC '!A123</f>
        <v>122</v>
      </c>
      <c r="B126" s="51">
        <f>'FY2016 RPDC '!B123</f>
        <v>2369</v>
      </c>
      <c r="C126" s="51">
        <f>'FY2016 RPDC '!C123</f>
        <v>2369</v>
      </c>
      <c r="D126" s="52" t="str">
        <f>'FY2016 RPDC '!D123</f>
        <v>FREMONT-MILLS</v>
      </c>
      <c r="E126" s="97">
        <f>RealAuthFY11!E126-RealAuthFY10!E126</f>
        <v>19</v>
      </c>
      <c r="F126" s="55">
        <f>'FY2016 RPDC '!K123-'FY2016 RPDC '!F123</f>
        <v>80</v>
      </c>
      <c r="G126" s="55">
        <f>'FY2016 RPDC '!L123-'FY2016 RPDC '!G123</f>
        <v>158394</v>
      </c>
      <c r="H126" s="55">
        <f>'FY2016 RPDC '!M123-'FY2016 RPDC '!H123</f>
        <v>0</v>
      </c>
      <c r="I126" s="55">
        <f>'FY2016 RPDC '!N123-'FY2016 RPDC '!I123</f>
        <v>158394</v>
      </c>
      <c r="J126" s="59">
        <f>RealAuthFY11!J126-RealAuthFY10!J126</f>
        <v>54921.90000000014</v>
      </c>
      <c r="K126" s="59">
        <f>RealAuthFY11!K126-RealAuthFY10!K126</f>
        <v>22382</v>
      </c>
      <c r="L126" s="59">
        <f>RealAuthFY11!L126-RealAuthFY10!L126</f>
        <v>-2893</v>
      </c>
      <c r="M126" s="59">
        <f>RealAuthFY11!M126-RealAuthFY10!M126</f>
        <v>-16499</v>
      </c>
      <c r="N126" s="59">
        <f>RealAuthFY11!N126-RealAuthFY10!N126</f>
        <v>0</v>
      </c>
      <c r="O126" s="59">
        <f>RealAuthFY11!O126-RealAuthFY10!O126</f>
        <v>0</v>
      </c>
      <c r="P126" s="59">
        <f>RealAuthFY11!P126-RealAuthFY10!P126</f>
        <v>-5050.54</v>
      </c>
      <c r="Q126" s="59">
        <f>RealAuthFY11!Q126-RealAuthFY10!Q126</f>
        <v>0</v>
      </c>
      <c r="R126" s="59">
        <f>RealAuthFY11!R126-RealAuthFY10!R126</f>
        <v>0.33199999993667006</v>
      </c>
      <c r="S126" s="59">
        <f>RealAuthFY11!S126-RealAuthFY10!S126</f>
        <v>0.15200000000186265</v>
      </c>
      <c r="T126" s="59">
        <f>RealAuthFY11!T126-RealAuthFY10!T126</f>
        <v>-0.34400000001187436</v>
      </c>
      <c r="U126" s="59">
        <f>RealAuthFY11!U126-RealAuthFY10!U126</f>
        <v>211255.5</v>
      </c>
    </row>
    <row r="127" spans="1:21" s="51" customFormat="1" ht="11.5" x14ac:dyDescent="0.25">
      <c r="A127" s="51" t="e">
        <f>'FY2016 RPDC '!#REF!</f>
        <v>#REF!</v>
      </c>
      <c r="B127" s="51" t="e">
        <f>'FY2016 RPDC '!#REF!</f>
        <v>#REF!</v>
      </c>
      <c r="C127" s="51" t="e">
        <f>'FY2016 RPDC '!#REF!</f>
        <v>#REF!</v>
      </c>
      <c r="D127" s="52" t="e">
        <f>'FY2016 RPDC '!#REF!</f>
        <v>#REF!</v>
      </c>
      <c r="E127" s="97" t="e">
        <f>RealAuthFY11!E127-RealAuthFY10!E127</f>
        <v>#REF!</v>
      </c>
      <c r="F127" s="55" t="e">
        <f>'FY2016 RPDC '!#REF!-'FY2016 RPDC '!#REF!</f>
        <v>#REF!</v>
      </c>
      <c r="G127" s="55" t="e">
        <f>'FY2016 RPDC '!#REF!-'FY2016 RPDC '!#REF!</f>
        <v>#REF!</v>
      </c>
      <c r="H127" s="55" t="e">
        <f>'FY2016 RPDC '!#REF!-'FY2016 RPDC '!#REF!</f>
        <v>#REF!</v>
      </c>
      <c r="I127" s="55" t="e">
        <f>'FY2016 RPDC '!#REF!-'FY2016 RPDC '!#REF!</f>
        <v>#REF!</v>
      </c>
      <c r="J127" s="59">
        <f>RealAuthFY11!J127-RealAuthFY10!J127</f>
        <v>-30565</v>
      </c>
      <c r="K127" s="59">
        <f>RealAuthFY11!K127-RealAuthFY10!K127</f>
        <v>14447</v>
      </c>
      <c r="L127" s="59">
        <f>RealAuthFY11!L127-RealAuthFY10!L127</f>
        <v>-9811</v>
      </c>
      <c r="M127" s="59">
        <f>RealAuthFY11!M127-RealAuthFY10!M127</f>
        <v>-96597</v>
      </c>
      <c r="N127" s="59">
        <f>RealAuthFY11!N127-RealAuthFY10!N127</f>
        <v>0</v>
      </c>
      <c r="O127" s="59">
        <f>RealAuthFY11!O127-RealAuthFY10!O127</f>
        <v>0</v>
      </c>
      <c r="P127" s="59">
        <f>RealAuthFY11!P127-RealAuthFY10!P127</f>
        <v>-2487.3200000000002</v>
      </c>
      <c r="Q127" s="59">
        <f>RealAuthFY11!Q127-RealAuthFY10!Q127</f>
        <v>0</v>
      </c>
      <c r="R127" s="59" t="e">
        <f>RealAuthFY11!R127-RealAuthFY10!R127</f>
        <v>#REF!</v>
      </c>
      <c r="S127" s="59" t="e">
        <f>RealAuthFY11!S127-RealAuthFY10!S127</f>
        <v>#REF!</v>
      </c>
      <c r="T127" s="59" t="e">
        <f>RealAuthFY11!T127-RealAuthFY10!T127</f>
        <v>#REF!</v>
      </c>
      <c r="U127" s="59" t="e">
        <f>RealAuthFY11!U127-RealAuthFY10!U127</f>
        <v>#REF!</v>
      </c>
    </row>
    <row r="128" spans="1:21" s="51" customFormat="1" ht="11.5" x14ac:dyDescent="0.25">
      <c r="A128" s="51">
        <f>'FY2016 RPDC '!A124</f>
        <v>123</v>
      </c>
      <c r="B128" s="51">
        <f>'FY2016 RPDC '!B124</f>
        <v>2376</v>
      </c>
      <c r="C128" s="51">
        <f>'FY2016 RPDC '!C124</f>
        <v>2376</v>
      </c>
      <c r="D128" s="52" t="str">
        <f>'FY2016 RPDC '!D124</f>
        <v>GALVA-HOLSTEIN</v>
      </c>
      <c r="E128" s="97">
        <f>RealAuthFY11!E128-RealAuthFY10!E128</f>
        <v>-40.399999999999977</v>
      </c>
      <c r="F128" s="55">
        <f>'FY2016 RPDC '!K124-'FY2016 RPDC '!F124</f>
        <v>80</v>
      </c>
      <c r="G128" s="55">
        <f>'FY2016 RPDC '!L124-'FY2016 RPDC '!G124</f>
        <v>-224519</v>
      </c>
      <c r="H128" s="55">
        <f>'FY2016 RPDC '!M124-'FY2016 RPDC '!H124</f>
        <v>254226.66999999993</v>
      </c>
      <c r="I128" s="55">
        <f>'FY2016 RPDC '!N124-'FY2016 RPDC '!I124</f>
        <v>29707.669999999925</v>
      </c>
      <c r="J128" s="59">
        <f>RealAuthFY11!J128-RealAuthFY10!J128</f>
        <v>35239.799999999988</v>
      </c>
      <c r="K128" s="59">
        <f>RealAuthFY11!K128-RealAuthFY10!K128</f>
        <v>35431</v>
      </c>
      <c r="L128" s="59">
        <f>RealAuthFY11!L128-RealAuthFY10!L128</f>
        <v>17994</v>
      </c>
      <c r="M128" s="59">
        <f>RealAuthFY11!M128-RealAuthFY10!M128</f>
        <v>0</v>
      </c>
      <c r="N128" s="59">
        <f>RealAuthFY11!N128-RealAuthFY10!N128</f>
        <v>0</v>
      </c>
      <c r="O128" s="59">
        <f>RealAuthFY11!O128-RealAuthFY10!O128</f>
        <v>0</v>
      </c>
      <c r="P128" s="59">
        <f>RealAuthFY11!P128-RealAuthFY10!P128</f>
        <v>0</v>
      </c>
      <c r="Q128" s="59">
        <f>RealAuthFY11!Q128-RealAuthFY10!Q128</f>
        <v>0</v>
      </c>
      <c r="R128" s="59">
        <f>RealAuthFY11!R128-RealAuthFY10!R128</f>
        <v>105276.59999999999</v>
      </c>
      <c r="S128" s="59">
        <f>RealAuthFY11!S128-RealAuthFY10!S128</f>
        <v>8877.2159999999985</v>
      </c>
      <c r="T128" s="59">
        <f>RealAuthFY11!T128-RealAuthFY10!T128</f>
        <v>15817.85</v>
      </c>
      <c r="U128" s="59">
        <f>RealAuthFY11!U128-RealAuthFY10!U128</f>
        <v>248344.13599999994</v>
      </c>
    </row>
    <row r="129" spans="1:21" s="51" customFormat="1" ht="11.5" x14ac:dyDescent="0.25">
      <c r="A129" s="51">
        <f>'FY2016 RPDC '!A125</f>
        <v>124</v>
      </c>
      <c r="B129" s="51">
        <f>'FY2016 RPDC '!B125</f>
        <v>2403</v>
      </c>
      <c r="C129" s="51">
        <f>'FY2016 RPDC '!C125</f>
        <v>2403</v>
      </c>
      <c r="D129" s="52" t="str">
        <f>'FY2016 RPDC '!D125</f>
        <v>GARNER-HAYFIELD-VENTURA</v>
      </c>
      <c r="E129" s="97">
        <f>RealAuthFY11!E129-RealAuthFY10!E129</f>
        <v>-59.600000000000023</v>
      </c>
      <c r="F129" s="55">
        <f>'FY2016 RPDC '!K125-'FY2016 RPDC '!F125</f>
        <v>80</v>
      </c>
      <c r="G129" s="55">
        <f>'FY2016 RPDC '!L125-'FY2016 RPDC '!G125</f>
        <v>-330587.39999999944</v>
      </c>
      <c r="H129" s="55">
        <f>'FY2016 RPDC '!M125-'FY2016 RPDC '!H125</f>
        <v>344753.78999999911</v>
      </c>
      <c r="I129" s="55">
        <f>'FY2016 RPDC '!N125-'FY2016 RPDC '!I125</f>
        <v>14166.389999999665</v>
      </c>
      <c r="J129" s="59">
        <f>RealAuthFY11!J129-RealAuthFY10!J129</f>
        <v>1858</v>
      </c>
      <c r="K129" s="59">
        <f>RealAuthFY11!K129-RealAuthFY10!K129</f>
        <v>5193</v>
      </c>
      <c r="L129" s="59">
        <f>RealAuthFY11!L129-RealAuthFY10!L129</f>
        <v>-19623.800000000017</v>
      </c>
      <c r="M129" s="59">
        <f>RealAuthFY11!M129-RealAuthFY10!M129</f>
        <v>0</v>
      </c>
      <c r="N129" s="59">
        <f>RealAuthFY11!N129-RealAuthFY10!N129</f>
        <v>0</v>
      </c>
      <c r="O129" s="59">
        <f>RealAuthFY11!O129-RealAuthFY10!O129</f>
        <v>0</v>
      </c>
      <c r="P129" s="59">
        <f>RealAuthFY11!P129-RealAuthFY10!P129</f>
        <v>0</v>
      </c>
      <c r="Q129" s="59">
        <f>RealAuthFY11!Q129-RealAuthFY10!Q129</f>
        <v>0</v>
      </c>
      <c r="R129" s="59">
        <f>RealAuthFY11!R129-RealAuthFY10!R129</f>
        <v>251467.56200000003</v>
      </c>
      <c r="S129" s="59">
        <f>RealAuthFY11!S129-RealAuthFY10!S129</f>
        <v>23754.515999999996</v>
      </c>
      <c r="T129" s="59">
        <f>RealAuthFY11!T129-RealAuthFY10!T129</f>
        <v>32591.482000000007</v>
      </c>
      <c r="U129" s="59">
        <f>RealAuthFY11!U129-RealAuthFY10!U129</f>
        <v>309407.15000000037</v>
      </c>
    </row>
    <row r="130" spans="1:21" s="51" customFormat="1" ht="11.5" x14ac:dyDescent="0.25">
      <c r="A130" s="51">
        <f>'FY2016 RPDC '!A126</f>
        <v>125</v>
      </c>
      <c r="B130" s="51">
        <f>'FY2016 RPDC '!B126</f>
        <v>2457</v>
      </c>
      <c r="C130" s="51">
        <f>'FY2016 RPDC '!C126</f>
        <v>2457</v>
      </c>
      <c r="D130" s="52" t="str">
        <f>'FY2016 RPDC '!D126</f>
        <v>GEORGE - LITTLE ROCK</v>
      </c>
      <c r="E130" s="97">
        <f>RealAuthFY11!E130-RealAuthFY10!E130</f>
        <v>11</v>
      </c>
      <c r="F130" s="55">
        <f>'FY2016 RPDC '!K126-'FY2016 RPDC '!F126</f>
        <v>80</v>
      </c>
      <c r="G130" s="55">
        <f>'FY2016 RPDC '!L126-'FY2016 RPDC '!G126</f>
        <v>106273.60000000009</v>
      </c>
      <c r="H130" s="55">
        <f>'FY2016 RPDC '!M126-'FY2016 RPDC '!H126</f>
        <v>-4679</v>
      </c>
      <c r="I130" s="55">
        <f>'FY2016 RPDC '!N126-'FY2016 RPDC '!I126</f>
        <v>101594.60000000009</v>
      </c>
      <c r="J130" s="59">
        <f>RealAuthFY11!J130-RealAuthFY10!J130</f>
        <v>18129.600000000006</v>
      </c>
      <c r="K130" s="59">
        <f>RealAuthFY11!K130-RealAuthFY10!K130</f>
        <v>-11943</v>
      </c>
      <c r="L130" s="59">
        <f>RealAuthFY11!L130-RealAuthFY10!L130</f>
        <v>-8263</v>
      </c>
      <c r="M130" s="59">
        <f>RealAuthFY11!M130-RealAuthFY10!M130</f>
        <v>-11368</v>
      </c>
      <c r="N130" s="59">
        <f>RealAuthFY11!N130-RealAuthFY10!N130</f>
        <v>0</v>
      </c>
      <c r="O130" s="59">
        <f>RealAuthFY11!O130-RealAuthFY10!O130</f>
        <v>0</v>
      </c>
      <c r="P130" s="59">
        <f>RealAuthFY11!P130-RealAuthFY10!P130</f>
        <v>-3827.34</v>
      </c>
      <c r="Q130" s="59">
        <f>RealAuthFY11!Q130-RealAuthFY10!Q130</f>
        <v>0</v>
      </c>
      <c r="R130" s="59">
        <f>RealAuthFY11!R130-RealAuthFY10!R130</f>
        <v>4884.2930000000051</v>
      </c>
      <c r="S130" s="59">
        <f>RealAuthFY11!S130-RealAuthFY10!S130</f>
        <v>501.8859999999986</v>
      </c>
      <c r="T130" s="59">
        <f>RealAuthFY11!T130-RealAuthFY10!T130</f>
        <v>519.8070000000007</v>
      </c>
      <c r="U130" s="59">
        <f>RealAuthFY11!U130-RealAuthFY10!U130</f>
        <v>90228.845999999903</v>
      </c>
    </row>
    <row r="131" spans="1:21" s="51" customFormat="1" ht="11.5" x14ac:dyDescent="0.25">
      <c r="A131" s="51">
        <f>'FY2016 RPDC '!A127</f>
        <v>126</v>
      </c>
      <c r="B131" s="51">
        <f>'FY2016 RPDC '!B127</f>
        <v>2466</v>
      </c>
      <c r="C131" s="51">
        <f>'FY2016 RPDC '!C127</f>
        <v>2466</v>
      </c>
      <c r="D131" s="52" t="str">
        <f>'FY2016 RPDC '!D127</f>
        <v>GILBERT</v>
      </c>
      <c r="E131" s="97">
        <f>RealAuthFY11!E131-RealAuthFY10!E131</f>
        <v>23.5</v>
      </c>
      <c r="F131" s="55">
        <f>'FY2016 RPDC '!K127-'FY2016 RPDC '!F127</f>
        <v>80</v>
      </c>
      <c r="G131" s="55">
        <f>'FY2016 RPDC '!L127-'FY2016 RPDC '!G127</f>
        <v>257177.20000000112</v>
      </c>
      <c r="H131" s="55">
        <f>'FY2016 RPDC '!M127-'FY2016 RPDC '!H127</f>
        <v>0</v>
      </c>
      <c r="I131" s="55">
        <f>'FY2016 RPDC '!N127-'FY2016 RPDC '!I127</f>
        <v>257177.20000000112</v>
      </c>
      <c r="J131" s="59">
        <f>RealAuthFY11!J131-RealAuthFY10!J131</f>
        <v>-37828</v>
      </c>
      <c r="K131" s="59">
        <f>RealAuthFY11!K131-RealAuthFY10!K131</f>
        <v>22497</v>
      </c>
      <c r="L131" s="59">
        <f>RealAuthFY11!L131-RealAuthFY10!L131</f>
        <v>-4495.5</v>
      </c>
      <c r="M131" s="59">
        <f>RealAuthFY11!M131-RealAuthFY10!M131</f>
        <v>0</v>
      </c>
      <c r="N131" s="59">
        <f>RealAuthFY11!N131-RealAuthFY10!N131</f>
        <v>0</v>
      </c>
      <c r="O131" s="59">
        <f>RealAuthFY11!O131-RealAuthFY10!O131</f>
        <v>0</v>
      </c>
      <c r="P131" s="59">
        <f>RealAuthFY11!P131-RealAuthFY10!P131</f>
        <v>5177.04</v>
      </c>
      <c r="Q131" s="59">
        <f>RealAuthFY11!Q131-RealAuthFY10!Q131</f>
        <v>44772.600000000006</v>
      </c>
      <c r="R131" s="59">
        <f>RealAuthFY11!R131-RealAuthFY10!R131</f>
        <v>325915.20799999998</v>
      </c>
      <c r="S131" s="59">
        <f>RealAuthFY11!S131-RealAuthFY10!S131</f>
        <v>35999.237000000001</v>
      </c>
      <c r="T131" s="59">
        <f>RealAuthFY11!T131-RealAuthFY10!T131</f>
        <v>38520.483000000007</v>
      </c>
      <c r="U131" s="59">
        <f>RealAuthFY11!U131-RealAuthFY10!U131</f>
        <v>687735.26800000109</v>
      </c>
    </row>
    <row r="132" spans="1:21" s="51" customFormat="1" ht="11.5" x14ac:dyDescent="0.25">
      <c r="A132" s="51">
        <f>'FY2016 RPDC '!A128</f>
        <v>127</v>
      </c>
      <c r="B132" s="51">
        <f>'FY2016 RPDC '!B128</f>
        <v>2493</v>
      </c>
      <c r="C132" s="51">
        <f>'FY2016 RPDC '!C128</f>
        <v>2493</v>
      </c>
      <c r="D132" s="52" t="str">
        <f>'FY2016 RPDC '!D128</f>
        <v>GILMORE CITY-BRADGATE</v>
      </c>
      <c r="E132" s="97">
        <f>RealAuthFY11!E132-RealAuthFY10!E132</f>
        <v>-6</v>
      </c>
      <c r="F132" s="55">
        <f>'FY2016 RPDC '!K128-'FY2016 RPDC '!F128</f>
        <v>80</v>
      </c>
      <c r="G132" s="55">
        <f>'FY2016 RPDC '!L128-'FY2016 RPDC '!G128</f>
        <v>-30718</v>
      </c>
      <c r="H132" s="55">
        <f>'FY2016 RPDC '!M128-'FY2016 RPDC '!H128</f>
        <v>-49533.040000000037</v>
      </c>
      <c r="I132" s="55">
        <f>'FY2016 RPDC '!N128-'FY2016 RPDC '!I128</f>
        <v>-80251.040000000037</v>
      </c>
      <c r="J132" s="59">
        <f>RealAuthFY11!J132-RealAuthFY10!J132</f>
        <v>8316</v>
      </c>
      <c r="K132" s="59">
        <f>RealAuthFY11!K132-RealAuthFY10!K132</f>
        <v>5653</v>
      </c>
      <c r="L132" s="59">
        <f>RealAuthFY11!L132-RealAuthFY10!L132</f>
        <v>18454</v>
      </c>
      <c r="M132" s="59">
        <f>RealAuthFY11!M132-RealAuthFY10!M132</f>
        <v>11766</v>
      </c>
      <c r="N132" s="59">
        <f>RealAuthFY11!N132-RealAuthFY10!N132</f>
        <v>0</v>
      </c>
      <c r="O132" s="59">
        <f>RealAuthFY11!O132-RealAuthFY10!O132</f>
        <v>0</v>
      </c>
      <c r="P132" s="59">
        <f>RealAuthFY11!P132-RealAuthFY10!P132</f>
        <v>50.599999999999909</v>
      </c>
      <c r="Q132" s="59">
        <f>RealAuthFY11!Q132-RealAuthFY10!Q132</f>
        <v>26502.600000000006</v>
      </c>
      <c r="R132" s="59">
        <f>RealAuthFY11!R132-RealAuthFY10!R132</f>
        <v>-0.20799999998416752</v>
      </c>
      <c r="S132" s="59">
        <f>RealAuthFY11!S132-RealAuthFY10!S132</f>
        <v>-0.40399999999863212</v>
      </c>
      <c r="T132" s="59">
        <f>RealAuthFY11!T132-RealAuthFY10!T132</f>
        <v>0.2360000000007858</v>
      </c>
      <c r="U132" s="59">
        <f>RealAuthFY11!U132-RealAuthFY10!U132</f>
        <v>-9509.2160000002477</v>
      </c>
    </row>
    <row r="133" spans="1:21" s="51" customFormat="1" ht="11.5" x14ac:dyDescent="0.25">
      <c r="A133" s="51">
        <f>'FY2016 RPDC '!A129</f>
        <v>128</v>
      </c>
      <c r="B133" s="51">
        <f>'FY2016 RPDC '!B129</f>
        <v>2502</v>
      </c>
      <c r="C133" s="51">
        <f>'FY2016 RPDC '!C129</f>
        <v>2502</v>
      </c>
      <c r="D133" s="52" t="str">
        <f>'FY2016 RPDC '!D129</f>
        <v>GLADBROOK-REINBECK</v>
      </c>
      <c r="E133" s="97">
        <f>RealAuthFY11!E133-RealAuthFY10!E133</f>
        <v>-8.3999999999999773</v>
      </c>
      <c r="F133" s="55">
        <f>'FY2016 RPDC '!K129-'FY2016 RPDC '!F129</f>
        <v>80</v>
      </c>
      <c r="G133" s="55">
        <f>'FY2016 RPDC '!L129-'FY2016 RPDC '!G129</f>
        <v>-6866.3999999999069</v>
      </c>
      <c r="H133" s="55">
        <f>'FY2016 RPDC '!M129-'FY2016 RPDC '!H129</f>
        <v>45759.39000000013</v>
      </c>
      <c r="I133" s="55">
        <f>'FY2016 RPDC '!N129-'FY2016 RPDC '!I129</f>
        <v>38892.990000000224</v>
      </c>
      <c r="J133" s="59">
        <f>RealAuthFY11!J133-RealAuthFY10!J133</f>
        <v>-25610.900000000023</v>
      </c>
      <c r="K133" s="59">
        <f>RealAuthFY11!K133-RealAuthFY10!K133</f>
        <v>-460</v>
      </c>
      <c r="L133" s="59">
        <f>RealAuthFY11!L133-RealAuthFY10!L133</f>
        <v>78478.100000000093</v>
      </c>
      <c r="M133" s="59">
        <f>RealAuthFY11!M133-RealAuthFY10!M133</f>
        <v>-17074</v>
      </c>
      <c r="N133" s="59">
        <f>RealAuthFY11!N133-RealAuthFY10!N133</f>
        <v>0</v>
      </c>
      <c r="O133" s="59">
        <f>RealAuthFY11!O133-RealAuthFY10!O133</f>
        <v>0</v>
      </c>
      <c r="P133" s="59">
        <f>RealAuthFY11!P133-RealAuthFY10!P133</f>
        <v>4135.7800000000007</v>
      </c>
      <c r="Q133" s="59">
        <f>RealAuthFY11!Q133-RealAuthFY10!Q133</f>
        <v>0</v>
      </c>
      <c r="R133" s="59">
        <f>RealAuthFY11!R133-RealAuthFY10!R133</f>
        <v>-0.30099999997764826</v>
      </c>
      <c r="S133" s="59">
        <f>RealAuthFY11!S133-RealAuthFY10!S133</f>
        <v>0.47600000000238651</v>
      </c>
      <c r="T133" s="59">
        <f>RealAuthFY11!T133-RealAuthFY10!T133</f>
        <v>0.2120000000068103</v>
      </c>
      <c r="U133" s="59">
        <f>RealAuthFY11!U133-RealAuthFY10!U133</f>
        <v>78362.356999999844</v>
      </c>
    </row>
    <row r="134" spans="1:21" s="51" customFormat="1" ht="11.5" x14ac:dyDescent="0.25">
      <c r="A134" s="51">
        <f>'FY2016 RPDC '!A130</f>
        <v>129</v>
      </c>
      <c r="B134" s="51">
        <f>'FY2016 RPDC '!B130</f>
        <v>2511</v>
      </c>
      <c r="C134" s="51">
        <f>'FY2016 RPDC '!C130</f>
        <v>2511</v>
      </c>
      <c r="D134" s="52" t="str">
        <f>'FY2016 RPDC '!D130</f>
        <v>GLENWOOD</v>
      </c>
      <c r="E134" s="97">
        <f>RealAuthFY11!E134-RealAuthFY10!E134</f>
        <v>-0.5</v>
      </c>
      <c r="F134" s="55">
        <f>'FY2016 RPDC '!K130-'FY2016 RPDC '!F130</f>
        <v>80</v>
      </c>
      <c r="G134" s="55">
        <f>'FY2016 RPDC '!L130-'FY2016 RPDC '!G130</f>
        <v>153617</v>
      </c>
      <c r="H134" s="55">
        <f>'FY2016 RPDC '!M130-'FY2016 RPDC '!H130</f>
        <v>-29159</v>
      </c>
      <c r="I134" s="55">
        <f>'FY2016 RPDC '!N130-'FY2016 RPDC '!I130</f>
        <v>124458</v>
      </c>
      <c r="J134" s="59">
        <f>RealAuthFY11!J134-RealAuthFY10!J134</f>
        <v>57395</v>
      </c>
      <c r="K134" s="59">
        <f>RealAuthFY11!K134-RealAuthFY10!K134</f>
        <v>31010</v>
      </c>
      <c r="L134" s="59">
        <f>RealAuthFY11!L134-RealAuthFY10!L134</f>
        <v>-41200</v>
      </c>
      <c r="M134" s="59">
        <f>RealAuthFY11!M134-RealAuthFY10!M134</f>
        <v>7015</v>
      </c>
      <c r="N134" s="59">
        <f>RealAuthFY11!N134-RealAuthFY10!N134</f>
        <v>0</v>
      </c>
      <c r="O134" s="59">
        <f>RealAuthFY11!O134-RealAuthFY10!O134</f>
        <v>0</v>
      </c>
      <c r="P134" s="59">
        <f>RealAuthFY11!P134-RealAuthFY10!P134</f>
        <v>3993</v>
      </c>
      <c r="Q134" s="59">
        <f>RealAuthFY11!Q134-RealAuthFY10!Q134</f>
        <v>18357</v>
      </c>
      <c r="R134" s="59">
        <f>RealAuthFY11!R134-RealAuthFY10!R134</f>
        <v>1058695.47</v>
      </c>
      <c r="S134" s="59">
        <f>RealAuthFY11!S134-RealAuthFY10!S134</f>
        <v>125732.04</v>
      </c>
      <c r="T134" s="59">
        <f>RealAuthFY11!T134-RealAuthFY10!T134</f>
        <v>79081.10000000002</v>
      </c>
      <c r="U134" s="59">
        <f>RealAuthFY11!U134-RealAuthFY10!U134</f>
        <v>1464536.6099999994</v>
      </c>
    </row>
    <row r="135" spans="1:21" s="51" customFormat="1" ht="11.5" x14ac:dyDescent="0.25">
      <c r="A135" s="51">
        <f>'FY2016 RPDC '!A131</f>
        <v>130</v>
      </c>
      <c r="B135" s="51">
        <f>'FY2016 RPDC '!B131</f>
        <v>2520</v>
      </c>
      <c r="C135" s="51">
        <f>'FY2016 RPDC '!C131</f>
        <v>2520</v>
      </c>
      <c r="D135" s="52" t="str">
        <f>'FY2016 RPDC '!D131</f>
        <v>GLIDDEN-RALSTON</v>
      </c>
      <c r="E135" s="97">
        <f>RealAuthFY11!E135-RealAuthFY10!E135</f>
        <v>-17.300000000000011</v>
      </c>
      <c r="F135" s="55">
        <f>'FY2016 RPDC '!K131-'FY2016 RPDC '!F131</f>
        <v>80</v>
      </c>
      <c r="G135" s="55">
        <f>'FY2016 RPDC '!L131-'FY2016 RPDC '!G131</f>
        <v>-88104</v>
      </c>
      <c r="H135" s="55">
        <f>'FY2016 RPDC '!M131-'FY2016 RPDC '!H131</f>
        <v>87696.280000000028</v>
      </c>
      <c r="I135" s="55">
        <f>'FY2016 RPDC '!N131-'FY2016 RPDC '!I131</f>
        <v>-407.71999999997206</v>
      </c>
      <c r="J135" s="59">
        <f>RealAuthFY11!J135-RealAuthFY10!J135</f>
        <v>-9488.4000000000233</v>
      </c>
      <c r="K135" s="59">
        <f>RealAuthFY11!K135-RealAuthFY10!K135</f>
        <v>22897</v>
      </c>
      <c r="L135" s="59">
        <f>RealAuthFY11!L135-RealAuthFY10!L135</f>
        <v>30950</v>
      </c>
      <c r="M135" s="59">
        <f>RealAuthFY11!M135-RealAuthFY10!M135</f>
        <v>12081</v>
      </c>
      <c r="N135" s="59">
        <f>RealAuthFY11!N135-RealAuthFY10!N135</f>
        <v>0</v>
      </c>
      <c r="O135" s="59">
        <f>RealAuthFY11!O135-RealAuthFY10!O135</f>
        <v>0</v>
      </c>
      <c r="P135" s="59">
        <f>RealAuthFY11!P135-RealAuthFY10!P135</f>
        <v>0</v>
      </c>
      <c r="Q135" s="59">
        <f>RealAuthFY11!Q135-RealAuthFY10!Q135</f>
        <v>0</v>
      </c>
      <c r="R135" s="59">
        <f>RealAuthFY11!R135-RealAuthFY10!R135</f>
        <v>-0.18900000001303852</v>
      </c>
      <c r="S135" s="59">
        <f>RealAuthFY11!S135-RealAuthFY10!S135</f>
        <v>0.18400000000110595</v>
      </c>
      <c r="T135" s="59">
        <f>RealAuthFY11!T135-RealAuthFY10!T135</f>
        <v>0.2650000000030559</v>
      </c>
      <c r="U135" s="59">
        <f>RealAuthFY11!U135-RealAuthFY10!U135</f>
        <v>56032.139999999665</v>
      </c>
    </row>
    <row r="136" spans="1:21" s="51" customFormat="1" ht="11.5" x14ac:dyDescent="0.25">
      <c r="A136" s="51">
        <f>'FY2016 RPDC '!A132</f>
        <v>131</v>
      </c>
      <c r="B136" s="51">
        <f>'FY2016 RPDC '!B132</f>
        <v>2682</v>
      </c>
      <c r="C136" s="51">
        <f>'FY2016 RPDC '!C132</f>
        <v>2682</v>
      </c>
      <c r="D136" s="52" t="str">
        <f>'FY2016 RPDC '!D132</f>
        <v>GMG</v>
      </c>
      <c r="E136" s="97">
        <f>RealAuthFY11!E136-RealAuthFY10!E136</f>
        <v>-11.5</v>
      </c>
      <c r="F136" s="55">
        <f>'FY2016 RPDC '!K132-'FY2016 RPDC '!F132</f>
        <v>80</v>
      </c>
      <c r="G136" s="55">
        <f>'FY2016 RPDC '!L132-'FY2016 RPDC '!G132</f>
        <v>-48849</v>
      </c>
      <c r="H136" s="55">
        <f>'FY2016 RPDC '!M132-'FY2016 RPDC '!H132</f>
        <v>68965.560000000056</v>
      </c>
      <c r="I136" s="55">
        <f>'FY2016 RPDC '!N132-'FY2016 RPDC '!I132</f>
        <v>20116.560000000056</v>
      </c>
      <c r="J136" s="59">
        <f>RealAuthFY11!J136-RealAuthFY10!J136</f>
        <v>-12073.20000000007</v>
      </c>
      <c r="K136" s="59">
        <f>RealAuthFY11!K136-RealAuthFY10!K136</f>
        <v>74294</v>
      </c>
      <c r="L136" s="59">
        <f>RealAuthFY11!L136-RealAuthFY10!L136</f>
        <v>-56318</v>
      </c>
      <c r="M136" s="59">
        <f>RealAuthFY11!M136-RealAuthFY10!M136</f>
        <v>-104647</v>
      </c>
      <c r="N136" s="59">
        <f>RealAuthFY11!N136-RealAuthFY10!N136</f>
        <v>0</v>
      </c>
      <c r="O136" s="59">
        <f>RealAuthFY11!O136-RealAuthFY10!O136</f>
        <v>0</v>
      </c>
      <c r="P136" s="59">
        <f>RealAuthFY11!P136-RealAuthFY10!P136</f>
        <v>-1142.46</v>
      </c>
      <c r="Q136" s="59">
        <f>RealAuthFY11!Q136-RealAuthFY10!Q136</f>
        <v>0</v>
      </c>
      <c r="R136" s="59">
        <f>RealAuthFY11!R136-RealAuthFY10!R136</f>
        <v>0.2520000000949949</v>
      </c>
      <c r="S136" s="59">
        <f>RealAuthFY11!S136-RealAuthFY10!S136</f>
        <v>-4.5999999987543561E-2</v>
      </c>
      <c r="T136" s="59">
        <f>RealAuthFY11!T136-RealAuthFY10!T136</f>
        <v>-0.20999999997729901</v>
      </c>
      <c r="U136" s="59">
        <f>RealAuthFY11!U136-RealAuthFY10!U136</f>
        <v>-79770.104000000283</v>
      </c>
    </row>
    <row r="137" spans="1:21" s="51" customFormat="1" ht="11.5" x14ac:dyDescent="0.25">
      <c r="A137" s="51">
        <f>'FY2016 RPDC '!A133</f>
        <v>132</v>
      </c>
      <c r="B137" s="51">
        <f>'FY2016 RPDC '!B133</f>
        <v>2556</v>
      </c>
      <c r="C137" s="51">
        <f>'FY2016 RPDC '!C133</f>
        <v>2556</v>
      </c>
      <c r="D137" s="52" t="str">
        <f>'FY2016 RPDC '!D133</f>
        <v>GRAETTINGER - TERRIL</v>
      </c>
      <c r="E137" s="97">
        <f>RealAuthFY11!E137-RealAuthFY10!E137</f>
        <v>12</v>
      </c>
      <c r="F137" s="55">
        <f>'FY2016 RPDC '!K133-'FY2016 RPDC '!F133</f>
        <v>80</v>
      </c>
      <c r="G137" s="55">
        <f>'FY2016 RPDC '!L133-'FY2016 RPDC '!G133</f>
        <v>105852</v>
      </c>
      <c r="H137" s="55">
        <f>'FY2016 RPDC '!M133-'FY2016 RPDC '!H133</f>
        <v>0</v>
      </c>
      <c r="I137" s="55">
        <f>'FY2016 RPDC '!N133-'FY2016 RPDC '!I133</f>
        <v>105852</v>
      </c>
      <c r="J137" s="59">
        <f>RealAuthFY11!J137-RealAuthFY10!J137</f>
        <v>-2369</v>
      </c>
      <c r="K137" s="59">
        <f>RealAuthFY11!K137-RealAuthFY10!K137</f>
        <v>5771</v>
      </c>
      <c r="L137" s="59">
        <f>RealAuthFY11!L137-RealAuthFY10!L137</f>
        <v>46377</v>
      </c>
      <c r="M137" s="59">
        <f>RealAuthFY11!M137-RealAuthFY10!M137</f>
        <v>0</v>
      </c>
      <c r="N137" s="59">
        <f>RealAuthFY11!N137-RealAuthFY10!N137</f>
        <v>0</v>
      </c>
      <c r="O137" s="59">
        <f>RealAuthFY11!O137-RealAuthFY10!O137</f>
        <v>0</v>
      </c>
      <c r="P137" s="59">
        <f>RealAuthFY11!P137-RealAuthFY10!P137</f>
        <v>0</v>
      </c>
      <c r="Q137" s="59">
        <f>RealAuthFY11!Q137-RealAuthFY10!Q137</f>
        <v>11836.799999999988</v>
      </c>
      <c r="R137" s="59">
        <f>RealAuthFY11!R137-RealAuthFY10!R137</f>
        <v>8521.7099999999919</v>
      </c>
      <c r="S137" s="59">
        <f>RealAuthFY11!S137-RealAuthFY10!S137</f>
        <v>892.3179999999993</v>
      </c>
      <c r="T137" s="59">
        <f>RealAuthFY11!T137-RealAuthFY10!T137</f>
        <v>901.6359999999986</v>
      </c>
      <c r="U137" s="59">
        <f>RealAuthFY11!U137-RealAuthFY10!U137</f>
        <v>177783.46400000062</v>
      </c>
    </row>
    <row r="138" spans="1:21" s="51" customFormat="1" ht="11.5" x14ac:dyDescent="0.25">
      <c r="A138" s="51">
        <f>'FY2016 RPDC '!A134</f>
        <v>158</v>
      </c>
      <c r="B138" s="51">
        <f>'FY2016 RPDC '!B134</f>
        <v>3195</v>
      </c>
      <c r="C138" s="51">
        <f>'FY2016 RPDC '!C134</f>
        <v>3195</v>
      </c>
      <c r="D138" s="52" t="str">
        <f>'FY2016 RPDC '!D134</f>
        <v>GREENE COUNTY</v>
      </c>
      <c r="E138" s="97">
        <f>RealAuthFY11!E138-RealAuthFY10!E138</f>
        <v>-19.099999999999909</v>
      </c>
      <c r="F138" s="55">
        <f>'FY2016 RPDC '!K134-'FY2016 RPDC '!F134</f>
        <v>80</v>
      </c>
      <c r="G138" s="55">
        <f>'FY2016 RPDC '!L134-'FY2016 RPDC '!G134</f>
        <v>-20251.999999999069</v>
      </c>
      <c r="H138" s="55">
        <f>'FY2016 RPDC '!M134-'FY2016 RPDC '!H134</f>
        <v>104197.39999999944</v>
      </c>
      <c r="I138" s="55">
        <f>'FY2016 RPDC '!N134-'FY2016 RPDC '!I134</f>
        <v>83945.400000000373</v>
      </c>
      <c r="J138" s="59">
        <f>RealAuthFY11!J138-RealAuthFY10!J138</f>
        <v>8086</v>
      </c>
      <c r="K138" s="59">
        <f>RealAuthFY11!K138-RealAuthFY10!K138</f>
        <v>-12226</v>
      </c>
      <c r="L138" s="59">
        <f>RealAuthFY11!L138-RealAuthFY10!L138</f>
        <v>-46314.79999999993</v>
      </c>
      <c r="M138" s="59">
        <f>RealAuthFY11!M138-RealAuthFY10!M138</f>
        <v>-5768</v>
      </c>
      <c r="N138" s="59">
        <f>RealAuthFY11!N138-RealAuthFY10!N138</f>
        <v>0</v>
      </c>
      <c r="O138" s="59">
        <f>RealAuthFY11!O138-RealAuthFY10!O138</f>
        <v>0</v>
      </c>
      <c r="P138" s="59">
        <f>RealAuthFY11!P138-RealAuthFY10!P138</f>
        <v>0</v>
      </c>
      <c r="Q138" s="59">
        <f>RealAuthFY11!Q138-RealAuthFY10!Q138</f>
        <v>-5058.6000000000058</v>
      </c>
      <c r="R138" s="59">
        <f>RealAuthFY11!R138-RealAuthFY10!R138</f>
        <v>568204.81999999995</v>
      </c>
      <c r="S138" s="59">
        <f>RealAuthFY11!S138-RealAuthFY10!S138</f>
        <v>67601.916000000027</v>
      </c>
      <c r="T138" s="59">
        <f>RealAuthFY11!T138-RealAuthFY10!T138</f>
        <v>67115.179999999993</v>
      </c>
      <c r="U138" s="59">
        <f>RealAuthFY11!U138-RealAuthFY10!U138</f>
        <v>725585.91600000113</v>
      </c>
    </row>
    <row r="139" spans="1:21" s="51" customFormat="1" ht="11.5" x14ac:dyDescent="0.25">
      <c r="A139" s="51">
        <f>'FY2016 RPDC '!A135</f>
        <v>133</v>
      </c>
      <c r="B139" s="51">
        <f>'FY2016 RPDC '!B135</f>
        <v>2709</v>
      </c>
      <c r="C139" s="51">
        <f>'FY2016 RPDC '!C135</f>
        <v>2709</v>
      </c>
      <c r="D139" s="52" t="str">
        <f>'FY2016 RPDC '!D135</f>
        <v>GRINNELL-NEWBURG</v>
      </c>
      <c r="E139" s="97">
        <f>RealAuthFY11!E139-RealAuthFY10!E139</f>
        <v>-21.099999999999909</v>
      </c>
      <c r="F139" s="55">
        <f>'FY2016 RPDC '!K135-'FY2016 RPDC '!F135</f>
        <v>80</v>
      </c>
      <c r="G139" s="55">
        <f>'FY2016 RPDC '!L135-'FY2016 RPDC '!G135</f>
        <v>-6431.6999999992549</v>
      </c>
      <c r="H139" s="55">
        <f>'FY2016 RPDC '!M135-'FY2016 RPDC '!H135</f>
        <v>110304.05999999866</v>
      </c>
      <c r="I139" s="55">
        <f>'FY2016 RPDC '!N135-'FY2016 RPDC '!I135</f>
        <v>103872.3599999994</v>
      </c>
      <c r="J139" s="59">
        <f>RealAuthFY11!J139-RealAuthFY10!J139</f>
        <v>31963</v>
      </c>
      <c r="K139" s="59">
        <f>RealAuthFY11!K139-RealAuthFY10!K139</f>
        <v>-38040</v>
      </c>
      <c r="L139" s="59">
        <f>RealAuthFY11!L139-RealAuthFY10!L139</f>
        <v>-38651</v>
      </c>
      <c r="M139" s="59">
        <f>RealAuthFY11!M139-RealAuthFY10!M139</f>
        <v>-10289</v>
      </c>
      <c r="N139" s="59">
        <f>RealAuthFY11!N139-RealAuthFY10!N139</f>
        <v>0</v>
      </c>
      <c r="O139" s="59">
        <f>RealAuthFY11!O139-RealAuthFY10!O139</f>
        <v>0</v>
      </c>
      <c r="P139" s="59">
        <f>RealAuthFY11!P139-RealAuthFY10!P139</f>
        <v>0</v>
      </c>
      <c r="Q139" s="59">
        <f>RealAuthFY11!Q139-RealAuthFY10!Q139</f>
        <v>60006.6</v>
      </c>
      <c r="R139" s="59">
        <f>RealAuthFY11!R139-RealAuthFY10!R139</f>
        <v>756905.58900000004</v>
      </c>
      <c r="S139" s="59">
        <f>RealAuthFY11!S139-RealAuthFY10!S139</f>
        <v>73520.864000000001</v>
      </c>
      <c r="T139" s="59">
        <f>RealAuthFY11!T139-RealAuthFY10!T139</f>
        <v>86168.727000000014</v>
      </c>
      <c r="U139" s="59">
        <f>RealAuthFY11!U139-RealAuthFY10!U139</f>
        <v>1025457.1399999987</v>
      </c>
    </row>
    <row r="140" spans="1:21" s="51" customFormat="1" ht="11.5" x14ac:dyDescent="0.25">
      <c r="A140" s="51">
        <f>'FY2016 RPDC '!A136</f>
        <v>134</v>
      </c>
      <c r="B140" s="51">
        <f>'FY2016 RPDC '!B136</f>
        <v>2718</v>
      </c>
      <c r="C140" s="51">
        <f>'FY2016 RPDC '!C136</f>
        <v>2718</v>
      </c>
      <c r="D140" s="52" t="str">
        <f>'FY2016 RPDC '!D136</f>
        <v>GRISWOLD</v>
      </c>
      <c r="E140" s="97">
        <f>RealAuthFY11!E140-RealAuthFY10!E140</f>
        <v>-27.299999999999955</v>
      </c>
      <c r="F140" s="55">
        <f>'FY2016 RPDC '!K136-'FY2016 RPDC '!F136</f>
        <v>80</v>
      </c>
      <c r="G140" s="55">
        <f>'FY2016 RPDC '!L136-'FY2016 RPDC '!G136</f>
        <v>-131846.5</v>
      </c>
      <c r="H140" s="55">
        <f>'FY2016 RPDC '!M136-'FY2016 RPDC '!H136</f>
        <v>151375.58000000007</v>
      </c>
      <c r="I140" s="55">
        <f>'FY2016 RPDC '!N136-'FY2016 RPDC '!I136</f>
        <v>19529.080000000075</v>
      </c>
      <c r="J140" s="59">
        <f>RealAuthFY11!J140-RealAuthFY10!J140</f>
        <v>10611</v>
      </c>
      <c r="K140" s="59">
        <f>RealAuthFY11!K140-RealAuthFY10!K140</f>
        <v>19915</v>
      </c>
      <c r="L140" s="59">
        <f>RealAuthFY11!L140-RealAuthFY10!L140</f>
        <v>-45549</v>
      </c>
      <c r="M140" s="59">
        <f>RealAuthFY11!M140-RealAuthFY10!M140</f>
        <v>3722</v>
      </c>
      <c r="N140" s="59">
        <f>RealAuthFY11!N140-RealAuthFY10!N140</f>
        <v>0</v>
      </c>
      <c r="O140" s="59">
        <f>RealAuthFY11!O140-RealAuthFY10!O140</f>
        <v>0</v>
      </c>
      <c r="P140" s="59">
        <f>RealAuthFY11!P140-RealAuthFY10!P140</f>
        <v>0</v>
      </c>
      <c r="Q140" s="59">
        <f>RealAuthFY11!Q140-RealAuthFY10!Q140</f>
        <v>0</v>
      </c>
      <c r="R140" s="59">
        <f>RealAuthFY11!R140-RealAuthFY10!R140</f>
        <v>152841.13999999998</v>
      </c>
      <c r="S140" s="59">
        <f>RealAuthFY11!S140-RealAuthFY10!S140</f>
        <v>18076.144999999997</v>
      </c>
      <c r="T140" s="59">
        <f>RealAuthFY11!T140-RealAuthFY10!T140</f>
        <v>15648.904999999999</v>
      </c>
      <c r="U140" s="59">
        <f>RealAuthFY11!U140-RealAuthFY10!U140</f>
        <v>194794.27000000002</v>
      </c>
    </row>
    <row r="141" spans="1:21" s="51" customFormat="1" ht="11.5" x14ac:dyDescent="0.25">
      <c r="A141" s="51">
        <f>'FY2016 RPDC '!A137</f>
        <v>135</v>
      </c>
      <c r="B141" s="51">
        <f>'FY2016 RPDC '!B137</f>
        <v>2727</v>
      </c>
      <c r="C141" s="51">
        <f>'FY2016 RPDC '!C137</f>
        <v>2727</v>
      </c>
      <c r="D141" s="52" t="str">
        <f>'FY2016 RPDC '!D137</f>
        <v>GRUNDY CENTER</v>
      </c>
      <c r="E141" s="97">
        <f>RealAuthFY11!E141-RealAuthFY10!E141</f>
        <v>-17.600000000000023</v>
      </c>
      <c r="F141" s="55">
        <f>'FY2016 RPDC '!K137-'FY2016 RPDC '!F137</f>
        <v>80</v>
      </c>
      <c r="G141" s="55">
        <f>'FY2016 RPDC '!L137-'FY2016 RPDC '!G137</f>
        <v>-63473.399999999907</v>
      </c>
      <c r="H141" s="55">
        <f>'FY2016 RPDC '!M137-'FY2016 RPDC '!H137</f>
        <v>103241.79999999981</v>
      </c>
      <c r="I141" s="55">
        <f>'FY2016 RPDC '!N137-'FY2016 RPDC '!I137</f>
        <v>39768.399999999907</v>
      </c>
      <c r="J141" s="59">
        <f>RealAuthFY11!J141-RealAuthFY10!J141</f>
        <v>-3925.6000000000058</v>
      </c>
      <c r="K141" s="59">
        <f>RealAuthFY11!K141-RealAuthFY10!K141</f>
        <v>-18868</v>
      </c>
      <c r="L141" s="59">
        <f>RealAuthFY11!L141-RealAuthFY10!L141</f>
        <v>12346</v>
      </c>
      <c r="M141" s="59">
        <f>RealAuthFY11!M141-RealAuthFY10!M141</f>
        <v>-22819</v>
      </c>
      <c r="N141" s="59">
        <f>RealAuthFY11!N141-RealAuthFY10!N141</f>
        <v>0</v>
      </c>
      <c r="O141" s="59">
        <f>RealAuthFY11!O141-RealAuthFY10!O141</f>
        <v>0</v>
      </c>
      <c r="P141" s="59">
        <f>RealAuthFY11!P141-RealAuthFY10!P141</f>
        <v>-2345.6400000000012</v>
      </c>
      <c r="Q141" s="59">
        <f>RealAuthFY11!Q141-RealAuthFY10!Q141</f>
        <v>0</v>
      </c>
      <c r="R141" s="59">
        <f>RealAuthFY11!R141-RealAuthFY10!R141</f>
        <v>0.44000000006053597</v>
      </c>
      <c r="S141" s="59">
        <f>RealAuthFY11!S141-RealAuthFY10!S141</f>
        <v>-0.36000000000058208</v>
      </c>
      <c r="T141" s="59">
        <f>RealAuthFY11!T141-RealAuthFY10!T141</f>
        <v>-0.16000000000349246</v>
      </c>
      <c r="U141" s="59">
        <f>RealAuthFY11!U141-RealAuthFY10!U141</f>
        <v>4156.0799999991432</v>
      </c>
    </row>
    <row r="142" spans="1:21" s="51" customFormat="1" ht="11.5" x14ac:dyDescent="0.25">
      <c r="A142" s="51">
        <f>'FY2016 RPDC '!A138</f>
        <v>136</v>
      </c>
      <c r="B142" s="51">
        <f>'FY2016 RPDC '!B138</f>
        <v>2754</v>
      </c>
      <c r="C142" s="51">
        <f>'FY2016 RPDC '!C138</f>
        <v>2754</v>
      </c>
      <c r="D142" s="52" t="str">
        <f>'FY2016 RPDC '!D138</f>
        <v>GUTHRIE CENTER</v>
      </c>
      <c r="E142" s="97">
        <f>RealAuthFY11!E142-RealAuthFY10!E142</f>
        <v>-10.199999999999989</v>
      </c>
      <c r="F142" s="55">
        <f>'FY2016 RPDC '!K138-'FY2016 RPDC '!F138</f>
        <v>80</v>
      </c>
      <c r="G142" s="55">
        <f>'FY2016 RPDC '!L138-'FY2016 RPDC '!G138</f>
        <v>-28730</v>
      </c>
      <c r="H142" s="55">
        <f>'FY2016 RPDC '!M138-'FY2016 RPDC '!H138</f>
        <v>58494.620000000112</v>
      </c>
      <c r="I142" s="55">
        <f>'FY2016 RPDC '!N138-'FY2016 RPDC '!I138</f>
        <v>29764.620000000112</v>
      </c>
      <c r="J142" s="59">
        <f>RealAuthFY11!J142-RealAuthFY10!J142</f>
        <v>-44522.5</v>
      </c>
      <c r="K142" s="59">
        <f>RealAuthFY11!K142-RealAuthFY10!K142</f>
        <v>-24712</v>
      </c>
      <c r="L142" s="59">
        <f>RealAuthFY11!L142-RealAuthFY10!L142</f>
        <v>26207</v>
      </c>
      <c r="M142" s="59">
        <f>RealAuthFY11!M142-RealAuthFY10!M142</f>
        <v>6178</v>
      </c>
      <c r="N142" s="59">
        <f>RealAuthFY11!N142-RealAuthFY10!N142</f>
        <v>0</v>
      </c>
      <c r="O142" s="59">
        <f>RealAuthFY11!O142-RealAuthFY10!O142</f>
        <v>0</v>
      </c>
      <c r="P142" s="59">
        <f>RealAuthFY11!P142-RealAuthFY10!P142</f>
        <v>0</v>
      </c>
      <c r="Q142" s="59">
        <f>RealAuthFY11!Q142-RealAuthFY10!Q142</f>
        <v>-12274.199999999997</v>
      </c>
      <c r="R142" s="59">
        <f>RealAuthFY11!R142-RealAuthFY10!R142</f>
        <v>0.287999999942258</v>
      </c>
      <c r="S142" s="59">
        <f>RealAuthFY11!S142-RealAuthFY10!S142</f>
        <v>-0.37600000000384171</v>
      </c>
      <c r="T142" s="59">
        <f>RealAuthFY11!T142-RealAuthFY10!T142</f>
        <v>-0.18400000000474392</v>
      </c>
      <c r="U142" s="59">
        <f>RealAuthFY11!U142-RealAuthFY10!U142</f>
        <v>-19359.351999999955</v>
      </c>
    </row>
    <row r="143" spans="1:21" s="51" customFormat="1" ht="11.5" x14ac:dyDescent="0.25">
      <c r="A143" s="51">
        <f>'FY2016 RPDC '!A139</f>
        <v>137</v>
      </c>
      <c r="B143" s="51">
        <f>'FY2016 RPDC '!B139</f>
        <v>2766</v>
      </c>
      <c r="C143" s="51">
        <f>'FY2016 RPDC '!C139</f>
        <v>2766</v>
      </c>
      <c r="D143" s="52" t="str">
        <f>'FY2016 RPDC '!D139</f>
        <v>H L V</v>
      </c>
      <c r="E143" s="97">
        <f>RealAuthFY11!E143-RealAuthFY10!E143</f>
        <v>-11.5</v>
      </c>
      <c r="F143" s="55">
        <f>'FY2016 RPDC '!K139-'FY2016 RPDC '!F139</f>
        <v>80</v>
      </c>
      <c r="G143" s="55">
        <f>'FY2016 RPDC '!L139-'FY2016 RPDC '!G139</f>
        <v>-49286.600000000093</v>
      </c>
      <c r="H143" s="55">
        <f>'FY2016 RPDC '!M139-'FY2016 RPDC '!H139</f>
        <v>70294.629999999888</v>
      </c>
      <c r="I143" s="55">
        <f>'FY2016 RPDC '!N139-'FY2016 RPDC '!I139</f>
        <v>21008.029999999795</v>
      </c>
      <c r="J143" s="59">
        <f>RealAuthFY11!J143-RealAuthFY10!J143</f>
        <v>-12571</v>
      </c>
      <c r="K143" s="59">
        <f>RealAuthFY11!K143-RealAuthFY10!K143</f>
        <v>34493</v>
      </c>
      <c r="L143" s="59">
        <f>RealAuthFY11!L143-RealAuthFY10!L143</f>
        <v>-53300.300000000017</v>
      </c>
      <c r="M143" s="59">
        <f>RealAuthFY11!M143-RealAuthFY10!M143</f>
        <v>17879</v>
      </c>
      <c r="N143" s="59">
        <f>RealAuthFY11!N143-RealAuthFY10!N143</f>
        <v>0</v>
      </c>
      <c r="O143" s="59">
        <f>RealAuthFY11!O143-RealAuthFY10!O143</f>
        <v>0</v>
      </c>
      <c r="P143" s="59">
        <f>RealAuthFY11!P143-RealAuthFY10!P143</f>
        <v>0</v>
      </c>
      <c r="Q143" s="59">
        <f>RealAuthFY11!Q143-RealAuthFY10!Q143</f>
        <v>0</v>
      </c>
      <c r="R143" s="59">
        <f>RealAuthFY11!R143-RealAuthFY10!R143</f>
        <v>0.32400000002235174</v>
      </c>
      <c r="S143" s="59">
        <f>RealAuthFY11!S143-RealAuthFY10!S143</f>
        <v>0.14200000000346336</v>
      </c>
      <c r="T143" s="59">
        <f>RealAuthFY11!T143-RealAuthFY10!T143</f>
        <v>-0.38199999999778811</v>
      </c>
      <c r="U143" s="59">
        <f>RealAuthFY11!U143-RealAuthFY10!U143</f>
        <v>7508.8139999993145</v>
      </c>
    </row>
    <row r="144" spans="1:21" s="51" customFormat="1" ht="11.5" x14ac:dyDescent="0.25">
      <c r="A144" s="51">
        <f>'FY2016 RPDC '!A140</f>
        <v>138</v>
      </c>
      <c r="B144" s="51">
        <f>'FY2016 RPDC '!B140</f>
        <v>2772</v>
      </c>
      <c r="C144" s="51">
        <f>'FY2016 RPDC '!C140</f>
        <v>2772</v>
      </c>
      <c r="D144" s="52" t="str">
        <f>'FY2016 RPDC '!D140</f>
        <v>HAMBURG</v>
      </c>
      <c r="E144" s="97">
        <f>RealAuthFY11!E144-RealAuthFY10!E144</f>
        <v>-3.1000000000000227</v>
      </c>
      <c r="F144" s="55">
        <f>'FY2016 RPDC '!K140-'FY2016 RPDC '!F140</f>
        <v>80</v>
      </c>
      <c r="G144" s="55">
        <f>'FY2016 RPDC '!L140-'FY2016 RPDC '!G140</f>
        <v>-635.60000000009313</v>
      </c>
      <c r="H144" s="55">
        <f>'FY2016 RPDC '!M140-'FY2016 RPDC '!H140</f>
        <v>-12168.589999999851</v>
      </c>
      <c r="I144" s="55">
        <f>'FY2016 RPDC '!N140-'FY2016 RPDC '!I140</f>
        <v>-12804.189999999944</v>
      </c>
      <c r="J144" s="59">
        <f>RealAuthFY11!J144-RealAuthFY10!J144</f>
        <v>-12990.100000000006</v>
      </c>
      <c r="K144" s="59">
        <f>RealAuthFY11!K144-RealAuthFY10!K144</f>
        <v>-12389</v>
      </c>
      <c r="L144" s="59">
        <f>RealAuthFY11!L144-RealAuthFY10!L144</f>
        <v>96176.199999999953</v>
      </c>
      <c r="M144" s="59">
        <f>RealAuthFY11!M144-RealAuthFY10!M144</f>
        <v>-5677</v>
      </c>
      <c r="N144" s="59">
        <f>RealAuthFY11!N144-RealAuthFY10!N144</f>
        <v>0</v>
      </c>
      <c r="O144" s="59">
        <f>RealAuthFY11!O144-RealAuthFY10!O144</f>
        <v>0</v>
      </c>
      <c r="P144" s="59">
        <f>RealAuthFY11!P144-RealAuthFY10!P144</f>
        <v>-2472.5800000000004</v>
      </c>
      <c r="Q144" s="59">
        <f>RealAuthFY11!Q144-RealAuthFY10!Q144</f>
        <v>116958.6</v>
      </c>
      <c r="R144" s="59">
        <f>RealAuthFY11!R144-RealAuthFY10!R144</f>
        <v>0.14800000004470348</v>
      </c>
      <c r="S144" s="59">
        <f>RealAuthFY11!S144-RealAuthFY10!S144</f>
        <v>4.4000000001688022E-2</v>
      </c>
      <c r="T144" s="59">
        <f>RealAuthFY11!T144-RealAuthFY10!T144</f>
        <v>0.4360000000015134</v>
      </c>
      <c r="U144" s="59">
        <f>RealAuthFY11!U144-RealAuthFY10!U144</f>
        <v>166802.55800000113</v>
      </c>
    </row>
    <row r="145" spans="1:21" s="51" customFormat="1" ht="11.5" x14ac:dyDescent="0.25">
      <c r="A145" s="51">
        <f>'FY2016 RPDC '!A141</f>
        <v>139</v>
      </c>
      <c r="B145" s="51">
        <f>'FY2016 RPDC '!B141</f>
        <v>2781</v>
      </c>
      <c r="C145" s="51">
        <f>'FY2016 RPDC '!C141</f>
        <v>2781</v>
      </c>
      <c r="D145" s="52" t="str">
        <f>'FY2016 RPDC '!D141</f>
        <v>HAMPTON-DUMONT</v>
      </c>
      <c r="E145" s="97">
        <f>RealAuthFY11!E145-RealAuthFY10!E145</f>
        <v>13.700000000000045</v>
      </c>
      <c r="F145" s="55">
        <f>'FY2016 RPDC '!K141-'FY2016 RPDC '!F141</f>
        <v>80</v>
      </c>
      <c r="G145" s="55">
        <f>'FY2016 RPDC '!L141-'FY2016 RPDC '!G141</f>
        <v>185694</v>
      </c>
      <c r="H145" s="55">
        <f>'FY2016 RPDC '!M141-'FY2016 RPDC '!H141</f>
        <v>0</v>
      </c>
      <c r="I145" s="55">
        <f>'FY2016 RPDC '!N141-'FY2016 RPDC '!I141</f>
        <v>185694</v>
      </c>
      <c r="J145" s="59">
        <f>RealAuthFY11!J145-RealAuthFY10!J145</f>
        <v>8056</v>
      </c>
      <c r="K145" s="59">
        <f>RealAuthFY11!K145-RealAuthFY10!K145</f>
        <v>5868</v>
      </c>
      <c r="L145" s="59">
        <f>RealAuthFY11!L145-RealAuthFY10!L145</f>
        <v>37738</v>
      </c>
      <c r="M145" s="59">
        <f>RealAuthFY11!M145-RealAuthFY10!M145</f>
        <v>-5868</v>
      </c>
      <c r="N145" s="59">
        <f>RealAuthFY11!N145-RealAuthFY10!N145</f>
        <v>0</v>
      </c>
      <c r="O145" s="59">
        <f>RealAuthFY11!O145-RealAuthFY10!O145</f>
        <v>0</v>
      </c>
      <c r="P145" s="59">
        <f>RealAuthFY11!P145-RealAuthFY10!P145</f>
        <v>0</v>
      </c>
      <c r="Q145" s="59">
        <f>RealAuthFY11!Q145-RealAuthFY10!Q145</f>
        <v>0</v>
      </c>
      <c r="R145" s="59">
        <f>RealAuthFY11!R145-RealAuthFY10!R145</f>
        <v>459839.73200000008</v>
      </c>
      <c r="S145" s="59">
        <f>RealAuthFY11!S145-RealAuthFY10!S145</f>
        <v>46705.05</v>
      </c>
      <c r="T145" s="59">
        <f>RealAuthFY11!T145-RealAuthFY10!T145</f>
        <v>46833.420000000013</v>
      </c>
      <c r="U145" s="59">
        <f>RealAuthFY11!U145-RealAuthFY10!U145</f>
        <v>784866.20200000145</v>
      </c>
    </row>
    <row r="146" spans="1:21" s="51" customFormat="1" ht="11.5" x14ac:dyDescent="0.25">
      <c r="A146" s="51">
        <f>'FY2016 RPDC '!A142</f>
        <v>140</v>
      </c>
      <c r="B146" s="51">
        <f>'FY2016 RPDC '!B142</f>
        <v>2826</v>
      </c>
      <c r="C146" s="51">
        <f>'FY2016 RPDC '!C142</f>
        <v>2826</v>
      </c>
      <c r="D146" s="52" t="str">
        <f>'FY2016 RPDC '!D142</f>
        <v>HARLAN</v>
      </c>
      <c r="E146" s="97">
        <f>RealAuthFY11!E146-RealAuthFY10!E146</f>
        <v>-31.700000000000045</v>
      </c>
      <c r="F146" s="55">
        <f>'FY2016 RPDC '!K142-'FY2016 RPDC '!F142</f>
        <v>80</v>
      </c>
      <c r="G146" s="55">
        <f>'FY2016 RPDC '!L142-'FY2016 RPDC '!G142</f>
        <v>-91622.400000000373</v>
      </c>
      <c r="H146" s="55">
        <f>'FY2016 RPDC '!M142-'FY2016 RPDC '!H142</f>
        <v>182895.08999999985</v>
      </c>
      <c r="I146" s="55">
        <f>'FY2016 RPDC '!N142-'FY2016 RPDC '!I142</f>
        <v>91272.689999999478</v>
      </c>
      <c r="J146" s="59">
        <f>RealAuthFY11!J146-RealAuthFY10!J146</f>
        <v>-12262.099999999999</v>
      </c>
      <c r="K146" s="59">
        <f>RealAuthFY11!K146-RealAuthFY10!K146</f>
        <v>29200</v>
      </c>
      <c r="L146" s="59">
        <f>RealAuthFY11!L146-RealAuthFY10!L146</f>
        <v>26811.700000000004</v>
      </c>
      <c r="M146" s="59">
        <f>RealAuthFY11!M146-RealAuthFY10!M146</f>
        <v>-23521</v>
      </c>
      <c r="N146" s="59">
        <f>RealAuthFY11!N146-RealAuthFY10!N146</f>
        <v>0</v>
      </c>
      <c r="O146" s="59">
        <f>RealAuthFY11!O146-RealAuthFY10!O146</f>
        <v>0</v>
      </c>
      <c r="P146" s="59">
        <f>RealAuthFY11!P146-RealAuthFY10!P146</f>
        <v>-10248.040000000001</v>
      </c>
      <c r="Q146" s="59">
        <f>RealAuthFY11!Q146-RealAuthFY10!Q146</f>
        <v>30295.199999999997</v>
      </c>
      <c r="R146" s="59">
        <f>RealAuthFY11!R146-RealAuthFY10!R146</f>
        <v>574932.05999999994</v>
      </c>
      <c r="S146" s="59">
        <f>RealAuthFY11!S146-RealAuthFY10!S146</f>
        <v>58407.875999999997</v>
      </c>
      <c r="T146" s="59">
        <f>RealAuthFY11!T146-RealAuthFY10!T146</f>
        <v>66463.873999999982</v>
      </c>
      <c r="U146" s="59">
        <f>RealAuthFY11!U146-RealAuthFY10!U146</f>
        <v>831352.26000000164</v>
      </c>
    </row>
    <row r="147" spans="1:21" s="51" customFormat="1" ht="11.5" x14ac:dyDescent="0.25">
      <c r="A147" s="51">
        <f>'FY2016 RPDC '!A143</f>
        <v>141</v>
      </c>
      <c r="B147" s="51">
        <f>'FY2016 RPDC '!B143</f>
        <v>2834</v>
      </c>
      <c r="C147" s="51">
        <f>'FY2016 RPDC '!C143</f>
        <v>2834</v>
      </c>
      <c r="D147" s="52" t="str">
        <f>'FY2016 RPDC '!D143</f>
        <v>HARMONY</v>
      </c>
      <c r="E147" s="97">
        <f>RealAuthFY11!E147-RealAuthFY10!E147</f>
        <v>-3</v>
      </c>
      <c r="F147" s="55">
        <f>'FY2016 RPDC '!K143-'FY2016 RPDC '!F143</f>
        <v>80</v>
      </c>
      <c r="G147" s="55">
        <f>'FY2016 RPDC '!L143-'FY2016 RPDC '!G143</f>
        <v>8542</v>
      </c>
      <c r="H147" s="55">
        <f>'FY2016 RPDC '!M143-'FY2016 RPDC '!H143</f>
        <v>6598.5100000002421</v>
      </c>
      <c r="I147" s="55">
        <f>'FY2016 RPDC '!N143-'FY2016 RPDC '!I143</f>
        <v>15140.510000000242</v>
      </c>
      <c r="J147" s="59">
        <f>RealAuthFY11!J147-RealAuthFY10!J147</f>
        <v>-57236.499999999971</v>
      </c>
      <c r="K147" s="59">
        <f>RealAuthFY11!K147-RealAuthFY10!K147</f>
        <v>5308</v>
      </c>
      <c r="L147" s="59">
        <f>RealAuthFY11!L147-RealAuthFY10!L147</f>
        <v>8676.4000000000233</v>
      </c>
      <c r="M147" s="59">
        <f>RealAuthFY11!M147-RealAuthFY10!M147</f>
        <v>6228</v>
      </c>
      <c r="N147" s="59">
        <f>RealAuthFY11!N147-RealAuthFY10!N147</f>
        <v>0</v>
      </c>
      <c r="O147" s="59">
        <f>RealAuthFY11!O147-RealAuthFY10!O147</f>
        <v>0</v>
      </c>
      <c r="P147" s="59">
        <f>RealAuthFY11!P147-RealAuthFY10!P147</f>
        <v>9334.1600000000035</v>
      </c>
      <c r="Q147" s="59">
        <f>RealAuthFY11!Q147-RealAuthFY10!Q147</f>
        <v>218847.6</v>
      </c>
      <c r="R147" s="59">
        <f>RealAuthFY11!R147-RealAuthFY10!R147</f>
        <v>-2.4000000092200935E-2</v>
      </c>
      <c r="S147" s="59">
        <f>RealAuthFY11!S147-RealAuthFY10!S147</f>
        <v>0.47999999999592546</v>
      </c>
      <c r="T147" s="59">
        <f>RealAuthFY11!T147-RealAuthFY10!T147</f>
        <v>-0.16799999999057036</v>
      </c>
      <c r="U147" s="59">
        <f>RealAuthFY11!U147-RealAuthFY10!U147</f>
        <v>206298.45800000057</v>
      </c>
    </row>
    <row r="148" spans="1:21" s="51" customFormat="1" ht="11.5" x14ac:dyDescent="0.25">
      <c r="A148" s="51">
        <f>'FY2016 RPDC '!A144</f>
        <v>142</v>
      </c>
      <c r="B148" s="51">
        <f>'FY2016 RPDC '!B144</f>
        <v>2846</v>
      </c>
      <c r="C148" s="51">
        <f>'FY2016 RPDC '!C144</f>
        <v>2846</v>
      </c>
      <c r="D148" s="52" t="str">
        <f>'FY2016 RPDC '!D144</f>
        <v>HARRIS-LAKE PARK</v>
      </c>
      <c r="E148" s="97">
        <f>RealAuthFY11!E148-RealAuthFY10!E148</f>
        <v>-6.8999999999999773</v>
      </c>
      <c r="F148" s="55">
        <f>'FY2016 RPDC '!K144-'FY2016 RPDC '!F144</f>
        <v>80</v>
      </c>
      <c r="G148" s="55">
        <f>'FY2016 RPDC '!L144-'FY2016 RPDC '!G144</f>
        <v>-18727.299999999814</v>
      </c>
      <c r="H148" s="55">
        <f>'FY2016 RPDC '!M144-'FY2016 RPDC '!H144</f>
        <v>39840.659999999683</v>
      </c>
      <c r="I148" s="55">
        <f>'FY2016 RPDC '!N144-'FY2016 RPDC '!I144</f>
        <v>21113.35999999987</v>
      </c>
      <c r="J148" s="59">
        <f>RealAuthFY11!J148-RealAuthFY10!J148</f>
        <v>5854.3999999999942</v>
      </c>
      <c r="K148" s="59">
        <f>RealAuthFY11!K148-RealAuthFY10!K148</f>
        <v>4773</v>
      </c>
      <c r="L148" s="59">
        <f>RealAuthFY11!L148-RealAuthFY10!L148</f>
        <v>47785</v>
      </c>
      <c r="M148" s="59">
        <f>RealAuthFY11!M148-RealAuthFY10!M148</f>
        <v>6268</v>
      </c>
      <c r="N148" s="59">
        <f>RealAuthFY11!N148-RealAuthFY10!N148</f>
        <v>0</v>
      </c>
      <c r="O148" s="59">
        <f>RealAuthFY11!O148-RealAuthFY10!O148</f>
        <v>0</v>
      </c>
      <c r="P148" s="59">
        <f>RealAuthFY11!P148-RealAuthFY10!P148</f>
        <v>-11348.039999999997</v>
      </c>
      <c r="Q148" s="59">
        <f>RealAuthFY11!Q148-RealAuthFY10!Q148</f>
        <v>0</v>
      </c>
      <c r="R148" s="59">
        <f>RealAuthFY11!R148-RealAuthFY10!R148</f>
        <v>0.143999999971129</v>
      </c>
      <c r="S148" s="59">
        <f>RealAuthFY11!S148-RealAuthFY10!S148</f>
        <v>-2.0999999993364327E-2</v>
      </c>
      <c r="T148" s="59">
        <f>RealAuthFY11!T148-RealAuthFY10!T148</f>
        <v>0.17500000000291038</v>
      </c>
      <c r="U148" s="59">
        <f>RealAuthFY11!U148-RealAuthFY10!U148</f>
        <v>74446.017999999225</v>
      </c>
    </row>
    <row r="149" spans="1:21" s="51" customFormat="1" ht="11.5" x14ac:dyDescent="0.25">
      <c r="A149" s="51">
        <f>'FY2016 RPDC '!A145</f>
        <v>143</v>
      </c>
      <c r="B149" s="51">
        <f>'FY2016 RPDC '!B145</f>
        <v>2862</v>
      </c>
      <c r="C149" s="51">
        <f>'FY2016 RPDC '!C145</f>
        <v>2862</v>
      </c>
      <c r="D149" s="52" t="str">
        <f>'FY2016 RPDC '!D145</f>
        <v>HARTLEY-MELVIN-SANBORN</v>
      </c>
      <c r="E149" s="97">
        <f>RealAuthFY11!E149-RealAuthFY10!E149</f>
        <v>18.399999999999977</v>
      </c>
      <c r="F149" s="55">
        <f>'FY2016 RPDC '!K145-'FY2016 RPDC '!F145</f>
        <v>80</v>
      </c>
      <c r="G149" s="55">
        <f>'FY2016 RPDC '!L145-'FY2016 RPDC '!G145</f>
        <v>169030.69999999972</v>
      </c>
      <c r="H149" s="55">
        <f>'FY2016 RPDC '!M145-'FY2016 RPDC '!H145</f>
        <v>0</v>
      </c>
      <c r="I149" s="55">
        <f>'FY2016 RPDC '!N145-'FY2016 RPDC '!I145</f>
        <v>169030.69999999972</v>
      </c>
      <c r="J149" s="59">
        <f>RealAuthFY11!J149-RealAuthFY10!J149</f>
        <v>-102073.80000000002</v>
      </c>
      <c r="K149" s="59">
        <f>RealAuthFY11!K149-RealAuthFY10!K149</f>
        <v>5768</v>
      </c>
      <c r="L149" s="59">
        <f>RealAuthFY11!L149-RealAuthFY10!L149</f>
        <v>8068</v>
      </c>
      <c r="M149" s="59">
        <f>RealAuthFY11!M149-RealAuthFY10!M149</f>
        <v>-11536</v>
      </c>
      <c r="N149" s="59">
        <f>RealAuthFY11!N149-RealAuthFY10!N149</f>
        <v>0</v>
      </c>
      <c r="O149" s="59">
        <f>RealAuthFY11!O149-RealAuthFY10!O149</f>
        <v>0</v>
      </c>
      <c r="P149" s="59">
        <f>RealAuthFY11!P149-RealAuthFY10!P149</f>
        <v>-2462.02</v>
      </c>
      <c r="Q149" s="59">
        <f>RealAuthFY11!Q149-RealAuthFY10!Q149</f>
        <v>-5403.6000000000058</v>
      </c>
      <c r="R149" s="59">
        <f>RealAuthFY11!R149-RealAuthFY10!R149</f>
        <v>109062.57599999997</v>
      </c>
      <c r="S149" s="59">
        <f>RealAuthFY11!S149-RealAuthFY10!S149</f>
        <v>10222.480999999996</v>
      </c>
      <c r="T149" s="59">
        <f>RealAuthFY11!T149-RealAuthFY10!T149</f>
        <v>13284.836999999996</v>
      </c>
      <c r="U149" s="59">
        <f>RealAuthFY11!U149-RealAuthFY10!U149</f>
        <v>193961.17399999965</v>
      </c>
    </row>
    <row r="150" spans="1:21" s="51" customFormat="1" ht="11.5" x14ac:dyDescent="0.25">
      <c r="A150" s="51">
        <f>'FY2016 RPDC '!A146</f>
        <v>144</v>
      </c>
      <c r="B150" s="51">
        <f>'FY2016 RPDC '!B146</f>
        <v>2977</v>
      </c>
      <c r="C150" s="51">
        <f>'FY2016 RPDC '!C146</f>
        <v>2977</v>
      </c>
      <c r="D150" s="52" t="str">
        <f>'FY2016 RPDC '!D146</f>
        <v>HIGHLAND</v>
      </c>
      <c r="E150" s="97">
        <f>RealAuthFY11!E150-RealAuthFY10!E150</f>
        <v>2.7999999999999545</v>
      </c>
      <c r="F150" s="55">
        <f>'FY2016 RPDC '!K146-'FY2016 RPDC '!F146</f>
        <v>80</v>
      </c>
      <c r="G150" s="55">
        <f>'FY2016 RPDC '!L146-'FY2016 RPDC '!G146</f>
        <v>70008.799999999814</v>
      </c>
      <c r="H150" s="55">
        <f>'FY2016 RPDC '!M146-'FY2016 RPDC '!H146</f>
        <v>0</v>
      </c>
      <c r="I150" s="55">
        <f>'FY2016 RPDC '!N146-'FY2016 RPDC '!I146</f>
        <v>70008.799999999814</v>
      </c>
      <c r="J150" s="59">
        <f>RealAuthFY11!J150-RealAuthFY10!J150</f>
        <v>27700</v>
      </c>
      <c r="K150" s="59">
        <f>RealAuthFY11!K150-RealAuthFY10!K150</f>
        <v>5724</v>
      </c>
      <c r="L150" s="59">
        <f>RealAuthFY11!L150-RealAuthFY10!L150</f>
        <v>-28045</v>
      </c>
      <c r="M150" s="59">
        <f>RealAuthFY11!M150-RealAuthFY10!M150</f>
        <v>-157653</v>
      </c>
      <c r="N150" s="59">
        <f>RealAuthFY11!N150-RealAuthFY10!N150</f>
        <v>0</v>
      </c>
      <c r="O150" s="59">
        <f>RealAuthFY11!O150-RealAuthFY10!O150</f>
        <v>0</v>
      </c>
      <c r="P150" s="59">
        <f>RealAuthFY11!P150-RealAuthFY10!P150</f>
        <v>0</v>
      </c>
      <c r="Q150" s="59">
        <f>RealAuthFY11!Q150-RealAuthFY10!Q150</f>
        <v>5021.4000000000087</v>
      </c>
      <c r="R150" s="59">
        <f>RealAuthFY11!R150-RealAuthFY10!R150</f>
        <v>197863.33199999997</v>
      </c>
      <c r="S150" s="59">
        <f>RealAuthFY11!S150-RealAuthFY10!S150</f>
        <v>20347.54</v>
      </c>
      <c r="T150" s="59">
        <f>RealAuthFY11!T150-RealAuthFY10!T150</f>
        <v>27143.410999999993</v>
      </c>
      <c r="U150" s="59">
        <f>RealAuthFY11!U150-RealAuthFY10!U150</f>
        <v>168110.48300000001</v>
      </c>
    </row>
    <row r="151" spans="1:21" s="51" customFormat="1" ht="11.5" x14ac:dyDescent="0.25">
      <c r="A151" s="51">
        <f>'FY2016 RPDC '!A147</f>
        <v>145</v>
      </c>
      <c r="B151" s="51">
        <f>'FY2016 RPDC '!B147</f>
        <v>2988</v>
      </c>
      <c r="C151" s="51">
        <f>'FY2016 RPDC '!C147</f>
        <v>2988</v>
      </c>
      <c r="D151" s="52" t="str">
        <f>'FY2016 RPDC '!D147</f>
        <v>HINTON</v>
      </c>
      <c r="E151" s="97">
        <f>RealAuthFY11!E151-RealAuthFY10!E151</f>
        <v>-28.5</v>
      </c>
      <c r="F151" s="55">
        <f>'FY2016 RPDC '!K147-'FY2016 RPDC '!F147</f>
        <v>80</v>
      </c>
      <c r="G151" s="55">
        <f>'FY2016 RPDC '!L147-'FY2016 RPDC '!G147</f>
        <v>-139983.39999999991</v>
      </c>
      <c r="H151" s="55">
        <f>'FY2016 RPDC '!M147-'FY2016 RPDC '!H147</f>
        <v>174779.95999999996</v>
      </c>
      <c r="I151" s="55">
        <f>'FY2016 RPDC '!N147-'FY2016 RPDC '!I147</f>
        <v>34796.560000000056</v>
      </c>
      <c r="J151" s="59">
        <f>RealAuthFY11!J151-RealAuthFY10!J151</f>
        <v>-55785</v>
      </c>
      <c r="K151" s="59">
        <f>RealAuthFY11!K151-RealAuthFY10!K151</f>
        <v>-17790</v>
      </c>
      <c r="L151" s="59">
        <f>RealAuthFY11!L151-RealAuthFY10!L151</f>
        <v>-13995</v>
      </c>
      <c r="M151" s="59">
        <f>RealAuthFY11!M151-RealAuthFY10!M151</f>
        <v>0</v>
      </c>
      <c r="N151" s="59">
        <f>RealAuthFY11!N151-RealAuthFY10!N151</f>
        <v>0</v>
      </c>
      <c r="O151" s="59">
        <f>RealAuthFY11!O151-RealAuthFY10!O151</f>
        <v>0</v>
      </c>
      <c r="P151" s="59">
        <f>RealAuthFY11!P151-RealAuthFY10!P151</f>
        <v>-2356.2000000000025</v>
      </c>
      <c r="Q151" s="59">
        <f>RealAuthFY11!Q151-RealAuthFY10!Q151</f>
        <v>88950</v>
      </c>
      <c r="R151" s="59">
        <f>RealAuthFY11!R151-RealAuthFY10!R151</f>
        <v>0.14200000005075708</v>
      </c>
      <c r="S151" s="59">
        <f>RealAuthFY11!S151-RealAuthFY10!S151</f>
        <v>0.30999999999767169</v>
      </c>
      <c r="T151" s="59">
        <f>RealAuthFY11!T151-RealAuthFY10!T151</f>
        <v>0.20400000000518048</v>
      </c>
      <c r="U151" s="59">
        <f>RealAuthFY11!U151-RealAuthFY10!U151</f>
        <v>33821.015999999829</v>
      </c>
    </row>
    <row r="152" spans="1:21" s="51" customFormat="1" ht="11.5" x14ac:dyDescent="0.25">
      <c r="A152" s="51">
        <f>'FY2016 RPDC '!A148</f>
        <v>146</v>
      </c>
      <c r="B152" s="51">
        <f>'FY2016 RPDC '!B148</f>
        <v>3029</v>
      </c>
      <c r="C152" s="51">
        <f>'FY2016 RPDC '!C148</f>
        <v>3029</v>
      </c>
      <c r="D152" s="52" t="str">
        <f>'FY2016 RPDC '!D148</f>
        <v>HOWARD-WINNESHIEK</v>
      </c>
      <c r="E152" s="97">
        <f>RealAuthFY11!E152-RealAuthFY10!E152</f>
        <v>-53.099999999999909</v>
      </c>
      <c r="F152" s="55">
        <f>'FY2016 RPDC '!K148-'FY2016 RPDC '!F148</f>
        <v>80</v>
      </c>
      <c r="G152" s="55">
        <f>'FY2016 RPDC '!L148-'FY2016 RPDC '!G148</f>
        <v>-245046</v>
      </c>
      <c r="H152" s="55">
        <f>'FY2016 RPDC '!M148-'FY2016 RPDC '!H148</f>
        <v>329214.8200000003</v>
      </c>
      <c r="I152" s="55">
        <f>'FY2016 RPDC '!N148-'FY2016 RPDC '!I148</f>
        <v>84168.820000000298</v>
      </c>
      <c r="J152" s="59">
        <f>RealAuthFY11!J152-RealAuthFY10!J152</f>
        <v>66718</v>
      </c>
      <c r="K152" s="59">
        <f>RealAuthFY11!K152-RealAuthFY10!K152</f>
        <v>5423</v>
      </c>
      <c r="L152" s="59">
        <f>RealAuthFY11!L152-RealAuthFY10!L152</f>
        <v>45073</v>
      </c>
      <c r="M152" s="59">
        <f>RealAuthFY11!M152-RealAuthFY10!M152</f>
        <v>-11421</v>
      </c>
      <c r="N152" s="59">
        <f>RealAuthFY11!N152-RealAuthFY10!N152</f>
        <v>0</v>
      </c>
      <c r="O152" s="59">
        <f>RealAuthFY11!O152-RealAuthFY10!O152</f>
        <v>0</v>
      </c>
      <c r="P152" s="59">
        <f>RealAuthFY11!P152-RealAuthFY10!P152</f>
        <v>455.40000000000146</v>
      </c>
      <c r="Q152" s="59">
        <f>RealAuthFY11!Q152-RealAuthFY10!Q152</f>
        <v>-25064.400000000023</v>
      </c>
      <c r="R152" s="59">
        <f>RealAuthFY11!R152-RealAuthFY10!R152</f>
        <v>325861.60799999995</v>
      </c>
      <c r="S152" s="59">
        <f>RealAuthFY11!S152-RealAuthFY10!S152</f>
        <v>34059.480000000003</v>
      </c>
      <c r="T152" s="59">
        <f>RealAuthFY11!T152-RealAuthFY10!T152</f>
        <v>38153.264000000003</v>
      </c>
      <c r="U152" s="59">
        <f>RealAuthFY11!U152-RealAuthFY10!U152</f>
        <v>563427.17200000212</v>
      </c>
    </row>
    <row r="153" spans="1:21" s="51" customFormat="1" ht="11.5" x14ac:dyDescent="0.25">
      <c r="A153" s="51">
        <f>'FY2016 RPDC '!A149</f>
        <v>147</v>
      </c>
      <c r="B153" s="51">
        <f>'FY2016 RPDC '!B149</f>
        <v>3033</v>
      </c>
      <c r="C153" s="51">
        <f>'FY2016 RPDC '!C149</f>
        <v>3033</v>
      </c>
      <c r="D153" s="52" t="str">
        <f>'FY2016 RPDC '!D149</f>
        <v>HUBBARD-RADCLIFFE</v>
      </c>
      <c r="E153" s="97">
        <f>RealAuthFY11!E153-RealAuthFY10!E153</f>
        <v>-13.699999999999989</v>
      </c>
      <c r="F153" s="55">
        <f>'FY2016 RPDC '!K149-'FY2016 RPDC '!F149</f>
        <v>80</v>
      </c>
      <c r="G153" s="55">
        <f>'FY2016 RPDC '!L149-'FY2016 RPDC '!G149</f>
        <v>-54900.199999999721</v>
      </c>
      <c r="H153" s="55">
        <f>'FY2016 RPDC '!M149-'FY2016 RPDC '!H149</f>
        <v>83196.099999999627</v>
      </c>
      <c r="I153" s="55">
        <f>'FY2016 RPDC '!N149-'FY2016 RPDC '!I149</f>
        <v>28295.899999999907</v>
      </c>
      <c r="J153" s="59">
        <f>RealAuthFY11!J153-RealAuthFY10!J153</f>
        <v>6476</v>
      </c>
      <c r="K153" s="59">
        <f>RealAuthFY11!K153-RealAuthFY10!K153</f>
        <v>5308</v>
      </c>
      <c r="L153" s="59">
        <f>RealAuthFY11!L153-RealAuthFY10!L153</f>
        <v>90755.500000000116</v>
      </c>
      <c r="M153" s="59">
        <f>RealAuthFY11!M153-RealAuthFY10!M153</f>
        <v>-17304</v>
      </c>
      <c r="N153" s="59">
        <f>RealAuthFY11!N153-RealAuthFY10!N153</f>
        <v>0</v>
      </c>
      <c r="O153" s="59">
        <f>RealAuthFY11!O153-RealAuthFY10!O153</f>
        <v>0</v>
      </c>
      <c r="P153" s="59">
        <f>RealAuthFY11!P153-RealAuthFY10!P153</f>
        <v>-2537.92</v>
      </c>
      <c r="Q153" s="59">
        <f>RealAuthFY11!Q153-RealAuthFY10!Q153</f>
        <v>0</v>
      </c>
      <c r="R153" s="59">
        <f>RealAuthFY11!R153-RealAuthFY10!R153</f>
        <v>-0.48000000003958121</v>
      </c>
      <c r="S153" s="59">
        <f>RealAuthFY11!S153-RealAuthFY10!S153</f>
        <v>-0.25800000000162981</v>
      </c>
      <c r="T153" s="59">
        <f>RealAuthFY11!T153-RealAuthFY10!T153</f>
        <v>9.9999999947613105E-3</v>
      </c>
      <c r="U153" s="59">
        <f>RealAuthFY11!U153-RealAuthFY10!U153</f>
        <v>110992.75199999986</v>
      </c>
    </row>
    <row r="154" spans="1:21" s="51" customFormat="1" ht="11.5" x14ac:dyDescent="0.25">
      <c r="A154" s="51">
        <f>'FY2016 RPDC '!A150</f>
        <v>148</v>
      </c>
      <c r="B154" s="51">
        <f>'FY2016 RPDC '!B150</f>
        <v>3042</v>
      </c>
      <c r="C154" s="51">
        <f>'FY2016 RPDC '!C150</f>
        <v>3042</v>
      </c>
      <c r="D154" s="52" t="str">
        <f>'FY2016 RPDC '!D150</f>
        <v>HUDSON</v>
      </c>
      <c r="E154" s="97">
        <f>RealAuthFY11!E154-RealAuthFY10!E154</f>
        <v>-18</v>
      </c>
      <c r="F154" s="55">
        <f>'FY2016 RPDC '!K150-'FY2016 RPDC '!F150</f>
        <v>80</v>
      </c>
      <c r="G154" s="55">
        <f>'FY2016 RPDC '!L150-'FY2016 RPDC '!G150</f>
        <v>-65578</v>
      </c>
      <c r="H154" s="55">
        <f>'FY2016 RPDC '!M150-'FY2016 RPDC '!H150</f>
        <v>91472.700000000186</v>
      </c>
      <c r="I154" s="55">
        <f>'FY2016 RPDC '!N150-'FY2016 RPDC '!I150</f>
        <v>25894.700000000186</v>
      </c>
      <c r="J154" s="59">
        <f>RealAuthFY11!J154-RealAuthFY10!J154</f>
        <v>-34029</v>
      </c>
      <c r="K154" s="59">
        <f>RealAuthFY11!K154-RealAuthFY10!K154</f>
        <v>-31985</v>
      </c>
      <c r="L154" s="59">
        <f>RealAuthFY11!L154-RealAuthFY10!L154</f>
        <v>-20588.100000000006</v>
      </c>
      <c r="M154" s="59">
        <f>RealAuthFY11!M154-RealAuthFY10!M154</f>
        <v>24024</v>
      </c>
      <c r="N154" s="59">
        <f>RealAuthFY11!N154-RealAuthFY10!N154</f>
        <v>0</v>
      </c>
      <c r="O154" s="59">
        <f>RealAuthFY11!O154-RealAuthFY10!O154</f>
        <v>0</v>
      </c>
      <c r="P154" s="59">
        <f>RealAuthFY11!P154-RealAuthFY10!P154</f>
        <v>-2541.44</v>
      </c>
      <c r="Q154" s="59">
        <f>RealAuthFY11!Q154-RealAuthFY10!Q154</f>
        <v>45366.599999999977</v>
      </c>
      <c r="R154" s="59">
        <f>RealAuthFY11!R154-RealAuthFY10!R154</f>
        <v>0.10800000000745058</v>
      </c>
      <c r="S154" s="59">
        <f>RealAuthFY11!S154-RealAuthFY10!S154</f>
        <v>0.21199999999953434</v>
      </c>
      <c r="T154" s="59">
        <f>RealAuthFY11!T154-RealAuthFY10!T154</f>
        <v>-0.16799999999057036</v>
      </c>
      <c r="U154" s="59">
        <f>RealAuthFY11!U154-RealAuthFY10!U154</f>
        <v>6141.9120000004768</v>
      </c>
    </row>
    <row r="155" spans="1:21" s="51" customFormat="1" ht="11.5" x14ac:dyDescent="0.25">
      <c r="A155" s="51">
        <f>'FY2016 RPDC '!A151</f>
        <v>149</v>
      </c>
      <c r="B155" s="51">
        <f>'FY2016 RPDC '!B151</f>
        <v>3060</v>
      </c>
      <c r="C155" s="51">
        <f>'FY2016 RPDC '!C151</f>
        <v>3060</v>
      </c>
      <c r="D155" s="52" t="str">
        <f>'FY2016 RPDC '!D151</f>
        <v>HUMBOLDT</v>
      </c>
      <c r="E155" s="97">
        <f>RealAuthFY11!E155-RealAuthFY10!E155</f>
        <v>22.299999999999955</v>
      </c>
      <c r="F155" s="55">
        <f>'FY2016 RPDC '!K151-'FY2016 RPDC '!F151</f>
        <v>80</v>
      </c>
      <c r="G155" s="55">
        <f>'FY2016 RPDC '!L151-'FY2016 RPDC '!G151</f>
        <v>238905.79999999981</v>
      </c>
      <c r="H155" s="55">
        <f>'FY2016 RPDC '!M151-'FY2016 RPDC '!H151</f>
        <v>0</v>
      </c>
      <c r="I155" s="55">
        <f>'FY2016 RPDC '!N151-'FY2016 RPDC '!I151</f>
        <v>238905.79999999981</v>
      </c>
      <c r="J155" s="59">
        <f>RealAuthFY11!J155-RealAuthFY10!J155</f>
        <v>114098</v>
      </c>
      <c r="K155" s="59">
        <f>RealAuthFY11!K155-RealAuthFY10!K155</f>
        <v>-9083.4999999999418</v>
      </c>
      <c r="L155" s="59">
        <f>RealAuthFY11!L155-RealAuthFY10!L155</f>
        <v>48190</v>
      </c>
      <c r="M155" s="59">
        <f>RealAuthFY11!M155-RealAuthFY10!M155</f>
        <v>-73710</v>
      </c>
      <c r="N155" s="59">
        <f>RealAuthFY11!N155-RealAuthFY10!N155</f>
        <v>0</v>
      </c>
      <c r="O155" s="59">
        <f>RealAuthFY11!O155-RealAuthFY10!O155</f>
        <v>0</v>
      </c>
      <c r="P155" s="59">
        <f>RealAuthFY11!P155-RealAuthFY10!P155</f>
        <v>-1268.2999999999997</v>
      </c>
      <c r="Q155" s="59">
        <f>RealAuthFY11!Q155-RealAuthFY10!Q155</f>
        <v>-5745</v>
      </c>
      <c r="R155" s="59">
        <f>RealAuthFY11!R155-RealAuthFY10!R155</f>
        <v>403505.45999999996</v>
      </c>
      <c r="S155" s="59">
        <f>RealAuthFY11!S155-RealAuthFY10!S155</f>
        <v>32618.405999999995</v>
      </c>
      <c r="T155" s="59">
        <f>RealAuthFY11!T155-RealAuthFY10!T155</f>
        <v>38414.363999999994</v>
      </c>
      <c r="U155" s="59">
        <f>RealAuthFY11!U155-RealAuthFY10!U155</f>
        <v>785925.22999999858</v>
      </c>
    </row>
    <row r="156" spans="1:21" s="51" customFormat="1" ht="11.5" x14ac:dyDescent="0.25">
      <c r="A156" s="51">
        <f>'FY2016 RPDC '!A152</f>
        <v>150</v>
      </c>
      <c r="B156" s="51">
        <f>'FY2016 RPDC '!B152</f>
        <v>3168</v>
      </c>
      <c r="C156" s="51">
        <f>'FY2016 RPDC '!C152</f>
        <v>3168</v>
      </c>
      <c r="D156" s="52" t="str">
        <f>'FY2016 RPDC '!D152</f>
        <v>IKM - MANNING</v>
      </c>
      <c r="E156" s="97">
        <f>RealAuthFY11!E156-RealAuthFY10!E156</f>
        <v>-8.1999999999999318</v>
      </c>
      <c r="F156" s="55">
        <f>'FY2016 RPDC '!K152-'FY2016 RPDC '!F152</f>
        <v>80</v>
      </c>
      <c r="G156" s="55">
        <f>'FY2016 RPDC '!L152-'FY2016 RPDC '!G152</f>
        <v>2858.2000000001863</v>
      </c>
      <c r="H156" s="55">
        <f>'FY2016 RPDC '!M152-'FY2016 RPDC '!H152</f>
        <v>16819.55999999959</v>
      </c>
      <c r="I156" s="55">
        <f>'FY2016 RPDC '!N152-'FY2016 RPDC '!I152</f>
        <v>19677.759999999776</v>
      </c>
      <c r="J156" s="59">
        <f>RealAuthFY11!J156-RealAuthFY10!J156</f>
        <v>-40258</v>
      </c>
      <c r="K156" s="59">
        <f>RealAuthFY11!K156-RealAuthFY10!K156</f>
        <v>47314</v>
      </c>
      <c r="L156" s="59">
        <f>RealAuthFY11!L156-RealAuthFY10!L156</f>
        <v>-35239</v>
      </c>
      <c r="M156" s="59">
        <f>RealAuthFY11!M156-RealAuthFY10!M156</f>
        <v>-5943</v>
      </c>
      <c r="N156" s="59">
        <f>RealAuthFY11!N156-RealAuthFY10!N156</f>
        <v>0</v>
      </c>
      <c r="O156" s="59">
        <f>RealAuthFY11!O156-RealAuthFY10!O156</f>
        <v>0</v>
      </c>
      <c r="P156" s="59">
        <f>RealAuthFY11!P156-RealAuthFY10!P156</f>
        <v>-3922.38</v>
      </c>
      <c r="Q156" s="59">
        <f>RealAuthFY11!Q156-RealAuthFY10!Q156</f>
        <v>0</v>
      </c>
      <c r="R156" s="59">
        <f>RealAuthFY11!R156-RealAuthFY10!R156</f>
        <v>16768.450000000012</v>
      </c>
      <c r="S156" s="59">
        <f>RealAuthFY11!S156-RealAuthFY10!S156</f>
        <v>1897.1339999999982</v>
      </c>
      <c r="T156" s="59">
        <f>RealAuthFY11!T156-RealAuthFY10!T156</f>
        <v>1555.9459999999999</v>
      </c>
      <c r="U156" s="59">
        <f>RealAuthFY11!U156-RealAuthFY10!U156</f>
        <v>1850.9099999982864</v>
      </c>
    </row>
    <row r="157" spans="1:21" s="51" customFormat="1" ht="11.5" x14ac:dyDescent="0.25">
      <c r="A157" s="51">
        <f>'FY2016 RPDC '!A153</f>
        <v>151</v>
      </c>
      <c r="B157" s="51">
        <f>'FY2016 RPDC '!B153</f>
        <v>3105</v>
      </c>
      <c r="C157" s="51">
        <f>'FY2016 RPDC '!C153</f>
        <v>3105</v>
      </c>
      <c r="D157" s="52" t="str">
        <f>'FY2016 RPDC '!D153</f>
        <v>INDEPENDENCE</v>
      </c>
      <c r="E157" s="97">
        <f>RealAuthFY11!E157-RealAuthFY10!E157</f>
        <v>13.599999999999909</v>
      </c>
      <c r="F157" s="55">
        <f>'FY2016 RPDC '!K153-'FY2016 RPDC '!F153</f>
        <v>80</v>
      </c>
      <c r="G157" s="55">
        <f>'FY2016 RPDC '!L153-'FY2016 RPDC '!G153</f>
        <v>198961.79999999888</v>
      </c>
      <c r="H157" s="55">
        <f>'FY2016 RPDC '!M153-'FY2016 RPDC '!H153</f>
        <v>0</v>
      </c>
      <c r="I157" s="55">
        <f>'FY2016 RPDC '!N153-'FY2016 RPDC '!I153</f>
        <v>198961.79999999888</v>
      </c>
      <c r="J157" s="59">
        <f>RealAuthFY11!J157-RealAuthFY10!J157</f>
        <v>-71738.800000000017</v>
      </c>
      <c r="K157" s="59">
        <f>RealAuthFY11!K157-RealAuthFY10!K157</f>
        <v>33918</v>
      </c>
      <c r="L157" s="59">
        <f>RealAuthFY11!L157-RealAuthFY10!L157</f>
        <v>-22648</v>
      </c>
      <c r="M157" s="59">
        <f>RealAuthFY11!M157-RealAuthFY10!M157</f>
        <v>5998</v>
      </c>
      <c r="N157" s="59">
        <f>RealAuthFY11!N157-RealAuthFY10!N157</f>
        <v>0</v>
      </c>
      <c r="O157" s="59">
        <f>RealAuthFY11!O157-RealAuthFY10!O157</f>
        <v>0</v>
      </c>
      <c r="P157" s="59">
        <f>RealAuthFY11!P157-RealAuthFY10!P157</f>
        <v>3018.619999999999</v>
      </c>
      <c r="Q157" s="59">
        <f>RealAuthFY11!Q157-RealAuthFY10!Q157</f>
        <v>321211.8</v>
      </c>
      <c r="R157" s="59">
        <f>RealAuthFY11!R157-RealAuthFY10!R157</f>
        <v>163486.57199999993</v>
      </c>
      <c r="S157" s="59">
        <f>RealAuthFY11!S157-RealAuthFY10!S157</f>
        <v>17785.241999999998</v>
      </c>
      <c r="T157" s="59">
        <f>RealAuthFY11!T157-RealAuthFY10!T157</f>
        <v>19822.172999999995</v>
      </c>
      <c r="U157" s="59">
        <f>RealAuthFY11!U157-RealAuthFY10!U157</f>
        <v>669815.40699999779</v>
      </c>
    </row>
    <row r="158" spans="1:21" s="51" customFormat="1" ht="11.5" x14ac:dyDescent="0.25">
      <c r="A158" s="51">
        <f>'FY2016 RPDC '!A154</f>
        <v>152</v>
      </c>
      <c r="B158" s="51">
        <f>'FY2016 RPDC '!B154</f>
        <v>3114</v>
      </c>
      <c r="C158" s="51">
        <f>'FY2016 RPDC '!C154</f>
        <v>3114</v>
      </c>
      <c r="D158" s="52" t="str">
        <f>'FY2016 RPDC '!D154</f>
        <v>INDIANOLA</v>
      </c>
      <c r="E158" s="97">
        <f>RealAuthFY11!E158-RealAuthFY10!E158</f>
        <v>27.5</v>
      </c>
      <c r="F158" s="55">
        <f>'FY2016 RPDC '!K154-'FY2016 RPDC '!F154</f>
        <v>80</v>
      </c>
      <c r="G158" s="55">
        <f>'FY2016 RPDC '!L154-'FY2016 RPDC '!G154</f>
        <v>449488.80000000075</v>
      </c>
      <c r="H158" s="55">
        <f>'FY2016 RPDC '!M154-'FY2016 RPDC '!H154</f>
        <v>0</v>
      </c>
      <c r="I158" s="55">
        <f>'FY2016 RPDC '!N154-'FY2016 RPDC '!I154</f>
        <v>449488.80000000075</v>
      </c>
      <c r="J158" s="59">
        <f>RealAuthFY11!J158-RealAuthFY10!J158</f>
        <v>-64194</v>
      </c>
      <c r="K158" s="59">
        <f>RealAuthFY11!K158-RealAuthFY10!K158</f>
        <v>-604853.4</v>
      </c>
      <c r="L158" s="59">
        <f>RealAuthFY11!L158-RealAuthFY10!L158</f>
        <v>-3491</v>
      </c>
      <c r="M158" s="59">
        <f>RealAuthFY11!M158-RealAuthFY10!M158</f>
        <v>698551</v>
      </c>
      <c r="N158" s="59">
        <f>RealAuthFY11!N158-RealAuthFY10!N158</f>
        <v>0</v>
      </c>
      <c r="O158" s="59">
        <f>RealAuthFY11!O158-RealAuthFY10!O158</f>
        <v>0</v>
      </c>
      <c r="P158" s="59">
        <f>RealAuthFY11!P158-RealAuthFY10!P158</f>
        <v>0</v>
      </c>
      <c r="Q158" s="59">
        <f>RealAuthFY11!Q158-RealAuthFY10!Q158</f>
        <v>0</v>
      </c>
      <c r="R158" s="59">
        <f>RealAuthFY11!R158-RealAuthFY10!R158</f>
        <v>1632617.8690000002</v>
      </c>
      <c r="S158" s="59">
        <f>RealAuthFY11!S158-RealAuthFY10!S158</f>
        <v>180096.23700000002</v>
      </c>
      <c r="T158" s="59">
        <f>RealAuthFY11!T158-RealAuthFY10!T158</f>
        <v>160507.58800000002</v>
      </c>
      <c r="U158" s="59">
        <f>RealAuthFY11!U158-RealAuthFY10!U158</f>
        <v>2448723.0940000005</v>
      </c>
    </row>
    <row r="159" spans="1:21" s="51" customFormat="1" ht="11.5" x14ac:dyDescent="0.25">
      <c r="A159" s="51">
        <f>'FY2016 RPDC '!A155</f>
        <v>153</v>
      </c>
      <c r="B159" s="51">
        <f>'FY2016 RPDC '!B155</f>
        <v>3119</v>
      </c>
      <c r="C159" s="51">
        <f>'FY2016 RPDC '!C155</f>
        <v>3119</v>
      </c>
      <c r="D159" s="52" t="str">
        <f>'FY2016 RPDC '!D155</f>
        <v>INTERSTATE 35</v>
      </c>
      <c r="E159" s="97">
        <f>RealAuthFY11!E159-RealAuthFY10!E159</f>
        <v>9</v>
      </c>
      <c r="F159" s="55">
        <f>'FY2016 RPDC '!K155-'FY2016 RPDC '!F155</f>
        <v>80</v>
      </c>
      <c r="G159" s="55">
        <f>'FY2016 RPDC '!L155-'FY2016 RPDC '!G155</f>
        <v>128926.39999999944</v>
      </c>
      <c r="H159" s="55">
        <f>'FY2016 RPDC '!M155-'FY2016 RPDC '!H155</f>
        <v>0</v>
      </c>
      <c r="I159" s="55">
        <f>'FY2016 RPDC '!N155-'FY2016 RPDC '!I155</f>
        <v>128926.39999999944</v>
      </c>
      <c r="J159" s="59">
        <f>RealAuthFY11!J159-RealAuthFY10!J159</f>
        <v>-99617.79999999993</v>
      </c>
      <c r="K159" s="59">
        <f>RealAuthFY11!K159-RealAuthFY10!K159</f>
        <v>51337</v>
      </c>
      <c r="L159" s="59">
        <f>RealAuthFY11!L159-RealAuthFY10!L159</f>
        <v>-45445.399999999965</v>
      </c>
      <c r="M159" s="59">
        <f>RealAuthFY11!M159-RealAuthFY10!M159</f>
        <v>-164512</v>
      </c>
      <c r="N159" s="59">
        <f>RealAuthFY11!N159-RealAuthFY10!N159</f>
        <v>0</v>
      </c>
      <c r="O159" s="59">
        <f>RealAuthFY11!O159-RealAuthFY10!O159</f>
        <v>0</v>
      </c>
      <c r="P159" s="59">
        <f>RealAuthFY11!P159-RealAuthFY10!P159</f>
        <v>-5075.84</v>
      </c>
      <c r="Q159" s="59">
        <f>RealAuthFY11!Q159-RealAuthFY10!Q159</f>
        <v>257675.4</v>
      </c>
      <c r="R159" s="59">
        <f>RealAuthFY11!R159-RealAuthFY10!R159</f>
        <v>-5.200000002514571E-2</v>
      </c>
      <c r="S159" s="59">
        <f>RealAuthFY11!S159-RealAuthFY10!S159</f>
        <v>-0.36400000000139698</v>
      </c>
      <c r="T159" s="59">
        <f>RealAuthFY11!T159-RealAuthFY10!T159</f>
        <v>0.22999999999592546</v>
      </c>
      <c r="U159" s="59">
        <f>RealAuthFY11!U159-RealAuthFY10!U159</f>
        <v>123287.57399999909</v>
      </c>
    </row>
    <row r="160" spans="1:21" s="51" customFormat="1" ht="11.5" x14ac:dyDescent="0.25">
      <c r="A160" s="51">
        <f>'FY2016 RPDC '!A156</f>
        <v>154</v>
      </c>
      <c r="B160" s="51">
        <f>'FY2016 RPDC '!B156</f>
        <v>3141</v>
      </c>
      <c r="C160" s="51">
        <f>'FY2016 RPDC '!C156</f>
        <v>3141</v>
      </c>
      <c r="D160" s="52" t="str">
        <f>'FY2016 RPDC '!D156</f>
        <v>IOWA CITY</v>
      </c>
      <c r="E160" s="97">
        <f>RealAuthFY11!E160-RealAuthFY10!E160</f>
        <v>168.10000000000036</v>
      </c>
      <c r="F160" s="55">
        <f>'FY2016 RPDC '!K156-'FY2016 RPDC '!F156</f>
        <v>80</v>
      </c>
      <c r="G160" s="55">
        <f>'FY2016 RPDC '!L156-'FY2016 RPDC '!G156</f>
        <v>2139222</v>
      </c>
      <c r="H160" s="55">
        <f>'FY2016 RPDC '!M156-'FY2016 RPDC '!H156</f>
        <v>0</v>
      </c>
      <c r="I160" s="55">
        <f>'FY2016 RPDC '!N156-'FY2016 RPDC '!I156</f>
        <v>2139222</v>
      </c>
      <c r="J160" s="59">
        <f>RealAuthFY11!J160-RealAuthFY10!J160</f>
        <v>-2512.6999999999534</v>
      </c>
      <c r="K160" s="59">
        <f>RealAuthFY11!K160-RealAuthFY10!K160</f>
        <v>44764</v>
      </c>
      <c r="L160" s="59">
        <f>RealAuthFY11!L160-RealAuthFY10!L160</f>
        <v>53134.5</v>
      </c>
      <c r="M160" s="59">
        <f>RealAuthFY11!M160-RealAuthFY10!M160</f>
        <v>17879</v>
      </c>
      <c r="N160" s="59">
        <f>RealAuthFY11!N160-RealAuthFY10!N160</f>
        <v>0</v>
      </c>
      <c r="O160" s="59">
        <f>RealAuthFY11!O160-RealAuthFY10!O160</f>
        <v>0</v>
      </c>
      <c r="P160" s="59">
        <f>RealAuthFY11!P160-RealAuthFY10!P160</f>
        <v>2740.3199999999997</v>
      </c>
      <c r="Q160" s="59">
        <f>RealAuthFY11!Q160-RealAuthFY10!Q160</f>
        <v>271794.60000000003</v>
      </c>
      <c r="R160" s="59">
        <f>RealAuthFY11!R160-RealAuthFY10!R160</f>
        <v>4651973.3830000004</v>
      </c>
      <c r="S160" s="59">
        <f>RealAuthFY11!S160-RealAuthFY10!S160</f>
        <v>555814.52300000004</v>
      </c>
      <c r="T160" s="59">
        <f>RealAuthFY11!T160-RealAuthFY10!T160</f>
        <v>520062.51300000004</v>
      </c>
      <c r="U160" s="59">
        <f>RealAuthFY11!U160-RealAuthFY10!U160</f>
        <v>8254872.1389999986</v>
      </c>
    </row>
    <row r="161" spans="1:21" s="51" customFormat="1" ht="11.5" x14ac:dyDescent="0.25">
      <c r="A161" s="51">
        <f>'FY2016 RPDC '!A157</f>
        <v>155</v>
      </c>
      <c r="B161" s="51">
        <f>'FY2016 RPDC '!B157</f>
        <v>3150</v>
      </c>
      <c r="C161" s="51">
        <f>'FY2016 RPDC '!C157</f>
        <v>3150</v>
      </c>
      <c r="D161" s="52" t="str">
        <f>'FY2016 RPDC '!D157</f>
        <v>IOWA FALLS</v>
      </c>
      <c r="E161" s="97">
        <f>RealAuthFY11!E161-RealAuthFY10!E161</f>
        <v>-2.0999999999999091</v>
      </c>
      <c r="F161" s="55">
        <f>'FY2016 RPDC '!K157-'FY2016 RPDC '!F157</f>
        <v>80</v>
      </c>
      <c r="G161" s="55">
        <f>'FY2016 RPDC '!L157-'FY2016 RPDC '!G157</f>
        <v>73452.400000000373</v>
      </c>
      <c r="H161" s="55">
        <f>'FY2016 RPDC '!M157-'FY2016 RPDC '!H157</f>
        <v>0</v>
      </c>
      <c r="I161" s="55">
        <f>'FY2016 RPDC '!N157-'FY2016 RPDC '!I157</f>
        <v>73452.400000000373</v>
      </c>
      <c r="J161" s="59">
        <f>RealAuthFY11!J161-RealAuthFY10!J161</f>
        <v>-13981.5</v>
      </c>
      <c r="K161" s="59">
        <f>RealAuthFY11!K161-RealAuthFY10!K161</f>
        <v>11536</v>
      </c>
      <c r="L161" s="59">
        <f>RealAuthFY11!L161-RealAuthFY10!L161</f>
        <v>7015</v>
      </c>
      <c r="M161" s="59">
        <f>RealAuthFY11!M161-RealAuthFY10!M161</f>
        <v>0</v>
      </c>
      <c r="N161" s="59">
        <f>RealAuthFY11!N161-RealAuthFY10!N161</f>
        <v>0</v>
      </c>
      <c r="O161" s="59">
        <f>RealAuthFY11!O161-RealAuthFY10!O161</f>
        <v>0</v>
      </c>
      <c r="P161" s="59">
        <f>RealAuthFY11!P161-RealAuthFY10!P161</f>
        <v>0</v>
      </c>
      <c r="Q161" s="59">
        <f>RealAuthFY11!Q161-RealAuthFY10!Q161</f>
        <v>0</v>
      </c>
      <c r="R161" s="59">
        <f>RealAuthFY11!R161-RealAuthFY10!R161</f>
        <v>116355.55000000005</v>
      </c>
      <c r="S161" s="59">
        <f>RealAuthFY11!S161-RealAuthFY10!S161</f>
        <v>10390.292999999998</v>
      </c>
      <c r="T161" s="59">
        <f>RealAuthFY11!T161-RealAuthFY10!T161</f>
        <v>11960.370999999999</v>
      </c>
      <c r="U161" s="59">
        <f>RealAuthFY11!U161-RealAuthFY10!U161</f>
        <v>216728.11400000006</v>
      </c>
    </row>
    <row r="162" spans="1:21" s="51" customFormat="1" ht="11.5" x14ac:dyDescent="0.25">
      <c r="A162" s="51">
        <f>'FY2016 RPDC '!A158</f>
        <v>156</v>
      </c>
      <c r="B162" s="51">
        <f>'FY2016 RPDC '!B158</f>
        <v>3154</v>
      </c>
      <c r="C162" s="51">
        <f>'FY2016 RPDC '!C158</f>
        <v>3154</v>
      </c>
      <c r="D162" s="52" t="str">
        <f>'FY2016 RPDC '!D158</f>
        <v>IOWA VALLEY</v>
      </c>
      <c r="E162" s="97">
        <f>RealAuthFY11!E162-RealAuthFY10!E162</f>
        <v>-9.7000000000000455</v>
      </c>
      <c r="F162" s="55">
        <f>'FY2016 RPDC '!K158-'FY2016 RPDC '!F158</f>
        <v>80</v>
      </c>
      <c r="G162" s="55">
        <f>'FY2016 RPDC '!L158-'FY2016 RPDC '!G158</f>
        <v>-17918.600000000093</v>
      </c>
      <c r="H162" s="55">
        <f>'FY2016 RPDC '!M158-'FY2016 RPDC '!H158</f>
        <v>53415.419999999925</v>
      </c>
      <c r="I162" s="55">
        <f>'FY2016 RPDC '!N158-'FY2016 RPDC '!I158</f>
        <v>35496.819999999832</v>
      </c>
      <c r="J162" s="59">
        <f>RealAuthFY11!J162-RealAuthFY10!J162</f>
        <v>-262331.00000000023</v>
      </c>
      <c r="K162" s="59">
        <f>RealAuthFY11!K162-RealAuthFY10!K162</f>
        <v>71295</v>
      </c>
      <c r="L162" s="59">
        <f>RealAuthFY11!L162-RealAuthFY10!L162</f>
        <v>-49489</v>
      </c>
      <c r="M162" s="59">
        <f>RealAuthFY11!M162-RealAuthFY10!M162</f>
        <v>-8120</v>
      </c>
      <c r="N162" s="59">
        <f>RealAuthFY11!N162-RealAuthFY10!N162</f>
        <v>0</v>
      </c>
      <c r="O162" s="59">
        <f>RealAuthFY11!O162-RealAuthFY10!O162</f>
        <v>0</v>
      </c>
      <c r="P162" s="59">
        <f>RealAuthFY11!P162-RealAuthFY10!P162</f>
        <v>-315230.30000000005</v>
      </c>
      <c r="Q162" s="59">
        <f>RealAuthFY11!Q162-RealAuthFY10!Q162</f>
        <v>116226</v>
      </c>
      <c r="R162" s="59">
        <f>RealAuthFY11!R162-RealAuthFY10!R162</f>
        <v>0.34599999990314245</v>
      </c>
      <c r="S162" s="59">
        <f>RealAuthFY11!S162-RealAuthFY10!S162</f>
        <v>0.356000000028871</v>
      </c>
      <c r="T162" s="59">
        <f>RealAuthFY11!T162-RealAuthFY10!T162</f>
        <v>-0.356000000028871</v>
      </c>
      <c r="U162" s="59">
        <f>RealAuthFY11!U162-RealAuthFY10!U162</f>
        <v>-412152.13399999961</v>
      </c>
    </row>
    <row r="163" spans="1:21" s="51" customFormat="1" ht="11.5" x14ac:dyDescent="0.25">
      <c r="A163" s="51">
        <f>'FY2016 RPDC '!A159</f>
        <v>157</v>
      </c>
      <c r="B163" s="51">
        <f>'FY2016 RPDC '!B159</f>
        <v>3186</v>
      </c>
      <c r="C163" s="51">
        <f>'FY2016 RPDC '!C159</f>
        <v>3186</v>
      </c>
      <c r="D163" s="52" t="str">
        <f>'FY2016 RPDC '!D159</f>
        <v>JANESVILLE</v>
      </c>
      <c r="E163" s="97">
        <f>RealAuthFY11!E163-RealAuthFY10!E163</f>
        <v>5.3000000000000114</v>
      </c>
      <c r="F163" s="55">
        <f>'FY2016 RPDC '!K159-'FY2016 RPDC '!F159</f>
        <v>80</v>
      </c>
      <c r="G163" s="55">
        <f>'FY2016 RPDC '!L159-'FY2016 RPDC '!G159</f>
        <v>64545.100000000093</v>
      </c>
      <c r="H163" s="55">
        <f>'FY2016 RPDC '!M159-'FY2016 RPDC '!H159</f>
        <v>0</v>
      </c>
      <c r="I163" s="55">
        <f>'FY2016 RPDC '!N159-'FY2016 RPDC '!I159</f>
        <v>64545.100000000093</v>
      </c>
      <c r="J163" s="59">
        <f>RealAuthFY11!J163-RealAuthFY10!J163</f>
        <v>2783</v>
      </c>
      <c r="K163" s="59">
        <f>RealAuthFY11!K163-RealAuthFY10!K163</f>
        <v>12155.5</v>
      </c>
      <c r="L163" s="59">
        <f>RealAuthFY11!L163-RealAuthFY10!L163</f>
        <v>-57267.699999999953</v>
      </c>
      <c r="M163" s="59">
        <f>RealAuthFY11!M163-RealAuthFY10!M163</f>
        <v>-24221.300000000047</v>
      </c>
      <c r="N163" s="59">
        <f>RealAuthFY11!N163-RealAuthFY10!N163</f>
        <v>0</v>
      </c>
      <c r="O163" s="59">
        <f>RealAuthFY11!O163-RealAuthFY10!O163</f>
        <v>0</v>
      </c>
      <c r="P163" s="59">
        <f>RealAuthFY11!P163-RealAuthFY10!P163</f>
        <v>-8890.42</v>
      </c>
      <c r="Q163" s="59">
        <f>RealAuthFY11!Q163-RealAuthFY10!Q163</f>
        <v>966</v>
      </c>
      <c r="R163" s="59">
        <f>RealAuthFY11!R163-RealAuthFY10!R163</f>
        <v>0.26800000004004687</v>
      </c>
      <c r="S163" s="59">
        <f>RealAuthFY11!S163-RealAuthFY10!S163</f>
        <v>-0.23599999999714782</v>
      </c>
      <c r="T163" s="59">
        <f>RealAuthFY11!T163-RealAuthFY10!T163</f>
        <v>-8.3999999988009222E-2</v>
      </c>
      <c r="U163" s="59">
        <f>RealAuthFY11!U163-RealAuthFY10!U163</f>
        <v>-9929.8719999995083</v>
      </c>
    </row>
    <row r="164" spans="1:21" s="51" customFormat="1" ht="11.5" x14ac:dyDescent="0.25">
      <c r="A164" s="51">
        <f>'FY2016 RPDC '!A160</f>
        <v>159</v>
      </c>
      <c r="B164" s="51">
        <f>'FY2016 RPDC '!B160</f>
        <v>3204</v>
      </c>
      <c r="C164" s="51">
        <f>'FY2016 RPDC '!C160</f>
        <v>3204</v>
      </c>
      <c r="D164" s="52" t="str">
        <f>'FY2016 RPDC '!D160</f>
        <v>JESUP</v>
      </c>
      <c r="E164" s="97">
        <f>RealAuthFY11!E164-RealAuthFY10!E164</f>
        <v>-1.1000000000000227</v>
      </c>
      <c r="F164" s="55">
        <f>'FY2016 RPDC '!K160-'FY2016 RPDC '!F160</f>
        <v>80</v>
      </c>
      <c r="G164" s="55">
        <f>'FY2016 RPDC '!L160-'FY2016 RPDC '!G160</f>
        <v>63437</v>
      </c>
      <c r="H164" s="55">
        <f>'FY2016 RPDC '!M160-'FY2016 RPDC '!H160</f>
        <v>0</v>
      </c>
      <c r="I164" s="55">
        <f>'FY2016 RPDC '!N160-'FY2016 RPDC '!I160</f>
        <v>63437</v>
      </c>
      <c r="J164" s="59">
        <f>RealAuthFY11!J164-RealAuthFY10!J164</f>
        <v>3726.4000000000233</v>
      </c>
      <c r="K164" s="59">
        <f>RealAuthFY11!K164-RealAuthFY10!K164</f>
        <v>28265</v>
      </c>
      <c r="L164" s="59">
        <f>RealAuthFY11!L164-RealAuthFY10!L164</f>
        <v>-8891</v>
      </c>
      <c r="M164" s="59">
        <f>RealAuthFY11!M164-RealAuthFY10!M164</f>
        <v>0</v>
      </c>
      <c r="N164" s="59">
        <f>RealAuthFY11!N164-RealAuthFY10!N164</f>
        <v>0</v>
      </c>
      <c r="O164" s="59">
        <f>RealAuthFY11!O164-RealAuthFY10!O164</f>
        <v>0</v>
      </c>
      <c r="P164" s="59">
        <f>RealAuthFY11!P164-RealAuthFY10!P164</f>
        <v>2689.7200000000003</v>
      </c>
      <c r="Q164" s="59">
        <f>RealAuthFY11!Q164-RealAuthFY10!Q164</f>
        <v>0</v>
      </c>
      <c r="R164" s="59">
        <f>RealAuthFY11!R164-RealAuthFY10!R164</f>
        <v>112276.63499999995</v>
      </c>
      <c r="S164" s="59">
        <f>RealAuthFY11!S164-RealAuthFY10!S164</f>
        <v>13153.328000000001</v>
      </c>
      <c r="T164" s="59">
        <f>RealAuthFY11!T164-RealAuthFY10!T164</f>
        <v>10602.725999999999</v>
      </c>
      <c r="U164" s="59">
        <f>RealAuthFY11!U164-RealAuthFY10!U164</f>
        <v>225259.80899999849</v>
      </c>
    </row>
    <row r="165" spans="1:21" s="51" customFormat="1" ht="11.5" x14ac:dyDescent="0.25">
      <c r="A165" s="51">
        <f>'FY2016 RPDC '!A161</f>
        <v>160</v>
      </c>
      <c r="B165" s="51">
        <f>'FY2016 RPDC '!B161</f>
        <v>3231</v>
      </c>
      <c r="C165" s="51">
        <f>'FY2016 RPDC '!C161</f>
        <v>3231</v>
      </c>
      <c r="D165" s="52" t="str">
        <f>'FY2016 RPDC '!D161</f>
        <v>JOHNSTON</v>
      </c>
      <c r="E165" s="97">
        <f>RealAuthFY11!E165-RealAuthFY10!E165</f>
        <v>208.10000000000036</v>
      </c>
      <c r="F165" s="55">
        <f>'FY2016 RPDC '!K161-'FY2016 RPDC '!F161</f>
        <v>80</v>
      </c>
      <c r="G165" s="55">
        <f>'FY2016 RPDC '!L161-'FY2016 RPDC '!G161</f>
        <v>1854132.6000000015</v>
      </c>
      <c r="H165" s="55">
        <f>'FY2016 RPDC '!M161-'FY2016 RPDC '!H161</f>
        <v>0</v>
      </c>
      <c r="I165" s="55">
        <f>'FY2016 RPDC '!N161-'FY2016 RPDC '!I161</f>
        <v>1854132.6000000015</v>
      </c>
      <c r="J165" s="59">
        <f>RealAuthFY11!J165-RealAuthFY10!J165</f>
        <v>-86999</v>
      </c>
      <c r="K165" s="59">
        <f>RealAuthFY11!K165-RealAuthFY10!K165</f>
        <v>10651</v>
      </c>
      <c r="L165" s="59">
        <f>RealAuthFY11!L165-RealAuthFY10!L165</f>
        <v>-38486</v>
      </c>
      <c r="M165" s="59">
        <f>RealAuthFY11!M165-RealAuthFY10!M165</f>
        <v>-11686</v>
      </c>
      <c r="N165" s="59">
        <f>RealAuthFY11!N165-RealAuthFY10!N165</f>
        <v>0</v>
      </c>
      <c r="O165" s="59">
        <f>RealAuthFY11!O165-RealAuthFY10!O165</f>
        <v>0</v>
      </c>
      <c r="P165" s="59">
        <f>RealAuthFY11!P165-RealAuthFY10!P165</f>
        <v>0</v>
      </c>
      <c r="Q165" s="59">
        <f>RealAuthFY11!Q165-RealAuthFY10!Q165</f>
        <v>0</v>
      </c>
      <c r="R165" s="59">
        <f>RealAuthFY11!R165-RealAuthFY10!R165</f>
        <v>3013017.5219999999</v>
      </c>
      <c r="S165" s="59">
        <f>RealAuthFY11!S165-RealAuthFY10!S165</f>
        <v>277728.50099999999</v>
      </c>
      <c r="T165" s="59">
        <f>RealAuthFY11!T165-RealAuthFY10!T165</f>
        <v>244416.76200000002</v>
      </c>
      <c r="U165" s="59">
        <f>RealAuthFY11!U165-RealAuthFY10!U165</f>
        <v>5262775.3849999979</v>
      </c>
    </row>
    <row r="166" spans="1:21" s="51" customFormat="1" ht="11.5" x14ac:dyDescent="0.25">
      <c r="A166" s="51">
        <f>'FY2016 RPDC '!A162</f>
        <v>161</v>
      </c>
      <c r="B166" s="51">
        <f>'FY2016 RPDC '!B162</f>
        <v>3312</v>
      </c>
      <c r="C166" s="51">
        <f>'FY2016 RPDC '!C162</f>
        <v>3312</v>
      </c>
      <c r="D166" s="52" t="str">
        <f>'FY2016 RPDC '!D162</f>
        <v>KEOKUK</v>
      </c>
      <c r="E166" s="97">
        <f>RealAuthFY11!E166-RealAuthFY10!E166</f>
        <v>-5.7000000000000455</v>
      </c>
      <c r="F166" s="55">
        <f>'FY2016 RPDC '!K162-'FY2016 RPDC '!F162</f>
        <v>80</v>
      </c>
      <c r="G166" s="55">
        <f>'FY2016 RPDC '!L162-'FY2016 RPDC '!G162</f>
        <v>120810.20000000112</v>
      </c>
      <c r="H166" s="55">
        <f>'FY2016 RPDC '!M162-'FY2016 RPDC '!H162</f>
        <v>4561.7999999988824</v>
      </c>
      <c r="I166" s="55">
        <f>'FY2016 RPDC '!N162-'FY2016 RPDC '!I162</f>
        <v>125372</v>
      </c>
      <c r="J166" s="59">
        <f>RealAuthFY11!J166-RealAuthFY10!J166</f>
        <v>-62482</v>
      </c>
      <c r="K166" s="59">
        <f>RealAuthFY11!K166-RealAuthFY10!K166</f>
        <v>17205</v>
      </c>
      <c r="L166" s="59">
        <f>RealAuthFY11!L166-RealAuthFY10!L166</f>
        <v>66290</v>
      </c>
      <c r="M166" s="59">
        <f>RealAuthFY11!M166-RealAuthFY10!M166</f>
        <v>-23285</v>
      </c>
      <c r="N166" s="59">
        <f>RealAuthFY11!N166-RealAuthFY10!N166</f>
        <v>0</v>
      </c>
      <c r="O166" s="59">
        <f>RealAuthFY11!O166-RealAuthFY10!O166</f>
        <v>0</v>
      </c>
      <c r="P166" s="59">
        <f>RealAuthFY11!P166-RealAuthFY10!P166</f>
        <v>-5122.7000000000007</v>
      </c>
      <c r="Q166" s="59">
        <f>RealAuthFY11!Q166-RealAuthFY10!Q166</f>
        <v>221898.00000000003</v>
      </c>
      <c r="R166" s="59">
        <f>RealAuthFY11!R166-RealAuthFY10!R166</f>
        <v>472197.99200000009</v>
      </c>
      <c r="S166" s="59">
        <f>RealAuthFY11!S166-RealAuthFY10!S166</f>
        <v>55914.061000000002</v>
      </c>
      <c r="T166" s="59">
        <f>RealAuthFY11!T166-RealAuthFY10!T166</f>
        <v>66645.854000000007</v>
      </c>
      <c r="U166" s="59">
        <f>RealAuthFY11!U166-RealAuthFY10!U166</f>
        <v>934633.2070000004</v>
      </c>
    </row>
    <row r="167" spans="1:21" s="51" customFormat="1" ht="11.5" x14ac:dyDescent="0.25">
      <c r="A167" s="51">
        <f>'FY2016 RPDC '!A163</f>
        <v>162</v>
      </c>
      <c r="B167" s="51">
        <f>'FY2016 RPDC '!B163</f>
        <v>3330</v>
      </c>
      <c r="C167" s="51">
        <f>'FY2016 RPDC '!C163</f>
        <v>3330</v>
      </c>
      <c r="D167" s="52" t="str">
        <f>'FY2016 RPDC '!D163</f>
        <v>KEOTA</v>
      </c>
      <c r="E167" s="97">
        <f>RealAuthFY11!E167-RealAuthFY10!E167</f>
        <v>-6.9000000000000341</v>
      </c>
      <c r="F167" s="55">
        <f>'FY2016 RPDC '!K163-'FY2016 RPDC '!F163</f>
        <v>80</v>
      </c>
      <c r="G167" s="55">
        <f>'FY2016 RPDC '!L163-'FY2016 RPDC '!G163</f>
        <v>-17117</v>
      </c>
      <c r="H167" s="55">
        <f>'FY2016 RPDC '!M163-'FY2016 RPDC '!H163</f>
        <v>39282.779999999795</v>
      </c>
      <c r="I167" s="55">
        <f>'FY2016 RPDC '!N163-'FY2016 RPDC '!I163</f>
        <v>22165.779999999795</v>
      </c>
      <c r="J167" s="59">
        <f>RealAuthFY11!J167-RealAuthFY10!J167</f>
        <v>-16951.800000000003</v>
      </c>
      <c r="K167" s="59">
        <f>RealAuthFY11!K167-RealAuthFY10!K167</f>
        <v>103019</v>
      </c>
      <c r="L167" s="59">
        <f>RealAuthFY11!L167-RealAuthFY10!L167</f>
        <v>69083</v>
      </c>
      <c r="M167" s="59">
        <f>RealAuthFY11!M167-RealAuthFY10!M167</f>
        <v>115</v>
      </c>
      <c r="N167" s="59">
        <f>RealAuthFY11!N167-RealAuthFY10!N167</f>
        <v>0</v>
      </c>
      <c r="O167" s="59">
        <f>RealAuthFY11!O167-RealAuthFY10!O167</f>
        <v>0</v>
      </c>
      <c r="P167" s="59">
        <f>RealAuthFY11!P167-RealAuthFY10!P167</f>
        <v>2888.1600000000035</v>
      </c>
      <c r="Q167" s="59">
        <f>RealAuthFY11!Q167-RealAuthFY10!Q167</f>
        <v>0</v>
      </c>
      <c r="R167" s="59">
        <f>RealAuthFY11!R167-RealAuthFY10!R167</f>
        <v>0.38599999999860302</v>
      </c>
      <c r="S167" s="59">
        <f>RealAuthFY11!S167-RealAuthFY10!S167</f>
        <v>0.15200000000186265</v>
      </c>
      <c r="T167" s="59">
        <f>RealAuthFY11!T167-RealAuthFY10!T167</f>
        <v>1.2000000002444722E-2</v>
      </c>
      <c r="U167" s="59">
        <f>RealAuthFY11!U167-RealAuthFY10!U167</f>
        <v>180319.69000000041</v>
      </c>
    </row>
    <row r="168" spans="1:21" s="51" customFormat="1" ht="11.5" x14ac:dyDescent="0.25">
      <c r="A168" s="51">
        <f>'FY2016 RPDC '!A164</f>
        <v>163</v>
      </c>
      <c r="B168" s="51">
        <f>'FY2016 RPDC '!B164</f>
        <v>3348</v>
      </c>
      <c r="C168" s="51">
        <f>'FY2016 RPDC '!C164</f>
        <v>3348</v>
      </c>
      <c r="D168" s="52" t="str">
        <f>'FY2016 RPDC '!D164</f>
        <v>KINGSLEY-PIERSON</v>
      </c>
      <c r="E168" s="97">
        <f>RealAuthFY11!E168-RealAuthFY10!E168</f>
        <v>-11.899999999999977</v>
      </c>
      <c r="F168" s="55">
        <f>'FY2016 RPDC '!K164-'FY2016 RPDC '!F164</f>
        <v>80</v>
      </c>
      <c r="G168" s="55">
        <f>'FY2016 RPDC '!L164-'FY2016 RPDC '!G164</f>
        <v>-41453.099999999627</v>
      </c>
      <c r="H168" s="55">
        <f>'FY2016 RPDC '!M164-'FY2016 RPDC '!H164</f>
        <v>70951.739999999758</v>
      </c>
      <c r="I168" s="55">
        <f>'FY2016 RPDC '!N164-'FY2016 RPDC '!I164</f>
        <v>29498.64000000013</v>
      </c>
      <c r="J168" s="59">
        <f>RealAuthFY11!J168-RealAuthFY10!J168</f>
        <v>-83080.199999999721</v>
      </c>
      <c r="K168" s="59">
        <f>RealAuthFY11!K168-RealAuthFY10!K168</f>
        <v>16384</v>
      </c>
      <c r="L168" s="59">
        <f>RealAuthFY11!L168-RealAuthFY10!L168</f>
        <v>9973.6000000000931</v>
      </c>
      <c r="M168" s="59">
        <f>RealAuthFY11!M168-RealAuthFY10!M168</f>
        <v>-3486</v>
      </c>
      <c r="N168" s="59">
        <f>RealAuthFY11!N168-RealAuthFY10!N168</f>
        <v>0</v>
      </c>
      <c r="O168" s="59">
        <f>RealAuthFY11!O168-RealAuthFY10!O168</f>
        <v>0</v>
      </c>
      <c r="P168" s="59">
        <f>RealAuthFY11!P168-RealAuthFY10!P168</f>
        <v>-10922.560000000027</v>
      </c>
      <c r="Q168" s="59">
        <f>RealAuthFY11!Q168-RealAuthFY10!Q168</f>
        <v>695370.6</v>
      </c>
      <c r="R168" s="59">
        <f>RealAuthFY11!R168-RealAuthFY10!R168</f>
        <v>0.46100000012665987</v>
      </c>
      <c r="S168" s="59">
        <f>RealAuthFY11!S168-RealAuthFY10!S168</f>
        <v>-0.49100000003818423</v>
      </c>
      <c r="T168" s="59">
        <f>RealAuthFY11!T168-RealAuthFY10!T168</f>
        <v>-0.12800000002607703</v>
      </c>
      <c r="U168" s="59">
        <f>RealAuthFY11!U168-RealAuthFY10!U168</f>
        <v>653737.92199999932</v>
      </c>
    </row>
    <row r="169" spans="1:21" s="51" customFormat="1" ht="11.5" x14ac:dyDescent="0.25">
      <c r="A169" s="51">
        <f>'FY2016 RPDC '!A165</f>
        <v>164</v>
      </c>
      <c r="B169" s="51">
        <f>'FY2016 RPDC '!B165</f>
        <v>3375</v>
      </c>
      <c r="C169" s="51">
        <f>'FY2016 RPDC '!C165</f>
        <v>3375</v>
      </c>
      <c r="D169" s="52" t="str">
        <f>'FY2016 RPDC '!D165</f>
        <v>KNOXVILLE</v>
      </c>
      <c r="E169" s="97">
        <f>RealAuthFY11!E169-RealAuthFY10!E169</f>
        <v>10.099999999999909</v>
      </c>
      <c r="F169" s="55">
        <f>'FY2016 RPDC '!K165-'FY2016 RPDC '!F165</f>
        <v>80</v>
      </c>
      <c r="G169" s="55">
        <f>'FY2016 RPDC '!L165-'FY2016 RPDC '!G165</f>
        <v>208880.79999999888</v>
      </c>
      <c r="H169" s="55">
        <f>'FY2016 RPDC '!M165-'FY2016 RPDC '!H165</f>
        <v>0</v>
      </c>
      <c r="I169" s="55">
        <f>'FY2016 RPDC '!N165-'FY2016 RPDC '!I165</f>
        <v>208880.79999999888</v>
      </c>
      <c r="J169" s="59">
        <f>RealAuthFY11!J169-RealAuthFY10!J169</f>
        <v>-35510</v>
      </c>
      <c r="K169" s="59">
        <f>RealAuthFY11!K169-RealAuthFY10!K169</f>
        <v>56415</v>
      </c>
      <c r="L169" s="59">
        <f>RealAuthFY11!L169-RealAuthFY10!L169</f>
        <v>-61608</v>
      </c>
      <c r="M169" s="59">
        <f>RealAuthFY11!M169-RealAuthFY10!M169</f>
        <v>0</v>
      </c>
      <c r="N169" s="59">
        <f>RealAuthFY11!N169-RealAuthFY10!N169</f>
        <v>0</v>
      </c>
      <c r="O169" s="59">
        <f>RealAuthFY11!O169-RealAuthFY10!O169</f>
        <v>0</v>
      </c>
      <c r="P169" s="59">
        <f>RealAuthFY11!P169-RealAuthFY10!P169</f>
        <v>0</v>
      </c>
      <c r="Q169" s="59">
        <f>RealAuthFY11!Q169-RealAuthFY10!Q169</f>
        <v>76747.799999999988</v>
      </c>
      <c r="R169" s="59">
        <f>RealAuthFY11!R169-RealAuthFY10!R169</f>
        <v>0.20400000014342368</v>
      </c>
      <c r="S169" s="59">
        <f>RealAuthFY11!S169-RealAuthFY10!S169</f>
        <v>0.29600000001664739</v>
      </c>
      <c r="T169" s="59">
        <f>RealAuthFY11!T169-RealAuthFY10!T169</f>
        <v>0.35500000001047738</v>
      </c>
      <c r="U169" s="59">
        <f>RealAuthFY11!U169-RealAuthFY10!U169</f>
        <v>244926.45499999821</v>
      </c>
    </row>
    <row r="170" spans="1:21" s="51" customFormat="1" ht="11.5" x14ac:dyDescent="0.25">
      <c r="A170" s="51">
        <f>'FY2016 RPDC '!A166</f>
        <v>165</v>
      </c>
      <c r="B170" s="51">
        <f>'FY2016 RPDC '!B166</f>
        <v>3420</v>
      </c>
      <c r="C170" s="51">
        <f>'FY2016 RPDC '!C166</f>
        <v>3420</v>
      </c>
      <c r="D170" s="52" t="str">
        <f>'FY2016 RPDC '!D166</f>
        <v>LAKE MILLS</v>
      </c>
      <c r="E170" s="97">
        <f>RealAuthFY11!E170-RealAuthFY10!E170</f>
        <v>7.9000000000000909</v>
      </c>
      <c r="F170" s="55">
        <f>'FY2016 RPDC '!K166-'FY2016 RPDC '!F166</f>
        <v>80</v>
      </c>
      <c r="G170" s="55">
        <f>'FY2016 RPDC '!L166-'FY2016 RPDC '!G166</f>
        <v>99707.200000000186</v>
      </c>
      <c r="H170" s="55">
        <f>'FY2016 RPDC '!M166-'FY2016 RPDC '!H166</f>
        <v>0</v>
      </c>
      <c r="I170" s="55">
        <f>'FY2016 RPDC '!N166-'FY2016 RPDC '!I166</f>
        <v>99707.200000000186</v>
      </c>
      <c r="J170" s="59">
        <f>RealAuthFY11!J170-RealAuthFY10!J170</f>
        <v>-21317.699999999983</v>
      </c>
      <c r="K170" s="59">
        <f>RealAuthFY11!K170-RealAuthFY10!K170</f>
        <v>5812</v>
      </c>
      <c r="L170" s="59">
        <f>RealAuthFY11!L170-RealAuthFY10!L170</f>
        <v>-3972</v>
      </c>
      <c r="M170" s="59">
        <f>RealAuthFY11!M170-RealAuthFY10!M170</f>
        <v>0</v>
      </c>
      <c r="N170" s="59">
        <f>RealAuthFY11!N170-RealAuthFY10!N170</f>
        <v>0</v>
      </c>
      <c r="O170" s="59">
        <f>RealAuthFY11!O170-RealAuthFY10!O170</f>
        <v>0</v>
      </c>
      <c r="P170" s="59">
        <f>RealAuthFY11!P170-RealAuthFY10!P170</f>
        <v>0</v>
      </c>
      <c r="Q170" s="59">
        <f>RealAuthFY11!Q170-RealAuthFY10!Q170</f>
        <v>0</v>
      </c>
      <c r="R170" s="59">
        <f>RealAuthFY11!R170-RealAuthFY10!R170</f>
        <v>153986.04700000002</v>
      </c>
      <c r="S170" s="59">
        <f>RealAuthFY11!S170-RealAuthFY10!S170</f>
        <v>15928.073</v>
      </c>
      <c r="T170" s="59">
        <f>RealAuthFY11!T170-RealAuthFY10!T170</f>
        <v>14195.517000000003</v>
      </c>
      <c r="U170" s="59">
        <f>RealAuthFY11!U170-RealAuthFY10!U170</f>
        <v>264339.13700000057</v>
      </c>
    </row>
    <row r="171" spans="1:21" s="51" customFormat="1" ht="11.5" x14ac:dyDescent="0.25">
      <c r="A171" s="51">
        <f>'FY2016 RPDC '!A167</f>
        <v>166</v>
      </c>
      <c r="B171" s="51">
        <f>'FY2016 RPDC '!B167</f>
        <v>3465</v>
      </c>
      <c r="C171" s="51">
        <f>'FY2016 RPDC '!C167</f>
        <v>3465</v>
      </c>
      <c r="D171" s="52" t="str">
        <f>'FY2016 RPDC '!D167</f>
        <v>LAMONI</v>
      </c>
      <c r="E171" s="97">
        <f>RealAuthFY11!E171-RealAuthFY10!E171</f>
        <v>-24.300000000000011</v>
      </c>
      <c r="F171" s="55">
        <f>'FY2016 RPDC '!K167-'FY2016 RPDC '!F167</f>
        <v>80</v>
      </c>
      <c r="G171" s="55">
        <f>'FY2016 RPDC '!L167-'FY2016 RPDC '!G167</f>
        <v>-130830.19999999995</v>
      </c>
      <c r="H171" s="55">
        <f>'FY2016 RPDC '!M167-'FY2016 RPDC '!H167</f>
        <v>151366.91999999993</v>
      </c>
      <c r="I171" s="55">
        <f>'FY2016 RPDC '!N167-'FY2016 RPDC '!I167</f>
        <v>20536.719999999972</v>
      </c>
      <c r="J171" s="59">
        <f>RealAuthFY11!J171-RealAuthFY10!J171</f>
        <v>-56404</v>
      </c>
      <c r="K171" s="59">
        <f>RealAuthFY11!K171-RealAuthFY10!K171</f>
        <v>-30275</v>
      </c>
      <c r="L171" s="59">
        <f>RealAuthFY11!L171-RealAuthFY10!L171</f>
        <v>-6797</v>
      </c>
      <c r="M171" s="59">
        <f>RealAuthFY11!M171-RealAuthFY10!M171</f>
        <v>-5756</v>
      </c>
      <c r="N171" s="59">
        <f>RealAuthFY11!N171-RealAuthFY10!N171</f>
        <v>0</v>
      </c>
      <c r="O171" s="59">
        <f>RealAuthFY11!O171-RealAuthFY10!O171</f>
        <v>0</v>
      </c>
      <c r="P171" s="59">
        <f>RealAuthFY11!P171-RealAuthFY10!P171</f>
        <v>0</v>
      </c>
      <c r="Q171" s="59">
        <f>RealAuthFY11!Q171-RealAuthFY10!Q171</f>
        <v>0</v>
      </c>
      <c r="R171" s="59">
        <f>RealAuthFY11!R171-RealAuthFY10!R171</f>
        <v>-0.20000000001164153</v>
      </c>
      <c r="S171" s="59">
        <f>RealAuthFY11!S171-RealAuthFY10!S171</f>
        <v>-0.36999999999898137</v>
      </c>
      <c r="T171" s="59">
        <f>RealAuthFY11!T171-RealAuthFY10!T171</f>
        <v>1.0000000002037268E-2</v>
      </c>
      <c r="U171" s="59">
        <f>RealAuthFY11!U171-RealAuthFY10!U171</f>
        <v>-78695.840000000782</v>
      </c>
    </row>
    <row r="172" spans="1:21" s="51" customFormat="1" ht="11.5" x14ac:dyDescent="0.25">
      <c r="A172" s="51">
        <f>'FY2016 RPDC '!A168</f>
        <v>167</v>
      </c>
      <c r="B172" s="51">
        <f>'FY2016 RPDC '!B168</f>
        <v>3537</v>
      </c>
      <c r="C172" s="51">
        <f>'FY2016 RPDC '!C168</f>
        <v>3537</v>
      </c>
      <c r="D172" s="52" t="str">
        <f>'FY2016 RPDC '!D168</f>
        <v>LAURENS-MARATHON</v>
      </c>
      <c r="E172" s="97">
        <f>RealAuthFY11!E172-RealAuthFY10!E172</f>
        <v>7.5999999999999659</v>
      </c>
      <c r="F172" s="55">
        <f>'FY2016 RPDC '!K168-'FY2016 RPDC '!F168</f>
        <v>80</v>
      </c>
      <c r="G172" s="55">
        <f>'FY2016 RPDC '!L168-'FY2016 RPDC '!G168</f>
        <v>74037.199999999953</v>
      </c>
      <c r="H172" s="55">
        <f>'FY2016 RPDC '!M168-'FY2016 RPDC '!H168</f>
        <v>0</v>
      </c>
      <c r="I172" s="55">
        <f>'FY2016 RPDC '!N168-'FY2016 RPDC '!I168</f>
        <v>74037.199999999953</v>
      </c>
      <c r="J172" s="59">
        <f>RealAuthFY11!J172-RealAuthFY10!J172</f>
        <v>-161468</v>
      </c>
      <c r="K172" s="59">
        <f>RealAuthFY11!K172-RealAuthFY10!K172</f>
        <v>-35988</v>
      </c>
      <c r="L172" s="59">
        <f>RealAuthFY11!L172-RealAuthFY10!L172</f>
        <v>-21813.5</v>
      </c>
      <c r="M172" s="59">
        <f>RealAuthFY11!M172-RealAuthFY10!M172</f>
        <v>23877</v>
      </c>
      <c r="N172" s="59">
        <f>RealAuthFY11!N172-RealAuthFY10!N172</f>
        <v>0</v>
      </c>
      <c r="O172" s="59">
        <f>RealAuthFY11!O172-RealAuthFY10!O172</f>
        <v>0</v>
      </c>
      <c r="P172" s="59">
        <f>RealAuthFY11!P172-RealAuthFY10!P172</f>
        <v>1446.0599999999995</v>
      </c>
      <c r="Q172" s="59">
        <f>RealAuthFY11!Q172-RealAuthFY10!Q172</f>
        <v>0</v>
      </c>
      <c r="R172" s="59">
        <f>RealAuthFY11!R172-RealAuthFY10!R172</f>
        <v>2.0000000018626451E-2</v>
      </c>
      <c r="S172" s="59">
        <f>RealAuthFY11!S172-RealAuthFY10!S172</f>
        <v>0.19800000000395812</v>
      </c>
      <c r="T172" s="59">
        <f>RealAuthFY11!T172-RealAuthFY10!T172</f>
        <v>-0.32400000000779983</v>
      </c>
      <c r="U172" s="59">
        <f>RealAuthFY11!U172-RealAuthFY10!U172</f>
        <v>-119909.3459999999</v>
      </c>
    </row>
    <row r="173" spans="1:21" s="51" customFormat="1" ht="11.5" x14ac:dyDescent="0.25">
      <c r="A173" s="51">
        <f>'FY2016 RPDC '!A169</f>
        <v>168</v>
      </c>
      <c r="B173" s="51">
        <f>'FY2016 RPDC '!B169</f>
        <v>3555</v>
      </c>
      <c r="C173" s="51">
        <f>'FY2016 RPDC '!C169</f>
        <v>3555</v>
      </c>
      <c r="D173" s="52" t="str">
        <f>'FY2016 RPDC '!D169</f>
        <v>LAWTON-BRONSON</v>
      </c>
      <c r="E173" s="97">
        <f>RealAuthFY11!E173-RealAuthFY10!E173</f>
        <v>4.3999999999999773</v>
      </c>
      <c r="F173" s="55">
        <f>'FY2016 RPDC '!K169-'FY2016 RPDC '!F169</f>
        <v>80</v>
      </c>
      <c r="G173" s="55">
        <f>'FY2016 RPDC '!L169-'FY2016 RPDC '!G169</f>
        <v>76922.399999999907</v>
      </c>
      <c r="H173" s="55">
        <f>'FY2016 RPDC '!M169-'FY2016 RPDC '!H169</f>
        <v>0</v>
      </c>
      <c r="I173" s="55">
        <f>'FY2016 RPDC '!N169-'FY2016 RPDC '!I169</f>
        <v>76922.399999999907</v>
      </c>
      <c r="J173" s="59">
        <f>RealAuthFY11!J173-RealAuthFY10!J173</f>
        <v>-18415.899999999994</v>
      </c>
      <c r="K173" s="59">
        <f>RealAuthFY11!K173-RealAuthFY10!K173</f>
        <v>5768</v>
      </c>
      <c r="L173" s="59">
        <f>RealAuthFY11!L173-RealAuthFY10!L173</f>
        <v>-37501</v>
      </c>
      <c r="M173" s="59">
        <f>RealAuthFY11!M173-RealAuthFY10!M173</f>
        <v>-444136</v>
      </c>
      <c r="N173" s="59">
        <f>RealAuthFY11!N173-RealAuthFY10!N173</f>
        <v>0</v>
      </c>
      <c r="O173" s="59">
        <f>RealAuthFY11!O173-RealAuthFY10!O173</f>
        <v>0</v>
      </c>
      <c r="P173" s="59">
        <f>RealAuthFY11!P173-RealAuthFY10!P173</f>
        <v>126.5</v>
      </c>
      <c r="Q173" s="59">
        <f>RealAuthFY11!Q173-RealAuthFY10!Q173</f>
        <v>0</v>
      </c>
      <c r="R173" s="59">
        <f>RealAuthFY11!R173-RealAuthFY10!R173</f>
        <v>-2.1000000007916242E-2</v>
      </c>
      <c r="S173" s="59">
        <f>RealAuthFY11!S173-RealAuthFY10!S173</f>
        <v>0.31199999999807915</v>
      </c>
      <c r="T173" s="59">
        <f>RealAuthFY11!T173-RealAuthFY10!T173</f>
        <v>-0.44799999999668216</v>
      </c>
      <c r="U173" s="59">
        <f>RealAuthFY11!U173-RealAuthFY10!U173</f>
        <v>-417236.15699999966</v>
      </c>
    </row>
    <row r="174" spans="1:21" s="51" customFormat="1" ht="11.5" x14ac:dyDescent="0.25">
      <c r="A174" s="51">
        <f>'FY2016 RPDC '!A170</f>
        <v>169</v>
      </c>
      <c r="B174" s="51">
        <f>'FY2016 RPDC '!B170</f>
        <v>3600</v>
      </c>
      <c r="C174" s="51">
        <f>'FY2016 RPDC '!C170</f>
        <v>3600</v>
      </c>
      <c r="D174" s="52" t="str">
        <f>'FY2016 RPDC '!D170</f>
        <v>LE MARS</v>
      </c>
      <c r="E174" s="97">
        <f>RealAuthFY11!E174-RealAuthFY10!E174</f>
        <v>38.599999999999909</v>
      </c>
      <c r="F174" s="55">
        <f>'FY2016 RPDC '!K170-'FY2016 RPDC '!F170</f>
        <v>80</v>
      </c>
      <c r="G174" s="55">
        <f>'FY2016 RPDC '!L170-'FY2016 RPDC '!G170</f>
        <v>415823.19999999925</v>
      </c>
      <c r="H174" s="55">
        <f>'FY2016 RPDC '!M170-'FY2016 RPDC '!H170</f>
        <v>0</v>
      </c>
      <c r="I174" s="55">
        <f>'FY2016 RPDC '!N170-'FY2016 RPDC '!I170</f>
        <v>415823.19999999925</v>
      </c>
      <c r="J174" s="59">
        <f>RealAuthFY11!J174-RealAuthFY10!J174</f>
        <v>-8068</v>
      </c>
      <c r="K174" s="59">
        <f>RealAuthFY11!K174-RealAuthFY10!K174</f>
        <v>-12111</v>
      </c>
      <c r="L174" s="59">
        <f>RealAuthFY11!L174-RealAuthFY10!L174</f>
        <v>38128.800000000017</v>
      </c>
      <c r="M174" s="59">
        <f>RealAuthFY11!M174-RealAuthFY10!M174</f>
        <v>115</v>
      </c>
      <c r="N174" s="59">
        <f>RealAuthFY11!N174-RealAuthFY10!N174</f>
        <v>0</v>
      </c>
      <c r="O174" s="59">
        <f>RealAuthFY11!O174-RealAuthFY10!O174</f>
        <v>0</v>
      </c>
      <c r="P174" s="59">
        <f>RealAuthFY11!P174-RealAuthFY10!P174</f>
        <v>-5025.24</v>
      </c>
      <c r="Q174" s="59">
        <f>RealAuthFY11!Q174-RealAuthFY10!Q174</f>
        <v>15775.200000000012</v>
      </c>
      <c r="R174" s="59">
        <f>RealAuthFY11!R174-RealAuthFY10!R174</f>
        <v>1055600.8739999996</v>
      </c>
      <c r="S174" s="59">
        <f>RealAuthFY11!S174-RealAuthFY10!S174</f>
        <v>112901.43199999999</v>
      </c>
      <c r="T174" s="59">
        <f>RealAuthFY11!T174-RealAuthFY10!T174</f>
        <v>112005.61799999997</v>
      </c>
      <c r="U174" s="59">
        <f>RealAuthFY11!U174-RealAuthFY10!U174</f>
        <v>1725145.8840000015</v>
      </c>
    </row>
    <row r="175" spans="1:21" s="51" customFormat="1" ht="11.5" x14ac:dyDescent="0.25">
      <c r="A175" s="51">
        <f>'FY2016 RPDC '!A171</f>
        <v>170</v>
      </c>
      <c r="B175" s="51">
        <f>'FY2016 RPDC '!B171</f>
        <v>3609</v>
      </c>
      <c r="C175" s="51">
        <f>'FY2016 RPDC '!C171</f>
        <v>3609</v>
      </c>
      <c r="D175" s="52" t="str">
        <f>'FY2016 RPDC '!D171</f>
        <v>LENOX</v>
      </c>
      <c r="E175" s="97">
        <f>RealAuthFY11!E175-RealAuthFY10!E175</f>
        <v>18.200000000000045</v>
      </c>
      <c r="F175" s="55">
        <f>'FY2016 RPDC '!K171-'FY2016 RPDC '!F171</f>
        <v>80</v>
      </c>
      <c r="G175" s="55">
        <f>'FY2016 RPDC '!L171-'FY2016 RPDC '!G171</f>
        <v>153509.60000000009</v>
      </c>
      <c r="H175" s="55">
        <f>'FY2016 RPDC '!M171-'FY2016 RPDC '!H171</f>
        <v>0</v>
      </c>
      <c r="I175" s="55">
        <f>'FY2016 RPDC '!N171-'FY2016 RPDC '!I171</f>
        <v>153509.60000000009</v>
      </c>
      <c r="J175" s="59">
        <f>RealAuthFY11!J175-RealAuthFY10!J175</f>
        <v>-27097</v>
      </c>
      <c r="K175" s="59">
        <f>RealAuthFY11!K175-RealAuthFY10!K175</f>
        <v>-11881</v>
      </c>
      <c r="L175" s="59">
        <f>RealAuthFY11!L175-RealAuthFY10!L175</f>
        <v>-31825</v>
      </c>
      <c r="M175" s="59">
        <f>RealAuthFY11!M175-RealAuthFY10!M175</f>
        <v>0</v>
      </c>
      <c r="N175" s="59">
        <f>RealAuthFY11!N175-RealAuthFY10!N175</f>
        <v>0</v>
      </c>
      <c r="O175" s="59">
        <f>RealAuthFY11!O175-RealAuthFY10!O175</f>
        <v>0</v>
      </c>
      <c r="P175" s="59">
        <f>RealAuthFY11!P175-RealAuthFY10!P175</f>
        <v>-1268.96</v>
      </c>
      <c r="Q175" s="59">
        <f>RealAuthFY11!Q175-RealAuthFY10!Q175</f>
        <v>-2011.7999999999884</v>
      </c>
      <c r="R175" s="59">
        <f>RealAuthFY11!R175-RealAuthFY10!R175</f>
        <v>67964.804000000004</v>
      </c>
      <c r="S175" s="59">
        <f>RealAuthFY11!S175-RealAuthFY10!S175</f>
        <v>7368.4419999999991</v>
      </c>
      <c r="T175" s="59">
        <f>RealAuthFY11!T175-RealAuthFY10!T175</f>
        <v>6777.7479999999996</v>
      </c>
      <c r="U175" s="59">
        <f>RealAuthFY11!U175-RealAuthFY10!U175</f>
        <v>161536.83400000026</v>
      </c>
    </row>
    <row r="176" spans="1:21" s="51" customFormat="1" ht="11.5" x14ac:dyDescent="0.25">
      <c r="A176" s="51">
        <f>'FY2016 RPDC '!A172</f>
        <v>171</v>
      </c>
      <c r="B176" s="51">
        <f>'FY2016 RPDC '!B172</f>
        <v>3645</v>
      </c>
      <c r="C176" s="51">
        <f>'FY2016 RPDC '!C172</f>
        <v>3645</v>
      </c>
      <c r="D176" s="52" t="str">
        <f>'FY2016 RPDC '!D172</f>
        <v>LEWIS CENTRAL</v>
      </c>
      <c r="E176" s="97">
        <f>RealAuthFY11!E176-RealAuthFY10!E176</f>
        <v>9.9000000000000909</v>
      </c>
      <c r="F176" s="55">
        <f>'FY2016 RPDC '!K172-'FY2016 RPDC '!F172</f>
        <v>80</v>
      </c>
      <c r="G176" s="55">
        <f>'FY2016 RPDC '!L172-'FY2016 RPDC '!G172</f>
        <v>267791.59999999963</v>
      </c>
      <c r="H176" s="55">
        <f>'FY2016 RPDC '!M172-'FY2016 RPDC '!H172</f>
        <v>0</v>
      </c>
      <c r="I176" s="55">
        <f>'FY2016 RPDC '!N172-'FY2016 RPDC '!I172</f>
        <v>267791.59999999963</v>
      </c>
      <c r="J176" s="59">
        <f>RealAuthFY11!J176-RealAuthFY10!J176</f>
        <v>-10822.600000000035</v>
      </c>
      <c r="K176" s="59">
        <f>RealAuthFY11!K176-RealAuthFY10!K176</f>
        <v>11306</v>
      </c>
      <c r="L176" s="59">
        <f>RealAuthFY11!L176-RealAuthFY10!L176</f>
        <v>22981.400000000023</v>
      </c>
      <c r="M176" s="59">
        <f>RealAuthFY11!M176-RealAuthFY10!M176</f>
        <v>-5768</v>
      </c>
      <c r="N176" s="59">
        <f>RealAuthFY11!N176-RealAuthFY10!N176</f>
        <v>0</v>
      </c>
      <c r="O176" s="59">
        <f>RealAuthFY11!O176-RealAuthFY10!O176</f>
        <v>0</v>
      </c>
      <c r="P176" s="59">
        <f>RealAuthFY11!P176-RealAuthFY10!P176</f>
        <v>151.80000000000018</v>
      </c>
      <c r="Q176" s="59">
        <f>RealAuthFY11!Q176-RealAuthFY10!Q176</f>
        <v>0</v>
      </c>
      <c r="R176" s="59">
        <f>RealAuthFY11!R176-RealAuthFY10!R176</f>
        <v>978934.15500000003</v>
      </c>
      <c r="S176" s="59">
        <f>RealAuthFY11!S176-RealAuthFY10!S176</f>
        <v>102651.40899999999</v>
      </c>
      <c r="T176" s="59">
        <f>RealAuthFY11!T176-RealAuthFY10!T176</f>
        <v>96439.502999999997</v>
      </c>
      <c r="U176" s="59">
        <f>RealAuthFY11!U176-RealAuthFY10!U176</f>
        <v>1463665.2669999953</v>
      </c>
    </row>
    <row r="177" spans="1:21" s="51" customFormat="1" ht="11.5" x14ac:dyDescent="0.25">
      <c r="A177" s="51">
        <f>'FY2016 RPDC '!A173</f>
        <v>172</v>
      </c>
      <c r="B177" s="51">
        <f>'FY2016 RPDC '!B173</f>
        <v>3715</v>
      </c>
      <c r="C177" s="51">
        <f>'FY2016 RPDC '!C173</f>
        <v>3715</v>
      </c>
      <c r="D177" s="52" t="str">
        <f>'FY2016 RPDC '!D173</f>
        <v>LINN-MAR</v>
      </c>
      <c r="E177" s="97">
        <f>RealAuthFY11!E177-RealAuthFY10!E177</f>
        <v>202.19999999999982</v>
      </c>
      <c r="F177" s="55">
        <f>'FY2016 RPDC '!K173-'FY2016 RPDC '!F173</f>
        <v>80</v>
      </c>
      <c r="G177" s="55">
        <f>'FY2016 RPDC '!L173-'FY2016 RPDC '!G173</f>
        <v>1859023.3999999985</v>
      </c>
      <c r="H177" s="55">
        <f>'FY2016 RPDC '!M173-'FY2016 RPDC '!H173</f>
        <v>0</v>
      </c>
      <c r="I177" s="55">
        <f>'FY2016 RPDC '!N173-'FY2016 RPDC '!I173</f>
        <v>1859023.3999999985</v>
      </c>
      <c r="J177" s="59">
        <f>RealAuthFY11!J177-RealAuthFY10!J177</f>
        <v>-14432.899999999965</v>
      </c>
      <c r="K177" s="59">
        <f>RealAuthFY11!K177-RealAuthFY10!K177</f>
        <v>22267</v>
      </c>
      <c r="L177" s="59">
        <f>RealAuthFY11!L177-RealAuthFY10!L177</f>
        <v>58710.299999999988</v>
      </c>
      <c r="M177" s="59">
        <f>RealAuthFY11!M177-RealAuthFY10!M177</f>
        <v>11996</v>
      </c>
      <c r="N177" s="59">
        <f>RealAuthFY11!N177-RealAuthFY10!N177</f>
        <v>0</v>
      </c>
      <c r="O177" s="59">
        <f>RealAuthFY11!O177-RealAuthFY10!O177</f>
        <v>0</v>
      </c>
      <c r="P177" s="59">
        <f>RealAuthFY11!P177-RealAuthFY10!P177</f>
        <v>-15889.280000000002</v>
      </c>
      <c r="Q177" s="59">
        <f>RealAuthFY11!Q177-RealAuthFY10!Q177</f>
        <v>0</v>
      </c>
      <c r="R177" s="59">
        <f>RealAuthFY11!R177-RealAuthFY10!R177</f>
        <v>2420155.17</v>
      </c>
      <c r="S177" s="59">
        <f>RealAuthFY11!S177-RealAuthFY10!S177</f>
        <v>282419.34999999998</v>
      </c>
      <c r="T177" s="59">
        <f>RealAuthFY11!T177-RealAuthFY10!T177</f>
        <v>259405.446</v>
      </c>
      <c r="U177" s="59">
        <f>RealAuthFY11!U177-RealAuthFY10!U177</f>
        <v>4883654.4860000014</v>
      </c>
    </row>
    <row r="178" spans="1:21" s="51" customFormat="1" ht="11.5" x14ac:dyDescent="0.25">
      <c r="A178" s="51">
        <f>'FY2016 RPDC '!A174</f>
        <v>173</v>
      </c>
      <c r="B178" s="51">
        <f>'FY2016 RPDC '!B174</f>
        <v>3744</v>
      </c>
      <c r="C178" s="51">
        <f>'FY2016 RPDC '!C174</f>
        <v>3744</v>
      </c>
      <c r="D178" s="52" t="str">
        <f>'FY2016 RPDC '!D174</f>
        <v>LISBON</v>
      </c>
      <c r="E178" s="97">
        <f>RealAuthFY11!E178-RealAuthFY10!E178</f>
        <v>-18.899999999999977</v>
      </c>
      <c r="F178" s="55">
        <f>'FY2016 RPDC '!K174-'FY2016 RPDC '!F174</f>
        <v>80</v>
      </c>
      <c r="G178" s="55">
        <f>'FY2016 RPDC '!L174-'FY2016 RPDC '!G174</f>
        <v>-65869.399999999441</v>
      </c>
      <c r="H178" s="55">
        <f>'FY2016 RPDC '!M174-'FY2016 RPDC '!H174</f>
        <v>110399.56999999937</v>
      </c>
      <c r="I178" s="55">
        <f>'FY2016 RPDC '!N174-'FY2016 RPDC '!I174</f>
        <v>44530.169999999925</v>
      </c>
      <c r="J178" s="59">
        <f>RealAuthFY11!J178-RealAuthFY10!J178</f>
        <v>55840</v>
      </c>
      <c r="K178" s="59">
        <f>RealAuthFY11!K178-RealAuthFY10!K178</f>
        <v>-345</v>
      </c>
      <c r="L178" s="59">
        <f>RealAuthFY11!L178-RealAuthFY10!L178</f>
        <v>-82840</v>
      </c>
      <c r="M178" s="59">
        <f>RealAuthFY11!M178-RealAuthFY10!M178</f>
        <v>31715</v>
      </c>
      <c r="N178" s="59">
        <f>RealAuthFY11!N178-RealAuthFY10!N178</f>
        <v>0</v>
      </c>
      <c r="O178" s="59">
        <f>RealAuthFY11!O178-RealAuthFY10!O178</f>
        <v>0</v>
      </c>
      <c r="P178" s="59">
        <f>RealAuthFY11!P178-RealAuthFY10!P178</f>
        <v>21290.06</v>
      </c>
      <c r="Q178" s="59">
        <f>RealAuthFY11!Q178-RealAuthFY10!Q178</f>
        <v>-33366.000000000007</v>
      </c>
      <c r="R178" s="59">
        <f>RealAuthFY11!R178-RealAuthFY10!R178</f>
        <v>185309.19199999995</v>
      </c>
      <c r="S178" s="59">
        <f>RealAuthFY11!S178-RealAuthFY10!S178</f>
        <v>21440.154000000006</v>
      </c>
      <c r="T178" s="59">
        <f>RealAuthFY11!T178-RealAuthFY10!T178</f>
        <v>24762.456999999995</v>
      </c>
      <c r="U178" s="59">
        <f>RealAuthFY11!U178-RealAuthFY10!U178</f>
        <v>268336.03299999982</v>
      </c>
    </row>
    <row r="179" spans="1:21" s="51" customFormat="1" ht="11.5" x14ac:dyDescent="0.25">
      <c r="A179" s="51">
        <f>'FY2016 RPDC '!A175</f>
        <v>174</v>
      </c>
      <c r="B179" s="51">
        <f>'FY2016 RPDC '!B175</f>
        <v>3798</v>
      </c>
      <c r="C179" s="51">
        <f>'FY2016 RPDC '!C175</f>
        <v>3798</v>
      </c>
      <c r="D179" s="52" t="str">
        <f>'FY2016 RPDC '!D175</f>
        <v>LOGAN-MAGNOLIA</v>
      </c>
      <c r="E179" s="97">
        <f>RealAuthFY11!E179-RealAuthFY10!E179</f>
        <v>9.3000000000000682</v>
      </c>
      <c r="F179" s="55">
        <f>'FY2016 RPDC '!K175-'FY2016 RPDC '!F175</f>
        <v>80</v>
      </c>
      <c r="G179" s="55">
        <f>'FY2016 RPDC '!L175-'FY2016 RPDC '!G175</f>
        <v>104315.40000000037</v>
      </c>
      <c r="H179" s="55">
        <f>'FY2016 RPDC '!M175-'FY2016 RPDC '!H175</f>
        <v>0</v>
      </c>
      <c r="I179" s="55">
        <f>'FY2016 RPDC '!N175-'FY2016 RPDC '!I175</f>
        <v>104315.40000000037</v>
      </c>
      <c r="J179" s="59">
        <f>RealAuthFY11!J179-RealAuthFY10!J179</f>
        <v>75596.79999999993</v>
      </c>
      <c r="K179" s="59">
        <f>RealAuthFY11!K179-RealAuthFY10!K179</f>
        <v>62528</v>
      </c>
      <c r="L179" s="59">
        <f>RealAuthFY11!L179-RealAuthFY10!L179</f>
        <v>246145.19999999972</v>
      </c>
      <c r="M179" s="59">
        <f>RealAuthFY11!M179-RealAuthFY10!M179</f>
        <v>-16844</v>
      </c>
      <c r="N179" s="59">
        <f>RealAuthFY11!N179-RealAuthFY10!N179</f>
        <v>0</v>
      </c>
      <c r="O179" s="59">
        <f>RealAuthFY11!O179-RealAuthFY10!O179</f>
        <v>0</v>
      </c>
      <c r="P179" s="59">
        <f>RealAuthFY11!P179-RealAuthFY10!P179</f>
        <v>-36601.399999999994</v>
      </c>
      <c r="Q179" s="59">
        <f>RealAuthFY11!Q179-RealAuthFY10!Q179</f>
        <v>25042.799999999988</v>
      </c>
      <c r="R179" s="59">
        <f>RealAuthFY11!R179-RealAuthFY10!R179</f>
        <v>-0.22200000006705523</v>
      </c>
      <c r="S179" s="59">
        <f>RealAuthFY11!S179-RealAuthFY10!S179</f>
        <v>-4.9999999988358468E-2</v>
      </c>
      <c r="T179" s="59">
        <f>RealAuthFY11!T179-RealAuthFY10!T179</f>
        <v>-0.375</v>
      </c>
      <c r="U179" s="59">
        <f>RealAuthFY11!U179-RealAuthFY10!U179</f>
        <v>460182.152999999</v>
      </c>
    </row>
    <row r="180" spans="1:21" s="51" customFormat="1" ht="11.5" x14ac:dyDescent="0.25">
      <c r="A180" s="51">
        <f>'FY2016 RPDC '!A176</f>
        <v>175</v>
      </c>
      <c r="B180" s="51">
        <f>'FY2016 RPDC '!B176</f>
        <v>3816</v>
      </c>
      <c r="C180" s="51">
        <f>'FY2016 RPDC '!C176</f>
        <v>3816</v>
      </c>
      <c r="D180" s="52" t="str">
        <f>'FY2016 RPDC '!D176</f>
        <v>LONE TREE</v>
      </c>
      <c r="E180" s="97">
        <f>RealAuthFY11!E180-RealAuthFY10!E180</f>
        <v>-6.3999999999999773</v>
      </c>
      <c r="F180" s="55">
        <f>'FY2016 RPDC '!K176-'FY2016 RPDC '!F176</f>
        <v>80</v>
      </c>
      <c r="G180" s="55">
        <f>'FY2016 RPDC '!L176-'FY2016 RPDC '!G176</f>
        <v>-8894.3999999999069</v>
      </c>
      <c r="H180" s="55">
        <f>'FY2016 RPDC '!M176-'FY2016 RPDC '!H176</f>
        <v>-18365.129999999888</v>
      </c>
      <c r="I180" s="55">
        <f>'FY2016 RPDC '!N176-'FY2016 RPDC '!I176</f>
        <v>-27259.529999999795</v>
      </c>
      <c r="J180" s="59">
        <f>RealAuthFY11!J180-RealAuthFY10!J180</f>
        <v>-8703</v>
      </c>
      <c r="K180" s="59">
        <f>RealAuthFY11!K180-RealAuthFY10!K180</f>
        <v>11886</v>
      </c>
      <c r="L180" s="59">
        <f>RealAuthFY11!L180-RealAuthFY10!L180</f>
        <v>-11541</v>
      </c>
      <c r="M180" s="59">
        <f>RealAuthFY11!M180-RealAuthFY10!M180</f>
        <v>0</v>
      </c>
      <c r="N180" s="59">
        <f>RealAuthFY11!N180-RealAuthFY10!N180</f>
        <v>0</v>
      </c>
      <c r="O180" s="59">
        <f>RealAuthFY11!O180-RealAuthFY10!O180</f>
        <v>0</v>
      </c>
      <c r="P180" s="59">
        <f>RealAuthFY11!P180-RealAuthFY10!P180</f>
        <v>0</v>
      </c>
      <c r="Q180" s="59">
        <f>RealAuthFY11!Q180-RealAuthFY10!Q180</f>
        <v>0</v>
      </c>
      <c r="R180" s="59">
        <f>RealAuthFY11!R180-RealAuthFY10!R180</f>
        <v>200400.196</v>
      </c>
      <c r="S180" s="59">
        <f>RealAuthFY11!S180-RealAuthFY10!S180</f>
        <v>21290.847000000002</v>
      </c>
      <c r="T180" s="59">
        <f>RealAuthFY11!T180-RealAuthFY10!T180</f>
        <v>17601.603000000003</v>
      </c>
      <c r="U180" s="59">
        <f>RealAuthFY11!U180-RealAuthFY10!U180</f>
        <v>203675.11600000039</v>
      </c>
    </row>
    <row r="181" spans="1:21" s="51" customFormat="1" ht="11.5" x14ac:dyDescent="0.25">
      <c r="A181" s="51">
        <f>'FY2016 RPDC '!A177</f>
        <v>176</v>
      </c>
      <c r="B181" s="51">
        <f>'FY2016 RPDC '!B177</f>
        <v>3841</v>
      </c>
      <c r="C181" s="51">
        <f>'FY2016 RPDC '!C177</f>
        <v>3841</v>
      </c>
      <c r="D181" s="52" t="str">
        <f>'FY2016 RPDC '!D177</f>
        <v>LOUISA-MUSCATINE</v>
      </c>
      <c r="E181" s="97">
        <f>RealAuthFY11!E181-RealAuthFY10!E181</f>
        <v>-6</v>
      </c>
      <c r="F181" s="55">
        <f>'FY2016 RPDC '!K177-'FY2016 RPDC '!F177</f>
        <v>80</v>
      </c>
      <c r="G181" s="55">
        <f>'FY2016 RPDC '!L177-'FY2016 RPDC '!G177</f>
        <v>22996.399999999441</v>
      </c>
      <c r="H181" s="55">
        <f>'FY2016 RPDC '!M177-'FY2016 RPDC '!H177</f>
        <v>26079.090000000782</v>
      </c>
      <c r="I181" s="55">
        <f>'FY2016 RPDC '!N177-'FY2016 RPDC '!I177</f>
        <v>49075.490000000224</v>
      </c>
      <c r="J181" s="59">
        <f>RealAuthFY11!J181-RealAuthFY10!J181</f>
        <v>112938.30000000028</v>
      </c>
      <c r="K181" s="59">
        <f>RealAuthFY11!K181-RealAuthFY10!K181</f>
        <v>38083</v>
      </c>
      <c r="L181" s="59">
        <f>RealAuthFY11!L181-RealAuthFY10!L181</f>
        <v>359187.40000000014</v>
      </c>
      <c r="M181" s="59">
        <f>RealAuthFY11!M181-RealAuthFY10!M181</f>
        <v>80172</v>
      </c>
      <c r="N181" s="59">
        <f>RealAuthFY11!N181-RealAuthFY10!N181</f>
        <v>0</v>
      </c>
      <c r="O181" s="59">
        <f>RealAuthFY11!O181-RealAuthFY10!O181</f>
        <v>0</v>
      </c>
      <c r="P181" s="59">
        <f>RealAuthFY11!P181-RealAuthFY10!P181</f>
        <v>-12088.779999999999</v>
      </c>
      <c r="Q181" s="59">
        <f>RealAuthFY11!Q181-RealAuthFY10!Q181</f>
        <v>0</v>
      </c>
      <c r="R181" s="59">
        <f>RealAuthFY11!R181-RealAuthFY10!R181</f>
        <v>-0.36499999975785613</v>
      </c>
      <c r="S181" s="59">
        <f>RealAuthFY11!S181-RealAuthFY10!S181</f>
        <v>0.375</v>
      </c>
      <c r="T181" s="59">
        <f>RealAuthFY11!T181-RealAuthFY10!T181</f>
        <v>-4.0000000153668225E-3</v>
      </c>
      <c r="U181" s="59">
        <f>RealAuthFY11!U181-RealAuthFY10!U181</f>
        <v>627367.41600000206</v>
      </c>
    </row>
    <row r="182" spans="1:21" s="51" customFormat="1" ht="11.5" x14ac:dyDescent="0.25">
      <c r="A182" s="51">
        <f>'FY2016 RPDC '!A178</f>
        <v>177</v>
      </c>
      <c r="B182" s="51">
        <f>'FY2016 RPDC '!B178</f>
        <v>3897</v>
      </c>
      <c r="C182" s="51">
        <f>'FY2016 RPDC '!C178</f>
        <v>3897</v>
      </c>
      <c r="D182" s="52" t="str">
        <f>'FY2016 RPDC '!D178</f>
        <v>LU VERNE</v>
      </c>
      <c r="E182" s="97">
        <f>RealAuthFY11!E182-RealAuthFY10!E182</f>
        <v>-26</v>
      </c>
      <c r="F182" s="55">
        <f>'FY2016 RPDC '!K178-'FY2016 RPDC '!F178</f>
        <v>80</v>
      </c>
      <c r="G182" s="55">
        <f>'FY2016 RPDC '!L178-'FY2016 RPDC '!G178</f>
        <v>-157337.90000000014</v>
      </c>
      <c r="H182" s="55">
        <f>'FY2016 RPDC '!M178-'FY2016 RPDC '!H178</f>
        <v>151788.29000000004</v>
      </c>
      <c r="I182" s="55">
        <f>'FY2016 RPDC '!N178-'FY2016 RPDC '!I178</f>
        <v>-5549.6100000001024</v>
      </c>
      <c r="J182" s="59">
        <f>RealAuthFY11!J182-RealAuthFY10!J182</f>
        <v>33471</v>
      </c>
      <c r="K182" s="59">
        <f>RealAuthFY11!K182-RealAuthFY10!K182</f>
        <v>28610</v>
      </c>
      <c r="L182" s="59">
        <f>RealAuthFY11!L182-RealAuthFY10!L182</f>
        <v>33440</v>
      </c>
      <c r="M182" s="59">
        <f>RealAuthFY11!M182-RealAuthFY10!M182</f>
        <v>-11306</v>
      </c>
      <c r="N182" s="59">
        <f>RealAuthFY11!N182-RealAuthFY10!N182</f>
        <v>0</v>
      </c>
      <c r="O182" s="59">
        <f>RealAuthFY11!O182-RealAuthFY10!O182</f>
        <v>0</v>
      </c>
      <c r="P182" s="59">
        <f>RealAuthFY11!P182-RealAuthFY10!P182</f>
        <v>0</v>
      </c>
      <c r="Q182" s="59">
        <f>RealAuthFY11!Q182-RealAuthFY10!Q182</f>
        <v>48509.400000000023</v>
      </c>
      <c r="R182" s="59">
        <f>RealAuthFY11!R182-RealAuthFY10!R182</f>
        <v>-8.000000030733645E-3</v>
      </c>
      <c r="S182" s="59">
        <f>RealAuthFY11!S182-RealAuthFY10!S182</f>
        <v>7.9999999979918357E-3</v>
      </c>
      <c r="T182" s="59">
        <f>RealAuthFY11!T182-RealAuthFY10!T182</f>
        <v>-0.39200000000346336</v>
      </c>
      <c r="U182" s="59">
        <f>RealAuthFY11!U182-RealAuthFY10!U182</f>
        <v>127174.39799999981</v>
      </c>
    </row>
    <row r="183" spans="1:21" s="51" customFormat="1" ht="11.5" x14ac:dyDescent="0.25">
      <c r="A183" s="51">
        <f>'FY2016 RPDC '!A179</f>
        <v>178</v>
      </c>
      <c r="B183" s="51">
        <f>'FY2016 RPDC '!B179</f>
        <v>3906</v>
      </c>
      <c r="C183" s="51">
        <f>'FY2016 RPDC '!C179</f>
        <v>3906</v>
      </c>
      <c r="D183" s="52" t="str">
        <f>'FY2016 RPDC '!D179</f>
        <v>LYNNVILLE-SULLY</v>
      </c>
      <c r="E183" s="97">
        <f>RealAuthFY11!E183-RealAuthFY10!E183</f>
        <v>-5.4000000000000341</v>
      </c>
      <c r="F183" s="55">
        <f>'FY2016 RPDC '!K179-'FY2016 RPDC '!F179</f>
        <v>80</v>
      </c>
      <c r="G183" s="55">
        <f>'FY2016 RPDC '!L179-'FY2016 RPDC '!G179</f>
        <v>-184.60000000009313</v>
      </c>
      <c r="H183" s="55">
        <f>'FY2016 RPDC '!M179-'FY2016 RPDC '!H179</f>
        <v>27736.649999999907</v>
      </c>
      <c r="I183" s="55">
        <f>'FY2016 RPDC '!N179-'FY2016 RPDC '!I179</f>
        <v>27552.049999999814</v>
      </c>
      <c r="J183" s="59">
        <f>RealAuthFY11!J183-RealAuthFY10!J183</f>
        <v>-25856</v>
      </c>
      <c r="K183" s="59">
        <f>RealAuthFY11!K183-RealAuthFY10!K183</f>
        <v>17207</v>
      </c>
      <c r="L183" s="59">
        <f>RealAuthFY11!L183-RealAuthFY10!L183</f>
        <v>108393</v>
      </c>
      <c r="M183" s="59">
        <f>RealAuthFY11!M183-RealAuthFY10!M183</f>
        <v>-5544</v>
      </c>
      <c r="N183" s="59">
        <f>RealAuthFY11!N183-RealAuthFY10!N183</f>
        <v>0</v>
      </c>
      <c r="O183" s="59">
        <f>RealAuthFY11!O183-RealAuthFY10!O183</f>
        <v>0</v>
      </c>
      <c r="P183" s="59">
        <f>RealAuthFY11!P183-RealAuthFY10!P183</f>
        <v>-2540.56</v>
      </c>
      <c r="Q183" s="59">
        <f>RealAuthFY11!Q183-RealAuthFY10!Q183</f>
        <v>0</v>
      </c>
      <c r="R183" s="59">
        <f>RealAuthFY11!R183-RealAuthFY10!R183</f>
        <v>0.27999999996973202</v>
      </c>
      <c r="S183" s="59">
        <f>RealAuthFY11!S183-RealAuthFY10!S183</f>
        <v>3.7000000003899913E-2</v>
      </c>
      <c r="T183" s="59">
        <f>RealAuthFY11!T183-RealAuthFY10!T183</f>
        <v>-0.16900000000168802</v>
      </c>
      <c r="U183" s="59">
        <f>RealAuthFY11!U183-RealAuthFY10!U183</f>
        <v>119211.63799999934</v>
      </c>
    </row>
    <row r="184" spans="1:21" s="51" customFormat="1" ht="11.5" x14ac:dyDescent="0.25">
      <c r="A184" s="51">
        <f>'FY2016 RPDC '!A180</f>
        <v>179</v>
      </c>
      <c r="B184" s="51">
        <f>'FY2016 RPDC '!B180</f>
        <v>3942</v>
      </c>
      <c r="C184" s="51">
        <f>'FY2016 RPDC '!C180</f>
        <v>3942</v>
      </c>
      <c r="D184" s="52" t="str">
        <f>'FY2016 RPDC '!D180</f>
        <v>MADRID</v>
      </c>
      <c r="E184" s="97">
        <f>RealAuthFY11!E184-RealAuthFY10!E184</f>
        <v>25.799999999999955</v>
      </c>
      <c r="F184" s="55">
        <f>'FY2016 RPDC '!K180-'FY2016 RPDC '!F180</f>
        <v>80</v>
      </c>
      <c r="G184" s="55">
        <f>'FY2016 RPDC '!L180-'FY2016 RPDC '!G180</f>
        <v>218354.39999999944</v>
      </c>
      <c r="H184" s="55">
        <f>'FY2016 RPDC '!M180-'FY2016 RPDC '!H180</f>
        <v>-38072</v>
      </c>
      <c r="I184" s="55">
        <f>'FY2016 RPDC '!N180-'FY2016 RPDC '!I180</f>
        <v>180282.39999999944</v>
      </c>
      <c r="J184" s="59">
        <f>RealAuthFY11!J184-RealAuthFY10!J184</f>
        <v>-7148</v>
      </c>
      <c r="K184" s="59">
        <f>RealAuthFY11!K184-RealAuthFY10!K184</f>
        <v>-5998</v>
      </c>
      <c r="L184" s="59">
        <f>RealAuthFY11!L184-RealAuthFY10!L184</f>
        <v>-36944</v>
      </c>
      <c r="M184" s="59">
        <f>RealAuthFY11!M184-RealAuthFY10!M184</f>
        <v>0</v>
      </c>
      <c r="N184" s="59">
        <f>RealAuthFY11!N184-RealAuthFY10!N184</f>
        <v>0</v>
      </c>
      <c r="O184" s="59">
        <f>RealAuthFY11!O184-RealAuthFY10!O184</f>
        <v>0</v>
      </c>
      <c r="P184" s="59">
        <f>RealAuthFY11!P184-RealAuthFY10!P184</f>
        <v>0</v>
      </c>
      <c r="Q184" s="59">
        <f>RealAuthFY11!Q184-RealAuthFY10!Q184</f>
        <v>109423.8</v>
      </c>
      <c r="R184" s="59">
        <f>RealAuthFY11!R184-RealAuthFY10!R184</f>
        <v>174093.48999999993</v>
      </c>
      <c r="S184" s="59">
        <f>RealAuthFY11!S184-RealAuthFY10!S184</f>
        <v>17668.34</v>
      </c>
      <c r="T184" s="59">
        <f>RealAuthFY11!T184-RealAuthFY10!T184</f>
        <v>19412.465999999997</v>
      </c>
      <c r="U184" s="59">
        <f>RealAuthFY11!U184-RealAuthFY10!U184</f>
        <v>450790.49599999934</v>
      </c>
    </row>
    <row r="185" spans="1:21" s="51" customFormat="1" ht="11.5" x14ac:dyDescent="0.25">
      <c r="A185" s="51">
        <f>'FY2016 RPDC '!A181</f>
        <v>180</v>
      </c>
      <c r="B185" s="51">
        <f>'FY2016 RPDC '!B181</f>
        <v>4023</v>
      </c>
      <c r="C185" s="51">
        <f>'FY2016 RPDC '!C181</f>
        <v>4023</v>
      </c>
      <c r="D185" s="52" t="str">
        <f>'FY2016 RPDC '!D181</f>
        <v>MANSON-NORTHWEST WEBSTER</v>
      </c>
      <c r="E185" s="97">
        <f>RealAuthFY11!E185-RealAuthFY10!E185</f>
        <v>-37.700000000000045</v>
      </c>
      <c r="F185" s="55">
        <f>'FY2016 RPDC '!K181-'FY2016 RPDC '!F181</f>
        <v>80</v>
      </c>
      <c r="G185" s="55">
        <f>'FY2016 RPDC '!L181-'FY2016 RPDC '!G181</f>
        <v>-191596.20000000019</v>
      </c>
      <c r="H185" s="55">
        <f>'FY2016 RPDC '!M181-'FY2016 RPDC '!H181</f>
        <v>234714.66000000015</v>
      </c>
      <c r="I185" s="55">
        <f>'FY2016 RPDC '!N181-'FY2016 RPDC '!I181</f>
        <v>43118.459999999963</v>
      </c>
      <c r="J185" s="59">
        <f>RealAuthFY11!J185-RealAuthFY10!J185</f>
        <v>47307.700000000012</v>
      </c>
      <c r="K185" s="59">
        <f>RealAuthFY11!K185-RealAuthFY10!K185</f>
        <v>-115</v>
      </c>
      <c r="L185" s="59">
        <f>RealAuthFY11!L185-RealAuthFY10!L185</f>
        <v>-88874</v>
      </c>
      <c r="M185" s="59">
        <f>RealAuthFY11!M185-RealAuthFY10!M185</f>
        <v>0</v>
      </c>
      <c r="N185" s="59">
        <f>RealAuthFY11!N185-RealAuthFY10!N185</f>
        <v>0</v>
      </c>
      <c r="O185" s="59">
        <f>RealAuthFY11!O185-RealAuthFY10!O185</f>
        <v>0</v>
      </c>
      <c r="P185" s="59">
        <f>RealAuthFY11!P185-RealAuthFY10!P185</f>
        <v>0</v>
      </c>
      <c r="Q185" s="59">
        <f>RealAuthFY11!Q185-RealAuthFY10!Q185</f>
        <v>0</v>
      </c>
      <c r="R185" s="59">
        <f>RealAuthFY11!R185-RealAuthFY10!R185</f>
        <v>9.9000000045634806E-2</v>
      </c>
      <c r="S185" s="59">
        <f>RealAuthFY11!S185-RealAuthFY10!S185</f>
        <v>-0.16600000000471482</v>
      </c>
      <c r="T185" s="59">
        <f>RealAuthFY11!T185-RealAuthFY10!T185</f>
        <v>0.24399999999877764</v>
      </c>
      <c r="U185" s="59">
        <f>RealAuthFY11!U185-RealAuthFY10!U185</f>
        <v>1437.3370000002906</v>
      </c>
    </row>
    <row r="186" spans="1:21" s="51" customFormat="1" ht="11.5" x14ac:dyDescent="0.25">
      <c r="A186" s="51">
        <f>'FY2016 RPDC '!A182</f>
        <v>181</v>
      </c>
      <c r="B186" s="51">
        <f>'FY2016 RPDC '!B182</f>
        <v>4033</v>
      </c>
      <c r="C186" s="51">
        <f>'FY2016 RPDC '!C182</f>
        <v>4033</v>
      </c>
      <c r="D186" s="52" t="str">
        <f>'FY2016 RPDC '!D182</f>
        <v>MAPLE VALLEY</v>
      </c>
      <c r="E186" s="97">
        <f>RealAuthFY11!E186-RealAuthFY10!E186</f>
        <v>-9.5</v>
      </c>
      <c r="F186" s="55">
        <f>'FY2016 RPDC '!K182-'FY2016 RPDC '!F182</f>
        <v>80</v>
      </c>
      <c r="G186" s="55">
        <f>'FY2016 RPDC '!L182-'FY2016 RPDC '!G182</f>
        <v>-8405.2000000001863</v>
      </c>
      <c r="H186" s="55">
        <f>'FY2016 RPDC '!M182-'FY2016 RPDC '!H182</f>
        <v>35947.959999999963</v>
      </c>
      <c r="I186" s="55">
        <f>'FY2016 RPDC '!N182-'FY2016 RPDC '!I182</f>
        <v>27542.759999999776</v>
      </c>
      <c r="J186" s="59">
        <f>RealAuthFY11!J186-RealAuthFY10!J186</f>
        <v>-13726</v>
      </c>
      <c r="K186" s="59">
        <f>RealAuthFY11!K186-RealAuthFY10!K186</f>
        <v>56095</v>
      </c>
      <c r="L186" s="59">
        <f>RealAuthFY11!L186-RealAuthFY10!L186</f>
        <v>-11886</v>
      </c>
      <c r="M186" s="59">
        <f>RealAuthFY11!M186-RealAuthFY10!M186</f>
        <v>166901</v>
      </c>
      <c r="N186" s="59">
        <f>RealAuthFY11!N186-RealAuthFY10!N186</f>
        <v>0</v>
      </c>
      <c r="O186" s="59">
        <f>RealAuthFY11!O186-RealAuthFY10!O186</f>
        <v>0</v>
      </c>
      <c r="P186" s="59">
        <f>RealAuthFY11!P186-RealAuthFY10!P186</f>
        <v>0</v>
      </c>
      <c r="Q186" s="59">
        <f>RealAuthFY11!Q186-RealAuthFY10!Q186</f>
        <v>0</v>
      </c>
      <c r="R186" s="59">
        <f>RealAuthFY11!R186-RealAuthFY10!R186</f>
        <v>348129.10000000003</v>
      </c>
      <c r="S186" s="59">
        <f>RealAuthFY11!S186-RealAuthFY10!S186</f>
        <v>36674.959999999999</v>
      </c>
      <c r="T186" s="59">
        <f>RealAuthFY11!T186-RealAuthFY10!T186</f>
        <v>1117.3040000000001</v>
      </c>
      <c r="U186" s="59">
        <f>RealAuthFY11!U186-RealAuthFY10!U186</f>
        <v>610848.12399999984</v>
      </c>
    </row>
    <row r="187" spans="1:21" s="51" customFormat="1" ht="11.5" x14ac:dyDescent="0.25">
      <c r="A187" s="51">
        <f>'FY2016 RPDC '!A183</f>
        <v>182</v>
      </c>
      <c r="B187" s="51">
        <f>'FY2016 RPDC '!B183</f>
        <v>4041</v>
      </c>
      <c r="C187" s="51">
        <f>'FY2016 RPDC '!C183</f>
        <v>4041</v>
      </c>
      <c r="D187" s="52" t="str">
        <f>'FY2016 RPDC '!D183</f>
        <v>MAQUOKETA</v>
      </c>
      <c r="E187" s="97">
        <f>RealAuthFY11!E187-RealAuthFY10!E187</f>
        <v>2</v>
      </c>
      <c r="F187" s="55">
        <f>'FY2016 RPDC '!K183-'FY2016 RPDC '!F183</f>
        <v>80</v>
      </c>
      <c r="G187" s="55">
        <f>'FY2016 RPDC '!L183-'FY2016 RPDC '!G183</f>
        <v>121099.59999999963</v>
      </c>
      <c r="H187" s="55">
        <f>'FY2016 RPDC '!M183-'FY2016 RPDC '!H183</f>
        <v>0</v>
      </c>
      <c r="I187" s="55">
        <f>'FY2016 RPDC '!N183-'FY2016 RPDC '!I183</f>
        <v>121099.59999999963</v>
      </c>
      <c r="J187" s="59">
        <f>RealAuthFY11!J187-RealAuthFY10!J187</f>
        <v>23565.799999999988</v>
      </c>
      <c r="K187" s="59">
        <f>RealAuthFY11!K187-RealAuthFY10!K187</f>
        <v>40146</v>
      </c>
      <c r="L187" s="59">
        <f>RealAuthFY11!L187-RealAuthFY10!L187</f>
        <v>23642.299999999988</v>
      </c>
      <c r="M187" s="59">
        <f>RealAuthFY11!M187-RealAuthFY10!M187</f>
        <v>0</v>
      </c>
      <c r="N187" s="59">
        <f>RealAuthFY11!N187-RealAuthFY10!N187</f>
        <v>0</v>
      </c>
      <c r="O187" s="59">
        <f>RealAuthFY11!O187-RealAuthFY10!O187</f>
        <v>0</v>
      </c>
      <c r="P187" s="59">
        <f>RealAuthFY11!P187-RealAuthFY10!P187</f>
        <v>-3806.88</v>
      </c>
      <c r="Q187" s="59">
        <f>RealAuthFY11!Q187-RealAuthFY10!Q187</f>
        <v>120013.2</v>
      </c>
      <c r="R187" s="59">
        <f>RealAuthFY11!R187-RealAuthFY10!R187</f>
        <v>464389.75699999993</v>
      </c>
      <c r="S187" s="59">
        <f>RealAuthFY11!S187-RealAuthFY10!S187</f>
        <v>45581.901999999987</v>
      </c>
      <c r="T187" s="59">
        <f>RealAuthFY11!T187-RealAuthFY10!T187</f>
        <v>45267.490000000005</v>
      </c>
      <c r="U187" s="59">
        <f>RealAuthFY11!U187-RealAuthFY10!U187</f>
        <v>879899.16899999604</v>
      </c>
    </row>
    <row r="188" spans="1:21" s="51" customFormat="1" ht="11.5" x14ac:dyDescent="0.25">
      <c r="A188" s="51">
        <f>'FY2016 RPDC '!A184</f>
        <v>183</v>
      </c>
      <c r="B188" s="51">
        <f>'FY2016 RPDC '!B184</f>
        <v>4043</v>
      </c>
      <c r="C188" s="51">
        <f>'FY2016 RPDC '!C184</f>
        <v>4043</v>
      </c>
      <c r="D188" s="52" t="str">
        <f>'FY2016 RPDC '!D184</f>
        <v>MAQUOKETA VALLEY</v>
      </c>
      <c r="E188" s="97">
        <f>RealAuthFY11!E188-RealAuthFY10!E188</f>
        <v>31.899999999999977</v>
      </c>
      <c r="F188" s="55">
        <f>'FY2016 RPDC '!K184-'FY2016 RPDC '!F184</f>
        <v>80</v>
      </c>
      <c r="G188" s="55">
        <f>'FY2016 RPDC '!L184-'FY2016 RPDC '!G184</f>
        <v>261936</v>
      </c>
      <c r="H188" s="55">
        <f>'FY2016 RPDC '!M184-'FY2016 RPDC '!H184</f>
        <v>-49697</v>
      </c>
      <c r="I188" s="55">
        <f>'FY2016 RPDC '!N184-'FY2016 RPDC '!I184</f>
        <v>212239</v>
      </c>
      <c r="J188" s="59">
        <f>RealAuthFY11!J188-RealAuthFY10!J188</f>
        <v>-64702.199999999983</v>
      </c>
      <c r="K188" s="59">
        <f>RealAuthFY11!K188-RealAuthFY10!K188</f>
        <v>-690</v>
      </c>
      <c r="L188" s="59">
        <f>RealAuthFY11!L188-RealAuthFY10!L188</f>
        <v>24418.200000000012</v>
      </c>
      <c r="M188" s="59">
        <f>RealAuthFY11!M188-RealAuthFY10!M188</f>
        <v>0</v>
      </c>
      <c r="N188" s="59">
        <f>RealAuthFY11!N188-RealAuthFY10!N188</f>
        <v>0</v>
      </c>
      <c r="O188" s="59">
        <f>RealAuthFY11!O188-RealAuthFY10!O188</f>
        <v>0</v>
      </c>
      <c r="P188" s="59">
        <f>RealAuthFY11!P188-RealAuthFY10!P188</f>
        <v>1294.26</v>
      </c>
      <c r="Q188" s="59">
        <f>RealAuthFY11!Q188-RealAuthFY10!Q188</f>
        <v>0</v>
      </c>
      <c r="R188" s="59">
        <f>RealAuthFY11!R188-RealAuthFY10!R188</f>
        <v>53949.150000000023</v>
      </c>
      <c r="S188" s="59">
        <f>RealAuthFY11!S188-RealAuthFY10!S188</f>
        <v>5912.4900000000052</v>
      </c>
      <c r="T188" s="59">
        <f>RealAuthFY11!T188-RealAuthFY10!T188</f>
        <v>6462.8700000000026</v>
      </c>
      <c r="U188" s="59">
        <f>RealAuthFY11!U188-RealAuthFY10!U188</f>
        <v>238883.76999999955</v>
      </c>
    </row>
    <row r="189" spans="1:21" s="51" customFormat="1" ht="11.5" x14ac:dyDescent="0.25">
      <c r="A189" s="51">
        <f>'FY2016 RPDC '!A185</f>
        <v>184</v>
      </c>
      <c r="B189" s="51">
        <f>'FY2016 RPDC '!B185</f>
        <v>4068</v>
      </c>
      <c r="C189" s="51">
        <f>'FY2016 RPDC '!C185</f>
        <v>4068</v>
      </c>
      <c r="D189" s="52" t="str">
        <f>'FY2016 RPDC '!D185</f>
        <v>MARCUS-MERIDEN-CLEGHORN</v>
      </c>
      <c r="E189" s="97">
        <f>RealAuthFY11!E189-RealAuthFY10!E189</f>
        <v>11</v>
      </c>
      <c r="F189" s="55">
        <f>'FY2016 RPDC '!K185-'FY2016 RPDC '!F185</f>
        <v>80</v>
      </c>
      <c r="G189" s="55">
        <f>'FY2016 RPDC '!L185-'FY2016 RPDC '!G185</f>
        <v>105947.19999999972</v>
      </c>
      <c r="H189" s="55">
        <f>'FY2016 RPDC '!M185-'FY2016 RPDC '!H185</f>
        <v>-33693</v>
      </c>
      <c r="I189" s="55">
        <f>'FY2016 RPDC '!N185-'FY2016 RPDC '!I185</f>
        <v>72254.199999999721</v>
      </c>
      <c r="J189" s="59">
        <f>RealAuthFY11!J189-RealAuthFY10!J189</f>
        <v>22722</v>
      </c>
      <c r="K189" s="59">
        <f>RealAuthFY11!K189-RealAuthFY10!K189</f>
        <v>93359</v>
      </c>
      <c r="L189" s="59">
        <f>RealAuthFY11!L189-RealAuthFY10!L189</f>
        <v>13836</v>
      </c>
      <c r="M189" s="59">
        <f>RealAuthFY11!M189-RealAuthFY10!M189</f>
        <v>47966</v>
      </c>
      <c r="N189" s="59">
        <f>RealAuthFY11!N189-RealAuthFY10!N189</f>
        <v>0</v>
      </c>
      <c r="O189" s="59">
        <f>RealAuthFY11!O189-RealAuthFY10!O189</f>
        <v>0</v>
      </c>
      <c r="P189" s="59">
        <f>RealAuthFY11!P189-RealAuthFY10!P189</f>
        <v>0</v>
      </c>
      <c r="Q189" s="59">
        <f>RealAuthFY11!Q189-RealAuthFY10!Q189</f>
        <v>49417.200000000004</v>
      </c>
      <c r="R189" s="59">
        <f>RealAuthFY11!R189-RealAuthFY10!R189</f>
        <v>45391.593999999983</v>
      </c>
      <c r="S189" s="59">
        <f>RealAuthFY11!S189-RealAuthFY10!S189</f>
        <v>4651.6359999999986</v>
      </c>
      <c r="T189" s="59">
        <f>RealAuthFY11!T189-RealAuthFY10!T189</f>
        <v>3716.9400000000005</v>
      </c>
      <c r="U189" s="59">
        <f>RealAuthFY11!U189-RealAuthFY10!U189</f>
        <v>353314.56999999937</v>
      </c>
    </row>
    <row r="190" spans="1:21" s="51" customFormat="1" ht="11.5" x14ac:dyDescent="0.25">
      <c r="A190" s="51">
        <f>'FY2016 RPDC '!A186</f>
        <v>185</v>
      </c>
      <c r="B190" s="51">
        <f>'FY2016 RPDC '!B186</f>
        <v>4086</v>
      </c>
      <c r="C190" s="51">
        <f>'FY2016 RPDC '!C186</f>
        <v>4086</v>
      </c>
      <c r="D190" s="52" t="str">
        <f>'FY2016 RPDC '!D186</f>
        <v>MARION</v>
      </c>
      <c r="E190" s="97">
        <f>RealAuthFY11!E190-RealAuthFY10!E190</f>
        <v>71.400000000000091</v>
      </c>
      <c r="F190" s="55">
        <f>'FY2016 RPDC '!K186-'FY2016 RPDC '!F186</f>
        <v>80</v>
      </c>
      <c r="G190" s="55">
        <f>'FY2016 RPDC '!L186-'FY2016 RPDC '!G186</f>
        <v>616647.20000000112</v>
      </c>
      <c r="H190" s="55">
        <f>'FY2016 RPDC '!M186-'FY2016 RPDC '!H186</f>
        <v>0</v>
      </c>
      <c r="I190" s="55">
        <f>'FY2016 RPDC '!N186-'FY2016 RPDC '!I186</f>
        <v>616647.20000000112</v>
      </c>
      <c r="J190" s="59">
        <f>RealAuthFY11!J190-RealAuthFY10!J190</f>
        <v>-6173</v>
      </c>
      <c r="K190" s="59">
        <f>RealAuthFY11!K190-RealAuthFY10!K190</f>
        <v>-683445</v>
      </c>
      <c r="L190" s="59">
        <f>RealAuthFY11!L190-RealAuthFY10!L190</f>
        <v>4025</v>
      </c>
      <c r="M190" s="59">
        <f>RealAuthFY11!M190-RealAuthFY10!M190</f>
        <v>596907.20000000007</v>
      </c>
      <c r="N190" s="59">
        <f>RealAuthFY11!N190-RealAuthFY10!N190</f>
        <v>0</v>
      </c>
      <c r="O190" s="59">
        <f>RealAuthFY11!O190-RealAuthFY10!O190</f>
        <v>0</v>
      </c>
      <c r="P190" s="59">
        <f>RealAuthFY11!P190-RealAuthFY10!P190</f>
        <v>0</v>
      </c>
      <c r="Q190" s="59">
        <f>RealAuthFY11!Q190-RealAuthFY10!Q190</f>
        <v>78447.599999999991</v>
      </c>
      <c r="R190" s="59">
        <f>RealAuthFY11!R190-RealAuthFY10!R190</f>
        <v>889144.1320000001</v>
      </c>
      <c r="S190" s="59">
        <f>RealAuthFY11!S190-RealAuthFY10!S190</f>
        <v>105903.43</v>
      </c>
      <c r="T190" s="59">
        <f>RealAuthFY11!T190-RealAuthFY10!T190</f>
        <v>90617.497999999992</v>
      </c>
      <c r="U190" s="59">
        <f>RealAuthFY11!U190-RealAuthFY10!U190</f>
        <v>1692074.0600000005</v>
      </c>
    </row>
    <row r="191" spans="1:21" s="51" customFormat="1" ht="11.5" x14ac:dyDescent="0.25">
      <c r="A191" s="51">
        <f>'FY2016 RPDC '!A187</f>
        <v>186</v>
      </c>
      <c r="B191" s="51">
        <f>'FY2016 RPDC '!B187</f>
        <v>4104</v>
      </c>
      <c r="C191" s="51">
        <f>'FY2016 RPDC '!C187</f>
        <v>4104</v>
      </c>
      <c r="D191" s="52" t="str">
        <f>'FY2016 RPDC '!D187</f>
        <v>MARSHALLTOWN</v>
      </c>
      <c r="E191" s="97">
        <f>RealAuthFY11!E191-RealAuthFY10!E191</f>
        <v>-3.5</v>
      </c>
      <c r="F191" s="55">
        <f>'FY2016 RPDC '!K187-'FY2016 RPDC '!F187</f>
        <v>80</v>
      </c>
      <c r="G191" s="55">
        <f>'FY2016 RPDC '!L187-'FY2016 RPDC '!G187</f>
        <v>408375</v>
      </c>
      <c r="H191" s="55">
        <f>'FY2016 RPDC '!M187-'FY2016 RPDC '!H187</f>
        <v>0</v>
      </c>
      <c r="I191" s="55">
        <f>'FY2016 RPDC '!N187-'FY2016 RPDC '!I187</f>
        <v>408375</v>
      </c>
      <c r="J191" s="59">
        <f>RealAuthFY11!J191-RealAuthFY10!J191</f>
        <v>-711.39999999996508</v>
      </c>
      <c r="K191" s="59">
        <f>RealAuthFY11!K191-RealAuthFY10!K191</f>
        <v>17139</v>
      </c>
      <c r="L191" s="59">
        <f>RealAuthFY11!L191-RealAuthFY10!L191</f>
        <v>155363.6999999999</v>
      </c>
      <c r="M191" s="59">
        <f>RealAuthFY11!M191-RealAuthFY10!M191</f>
        <v>-134467</v>
      </c>
      <c r="N191" s="59">
        <f>RealAuthFY11!N191-RealAuthFY10!N191</f>
        <v>0</v>
      </c>
      <c r="O191" s="59">
        <f>RealAuthFY11!O191-RealAuthFY10!O191</f>
        <v>0</v>
      </c>
      <c r="P191" s="59">
        <f>RealAuthFY11!P191-RealAuthFY10!P191</f>
        <v>0</v>
      </c>
      <c r="Q191" s="59">
        <f>RealAuthFY11!Q191-RealAuthFY10!Q191</f>
        <v>0</v>
      </c>
      <c r="R191" s="59">
        <f>RealAuthFY11!R191-RealAuthFY10!R191</f>
        <v>2559355.3170000003</v>
      </c>
      <c r="S191" s="59">
        <f>RealAuthFY11!S191-RealAuthFY10!S191</f>
        <v>275715.64399999997</v>
      </c>
      <c r="T191" s="59">
        <f>RealAuthFY11!T191-RealAuthFY10!T191</f>
        <v>209088.77499999999</v>
      </c>
      <c r="U191" s="59">
        <f>RealAuthFY11!U191-RealAuthFY10!U191</f>
        <v>3489859.0359999985</v>
      </c>
    </row>
    <row r="192" spans="1:21" s="51" customFormat="1" ht="11.5" x14ac:dyDescent="0.25">
      <c r="A192" s="51">
        <f>'FY2016 RPDC '!A188</f>
        <v>187</v>
      </c>
      <c r="B192" s="51">
        <f>'FY2016 RPDC '!B188</f>
        <v>4122</v>
      </c>
      <c r="C192" s="51">
        <f>'FY2016 RPDC '!C188</f>
        <v>4122</v>
      </c>
      <c r="D192" s="52" t="str">
        <f>'FY2016 RPDC '!D188</f>
        <v>MARTENSDALE-ST MARYS</v>
      </c>
      <c r="E192" s="97">
        <f>RealAuthFY11!E192-RealAuthFY10!E192</f>
        <v>-4.7999999999999545</v>
      </c>
      <c r="F192" s="55">
        <f>'FY2016 RPDC '!K188-'FY2016 RPDC '!F188</f>
        <v>80</v>
      </c>
      <c r="G192" s="55">
        <f>'FY2016 RPDC '!L188-'FY2016 RPDC '!G188</f>
        <v>11499.200000000186</v>
      </c>
      <c r="H192" s="55">
        <f>'FY2016 RPDC '!M188-'FY2016 RPDC '!H188</f>
        <v>22272.429999999702</v>
      </c>
      <c r="I192" s="55">
        <f>'FY2016 RPDC '!N188-'FY2016 RPDC '!I188</f>
        <v>33771.629999999888</v>
      </c>
      <c r="J192" s="59">
        <f>RealAuthFY11!J192-RealAuthFY10!J192</f>
        <v>-61512.200000000041</v>
      </c>
      <c r="K192" s="59">
        <f>RealAuthFY11!K192-RealAuthFY10!K192</f>
        <v>-625214.6</v>
      </c>
      <c r="L192" s="59">
        <f>RealAuthFY11!L192-RealAuthFY10!L192</f>
        <v>-53763.999999999985</v>
      </c>
      <c r="M192" s="59">
        <f>RealAuthFY11!M192-RealAuthFY10!M192</f>
        <v>374106</v>
      </c>
      <c r="N192" s="59">
        <f>RealAuthFY11!N192-RealAuthFY10!N192</f>
        <v>0</v>
      </c>
      <c r="O192" s="59">
        <f>RealAuthFY11!O192-RealAuthFY10!O192</f>
        <v>0</v>
      </c>
      <c r="P192" s="59">
        <f>RealAuthFY11!P192-RealAuthFY10!P192</f>
        <v>0</v>
      </c>
      <c r="Q192" s="59">
        <f>RealAuthFY11!Q192-RealAuthFY10!Q192</f>
        <v>-37444.799999999988</v>
      </c>
      <c r="R192" s="59">
        <f>RealAuthFY11!R192-RealAuthFY10!R192</f>
        <v>7350.3089999999502</v>
      </c>
      <c r="S192" s="59">
        <f>RealAuthFY11!S192-RealAuthFY10!S192</f>
        <v>745.56000000000495</v>
      </c>
      <c r="T192" s="59">
        <f>RealAuthFY11!T192-RealAuthFY10!T192</f>
        <v>746.01100000000588</v>
      </c>
      <c r="U192" s="59">
        <f>RealAuthFY11!U192-RealAuthFY10!U192</f>
        <v>-361216.09000000078</v>
      </c>
    </row>
    <row r="193" spans="1:21" s="51" customFormat="1" ht="11.5" x14ac:dyDescent="0.25">
      <c r="A193" s="51">
        <f>'FY2016 RPDC '!A189</f>
        <v>188</v>
      </c>
      <c r="B193" s="51">
        <f>'FY2016 RPDC '!B189</f>
        <v>4131</v>
      </c>
      <c r="C193" s="51">
        <f>'FY2016 RPDC '!C189</f>
        <v>4131</v>
      </c>
      <c r="D193" s="52" t="str">
        <f>'FY2016 RPDC '!D189</f>
        <v>MASON CITY</v>
      </c>
      <c r="E193" s="97">
        <f>RealAuthFY11!E193-RealAuthFY10!E193</f>
        <v>20.800000000000182</v>
      </c>
      <c r="F193" s="55">
        <f>'FY2016 RPDC '!K189-'FY2016 RPDC '!F189</f>
        <v>80</v>
      </c>
      <c r="G193" s="55">
        <f>'FY2016 RPDC '!L189-'FY2016 RPDC '!G189</f>
        <v>433550</v>
      </c>
      <c r="H193" s="55">
        <f>'FY2016 RPDC '!M189-'FY2016 RPDC '!H189</f>
        <v>0</v>
      </c>
      <c r="I193" s="55">
        <f>'FY2016 RPDC '!N189-'FY2016 RPDC '!I189</f>
        <v>433550</v>
      </c>
      <c r="J193" s="59">
        <f>RealAuthFY11!J193-RealAuthFY10!J193</f>
        <v>-78646</v>
      </c>
      <c r="K193" s="59">
        <f>RealAuthFY11!K193-RealAuthFY10!K193</f>
        <v>-1035</v>
      </c>
      <c r="L193" s="59">
        <f>RealAuthFY11!L193-RealAuthFY10!L193</f>
        <v>55817.299999999988</v>
      </c>
      <c r="M193" s="59">
        <f>RealAuthFY11!M193-RealAuthFY10!M193</f>
        <v>-9603.7000000000698</v>
      </c>
      <c r="N193" s="59">
        <f>RealAuthFY11!N193-RealAuthFY10!N193</f>
        <v>0</v>
      </c>
      <c r="O193" s="59">
        <f>RealAuthFY11!O193-RealAuthFY10!O193</f>
        <v>0</v>
      </c>
      <c r="P193" s="59">
        <f>RealAuthFY11!P193-RealAuthFY10!P193</f>
        <v>7816.16</v>
      </c>
      <c r="Q193" s="59">
        <f>RealAuthFY11!Q193-RealAuthFY10!Q193</f>
        <v>222377.4</v>
      </c>
      <c r="R193" s="59">
        <f>RealAuthFY11!R193-RealAuthFY10!R193</f>
        <v>1228745.284</v>
      </c>
      <c r="S193" s="59">
        <f>RealAuthFY11!S193-RealAuthFY10!S193</f>
        <v>144263.125</v>
      </c>
      <c r="T193" s="59">
        <f>RealAuthFY11!T193-RealAuthFY10!T193</f>
        <v>146768.14299999998</v>
      </c>
      <c r="U193" s="59">
        <f>RealAuthFY11!U193-RealAuthFY10!U193</f>
        <v>2150052.7119999975</v>
      </c>
    </row>
    <row r="194" spans="1:21" s="51" customFormat="1" ht="11.5" x14ac:dyDescent="0.25">
      <c r="A194" s="51">
        <f>'FY2016 RPDC '!A190</f>
        <v>189</v>
      </c>
      <c r="B194" s="51">
        <f>'FY2016 RPDC '!B190</f>
        <v>4203</v>
      </c>
      <c r="C194" s="51">
        <f>'FY2016 RPDC '!C190</f>
        <v>4203</v>
      </c>
      <c r="D194" s="52" t="str">
        <f>'FY2016 RPDC '!D190</f>
        <v>MEDIAPOLIS</v>
      </c>
      <c r="E194" s="97">
        <f>RealAuthFY11!E194-RealAuthFY10!E194</f>
        <v>19.399999999999977</v>
      </c>
      <c r="F194" s="55">
        <f>'FY2016 RPDC '!K190-'FY2016 RPDC '!F190</f>
        <v>80</v>
      </c>
      <c r="G194" s="55">
        <f>'FY2016 RPDC '!L190-'FY2016 RPDC '!G190</f>
        <v>184012.39999999944</v>
      </c>
      <c r="H194" s="55">
        <f>'FY2016 RPDC '!M190-'FY2016 RPDC '!H190</f>
        <v>0</v>
      </c>
      <c r="I194" s="55">
        <f>'FY2016 RPDC '!N190-'FY2016 RPDC '!I190</f>
        <v>184012.39999999944</v>
      </c>
      <c r="J194" s="59">
        <f>RealAuthFY11!J194-RealAuthFY10!J194</f>
        <v>33550.5</v>
      </c>
      <c r="K194" s="59">
        <f>RealAuthFY11!K194-RealAuthFY10!K194</f>
        <v>11255</v>
      </c>
      <c r="L194" s="59">
        <f>RealAuthFY11!L194-RealAuthFY10!L194</f>
        <v>-35770</v>
      </c>
      <c r="M194" s="59">
        <f>RealAuthFY11!M194-RealAuthFY10!M194</f>
        <v>6030</v>
      </c>
      <c r="N194" s="59">
        <f>RealAuthFY11!N194-RealAuthFY10!N194</f>
        <v>0</v>
      </c>
      <c r="O194" s="59">
        <f>RealAuthFY11!O194-RealAuthFY10!O194</f>
        <v>0</v>
      </c>
      <c r="P194" s="59">
        <f>RealAuthFY11!P194-RealAuthFY10!P194</f>
        <v>75.900000000000091</v>
      </c>
      <c r="Q194" s="59">
        <f>RealAuthFY11!Q194-RealAuthFY10!Q194</f>
        <v>-11435.999999999985</v>
      </c>
      <c r="R194" s="59">
        <f>RealAuthFY11!R194-RealAuthFY10!R194</f>
        <v>0.36999999999534339</v>
      </c>
      <c r="S194" s="59">
        <f>RealAuthFY11!S194-RealAuthFY10!S194</f>
        <v>-0.38900000000285218</v>
      </c>
      <c r="T194" s="59">
        <f>RealAuthFY11!T194-RealAuthFY10!T194</f>
        <v>-0.26500000000669388</v>
      </c>
      <c r="U194" s="59">
        <f>RealAuthFY11!U194-RealAuthFY10!U194</f>
        <v>187717.51599999983</v>
      </c>
    </row>
    <row r="195" spans="1:21" s="51" customFormat="1" ht="11.5" x14ac:dyDescent="0.25">
      <c r="A195" s="51">
        <f>'FY2016 RPDC '!A191</f>
        <v>190</v>
      </c>
      <c r="B195" s="51">
        <f>'FY2016 RPDC '!B191</f>
        <v>4212</v>
      </c>
      <c r="C195" s="51">
        <f>'FY2016 RPDC '!C191</f>
        <v>4212</v>
      </c>
      <c r="D195" s="52" t="str">
        <f>'FY2016 RPDC '!D191</f>
        <v>MELCHER-DALLAS</v>
      </c>
      <c r="E195" s="97">
        <f>RealAuthFY11!E195-RealAuthFY10!E195</f>
        <v>13.100000000000023</v>
      </c>
      <c r="F195" s="55">
        <f>'FY2016 RPDC '!K191-'FY2016 RPDC '!F191</f>
        <v>80</v>
      </c>
      <c r="G195" s="55">
        <f>'FY2016 RPDC '!L191-'FY2016 RPDC '!G191</f>
        <v>109562.60000000009</v>
      </c>
      <c r="H195" s="55">
        <f>'FY2016 RPDC '!M191-'FY2016 RPDC '!H191</f>
        <v>0</v>
      </c>
      <c r="I195" s="55">
        <f>'FY2016 RPDC '!N191-'FY2016 RPDC '!I191</f>
        <v>109562.60000000009</v>
      </c>
      <c r="J195" s="59">
        <f>RealAuthFY11!J195-RealAuthFY10!J195</f>
        <v>-35225</v>
      </c>
      <c r="K195" s="59">
        <f>RealAuthFY11!K195-RealAuthFY10!K195</f>
        <v>11261</v>
      </c>
      <c r="L195" s="59">
        <f>RealAuthFY11!L195-RealAuthFY10!L195</f>
        <v>6752.2000000000116</v>
      </c>
      <c r="M195" s="59">
        <f>RealAuthFY11!M195-RealAuthFY10!M195</f>
        <v>-5803</v>
      </c>
      <c r="N195" s="59">
        <f>RealAuthFY11!N195-RealAuthFY10!N195</f>
        <v>0</v>
      </c>
      <c r="O195" s="59">
        <f>RealAuthFY11!O195-RealAuthFY10!O195</f>
        <v>0</v>
      </c>
      <c r="P195" s="59">
        <f>RealAuthFY11!P195-RealAuthFY10!P195</f>
        <v>0</v>
      </c>
      <c r="Q195" s="59">
        <f>RealAuthFY11!Q195-RealAuthFY10!Q195</f>
        <v>0</v>
      </c>
      <c r="R195" s="59">
        <f>RealAuthFY11!R195-RealAuthFY10!R195</f>
        <v>-0.27700000003096648</v>
      </c>
      <c r="S195" s="59">
        <f>RealAuthFY11!S195-RealAuthFY10!S195</f>
        <v>0.39999999999781721</v>
      </c>
      <c r="T195" s="59">
        <f>RealAuthFY11!T195-RealAuthFY10!T195</f>
        <v>-0.36600000000180444</v>
      </c>
      <c r="U195" s="59">
        <f>RealAuthFY11!U195-RealAuthFY10!U195</f>
        <v>86547.55700000003</v>
      </c>
    </row>
    <row r="196" spans="1:21" s="51" customFormat="1" ht="11.5" x14ac:dyDescent="0.25">
      <c r="A196" s="51">
        <f>'FY2016 RPDC '!A192</f>
        <v>191</v>
      </c>
      <c r="B196" s="51">
        <f>'FY2016 RPDC '!B192</f>
        <v>4419</v>
      </c>
      <c r="C196" s="51">
        <f>'FY2016 RPDC '!C192</f>
        <v>4419</v>
      </c>
      <c r="D196" s="52" t="str">
        <f>'FY2016 RPDC '!D192</f>
        <v>MFL-MAR MAC</v>
      </c>
      <c r="E196" s="97">
        <f>RealAuthFY11!E196-RealAuthFY10!E196</f>
        <v>-17.900000000000091</v>
      </c>
      <c r="F196" s="55">
        <f>'FY2016 RPDC '!K192-'FY2016 RPDC '!F192</f>
        <v>80</v>
      </c>
      <c r="G196" s="55">
        <f>'FY2016 RPDC '!L192-'FY2016 RPDC '!G192</f>
        <v>-52510.100000000559</v>
      </c>
      <c r="H196" s="55">
        <f>'FY2016 RPDC '!M192-'FY2016 RPDC '!H192</f>
        <v>103362.73000000045</v>
      </c>
      <c r="I196" s="55">
        <f>'FY2016 RPDC '!N192-'FY2016 RPDC '!I192</f>
        <v>50852.629999999888</v>
      </c>
      <c r="J196" s="59">
        <f>RealAuthFY11!J196-RealAuthFY10!J196</f>
        <v>-79401.499999999884</v>
      </c>
      <c r="K196" s="59">
        <f>RealAuthFY11!K196-RealAuthFY10!K196</f>
        <v>-175635</v>
      </c>
      <c r="L196" s="59">
        <f>RealAuthFY11!L196-RealAuthFY10!L196</f>
        <v>127303.50000000093</v>
      </c>
      <c r="M196" s="59">
        <f>RealAuthFY11!M196-RealAuthFY10!M196</f>
        <v>-5755</v>
      </c>
      <c r="N196" s="59">
        <f>RealAuthFY11!N196-RealAuthFY10!N196</f>
        <v>0</v>
      </c>
      <c r="O196" s="59">
        <f>RealAuthFY11!O196-RealAuthFY10!O196</f>
        <v>0</v>
      </c>
      <c r="P196" s="59">
        <f>RealAuthFY11!P196-RealAuthFY10!P196</f>
        <v>0</v>
      </c>
      <c r="Q196" s="59">
        <f>RealAuthFY11!Q196-RealAuthFY10!Q196</f>
        <v>359100</v>
      </c>
      <c r="R196" s="59">
        <f>RealAuthFY11!R196-RealAuthFY10!R196</f>
        <v>-0.38399999984540045</v>
      </c>
      <c r="S196" s="59">
        <f>RealAuthFY11!S196-RealAuthFY10!S196</f>
        <v>8.000000000174623E-2</v>
      </c>
      <c r="T196" s="59">
        <f>RealAuthFY11!T196-RealAuthFY10!T196</f>
        <v>-0.21600000000034925</v>
      </c>
      <c r="U196" s="59">
        <f>RealAuthFY11!U196-RealAuthFY10!U196</f>
        <v>276464.1099999994</v>
      </c>
    </row>
    <row r="197" spans="1:21" s="51" customFormat="1" ht="11.5" x14ac:dyDescent="0.25">
      <c r="A197" s="51">
        <f>'FY2016 RPDC '!A193</f>
        <v>192</v>
      </c>
      <c r="B197" s="51">
        <f>'FY2016 RPDC '!B193</f>
        <v>4269</v>
      </c>
      <c r="C197" s="51">
        <f>'FY2016 RPDC '!C193</f>
        <v>4269</v>
      </c>
      <c r="D197" s="52" t="str">
        <f>'FY2016 RPDC '!D193</f>
        <v>MIDLAND</v>
      </c>
      <c r="E197" s="97">
        <f>RealAuthFY11!E197-RealAuthFY10!E197</f>
        <v>-27</v>
      </c>
      <c r="F197" s="55">
        <f>'FY2016 RPDC '!K193-'FY2016 RPDC '!F193</f>
        <v>80</v>
      </c>
      <c r="G197" s="55">
        <f>'FY2016 RPDC '!L193-'FY2016 RPDC '!G193</f>
        <v>-132125</v>
      </c>
      <c r="H197" s="55">
        <f>'FY2016 RPDC '!M193-'FY2016 RPDC '!H193</f>
        <v>167885.70000000019</v>
      </c>
      <c r="I197" s="55">
        <f>'FY2016 RPDC '!N193-'FY2016 RPDC '!I193</f>
        <v>35760.700000000186</v>
      </c>
      <c r="J197" s="59">
        <f>RealAuthFY11!J197-RealAuthFY10!J197</f>
        <v>23241.200000000186</v>
      </c>
      <c r="K197" s="59">
        <f>RealAuthFY11!K197-RealAuthFY10!K197</f>
        <v>67063</v>
      </c>
      <c r="L197" s="59">
        <f>RealAuthFY11!L197-RealAuthFY10!L197</f>
        <v>-38807.400000000023</v>
      </c>
      <c r="M197" s="59">
        <f>RealAuthFY11!M197-RealAuthFY10!M197</f>
        <v>-15702</v>
      </c>
      <c r="N197" s="59">
        <f>RealAuthFY11!N197-RealAuthFY10!N197</f>
        <v>0</v>
      </c>
      <c r="O197" s="59">
        <f>RealAuthFY11!O197-RealAuthFY10!O197</f>
        <v>0</v>
      </c>
      <c r="P197" s="59">
        <f>RealAuthFY11!P197-RealAuthFY10!P197</f>
        <v>-230092.93999999994</v>
      </c>
      <c r="Q197" s="59">
        <f>RealAuthFY11!Q197-RealAuthFY10!Q197</f>
        <v>148524</v>
      </c>
      <c r="R197" s="59">
        <f>RealAuthFY11!R197-RealAuthFY10!R197</f>
        <v>-0.13700000010430813</v>
      </c>
      <c r="S197" s="59">
        <f>RealAuthFY11!S197-RealAuthFY10!S197</f>
        <v>-0.17700000002514571</v>
      </c>
      <c r="T197" s="59">
        <f>RealAuthFY11!T197-RealAuthFY10!T197</f>
        <v>-0.48900000005960464</v>
      </c>
      <c r="U197" s="59">
        <f>RealAuthFY11!U197-RealAuthFY10!U197</f>
        <v>-10014.242999999784</v>
      </c>
    </row>
    <row r="198" spans="1:21" s="51" customFormat="1" ht="11.5" x14ac:dyDescent="0.25">
      <c r="A198" s="51">
        <f>'FY2016 RPDC '!A194</f>
        <v>193</v>
      </c>
      <c r="B198" s="51">
        <f>'FY2016 RPDC '!B194</f>
        <v>4271</v>
      </c>
      <c r="C198" s="51">
        <f>'FY2016 RPDC '!C194</f>
        <v>4271</v>
      </c>
      <c r="D198" s="52" t="str">
        <f>'FY2016 RPDC '!D194</f>
        <v>MID-PRAIRIE</v>
      </c>
      <c r="E198" s="97">
        <f>RealAuthFY11!E198-RealAuthFY10!E198</f>
        <v>-21.200000000000045</v>
      </c>
      <c r="F198" s="55">
        <f>'FY2016 RPDC '!K194-'FY2016 RPDC '!F194</f>
        <v>80</v>
      </c>
      <c r="G198" s="55">
        <f>'FY2016 RPDC '!L194-'FY2016 RPDC '!G194</f>
        <v>-37484</v>
      </c>
      <c r="H198" s="55">
        <f>'FY2016 RPDC '!M194-'FY2016 RPDC '!H194</f>
        <v>117103.40000000037</v>
      </c>
      <c r="I198" s="55">
        <f>'FY2016 RPDC '!N194-'FY2016 RPDC '!I194</f>
        <v>79619.400000000373</v>
      </c>
      <c r="J198" s="59">
        <f>RealAuthFY11!J198-RealAuthFY10!J198</f>
        <v>-7594.2999999999884</v>
      </c>
      <c r="K198" s="59">
        <f>RealAuthFY11!K198-RealAuthFY10!K198</f>
        <v>22612</v>
      </c>
      <c r="L198" s="59">
        <f>RealAuthFY11!L198-RealAuthFY10!L198</f>
        <v>4697</v>
      </c>
      <c r="M198" s="59">
        <f>RealAuthFY11!M198-RealAuthFY10!M198</f>
        <v>6458</v>
      </c>
      <c r="N198" s="59">
        <f>RealAuthFY11!N198-RealAuthFY10!N198</f>
        <v>0</v>
      </c>
      <c r="O198" s="59">
        <f>RealAuthFY11!O198-RealAuthFY10!O198</f>
        <v>0</v>
      </c>
      <c r="P198" s="59">
        <f>RealAuthFY11!P198-RealAuthFY10!P198</f>
        <v>0</v>
      </c>
      <c r="Q198" s="59">
        <f>RealAuthFY11!Q198-RealAuthFY10!Q198</f>
        <v>0</v>
      </c>
      <c r="R198" s="59">
        <f>RealAuthFY11!R198-RealAuthFY10!R198</f>
        <v>354171.64299999998</v>
      </c>
      <c r="S198" s="59">
        <f>RealAuthFY11!S198-RealAuthFY10!S198</f>
        <v>32945.06</v>
      </c>
      <c r="T198" s="59">
        <f>RealAuthFY11!T198-RealAuthFY10!T198</f>
        <v>37693.187999999995</v>
      </c>
      <c r="U198" s="59">
        <f>RealAuthFY11!U198-RealAuthFY10!U198</f>
        <v>530601.99099999946</v>
      </c>
    </row>
    <row r="199" spans="1:21" s="51" customFormat="1" ht="11.5" x14ac:dyDescent="0.25">
      <c r="A199" s="51">
        <f>'FY2016 RPDC '!A195</f>
        <v>194</v>
      </c>
      <c r="B199" s="51">
        <f>'FY2016 RPDC '!B195</f>
        <v>4356</v>
      </c>
      <c r="C199" s="51">
        <f>'FY2016 RPDC '!C195</f>
        <v>4356</v>
      </c>
      <c r="D199" s="52" t="str">
        <f>'FY2016 RPDC '!D195</f>
        <v>MISSOURI VALLEY</v>
      </c>
      <c r="E199" s="97">
        <f>RealAuthFY11!E199-RealAuthFY10!E199</f>
        <v>-25.800000000000068</v>
      </c>
      <c r="F199" s="55">
        <f>'FY2016 RPDC '!K195-'FY2016 RPDC '!F195</f>
        <v>80</v>
      </c>
      <c r="G199" s="55">
        <f>'FY2016 RPDC '!L195-'FY2016 RPDC '!G195</f>
        <v>-97570.600000000559</v>
      </c>
      <c r="H199" s="55">
        <f>'FY2016 RPDC '!M195-'FY2016 RPDC '!H195</f>
        <v>152267.27000000048</v>
      </c>
      <c r="I199" s="55">
        <f>'FY2016 RPDC '!N195-'FY2016 RPDC '!I195</f>
        <v>54696.669999999925</v>
      </c>
      <c r="J199" s="59">
        <f>RealAuthFY11!J199-RealAuthFY10!J199</f>
        <v>43730</v>
      </c>
      <c r="K199" s="59">
        <f>RealAuthFY11!K199-RealAuthFY10!K199</f>
        <v>-2415</v>
      </c>
      <c r="L199" s="59">
        <f>RealAuthFY11!L199-RealAuthFY10!L199</f>
        <v>69481</v>
      </c>
      <c r="M199" s="59">
        <f>RealAuthFY11!M199-RealAuthFY10!M199</f>
        <v>-23450</v>
      </c>
      <c r="N199" s="59">
        <f>RealAuthFY11!N199-RealAuthFY10!N199</f>
        <v>0</v>
      </c>
      <c r="O199" s="59">
        <f>RealAuthFY11!O199-RealAuthFY10!O199</f>
        <v>0</v>
      </c>
      <c r="P199" s="59">
        <f>RealAuthFY11!P199-RealAuthFY10!P199</f>
        <v>-19899</v>
      </c>
      <c r="Q199" s="59">
        <f>RealAuthFY11!Q199-RealAuthFY10!Q199</f>
        <v>5520</v>
      </c>
      <c r="R199" s="59">
        <f>RealAuthFY11!R199-RealAuthFY10!R199</f>
        <v>0.4220000000204891</v>
      </c>
      <c r="S199" s="59">
        <f>RealAuthFY11!S199-RealAuthFY10!S199</f>
        <v>0.1160000000090804</v>
      </c>
      <c r="T199" s="59">
        <f>RealAuthFY11!T199-RealAuthFY10!T199</f>
        <v>0.3720000000030268</v>
      </c>
      <c r="U199" s="59">
        <f>RealAuthFY11!U199-RealAuthFY10!U199</f>
        <v>127664.57999999821</v>
      </c>
    </row>
    <row r="200" spans="1:21" s="51" customFormat="1" ht="11.5" x14ac:dyDescent="0.25">
      <c r="A200" s="51">
        <f>'FY2016 RPDC '!A196</f>
        <v>195</v>
      </c>
      <c r="B200" s="51">
        <f>'FY2016 RPDC '!B196</f>
        <v>4149</v>
      </c>
      <c r="C200" s="51">
        <f>'FY2016 RPDC '!C196</f>
        <v>4149</v>
      </c>
      <c r="D200" s="52" t="str">
        <f>'FY2016 RPDC '!D196</f>
        <v>MOC-FLOYD VALLEY</v>
      </c>
      <c r="E200" s="97">
        <f>RealAuthFY11!E200-RealAuthFY10!E200</f>
        <v>26.799999999999955</v>
      </c>
      <c r="F200" s="55">
        <f>'FY2016 RPDC '!K196-'FY2016 RPDC '!F196</f>
        <v>80</v>
      </c>
      <c r="G200" s="55">
        <f>'FY2016 RPDC '!L196-'FY2016 RPDC '!G196</f>
        <v>284008.59999999963</v>
      </c>
      <c r="H200" s="55">
        <f>'FY2016 RPDC '!M196-'FY2016 RPDC '!H196</f>
        <v>0</v>
      </c>
      <c r="I200" s="55">
        <f>'FY2016 RPDC '!N196-'FY2016 RPDC '!I196</f>
        <v>284008.59999999963</v>
      </c>
      <c r="J200" s="59">
        <f>RealAuthFY11!J200-RealAuthFY10!J200</f>
        <v>27740.699999999953</v>
      </c>
      <c r="K200" s="59">
        <f>RealAuthFY11!K200-RealAuthFY10!K200</f>
        <v>63103</v>
      </c>
      <c r="L200" s="59">
        <f>RealAuthFY11!L200-RealAuthFY10!L200</f>
        <v>74966</v>
      </c>
      <c r="M200" s="59">
        <f>RealAuthFY11!M200-RealAuthFY10!M200</f>
        <v>50744</v>
      </c>
      <c r="N200" s="59">
        <f>RealAuthFY11!N200-RealAuthFY10!N200</f>
        <v>0</v>
      </c>
      <c r="O200" s="59">
        <f>RealAuthFY11!O200-RealAuthFY10!O200</f>
        <v>0</v>
      </c>
      <c r="P200" s="59">
        <f>RealAuthFY11!P200-RealAuthFY10!P200</f>
        <v>0</v>
      </c>
      <c r="Q200" s="59">
        <f>RealAuthFY11!Q200-RealAuthFY10!Q200</f>
        <v>0</v>
      </c>
      <c r="R200" s="59">
        <f>RealAuthFY11!R200-RealAuthFY10!R200</f>
        <v>280996.35799999995</v>
      </c>
      <c r="S200" s="59">
        <f>RealAuthFY11!S200-RealAuthFY10!S200</f>
        <v>26974.39499999999</v>
      </c>
      <c r="T200" s="59">
        <f>RealAuthFY11!T200-RealAuthFY10!T200</f>
        <v>28317.562000000005</v>
      </c>
      <c r="U200" s="59">
        <f>RealAuthFY11!U200-RealAuthFY10!U200</f>
        <v>836850.61499999836</v>
      </c>
    </row>
    <row r="201" spans="1:21" s="51" customFormat="1" ht="11.5" x14ac:dyDescent="0.25">
      <c r="A201" s="51">
        <f>'FY2016 RPDC '!A197</f>
        <v>196</v>
      </c>
      <c r="B201" s="51">
        <f>'FY2016 RPDC '!B197</f>
        <v>4437</v>
      </c>
      <c r="C201" s="51">
        <f>'FY2016 RPDC '!C197</f>
        <v>4437</v>
      </c>
      <c r="D201" s="52" t="str">
        <f>'FY2016 RPDC '!D197</f>
        <v>MONTEZUMA</v>
      </c>
      <c r="E201" s="97">
        <f>RealAuthFY11!E201-RealAuthFY10!E201</f>
        <v>-24.600000000000023</v>
      </c>
      <c r="F201" s="55">
        <f>'FY2016 RPDC '!K197-'FY2016 RPDC '!F197</f>
        <v>80</v>
      </c>
      <c r="G201" s="55">
        <f>'FY2016 RPDC '!L197-'FY2016 RPDC '!G197</f>
        <v>-114499.20000000019</v>
      </c>
      <c r="H201" s="55">
        <f>'FY2016 RPDC '!M197-'FY2016 RPDC '!H197</f>
        <v>149569.49000000022</v>
      </c>
      <c r="I201" s="55">
        <f>'FY2016 RPDC '!N197-'FY2016 RPDC '!I197</f>
        <v>35070.290000000037</v>
      </c>
      <c r="J201" s="59">
        <f>RealAuthFY11!J201-RealAuthFY10!J201</f>
        <v>20887</v>
      </c>
      <c r="K201" s="59">
        <f>RealAuthFY11!K201-RealAuthFY10!K201</f>
        <v>11536</v>
      </c>
      <c r="L201" s="59">
        <f>RealAuthFY11!L201-RealAuthFY10!L201</f>
        <v>1725</v>
      </c>
      <c r="M201" s="59">
        <f>RealAuthFY11!M201-RealAuthFY10!M201</f>
        <v>0</v>
      </c>
      <c r="N201" s="59">
        <f>RealAuthFY11!N201-RealAuthFY10!N201</f>
        <v>0</v>
      </c>
      <c r="O201" s="59">
        <f>RealAuthFY11!O201-RealAuthFY10!O201</f>
        <v>0</v>
      </c>
      <c r="P201" s="59">
        <f>RealAuthFY11!P201-RealAuthFY10!P201</f>
        <v>0</v>
      </c>
      <c r="Q201" s="59">
        <f>RealAuthFY11!Q201-RealAuthFY10!Q201</f>
        <v>12107.400000000009</v>
      </c>
      <c r="R201" s="59">
        <f>RealAuthFY11!R201-RealAuthFY10!R201</f>
        <v>111465.51499999998</v>
      </c>
      <c r="S201" s="59">
        <f>RealAuthFY11!S201-RealAuthFY10!S201</f>
        <v>11398.524999999998</v>
      </c>
      <c r="T201" s="59">
        <f>RealAuthFY11!T201-RealAuthFY10!T201</f>
        <v>13753.419999999998</v>
      </c>
      <c r="U201" s="59">
        <f>RealAuthFY11!U201-RealAuthFY10!U201</f>
        <v>217943.14999999944</v>
      </c>
    </row>
    <row r="202" spans="1:21" s="51" customFormat="1" ht="11.5" x14ac:dyDescent="0.25">
      <c r="A202" s="51">
        <f>'FY2016 RPDC '!A198</f>
        <v>197</v>
      </c>
      <c r="B202" s="51">
        <f>'FY2016 RPDC '!B198</f>
        <v>4446</v>
      </c>
      <c r="C202" s="51">
        <f>'FY2016 RPDC '!C198</f>
        <v>4446</v>
      </c>
      <c r="D202" s="52" t="str">
        <f>'FY2016 RPDC '!D198</f>
        <v>MONTICELLO</v>
      </c>
      <c r="E202" s="97">
        <f>RealAuthFY11!E202-RealAuthFY10!E202</f>
        <v>8.1999999999999318</v>
      </c>
      <c r="F202" s="55">
        <f>'FY2016 RPDC '!K198-'FY2016 RPDC '!F198</f>
        <v>80</v>
      </c>
      <c r="G202" s="55">
        <f>'FY2016 RPDC '!L198-'FY2016 RPDC '!G198</f>
        <v>134504.79999999981</v>
      </c>
      <c r="H202" s="55">
        <f>'FY2016 RPDC '!M198-'FY2016 RPDC '!H198</f>
        <v>0</v>
      </c>
      <c r="I202" s="55">
        <f>'FY2016 RPDC '!N198-'FY2016 RPDC '!I198</f>
        <v>134504.79999999981</v>
      </c>
      <c r="J202" s="59">
        <f>RealAuthFY11!J202-RealAuthFY10!J202</f>
        <v>-31670</v>
      </c>
      <c r="K202" s="59">
        <f>RealAuthFY11!K202-RealAuthFY10!K202</f>
        <v>17070</v>
      </c>
      <c r="L202" s="59">
        <f>RealAuthFY11!L202-RealAuthFY10!L202</f>
        <v>-37990</v>
      </c>
      <c r="M202" s="59">
        <f>RealAuthFY11!M202-RealAuthFY10!M202</f>
        <v>0</v>
      </c>
      <c r="N202" s="59">
        <f>RealAuthFY11!N202-RealAuthFY10!N202</f>
        <v>0</v>
      </c>
      <c r="O202" s="59">
        <f>RealAuthFY11!O202-RealAuthFY10!O202</f>
        <v>0</v>
      </c>
      <c r="P202" s="59">
        <f>RealAuthFY11!P202-RealAuthFY10!P202</f>
        <v>0</v>
      </c>
      <c r="Q202" s="59">
        <f>RealAuthFY11!Q202-RealAuthFY10!Q202</f>
        <v>0</v>
      </c>
      <c r="R202" s="59">
        <f>RealAuthFY11!R202-RealAuthFY10!R202</f>
        <v>92613.487999999954</v>
      </c>
      <c r="S202" s="59">
        <f>RealAuthFY11!S202-RealAuthFY10!S202</f>
        <v>11355.698000000004</v>
      </c>
      <c r="T202" s="59">
        <f>RealAuthFY11!T202-RealAuthFY10!T202</f>
        <v>11387.657999999989</v>
      </c>
      <c r="U202" s="59">
        <f>RealAuthFY11!U202-RealAuthFY10!U202</f>
        <v>197271.64400000032</v>
      </c>
    </row>
    <row r="203" spans="1:21" s="51" customFormat="1" ht="11.5" x14ac:dyDescent="0.25">
      <c r="A203" s="51">
        <f>'FY2016 RPDC '!A199</f>
        <v>198</v>
      </c>
      <c r="B203" s="51">
        <f>'FY2016 RPDC '!B199</f>
        <v>4491</v>
      </c>
      <c r="C203" s="51">
        <f>'FY2016 RPDC '!C199</f>
        <v>4491</v>
      </c>
      <c r="D203" s="52" t="str">
        <f>'FY2016 RPDC '!D199</f>
        <v>MORAVIA</v>
      </c>
      <c r="E203" s="97">
        <f>RealAuthFY11!E203-RealAuthFY10!E203</f>
        <v>-6</v>
      </c>
      <c r="F203" s="55">
        <f>'FY2016 RPDC '!K199-'FY2016 RPDC '!F199</f>
        <v>80</v>
      </c>
      <c r="G203" s="55">
        <f>'FY2016 RPDC '!L199-'FY2016 RPDC '!G199</f>
        <v>-10443.600000000093</v>
      </c>
      <c r="H203" s="55">
        <f>'FY2016 RPDC '!M199-'FY2016 RPDC '!H199</f>
        <v>32909.209999999963</v>
      </c>
      <c r="I203" s="55">
        <f>'FY2016 RPDC '!N199-'FY2016 RPDC '!I199</f>
        <v>22465.60999999987</v>
      </c>
      <c r="J203" s="59">
        <f>RealAuthFY11!J203-RealAuthFY10!J203</f>
        <v>-155084.19999999995</v>
      </c>
      <c r="K203" s="59">
        <f>RealAuthFY11!K203-RealAuthFY10!K203</f>
        <v>11024</v>
      </c>
      <c r="L203" s="59">
        <f>RealAuthFY11!L203-RealAuthFY10!L203</f>
        <v>-16536</v>
      </c>
      <c r="M203" s="59">
        <f>RealAuthFY11!M203-RealAuthFY10!M203</f>
        <v>-5627</v>
      </c>
      <c r="N203" s="59">
        <f>RealAuthFY11!N203-RealAuthFY10!N203</f>
        <v>0</v>
      </c>
      <c r="O203" s="59">
        <f>RealAuthFY11!O203-RealAuthFY10!O203</f>
        <v>0</v>
      </c>
      <c r="P203" s="59">
        <f>RealAuthFY11!P203-RealAuthFY10!P203</f>
        <v>0</v>
      </c>
      <c r="Q203" s="59">
        <f>RealAuthFY11!Q203-RealAuthFY10!Q203</f>
        <v>-15639</v>
      </c>
      <c r="R203" s="59">
        <f>RealAuthFY11!R203-RealAuthFY10!R203</f>
        <v>-8.0000000016298145E-2</v>
      </c>
      <c r="S203" s="59">
        <f>RealAuthFY11!S203-RealAuthFY10!S203</f>
        <v>-0.11800000000221189</v>
      </c>
      <c r="T203" s="59">
        <f>RealAuthFY11!T203-RealAuthFY10!T203</f>
        <v>0.31599999999889405</v>
      </c>
      <c r="U203" s="59">
        <f>RealAuthFY11!U203-RealAuthFY10!U203</f>
        <v>-159396.47200000007</v>
      </c>
    </row>
    <row r="204" spans="1:21" s="51" customFormat="1" ht="11.5" x14ac:dyDescent="0.25">
      <c r="A204" s="51">
        <f>'FY2016 RPDC '!A200</f>
        <v>199</v>
      </c>
      <c r="B204" s="51">
        <f>'FY2016 RPDC '!B200</f>
        <v>4505</v>
      </c>
      <c r="C204" s="51">
        <f>'FY2016 RPDC '!C200</f>
        <v>4505</v>
      </c>
      <c r="D204" s="52" t="str">
        <f>'FY2016 RPDC '!D200</f>
        <v>MORMON TRAIL</v>
      </c>
      <c r="E204" s="97">
        <f>RealAuthFY11!E204-RealAuthFY10!E204</f>
        <v>-7.7999999999999829</v>
      </c>
      <c r="F204" s="55">
        <f>'FY2016 RPDC '!K200-'FY2016 RPDC '!F200</f>
        <v>80</v>
      </c>
      <c r="G204" s="55">
        <f>'FY2016 RPDC '!L200-'FY2016 RPDC '!G200</f>
        <v>-30928</v>
      </c>
      <c r="H204" s="55">
        <f>'FY2016 RPDC '!M200-'FY2016 RPDC '!H200</f>
        <v>46970.040000000037</v>
      </c>
      <c r="I204" s="55">
        <f>'FY2016 RPDC '!N200-'FY2016 RPDC '!I200</f>
        <v>16042.040000000037</v>
      </c>
      <c r="J204" s="59">
        <f>RealAuthFY11!J204-RealAuthFY10!J204</f>
        <v>6064</v>
      </c>
      <c r="K204" s="59">
        <f>RealAuthFY11!K204-RealAuthFY10!K204</f>
        <v>-6137</v>
      </c>
      <c r="L204" s="59">
        <f>RealAuthFY11!L204-RealAuthFY10!L204</f>
        <v>176576</v>
      </c>
      <c r="M204" s="59">
        <f>RealAuthFY11!M204-RealAuthFY10!M204</f>
        <v>6137</v>
      </c>
      <c r="N204" s="59">
        <f>RealAuthFY11!N204-RealAuthFY10!N204</f>
        <v>0</v>
      </c>
      <c r="O204" s="59">
        <f>RealAuthFY11!O204-RealAuthFY10!O204</f>
        <v>0</v>
      </c>
      <c r="P204" s="59">
        <f>RealAuthFY11!P204-RealAuthFY10!P204</f>
        <v>-2523.1800000000003</v>
      </c>
      <c r="Q204" s="59">
        <f>RealAuthFY11!Q204-RealAuthFY10!Q204</f>
        <v>-8518.8000000000466</v>
      </c>
      <c r="R204" s="59">
        <f>RealAuthFY11!R204-RealAuthFY10!R204</f>
        <v>-8.0000000074505806E-2</v>
      </c>
      <c r="S204" s="59">
        <f>RealAuthFY11!S204-RealAuthFY10!S204</f>
        <v>-0.19999999999708962</v>
      </c>
      <c r="T204" s="59">
        <f>RealAuthFY11!T204-RealAuthFY10!T204</f>
        <v>0.319999999992433</v>
      </c>
      <c r="U204" s="59">
        <f>RealAuthFY11!U204-RealAuthFY10!U204</f>
        <v>187640.09999999963</v>
      </c>
    </row>
    <row r="205" spans="1:21" s="51" customFormat="1" ht="11.5" x14ac:dyDescent="0.25">
      <c r="A205" s="51">
        <f>'FY2016 RPDC '!A201</f>
        <v>200</v>
      </c>
      <c r="B205" s="51">
        <f>'FY2016 RPDC '!B201</f>
        <v>4509</v>
      </c>
      <c r="C205" s="51">
        <f>'FY2016 RPDC '!C201</f>
        <v>4509</v>
      </c>
      <c r="D205" s="52" t="str">
        <f>'FY2016 RPDC '!D201</f>
        <v>MORNING SUN</v>
      </c>
      <c r="E205" s="97">
        <f>RealAuthFY11!E205-RealAuthFY10!E205</f>
        <v>1</v>
      </c>
      <c r="F205" s="55">
        <f>'FY2016 RPDC '!K201-'FY2016 RPDC '!F201</f>
        <v>80</v>
      </c>
      <c r="G205" s="55">
        <f>'FY2016 RPDC '!L201-'FY2016 RPDC '!G201</f>
        <v>24126</v>
      </c>
      <c r="H205" s="55">
        <f>'FY2016 RPDC '!M201-'FY2016 RPDC '!H201</f>
        <v>0</v>
      </c>
      <c r="I205" s="55">
        <f>'FY2016 RPDC '!N201-'FY2016 RPDC '!I201</f>
        <v>24126</v>
      </c>
      <c r="J205" s="59">
        <f>RealAuthFY11!J205-RealAuthFY10!J205</f>
        <v>-7590</v>
      </c>
      <c r="K205" s="59">
        <f>RealAuthFY11!K205-RealAuthFY10!K205</f>
        <v>-920</v>
      </c>
      <c r="L205" s="59">
        <f>RealAuthFY11!L205-RealAuthFY10!L205</f>
        <v>68048</v>
      </c>
      <c r="M205" s="59">
        <f>RealAuthFY11!M205-RealAuthFY10!M205</f>
        <v>0</v>
      </c>
      <c r="N205" s="59">
        <f>RealAuthFY11!N205-RealAuthFY10!N205</f>
        <v>0</v>
      </c>
      <c r="O205" s="59">
        <f>RealAuthFY11!O205-RealAuthFY10!O205</f>
        <v>0</v>
      </c>
      <c r="P205" s="59">
        <f>RealAuthFY11!P205-RealAuthFY10!P205</f>
        <v>1294.26</v>
      </c>
      <c r="Q205" s="59">
        <f>RealAuthFY11!Q205-RealAuthFY10!Q205</f>
        <v>176490</v>
      </c>
      <c r="R205" s="59">
        <f>RealAuthFY11!R205-RealAuthFY10!R205</f>
        <v>-0.37399999995250255</v>
      </c>
      <c r="S205" s="59">
        <f>RealAuthFY11!S205-RealAuthFY10!S205</f>
        <v>-0.45799999999871943</v>
      </c>
      <c r="T205" s="59">
        <f>RealAuthFY11!T205-RealAuthFY10!T205</f>
        <v>2.0000000004074536E-3</v>
      </c>
      <c r="U205" s="59">
        <f>RealAuthFY11!U205-RealAuthFY10!U205</f>
        <v>261447.42999999993</v>
      </c>
    </row>
    <row r="206" spans="1:21" s="51" customFormat="1" ht="11.5" x14ac:dyDescent="0.25">
      <c r="A206" s="51">
        <f>'FY2016 RPDC '!A202</f>
        <v>201</v>
      </c>
      <c r="B206" s="51">
        <f>'FY2016 RPDC '!B202</f>
        <v>4518</v>
      </c>
      <c r="C206" s="51">
        <f>'FY2016 RPDC '!C202</f>
        <v>4518</v>
      </c>
      <c r="D206" s="52" t="str">
        <f>'FY2016 RPDC '!D202</f>
        <v>MOULTON-UDELL</v>
      </c>
      <c r="E206" s="97">
        <f>RealAuthFY11!E206-RealAuthFY10!E206</f>
        <v>-19.5</v>
      </c>
      <c r="F206" s="55">
        <f>'FY2016 RPDC '!K202-'FY2016 RPDC '!F202</f>
        <v>80</v>
      </c>
      <c r="G206" s="55">
        <f>'FY2016 RPDC '!L202-'FY2016 RPDC '!G202</f>
        <v>-107144.59999999986</v>
      </c>
      <c r="H206" s="55">
        <f>'FY2016 RPDC '!M202-'FY2016 RPDC '!H202</f>
        <v>121907.34999999986</v>
      </c>
      <c r="I206" s="55">
        <f>'FY2016 RPDC '!N202-'FY2016 RPDC '!I202</f>
        <v>14762.75</v>
      </c>
      <c r="J206" s="59">
        <f>RealAuthFY11!J206-RealAuthFY10!J206</f>
        <v>7706</v>
      </c>
      <c r="K206" s="59">
        <f>RealAuthFY11!K206-RealAuthFY10!K206</f>
        <v>69236</v>
      </c>
      <c r="L206" s="59">
        <f>RealAuthFY11!L206-RealAuthFY10!L206</f>
        <v>2760</v>
      </c>
      <c r="M206" s="59">
        <f>RealAuthFY11!M206-RealAuthFY10!M206</f>
        <v>345</v>
      </c>
      <c r="N206" s="59">
        <f>RealAuthFY11!N206-RealAuthFY10!N206</f>
        <v>0</v>
      </c>
      <c r="O206" s="59">
        <f>RealAuthFY11!O206-RealAuthFY10!O206</f>
        <v>0</v>
      </c>
      <c r="P206" s="59">
        <f>RealAuthFY11!P206-RealAuthFY10!P206</f>
        <v>3048.7599999999948</v>
      </c>
      <c r="Q206" s="59">
        <f>RealAuthFY11!Q206-RealAuthFY10!Q206</f>
        <v>14145.599999999977</v>
      </c>
      <c r="R206" s="59">
        <f>RealAuthFY11!R206-RealAuthFY10!R206</f>
        <v>-0.17800000007264316</v>
      </c>
      <c r="S206" s="59">
        <f>RealAuthFY11!S206-RealAuthFY10!S206</f>
        <v>-0.3139999999984866</v>
      </c>
      <c r="T206" s="59">
        <f>RealAuthFY11!T206-RealAuthFY10!T206</f>
        <v>-5.400000000372529E-2</v>
      </c>
      <c r="U206" s="59">
        <f>RealAuthFY11!U206-RealAuthFY10!U206</f>
        <v>112003.56400000025</v>
      </c>
    </row>
    <row r="207" spans="1:21" s="51" customFormat="1" ht="11.5" x14ac:dyDescent="0.25">
      <c r="A207" s="51">
        <f>'FY2016 RPDC '!A203</f>
        <v>202</v>
      </c>
      <c r="B207" s="51">
        <f>'FY2016 RPDC '!B203</f>
        <v>4527</v>
      </c>
      <c r="C207" s="51">
        <f>'FY2016 RPDC '!C203</f>
        <v>4527</v>
      </c>
      <c r="D207" s="52" t="str">
        <f>'FY2016 RPDC '!D203</f>
        <v>MOUNT AYR</v>
      </c>
      <c r="E207" s="97">
        <f>RealAuthFY11!E207-RealAuthFY10!E207</f>
        <v>17.600000000000023</v>
      </c>
      <c r="F207" s="55">
        <f>'FY2016 RPDC '!K203-'FY2016 RPDC '!F203</f>
        <v>80</v>
      </c>
      <c r="G207" s="55">
        <f>'FY2016 RPDC '!L203-'FY2016 RPDC '!G203</f>
        <v>163854</v>
      </c>
      <c r="H207" s="55">
        <f>'FY2016 RPDC '!M203-'FY2016 RPDC '!H203</f>
        <v>0</v>
      </c>
      <c r="I207" s="55">
        <f>'FY2016 RPDC '!N203-'FY2016 RPDC '!I203</f>
        <v>163854</v>
      </c>
      <c r="J207" s="59">
        <f>RealAuthFY11!J207-RealAuthFY10!J207</f>
        <v>-70003</v>
      </c>
      <c r="K207" s="59">
        <f>RealAuthFY11!K207-RealAuthFY10!K207</f>
        <v>-11996</v>
      </c>
      <c r="L207" s="59">
        <f>RealAuthFY11!L207-RealAuthFY10!L207</f>
        <v>-152631</v>
      </c>
      <c r="M207" s="59">
        <f>RealAuthFY11!M207-RealAuthFY10!M207</f>
        <v>-40376</v>
      </c>
      <c r="N207" s="59">
        <f>RealAuthFY11!N207-RealAuthFY10!N207</f>
        <v>0</v>
      </c>
      <c r="O207" s="59">
        <f>RealAuthFY11!O207-RealAuthFY10!O207</f>
        <v>0</v>
      </c>
      <c r="P207" s="59">
        <f>RealAuthFY11!P207-RealAuthFY10!P207</f>
        <v>-7613.76</v>
      </c>
      <c r="Q207" s="59">
        <f>RealAuthFY11!Q207-RealAuthFY10!Q207</f>
        <v>0</v>
      </c>
      <c r="R207" s="59">
        <f>RealAuthFY11!R207-RealAuthFY10!R207</f>
        <v>56426.069999999978</v>
      </c>
      <c r="S207" s="59">
        <f>RealAuthFY11!S207-RealAuthFY10!S207</f>
        <v>5347.2800000000025</v>
      </c>
      <c r="T207" s="59">
        <f>RealAuthFY11!T207-RealAuthFY10!T207</f>
        <v>7311.4700000000012</v>
      </c>
      <c r="U207" s="59">
        <f>RealAuthFY11!U207-RealAuthFY10!U207</f>
        <v>-49680.94000000041</v>
      </c>
    </row>
    <row r="208" spans="1:21" s="51" customFormat="1" ht="11.5" x14ac:dyDescent="0.25">
      <c r="A208" s="51">
        <f>'FY2016 RPDC '!A204</f>
        <v>203</v>
      </c>
      <c r="B208" s="51">
        <f>'FY2016 RPDC '!B204</f>
        <v>4536</v>
      </c>
      <c r="C208" s="51">
        <f>'FY2016 RPDC '!C204</f>
        <v>4536</v>
      </c>
      <c r="D208" s="52" t="str">
        <f>'FY2016 RPDC '!D204</f>
        <v>MOUNT PLEASANT</v>
      </c>
      <c r="E208" s="97">
        <f>RealAuthFY11!E208-RealAuthFY10!E208</f>
        <v>25.199999999999818</v>
      </c>
      <c r="F208" s="55">
        <f>'FY2016 RPDC '!K204-'FY2016 RPDC '!F204</f>
        <v>80</v>
      </c>
      <c r="G208" s="55">
        <f>'FY2016 RPDC '!L204-'FY2016 RPDC '!G204</f>
        <v>319631.59999999963</v>
      </c>
      <c r="H208" s="55">
        <f>'FY2016 RPDC '!M204-'FY2016 RPDC '!H204</f>
        <v>-33297</v>
      </c>
      <c r="I208" s="55">
        <f>'FY2016 RPDC '!N204-'FY2016 RPDC '!I204</f>
        <v>286334.59999999963</v>
      </c>
      <c r="J208" s="59">
        <f>RealAuthFY11!J208-RealAuthFY10!J208</f>
        <v>-27005</v>
      </c>
      <c r="K208" s="59">
        <f>RealAuthFY11!K208-RealAuthFY10!K208</f>
        <v>17074</v>
      </c>
      <c r="L208" s="59">
        <f>RealAuthFY11!L208-RealAuthFY10!L208</f>
        <v>96295</v>
      </c>
      <c r="M208" s="59">
        <f>RealAuthFY11!M208-RealAuthFY10!M208</f>
        <v>-4388</v>
      </c>
      <c r="N208" s="59">
        <f>RealAuthFY11!N208-RealAuthFY10!N208</f>
        <v>0</v>
      </c>
      <c r="O208" s="59">
        <f>RealAuthFY11!O208-RealAuthFY10!O208</f>
        <v>0</v>
      </c>
      <c r="P208" s="59">
        <f>RealAuthFY11!P208-RealAuthFY10!P208</f>
        <v>-6344.8</v>
      </c>
      <c r="Q208" s="59">
        <f>RealAuthFY11!Q208-RealAuthFY10!Q208</f>
        <v>0</v>
      </c>
      <c r="R208" s="59">
        <f>RealAuthFY11!R208-RealAuthFY10!R208</f>
        <v>517624.11799999984</v>
      </c>
      <c r="S208" s="59">
        <f>RealAuthFY11!S208-RealAuthFY10!S208</f>
        <v>49175.136000000006</v>
      </c>
      <c r="T208" s="59">
        <f>RealAuthFY11!T208-RealAuthFY10!T208</f>
        <v>53121.322999999997</v>
      </c>
      <c r="U208" s="59">
        <f>RealAuthFY11!U208-RealAuthFY10!U208</f>
        <v>981886.37700000033</v>
      </c>
    </row>
    <row r="209" spans="1:21" s="51" customFormat="1" ht="11.5" x14ac:dyDescent="0.25">
      <c r="A209" s="51">
        <f>'FY2016 RPDC '!A205</f>
        <v>204</v>
      </c>
      <c r="B209" s="51">
        <f>'FY2016 RPDC '!B205</f>
        <v>4554</v>
      </c>
      <c r="C209" s="51">
        <f>'FY2016 RPDC '!C205</f>
        <v>4554</v>
      </c>
      <c r="D209" s="52" t="str">
        <f>'FY2016 RPDC '!D205</f>
        <v>MOUNT VERNON</v>
      </c>
      <c r="E209" s="97">
        <f>RealAuthFY11!E209-RealAuthFY10!E209</f>
        <v>-22.799999999999955</v>
      </c>
      <c r="F209" s="55">
        <f>'FY2016 RPDC '!K205-'FY2016 RPDC '!F205</f>
        <v>80</v>
      </c>
      <c r="G209" s="55">
        <f>'FY2016 RPDC '!L205-'FY2016 RPDC '!G205</f>
        <v>-59361.200000000186</v>
      </c>
      <c r="H209" s="55">
        <f>'FY2016 RPDC '!M205-'FY2016 RPDC '!H205</f>
        <v>129075.27000000048</v>
      </c>
      <c r="I209" s="55">
        <f>'FY2016 RPDC '!N205-'FY2016 RPDC '!I205</f>
        <v>69714.070000000298</v>
      </c>
      <c r="J209" s="59">
        <f>RealAuthFY11!J209-RealAuthFY10!J209</f>
        <v>-56282</v>
      </c>
      <c r="K209" s="59">
        <f>RealAuthFY11!K209-RealAuthFY10!K209</f>
        <v>5653</v>
      </c>
      <c r="L209" s="59">
        <f>RealAuthFY11!L209-RealAuthFY10!L209</f>
        <v>11171.200000000012</v>
      </c>
      <c r="M209" s="59">
        <f>RealAuthFY11!M209-RealAuthFY10!M209</f>
        <v>0</v>
      </c>
      <c r="N209" s="59">
        <f>RealAuthFY11!N209-RealAuthFY10!N209</f>
        <v>0</v>
      </c>
      <c r="O209" s="59">
        <f>RealAuthFY11!O209-RealAuthFY10!O209</f>
        <v>0</v>
      </c>
      <c r="P209" s="59">
        <f>RealAuthFY11!P209-RealAuthFY10!P209</f>
        <v>-3806.88</v>
      </c>
      <c r="Q209" s="59">
        <f>RealAuthFY11!Q209-RealAuthFY10!Q209</f>
        <v>-40218.600000000006</v>
      </c>
      <c r="R209" s="59">
        <f>RealAuthFY11!R209-RealAuthFY10!R209</f>
        <v>455385.53100000002</v>
      </c>
      <c r="S209" s="59">
        <f>RealAuthFY11!S209-RealAuthFY10!S209</f>
        <v>50977.309000000001</v>
      </c>
      <c r="T209" s="59">
        <f>RealAuthFY11!T209-RealAuthFY10!T209</f>
        <v>56904.185999999987</v>
      </c>
      <c r="U209" s="59">
        <f>RealAuthFY11!U209-RealAuthFY10!U209</f>
        <v>549497.81600000151</v>
      </c>
    </row>
    <row r="210" spans="1:21" s="51" customFormat="1" ht="11.5" x14ac:dyDescent="0.25">
      <c r="A210" s="51">
        <f>'FY2016 RPDC '!A206</f>
        <v>205</v>
      </c>
      <c r="B210" s="51">
        <f>'FY2016 RPDC '!B206</f>
        <v>4572</v>
      </c>
      <c r="C210" s="51">
        <f>'FY2016 RPDC '!C206</f>
        <v>4572</v>
      </c>
      <c r="D210" s="52" t="str">
        <f>'FY2016 RPDC '!D206</f>
        <v>MURRAY</v>
      </c>
      <c r="E210" s="97">
        <f>RealAuthFY11!E210-RealAuthFY10!E210</f>
        <v>-14.200000000000045</v>
      </c>
      <c r="F210" s="55">
        <f>'FY2016 RPDC '!K206-'FY2016 RPDC '!F206</f>
        <v>80</v>
      </c>
      <c r="G210" s="55">
        <f>'FY2016 RPDC '!L206-'FY2016 RPDC '!G206</f>
        <v>-69885.600000000093</v>
      </c>
      <c r="H210" s="55">
        <f>'FY2016 RPDC '!M206-'FY2016 RPDC '!H206</f>
        <v>69459</v>
      </c>
      <c r="I210" s="55">
        <f>'FY2016 RPDC '!N206-'FY2016 RPDC '!I206</f>
        <v>-426.60000000009313</v>
      </c>
      <c r="J210" s="59">
        <f>RealAuthFY11!J210-RealAuthFY10!J210</f>
        <v>77551.400000000023</v>
      </c>
      <c r="K210" s="59">
        <f>RealAuthFY11!K210-RealAuthFY10!K210</f>
        <v>5612</v>
      </c>
      <c r="L210" s="59">
        <f>RealAuthFY11!L210-RealAuthFY10!L210</f>
        <v>18676</v>
      </c>
      <c r="M210" s="59">
        <f>RealAuthFY11!M210-RealAuthFY10!M210</f>
        <v>0</v>
      </c>
      <c r="N210" s="59">
        <f>RealAuthFY11!N210-RealAuthFY10!N210</f>
        <v>0</v>
      </c>
      <c r="O210" s="59">
        <f>RealAuthFY11!O210-RealAuthFY10!O210</f>
        <v>0</v>
      </c>
      <c r="P210" s="59">
        <f>RealAuthFY11!P210-RealAuthFY10!P210</f>
        <v>0</v>
      </c>
      <c r="Q210" s="59">
        <f>RealAuthFY11!Q210-RealAuthFY10!Q210</f>
        <v>21445.200000000001</v>
      </c>
      <c r="R210" s="59">
        <f>RealAuthFY11!R210-RealAuthFY10!R210</f>
        <v>-0.36199999999371357</v>
      </c>
      <c r="S210" s="59">
        <f>RealAuthFY11!S210-RealAuthFY10!S210</f>
        <v>0.14599999999882129</v>
      </c>
      <c r="T210" s="59">
        <f>RealAuthFY11!T210-RealAuthFY10!T210</f>
        <v>-4.1000000001076842E-2</v>
      </c>
      <c r="U210" s="59">
        <f>RealAuthFY11!U210-RealAuthFY10!U210</f>
        <v>122857.74299999978</v>
      </c>
    </row>
    <row r="211" spans="1:21" s="51" customFormat="1" ht="11.5" x14ac:dyDescent="0.25">
      <c r="A211" s="51">
        <f>'FY2016 RPDC '!A207</f>
        <v>206</v>
      </c>
      <c r="B211" s="51">
        <f>'FY2016 RPDC '!B207</f>
        <v>4581</v>
      </c>
      <c r="C211" s="51">
        <f>'FY2016 RPDC '!C207</f>
        <v>4581</v>
      </c>
      <c r="D211" s="52" t="str">
        <f>'FY2016 RPDC '!D207</f>
        <v>MUSCATINE</v>
      </c>
      <c r="E211" s="97">
        <f>RealAuthFY11!E211-RealAuthFY10!E211</f>
        <v>-16</v>
      </c>
      <c r="F211" s="55">
        <f>'FY2016 RPDC '!K207-'FY2016 RPDC '!F207</f>
        <v>80</v>
      </c>
      <c r="G211" s="55">
        <f>'FY2016 RPDC '!L207-'FY2016 RPDC '!G207</f>
        <v>324416.39999999851</v>
      </c>
      <c r="H211" s="55">
        <f>'FY2016 RPDC '!M207-'FY2016 RPDC '!H207</f>
        <v>15808.10000000149</v>
      </c>
      <c r="I211" s="55">
        <f>'FY2016 RPDC '!N207-'FY2016 RPDC '!I207</f>
        <v>340224.5</v>
      </c>
      <c r="J211" s="59">
        <f>RealAuthFY11!J211-RealAuthFY10!J211</f>
        <v>44304</v>
      </c>
      <c r="K211" s="59">
        <f>RealAuthFY11!K211-RealAuthFY10!K211</f>
        <v>-103673</v>
      </c>
      <c r="L211" s="59">
        <f>RealAuthFY11!L211-RealAuthFY10!L211</f>
        <v>-9351</v>
      </c>
      <c r="M211" s="59">
        <f>RealAuthFY11!M211-RealAuthFY10!M211</f>
        <v>-46144</v>
      </c>
      <c r="N211" s="59">
        <f>RealAuthFY11!N211-RealAuthFY10!N211</f>
        <v>0</v>
      </c>
      <c r="O211" s="59">
        <f>RealAuthFY11!O211-RealAuthFY10!O211</f>
        <v>0</v>
      </c>
      <c r="P211" s="59">
        <f>RealAuthFY11!P211-RealAuthFY10!P211</f>
        <v>1294.26</v>
      </c>
      <c r="Q211" s="59">
        <f>RealAuthFY11!Q211-RealAuthFY10!Q211</f>
        <v>0</v>
      </c>
      <c r="R211" s="59">
        <f>RealAuthFY11!R211-RealAuthFY10!R211</f>
        <v>2684184.5099999993</v>
      </c>
      <c r="S211" s="59">
        <f>RealAuthFY11!S211-RealAuthFY10!S211</f>
        <v>291950.63799999998</v>
      </c>
      <c r="T211" s="59">
        <f>RealAuthFY11!T211-RealAuthFY10!T211</f>
        <v>400812.37</v>
      </c>
      <c r="U211" s="59">
        <f>RealAuthFY11!U211-RealAuthFY10!U211</f>
        <v>3603602.2779999971</v>
      </c>
    </row>
    <row r="212" spans="1:21" s="51" customFormat="1" ht="11.5" x14ac:dyDescent="0.25">
      <c r="A212" s="51">
        <f>'FY2016 RPDC '!A208</f>
        <v>207</v>
      </c>
      <c r="B212" s="51">
        <f>'FY2016 RPDC '!B208</f>
        <v>4599</v>
      </c>
      <c r="C212" s="51">
        <f>'FY2016 RPDC '!C208</f>
        <v>4599</v>
      </c>
      <c r="D212" s="52" t="str">
        <f>'FY2016 RPDC '!D208</f>
        <v>NASHUA-PLAINFIELD</v>
      </c>
      <c r="E212" s="97">
        <f>RealAuthFY11!E212-RealAuthFY10!E212</f>
        <v>-22</v>
      </c>
      <c r="F212" s="55">
        <f>'FY2016 RPDC '!K208-'FY2016 RPDC '!F208</f>
        <v>80</v>
      </c>
      <c r="G212" s="55">
        <f>'FY2016 RPDC '!L208-'FY2016 RPDC '!G208</f>
        <v>-92563.800000000279</v>
      </c>
      <c r="H212" s="55">
        <f>'FY2016 RPDC '!M208-'FY2016 RPDC '!H208</f>
        <v>134437.59000000032</v>
      </c>
      <c r="I212" s="55">
        <f>'FY2016 RPDC '!N208-'FY2016 RPDC '!I208</f>
        <v>41873.790000000037</v>
      </c>
      <c r="J212" s="59">
        <f>RealAuthFY11!J212-RealAuthFY10!J212</f>
        <v>-8528</v>
      </c>
      <c r="K212" s="59">
        <f>RealAuthFY11!K212-RealAuthFY10!K212</f>
        <v>-11766</v>
      </c>
      <c r="L212" s="59">
        <f>RealAuthFY11!L212-RealAuthFY10!L212</f>
        <v>2760</v>
      </c>
      <c r="M212" s="59">
        <f>RealAuthFY11!M212-RealAuthFY10!M212</f>
        <v>115</v>
      </c>
      <c r="N212" s="59">
        <f>RealAuthFY11!N212-RealAuthFY10!N212</f>
        <v>0</v>
      </c>
      <c r="O212" s="59">
        <f>RealAuthFY11!O212-RealAuthFY10!O212</f>
        <v>0</v>
      </c>
      <c r="P212" s="59">
        <f>RealAuthFY11!P212-RealAuthFY10!P212</f>
        <v>0</v>
      </c>
      <c r="Q212" s="59">
        <f>RealAuthFY11!Q212-RealAuthFY10!Q212</f>
        <v>52947</v>
      </c>
      <c r="R212" s="59">
        <f>RealAuthFY11!R212-RealAuthFY10!R212</f>
        <v>231944.82099999994</v>
      </c>
      <c r="S212" s="59">
        <f>RealAuthFY11!S212-RealAuthFY10!S212</f>
        <v>23505.792999999998</v>
      </c>
      <c r="T212" s="59">
        <f>RealAuthFY11!T212-RealAuthFY10!T212</f>
        <v>26537.669000000005</v>
      </c>
      <c r="U212" s="59">
        <f>RealAuthFY11!U212-RealAuthFY10!U212</f>
        <v>359390.07299999893</v>
      </c>
    </row>
    <row r="213" spans="1:21" s="51" customFormat="1" ht="11.5" x14ac:dyDescent="0.25">
      <c r="A213" s="51">
        <f>'FY2016 RPDC '!A209</f>
        <v>208</v>
      </c>
      <c r="B213" s="51">
        <f>'FY2016 RPDC '!B209</f>
        <v>4617</v>
      </c>
      <c r="C213" s="51">
        <f>'FY2016 RPDC '!C209</f>
        <v>4617</v>
      </c>
      <c r="D213" s="52" t="str">
        <f>'FY2016 RPDC '!D209</f>
        <v>NEVADA</v>
      </c>
      <c r="E213" s="97">
        <f>RealAuthFY11!E213-RealAuthFY10!E213</f>
        <v>24.799999999999955</v>
      </c>
      <c r="F213" s="55">
        <f>'FY2016 RPDC '!K209-'FY2016 RPDC '!F209</f>
        <v>80</v>
      </c>
      <c r="G213" s="55">
        <f>'FY2016 RPDC '!L209-'FY2016 RPDC '!G209</f>
        <v>283684.59999999963</v>
      </c>
      <c r="H213" s="55">
        <f>'FY2016 RPDC '!M209-'FY2016 RPDC '!H209</f>
        <v>0</v>
      </c>
      <c r="I213" s="55">
        <f>'FY2016 RPDC '!N209-'FY2016 RPDC '!I209</f>
        <v>283684.59999999963</v>
      </c>
      <c r="J213" s="59">
        <f>RealAuthFY11!J213-RealAuthFY10!J213</f>
        <v>-21110.100000000006</v>
      </c>
      <c r="K213" s="59">
        <f>RealAuthFY11!K213-RealAuthFY10!K213</f>
        <v>5656</v>
      </c>
      <c r="L213" s="59">
        <f>RealAuthFY11!L213-RealAuthFY10!L213</f>
        <v>-13863</v>
      </c>
      <c r="M213" s="59">
        <f>RealAuthFY11!M213-RealAuthFY10!M213</f>
        <v>7956</v>
      </c>
      <c r="N213" s="59">
        <f>RealAuthFY11!N213-RealAuthFY10!N213</f>
        <v>0</v>
      </c>
      <c r="O213" s="59">
        <f>RealAuthFY11!O213-RealAuthFY10!O213</f>
        <v>0</v>
      </c>
      <c r="P213" s="59">
        <f>RealAuthFY11!P213-RealAuthFY10!P213</f>
        <v>-11350.68</v>
      </c>
      <c r="Q213" s="59">
        <f>RealAuthFY11!Q213-RealAuthFY10!Q213</f>
        <v>20004</v>
      </c>
      <c r="R213" s="59">
        <f>RealAuthFY11!R213-RealAuthFY10!R213</f>
        <v>562812.11</v>
      </c>
      <c r="S213" s="59">
        <f>RealAuthFY11!S213-RealAuthFY10!S213</f>
        <v>70875.627999999997</v>
      </c>
      <c r="T213" s="59">
        <f>RealAuthFY11!T213-RealAuthFY10!T213</f>
        <v>64480.784999999989</v>
      </c>
      <c r="U213" s="59">
        <f>RealAuthFY11!U213-RealAuthFY10!U213</f>
        <v>969145.34300000034</v>
      </c>
    </row>
    <row r="214" spans="1:21" s="51" customFormat="1" ht="11.5" x14ac:dyDescent="0.25">
      <c r="A214" s="51">
        <f>'FY2016 RPDC '!A210</f>
        <v>209</v>
      </c>
      <c r="B214" s="51">
        <f>'FY2016 RPDC '!B210</f>
        <v>4662</v>
      </c>
      <c r="C214" s="51">
        <f>'FY2016 RPDC '!C210</f>
        <v>4662</v>
      </c>
      <c r="D214" s="52" t="str">
        <f>'FY2016 RPDC '!D210</f>
        <v>NEW HAMPTON</v>
      </c>
      <c r="E214" s="97">
        <f>RealAuthFY11!E214-RealAuthFY10!E214</f>
        <v>-11.800000000000068</v>
      </c>
      <c r="F214" s="55">
        <f>'FY2016 RPDC '!K210-'FY2016 RPDC '!F210</f>
        <v>80</v>
      </c>
      <c r="G214" s="55">
        <f>'FY2016 RPDC '!L210-'FY2016 RPDC '!G210</f>
        <v>2504.7999999998137</v>
      </c>
      <c r="H214" s="55">
        <f>'FY2016 RPDC '!M210-'FY2016 RPDC '!H210</f>
        <v>60015.69000000041</v>
      </c>
      <c r="I214" s="55">
        <f>'FY2016 RPDC '!N210-'FY2016 RPDC '!I210</f>
        <v>62520.490000000224</v>
      </c>
      <c r="J214" s="59">
        <f>RealAuthFY11!J214-RealAuthFY10!J214</f>
        <v>52069.800000000047</v>
      </c>
      <c r="K214" s="59">
        <f>RealAuthFY11!K214-RealAuthFY10!K214</f>
        <v>33918</v>
      </c>
      <c r="L214" s="59">
        <f>RealAuthFY11!L214-RealAuthFY10!L214</f>
        <v>67007.900000000023</v>
      </c>
      <c r="M214" s="59">
        <f>RealAuthFY11!M214-RealAuthFY10!M214</f>
        <v>13951</v>
      </c>
      <c r="N214" s="59">
        <f>RealAuthFY11!N214-RealAuthFY10!N214</f>
        <v>0</v>
      </c>
      <c r="O214" s="59">
        <f>RealAuthFY11!O214-RealAuthFY10!O214</f>
        <v>0</v>
      </c>
      <c r="P214" s="59">
        <f>RealAuthFY11!P214-RealAuthFY10!P214</f>
        <v>-16272.739999999991</v>
      </c>
      <c r="Q214" s="59">
        <f>RealAuthFY11!Q214-RealAuthFY10!Q214</f>
        <v>0</v>
      </c>
      <c r="R214" s="59">
        <f>RealAuthFY11!R214-RealAuthFY10!R214</f>
        <v>-0.40800000005401671</v>
      </c>
      <c r="S214" s="59">
        <f>RealAuthFY11!S214-RealAuthFY10!S214</f>
        <v>-0.23000000001047738</v>
      </c>
      <c r="T214" s="59">
        <f>RealAuthFY11!T214-RealAuthFY10!T214</f>
        <v>0.16700000001583248</v>
      </c>
      <c r="U214" s="59">
        <f>RealAuthFY11!U214-RealAuthFY10!U214</f>
        <v>213193.97900000028</v>
      </c>
    </row>
    <row r="215" spans="1:21" s="51" customFormat="1" ht="11.5" x14ac:dyDescent="0.25">
      <c r="A215" s="51">
        <f>'FY2016 RPDC '!A211</f>
        <v>210</v>
      </c>
      <c r="B215" s="51">
        <f>'FY2016 RPDC '!B211</f>
        <v>4689</v>
      </c>
      <c r="C215" s="51">
        <f>'FY2016 RPDC '!C211</f>
        <v>4689</v>
      </c>
      <c r="D215" s="52" t="str">
        <f>'FY2016 RPDC '!D211</f>
        <v>NEW LONDON</v>
      </c>
      <c r="E215" s="97">
        <f>RealAuthFY11!E215-RealAuthFY10!E215</f>
        <v>-34.800000000000068</v>
      </c>
      <c r="F215" s="55">
        <f>'FY2016 RPDC '!K211-'FY2016 RPDC '!F211</f>
        <v>80</v>
      </c>
      <c r="G215" s="55">
        <f>'FY2016 RPDC '!L211-'FY2016 RPDC '!G211</f>
        <v>-182264.60000000009</v>
      </c>
      <c r="H215" s="55">
        <f>'FY2016 RPDC '!M211-'FY2016 RPDC '!H211</f>
        <v>215730.66000000015</v>
      </c>
      <c r="I215" s="55">
        <f>'FY2016 RPDC '!N211-'FY2016 RPDC '!I211</f>
        <v>33466.060000000056</v>
      </c>
      <c r="J215" s="59">
        <f>RealAuthFY11!J215-RealAuthFY10!J215</f>
        <v>-20319.5</v>
      </c>
      <c r="K215" s="59">
        <f>RealAuthFY11!K215-RealAuthFY10!K215</f>
        <v>-41871</v>
      </c>
      <c r="L215" s="59">
        <f>RealAuthFY11!L215-RealAuthFY10!L215</f>
        <v>40038.40000000014</v>
      </c>
      <c r="M215" s="59">
        <f>RealAuthFY11!M215-RealAuthFY10!M215</f>
        <v>-28840</v>
      </c>
      <c r="N215" s="59">
        <f>RealAuthFY11!N215-RealAuthFY10!N215</f>
        <v>0</v>
      </c>
      <c r="O215" s="59">
        <f>RealAuthFY11!O215-RealAuthFY10!O215</f>
        <v>0</v>
      </c>
      <c r="P215" s="59">
        <f>RealAuthFY11!P215-RealAuthFY10!P215</f>
        <v>25.299999999999955</v>
      </c>
      <c r="Q215" s="59">
        <f>RealAuthFY11!Q215-RealAuthFY10!Q215</f>
        <v>0</v>
      </c>
      <c r="R215" s="59">
        <f>RealAuthFY11!R215-RealAuthFY10!R215</f>
        <v>0.20799999998416752</v>
      </c>
      <c r="S215" s="59">
        <f>RealAuthFY11!S215-RealAuthFY10!S215</f>
        <v>-0.25400000000809086</v>
      </c>
      <c r="T215" s="59">
        <f>RealAuthFY11!T215-RealAuthFY10!T215</f>
        <v>-0.23400000001129229</v>
      </c>
      <c r="U215" s="59">
        <f>RealAuthFY11!U215-RealAuthFY10!U215</f>
        <v>-17501.019999999553</v>
      </c>
    </row>
    <row r="216" spans="1:21" s="51" customFormat="1" ht="11.5" x14ac:dyDescent="0.25">
      <c r="A216" s="51">
        <f>'FY2016 RPDC '!A212</f>
        <v>211</v>
      </c>
      <c r="B216" s="51">
        <f>'FY2016 RPDC '!B212</f>
        <v>4644</v>
      </c>
      <c r="C216" s="51">
        <f>'FY2016 RPDC '!C212</f>
        <v>4644</v>
      </c>
      <c r="D216" s="52" t="str">
        <f>'FY2016 RPDC '!D212</f>
        <v>NEWELL-FONDA</v>
      </c>
      <c r="E216" s="97">
        <f>RealAuthFY11!E216-RealAuthFY10!E216</f>
        <v>-16.899999999999977</v>
      </c>
      <c r="F216" s="55">
        <f>'FY2016 RPDC '!K212-'FY2016 RPDC '!F212</f>
        <v>80</v>
      </c>
      <c r="G216" s="55">
        <f>'FY2016 RPDC '!L212-'FY2016 RPDC '!G212</f>
        <v>-71986</v>
      </c>
      <c r="H216" s="55">
        <f>'FY2016 RPDC '!M212-'FY2016 RPDC '!H212</f>
        <v>103015.18999999994</v>
      </c>
      <c r="I216" s="55">
        <f>'FY2016 RPDC '!N212-'FY2016 RPDC '!I212</f>
        <v>31029.189999999944</v>
      </c>
      <c r="J216" s="59">
        <f>RealAuthFY11!J216-RealAuthFY10!J216</f>
        <v>-2185</v>
      </c>
      <c r="K216" s="59">
        <f>RealAuthFY11!K216-RealAuthFY10!K216</f>
        <v>-23992</v>
      </c>
      <c r="L216" s="59">
        <f>RealAuthFY11!L216-RealAuthFY10!L216</f>
        <v>62878.000000000029</v>
      </c>
      <c r="M216" s="59">
        <f>RealAuthFY11!M216-RealAuthFY10!M216</f>
        <v>5998</v>
      </c>
      <c r="N216" s="59">
        <f>RealAuthFY11!N216-RealAuthFY10!N216</f>
        <v>0</v>
      </c>
      <c r="O216" s="59">
        <f>RealAuthFY11!O216-RealAuthFY10!O216</f>
        <v>0</v>
      </c>
      <c r="P216" s="59">
        <f>RealAuthFY11!P216-RealAuthFY10!P216</f>
        <v>-10101.08</v>
      </c>
      <c r="Q216" s="59">
        <f>RealAuthFY11!Q216-RealAuthFY10!Q216</f>
        <v>12107.400000000009</v>
      </c>
      <c r="R216" s="59">
        <f>RealAuthFY11!R216-RealAuthFY10!R216</f>
        <v>116311.74799999996</v>
      </c>
      <c r="S216" s="59">
        <f>RealAuthFY11!S216-RealAuthFY10!S216</f>
        <v>11387.808000000001</v>
      </c>
      <c r="T216" s="59">
        <f>RealAuthFY11!T216-RealAuthFY10!T216</f>
        <v>14191.086000000003</v>
      </c>
      <c r="U216" s="59">
        <f>RealAuthFY11!U216-RealAuthFY10!U216</f>
        <v>217625.15200000023</v>
      </c>
    </row>
    <row r="217" spans="1:21" s="51" customFormat="1" ht="11.5" x14ac:dyDescent="0.25">
      <c r="A217" s="51">
        <f>'FY2016 RPDC '!A213</f>
        <v>212</v>
      </c>
      <c r="B217" s="51">
        <f>'FY2016 RPDC '!B213</f>
        <v>4725</v>
      </c>
      <c r="C217" s="51">
        <f>'FY2016 RPDC '!C213</f>
        <v>4725</v>
      </c>
      <c r="D217" s="52" t="str">
        <f>'FY2016 RPDC '!D213</f>
        <v>NEWTON</v>
      </c>
      <c r="E217" s="97">
        <f>RealAuthFY11!E217-RealAuthFY10!E217</f>
        <v>-48.599999999999909</v>
      </c>
      <c r="F217" s="55">
        <f>'FY2016 RPDC '!K213-'FY2016 RPDC '!F213</f>
        <v>80</v>
      </c>
      <c r="G217" s="55">
        <f>'FY2016 RPDC '!L213-'FY2016 RPDC '!G213</f>
        <v>-73059.400000002235</v>
      </c>
      <c r="H217" s="55">
        <f>'FY2016 RPDC '!M213-'FY2016 RPDC '!H213</f>
        <v>264211.28000000119</v>
      </c>
      <c r="I217" s="55">
        <f>'FY2016 RPDC '!N213-'FY2016 RPDC '!I213</f>
        <v>191151.87999999896</v>
      </c>
      <c r="J217" s="59">
        <f>RealAuthFY11!J217-RealAuthFY10!J217</f>
        <v>170435.70000000007</v>
      </c>
      <c r="K217" s="59">
        <f>RealAuthFY11!K217-RealAuthFY10!K217</f>
        <v>-7033</v>
      </c>
      <c r="L217" s="59">
        <f>RealAuthFY11!L217-RealAuthFY10!L217</f>
        <v>-21690.599999999977</v>
      </c>
      <c r="M217" s="59">
        <f>RealAuthFY11!M217-RealAuthFY10!M217</f>
        <v>18339</v>
      </c>
      <c r="N217" s="59">
        <f>RealAuthFY11!N217-RealAuthFY10!N217</f>
        <v>0</v>
      </c>
      <c r="O217" s="59">
        <f>RealAuthFY11!O217-RealAuthFY10!O217</f>
        <v>0</v>
      </c>
      <c r="P217" s="59">
        <f>RealAuthFY11!P217-RealAuthFY10!P217</f>
        <v>-49353.479999999981</v>
      </c>
      <c r="Q217" s="59">
        <f>RealAuthFY11!Q217-RealAuthFY10!Q217</f>
        <v>158107.79999999993</v>
      </c>
      <c r="R217" s="59">
        <f>RealAuthFY11!R217-RealAuthFY10!R217</f>
        <v>-0.35099999979138374</v>
      </c>
      <c r="S217" s="59">
        <f>RealAuthFY11!S217-RealAuthFY10!S217</f>
        <v>0.34400000004097819</v>
      </c>
      <c r="T217" s="59">
        <f>RealAuthFY11!T217-RealAuthFY10!T217</f>
        <v>0.28500000003259629</v>
      </c>
      <c r="U217" s="59">
        <f>RealAuthFY11!U217-RealAuthFY10!U217</f>
        <v>459957.57800000161</v>
      </c>
    </row>
    <row r="218" spans="1:21" s="51" customFormat="1" ht="11.5" x14ac:dyDescent="0.25">
      <c r="A218" s="51">
        <f>'FY2016 RPDC '!A214</f>
        <v>213</v>
      </c>
      <c r="B218" s="51">
        <f>'FY2016 RPDC '!B214</f>
        <v>2673</v>
      </c>
      <c r="C218" s="51">
        <f>'FY2016 RPDC '!C214</f>
        <v>2673</v>
      </c>
      <c r="D218" s="52" t="str">
        <f>'FY2016 RPDC '!D214</f>
        <v>NODAWAY VALLEY</v>
      </c>
      <c r="E218" s="97">
        <f>RealAuthFY11!E218-RealAuthFY10!E218</f>
        <v>-8.6999999999999318</v>
      </c>
      <c r="F218" s="55">
        <f>'FY2016 RPDC '!K214-'FY2016 RPDC '!F214</f>
        <v>80</v>
      </c>
      <c r="G218" s="55">
        <f>'FY2016 RPDC '!L214-'FY2016 RPDC '!G214</f>
        <v>-2218.2000000001863</v>
      </c>
      <c r="H218" s="55">
        <f>'FY2016 RPDC '!M214-'FY2016 RPDC '!H214</f>
        <v>45585.720000000671</v>
      </c>
      <c r="I218" s="55">
        <f>'FY2016 RPDC '!N214-'FY2016 RPDC '!I214</f>
        <v>43367.520000000484</v>
      </c>
      <c r="J218" s="59">
        <f>RealAuthFY11!J218-RealAuthFY10!J218</f>
        <v>705</v>
      </c>
      <c r="K218" s="59">
        <f>RealAuthFY11!K218-RealAuthFY10!K218</f>
        <v>23175</v>
      </c>
      <c r="L218" s="59">
        <f>RealAuthFY11!L218-RealAuthFY10!L218</f>
        <v>-3005</v>
      </c>
      <c r="M218" s="59">
        <f>RealAuthFY11!M218-RealAuthFY10!M218</f>
        <v>-17640</v>
      </c>
      <c r="N218" s="59">
        <f>RealAuthFY11!N218-RealAuthFY10!N218</f>
        <v>0</v>
      </c>
      <c r="O218" s="59">
        <f>RealAuthFY11!O218-RealAuthFY10!O218</f>
        <v>0</v>
      </c>
      <c r="P218" s="59">
        <f>RealAuthFY11!P218-RealAuthFY10!P218</f>
        <v>-2587.1999999999998</v>
      </c>
      <c r="Q218" s="59">
        <f>RealAuthFY11!Q218-RealAuthFY10!Q218</f>
        <v>133089</v>
      </c>
      <c r="R218" s="59">
        <f>RealAuthFY11!R218-RealAuthFY10!R218</f>
        <v>4.6999999962281436E-2</v>
      </c>
      <c r="S218" s="59">
        <f>RealAuthFY11!S218-RealAuthFY10!S218</f>
        <v>0.27799999999842839</v>
      </c>
      <c r="T218" s="59">
        <f>RealAuthFY11!T218-RealAuthFY10!T218</f>
        <v>-0.48500000000058208</v>
      </c>
      <c r="U218" s="59">
        <f>RealAuthFY11!U218-RealAuthFY10!U218</f>
        <v>177104.16000000015</v>
      </c>
    </row>
    <row r="219" spans="1:21" s="51" customFormat="1" ht="11.5" x14ac:dyDescent="0.25">
      <c r="A219" s="51">
        <f>'FY2016 RPDC '!A215</f>
        <v>214</v>
      </c>
      <c r="B219" s="51">
        <f>'FY2016 RPDC '!B215</f>
        <v>153</v>
      </c>
      <c r="C219" s="51">
        <f>'FY2016 RPDC '!C215</f>
        <v>153</v>
      </c>
      <c r="D219" s="52" t="str">
        <f>'FY2016 RPDC '!D215</f>
        <v>NORTH BUTLER</v>
      </c>
      <c r="E219" s="97">
        <f>RealAuthFY11!E219-RealAuthFY10!E219</f>
        <v>7</v>
      </c>
      <c r="F219" s="55">
        <f>'FY2016 RPDC '!K215-'FY2016 RPDC '!F215</f>
        <v>80</v>
      </c>
      <c r="G219" s="55">
        <f>'FY2016 RPDC '!L215-'FY2016 RPDC '!G215</f>
        <v>96459.300000000279</v>
      </c>
      <c r="H219" s="55">
        <f>'FY2016 RPDC '!M215-'FY2016 RPDC '!H215</f>
        <v>0</v>
      </c>
      <c r="I219" s="55">
        <f>'FY2016 RPDC '!N215-'FY2016 RPDC '!I215</f>
        <v>96459.300000000279</v>
      </c>
      <c r="J219" s="59">
        <f>RealAuthFY11!J219-RealAuthFY10!J219</f>
        <v>25438.899999999965</v>
      </c>
      <c r="K219" s="59">
        <f>RealAuthFY11!K219-RealAuthFY10!K219</f>
        <v>22382</v>
      </c>
      <c r="L219" s="59">
        <f>RealAuthFY11!L219-RealAuthFY10!L219</f>
        <v>28730.699999999953</v>
      </c>
      <c r="M219" s="59">
        <f>RealAuthFY11!M219-RealAuthFY10!M219</f>
        <v>-11191</v>
      </c>
      <c r="N219" s="59">
        <f>RealAuthFY11!N219-RealAuthFY10!N219</f>
        <v>0</v>
      </c>
      <c r="O219" s="59">
        <f>RealAuthFY11!O219-RealAuthFY10!O219</f>
        <v>0</v>
      </c>
      <c r="P219" s="59">
        <f>RealAuthFY11!P219-RealAuthFY10!P219</f>
        <v>-5813.5</v>
      </c>
      <c r="Q219" s="59">
        <f>RealAuthFY11!Q219-RealAuthFY10!Q219</f>
        <v>6279</v>
      </c>
      <c r="R219" s="59">
        <f>RealAuthFY11!R219-RealAuthFY10!R219</f>
        <v>0.36600000003818423</v>
      </c>
      <c r="S219" s="59">
        <f>RealAuthFY11!S219-RealAuthFY10!S219</f>
        <v>0.10599999999976717</v>
      </c>
      <c r="T219" s="59">
        <f>RealAuthFY11!T219-RealAuthFY10!T219</f>
        <v>0.48700000000826549</v>
      </c>
      <c r="U219" s="59">
        <f>RealAuthFY11!U219-RealAuthFY10!U219</f>
        <v>162286.35899999924</v>
      </c>
    </row>
    <row r="220" spans="1:21" s="51" customFormat="1" ht="11.5" x14ac:dyDescent="0.25">
      <c r="A220" s="51">
        <f>'FY2016 RPDC '!A216</f>
        <v>215</v>
      </c>
      <c r="B220" s="51">
        <f>'FY2016 RPDC '!B216</f>
        <v>3691</v>
      </c>
      <c r="C220" s="51">
        <f>'FY2016 RPDC '!C216</f>
        <v>3691</v>
      </c>
      <c r="D220" s="52" t="str">
        <f>'FY2016 RPDC '!D216</f>
        <v>NORTH CEDAR</v>
      </c>
      <c r="E220" s="97">
        <f>RealAuthFY11!E220-RealAuthFY10!E220</f>
        <v>4.1000000000000227</v>
      </c>
      <c r="F220" s="55">
        <f>'FY2016 RPDC '!K216-'FY2016 RPDC '!F216</f>
        <v>80</v>
      </c>
      <c r="G220" s="55">
        <f>'FY2016 RPDC '!L216-'FY2016 RPDC '!G216</f>
        <v>95380.299999999814</v>
      </c>
      <c r="H220" s="55">
        <f>'FY2016 RPDC '!M216-'FY2016 RPDC '!H216</f>
        <v>0</v>
      </c>
      <c r="I220" s="55">
        <f>'FY2016 RPDC '!N216-'FY2016 RPDC '!I216</f>
        <v>95380.299999999814</v>
      </c>
      <c r="J220" s="59">
        <f>RealAuthFY11!J220-RealAuthFY10!J220</f>
        <v>-1716</v>
      </c>
      <c r="K220" s="59">
        <f>RealAuthFY11!K220-RealAuthFY10!K220</f>
        <v>-35643</v>
      </c>
      <c r="L220" s="59">
        <f>RealAuthFY11!L220-RealAuthFY10!L220</f>
        <v>51204</v>
      </c>
      <c r="M220" s="59">
        <f>RealAuthFY11!M220-RealAuthFY10!M220</f>
        <v>-17304</v>
      </c>
      <c r="N220" s="59">
        <f>RealAuthFY11!N220-RealAuthFY10!N220</f>
        <v>0</v>
      </c>
      <c r="O220" s="59">
        <f>RealAuthFY11!O220-RealAuthFY10!O220</f>
        <v>0</v>
      </c>
      <c r="P220" s="59">
        <f>RealAuthFY11!P220-RealAuthFY10!P220</f>
        <v>-17588.34</v>
      </c>
      <c r="Q220" s="59">
        <f>RealAuthFY11!Q220-RealAuthFY10!Q220</f>
        <v>0</v>
      </c>
      <c r="R220" s="59">
        <f>RealAuthFY11!R220-RealAuthFY10!R220</f>
        <v>-6.8000000086612999E-2</v>
      </c>
      <c r="S220" s="59">
        <f>RealAuthFY11!S220-RealAuthFY10!S220</f>
        <v>0.36699999999837019</v>
      </c>
      <c r="T220" s="59">
        <f>RealAuthFY11!T220-RealAuthFY10!T220</f>
        <v>0.38499999999476131</v>
      </c>
      <c r="U220" s="59">
        <f>RealAuthFY11!U220-RealAuthFY10!U220</f>
        <v>74333.643999999389</v>
      </c>
    </row>
    <row r="221" spans="1:21" s="51" customFormat="1" ht="11.5" x14ac:dyDescent="0.25">
      <c r="A221" s="51">
        <f>'FY2016 RPDC '!A217</f>
        <v>216</v>
      </c>
      <c r="B221" s="51">
        <f>'FY2016 RPDC '!B217</f>
        <v>4774</v>
      </c>
      <c r="C221" s="51">
        <f>'FY2016 RPDC '!C217</f>
        <v>4774</v>
      </c>
      <c r="D221" s="52" t="str">
        <f>'FY2016 RPDC '!D217</f>
        <v>NORTH FAYETTE</v>
      </c>
      <c r="E221" s="97">
        <f>RealAuthFY11!E221-RealAuthFY10!E221</f>
        <v>-19</v>
      </c>
      <c r="F221" s="55">
        <f>'FY2016 RPDC '!K217-'FY2016 RPDC '!F217</f>
        <v>80</v>
      </c>
      <c r="G221" s="55">
        <f>'FY2016 RPDC '!L217-'FY2016 RPDC '!G217</f>
        <v>-58152</v>
      </c>
      <c r="H221" s="55">
        <f>'FY2016 RPDC '!M217-'FY2016 RPDC '!H217</f>
        <v>112197.04000000004</v>
      </c>
      <c r="I221" s="55">
        <f>'FY2016 RPDC '!N217-'FY2016 RPDC '!I217</f>
        <v>54045.040000000037</v>
      </c>
      <c r="J221" s="59">
        <f>RealAuthFY11!J221-RealAuthFY10!J221</f>
        <v>33830.699999999953</v>
      </c>
      <c r="K221" s="59">
        <f>RealAuthFY11!K221-RealAuthFY10!K221</f>
        <v>28610</v>
      </c>
      <c r="L221" s="59">
        <f>RealAuthFY11!L221-RealAuthFY10!L221</f>
        <v>-6937.7999999999884</v>
      </c>
      <c r="M221" s="59">
        <f>RealAuthFY11!M221-RealAuthFY10!M221</f>
        <v>115</v>
      </c>
      <c r="N221" s="59">
        <f>RealAuthFY11!N221-RealAuthFY10!N221</f>
        <v>0</v>
      </c>
      <c r="O221" s="59">
        <f>RealAuthFY11!O221-RealAuthFY10!O221</f>
        <v>0</v>
      </c>
      <c r="P221" s="59">
        <f>RealAuthFY11!P221-RealAuthFY10!P221</f>
        <v>0</v>
      </c>
      <c r="Q221" s="59">
        <f>RealAuthFY11!Q221-RealAuthFY10!Q221</f>
        <v>0</v>
      </c>
      <c r="R221" s="59">
        <f>RealAuthFY11!R221-RealAuthFY10!R221</f>
        <v>143939.72500000003</v>
      </c>
      <c r="S221" s="59">
        <f>RealAuthFY11!S221-RealAuthFY10!S221</f>
        <v>14968.740000000002</v>
      </c>
      <c r="T221" s="59">
        <f>RealAuthFY11!T221-RealAuthFY10!T221</f>
        <v>17057.32</v>
      </c>
      <c r="U221" s="59">
        <f>RealAuthFY11!U221-RealAuthFY10!U221</f>
        <v>285628.72500000149</v>
      </c>
    </row>
    <row r="222" spans="1:21" s="51" customFormat="1" ht="11.5" x14ac:dyDescent="0.25">
      <c r="A222" s="51">
        <f>'FY2016 RPDC '!A218</f>
        <v>217</v>
      </c>
      <c r="B222" s="51">
        <f>'FY2016 RPDC '!B218</f>
        <v>873</v>
      </c>
      <c r="C222" s="51">
        <f>'FY2016 RPDC '!C218</f>
        <v>873</v>
      </c>
      <c r="D222" s="52" t="str">
        <f>'FY2016 RPDC '!D218</f>
        <v>NORTH IOWA</v>
      </c>
      <c r="E222" s="97">
        <f>RealAuthFY11!E222-RealAuthFY10!E222</f>
        <v>8.2999999999999545</v>
      </c>
      <c r="F222" s="55">
        <f>'FY2016 RPDC '!K218-'FY2016 RPDC '!F218</f>
        <v>80</v>
      </c>
      <c r="G222" s="55">
        <f>'FY2016 RPDC '!L218-'FY2016 RPDC '!G218</f>
        <v>91414.5</v>
      </c>
      <c r="H222" s="55">
        <f>'FY2016 RPDC '!M218-'FY2016 RPDC '!H218</f>
        <v>0</v>
      </c>
      <c r="I222" s="55">
        <f>'FY2016 RPDC '!N218-'FY2016 RPDC '!I218</f>
        <v>91414.5</v>
      </c>
      <c r="J222" s="59">
        <f>RealAuthFY11!J222-RealAuthFY10!J222</f>
        <v>26755</v>
      </c>
      <c r="K222" s="59">
        <f>RealAuthFY11!K222-RealAuthFY10!K222</f>
        <v>-345</v>
      </c>
      <c r="L222" s="59">
        <f>RealAuthFY11!L222-RealAuthFY10!L222</f>
        <v>49386</v>
      </c>
      <c r="M222" s="59">
        <f>RealAuthFY11!M222-RealAuthFY10!M222</f>
        <v>0</v>
      </c>
      <c r="N222" s="59">
        <f>RealAuthFY11!N222-RealAuthFY10!N222</f>
        <v>0</v>
      </c>
      <c r="O222" s="59">
        <f>RealAuthFY11!O222-RealAuthFY10!O222</f>
        <v>0</v>
      </c>
      <c r="P222" s="59">
        <f>RealAuthFY11!P222-RealAuthFY10!P222</f>
        <v>-3258.4200000000019</v>
      </c>
      <c r="Q222" s="59">
        <f>RealAuthFY11!Q222-RealAuthFY10!Q222</f>
        <v>132578.4</v>
      </c>
      <c r="R222" s="59">
        <f>RealAuthFY11!R222-RealAuthFY10!R222</f>
        <v>27100.395000000019</v>
      </c>
      <c r="S222" s="59">
        <f>RealAuthFY11!S222-RealAuthFY10!S222</f>
        <v>2864.9029999999984</v>
      </c>
      <c r="T222" s="59">
        <f>RealAuthFY11!T222-RealAuthFY10!T222</f>
        <v>3505.479000000003</v>
      </c>
      <c r="U222" s="59">
        <f>RealAuthFY11!U222-RealAuthFY10!U222</f>
        <v>330001.25700000022</v>
      </c>
    </row>
    <row r="223" spans="1:21" s="51" customFormat="1" ht="11.5" x14ac:dyDescent="0.25">
      <c r="A223" s="51">
        <f>'FY2016 RPDC '!A219</f>
        <v>218</v>
      </c>
      <c r="B223" s="51">
        <f>'FY2016 RPDC '!B219</f>
        <v>4778</v>
      </c>
      <c r="C223" s="51">
        <f>'FY2016 RPDC '!C219</f>
        <v>4778</v>
      </c>
      <c r="D223" s="52" t="str">
        <f>'FY2016 RPDC '!D219</f>
        <v>NORTH KOSSUTH</v>
      </c>
      <c r="E223" s="97">
        <f>RealAuthFY11!E223-RealAuthFY10!E223</f>
        <v>-17.600000000000023</v>
      </c>
      <c r="F223" s="55">
        <f>'FY2016 RPDC '!K219-'FY2016 RPDC '!F219</f>
        <v>80</v>
      </c>
      <c r="G223" s="55">
        <f>'FY2016 RPDC '!L219-'FY2016 RPDC '!G219</f>
        <v>-91076.40000000014</v>
      </c>
      <c r="H223" s="55">
        <f>'FY2016 RPDC '!M219-'FY2016 RPDC '!H219</f>
        <v>80193.230000000214</v>
      </c>
      <c r="I223" s="55">
        <f>'FY2016 RPDC '!N219-'FY2016 RPDC '!I219</f>
        <v>-10883.169999999925</v>
      </c>
      <c r="J223" s="59">
        <f>RealAuthFY11!J223-RealAuthFY10!J223</f>
        <v>12952</v>
      </c>
      <c r="K223" s="59">
        <f>RealAuthFY11!K223-RealAuthFY10!K223</f>
        <v>44879</v>
      </c>
      <c r="L223" s="59">
        <f>RealAuthFY11!L223-RealAuthFY10!L223</f>
        <v>44401</v>
      </c>
      <c r="M223" s="59">
        <f>RealAuthFY11!M223-RealAuthFY10!M223</f>
        <v>575</v>
      </c>
      <c r="N223" s="59">
        <f>RealAuthFY11!N223-RealAuthFY10!N223</f>
        <v>0</v>
      </c>
      <c r="O223" s="59">
        <f>RealAuthFY11!O223-RealAuthFY10!O223</f>
        <v>0</v>
      </c>
      <c r="P223" s="59">
        <f>RealAuthFY11!P223-RealAuthFY10!P223</f>
        <v>278.29999999999927</v>
      </c>
      <c r="Q223" s="59">
        <f>RealAuthFY11!Q223-RealAuthFY10!Q223</f>
        <v>0</v>
      </c>
      <c r="R223" s="59">
        <f>RealAuthFY11!R223-RealAuthFY10!R223</f>
        <v>0.31199999991804361</v>
      </c>
      <c r="S223" s="59">
        <f>RealAuthFY11!S223-RealAuthFY10!S223</f>
        <v>-9.5999999990453944E-2</v>
      </c>
      <c r="T223" s="59">
        <f>RealAuthFY11!T223-RealAuthFY10!T223</f>
        <v>-7.9999999987194315E-2</v>
      </c>
      <c r="U223" s="59">
        <f>RealAuthFY11!U223-RealAuthFY10!U223</f>
        <v>92202.265999999829</v>
      </c>
    </row>
    <row r="224" spans="1:21" s="51" customFormat="1" ht="11.5" x14ac:dyDescent="0.25">
      <c r="A224" s="51">
        <f>'FY2016 RPDC '!A220</f>
        <v>219</v>
      </c>
      <c r="B224" s="51">
        <f>'FY2016 RPDC '!B220</f>
        <v>4777</v>
      </c>
      <c r="C224" s="51">
        <f>'FY2016 RPDC '!C220</f>
        <v>4777</v>
      </c>
      <c r="D224" s="52" t="str">
        <f>'FY2016 RPDC '!D220</f>
        <v>NORTH LINN</v>
      </c>
      <c r="E224" s="97">
        <f>RealAuthFY11!E224-RealAuthFY10!E224</f>
        <v>-19.600000000000023</v>
      </c>
      <c r="F224" s="55">
        <f>'FY2016 RPDC '!K220-'FY2016 RPDC '!F220</f>
        <v>80</v>
      </c>
      <c r="G224" s="55">
        <f>'FY2016 RPDC '!L220-'FY2016 RPDC '!G220</f>
        <v>-71446</v>
      </c>
      <c r="H224" s="55">
        <f>'FY2016 RPDC '!M220-'FY2016 RPDC '!H220</f>
        <v>116235.53000000026</v>
      </c>
      <c r="I224" s="55">
        <f>'FY2016 RPDC '!N220-'FY2016 RPDC '!I220</f>
        <v>44789.530000000261</v>
      </c>
      <c r="J224" s="59">
        <f>RealAuthFY11!J224-RealAuthFY10!J224</f>
        <v>-33010</v>
      </c>
      <c r="K224" s="59">
        <f>RealAuthFY11!K224-RealAuthFY10!K224</f>
        <v>-36805</v>
      </c>
      <c r="L224" s="59">
        <f>RealAuthFY11!L224-RealAuthFY10!L224</f>
        <v>-32482.000000000029</v>
      </c>
      <c r="M224" s="59">
        <f>RealAuthFY11!M224-RealAuthFY10!M224</f>
        <v>-108810</v>
      </c>
      <c r="N224" s="59">
        <f>RealAuthFY11!N224-RealAuthFY10!N224</f>
        <v>0</v>
      </c>
      <c r="O224" s="59">
        <f>RealAuthFY11!O224-RealAuthFY10!O224</f>
        <v>0</v>
      </c>
      <c r="P224" s="59">
        <f>RealAuthFY11!P224-RealAuthFY10!P224</f>
        <v>0</v>
      </c>
      <c r="Q224" s="59">
        <f>RealAuthFY11!Q224-RealAuthFY10!Q224</f>
        <v>-2318.9999999999927</v>
      </c>
      <c r="R224" s="59">
        <f>RealAuthFY11!R224-RealAuthFY10!R224</f>
        <v>325888.75</v>
      </c>
      <c r="S224" s="59">
        <f>RealAuthFY11!S224-RealAuthFY10!S224</f>
        <v>39310.583999999995</v>
      </c>
      <c r="T224" s="59">
        <f>RealAuthFY11!T224-RealAuthFY10!T224</f>
        <v>36980.216</v>
      </c>
      <c r="U224" s="59">
        <f>RealAuthFY11!U224-RealAuthFY10!U224</f>
        <v>233543.08000000101</v>
      </c>
    </row>
    <row r="225" spans="1:21" s="51" customFormat="1" ht="11.5" x14ac:dyDescent="0.25">
      <c r="A225" s="51">
        <f>'FY2016 RPDC '!A221</f>
        <v>220</v>
      </c>
      <c r="B225" s="51">
        <f>'FY2016 RPDC '!B221</f>
        <v>4776</v>
      </c>
      <c r="C225" s="51">
        <f>'FY2016 RPDC '!C221</f>
        <v>4776</v>
      </c>
      <c r="D225" s="52" t="str">
        <f>'FY2016 RPDC '!D221</f>
        <v>NORTH MAHASKA</v>
      </c>
      <c r="E225" s="97">
        <f>RealAuthFY11!E225-RealAuthFY10!E225</f>
        <v>-12.600000000000023</v>
      </c>
      <c r="F225" s="55">
        <f>'FY2016 RPDC '!K221-'FY2016 RPDC '!F221</f>
        <v>80</v>
      </c>
      <c r="G225" s="55">
        <f>'FY2016 RPDC '!L221-'FY2016 RPDC '!G221</f>
        <v>-43916</v>
      </c>
      <c r="H225" s="55">
        <f>'FY2016 RPDC '!M221-'FY2016 RPDC '!H221</f>
        <v>-106007.43999999994</v>
      </c>
      <c r="I225" s="55">
        <f>'FY2016 RPDC '!N221-'FY2016 RPDC '!I221</f>
        <v>-149923.43999999994</v>
      </c>
      <c r="J225" s="59">
        <f>RealAuthFY11!J225-RealAuthFY10!J225</f>
        <v>15345</v>
      </c>
      <c r="K225" s="59">
        <f>RealAuthFY11!K225-RealAuthFY10!K225</f>
        <v>-12070</v>
      </c>
      <c r="L225" s="59">
        <f>RealAuthFY11!L225-RealAuthFY10!L225</f>
        <v>-20920</v>
      </c>
      <c r="M225" s="59">
        <f>RealAuthFY11!M225-RealAuthFY10!M225</f>
        <v>11840</v>
      </c>
      <c r="N225" s="59">
        <f>RealAuthFY11!N225-RealAuthFY10!N225</f>
        <v>0</v>
      </c>
      <c r="O225" s="59">
        <f>RealAuthFY11!O225-RealAuthFY10!O225</f>
        <v>0</v>
      </c>
      <c r="P225" s="59">
        <f>RealAuthFY11!P225-RealAuthFY10!P225</f>
        <v>-1150.5999999999995</v>
      </c>
      <c r="Q225" s="59">
        <f>RealAuthFY11!Q225-RealAuthFY10!Q225</f>
        <v>23175</v>
      </c>
      <c r="R225" s="59">
        <f>RealAuthFY11!R225-RealAuthFY10!R225</f>
        <v>-5.9999999997671694E-2</v>
      </c>
      <c r="S225" s="59">
        <f>RealAuthFY11!S225-RealAuthFY10!S225</f>
        <v>0.37999999999738066</v>
      </c>
      <c r="T225" s="59">
        <f>RealAuthFY11!T225-RealAuthFY10!T225</f>
        <v>0.26999999999679858</v>
      </c>
      <c r="U225" s="59">
        <f>RealAuthFY11!U225-RealAuthFY10!U225</f>
        <v>-133703.45000000019</v>
      </c>
    </row>
    <row r="226" spans="1:21" s="51" customFormat="1" ht="11.5" x14ac:dyDescent="0.25">
      <c r="A226" s="51">
        <f>'FY2016 RPDC '!A222</f>
        <v>221</v>
      </c>
      <c r="B226" s="51">
        <f>'FY2016 RPDC '!B222</f>
        <v>4779</v>
      </c>
      <c r="C226" s="51">
        <f>'FY2016 RPDC '!C222</f>
        <v>4779</v>
      </c>
      <c r="D226" s="52" t="str">
        <f>'FY2016 RPDC '!D222</f>
        <v>NORTH POLK</v>
      </c>
      <c r="E226" s="97">
        <f>RealAuthFY11!E226-RealAuthFY10!E226</f>
        <v>61.800000000000182</v>
      </c>
      <c r="F226" s="55">
        <f>'FY2016 RPDC '!K222-'FY2016 RPDC '!F222</f>
        <v>80</v>
      </c>
      <c r="G226" s="55">
        <f>'FY2016 RPDC '!L222-'FY2016 RPDC '!G222</f>
        <v>511610.40000000037</v>
      </c>
      <c r="H226" s="55">
        <f>'FY2016 RPDC '!M222-'FY2016 RPDC '!H222</f>
        <v>0</v>
      </c>
      <c r="I226" s="55">
        <f>'FY2016 RPDC '!N222-'FY2016 RPDC '!I222</f>
        <v>511610.40000000037</v>
      </c>
      <c r="J226" s="59">
        <f>RealAuthFY11!J226-RealAuthFY10!J226</f>
        <v>-24115</v>
      </c>
      <c r="K226" s="59">
        <f>RealAuthFY11!K226-RealAuthFY10!K226</f>
        <v>67495</v>
      </c>
      <c r="L226" s="59">
        <f>RealAuthFY11!L226-RealAuthFY10!L226</f>
        <v>-55275</v>
      </c>
      <c r="M226" s="59">
        <f>RealAuthFY11!M226-RealAuthFY10!M226</f>
        <v>-100085</v>
      </c>
      <c r="N226" s="59">
        <f>RealAuthFY11!N226-RealAuthFY10!N226</f>
        <v>0</v>
      </c>
      <c r="O226" s="59">
        <f>RealAuthFY11!O226-RealAuthFY10!O226</f>
        <v>0</v>
      </c>
      <c r="P226" s="59">
        <f>RealAuthFY11!P226-RealAuthFY10!P226</f>
        <v>0</v>
      </c>
      <c r="Q226" s="59">
        <f>RealAuthFY11!Q226-RealAuthFY10!Q226</f>
        <v>46254</v>
      </c>
      <c r="R226" s="59">
        <f>RealAuthFY11!R226-RealAuthFY10!R226</f>
        <v>575980.74000000011</v>
      </c>
      <c r="S226" s="59">
        <f>RealAuthFY11!S226-RealAuthFY10!S226</f>
        <v>65871.542000000016</v>
      </c>
      <c r="T226" s="59">
        <f>RealAuthFY11!T226-RealAuthFY10!T226</f>
        <v>55811.498</v>
      </c>
      <c r="U226" s="59">
        <f>RealAuthFY11!U226-RealAuthFY10!U226</f>
        <v>1143548.1799999997</v>
      </c>
    </row>
    <row r="227" spans="1:21" s="51" customFormat="1" ht="11.5" x14ac:dyDescent="0.25">
      <c r="A227" s="51">
        <f>'FY2016 RPDC '!A223</f>
        <v>222</v>
      </c>
      <c r="B227" s="51">
        <f>'FY2016 RPDC '!B223</f>
        <v>4784</v>
      </c>
      <c r="C227" s="51">
        <f>'FY2016 RPDC '!C223</f>
        <v>4784</v>
      </c>
      <c r="D227" s="52" t="str">
        <f>'FY2016 RPDC '!D223</f>
        <v>NORTH SCOTT</v>
      </c>
      <c r="E227" s="97">
        <f>RealAuthFY11!E227-RealAuthFY10!E227</f>
        <v>97.400000000000091</v>
      </c>
      <c r="F227" s="55">
        <f>'FY2016 RPDC '!K223-'FY2016 RPDC '!F223</f>
        <v>80</v>
      </c>
      <c r="G227" s="55">
        <f>'FY2016 RPDC '!L223-'FY2016 RPDC '!G223</f>
        <v>863752.80000000075</v>
      </c>
      <c r="H227" s="55">
        <f>'FY2016 RPDC '!M223-'FY2016 RPDC '!H223</f>
        <v>0</v>
      </c>
      <c r="I227" s="55">
        <f>'FY2016 RPDC '!N223-'FY2016 RPDC '!I223</f>
        <v>863752.80000000075</v>
      </c>
      <c r="J227" s="59">
        <f>RealAuthFY11!J227-RealAuthFY10!J227</f>
        <v>-56367.600000000035</v>
      </c>
      <c r="K227" s="59">
        <f>RealAuthFY11!K227-RealAuthFY10!K227</f>
        <v>5004</v>
      </c>
      <c r="L227" s="59">
        <f>RealAuthFY11!L227-RealAuthFY10!L227</f>
        <v>-56595</v>
      </c>
      <c r="M227" s="59">
        <f>RealAuthFY11!M227-RealAuthFY10!M227</f>
        <v>345</v>
      </c>
      <c r="N227" s="59">
        <f>RealAuthFY11!N227-RealAuthFY10!N227</f>
        <v>0</v>
      </c>
      <c r="O227" s="59">
        <f>RealAuthFY11!O227-RealAuthFY10!O227</f>
        <v>0</v>
      </c>
      <c r="P227" s="59">
        <f>RealAuthFY11!P227-RealAuthFY10!P227</f>
        <v>0</v>
      </c>
      <c r="Q227" s="59">
        <f>RealAuthFY11!Q227-RealAuthFY10!Q227</f>
        <v>0</v>
      </c>
      <c r="R227" s="59">
        <f>RealAuthFY11!R227-RealAuthFY10!R227</f>
        <v>1067665.1590000002</v>
      </c>
      <c r="S227" s="59">
        <f>RealAuthFY11!S227-RealAuthFY10!S227</f>
        <v>113227.95300000001</v>
      </c>
      <c r="T227" s="59">
        <f>RealAuthFY11!T227-RealAuthFY10!T227</f>
        <v>108174.274</v>
      </c>
      <c r="U227" s="59">
        <f>RealAuthFY11!U227-RealAuthFY10!U227</f>
        <v>2045206.5860000066</v>
      </c>
    </row>
    <row r="228" spans="1:21" s="51" customFormat="1" ht="11.5" x14ac:dyDescent="0.25">
      <c r="A228" s="51">
        <f>'FY2016 RPDC '!A224</f>
        <v>223</v>
      </c>
      <c r="B228" s="51">
        <f>'FY2016 RPDC '!B224</f>
        <v>4785</v>
      </c>
      <c r="C228" s="51">
        <f>'FY2016 RPDC '!C224</f>
        <v>4785</v>
      </c>
      <c r="D228" s="52" t="str">
        <f>'FY2016 RPDC '!D224</f>
        <v>NORTH TAMA</v>
      </c>
      <c r="E228" s="97">
        <f>RealAuthFY11!E228-RealAuthFY10!E228</f>
        <v>-8.2999999999999545</v>
      </c>
      <c r="F228" s="55">
        <f>'FY2016 RPDC '!K224-'FY2016 RPDC '!F224</f>
        <v>80</v>
      </c>
      <c r="G228" s="55">
        <f>'FY2016 RPDC '!L224-'FY2016 RPDC '!G224</f>
        <v>-14149.399999999907</v>
      </c>
      <c r="H228" s="55">
        <f>'FY2016 RPDC '!M224-'FY2016 RPDC '!H224</f>
        <v>-58251.25</v>
      </c>
      <c r="I228" s="55">
        <f>'FY2016 RPDC '!N224-'FY2016 RPDC '!I224</f>
        <v>-72400.649999999907</v>
      </c>
      <c r="J228" s="59">
        <f>RealAuthFY11!J228-RealAuthFY10!J228</f>
        <v>-53223</v>
      </c>
      <c r="K228" s="59">
        <f>RealAuthFY11!K228-RealAuthFY10!K228</f>
        <v>98960</v>
      </c>
      <c r="L228" s="59">
        <f>RealAuthFY11!L228-RealAuthFY10!L228</f>
        <v>-14913</v>
      </c>
      <c r="M228" s="59">
        <f>RealAuthFY11!M228-RealAuthFY10!M228</f>
        <v>-49276</v>
      </c>
      <c r="N228" s="59">
        <f>RealAuthFY11!N228-RealAuthFY10!N228</f>
        <v>0</v>
      </c>
      <c r="O228" s="59">
        <f>RealAuthFY11!O228-RealAuthFY10!O228</f>
        <v>0</v>
      </c>
      <c r="P228" s="59">
        <f>RealAuthFY11!P228-RealAuthFY10!P228</f>
        <v>0</v>
      </c>
      <c r="Q228" s="59">
        <f>RealAuthFY11!Q228-RealAuthFY10!Q228</f>
        <v>0</v>
      </c>
      <c r="R228" s="59">
        <f>RealAuthFY11!R228-RealAuthFY10!R228</f>
        <v>-2.5000000023283064E-2</v>
      </c>
      <c r="S228" s="59">
        <f>RealAuthFY11!S228-RealAuthFY10!S228</f>
        <v>-7.0000000014260877E-3</v>
      </c>
      <c r="T228" s="59">
        <f>RealAuthFY11!T228-RealAuthFY10!T228</f>
        <v>5.2999999996245606E-2</v>
      </c>
      <c r="U228" s="59">
        <f>RealAuthFY11!U228-RealAuthFY10!U228</f>
        <v>-90852.62900000019</v>
      </c>
    </row>
    <row r="229" spans="1:21" s="51" customFormat="1" ht="11.5" x14ac:dyDescent="0.25">
      <c r="A229" s="51">
        <f>'FY2016 RPDC '!A225</f>
        <v>18</v>
      </c>
      <c r="B229" s="51">
        <f>'FY2016 RPDC '!B225</f>
        <v>333</v>
      </c>
      <c r="C229" s="51">
        <f>'FY2016 RPDC '!C225</f>
        <v>333</v>
      </c>
      <c r="D229" s="52" t="str">
        <f>'FY2016 RPDC '!D225</f>
        <v>NORTH UNION</v>
      </c>
      <c r="E229" s="97">
        <f>RealAuthFY11!E229-RealAuthFY10!E229</f>
        <v>-14</v>
      </c>
      <c r="F229" s="55">
        <f>'FY2016 RPDC '!K225-'FY2016 RPDC '!F225</f>
        <v>80</v>
      </c>
      <c r="G229" s="55">
        <f>'FY2016 RPDC '!L225-'FY2016 RPDC '!G225</f>
        <v>-56424</v>
      </c>
      <c r="H229" s="55">
        <f>'FY2016 RPDC '!M225-'FY2016 RPDC '!H225</f>
        <v>84420.600000000093</v>
      </c>
      <c r="I229" s="55">
        <f>'FY2016 RPDC '!N225-'FY2016 RPDC '!I225</f>
        <v>27996.600000000093</v>
      </c>
      <c r="J229" s="59">
        <f>RealAuthFY11!J229-RealAuthFY10!J229</f>
        <v>4995</v>
      </c>
      <c r="K229" s="59">
        <f>RealAuthFY11!K229-RealAuthFY10!K229</f>
        <v>35225</v>
      </c>
      <c r="L229" s="59">
        <f>RealAuthFY11!L229-RealAuthFY10!L229</f>
        <v>19645.500000000015</v>
      </c>
      <c r="M229" s="59">
        <f>RealAuthFY11!M229-RealAuthFY10!M229</f>
        <v>-5775</v>
      </c>
      <c r="N229" s="59">
        <f>RealAuthFY11!N229-RealAuthFY10!N229</f>
        <v>0</v>
      </c>
      <c r="O229" s="59">
        <f>RealAuthFY11!O229-RealAuthFY10!O229</f>
        <v>0</v>
      </c>
      <c r="P229" s="59">
        <f>RealAuthFY11!P229-RealAuthFY10!P229</f>
        <v>-6352.5000000000009</v>
      </c>
      <c r="Q229" s="59">
        <f>RealAuthFY11!Q229-RealAuthFY10!Q229</f>
        <v>56805</v>
      </c>
      <c r="R229" s="59">
        <f>RealAuthFY11!R229-RealAuthFY10!R229</f>
        <v>-0.34000000002561137</v>
      </c>
      <c r="S229" s="59">
        <f>RealAuthFY11!S229-RealAuthFY10!S229</f>
        <v>0.31799999999930151</v>
      </c>
      <c r="T229" s="59">
        <f>RealAuthFY11!T229-RealAuthFY10!T229</f>
        <v>-0.43800000000192085</v>
      </c>
      <c r="U229" s="59">
        <f>RealAuthFY11!U229-RealAuthFY10!U229</f>
        <v>132539.14000000013</v>
      </c>
    </row>
    <row r="230" spans="1:21" s="51" customFormat="1" ht="11.5" x14ac:dyDescent="0.25">
      <c r="A230" s="51">
        <f>'FY2016 RPDC '!A226</f>
        <v>224</v>
      </c>
      <c r="B230" s="51">
        <f>'FY2016 RPDC '!B226</f>
        <v>4787</v>
      </c>
      <c r="C230" s="51">
        <f>'FY2016 RPDC '!C226</f>
        <v>4787</v>
      </c>
      <c r="D230" s="52" t="str">
        <f>'FY2016 RPDC '!D226</f>
        <v>NORTH WINNESHIEK</v>
      </c>
      <c r="E230" s="97">
        <f>RealAuthFY11!E230-RealAuthFY10!E230</f>
        <v>-9.3000000000000114</v>
      </c>
      <c r="F230" s="55">
        <f>'FY2016 RPDC '!K226-'FY2016 RPDC '!F226</f>
        <v>80</v>
      </c>
      <c r="G230" s="55">
        <f>'FY2016 RPDC '!L226-'FY2016 RPDC '!G226</f>
        <v>-37535.09999999986</v>
      </c>
      <c r="H230" s="55">
        <f>'FY2016 RPDC '!M226-'FY2016 RPDC '!H226</f>
        <v>56475.09999999986</v>
      </c>
      <c r="I230" s="55">
        <f>'FY2016 RPDC '!N226-'FY2016 RPDC '!I226</f>
        <v>18940</v>
      </c>
      <c r="J230" s="59">
        <f>RealAuthFY11!J230-RealAuthFY10!J230</f>
        <v>60622</v>
      </c>
      <c r="K230" s="59">
        <f>RealAuthFY11!K230-RealAuthFY10!K230</f>
        <v>35147</v>
      </c>
      <c r="L230" s="59">
        <f>RealAuthFY11!L230-RealAuthFY10!L230</f>
        <v>21106.399999999994</v>
      </c>
      <c r="M230" s="59">
        <f>RealAuthFY11!M230-RealAuthFY10!M230</f>
        <v>0</v>
      </c>
      <c r="N230" s="59">
        <f>RealAuthFY11!N230-RealAuthFY10!N230</f>
        <v>0</v>
      </c>
      <c r="O230" s="59">
        <f>RealAuthFY11!O230-RealAuthFY10!O230</f>
        <v>0</v>
      </c>
      <c r="P230" s="59">
        <f>RealAuthFY11!P230-RealAuthFY10!P230</f>
        <v>15995.979999999998</v>
      </c>
      <c r="Q230" s="59">
        <f>RealAuthFY11!Q230-RealAuthFY10!Q230</f>
        <v>0</v>
      </c>
      <c r="R230" s="59">
        <f>RealAuthFY11!R230-RealAuthFY10!R230</f>
        <v>-0.34799999999813735</v>
      </c>
      <c r="S230" s="59">
        <f>RealAuthFY11!S230-RealAuthFY10!S230</f>
        <v>-0.41200000000026193</v>
      </c>
      <c r="T230" s="59">
        <f>RealAuthFY11!T230-RealAuthFY10!T230</f>
        <v>-0.25100000000020373</v>
      </c>
      <c r="U230" s="59">
        <f>RealAuthFY11!U230-RealAuthFY10!U230</f>
        <v>151810.36899999995</v>
      </c>
    </row>
    <row r="231" spans="1:21" s="51" customFormat="1" ht="11.5" x14ac:dyDescent="0.25">
      <c r="A231" s="51">
        <f>'FY2016 RPDC '!A227</f>
        <v>225</v>
      </c>
      <c r="B231" s="51">
        <f>'FY2016 RPDC '!B227</f>
        <v>4773</v>
      </c>
      <c r="C231" s="51">
        <f>'FY2016 RPDC '!C227</f>
        <v>4773</v>
      </c>
      <c r="D231" s="52" t="str">
        <f>'FY2016 RPDC '!D227</f>
        <v>NORTHEAST</v>
      </c>
      <c r="E231" s="97">
        <f>RealAuthFY11!E231-RealAuthFY10!E231</f>
        <v>13</v>
      </c>
      <c r="F231" s="55">
        <f>'FY2016 RPDC '!K227-'FY2016 RPDC '!F227</f>
        <v>80</v>
      </c>
      <c r="G231" s="55">
        <f>'FY2016 RPDC '!L227-'FY2016 RPDC '!G227</f>
        <v>128885.60000000009</v>
      </c>
      <c r="H231" s="55">
        <f>'FY2016 RPDC '!M227-'FY2016 RPDC '!H227</f>
        <v>0</v>
      </c>
      <c r="I231" s="55">
        <f>'FY2016 RPDC '!N227-'FY2016 RPDC '!I227</f>
        <v>128885.60000000009</v>
      </c>
      <c r="J231" s="59">
        <f>RealAuthFY11!J231-RealAuthFY10!J231</f>
        <v>-48340</v>
      </c>
      <c r="K231" s="59">
        <f>RealAuthFY11!K231-RealAuthFY10!K231</f>
        <v>86325</v>
      </c>
      <c r="L231" s="59">
        <f>RealAuthFY11!L231-RealAuthFY10!L231</f>
        <v>42935</v>
      </c>
      <c r="M231" s="59">
        <f>RealAuthFY11!M231-RealAuthFY10!M231</f>
        <v>-60520</v>
      </c>
      <c r="N231" s="59">
        <f>RealAuthFY11!N231-RealAuthFY10!N231</f>
        <v>0</v>
      </c>
      <c r="O231" s="59">
        <f>RealAuthFY11!O231-RealAuthFY10!O231</f>
        <v>0</v>
      </c>
      <c r="P231" s="59">
        <f>RealAuthFY11!P231-RealAuthFY10!P231</f>
        <v>0</v>
      </c>
      <c r="Q231" s="59">
        <f>RealAuthFY11!Q231-RealAuthFY10!Q231</f>
        <v>85248</v>
      </c>
      <c r="R231" s="59">
        <f>RealAuthFY11!R231-RealAuthFY10!R231</f>
        <v>122045.45200000002</v>
      </c>
      <c r="S231" s="59">
        <f>RealAuthFY11!S231-RealAuthFY10!S231</f>
        <v>13624.165000000001</v>
      </c>
      <c r="T231" s="59">
        <f>RealAuthFY11!T231-RealAuthFY10!T231</f>
        <v>11726.371000000003</v>
      </c>
      <c r="U231" s="59">
        <f>RealAuthFY11!U231-RealAuthFY10!U231</f>
        <v>381929.58799999999</v>
      </c>
    </row>
    <row r="232" spans="1:21" s="51" customFormat="1" ht="11.5" x14ac:dyDescent="0.25">
      <c r="A232" s="51">
        <f>'FY2016 RPDC '!A228</f>
        <v>226</v>
      </c>
      <c r="B232" s="51">
        <f>'FY2016 RPDC '!B228</f>
        <v>4775</v>
      </c>
      <c r="C232" s="51">
        <f>'FY2016 RPDC '!C228</f>
        <v>4775</v>
      </c>
      <c r="D232" s="52" t="str">
        <f>'FY2016 RPDC '!D228</f>
        <v>NORTHEAST HAMILTON</v>
      </c>
      <c r="E232" s="97">
        <f>RealAuthFY11!E232-RealAuthFY10!E232</f>
        <v>0</v>
      </c>
      <c r="F232" s="55">
        <f>'FY2016 RPDC '!K228-'FY2016 RPDC '!F228</f>
        <v>80</v>
      </c>
      <c r="G232" s="55">
        <f>'FY2016 RPDC '!L228-'FY2016 RPDC '!G228</f>
        <v>16960</v>
      </c>
      <c r="H232" s="55">
        <f>'FY2016 RPDC '!M228-'FY2016 RPDC '!H228</f>
        <v>-75767</v>
      </c>
      <c r="I232" s="55">
        <f>'FY2016 RPDC '!N228-'FY2016 RPDC '!I228</f>
        <v>-58807</v>
      </c>
      <c r="J232" s="59">
        <f>RealAuthFY11!J232-RealAuthFY10!J232</f>
        <v>-82273.800000000047</v>
      </c>
      <c r="K232" s="59">
        <f>RealAuthFY11!K232-RealAuthFY10!K232</f>
        <v>22233</v>
      </c>
      <c r="L232" s="59">
        <f>RealAuthFY11!L232-RealAuthFY10!L232</f>
        <v>-6919</v>
      </c>
      <c r="M232" s="59">
        <f>RealAuthFY11!M232-RealAuthFY10!M232</f>
        <v>-5702</v>
      </c>
      <c r="N232" s="59">
        <f>RealAuthFY11!N232-RealAuthFY10!N232</f>
        <v>0</v>
      </c>
      <c r="O232" s="59">
        <f>RealAuthFY11!O232-RealAuthFY10!O232</f>
        <v>0</v>
      </c>
      <c r="P232" s="59">
        <f>RealAuthFY11!P232-RealAuthFY10!P232</f>
        <v>1305.04</v>
      </c>
      <c r="Q232" s="59">
        <f>RealAuthFY11!Q232-RealAuthFY10!Q232</f>
        <v>-28582.799999999988</v>
      </c>
      <c r="R232" s="59">
        <f>RealAuthFY11!R232-RealAuthFY10!R232</f>
        <v>-0.25</v>
      </c>
      <c r="S232" s="59">
        <f>RealAuthFY11!S232-RealAuthFY10!S232</f>
        <v>-5.0000000002910383E-2</v>
      </c>
      <c r="T232" s="59">
        <f>RealAuthFY11!T232-RealAuthFY10!T232</f>
        <v>0.20000000000436557</v>
      </c>
      <c r="U232" s="59">
        <f>RealAuthFY11!U232-RealAuthFY10!U232</f>
        <v>-158746.65999999992</v>
      </c>
    </row>
    <row r="233" spans="1:21" s="51" customFormat="1" ht="11.5" x14ac:dyDescent="0.25">
      <c r="A233" s="51">
        <f>'FY2016 RPDC '!A229</f>
        <v>227</v>
      </c>
      <c r="B233" s="51">
        <f>'FY2016 RPDC '!B229</f>
        <v>4788</v>
      </c>
      <c r="C233" s="51">
        <f>'FY2016 RPDC '!C229</f>
        <v>4788</v>
      </c>
      <c r="D233" s="52" t="str">
        <f>'FY2016 RPDC '!D229</f>
        <v>NORTHWOOD-KENSETT</v>
      </c>
      <c r="E233" s="97">
        <f>RealAuthFY11!E233-RealAuthFY10!E233</f>
        <v>-7.2999999999999545</v>
      </c>
      <c r="F233" s="55">
        <f>'FY2016 RPDC '!K229-'FY2016 RPDC '!F229</f>
        <v>80</v>
      </c>
      <c r="G233" s="55">
        <f>'FY2016 RPDC '!L229-'FY2016 RPDC '!G229</f>
        <v>-6432</v>
      </c>
      <c r="H233" s="55">
        <f>'FY2016 RPDC '!M229-'FY2016 RPDC '!H229</f>
        <v>40144.959999999963</v>
      </c>
      <c r="I233" s="55">
        <f>'FY2016 RPDC '!N229-'FY2016 RPDC '!I229</f>
        <v>33712.959999999963</v>
      </c>
      <c r="J233" s="59">
        <f>RealAuthFY11!J233-RealAuthFY10!J233</f>
        <v>3290</v>
      </c>
      <c r="K233" s="59">
        <f>RealAuthFY11!K233-RealAuthFY10!K233</f>
        <v>0</v>
      </c>
      <c r="L233" s="59">
        <f>RealAuthFY11!L233-RealAuthFY10!L233</f>
        <v>-13665</v>
      </c>
      <c r="M233" s="59">
        <f>RealAuthFY11!M233-RealAuthFY10!M233</f>
        <v>0</v>
      </c>
      <c r="N233" s="59">
        <f>RealAuthFY11!N233-RealAuthFY10!N233</f>
        <v>0</v>
      </c>
      <c r="O233" s="59">
        <f>RealAuthFY11!O233-RealAuthFY10!O233</f>
        <v>0</v>
      </c>
      <c r="P233" s="59">
        <f>RealAuthFY11!P233-RealAuthFY10!P233</f>
        <v>0</v>
      </c>
      <c r="Q233" s="59">
        <f>RealAuthFY11!Q233-RealAuthFY10!Q233</f>
        <v>2415</v>
      </c>
      <c r="R233" s="59">
        <f>RealAuthFY11!R233-RealAuthFY10!R233</f>
        <v>-5.0000000046566129E-2</v>
      </c>
      <c r="S233" s="59">
        <f>RealAuthFY11!S233-RealAuthFY10!S233</f>
        <v>-8.5000000002764864E-2</v>
      </c>
      <c r="T233" s="59">
        <f>RealAuthFY11!T233-RealAuthFY10!T233</f>
        <v>9.6999999994295649E-2</v>
      </c>
      <c r="U233" s="59">
        <f>RealAuthFY11!U233-RealAuthFY10!U233</f>
        <v>25752.921999999788</v>
      </c>
    </row>
    <row r="234" spans="1:21" s="51" customFormat="1" ht="11.5" x14ac:dyDescent="0.25">
      <c r="A234" s="51">
        <f>'FY2016 RPDC '!A230</f>
        <v>228</v>
      </c>
      <c r="B234" s="51">
        <f>'FY2016 RPDC '!B230</f>
        <v>4797</v>
      </c>
      <c r="C234" s="51">
        <f>'FY2016 RPDC '!C230</f>
        <v>4797</v>
      </c>
      <c r="D234" s="52" t="str">
        <f>'FY2016 RPDC '!D230</f>
        <v>NORWALK</v>
      </c>
      <c r="E234" s="97">
        <f>RealAuthFY11!E234-RealAuthFY10!E234</f>
        <v>42.300000000000182</v>
      </c>
      <c r="F234" s="55">
        <f>'FY2016 RPDC '!K230-'FY2016 RPDC '!F230</f>
        <v>80</v>
      </c>
      <c r="G234" s="55">
        <f>'FY2016 RPDC '!L230-'FY2016 RPDC '!G230</f>
        <v>473993.40000000037</v>
      </c>
      <c r="H234" s="55">
        <f>'FY2016 RPDC '!M230-'FY2016 RPDC '!H230</f>
        <v>0</v>
      </c>
      <c r="I234" s="55">
        <f>'FY2016 RPDC '!N230-'FY2016 RPDC '!I230</f>
        <v>473993.40000000037</v>
      </c>
      <c r="J234" s="59">
        <f>RealAuthFY11!J234-RealAuthFY10!J234</f>
        <v>-37154.5</v>
      </c>
      <c r="K234" s="59">
        <f>RealAuthFY11!K234-RealAuthFY10!K234</f>
        <v>16959</v>
      </c>
      <c r="L234" s="59">
        <f>RealAuthFY11!L234-RealAuthFY10!L234</f>
        <v>-27363</v>
      </c>
      <c r="M234" s="59">
        <f>RealAuthFY11!M234-RealAuthFY10!M234</f>
        <v>0</v>
      </c>
      <c r="N234" s="59">
        <f>RealAuthFY11!N234-RealAuthFY10!N234</f>
        <v>0</v>
      </c>
      <c r="O234" s="59">
        <f>RealAuthFY11!O234-RealAuthFY10!O234</f>
        <v>0</v>
      </c>
      <c r="P234" s="59">
        <f>RealAuthFY11!P234-RealAuthFY10!P234</f>
        <v>0</v>
      </c>
      <c r="Q234" s="59">
        <f>RealAuthFY11!Q234-RealAuthFY10!Q234</f>
        <v>0</v>
      </c>
      <c r="R234" s="59">
        <f>RealAuthFY11!R234-RealAuthFY10!R234</f>
        <v>652942.13800000004</v>
      </c>
      <c r="S234" s="59">
        <f>RealAuthFY11!S234-RealAuthFY10!S234</f>
        <v>66759.698000000004</v>
      </c>
      <c r="T234" s="59">
        <f>RealAuthFY11!T234-RealAuthFY10!T234</f>
        <v>64395.949000000001</v>
      </c>
      <c r="U234" s="59">
        <f>RealAuthFY11!U234-RealAuthFY10!U234</f>
        <v>1210532.6850000005</v>
      </c>
    </row>
    <row r="235" spans="1:21" s="51" customFormat="1" ht="11.5" x14ac:dyDescent="0.25">
      <c r="A235" s="51">
        <f>'FY2016 RPDC '!A231</f>
        <v>229</v>
      </c>
      <c r="B235" s="51">
        <f>'FY2016 RPDC '!B231</f>
        <v>4860</v>
      </c>
      <c r="C235" s="51">
        <f>'FY2016 RPDC '!C231</f>
        <v>4860</v>
      </c>
      <c r="D235" s="52" t="str">
        <f>'FY2016 RPDC '!D231</f>
        <v>ODEBOLT-ARTHUR</v>
      </c>
      <c r="E235" s="97">
        <f>RealAuthFY11!E235-RealAuthFY10!E235</f>
        <v>-2.2999999999999545</v>
      </c>
      <c r="F235" s="55">
        <f>'FY2016 RPDC '!K231-'FY2016 RPDC '!F231</f>
        <v>80</v>
      </c>
      <c r="G235" s="55">
        <f>'FY2016 RPDC '!L231-'FY2016 RPDC '!G231</f>
        <v>11846.600000000093</v>
      </c>
      <c r="H235" s="55">
        <f>'FY2016 RPDC '!M231-'FY2016 RPDC '!H231</f>
        <v>9377.6400000001304</v>
      </c>
      <c r="I235" s="55">
        <f>'FY2016 RPDC '!N231-'FY2016 RPDC '!I231</f>
        <v>21224.240000000224</v>
      </c>
      <c r="J235" s="59">
        <f>RealAuthFY11!J235-RealAuthFY10!J235</f>
        <v>-18551</v>
      </c>
      <c r="K235" s="59">
        <f>RealAuthFY11!K235-RealAuthFY10!K235</f>
        <v>16039</v>
      </c>
      <c r="L235" s="59">
        <f>RealAuthFY11!L235-RealAuthFY10!L235</f>
        <v>14030</v>
      </c>
      <c r="M235" s="59">
        <f>RealAuthFY11!M235-RealAuthFY10!M235</f>
        <v>-45914</v>
      </c>
      <c r="N235" s="59">
        <f>RealAuthFY11!N235-RealAuthFY10!N235</f>
        <v>0</v>
      </c>
      <c r="O235" s="59">
        <f>RealAuthFY11!O235-RealAuthFY10!O235</f>
        <v>0</v>
      </c>
      <c r="P235" s="59">
        <f>RealAuthFY11!P235-RealAuthFY10!P235</f>
        <v>-5025.24</v>
      </c>
      <c r="Q235" s="59">
        <f>RealAuthFY11!Q235-RealAuthFY10!Q235</f>
        <v>9039</v>
      </c>
      <c r="R235" s="59">
        <f>RealAuthFY11!R235-RealAuthFY10!R235</f>
        <v>0.17500000004656613</v>
      </c>
      <c r="S235" s="59">
        <f>RealAuthFY11!S235-RealAuthFY10!S235</f>
        <v>0.17499999998835847</v>
      </c>
      <c r="T235" s="59">
        <f>RealAuthFY11!T235-RealAuthFY10!T235</f>
        <v>0.125</v>
      </c>
      <c r="U235" s="59">
        <f>RealAuthFY11!U235-RealAuthFY10!U235</f>
        <v>-9157.5249999994412</v>
      </c>
    </row>
    <row r="236" spans="1:21" s="51" customFormat="1" ht="11.5" x14ac:dyDescent="0.25">
      <c r="A236" s="51">
        <f>'FY2016 RPDC '!A232</f>
        <v>230</v>
      </c>
      <c r="B236" s="51">
        <f>'FY2016 RPDC '!B232</f>
        <v>4869</v>
      </c>
      <c r="C236" s="51">
        <f>'FY2016 RPDC '!C232</f>
        <v>4869</v>
      </c>
      <c r="D236" s="52" t="str">
        <f>'FY2016 RPDC '!D232</f>
        <v>OELWEIN</v>
      </c>
      <c r="E236" s="97">
        <f>RealAuthFY11!E236-RealAuthFY10!E236</f>
        <v>32.700000000000045</v>
      </c>
      <c r="F236" s="55">
        <f>'FY2016 RPDC '!K232-'FY2016 RPDC '!F232</f>
        <v>80</v>
      </c>
      <c r="G236" s="55">
        <f>'FY2016 RPDC '!L232-'FY2016 RPDC '!G232</f>
        <v>313948.5</v>
      </c>
      <c r="H236" s="55">
        <f>'FY2016 RPDC '!M232-'FY2016 RPDC '!H232</f>
        <v>0</v>
      </c>
      <c r="I236" s="55">
        <f>'FY2016 RPDC '!N232-'FY2016 RPDC '!I232</f>
        <v>313948.5</v>
      </c>
      <c r="J236" s="59">
        <f>RealAuthFY11!J236-RealAuthFY10!J236</f>
        <v>89643</v>
      </c>
      <c r="K236" s="59">
        <f>RealAuthFY11!K236-RealAuthFY10!K236</f>
        <v>-115</v>
      </c>
      <c r="L236" s="59">
        <f>RealAuthFY11!L236-RealAuthFY10!L236</f>
        <v>-4370.3999999999942</v>
      </c>
      <c r="M236" s="59">
        <f>RealAuthFY11!M236-RealAuthFY10!M236</f>
        <v>0</v>
      </c>
      <c r="N236" s="59">
        <f>RealAuthFY11!N236-RealAuthFY10!N236</f>
        <v>0</v>
      </c>
      <c r="O236" s="59">
        <f>RealAuthFY11!O236-RealAuthFY10!O236</f>
        <v>0</v>
      </c>
      <c r="P236" s="59">
        <f>RealAuthFY11!P236-RealAuthFY10!P236</f>
        <v>0</v>
      </c>
      <c r="Q236" s="59">
        <f>RealAuthFY11!Q236-RealAuthFY10!Q236</f>
        <v>0</v>
      </c>
      <c r="R236" s="59">
        <f>RealAuthFY11!R236-RealAuthFY10!R236</f>
        <v>396414.24900000007</v>
      </c>
      <c r="S236" s="59">
        <f>RealAuthFY11!S236-RealAuthFY10!S236</f>
        <v>41554.184000000001</v>
      </c>
      <c r="T236" s="59">
        <f>RealAuthFY11!T236-RealAuthFY10!T236</f>
        <v>43802.703000000009</v>
      </c>
      <c r="U236" s="59">
        <f>RealAuthFY11!U236-RealAuthFY10!U236</f>
        <v>880877.23599999957</v>
      </c>
    </row>
    <row r="237" spans="1:21" s="51" customFormat="1" ht="11.5" x14ac:dyDescent="0.25">
      <c r="A237" s="51">
        <f>'FY2016 RPDC '!A233</f>
        <v>231</v>
      </c>
      <c r="B237" s="51">
        <f>'FY2016 RPDC '!B233</f>
        <v>4878</v>
      </c>
      <c r="C237" s="51">
        <f>'FY2016 RPDC '!C233</f>
        <v>4878</v>
      </c>
      <c r="D237" s="52" t="str">
        <f>'FY2016 RPDC '!D233</f>
        <v>OGDEN</v>
      </c>
      <c r="E237" s="97">
        <f>RealAuthFY11!E237-RealAuthFY10!E237</f>
        <v>3.3999999999999773</v>
      </c>
      <c r="F237" s="55">
        <f>'FY2016 RPDC '!K233-'FY2016 RPDC '!F233</f>
        <v>80</v>
      </c>
      <c r="G237" s="55">
        <f>'FY2016 RPDC '!L233-'FY2016 RPDC '!G233</f>
        <v>71364</v>
      </c>
      <c r="H237" s="55">
        <f>'FY2016 RPDC '!M233-'FY2016 RPDC '!H233</f>
        <v>0</v>
      </c>
      <c r="I237" s="55">
        <f>'FY2016 RPDC '!N233-'FY2016 RPDC '!I233</f>
        <v>71364</v>
      </c>
      <c r="J237" s="59">
        <f>RealAuthFY11!J237-RealAuthFY10!J237</f>
        <v>-262256</v>
      </c>
      <c r="K237" s="59">
        <f>RealAuthFY11!K237-RealAuthFY10!K237</f>
        <v>377045</v>
      </c>
      <c r="L237" s="59">
        <f>RealAuthFY11!L237-RealAuthFY10!L237</f>
        <v>-24855.5</v>
      </c>
      <c r="M237" s="59">
        <f>RealAuthFY11!M237-RealAuthFY10!M237</f>
        <v>-11750</v>
      </c>
      <c r="N237" s="59">
        <f>RealAuthFY11!N237-RealAuthFY10!N237</f>
        <v>0</v>
      </c>
      <c r="O237" s="59">
        <f>RealAuthFY11!O237-RealAuthFY10!O237</f>
        <v>0</v>
      </c>
      <c r="P237" s="59">
        <f>RealAuthFY11!P237-RealAuthFY10!P237</f>
        <v>0</v>
      </c>
      <c r="Q237" s="59">
        <f>RealAuthFY11!Q237-RealAuthFY10!Q237</f>
        <v>0</v>
      </c>
      <c r="R237" s="59">
        <f>RealAuthFY11!R237-RealAuthFY10!R237</f>
        <v>153069.51499999998</v>
      </c>
      <c r="S237" s="59">
        <f>RealAuthFY11!S237-RealAuthFY10!S237</f>
        <v>13413.087000000005</v>
      </c>
      <c r="T237" s="59">
        <f>RealAuthFY11!T237-RealAuthFY10!T237</f>
        <v>19938.264000000006</v>
      </c>
      <c r="U237" s="59">
        <f>RealAuthFY11!U237-RealAuthFY10!U237</f>
        <v>335968.36600000039</v>
      </c>
    </row>
    <row r="238" spans="1:21" s="51" customFormat="1" ht="11.5" x14ac:dyDescent="0.25">
      <c r="A238" s="51">
        <f>'FY2016 RPDC '!A234</f>
        <v>232</v>
      </c>
      <c r="B238" s="51">
        <f>'FY2016 RPDC '!B234</f>
        <v>4890</v>
      </c>
      <c r="C238" s="51">
        <f>'FY2016 RPDC '!C234</f>
        <v>4890</v>
      </c>
      <c r="D238" s="52" t="str">
        <f>'FY2016 RPDC '!D234</f>
        <v>OKOBOJI</v>
      </c>
      <c r="E238" s="97">
        <f>RealAuthFY11!E238-RealAuthFY10!E238</f>
        <v>5</v>
      </c>
      <c r="F238" s="55">
        <f>'FY2016 RPDC '!K234-'FY2016 RPDC '!F234</f>
        <v>80</v>
      </c>
      <c r="G238" s="55">
        <f>'FY2016 RPDC '!L234-'FY2016 RPDC '!G234</f>
        <v>105868</v>
      </c>
      <c r="H238" s="55">
        <f>'FY2016 RPDC '!M234-'FY2016 RPDC '!H234</f>
        <v>0</v>
      </c>
      <c r="I238" s="55">
        <f>'FY2016 RPDC '!N234-'FY2016 RPDC '!I234</f>
        <v>105868</v>
      </c>
      <c r="J238" s="59">
        <f>RealAuthFY11!J238-RealAuthFY10!J238</f>
        <v>-11523</v>
      </c>
      <c r="K238" s="59">
        <f>RealAuthFY11!K238-RealAuthFY10!K238</f>
        <v>-12236</v>
      </c>
      <c r="L238" s="59">
        <f>RealAuthFY11!L238-RealAuthFY10!L238</f>
        <v>67330.20000000007</v>
      </c>
      <c r="M238" s="59">
        <f>RealAuthFY11!M238-RealAuthFY10!M238</f>
        <v>12581</v>
      </c>
      <c r="N238" s="59">
        <f>RealAuthFY11!N238-RealAuthFY10!N238</f>
        <v>0</v>
      </c>
      <c r="O238" s="59">
        <f>RealAuthFY11!O238-RealAuthFY10!O238</f>
        <v>0</v>
      </c>
      <c r="P238" s="59">
        <f>RealAuthFY11!P238-RealAuthFY10!P238</f>
        <v>-7772.1600000000008</v>
      </c>
      <c r="Q238" s="59">
        <f>RealAuthFY11!Q238-RealAuthFY10!Q238</f>
        <v>0</v>
      </c>
      <c r="R238" s="59">
        <f>RealAuthFY11!R238-RealAuthFY10!R238</f>
        <v>211792.88999999996</v>
      </c>
      <c r="S238" s="59">
        <f>RealAuthFY11!S238-RealAuthFY10!S238</f>
        <v>23860.265999999996</v>
      </c>
      <c r="T238" s="59">
        <f>RealAuthFY11!T238-RealAuthFY10!T238</f>
        <v>25508.730000000003</v>
      </c>
      <c r="U238" s="59">
        <f>RealAuthFY11!U238-RealAuthFY10!U238</f>
        <v>415409.92599999905</v>
      </c>
    </row>
    <row r="239" spans="1:21" s="51" customFormat="1" ht="11.5" x14ac:dyDescent="0.25">
      <c r="A239" s="51">
        <f>'FY2016 RPDC '!A235</f>
        <v>233</v>
      </c>
      <c r="B239" s="51">
        <f>'FY2016 RPDC '!B235</f>
        <v>4905</v>
      </c>
      <c r="C239" s="51">
        <f>'FY2016 RPDC '!C235</f>
        <v>4905</v>
      </c>
      <c r="D239" s="52" t="str">
        <f>'FY2016 RPDC '!D235</f>
        <v>OLIN</v>
      </c>
      <c r="E239" s="97">
        <f>RealAuthFY11!E239-RealAuthFY10!E239</f>
        <v>2.1999999999999886</v>
      </c>
      <c r="F239" s="55">
        <f>'FY2016 RPDC '!K235-'FY2016 RPDC '!F235</f>
        <v>80</v>
      </c>
      <c r="G239" s="55">
        <f>'FY2016 RPDC '!L235-'FY2016 RPDC '!G235</f>
        <v>33039.800000000047</v>
      </c>
      <c r="H239" s="55">
        <f>'FY2016 RPDC '!M235-'FY2016 RPDC '!H235</f>
        <v>0</v>
      </c>
      <c r="I239" s="55">
        <f>'FY2016 RPDC '!N235-'FY2016 RPDC '!I235</f>
        <v>33039.800000000047</v>
      </c>
      <c r="J239" s="59">
        <f>RealAuthFY11!J239-RealAuthFY10!J239</f>
        <v>8426</v>
      </c>
      <c r="K239" s="59">
        <f>RealAuthFY11!K239-RealAuthFY10!K239</f>
        <v>-12336</v>
      </c>
      <c r="L239" s="59">
        <f>RealAuthFY11!L239-RealAuthFY10!L239</f>
        <v>16131</v>
      </c>
      <c r="M239" s="59">
        <f>RealAuthFY11!M239-RealAuthFY10!M239</f>
        <v>0</v>
      </c>
      <c r="N239" s="59">
        <f>RealAuthFY11!N239-RealAuthFY10!N239</f>
        <v>0</v>
      </c>
      <c r="O239" s="59">
        <f>RealAuthFY11!O239-RealAuthFY10!O239</f>
        <v>0</v>
      </c>
      <c r="P239" s="59">
        <f>RealAuthFY11!P239-RealAuthFY10!P239</f>
        <v>0</v>
      </c>
      <c r="Q239" s="59">
        <f>RealAuthFY11!Q239-RealAuthFY10!Q239</f>
        <v>0</v>
      </c>
      <c r="R239" s="59">
        <f>RealAuthFY11!R239-RealAuthFY10!R239</f>
        <v>2.9999999998835847E-2</v>
      </c>
      <c r="S239" s="59">
        <f>RealAuthFY11!S239-RealAuthFY10!S239</f>
        <v>0.28999999999905413</v>
      </c>
      <c r="T239" s="59">
        <f>RealAuthFY11!T239-RealAuthFY10!T239</f>
        <v>-0.46999999999934516</v>
      </c>
      <c r="U239" s="59">
        <f>RealAuthFY11!U239-RealAuthFY10!U239</f>
        <v>45260.65000000014</v>
      </c>
    </row>
    <row r="240" spans="1:21" s="51" customFormat="1" ht="11.5" x14ac:dyDescent="0.25">
      <c r="A240" s="51">
        <f>'FY2016 RPDC '!A236</f>
        <v>234</v>
      </c>
      <c r="B240" s="51">
        <f>'FY2016 RPDC '!B236</f>
        <v>4978</v>
      </c>
      <c r="C240" s="51">
        <f>'FY2016 RPDC '!C236</f>
        <v>4978</v>
      </c>
      <c r="D240" s="52" t="str">
        <f>'FY2016 RPDC '!D236</f>
        <v>ORIENT-MACKSBURG</v>
      </c>
      <c r="E240" s="97">
        <f>RealAuthFY11!E240-RealAuthFY10!E240</f>
        <v>1.9000000000000057</v>
      </c>
      <c r="F240" s="55">
        <f>'FY2016 RPDC '!K236-'FY2016 RPDC '!F236</f>
        <v>80</v>
      </c>
      <c r="G240" s="55">
        <f>'FY2016 RPDC '!L236-'FY2016 RPDC '!G236</f>
        <v>28175</v>
      </c>
      <c r="H240" s="55">
        <f>'FY2016 RPDC '!M236-'FY2016 RPDC '!H236</f>
        <v>0</v>
      </c>
      <c r="I240" s="55">
        <f>'FY2016 RPDC '!N236-'FY2016 RPDC '!I236</f>
        <v>28175</v>
      </c>
      <c r="J240" s="59">
        <f>RealAuthFY11!J240-RealAuthFY10!J240</f>
        <v>14462</v>
      </c>
      <c r="K240" s="59">
        <f>RealAuthFY11!K240-RealAuthFY10!K240</f>
        <v>58940</v>
      </c>
      <c r="L240" s="59">
        <f>RealAuthFY11!L240-RealAuthFY10!L240</f>
        <v>805</v>
      </c>
      <c r="M240" s="59">
        <f>RealAuthFY11!M240-RealAuthFY10!M240</f>
        <v>-29240</v>
      </c>
      <c r="N240" s="59">
        <f>RealAuthFY11!N240-RealAuthFY10!N240</f>
        <v>0</v>
      </c>
      <c r="O240" s="59">
        <f>RealAuthFY11!O240-RealAuthFY10!O240</f>
        <v>0</v>
      </c>
      <c r="P240" s="59">
        <f>RealAuthFY11!P240-RealAuthFY10!P240</f>
        <v>0</v>
      </c>
      <c r="Q240" s="59">
        <f>RealAuthFY11!Q240-RealAuthFY10!Q240</f>
        <v>0</v>
      </c>
      <c r="R240" s="59">
        <f>RealAuthFY11!R240-RealAuthFY10!R240</f>
        <v>-0.29500000001280569</v>
      </c>
      <c r="S240" s="59">
        <f>RealAuthFY11!S240-RealAuthFY10!S240</f>
        <v>7.399999999688589E-2</v>
      </c>
      <c r="T240" s="59">
        <f>RealAuthFY11!T240-RealAuthFY10!T240</f>
        <v>-0.19300000000293949</v>
      </c>
      <c r="U240" s="59">
        <f>RealAuthFY11!U240-RealAuthFY10!U240</f>
        <v>73141.586000000127</v>
      </c>
    </row>
    <row r="241" spans="1:21" s="51" customFormat="1" ht="11.5" x14ac:dyDescent="0.25">
      <c r="A241" s="51">
        <f>'FY2016 RPDC '!A237</f>
        <v>235</v>
      </c>
      <c r="B241" s="51">
        <f>'FY2016 RPDC '!B237</f>
        <v>4995</v>
      </c>
      <c r="C241" s="51">
        <f>'FY2016 RPDC '!C237</f>
        <v>4995</v>
      </c>
      <c r="D241" s="52" t="str">
        <f>'FY2016 RPDC '!D237</f>
        <v>OSAGE</v>
      </c>
      <c r="E241" s="97">
        <f>RealAuthFY11!E241-RealAuthFY10!E241</f>
        <v>-8.6000000000000227</v>
      </c>
      <c r="F241" s="55">
        <f>'FY2016 RPDC '!K237-'FY2016 RPDC '!F237</f>
        <v>80</v>
      </c>
      <c r="G241" s="55">
        <f>'FY2016 RPDC '!L237-'FY2016 RPDC '!G237</f>
        <v>19122.5</v>
      </c>
      <c r="H241" s="55">
        <f>'FY2016 RPDC '!M237-'FY2016 RPDC '!H237</f>
        <v>41131.660000000149</v>
      </c>
      <c r="I241" s="55">
        <f>'FY2016 RPDC '!N237-'FY2016 RPDC '!I237</f>
        <v>60254.160000000149</v>
      </c>
      <c r="J241" s="59">
        <f>RealAuthFY11!J241-RealAuthFY10!J241</f>
        <v>-61885.399999999994</v>
      </c>
      <c r="K241" s="59">
        <f>RealAuthFY11!K241-RealAuthFY10!K241</f>
        <v>5423</v>
      </c>
      <c r="L241" s="59">
        <f>RealAuthFY11!L241-RealAuthFY10!L241</f>
        <v>-148857.59999999998</v>
      </c>
      <c r="M241" s="59">
        <f>RealAuthFY11!M241-RealAuthFY10!M241</f>
        <v>5998</v>
      </c>
      <c r="N241" s="59">
        <f>RealAuthFY11!N241-RealAuthFY10!N241</f>
        <v>0</v>
      </c>
      <c r="O241" s="59">
        <f>RealAuthFY11!O241-RealAuthFY10!O241</f>
        <v>0</v>
      </c>
      <c r="P241" s="59">
        <f>RealAuthFY11!P241-RealAuthFY10!P241</f>
        <v>177.10000000000036</v>
      </c>
      <c r="Q241" s="59">
        <f>RealAuthFY11!Q241-RealAuthFY10!Q241</f>
        <v>465933.60000000003</v>
      </c>
      <c r="R241" s="59">
        <f>RealAuthFY11!R241-RealAuthFY10!R241</f>
        <v>0.24400000018067658</v>
      </c>
      <c r="S241" s="59">
        <f>RealAuthFY11!S241-RealAuthFY10!S241</f>
        <v>5.2000000010593794E-2</v>
      </c>
      <c r="T241" s="59">
        <f>RealAuthFY11!T241-RealAuthFY10!T241</f>
        <v>-0.3839999999909196</v>
      </c>
      <c r="U241" s="59">
        <f>RealAuthFY11!U241-RealAuthFY10!U241</f>
        <v>327042.77200000267</v>
      </c>
    </row>
    <row r="242" spans="1:21" s="51" customFormat="1" ht="11.5" x14ac:dyDescent="0.25">
      <c r="A242" s="51">
        <f>'FY2016 RPDC '!A238</f>
        <v>236</v>
      </c>
      <c r="B242" s="51">
        <f>'FY2016 RPDC '!B238</f>
        <v>5013</v>
      </c>
      <c r="C242" s="51">
        <f>'FY2016 RPDC '!C238</f>
        <v>5013</v>
      </c>
      <c r="D242" s="52" t="str">
        <f>'FY2016 RPDC '!D238</f>
        <v>OSKALOOSA</v>
      </c>
      <c r="E242" s="97">
        <f>RealAuthFY11!E242-RealAuthFY10!E242</f>
        <v>37.5</v>
      </c>
      <c r="F242" s="55">
        <f>'FY2016 RPDC '!K238-'FY2016 RPDC '!F238</f>
        <v>80</v>
      </c>
      <c r="G242" s="55">
        <f>'FY2016 RPDC '!L238-'FY2016 RPDC '!G238</f>
        <v>435572.59999999963</v>
      </c>
      <c r="H242" s="55">
        <f>'FY2016 RPDC '!M238-'FY2016 RPDC '!H238</f>
        <v>0</v>
      </c>
      <c r="I242" s="55">
        <f>'FY2016 RPDC '!N238-'FY2016 RPDC '!I238</f>
        <v>435572.59999999963</v>
      </c>
      <c r="J242" s="59">
        <f>RealAuthFY11!J242-RealAuthFY10!J242</f>
        <v>4506.5999999999913</v>
      </c>
      <c r="K242" s="59">
        <f>RealAuthFY11!K242-RealAuthFY10!K242</f>
        <v>-595359.6</v>
      </c>
      <c r="L242" s="59">
        <f>RealAuthFY11!L242-RealAuthFY10!L242</f>
        <v>-35721</v>
      </c>
      <c r="M242" s="59">
        <f>RealAuthFY11!M242-RealAuthFY10!M242</f>
        <v>643600.20000000007</v>
      </c>
      <c r="N242" s="59">
        <f>RealAuthFY11!N242-RealAuthFY10!N242</f>
        <v>0</v>
      </c>
      <c r="O242" s="59">
        <f>RealAuthFY11!O242-RealAuthFY10!O242</f>
        <v>0</v>
      </c>
      <c r="P242" s="59">
        <f>RealAuthFY11!P242-RealAuthFY10!P242</f>
        <v>-1268.96</v>
      </c>
      <c r="Q242" s="59">
        <f>RealAuthFY11!Q242-RealAuthFY10!Q242</f>
        <v>0</v>
      </c>
      <c r="R242" s="59">
        <f>RealAuthFY11!R242-RealAuthFY10!R242</f>
        <v>1145695.7550000001</v>
      </c>
      <c r="S242" s="59">
        <f>RealAuthFY11!S242-RealAuthFY10!S242</f>
        <v>140579.68299999999</v>
      </c>
      <c r="T242" s="59">
        <f>RealAuthFY11!T242-RealAuthFY10!T242</f>
        <v>101131.17599999999</v>
      </c>
      <c r="U242" s="59">
        <f>RealAuthFY11!U242-RealAuthFY10!U242</f>
        <v>1838736.4539999943</v>
      </c>
    </row>
    <row r="243" spans="1:21" s="51" customFormat="1" ht="11.5" x14ac:dyDescent="0.25">
      <c r="A243" s="51">
        <f>'FY2016 RPDC '!A239</f>
        <v>237</v>
      </c>
      <c r="B243" s="51">
        <f>'FY2016 RPDC '!B239</f>
        <v>5049</v>
      </c>
      <c r="C243" s="51">
        <f>'FY2016 RPDC '!C239</f>
        <v>5049</v>
      </c>
      <c r="D243" s="52" t="str">
        <f>'FY2016 RPDC '!D239</f>
        <v>OTTUMWA</v>
      </c>
      <c r="E243" s="97">
        <f>RealAuthFY11!E243-RealAuthFY10!E243</f>
        <v>20.5</v>
      </c>
      <c r="F243" s="55">
        <f>'FY2016 RPDC '!K239-'FY2016 RPDC '!F239</f>
        <v>80</v>
      </c>
      <c r="G243" s="55">
        <f>'FY2016 RPDC '!L239-'FY2016 RPDC '!G239</f>
        <v>498335.39999999851</v>
      </c>
      <c r="H243" s="55">
        <f>'FY2016 RPDC '!M239-'FY2016 RPDC '!H239</f>
        <v>0</v>
      </c>
      <c r="I243" s="55">
        <f>'FY2016 RPDC '!N239-'FY2016 RPDC '!I239</f>
        <v>498335.39999999851</v>
      </c>
      <c r="J243" s="59">
        <f>RealAuthFY11!J243-RealAuthFY10!J243</f>
        <v>40837</v>
      </c>
      <c r="K243" s="59">
        <f>RealAuthFY11!K243-RealAuthFY10!K243</f>
        <v>33589</v>
      </c>
      <c r="L243" s="59">
        <f>RealAuthFY11!L243-RealAuthFY10!L243</f>
        <v>43308</v>
      </c>
      <c r="M243" s="59">
        <f>RealAuthFY11!M243-RealAuthFY10!M243</f>
        <v>18117</v>
      </c>
      <c r="N243" s="59">
        <f>RealAuthFY11!N243-RealAuthFY10!N243</f>
        <v>0</v>
      </c>
      <c r="O243" s="59">
        <f>RealAuthFY11!O243-RealAuthFY10!O243</f>
        <v>0</v>
      </c>
      <c r="P243" s="59">
        <f>RealAuthFY11!P243-RealAuthFY10!P243</f>
        <v>0</v>
      </c>
      <c r="Q243" s="59">
        <f>RealAuthFY11!Q243-RealAuthFY10!Q243</f>
        <v>7832.3999999999651</v>
      </c>
      <c r="R243" s="59">
        <f>RealAuthFY11!R243-RealAuthFY10!R243</f>
        <v>1666910.6310000001</v>
      </c>
      <c r="S243" s="59">
        <f>RealAuthFY11!S243-RealAuthFY10!S243</f>
        <v>191823.73599999995</v>
      </c>
      <c r="T243" s="59">
        <f>RealAuthFY11!T243-RealAuthFY10!T243</f>
        <v>192671.06499999997</v>
      </c>
      <c r="U243" s="59">
        <f>RealAuthFY11!U243-RealAuthFY10!U243</f>
        <v>2693424.2320000008</v>
      </c>
    </row>
    <row r="244" spans="1:21" s="51" customFormat="1" ht="11.5" x14ac:dyDescent="0.25">
      <c r="A244" s="51">
        <f>'FY2016 RPDC '!A240</f>
        <v>238</v>
      </c>
      <c r="B244" s="51">
        <f>'FY2016 RPDC '!B240</f>
        <v>5121</v>
      </c>
      <c r="C244" s="51">
        <f>'FY2016 RPDC '!C240</f>
        <v>5121</v>
      </c>
      <c r="D244" s="52" t="str">
        <f>'FY2016 RPDC '!D240</f>
        <v>PANORAMA</v>
      </c>
      <c r="E244" s="97">
        <f>RealAuthFY11!E244-RealAuthFY10!E244</f>
        <v>-12.200000000000045</v>
      </c>
      <c r="F244" s="55">
        <f>'FY2016 RPDC '!K240-'FY2016 RPDC '!F240</f>
        <v>80</v>
      </c>
      <c r="G244" s="55">
        <f>'FY2016 RPDC '!L240-'FY2016 RPDC '!G240</f>
        <v>-20473.600000000559</v>
      </c>
      <c r="H244" s="55">
        <f>'FY2016 RPDC '!M240-'FY2016 RPDC '!H240</f>
        <v>63767.790000000969</v>
      </c>
      <c r="I244" s="55">
        <f>'FY2016 RPDC '!N240-'FY2016 RPDC '!I240</f>
        <v>43294.19000000041</v>
      </c>
      <c r="J244" s="59">
        <f>RealAuthFY11!J244-RealAuthFY10!J244</f>
        <v>-30074.799999999988</v>
      </c>
      <c r="K244" s="59">
        <f>RealAuthFY11!K244-RealAuthFY10!K244</f>
        <v>28150</v>
      </c>
      <c r="L244" s="59">
        <f>RealAuthFY11!L244-RealAuthFY10!L244</f>
        <v>-19042</v>
      </c>
      <c r="M244" s="59">
        <f>RealAuthFY11!M244-RealAuthFY10!M244</f>
        <v>-22727</v>
      </c>
      <c r="N244" s="59">
        <f>RealAuthFY11!N244-RealAuthFY10!N244</f>
        <v>0</v>
      </c>
      <c r="O244" s="59">
        <f>RealAuthFY11!O244-RealAuthFY10!O244</f>
        <v>0</v>
      </c>
      <c r="P244" s="59">
        <f>RealAuthFY11!P244-RealAuthFY10!P244</f>
        <v>-7335.4600000000009</v>
      </c>
      <c r="Q244" s="59">
        <f>RealAuthFY11!Q244-RealAuthFY10!Q244</f>
        <v>0</v>
      </c>
      <c r="R244" s="59">
        <f>RealAuthFY11!R244-RealAuthFY10!R244</f>
        <v>15654.277999999933</v>
      </c>
      <c r="S244" s="59">
        <f>RealAuthFY11!S244-RealAuthFY10!S244</f>
        <v>1687.8579999999929</v>
      </c>
      <c r="T244" s="59">
        <f>RealAuthFY11!T244-RealAuthFY10!T244</f>
        <v>1637.1810000000041</v>
      </c>
      <c r="U244" s="59">
        <f>RealAuthFY11!U244-RealAuthFY10!U244</f>
        <v>11244.246999999508</v>
      </c>
    </row>
    <row r="245" spans="1:21" s="51" customFormat="1" ht="11.5" x14ac:dyDescent="0.25">
      <c r="A245" s="51">
        <f>'FY2016 RPDC '!A241</f>
        <v>239</v>
      </c>
      <c r="B245" s="51">
        <f>'FY2016 RPDC '!B241</f>
        <v>5139</v>
      </c>
      <c r="C245" s="51">
        <f>'FY2016 RPDC '!C241</f>
        <v>5139</v>
      </c>
      <c r="D245" s="52" t="str">
        <f>'FY2016 RPDC '!D241</f>
        <v>PATON-CHURDAN</v>
      </c>
      <c r="E245" s="97">
        <f>RealAuthFY11!E245-RealAuthFY10!E245</f>
        <v>12.199999999999989</v>
      </c>
      <c r="F245" s="55">
        <f>'FY2016 RPDC '!K241-'FY2016 RPDC '!F241</f>
        <v>80</v>
      </c>
      <c r="G245" s="55">
        <f>'FY2016 RPDC '!L241-'FY2016 RPDC '!G241</f>
        <v>96038.59999999986</v>
      </c>
      <c r="H245" s="55">
        <f>'FY2016 RPDC '!M241-'FY2016 RPDC '!H241</f>
        <v>0</v>
      </c>
      <c r="I245" s="55">
        <f>'FY2016 RPDC '!N241-'FY2016 RPDC '!I241</f>
        <v>96038.59999999986</v>
      </c>
      <c r="J245" s="59">
        <f>RealAuthFY11!J245-RealAuthFY10!J245</f>
        <v>60874</v>
      </c>
      <c r="K245" s="59">
        <f>RealAuthFY11!K245-RealAuthFY10!K245</f>
        <v>-23703</v>
      </c>
      <c r="L245" s="59">
        <f>RealAuthFY11!L245-RealAuthFY10!L245</f>
        <v>156395</v>
      </c>
      <c r="M245" s="59">
        <f>RealAuthFY11!M245-RealAuthFY10!M245</f>
        <v>-11219</v>
      </c>
      <c r="N245" s="59">
        <f>RealAuthFY11!N245-RealAuthFY10!N245</f>
        <v>0</v>
      </c>
      <c r="O245" s="59">
        <f>RealAuthFY11!O245-RealAuthFY10!O245</f>
        <v>0</v>
      </c>
      <c r="P245" s="59">
        <f>RealAuthFY11!P245-RealAuthFY10!P245</f>
        <v>-6360.2000000000007</v>
      </c>
      <c r="Q245" s="59">
        <f>RealAuthFY11!Q245-RealAuthFY10!Q245</f>
        <v>-44221.800000000047</v>
      </c>
      <c r="R245" s="59">
        <f>RealAuthFY11!R245-RealAuthFY10!R245</f>
        <v>0.31200000003445894</v>
      </c>
      <c r="S245" s="59">
        <f>RealAuthFY11!S245-RealAuthFY10!S245</f>
        <v>0.42399999999906868</v>
      </c>
      <c r="T245" s="59">
        <f>RealAuthFY11!T245-RealAuthFY10!T245</f>
        <v>-0.32800000000133878</v>
      </c>
      <c r="U245" s="59">
        <f>RealAuthFY11!U245-RealAuthFY10!U245</f>
        <v>227804.00800000015</v>
      </c>
    </row>
    <row r="246" spans="1:21" s="51" customFormat="1" ht="11.5" x14ac:dyDescent="0.25">
      <c r="A246" s="51">
        <f>'FY2016 RPDC '!A242</f>
        <v>240</v>
      </c>
      <c r="B246" s="51">
        <f>'FY2016 RPDC '!B242</f>
        <v>5319</v>
      </c>
      <c r="C246" s="51">
        <f>'FY2016 RPDC '!C242</f>
        <v>5160</v>
      </c>
      <c r="D246" s="52" t="str">
        <f>'FY2016 RPDC '!D242</f>
        <v>PCM</v>
      </c>
      <c r="E246" s="97">
        <f>RealAuthFY11!E246-RealAuthFY10!E246</f>
        <v>-17.200000000000045</v>
      </c>
      <c r="F246" s="55">
        <f>'FY2016 RPDC '!K242-'FY2016 RPDC '!F242</f>
        <v>80</v>
      </c>
      <c r="G246" s="55">
        <f>'FY2016 RPDC '!L242-'FY2016 RPDC '!G242</f>
        <v>-25335</v>
      </c>
      <c r="H246" s="55">
        <f>'FY2016 RPDC '!M242-'FY2016 RPDC '!H242</f>
        <v>93400.270000000484</v>
      </c>
      <c r="I246" s="55">
        <f>'FY2016 RPDC '!N242-'FY2016 RPDC '!I242</f>
        <v>68065.270000000484</v>
      </c>
      <c r="J246" s="59">
        <f>RealAuthFY11!J246-RealAuthFY10!J246</f>
        <v>14115</v>
      </c>
      <c r="K246" s="59">
        <f>RealAuthFY11!K246-RealAuthFY10!K246</f>
        <v>-805</v>
      </c>
      <c r="L246" s="59">
        <f>RealAuthFY11!L246-RealAuthFY10!L246</f>
        <v>-49720</v>
      </c>
      <c r="M246" s="59">
        <f>RealAuthFY11!M246-RealAuthFY10!M246</f>
        <v>0</v>
      </c>
      <c r="N246" s="59">
        <f>RealAuthFY11!N246-RealAuthFY10!N246</f>
        <v>0</v>
      </c>
      <c r="O246" s="59">
        <f>RealAuthFY11!O246-RealAuthFY10!O246</f>
        <v>0</v>
      </c>
      <c r="P246" s="59">
        <f>RealAuthFY11!P246-RealAuthFY10!P246</f>
        <v>0</v>
      </c>
      <c r="Q246" s="59">
        <f>RealAuthFY11!Q246-RealAuthFY10!Q246</f>
        <v>0</v>
      </c>
      <c r="R246" s="59">
        <f>RealAuthFY11!R246-RealAuthFY10!R246</f>
        <v>534045.97400000005</v>
      </c>
      <c r="S246" s="59">
        <f>RealAuthFY11!S246-RealAuthFY10!S246</f>
        <v>54218.044000000009</v>
      </c>
      <c r="T246" s="59">
        <f>RealAuthFY11!T246-RealAuthFY10!T246</f>
        <v>51941.184000000001</v>
      </c>
      <c r="U246" s="59">
        <f>RealAuthFY11!U246-RealAuthFY10!U246</f>
        <v>671860.472000001</v>
      </c>
    </row>
    <row r="247" spans="1:21" s="51" customFormat="1" ht="11.5" x14ac:dyDescent="0.25">
      <c r="A247" s="51">
        <f>'FY2016 RPDC '!A243</f>
        <v>241</v>
      </c>
      <c r="B247" s="51">
        <f>'FY2016 RPDC '!B243</f>
        <v>5163</v>
      </c>
      <c r="C247" s="51">
        <f>'FY2016 RPDC '!C243</f>
        <v>5163</v>
      </c>
      <c r="D247" s="52" t="str">
        <f>'FY2016 RPDC '!D243</f>
        <v>PEKIN</v>
      </c>
      <c r="E247" s="97">
        <f>RealAuthFY11!E247-RealAuthFY10!E247</f>
        <v>12.899999999999977</v>
      </c>
      <c r="F247" s="55">
        <f>'FY2016 RPDC '!K243-'FY2016 RPDC '!F243</f>
        <v>80</v>
      </c>
      <c r="G247" s="55">
        <f>'FY2016 RPDC '!L243-'FY2016 RPDC '!G243</f>
        <v>133073.39999999991</v>
      </c>
      <c r="H247" s="55">
        <f>'FY2016 RPDC '!M243-'FY2016 RPDC '!H243</f>
        <v>0</v>
      </c>
      <c r="I247" s="55">
        <f>'FY2016 RPDC '!N243-'FY2016 RPDC '!I243</f>
        <v>133073.39999999991</v>
      </c>
      <c r="J247" s="59">
        <f>RealAuthFY11!J247-RealAuthFY10!J247</f>
        <v>-58812</v>
      </c>
      <c r="K247" s="59">
        <f>RealAuthFY11!K247-RealAuthFY10!K247</f>
        <v>-11766</v>
      </c>
      <c r="L247" s="59">
        <f>RealAuthFY11!L247-RealAuthFY10!L247</f>
        <v>-4388</v>
      </c>
      <c r="M247" s="59">
        <f>RealAuthFY11!M247-RealAuthFY10!M247</f>
        <v>-15349</v>
      </c>
      <c r="N247" s="59">
        <f>RealAuthFY11!N247-RealAuthFY10!N247</f>
        <v>0</v>
      </c>
      <c r="O247" s="59">
        <f>RealAuthFY11!O247-RealAuthFY10!O247</f>
        <v>0</v>
      </c>
      <c r="P247" s="59">
        <f>RealAuthFY11!P247-RealAuthFY10!P247</f>
        <v>0</v>
      </c>
      <c r="Q247" s="59">
        <f>RealAuthFY11!Q247-RealAuthFY10!Q247</f>
        <v>-3253.7999999999993</v>
      </c>
      <c r="R247" s="59">
        <f>RealAuthFY11!R247-RealAuthFY10!R247</f>
        <v>280337.29099999997</v>
      </c>
      <c r="S247" s="59">
        <f>RealAuthFY11!S247-RealAuthFY10!S247</f>
        <v>31101.931000000004</v>
      </c>
      <c r="T247" s="59">
        <f>RealAuthFY11!T247-RealAuthFY10!T247</f>
        <v>19617.775999999998</v>
      </c>
      <c r="U247" s="59">
        <f>RealAuthFY11!U247-RealAuthFY10!U247</f>
        <v>370561.59799999977</v>
      </c>
    </row>
    <row r="248" spans="1:21" s="51" customFormat="1" ht="11.5" x14ac:dyDescent="0.25">
      <c r="A248" s="51">
        <f>'FY2016 RPDC '!A244</f>
        <v>242</v>
      </c>
      <c r="B248" s="51">
        <f>'FY2016 RPDC '!B244</f>
        <v>5166</v>
      </c>
      <c r="C248" s="51">
        <f>'FY2016 RPDC '!C244</f>
        <v>5166</v>
      </c>
      <c r="D248" s="52" t="str">
        <f>'FY2016 RPDC '!D244</f>
        <v>PELLA</v>
      </c>
      <c r="E248" s="97">
        <f>RealAuthFY11!E248-RealAuthFY10!E248</f>
        <v>-19.5</v>
      </c>
      <c r="F248" s="55">
        <f>'FY2016 RPDC '!K244-'FY2016 RPDC '!F244</f>
        <v>80</v>
      </c>
      <c r="G248" s="55">
        <f>'FY2016 RPDC '!L244-'FY2016 RPDC '!G244</f>
        <v>44855.400000000373</v>
      </c>
      <c r="H248" s="55">
        <f>'FY2016 RPDC '!M244-'FY2016 RPDC '!H244</f>
        <v>90861.349999999627</v>
      </c>
      <c r="I248" s="55">
        <f>'FY2016 RPDC '!N244-'FY2016 RPDC '!I244</f>
        <v>135716.75</v>
      </c>
      <c r="J248" s="59">
        <f>RealAuthFY11!J248-RealAuthFY10!J248</f>
        <v>30898.000000000029</v>
      </c>
      <c r="K248" s="59">
        <f>RealAuthFY11!K248-RealAuthFY10!K248</f>
        <v>28665</v>
      </c>
      <c r="L248" s="59">
        <f>RealAuthFY11!L248-RealAuthFY10!L248</f>
        <v>9401.5</v>
      </c>
      <c r="M248" s="59">
        <f>RealAuthFY11!M248-RealAuthFY10!M248</f>
        <v>-40775</v>
      </c>
      <c r="N248" s="59">
        <f>RealAuthFY11!N248-RealAuthFY10!N248</f>
        <v>0</v>
      </c>
      <c r="O248" s="59">
        <f>RealAuthFY11!O248-RealAuthFY10!O248</f>
        <v>0</v>
      </c>
      <c r="P248" s="59">
        <f>RealAuthFY11!P248-RealAuthFY10!P248</f>
        <v>-2461.8000000000002</v>
      </c>
      <c r="Q248" s="59">
        <f>RealAuthFY11!Q248-RealAuthFY10!Q248</f>
        <v>0</v>
      </c>
      <c r="R248" s="59">
        <f>RealAuthFY11!R248-RealAuthFY10!R248</f>
        <v>583645.64000000013</v>
      </c>
      <c r="S248" s="59">
        <f>RealAuthFY11!S248-RealAuthFY10!S248</f>
        <v>66367.682000000001</v>
      </c>
      <c r="T248" s="59">
        <f>RealAuthFY11!T248-RealAuthFY10!T248</f>
        <v>60614.542000000009</v>
      </c>
      <c r="U248" s="59">
        <f>RealAuthFY11!U248-RealAuthFY10!U248</f>
        <v>872072.31400000118</v>
      </c>
    </row>
    <row r="249" spans="1:21" s="51" customFormat="1" ht="11.5" x14ac:dyDescent="0.25">
      <c r="A249" s="51">
        <f>'FY2016 RPDC '!A245</f>
        <v>243</v>
      </c>
      <c r="B249" s="51">
        <f>'FY2016 RPDC '!B245</f>
        <v>5184</v>
      </c>
      <c r="C249" s="51">
        <f>'FY2016 RPDC '!C245</f>
        <v>5184</v>
      </c>
      <c r="D249" s="52" t="str">
        <f>'FY2016 RPDC '!D245</f>
        <v>PERRY</v>
      </c>
      <c r="E249" s="97">
        <f>RealAuthFY11!E249-RealAuthFY10!E249</f>
        <v>-2.7999999999999545</v>
      </c>
      <c r="F249" s="55">
        <f>'FY2016 RPDC '!K245-'FY2016 RPDC '!F245</f>
        <v>80</v>
      </c>
      <c r="G249" s="55">
        <f>'FY2016 RPDC '!L245-'FY2016 RPDC '!G245</f>
        <v>128852.5</v>
      </c>
      <c r="H249" s="55">
        <f>'FY2016 RPDC '!M245-'FY2016 RPDC '!H245</f>
        <v>0</v>
      </c>
      <c r="I249" s="55">
        <f>'FY2016 RPDC '!N245-'FY2016 RPDC '!I245</f>
        <v>128852.5</v>
      </c>
      <c r="J249" s="59">
        <f>RealAuthFY11!J249-RealAuthFY10!J249</f>
        <v>-68763.5</v>
      </c>
      <c r="K249" s="59">
        <f>RealAuthFY11!K249-RealAuthFY10!K249</f>
        <v>-460</v>
      </c>
      <c r="L249" s="59">
        <f>RealAuthFY11!L249-RealAuthFY10!L249</f>
        <v>-28513</v>
      </c>
      <c r="M249" s="59">
        <f>RealAuthFY11!M249-RealAuthFY10!M249</f>
        <v>12111</v>
      </c>
      <c r="N249" s="59">
        <f>RealAuthFY11!N249-RealAuthFY10!N249</f>
        <v>0</v>
      </c>
      <c r="O249" s="59">
        <f>RealAuthFY11!O249-RealAuthFY10!O249</f>
        <v>0</v>
      </c>
      <c r="P249" s="59">
        <f>RealAuthFY11!P249-RealAuthFY10!P249</f>
        <v>-6981.260000000002</v>
      </c>
      <c r="Q249" s="59">
        <f>RealAuthFY11!Q249-RealAuthFY10!Q249</f>
        <v>11809.799999999988</v>
      </c>
      <c r="R249" s="59">
        <f>RealAuthFY11!R249-RealAuthFY10!R249</f>
        <v>0.1159999999217689</v>
      </c>
      <c r="S249" s="59">
        <f>RealAuthFY11!S249-RealAuthFY10!S249</f>
        <v>0.48200000001816079</v>
      </c>
      <c r="T249" s="59">
        <f>RealAuthFY11!T249-RealAuthFY10!T249</f>
        <v>0.38600000002770685</v>
      </c>
      <c r="U249" s="59">
        <f>RealAuthFY11!U249-RealAuthFY10!U249</f>
        <v>48056.524000002071</v>
      </c>
    </row>
    <row r="250" spans="1:21" s="51" customFormat="1" ht="11.5" x14ac:dyDescent="0.25">
      <c r="A250" s="51">
        <f>'FY2016 RPDC '!A246</f>
        <v>244</v>
      </c>
      <c r="B250" s="51">
        <f>'FY2016 RPDC '!B246</f>
        <v>5250</v>
      </c>
      <c r="C250" s="51">
        <f>'FY2016 RPDC '!C246</f>
        <v>5250</v>
      </c>
      <c r="D250" s="52" t="str">
        <f>'FY2016 RPDC '!D246</f>
        <v>PLEASANT VALLEY</v>
      </c>
      <c r="E250" s="97">
        <f>RealAuthFY11!E250-RealAuthFY10!E250</f>
        <v>97.5</v>
      </c>
      <c r="F250" s="55">
        <f>'FY2016 RPDC '!K246-'FY2016 RPDC '!F246</f>
        <v>80</v>
      </c>
      <c r="G250" s="55">
        <f>'FY2016 RPDC '!L246-'FY2016 RPDC '!G246</f>
        <v>984540.90000000224</v>
      </c>
      <c r="H250" s="55">
        <f>'FY2016 RPDC '!M246-'FY2016 RPDC '!H246</f>
        <v>0</v>
      </c>
      <c r="I250" s="55">
        <f>'FY2016 RPDC '!N246-'FY2016 RPDC '!I246</f>
        <v>984540.90000000224</v>
      </c>
      <c r="J250" s="59">
        <f>RealAuthFY11!J250-RealAuthFY10!J250</f>
        <v>-134563.60000000003</v>
      </c>
      <c r="K250" s="59">
        <f>RealAuthFY11!K250-RealAuthFY10!K250</f>
        <v>-19259</v>
      </c>
      <c r="L250" s="59">
        <f>RealAuthFY11!L250-RealAuthFY10!L250</f>
        <v>4169.8000000000466</v>
      </c>
      <c r="M250" s="59">
        <f>RealAuthFY11!M250-RealAuthFY10!M250</f>
        <v>-4963</v>
      </c>
      <c r="N250" s="59">
        <f>RealAuthFY11!N250-RealAuthFY10!N250</f>
        <v>0</v>
      </c>
      <c r="O250" s="59">
        <f>RealAuthFY11!O250-RealAuthFY10!O250</f>
        <v>0</v>
      </c>
      <c r="P250" s="59">
        <f>RealAuthFY11!P250-RealAuthFY10!P250</f>
        <v>-47531.880000000063</v>
      </c>
      <c r="Q250" s="59">
        <f>RealAuthFY11!Q250-RealAuthFY10!Q250</f>
        <v>63838.199999999953</v>
      </c>
      <c r="R250" s="59">
        <f>RealAuthFY11!R250-RealAuthFY10!R250</f>
        <v>3.2999999821186066E-2</v>
      </c>
      <c r="S250" s="59">
        <f>RealAuthFY11!S250-RealAuthFY10!S250</f>
        <v>0.31199999997625127</v>
      </c>
      <c r="T250" s="59">
        <f>RealAuthFY11!T250-RealAuthFY10!T250</f>
        <v>0.47099999996135011</v>
      </c>
      <c r="U250" s="59">
        <f>RealAuthFY11!U250-RealAuthFY10!U250</f>
        <v>846232.23600000516</v>
      </c>
    </row>
    <row r="251" spans="1:21" s="51" customFormat="1" ht="11.5" x14ac:dyDescent="0.25">
      <c r="A251" s="51">
        <f>'FY2016 RPDC '!A247</f>
        <v>245</v>
      </c>
      <c r="B251" s="51">
        <f>'FY2016 RPDC '!B247</f>
        <v>5256</v>
      </c>
      <c r="C251" s="51">
        <f>'FY2016 RPDC '!C247</f>
        <v>5256</v>
      </c>
      <c r="D251" s="52" t="str">
        <f>'FY2016 RPDC '!D247</f>
        <v>PLEASANTVILLE</v>
      </c>
      <c r="E251" s="97">
        <f>RealAuthFY11!E251-RealAuthFY10!E251</f>
        <v>29.100000000000023</v>
      </c>
      <c r="F251" s="55">
        <f>'FY2016 RPDC '!K247-'FY2016 RPDC '!F247</f>
        <v>80</v>
      </c>
      <c r="G251" s="55">
        <f>'FY2016 RPDC '!L247-'FY2016 RPDC '!G247</f>
        <v>238882.39999999944</v>
      </c>
      <c r="H251" s="55">
        <f>'FY2016 RPDC '!M247-'FY2016 RPDC '!H247</f>
        <v>0</v>
      </c>
      <c r="I251" s="55">
        <f>'FY2016 RPDC '!N247-'FY2016 RPDC '!I247</f>
        <v>238882.39999999944</v>
      </c>
      <c r="J251" s="59">
        <f>RealAuthFY11!J251-RealAuthFY10!J251</f>
        <v>-32346.400000000023</v>
      </c>
      <c r="K251" s="59">
        <f>RealAuthFY11!K251-RealAuthFY10!K251</f>
        <v>17304</v>
      </c>
      <c r="L251" s="59">
        <f>RealAuthFY11!L251-RealAuthFY10!L251</f>
        <v>33440</v>
      </c>
      <c r="M251" s="59">
        <f>RealAuthFY11!M251-RealAuthFY10!M251</f>
        <v>0</v>
      </c>
      <c r="N251" s="59">
        <f>RealAuthFY11!N251-RealAuthFY10!N251</f>
        <v>0</v>
      </c>
      <c r="O251" s="59">
        <f>RealAuthFY11!O251-RealAuthFY10!O251</f>
        <v>0</v>
      </c>
      <c r="P251" s="59">
        <f>RealAuthFY11!P251-RealAuthFY10!P251</f>
        <v>-3806.88</v>
      </c>
      <c r="Q251" s="59">
        <f>RealAuthFY11!Q251-RealAuthFY10!Q251</f>
        <v>0</v>
      </c>
      <c r="R251" s="59">
        <f>RealAuthFY11!R251-RealAuthFY10!R251</f>
        <v>-0.33500000002095476</v>
      </c>
      <c r="S251" s="59">
        <f>RealAuthFY11!S251-RealAuthFY10!S251</f>
        <v>8.4999999999126885E-2</v>
      </c>
      <c r="T251" s="59">
        <f>RealAuthFY11!T251-RealAuthFY10!T251</f>
        <v>8.999999999650754E-2</v>
      </c>
      <c r="U251" s="59">
        <f>RealAuthFY11!U251-RealAuthFY10!U251</f>
        <v>253472.95999999903</v>
      </c>
    </row>
    <row r="252" spans="1:21" s="51" customFormat="1" ht="11.5" x14ac:dyDescent="0.25">
      <c r="A252" s="51">
        <f>'FY2016 RPDC '!A248</f>
        <v>246</v>
      </c>
      <c r="B252" s="51">
        <f>'FY2016 RPDC '!B248</f>
        <v>5283</v>
      </c>
      <c r="C252" s="51">
        <f>'FY2016 RPDC '!C248</f>
        <v>5283</v>
      </c>
      <c r="D252" s="52" t="str">
        <f>'FY2016 RPDC '!D248</f>
        <v>POCAHONTAS</v>
      </c>
      <c r="E252" s="97">
        <f>RealAuthFY11!E252-RealAuthFY10!E252</f>
        <v>-10.5</v>
      </c>
      <c r="F252" s="55">
        <f>'FY2016 RPDC '!K248-'FY2016 RPDC '!F248</f>
        <v>80</v>
      </c>
      <c r="G252" s="55">
        <f>'FY2016 RPDC '!L248-'FY2016 RPDC '!G248</f>
        <v>-12764.299999999814</v>
      </c>
      <c r="H252" s="55">
        <f>'FY2016 RPDC '!M248-'FY2016 RPDC '!H248</f>
        <v>58544.339999999851</v>
      </c>
      <c r="I252" s="55">
        <f>'FY2016 RPDC '!N248-'FY2016 RPDC '!I248</f>
        <v>45780.040000000037</v>
      </c>
      <c r="J252" s="59">
        <f>RealAuthFY11!J252-RealAuthFY10!J252</f>
        <v>25245.5</v>
      </c>
      <c r="K252" s="59">
        <f>RealAuthFY11!K252-RealAuthFY10!K252</f>
        <v>-345</v>
      </c>
      <c r="L252" s="59">
        <f>RealAuthFY11!L252-RealAuthFY10!L252</f>
        <v>25465</v>
      </c>
      <c r="M252" s="59">
        <f>RealAuthFY11!M252-RealAuthFY10!M252</f>
        <v>0</v>
      </c>
      <c r="N252" s="59">
        <f>RealAuthFY11!N252-RealAuthFY10!N252</f>
        <v>0</v>
      </c>
      <c r="O252" s="59">
        <f>RealAuthFY11!O252-RealAuthFY10!O252</f>
        <v>0</v>
      </c>
      <c r="P252" s="59">
        <f>RealAuthFY11!P252-RealAuthFY10!P252</f>
        <v>0</v>
      </c>
      <c r="Q252" s="59">
        <f>RealAuthFY11!Q252-RealAuthFY10!Q252</f>
        <v>0</v>
      </c>
      <c r="R252" s="59">
        <f>RealAuthFY11!R252-RealAuthFY10!R252</f>
        <v>263977.56699999992</v>
      </c>
      <c r="S252" s="59">
        <f>RealAuthFY11!S252-RealAuthFY10!S252</f>
        <v>22440.376000000004</v>
      </c>
      <c r="T252" s="59">
        <f>RealAuthFY11!T252-RealAuthFY10!T252</f>
        <v>31579.610999999997</v>
      </c>
      <c r="U252" s="59">
        <f>RealAuthFY11!U252-RealAuthFY10!U252</f>
        <v>414143.09399999958</v>
      </c>
    </row>
    <row r="253" spans="1:21" s="51" customFormat="1" ht="11.5" x14ac:dyDescent="0.25">
      <c r="A253" s="51">
        <f>'FY2016 RPDC '!A249</f>
        <v>247</v>
      </c>
      <c r="B253" s="51">
        <f>'FY2016 RPDC '!B249</f>
        <v>5310</v>
      </c>
      <c r="C253" s="51">
        <f>'FY2016 RPDC '!C249</f>
        <v>5310</v>
      </c>
      <c r="D253" s="52" t="str">
        <f>'FY2016 RPDC '!D249</f>
        <v>POSTVILLE</v>
      </c>
      <c r="E253" s="97">
        <f>RealAuthFY11!E253-RealAuthFY10!E253</f>
        <v>-1.2999999999999545</v>
      </c>
      <c r="F253" s="55">
        <f>'FY2016 RPDC '!K249-'FY2016 RPDC '!F249</f>
        <v>80</v>
      </c>
      <c r="G253" s="55">
        <f>'FY2016 RPDC '!L249-'FY2016 RPDC '!G249</f>
        <v>44347</v>
      </c>
      <c r="H253" s="55">
        <f>'FY2016 RPDC '!M249-'FY2016 RPDC '!H249</f>
        <v>0</v>
      </c>
      <c r="I253" s="55">
        <f>'FY2016 RPDC '!N249-'FY2016 RPDC '!I249</f>
        <v>44347</v>
      </c>
      <c r="J253" s="59">
        <f>RealAuthFY11!J253-RealAuthFY10!J253</f>
        <v>-97127.699999999983</v>
      </c>
      <c r="K253" s="59">
        <f>RealAuthFY11!K253-RealAuthFY10!K253</f>
        <v>22267</v>
      </c>
      <c r="L253" s="59">
        <f>RealAuthFY11!L253-RealAuthFY10!L253</f>
        <v>-17207</v>
      </c>
      <c r="M253" s="59">
        <f>RealAuthFY11!M253-RealAuthFY10!M253</f>
        <v>0</v>
      </c>
      <c r="N253" s="59">
        <f>RealAuthFY11!N253-RealAuthFY10!N253</f>
        <v>0</v>
      </c>
      <c r="O253" s="59">
        <f>RealAuthFY11!O253-RealAuthFY10!O253</f>
        <v>0</v>
      </c>
      <c r="P253" s="59">
        <f>RealAuthFY11!P253-RealAuthFY10!P253</f>
        <v>0</v>
      </c>
      <c r="Q253" s="59">
        <f>RealAuthFY11!Q253-RealAuthFY10!Q253</f>
        <v>0</v>
      </c>
      <c r="R253" s="59">
        <f>RealAuthFY11!R253-RealAuthFY10!R253</f>
        <v>-0.23000000003958121</v>
      </c>
      <c r="S253" s="59">
        <f>RealAuthFY11!S253-RealAuthFY10!S253</f>
        <v>-0.10500000001047738</v>
      </c>
      <c r="T253" s="59">
        <f>RealAuthFY11!T253-RealAuthFY10!T253</f>
        <v>0.21199999999953434</v>
      </c>
      <c r="U253" s="59">
        <f>RealAuthFY11!U253-RealAuthFY10!U253</f>
        <v>-47720.82300000079</v>
      </c>
    </row>
    <row r="254" spans="1:21" s="51" customFormat="1" ht="11.5" x14ac:dyDescent="0.25">
      <c r="A254" s="51">
        <f>'FY2016 RPDC '!A250</f>
        <v>248</v>
      </c>
      <c r="B254" s="51">
        <f>'FY2016 RPDC '!B250</f>
        <v>5323</v>
      </c>
      <c r="C254" s="51">
        <f>'FY2016 RPDC '!C250</f>
        <v>5325</v>
      </c>
      <c r="D254" s="52" t="str">
        <f>'FY2016 RPDC '!D250</f>
        <v>PRAIRIE VALLEY</v>
      </c>
      <c r="E254" s="97">
        <f>RealAuthFY11!E254-RealAuthFY10!E254</f>
        <v>2</v>
      </c>
      <c r="F254" s="55">
        <f>'FY2016 RPDC '!K250-'FY2016 RPDC '!F250</f>
        <v>80</v>
      </c>
      <c r="G254" s="55">
        <f>'FY2016 RPDC '!L250-'FY2016 RPDC '!G250</f>
        <v>59644.399999999907</v>
      </c>
      <c r="H254" s="55">
        <f>'FY2016 RPDC '!M250-'FY2016 RPDC '!H250</f>
        <v>-48906</v>
      </c>
      <c r="I254" s="55">
        <f>'FY2016 RPDC '!N250-'FY2016 RPDC '!I250</f>
        <v>10738.399999999907</v>
      </c>
      <c r="J254" s="59">
        <f>RealAuthFY11!J254-RealAuthFY10!J254</f>
        <v>-66713.999999999985</v>
      </c>
      <c r="K254" s="59">
        <f>RealAuthFY11!K254-RealAuthFY10!K254</f>
        <v>5768</v>
      </c>
      <c r="L254" s="59">
        <f>RealAuthFY11!L254-RealAuthFY10!L254</f>
        <v>-32552.399999999965</v>
      </c>
      <c r="M254" s="59">
        <f>RealAuthFY11!M254-RealAuthFY10!M254</f>
        <v>0</v>
      </c>
      <c r="N254" s="59">
        <f>RealAuthFY11!N254-RealAuthFY10!N254</f>
        <v>0</v>
      </c>
      <c r="O254" s="59">
        <f>RealAuthFY11!O254-RealAuthFY10!O254</f>
        <v>0</v>
      </c>
      <c r="P254" s="59">
        <f>RealAuthFY11!P254-RealAuthFY10!P254</f>
        <v>0</v>
      </c>
      <c r="Q254" s="59">
        <f>RealAuthFY11!Q254-RealAuthFY10!Q254</f>
        <v>0</v>
      </c>
      <c r="R254" s="59">
        <f>RealAuthFY11!R254-RealAuthFY10!R254</f>
        <v>0.38000000000465661</v>
      </c>
      <c r="S254" s="59">
        <f>RealAuthFY11!S254-RealAuthFY10!S254</f>
        <v>-0.18000000000029104</v>
      </c>
      <c r="T254" s="59">
        <f>RealAuthFY11!T254-RealAuthFY10!T254</f>
        <v>-2.4000000004889444E-2</v>
      </c>
      <c r="U254" s="59">
        <f>RealAuthFY11!U254-RealAuthFY10!U254</f>
        <v>-82759.824000000022</v>
      </c>
    </row>
    <row r="255" spans="1:21" s="51" customFormat="1" ht="11.5" x14ac:dyDescent="0.25">
      <c r="A255" s="51">
        <f>'FY2016 RPDC '!A251</f>
        <v>249</v>
      </c>
      <c r="B255" s="51">
        <f>'FY2016 RPDC '!B251</f>
        <v>5328</v>
      </c>
      <c r="C255" s="51">
        <f>'FY2016 RPDC '!C251</f>
        <v>5328</v>
      </c>
      <c r="D255" s="52" t="str">
        <f>'FY2016 RPDC '!D251</f>
        <v>PRESCOTT</v>
      </c>
      <c r="E255" s="97">
        <f>RealAuthFY11!E255-RealAuthFY10!E255</f>
        <v>4.6000000000000085</v>
      </c>
      <c r="F255" s="55">
        <f>'FY2016 RPDC '!K251-'FY2016 RPDC '!F251</f>
        <v>80</v>
      </c>
      <c r="G255" s="55">
        <f>'FY2016 RPDC '!L251-'FY2016 RPDC '!G251</f>
        <v>37240.400000000023</v>
      </c>
      <c r="H255" s="55">
        <f>'FY2016 RPDC '!M251-'FY2016 RPDC '!H251</f>
        <v>-15086</v>
      </c>
      <c r="I255" s="55">
        <f>'FY2016 RPDC '!N251-'FY2016 RPDC '!I251</f>
        <v>22154.400000000023</v>
      </c>
      <c r="J255" s="59">
        <f>RealAuthFY11!J255-RealAuthFY10!J255</f>
        <v>-15679.600000000006</v>
      </c>
      <c r="K255" s="59">
        <f>RealAuthFY11!K255-RealAuthFY10!K255</f>
        <v>-17994</v>
      </c>
      <c r="L255" s="59">
        <f>RealAuthFY11!L255-RealAuthFY10!L255</f>
        <v>88704.600000000035</v>
      </c>
      <c r="M255" s="59">
        <f>RealAuthFY11!M255-RealAuthFY10!M255</f>
        <v>-5538</v>
      </c>
      <c r="N255" s="59">
        <f>RealAuthFY11!N255-RealAuthFY10!N255</f>
        <v>0</v>
      </c>
      <c r="O255" s="59">
        <f>RealAuthFY11!O255-RealAuthFY10!O255</f>
        <v>0</v>
      </c>
      <c r="P255" s="59">
        <f>RealAuthFY11!P255-RealAuthFY10!P255</f>
        <v>-9645.6799999999967</v>
      </c>
      <c r="Q255" s="59">
        <f>RealAuthFY11!Q255-RealAuthFY10!Q255</f>
        <v>0</v>
      </c>
      <c r="R255" s="59">
        <f>RealAuthFY11!R255-RealAuthFY10!R255</f>
        <v>0.29300000006332994</v>
      </c>
      <c r="S255" s="59">
        <f>RealAuthFY11!S255-RealAuthFY10!S255</f>
        <v>-0.33699999998498242</v>
      </c>
      <c r="T255" s="59">
        <f>RealAuthFY11!T255-RealAuthFY10!T255</f>
        <v>-0.15600000000267755</v>
      </c>
      <c r="U255" s="59">
        <f>RealAuthFY11!U255-RealAuthFY10!U255</f>
        <v>62001.520000000484</v>
      </c>
    </row>
    <row r="256" spans="1:21" s="51" customFormat="1" ht="11.5" x14ac:dyDescent="0.25">
      <c r="A256" s="51" t="e">
        <f>'FY2016 RPDC '!#REF!</f>
        <v>#REF!</v>
      </c>
      <c r="B256" s="51" t="e">
        <f>'FY2016 RPDC '!#REF!</f>
        <v>#REF!</v>
      </c>
      <c r="C256" s="51" t="e">
        <f>'FY2016 RPDC '!#REF!</f>
        <v>#REF!</v>
      </c>
      <c r="D256" s="52" t="e">
        <f>'FY2016 RPDC '!#REF!</f>
        <v>#REF!</v>
      </c>
      <c r="E256" s="97" t="e">
        <f>RealAuthFY11!E256-RealAuthFY10!E256</f>
        <v>#REF!</v>
      </c>
      <c r="F256" s="55" t="e">
        <f>'FY2016 RPDC '!#REF!-'FY2016 RPDC '!#REF!</f>
        <v>#REF!</v>
      </c>
      <c r="G256" s="55" t="e">
        <f>'FY2016 RPDC '!#REF!-'FY2016 RPDC '!#REF!</f>
        <v>#REF!</v>
      </c>
      <c r="H256" s="55" t="e">
        <f>'FY2016 RPDC '!#REF!-'FY2016 RPDC '!#REF!</f>
        <v>#REF!</v>
      </c>
      <c r="I256" s="55" t="e">
        <f>'FY2016 RPDC '!#REF!-'FY2016 RPDC '!#REF!</f>
        <v>#REF!</v>
      </c>
      <c r="J256" s="59">
        <f>RealAuthFY11!J256-RealAuthFY10!J256</f>
        <v>-4922.1000000000349</v>
      </c>
      <c r="K256" s="59">
        <f>RealAuthFY11!K256-RealAuthFY10!K256</f>
        <v>-30455</v>
      </c>
      <c r="L256" s="59">
        <f>RealAuthFY11!L256-RealAuthFY10!L256</f>
        <v>-31049</v>
      </c>
      <c r="M256" s="59">
        <f>RealAuthFY11!M256-RealAuthFY10!M256</f>
        <v>6114</v>
      </c>
      <c r="N256" s="59">
        <f>RealAuthFY11!N256-RealAuthFY10!N256</f>
        <v>0</v>
      </c>
      <c r="O256" s="59">
        <f>RealAuthFY11!O256-RealAuthFY10!O256</f>
        <v>0</v>
      </c>
      <c r="P256" s="59">
        <f>RealAuthFY11!P256-RealAuthFY10!P256</f>
        <v>-159423.22</v>
      </c>
      <c r="Q256" s="59">
        <f>RealAuthFY11!Q256-RealAuthFY10!Q256</f>
        <v>-62811</v>
      </c>
      <c r="R256" s="59" t="e">
        <f>RealAuthFY11!R256-RealAuthFY10!R256</f>
        <v>#REF!</v>
      </c>
      <c r="S256" s="59" t="e">
        <f>RealAuthFY11!S256-RealAuthFY10!S256</f>
        <v>#REF!</v>
      </c>
      <c r="T256" s="59" t="e">
        <f>RealAuthFY11!T256-RealAuthFY10!T256</f>
        <v>#REF!</v>
      </c>
      <c r="U256" s="59" t="e">
        <f>RealAuthFY11!U256-RealAuthFY10!U256</f>
        <v>#REF!</v>
      </c>
    </row>
    <row r="257" spans="1:21" s="51" customFormat="1" ht="11.5" x14ac:dyDescent="0.25">
      <c r="A257" s="51">
        <f>'FY2016 RPDC '!A252</f>
        <v>251</v>
      </c>
      <c r="B257" s="51">
        <f>'FY2016 RPDC '!B252</f>
        <v>5463</v>
      </c>
      <c r="C257" s="51">
        <f>'FY2016 RPDC '!C252</f>
        <v>5463</v>
      </c>
      <c r="D257" s="52" t="str">
        <f>'FY2016 RPDC '!D252</f>
        <v>RED OAK</v>
      </c>
      <c r="E257" s="97">
        <f>RealAuthFY11!E257-RealAuthFY10!E257</f>
        <v>-37.5</v>
      </c>
      <c r="F257" s="55">
        <f>'FY2016 RPDC '!K252-'FY2016 RPDC '!F252</f>
        <v>80</v>
      </c>
      <c r="G257" s="55">
        <f>'FY2016 RPDC '!L252-'FY2016 RPDC '!G252</f>
        <v>-148405</v>
      </c>
      <c r="H257" s="55">
        <f>'FY2016 RPDC '!M252-'FY2016 RPDC '!H252</f>
        <v>187912.38999999966</v>
      </c>
      <c r="I257" s="55">
        <f>'FY2016 RPDC '!N252-'FY2016 RPDC '!I252</f>
        <v>39507.389999999665</v>
      </c>
      <c r="J257" s="59">
        <f>RealAuthFY11!J257-RealAuthFY10!J257</f>
        <v>-138782.40000000014</v>
      </c>
      <c r="K257" s="59">
        <f>RealAuthFY11!K257-RealAuthFY10!K257</f>
        <v>-12607</v>
      </c>
      <c r="L257" s="59">
        <f>RealAuthFY11!L257-RealAuthFY10!L257</f>
        <v>47098.399999999907</v>
      </c>
      <c r="M257" s="59">
        <f>RealAuthFY11!M257-RealAuthFY10!M257</f>
        <v>-88285</v>
      </c>
      <c r="N257" s="59">
        <f>RealAuthFY11!N257-RealAuthFY10!N257</f>
        <v>0</v>
      </c>
      <c r="O257" s="59">
        <f>RealAuthFY11!O257-RealAuthFY10!O257</f>
        <v>0</v>
      </c>
      <c r="P257" s="59">
        <f>RealAuthFY11!P257-RealAuthFY10!P257</f>
        <v>5547.0799999999981</v>
      </c>
      <c r="Q257" s="59">
        <f>RealAuthFY11!Q257-RealAuthFY10!Q257</f>
        <v>96381.000000000058</v>
      </c>
      <c r="R257" s="59">
        <f>RealAuthFY11!R257-RealAuthFY10!R257</f>
        <v>5.499999993480742E-2</v>
      </c>
      <c r="S257" s="59">
        <f>RealAuthFY11!S257-RealAuthFY10!S257</f>
        <v>0.15499999999883585</v>
      </c>
      <c r="T257" s="59">
        <f>RealAuthFY11!T257-RealAuthFY10!T257</f>
        <v>9.5000000001164153E-2</v>
      </c>
      <c r="U257" s="59">
        <f>RealAuthFY11!U257-RealAuthFY10!U257</f>
        <v>-51140.224999997765</v>
      </c>
    </row>
    <row r="258" spans="1:21" s="51" customFormat="1" ht="11.5" x14ac:dyDescent="0.25">
      <c r="A258" s="51">
        <f>'FY2016 RPDC '!A253</f>
        <v>252</v>
      </c>
      <c r="B258" s="51">
        <f>'FY2016 RPDC '!B253</f>
        <v>5486</v>
      </c>
      <c r="C258" s="51">
        <f>'FY2016 RPDC '!C253</f>
        <v>5486</v>
      </c>
      <c r="D258" s="52" t="str">
        <f>'FY2016 RPDC '!D253</f>
        <v>REMSEN-UNION</v>
      </c>
      <c r="E258" s="97">
        <f>RealAuthFY11!E258-RealAuthFY10!E258</f>
        <v>-9.6999999999999886</v>
      </c>
      <c r="F258" s="55">
        <f>'FY2016 RPDC '!K253-'FY2016 RPDC '!F253</f>
        <v>80</v>
      </c>
      <c r="G258" s="55">
        <f>'FY2016 RPDC '!L253-'FY2016 RPDC '!G253</f>
        <v>-31634</v>
      </c>
      <c r="H258" s="55">
        <f>'FY2016 RPDC '!M253-'FY2016 RPDC '!H253</f>
        <v>56460.270000000019</v>
      </c>
      <c r="I258" s="55">
        <f>'FY2016 RPDC '!N253-'FY2016 RPDC '!I253</f>
        <v>24826.270000000019</v>
      </c>
      <c r="J258" s="59">
        <f>RealAuthFY11!J258-RealAuthFY10!J258</f>
        <v>9088.2999999999884</v>
      </c>
      <c r="K258" s="59">
        <f>RealAuthFY11!K258-RealAuthFY10!K258</f>
        <v>-17879</v>
      </c>
      <c r="L258" s="59">
        <f>RealAuthFY11!L258-RealAuthFY10!L258</f>
        <v>33785</v>
      </c>
      <c r="M258" s="59">
        <f>RealAuthFY11!M258-RealAuthFY10!M258</f>
        <v>0</v>
      </c>
      <c r="N258" s="59">
        <f>RealAuthFY11!N258-RealAuthFY10!N258</f>
        <v>0</v>
      </c>
      <c r="O258" s="59">
        <f>RealAuthFY11!O258-RealAuthFY10!O258</f>
        <v>0</v>
      </c>
      <c r="P258" s="59">
        <f>RealAuthFY11!P258-RealAuthFY10!P258</f>
        <v>0</v>
      </c>
      <c r="Q258" s="59">
        <f>RealAuthFY11!Q258-RealAuthFY10!Q258</f>
        <v>26571.600000000006</v>
      </c>
      <c r="R258" s="59">
        <f>RealAuthFY11!R258-RealAuthFY10!R258</f>
        <v>-0.34000000002561137</v>
      </c>
      <c r="S258" s="59">
        <f>RealAuthFY11!S258-RealAuthFY10!S258</f>
        <v>0.30500000000029104</v>
      </c>
      <c r="T258" s="59">
        <f>RealAuthFY11!T258-RealAuthFY10!T258</f>
        <v>0.18000000000029104</v>
      </c>
      <c r="U258" s="59">
        <f>RealAuthFY11!U258-RealAuthFY10!U258</f>
        <v>76392.315000000875</v>
      </c>
    </row>
    <row r="259" spans="1:21" s="51" customFormat="1" ht="11.5" x14ac:dyDescent="0.25">
      <c r="A259" s="51">
        <f>'FY2016 RPDC '!A254</f>
        <v>253</v>
      </c>
      <c r="B259" s="51">
        <f>'FY2016 RPDC '!B254</f>
        <v>5508</v>
      </c>
      <c r="C259" s="51">
        <f>'FY2016 RPDC '!C254</f>
        <v>5508</v>
      </c>
      <c r="D259" s="52" t="str">
        <f>'FY2016 RPDC '!D254</f>
        <v>RICEVILLE</v>
      </c>
      <c r="E259" s="97">
        <f>RealAuthFY11!E259-RealAuthFY10!E259</f>
        <v>4.4000000000000341</v>
      </c>
      <c r="F259" s="55">
        <f>'FY2016 RPDC '!K254-'FY2016 RPDC '!F254</f>
        <v>80</v>
      </c>
      <c r="G259" s="55">
        <f>'FY2016 RPDC '!L254-'FY2016 RPDC '!G254</f>
        <v>52498.600000000093</v>
      </c>
      <c r="H259" s="55">
        <f>'FY2016 RPDC '!M254-'FY2016 RPDC '!H254</f>
        <v>0</v>
      </c>
      <c r="I259" s="55">
        <f>'FY2016 RPDC '!N254-'FY2016 RPDC '!I254</f>
        <v>52498.600000000093</v>
      </c>
      <c r="J259" s="59">
        <f>RealAuthFY11!J259-RealAuthFY10!J259</f>
        <v>56045</v>
      </c>
      <c r="K259" s="59">
        <f>RealAuthFY11!K259-RealAuthFY10!K259</f>
        <v>-448497</v>
      </c>
      <c r="L259" s="59">
        <f>RealAuthFY11!L259-RealAuthFY10!L259</f>
        <v>37723.200000000041</v>
      </c>
      <c r="M259" s="59">
        <f>RealAuthFY11!M259-RealAuthFY10!M259</f>
        <v>280338.60000000003</v>
      </c>
      <c r="N259" s="59">
        <f>RealAuthFY11!N259-RealAuthFY10!N259</f>
        <v>0</v>
      </c>
      <c r="O259" s="59">
        <f>RealAuthFY11!O259-RealAuthFY10!O259</f>
        <v>0</v>
      </c>
      <c r="P259" s="59">
        <f>RealAuthFY11!P259-RealAuthFY10!P259</f>
        <v>75.899999999999636</v>
      </c>
      <c r="Q259" s="59">
        <f>RealAuthFY11!Q259-RealAuthFY10!Q259</f>
        <v>-11974.199999999997</v>
      </c>
      <c r="R259" s="59">
        <f>RealAuthFY11!R259-RealAuthFY10!R259</f>
        <v>-0.42400000005727634</v>
      </c>
      <c r="S259" s="59">
        <f>RealAuthFY11!S259-RealAuthFY10!S259</f>
        <v>-0.38400000000547152</v>
      </c>
      <c r="T259" s="59">
        <f>RealAuthFY11!T259-RealAuthFY10!T259</f>
        <v>0.34400000000096043</v>
      </c>
      <c r="U259" s="59">
        <f>RealAuthFY11!U259-RealAuthFY10!U259</f>
        <v>-33790.363999999594</v>
      </c>
    </row>
    <row r="260" spans="1:21" s="51" customFormat="1" ht="11.5" x14ac:dyDescent="0.25">
      <c r="A260" s="51">
        <f>'FY2016 RPDC '!A255</f>
        <v>254</v>
      </c>
      <c r="B260" s="51">
        <f>'FY2016 RPDC '!B255</f>
        <v>1975</v>
      </c>
      <c r="C260" s="51">
        <f>'FY2016 RPDC '!C255</f>
        <v>1975</v>
      </c>
      <c r="D260" s="52" t="str">
        <f>'FY2016 RPDC '!D255</f>
        <v>RIVER VALLEY</v>
      </c>
      <c r="E260" s="97">
        <f>RealAuthFY11!E260-RealAuthFY10!E260</f>
        <v>-11</v>
      </c>
      <c r="F260" s="55">
        <f>'FY2016 RPDC '!K255-'FY2016 RPDC '!F255</f>
        <v>80</v>
      </c>
      <c r="G260" s="55">
        <f>'FY2016 RPDC '!L255-'FY2016 RPDC '!G255</f>
        <v>-37245</v>
      </c>
      <c r="H260" s="55">
        <f>'FY2016 RPDC '!M255-'FY2016 RPDC '!H255</f>
        <v>64147.5</v>
      </c>
      <c r="I260" s="55">
        <f>'FY2016 RPDC '!N255-'FY2016 RPDC '!I255</f>
        <v>26902.5</v>
      </c>
      <c r="J260" s="59">
        <f>RealAuthFY11!J260-RealAuthFY10!J260</f>
        <v>-100167.30000000002</v>
      </c>
      <c r="K260" s="59">
        <f>RealAuthFY11!K260-RealAuthFY10!K260</f>
        <v>-292182.8</v>
      </c>
      <c r="L260" s="59">
        <f>RealAuthFY11!L260-RealAuthFY10!L260</f>
        <v>-33764</v>
      </c>
      <c r="M260" s="59">
        <f>RealAuthFY11!M260-RealAuthFY10!M260</f>
        <v>462852</v>
      </c>
      <c r="N260" s="59">
        <f>RealAuthFY11!N260-RealAuthFY10!N260</f>
        <v>0</v>
      </c>
      <c r="O260" s="59">
        <f>RealAuthFY11!O260-RealAuthFY10!O260</f>
        <v>0</v>
      </c>
      <c r="P260" s="59">
        <f>RealAuthFY11!P260-RealAuthFY10!P260</f>
        <v>50.599999999999909</v>
      </c>
      <c r="Q260" s="59">
        <f>RealAuthFY11!Q260-RealAuthFY10!Q260</f>
        <v>0</v>
      </c>
      <c r="R260" s="59">
        <f>RealAuthFY11!R260-RealAuthFY10!R260</f>
        <v>127325.039</v>
      </c>
      <c r="S260" s="59">
        <f>RealAuthFY11!S260-RealAuthFY10!S260</f>
        <v>14924.308999999997</v>
      </c>
      <c r="T260" s="59">
        <f>RealAuthFY11!T260-RealAuthFY10!T260</f>
        <v>11713.531000000001</v>
      </c>
      <c r="U260" s="59">
        <f>RealAuthFY11!U260-RealAuthFY10!U260</f>
        <v>217653.87899999972</v>
      </c>
    </row>
    <row r="261" spans="1:21" s="51" customFormat="1" ht="11.5" x14ac:dyDescent="0.25">
      <c r="A261" s="51">
        <f>'FY2016 RPDC '!A256</f>
        <v>255</v>
      </c>
      <c r="B261" s="51">
        <f>'FY2016 RPDC '!B256</f>
        <v>4824</v>
      </c>
      <c r="C261" s="51">
        <f>'FY2016 RPDC '!C256</f>
        <v>5510</v>
      </c>
      <c r="D261" s="52" t="str">
        <f>'FY2016 RPDC '!D256</f>
        <v>RIVERSIDE</v>
      </c>
      <c r="E261" s="97">
        <f>RealAuthFY11!E261-RealAuthFY10!E261</f>
        <v>-28.899999999999977</v>
      </c>
      <c r="F261" s="55">
        <f>'FY2016 RPDC '!K256-'FY2016 RPDC '!F256</f>
        <v>80</v>
      </c>
      <c r="G261" s="55">
        <f>'FY2016 RPDC '!L256-'FY2016 RPDC '!G256</f>
        <v>-129249.39999999944</v>
      </c>
      <c r="H261" s="55">
        <f>'FY2016 RPDC '!M256-'FY2016 RPDC '!H256</f>
        <v>174638.97999999952</v>
      </c>
      <c r="I261" s="55">
        <f>'FY2016 RPDC '!N256-'FY2016 RPDC '!I256</f>
        <v>45389.580000000075</v>
      </c>
      <c r="J261" s="59">
        <f>RealAuthFY11!J261-RealAuthFY10!J261</f>
        <v>-8541</v>
      </c>
      <c r="K261" s="59">
        <f>RealAuthFY11!K261-RealAuthFY10!K261</f>
        <v>28100</v>
      </c>
      <c r="L261" s="59">
        <f>RealAuthFY11!L261-RealAuthFY10!L261</f>
        <v>1840</v>
      </c>
      <c r="M261" s="59">
        <f>RealAuthFY11!M261-RealAuthFY10!M261</f>
        <v>0</v>
      </c>
      <c r="N261" s="59">
        <f>RealAuthFY11!N261-RealAuthFY10!N261</f>
        <v>0</v>
      </c>
      <c r="O261" s="59">
        <f>RealAuthFY11!O261-RealAuthFY10!O261</f>
        <v>0</v>
      </c>
      <c r="P261" s="59">
        <f>RealAuthFY11!P261-RealAuthFY10!P261</f>
        <v>-98171.48</v>
      </c>
      <c r="Q261" s="59">
        <f>RealAuthFY11!Q261-RealAuthFY10!Q261</f>
        <v>0</v>
      </c>
      <c r="R261" s="59">
        <f>RealAuthFY11!R261-RealAuthFY10!R261</f>
        <v>48242.298000000068</v>
      </c>
      <c r="S261" s="59">
        <f>RealAuthFY11!S261-RealAuthFY10!S261</f>
        <v>4634.5410000000047</v>
      </c>
      <c r="T261" s="59">
        <f>RealAuthFY11!T261-RealAuthFY10!T261</f>
        <v>7625.9650000000038</v>
      </c>
      <c r="U261" s="59">
        <f>RealAuthFY11!U261-RealAuthFY10!U261</f>
        <v>29119.904000000097</v>
      </c>
    </row>
    <row r="262" spans="1:21" s="51" customFormat="1" ht="11.5" x14ac:dyDescent="0.25">
      <c r="A262" s="51">
        <f>'FY2016 RPDC '!A257</f>
        <v>256</v>
      </c>
      <c r="B262" s="51">
        <f>'FY2016 RPDC '!B257</f>
        <v>5607</v>
      </c>
      <c r="C262" s="51">
        <f>'FY2016 RPDC '!C257</f>
        <v>5607</v>
      </c>
      <c r="D262" s="52" t="str">
        <f>'FY2016 RPDC '!D257</f>
        <v>ROCK VALLEY</v>
      </c>
      <c r="E262" s="97">
        <f>RealAuthFY11!E262-RealAuthFY10!E262</f>
        <v>36.399999999999977</v>
      </c>
      <c r="F262" s="55">
        <f>'FY2016 RPDC '!K257-'FY2016 RPDC '!F257</f>
        <v>80</v>
      </c>
      <c r="G262" s="55">
        <f>'FY2016 RPDC '!L257-'FY2016 RPDC '!G257</f>
        <v>290143.20000000019</v>
      </c>
      <c r="H262" s="55">
        <f>'FY2016 RPDC '!M257-'FY2016 RPDC '!H257</f>
        <v>0</v>
      </c>
      <c r="I262" s="55">
        <f>'FY2016 RPDC '!N257-'FY2016 RPDC '!I257</f>
        <v>290143.20000000019</v>
      </c>
      <c r="J262" s="59">
        <f>RealAuthFY11!J262-RealAuthFY10!J262</f>
        <v>24610</v>
      </c>
      <c r="K262" s="59">
        <f>RealAuthFY11!K262-RealAuthFY10!K262</f>
        <v>34408</v>
      </c>
      <c r="L262" s="59">
        <f>RealAuthFY11!L262-RealAuthFY10!L262</f>
        <v>69115</v>
      </c>
      <c r="M262" s="59">
        <f>RealAuthFY11!M262-RealAuthFY10!M262</f>
        <v>24012</v>
      </c>
      <c r="N262" s="59">
        <f>RealAuthFY11!N262-RealAuthFY10!N262</f>
        <v>0</v>
      </c>
      <c r="O262" s="59">
        <f>RealAuthFY11!O262-RealAuthFY10!O262</f>
        <v>0</v>
      </c>
      <c r="P262" s="59">
        <f>RealAuthFY11!P262-RealAuthFY10!P262</f>
        <v>-2590.7199999999998</v>
      </c>
      <c r="Q262" s="59">
        <f>RealAuthFY11!Q262-RealAuthFY10!Q262</f>
        <v>0</v>
      </c>
      <c r="R262" s="59">
        <f>RealAuthFY11!R262-RealAuthFY10!R262</f>
        <v>27824.051999999967</v>
      </c>
      <c r="S262" s="59">
        <f>RealAuthFY11!S262-RealAuthFY10!S262</f>
        <v>3367.9320000000007</v>
      </c>
      <c r="T262" s="59">
        <f>RealAuthFY11!T262-RealAuthFY10!T262</f>
        <v>2866.4080000000031</v>
      </c>
      <c r="U262" s="59">
        <f>RealAuthFY11!U262-RealAuthFY10!U262</f>
        <v>473755.87200000044</v>
      </c>
    </row>
    <row r="263" spans="1:21" s="51" customFormat="1" ht="11.5" x14ac:dyDescent="0.25">
      <c r="A263" s="51" t="e">
        <f>'FY2016 RPDC '!#REF!</f>
        <v>#REF!</v>
      </c>
      <c r="B263" s="51" t="e">
        <f>'FY2016 RPDC '!#REF!</f>
        <v>#REF!</v>
      </c>
      <c r="C263" s="51" t="e">
        <f>'FY2016 RPDC '!#REF!</f>
        <v>#REF!</v>
      </c>
      <c r="D263" s="52" t="e">
        <f>'FY2016 RPDC '!#REF!</f>
        <v>#REF!</v>
      </c>
      <c r="E263" s="97" t="e">
        <f>RealAuthFY11!E263-RealAuthFY10!E263</f>
        <v>#REF!</v>
      </c>
      <c r="F263" s="55" t="e">
        <f>'FY2016 RPDC '!#REF!-'FY2016 RPDC '!#REF!</f>
        <v>#REF!</v>
      </c>
      <c r="G263" s="55" t="e">
        <f>'FY2016 RPDC '!#REF!-'FY2016 RPDC '!#REF!</f>
        <v>#REF!</v>
      </c>
      <c r="H263" s="55" t="e">
        <f>'FY2016 RPDC '!#REF!-'FY2016 RPDC '!#REF!</f>
        <v>#REF!</v>
      </c>
      <c r="I263" s="55" t="e">
        <f>'FY2016 RPDC '!#REF!-'FY2016 RPDC '!#REF!</f>
        <v>#REF!</v>
      </c>
      <c r="J263" s="59">
        <f>RealAuthFY11!J263-RealAuthFY10!J263</f>
        <v>49117</v>
      </c>
      <c r="K263" s="59">
        <f>RealAuthFY11!K263-RealAuthFY10!K263</f>
        <v>-9048</v>
      </c>
      <c r="L263" s="59">
        <f>RealAuthFY11!L263-RealAuthFY10!L263</f>
        <v>230</v>
      </c>
      <c r="M263" s="59">
        <f>RealAuthFY11!M263-RealAuthFY10!M263</f>
        <v>0</v>
      </c>
      <c r="N263" s="59">
        <f>RealAuthFY11!N263-RealAuthFY10!N263</f>
        <v>0</v>
      </c>
      <c r="O263" s="59">
        <f>RealAuthFY11!O263-RealAuthFY10!O263</f>
        <v>0</v>
      </c>
      <c r="P263" s="59">
        <f>RealAuthFY11!P263-RealAuthFY10!P263</f>
        <v>0</v>
      </c>
      <c r="Q263" s="59">
        <f>RealAuthFY11!Q263-RealAuthFY10!Q263</f>
        <v>-14263.199999999999</v>
      </c>
      <c r="R263" s="59" t="e">
        <f>RealAuthFY11!R263-RealAuthFY10!R263</f>
        <v>#REF!</v>
      </c>
      <c r="S263" s="59" t="e">
        <f>RealAuthFY11!S263-RealAuthFY10!S263</f>
        <v>#REF!</v>
      </c>
      <c r="T263" s="59" t="e">
        <f>RealAuthFY11!T263-RealAuthFY10!T263</f>
        <v>#REF!</v>
      </c>
      <c r="U263" s="59" t="e">
        <f>RealAuthFY11!U263-RealAuthFY10!U263</f>
        <v>#REF!</v>
      </c>
    </row>
    <row r="264" spans="1:21" s="51" customFormat="1" ht="11.5" x14ac:dyDescent="0.25">
      <c r="A264" s="51">
        <f>'FY2016 RPDC '!A258</f>
        <v>258</v>
      </c>
      <c r="B264" s="51">
        <f>'FY2016 RPDC '!B258</f>
        <v>5643</v>
      </c>
      <c r="C264" s="51">
        <f>'FY2016 RPDC '!C258</f>
        <v>5643</v>
      </c>
      <c r="D264" s="52" t="str">
        <f>'FY2016 RPDC '!D258</f>
        <v>ROLAND-STORY</v>
      </c>
      <c r="E264" s="97">
        <f>RealAuthFY11!E264-RealAuthFY10!E264</f>
        <v>18.799999999999955</v>
      </c>
      <c r="F264" s="55">
        <f>'FY2016 RPDC '!K258-'FY2016 RPDC '!F258</f>
        <v>80</v>
      </c>
      <c r="G264" s="55">
        <f>'FY2016 RPDC '!L258-'FY2016 RPDC '!G258</f>
        <v>199361</v>
      </c>
      <c r="H264" s="55">
        <f>'FY2016 RPDC '!M258-'FY2016 RPDC '!H258</f>
        <v>0</v>
      </c>
      <c r="I264" s="55">
        <f>'FY2016 RPDC '!N258-'FY2016 RPDC '!I258</f>
        <v>199361</v>
      </c>
      <c r="J264" s="59">
        <f>RealAuthFY11!J264-RealAuthFY10!J264</f>
        <v>38076</v>
      </c>
      <c r="K264" s="59">
        <f>RealAuthFY11!K264-RealAuthFY10!K264</f>
        <v>-115</v>
      </c>
      <c r="L264" s="59">
        <f>RealAuthFY11!L264-RealAuthFY10!L264</f>
        <v>15101</v>
      </c>
      <c r="M264" s="59">
        <f>RealAuthFY11!M264-RealAuthFY10!M264</f>
        <v>345</v>
      </c>
      <c r="N264" s="59">
        <f>RealAuthFY11!N264-RealAuthFY10!N264</f>
        <v>0</v>
      </c>
      <c r="O264" s="59">
        <f>RealAuthFY11!O264-RealAuthFY10!O264</f>
        <v>0</v>
      </c>
      <c r="P264" s="59">
        <f>RealAuthFY11!P264-RealAuthFY10!P264</f>
        <v>0</v>
      </c>
      <c r="Q264" s="59">
        <f>RealAuthFY11!Q264-RealAuthFY10!Q264</f>
        <v>45887.4</v>
      </c>
      <c r="R264" s="59">
        <f>RealAuthFY11!R264-RealAuthFY10!R264</f>
        <v>334335.57999999996</v>
      </c>
      <c r="S264" s="59">
        <f>RealAuthFY11!S264-RealAuthFY10!S264</f>
        <v>36188.679999999993</v>
      </c>
      <c r="T264" s="59">
        <f>RealAuthFY11!T264-RealAuthFY10!T264</f>
        <v>37574.020000000004</v>
      </c>
      <c r="U264" s="59">
        <f>RealAuthFY11!U264-RealAuthFY10!U264</f>
        <v>706753.68000000063</v>
      </c>
    </row>
    <row r="265" spans="1:21" s="51" customFormat="1" ht="11.5" x14ac:dyDescent="0.25">
      <c r="A265" s="51">
        <f>'FY2016 RPDC '!A259</f>
        <v>259</v>
      </c>
      <c r="B265" s="51">
        <f>'FY2016 RPDC '!B259</f>
        <v>5697</v>
      </c>
      <c r="C265" s="51">
        <f>'FY2016 RPDC '!C259</f>
        <v>5697</v>
      </c>
      <c r="D265" s="52" t="str">
        <f>'FY2016 RPDC '!D259</f>
        <v>RUDD-ROCKFORD-MARBLE ROCK</v>
      </c>
      <c r="E265" s="97">
        <f>RealAuthFY11!E265-RealAuthFY10!E265</f>
        <v>-3.0999999999999659</v>
      </c>
      <c r="F265" s="55">
        <f>'FY2016 RPDC '!K259-'FY2016 RPDC '!F259</f>
        <v>80</v>
      </c>
      <c r="G265" s="55">
        <f>'FY2016 RPDC '!L259-'FY2016 RPDC '!G259</f>
        <v>16289.800000000279</v>
      </c>
      <c r="H265" s="55">
        <f>'FY2016 RPDC '!M259-'FY2016 RPDC '!H259</f>
        <v>-19703.360000000335</v>
      </c>
      <c r="I265" s="55">
        <f>'FY2016 RPDC '!N259-'FY2016 RPDC '!I259</f>
        <v>-3413.5600000000559</v>
      </c>
      <c r="J265" s="59">
        <f>RealAuthFY11!J265-RealAuthFY10!J265</f>
        <v>13987</v>
      </c>
      <c r="K265" s="59">
        <f>RealAuthFY11!K265-RealAuthFY10!K265</f>
        <v>21692</v>
      </c>
      <c r="L265" s="59">
        <f>RealAuthFY11!L265-RealAuthFY10!L265</f>
        <v>21340.5</v>
      </c>
      <c r="M265" s="59">
        <f>RealAuthFY11!M265-RealAuthFY10!M265</f>
        <v>-5538</v>
      </c>
      <c r="N265" s="59">
        <f>RealAuthFY11!N265-RealAuthFY10!N265</f>
        <v>0</v>
      </c>
      <c r="O265" s="59">
        <f>RealAuthFY11!O265-RealAuthFY10!O265</f>
        <v>0</v>
      </c>
      <c r="P265" s="59">
        <f>RealAuthFY11!P265-RealAuthFY10!P265</f>
        <v>-3326.1800000000003</v>
      </c>
      <c r="Q265" s="59">
        <f>RealAuthFY11!Q265-RealAuthFY10!Q265</f>
        <v>257675.4</v>
      </c>
      <c r="R265" s="59">
        <f>RealAuthFY11!R265-RealAuthFY10!R265</f>
        <v>-7.3000000091269612E-2</v>
      </c>
      <c r="S265" s="59">
        <f>RealAuthFY11!S265-RealAuthFY10!S265</f>
        <v>0.30299999999988358</v>
      </c>
      <c r="T265" s="59">
        <f>RealAuthFY11!T265-RealAuthFY10!T265</f>
        <v>-0.45800000001327135</v>
      </c>
      <c r="U265" s="59">
        <f>RealAuthFY11!U265-RealAuthFY10!U265</f>
        <v>302416.93199999956</v>
      </c>
    </row>
    <row r="266" spans="1:21" s="51" customFormat="1" ht="11.5" x14ac:dyDescent="0.25">
      <c r="A266" s="51">
        <f>'FY2016 RPDC '!A260</f>
        <v>260</v>
      </c>
      <c r="B266" s="51">
        <f>'FY2016 RPDC '!B260</f>
        <v>5724</v>
      </c>
      <c r="C266" s="51">
        <f>'FY2016 RPDC '!C260</f>
        <v>5724</v>
      </c>
      <c r="D266" s="52" t="str">
        <f>'FY2016 RPDC '!D260</f>
        <v>RUTHVEN-AYRSHIRE</v>
      </c>
      <c r="E266" s="97">
        <f>RealAuthFY11!E266-RealAuthFY10!E266</f>
        <v>1</v>
      </c>
      <c r="F266" s="55">
        <f>'FY2016 RPDC '!K260-'FY2016 RPDC '!F260</f>
        <v>80</v>
      </c>
      <c r="G266" s="55">
        <f>'FY2016 RPDC '!L260-'FY2016 RPDC '!G260</f>
        <v>25900</v>
      </c>
      <c r="H266" s="55">
        <f>'FY2016 RPDC '!M260-'FY2016 RPDC '!H260</f>
        <v>0</v>
      </c>
      <c r="I266" s="55">
        <f>'FY2016 RPDC '!N260-'FY2016 RPDC '!I260</f>
        <v>25900</v>
      </c>
      <c r="J266" s="59">
        <f>RealAuthFY11!J266-RealAuthFY10!J266</f>
        <v>-23362.400000000023</v>
      </c>
      <c r="K266" s="59">
        <f>RealAuthFY11!K266-RealAuthFY10!K266</f>
        <v>17137</v>
      </c>
      <c r="L266" s="59">
        <f>RealAuthFY11!L266-RealAuthFY10!L266</f>
        <v>2185</v>
      </c>
      <c r="M266" s="59">
        <f>RealAuthFY11!M266-RealAuthFY10!M266</f>
        <v>5904</v>
      </c>
      <c r="N266" s="59">
        <f>RealAuthFY11!N266-RealAuthFY10!N266</f>
        <v>0</v>
      </c>
      <c r="O266" s="59">
        <f>RealAuthFY11!O266-RealAuthFY10!O266</f>
        <v>0</v>
      </c>
      <c r="P266" s="59">
        <f>RealAuthFY11!P266-RealAuthFY10!P266</f>
        <v>0</v>
      </c>
      <c r="Q266" s="59">
        <f>RealAuthFY11!Q266-RealAuthFY10!Q266</f>
        <v>0</v>
      </c>
      <c r="R266" s="59">
        <f>RealAuthFY11!R266-RealAuthFY10!R266</f>
        <v>0.38899999999557622</v>
      </c>
      <c r="S266" s="59">
        <f>RealAuthFY11!S266-RealAuthFY10!S266</f>
        <v>0.30000000000291038</v>
      </c>
      <c r="T266" s="59">
        <f>RealAuthFY11!T266-RealAuthFY10!T266</f>
        <v>-0.44399999999950523</v>
      </c>
      <c r="U266" s="59">
        <f>RealAuthFY11!U266-RealAuthFY10!U266</f>
        <v>27763.845000000205</v>
      </c>
    </row>
    <row r="267" spans="1:21" s="51" customFormat="1" ht="11.5" x14ac:dyDescent="0.25">
      <c r="A267" s="51">
        <f>'FY2016 RPDC '!A261</f>
        <v>261</v>
      </c>
      <c r="B267" s="51">
        <f>'FY2016 RPDC '!B261</f>
        <v>5805</v>
      </c>
      <c r="C267" s="51">
        <f>'FY2016 RPDC '!C261</f>
        <v>5805</v>
      </c>
      <c r="D267" s="52" t="str">
        <f>'FY2016 RPDC '!D261</f>
        <v>SAYDEL</v>
      </c>
      <c r="E267" s="97">
        <f>RealAuthFY11!E267-RealAuthFY10!E267</f>
        <v>15.400000000000091</v>
      </c>
      <c r="F267" s="55">
        <f>'FY2016 RPDC '!K261-'FY2016 RPDC '!F261</f>
        <v>80</v>
      </c>
      <c r="G267" s="55">
        <f>'FY2016 RPDC '!L261-'FY2016 RPDC '!G261</f>
        <v>193299.80000000075</v>
      </c>
      <c r="H267" s="55">
        <f>'FY2016 RPDC '!M261-'FY2016 RPDC '!H261</f>
        <v>-30331</v>
      </c>
      <c r="I267" s="55">
        <f>'FY2016 RPDC '!N261-'FY2016 RPDC '!I261</f>
        <v>162968.80000000075</v>
      </c>
      <c r="J267" s="59">
        <f>RealAuthFY11!J267-RealAuthFY10!J267</f>
        <v>10156</v>
      </c>
      <c r="K267" s="59">
        <f>RealAuthFY11!K267-RealAuthFY10!K267</f>
        <v>11306</v>
      </c>
      <c r="L267" s="59">
        <f>RealAuthFY11!L267-RealAuthFY10!L267</f>
        <v>-31044.800000000017</v>
      </c>
      <c r="M267" s="59">
        <f>RealAuthFY11!M267-RealAuthFY10!M267</f>
        <v>35528</v>
      </c>
      <c r="N267" s="59">
        <f>RealAuthFY11!N267-RealAuthFY10!N267</f>
        <v>0</v>
      </c>
      <c r="O267" s="59">
        <f>RealAuthFY11!O267-RealAuthFY10!O267</f>
        <v>0</v>
      </c>
      <c r="P267" s="59">
        <f>RealAuthFY11!P267-RealAuthFY10!P267</f>
        <v>50.599999999999909</v>
      </c>
      <c r="Q267" s="59">
        <f>RealAuthFY11!Q267-RealAuthFY10!Q267</f>
        <v>0</v>
      </c>
      <c r="R267" s="59">
        <f>RealAuthFY11!R267-RealAuthFY10!R267</f>
        <v>600210.10900000005</v>
      </c>
      <c r="S267" s="59">
        <f>RealAuthFY11!S267-RealAuthFY10!S267</f>
        <v>73930.983999999997</v>
      </c>
      <c r="T267" s="59">
        <f>RealAuthFY11!T267-RealAuthFY10!T267</f>
        <v>49562.311000000002</v>
      </c>
      <c r="U267" s="59">
        <f>RealAuthFY11!U267-RealAuthFY10!U267</f>
        <v>912668.00399999972</v>
      </c>
    </row>
    <row r="268" spans="1:21" s="51" customFormat="1" ht="11.5" x14ac:dyDescent="0.25">
      <c r="A268" s="51">
        <f>'FY2016 RPDC '!A262</f>
        <v>262</v>
      </c>
      <c r="B268" s="51">
        <f>'FY2016 RPDC '!B262</f>
        <v>5823</v>
      </c>
      <c r="C268" s="51">
        <f>'FY2016 RPDC '!C262</f>
        <v>5823</v>
      </c>
      <c r="D268" s="52" t="str">
        <f>'FY2016 RPDC '!D262</f>
        <v>SCHALLER-CRESTLAND</v>
      </c>
      <c r="E268" s="97">
        <f>RealAuthFY11!E268-RealAuthFY10!E268</f>
        <v>-11.099999999999966</v>
      </c>
      <c r="F268" s="55">
        <f>'FY2016 RPDC '!K262-'FY2016 RPDC '!F262</f>
        <v>80</v>
      </c>
      <c r="G268" s="55">
        <f>'FY2016 RPDC '!L262-'FY2016 RPDC '!G262</f>
        <v>-42102.100000000093</v>
      </c>
      <c r="H268" s="55">
        <f>'FY2016 RPDC '!M262-'FY2016 RPDC '!H262</f>
        <v>66380.240000000224</v>
      </c>
      <c r="I268" s="55">
        <f>'FY2016 RPDC '!N262-'FY2016 RPDC '!I262</f>
        <v>24278.14000000013</v>
      </c>
      <c r="J268" s="59">
        <f>RealAuthFY11!J268-RealAuthFY10!J268</f>
        <v>-97615.799999999988</v>
      </c>
      <c r="K268" s="59">
        <f>RealAuthFY11!K268-RealAuthFY10!K268</f>
        <v>-6007</v>
      </c>
      <c r="L268" s="59">
        <f>RealAuthFY11!L268-RealAuthFY10!L268</f>
        <v>61680</v>
      </c>
      <c r="M268" s="59">
        <f>RealAuthFY11!M268-RealAuthFY10!M268</f>
        <v>-5547</v>
      </c>
      <c r="N268" s="59">
        <f>RealAuthFY11!N268-RealAuthFY10!N268</f>
        <v>0</v>
      </c>
      <c r="O268" s="59">
        <f>RealAuthFY11!O268-RealAuthFY10!O268</f>
        <v>0</v>
      </c>
      <c r="P268" s="59">
        <f>RealAuthFY11!P268-RealAuthFY10!P268</f>
        <v>75.900000000000091</v>
      </c>
      <c r="Q268" s="59">
        <f>RealAuthFY11!Q268-RealAuthFY10!Q268</f>
        <v>0</v>
      </c>
      <c r="R268" s="59">
        <f>RealAuthFY11!R268-RealAuthFY10!R268</f>
        <v>-0.31799999997019768</v>
      </c>
      <c r="S268" s="59">
        <f>RealAuthFY11!S268-RealAuthFY10!S268</f>
        <v>-0.2999999999992724</v>
      </c>
      <c r="T268" s="59">
        <f>RealAuthFY11!T268-RealAuthFY10!T268</f>
        <v>0.23400000000037835</v>
      </c>
      <c r="U268" s="59">
        <f>RealAuthFY11!U268-RealAuthFY10!U268</f>
        <v>-23136.143999999389</v>
      </c>
    </row>
    <row r="269" spans="1:21" s="51" customFormat="1" ht="11.5" x14ac:dyDescent="0.25">
      <c r="A269" s="51">
        <f>'FY2016 RPDC '!A263</f>
        <v>263</v>
      </c>
      <c r="B269" s="51">
        <f>'FY2016 RPDC '!B263</f>
        <v>5832</v>
      </c>
      <c r="C269" s="51">
        <f>'FY2016 RPDC '!C263</f>
        <v>5832</v>
      </c>
      <c r="D269" s="52" t="str">
        <f>'FY2016 RPDC '!D263</f>
        <v>SCHLESWIG</v>
      </c>
      <c r="E269" s="97">
        <f>RealAuthFY11!E269-RealAuthFY10!E269</f>
        <v>27.899999999999977</v>
      </c>
      <c r="F269" s="55">
        <f>'FY2016 RPDC '!K263-'FY2016 RPDC '!F263</f>
        <v>80</v>
      </c>
      <c r="G269" s="55">
        <f>'FY2016 RPDC '!L263-'FY2016 RPDC '!G263</f>
        <v>202883.39999999991</v>
      </c>
      <c r="H269" s="55">
        <f>'FY2016 RPDC '!M263-'FY2016 RPDC '!H263</f>
        <v>-23727</v>
      </c>
      <c r="I269" s="55">
        <f>'FY2016 RPDC '!N263-'FY2016 RPDC '!I263</f>
        <v>179156.39999999991</v>
      </c>
      <c r="J269" s="59">
        <f>RealAuthFY11!J269-RealAuthFY10!J269</f>
        <v>-49919.200000000012</v>
      </c>
      <c r="K269" s="59">
        <f>RealAuthFY11!K269-RealAuthFY10!K269</f>
        <v>5538</v>
      </c>
      <c r="L269" s="59">
        <f>RealAuthFY11!L269-RealAuthFY10!L269</f>
        <v>-11656.400000000009</v>
      </c>
      <c r="M269" s="59">
        <f>RealAuthFY11!M269-RealAuthFY10!M269</f>
        <v>-5768</v>
      </c>
      <c r="N269" s="59">
        <f>RealAuthFY11!N269-RealAuthFY10!N269</f>
        <v>0</v>
      </c>
      <c r="O269" s="59">
        <f>RealAuthFY11!O269-RealAuthFY10!O269</f>
        <v>0</v>
      </c>
      <c r="P269" s="59">
        <f>RealAuthFY11!P269-RealAuthFY10!P269</f>
        <v>-2487.3200000000002</v>
      </c>
      <c r="Q269" s="59">
        <f>RealAuthFY11!Q269-RealAuthFY10!Q269</f>
        <v>0</v>
      </c>
      <c r="R269" s="59">
        <f>RealAuthFY11!R269-RealAuthFY10!R269</f>
        <v>-0.25800000003073364</v>
      </c>
      <c r="S269" s="59">
        <f>RealAuthFY11!S269-RealAuthFY10!S269</f>
        <v>0.20399999999790452</v>
      </c>
      <c r="T269" s="59">
        <f>RealAuthFY11!T269-RealAuthFY10!T269</f>
        <v>0.21100000000296859</v>
      </c>
      <c r="U269" s="59">
        <f>RealAuthFY11!U269-RealAuthFY10!U269</f>
        <v>114863.63699999987</v>
      </c>
    </row>
    <row r="270" spans="1:21" s="51" customFormat="1" ht="11.5" x14ac:dyDescent="0.25">
      <c r="A270" s="51" t="e">
        <f>'FY2016 RPDC '!#REF!</f>
        <v>#REF!</v>
      </c>
      <c r="B270" s="51" t="e">
        <f>'FY2016 RPDC '!#REF!</f>
        <v>#REF!</v>
      </c>
      <c r="C270" s="51" t="e">
        <f>'FY2016 RPDC '!#REF!</f>
        <v>#REF!</v>
      </c>
      <c r="D270" s="52" t="e">
        <f>'FY2016 RPDC '!#REF!</f>
        <v>#REF!</v>
      </c>
      <c r="E270" s="97" t="e">
        <f>RealAuthFY11!E270-RealAuthFY10!E270</f>
        <v>#REF!</v>
      </c>
      <c r="F270" s="55" t="e">
        <f>'FY2016 RPDC '!#REF!-'FY2016 RPDC '!#REF!</f>
        <v>#REF!</v>
      </c>
      <c r="G270" s="55" t="e">
        <f>'FY2016 RPDC '!#REF!-'FY2016 RPDC '!#REF!</f>
        <v>#REF!</v>
      </c>
      <c r="H270" s="55" t="e">
        <f>'FY2016 RPDC '!#REF!-'FY2016 RPDC '!#REF!</f>
        <v>#REF!</v>
      </c>
      <c r="I270" s="55" t="e">
        <f>'FY2016 RPDC '!#REF!-'FY2016 RPDC '!#REF!</f>
        <v>#REF!</v>
      </c>
      <c r="J270" s="59">
        <f>RealAuthFY11!J270-RealAuthFY10!J270</f>
        <v>5234</v>
      </c>
      <c r="K270" s="59">
        <f>RealAuthFY11!K270-RealAuthFY10!K270</f>
        <v>-575</v>
      </c>
      <c r="L270" s="59">
        <f>RealAuthFY11!L270-RealAuthFY10!L270</f>
        <v>40085</v>
      </c>
      <c r="M270" s="59">
        <f>RealAuthFY11!M270-RealAuthFY10!M270</f>
        <v>12538</v>
      </c>
      <c r="N270" s="59">
        <f>RealAuthFY11!N270-RealAuthFY10!N270</f>
        <v>0</v>
      </c>
      <c r="O270" s="59">
        <f>RealAuthFY11!O270-RealAuthFY10!O270</f>
        <v>0</v>
      </c>
      <c r="P270" s="59">
        <f>RealAuthFY11!P270-RealAuthFY10!P270</f>
        <v>5453.1399999999994</v>
      </c>
      <c r="Q270" s="59">
        <f>RealAuthFY11!Q270-RealAuthFY10!Q270</f>
        <v>43928.400000000023</v>
      </c>
      <c r="R270" s="59" t="e">
        <f>RealAuthFY11!R270-RealAuthFY10!R270</f>
        <v>#REF!</v>
      </c>
      <c r="S270" s="59" t="e">
        <f>RealAuthFY11!S270-RealAuthFY10!S270</f>
        <v>#REF!</v>
      </c>
      <c r="T270" s="59" t="e">
        <f>RealAuthFY11!T270-RealAuthFY10!T270</f>
        <v>#REF!</v>
      </c>
      <c r="U270" s="59" t="e">
        <f>RealAuthFY11!U270-RealAuthFY10!U270</f>
        <v>#REF!</v>
      </c>
    </row>
    <row r="271" spans="1:21" s="51" customFormat="1" ht="11.5" x14ac:dyDescent="0.25">
      <c r="A271" s="51">
        <f>'FY2016 RPDC '!A264</f>
        <v>265</v>
      </c>
      <c r="B271" s="51">
        <f>'FY2016 RPDC '!B264</f>
        <v>5877</v>
      </c>
      <c r="C271" s="51">
        <f>'FY2016 RPDC '!C264</f>
        <v>5877</v>
      </c>
      <c r="D271" s="52" t="str">
        <f>'FY2016 RPDC '!D264</f>
        <v>SERGEANT BLUFF-LUTON</v>
      </c>
      <c r="E271" s="97">
        <f>RealAuthFY11!E271-RealAuthFY10!E271</f>
        <v>17.600000000000136</v>
      </c>
      <c r="F271" s="55">
        <f>'FY2016 RPDC '!K264-'FY2016 RPDC '!F264</f>
        <v>80</v>
      </c>
      <c r="G271" s="55">
        <f>'FY2016 RPDC '!L264-'FY2016 RPDC '!G264</f>
        <v>221937.20000000112</v>
      </c>
      <c r="H271" s="55">
        <f>'FY2016 RPDC '!M264-'FY2016 RPDC '!H264</f>
        <v>0</v>
      </c>
      <c r="I271" s="55">
        <f>'FY2016 RPDC '!N264-'FY2016 RPDC '!I264</f>
        <v>221937.20000000112</v>
      </c>
      <c r="J271" s="59">
        <f>RealAuthFY11!J271-RealAuthFY10!J271</f>
        <v>78490.500000000015</v>
      </c>
      <c r="K271" s="59">
        <f>RealAuthFY11!K271-RealAuthFY10!K271</f>
        <v>11461</v>
      </c>
      <c r="L271" s="59">
        <f>RealAuthFY11!L271-RealAuthFY10!L271</f>
        <v>19775.199999999983</v>
      </c>
      <c r="M271" s="59">
        <f>RealAuthFY11!M271-RealAuthFY10!M271</f>
        <v>-28595</v>
      </c>
      <c r="N271" s="59">
        <f>RealAuthFY11!N271-RealAuthFY10!N271</f>
        <v>0</v>
      </c>
      <c r="O271" s="59">
        <f>RealAuthFY11!O271-RealAuthFY10!O271</f>
        <v>0</v>
      </c>
      <c r="P271" s="59">
        <f>RealAuthFY11!P271-RealAuthFY10!P271</f>
        <v>0</v>
      </c>
      <c r="Q271" s="59">
        <f>RealAuthFY11!Q271-RealAuthFY10!Q271</f>
        <v>-50918.999999999993</v>
      </c>
      <c r="R271" s="59">
        <f>RealAuthFY11!R271-RealAuthFY10!R271</f>
        <v>532541.04399999999</v>
      </c>
      <c r="S271" s="59">
        <f>RealAuthFY11!S271-RealAuthFY10!S271</f>
        <v>54491.543999999994</v>
      </c>
      <c r="T271" s="59">
        <f>RealAuthFY11!T271-RealAuthFY10!T271</f>
        <v>58154.288</v>
      </c>
      <c r="U271" s="59">
        <f>RealAuthFY11!U271-RealAuthFY10!U271</f>
        <v>897336.77600000054</v>
      </c>
    </row>
    <row r="272" spans="1:21" s="51" customFormat="1" ht="11.5" x14ac:dyDescent="0.25">
      <c r="A272" s="51">
        <f>'FY2016 RPDC '!A265</f>
        <v>266</v>
      </c>
      <c r="B272" s="51">
        <f>'FY2016 RPDC '!B265</f>
        <v>5895</v>
      </c>
      <c r="C272" s="51">
        <f>'FY2016 RPDC '!C265</f>
        <v>5895</v>
      </c>
      <c r="D272" s="52" t="str">
        <f>'FY2016 RPDC '!D265</f>
        <v>SEYMOUR</v>
      </c>
      <c r="E272" s="97">
        <f>RealAuthFY11!E272-RealAuthFY10!E272</f>
        <v>7.8000000000000114</v>
      </c>
      <c r="F272" s="55">
        <f>'FY2016 RPDC '!K265-'FY2016 RPDC '!F265</f>
        <v>80</v>
      </c>
      <c r="G272" s="55">
        <f>'FY2016 RPDC '!L265-'FY2016 RPDC '!G265</f>
        <v>71382.600000000093</v>
      </c>
      <c r="H272" s="55">
        <f>'FY2016 RPDC '!M265-'FY2016 RPDC '!H265</f>
        <v>0</v>
      </c>
      <c r="I272" s="55">
        <f>'FY2016 RPDC '!N265-'FY2016 RPDC '!I265</f>
        <v>71382.600000000093</v>
      </c>
      <c r="J272" s="59">
        <f>RealAuthFY11!J272-RealAuthFY10!J272</f>
        <v>-68775.000000000029</v>
      </c>
      <c r="K272" s="59">
        <f>RealAuthFY11!K272-RealAuthFY10!K272</f>
        <v>10705</v>
      </c>
      <c r="L272" s="59">
        <f>RealAuthFY11!L272-RealAuthFY10!L272</f>
        <v>-21860</v>
      </c>
      <c r="M272" s="59">
        <f>RealAuthFY11!M272-RealAuthFY10!M272</f>
        <v>48025</v>
      </c>
      <c r="N272" s="59">
        <f>RealAuthFY11!N272-RealAuthFY10!N272</f>
        <v>0</v>
      </c>
      <c r="O272" s="59">
        <f>RealAuthFY11!O272-RealAuthFY10!O272</f>
        <v>0</v>
      </c>
      <c r="P272" s="59">
        <f>RealAuthFY11!P272-RealAuthFY10!P272</f>
        <v>0</v>
      </c>
      <c r="Q272" s="59">
        <f>RealAuthFY11!Q272-RealAuthFY10!Q272</f>
        <v>0</v>
      </c>
      <c r="R272" s="59">
        <f>RealAuthFY11!R272-RealAuthFY10!R272</f>
        <v>-0.28800000002956949</v>
      </c>
      <c r="S272" s="59">
        <f>RealAuthFY11!S272-RealAuthFY10!S272</f>
        <v>0.45599999999831198</v>
      </c>
      <c r="T272" s="59">
        <f>RealAuthFY11!T272-RealAuthFY10!T272</f>
        <v>-0.15200000000186265</v>
      </c>
      <c r="U272" s="59">
        <f>RealAuthFY11!U272-RealAuthFY10!U272</f>
        <v>39477.615999999922</v>
      </c>
    </row>
    <row r="273" spans="1:21" s="51" customFormat="1" ht="11.5" x14ac:dyDescent="0.25">
      <c r="A273" s="51">
        <f>'FY2016 RPDC '!A266</f>
        <v>267</v>
      </c>
      <c r="B273" s="51">
        <f>'FY2016 RPDC '!B266</f>
        <v>5949</v>
      </c>
      <c r="C273" s="51">
        <f>'FY2016 RPDC '!C266</f>
        <v>5949</v>
      </c>
      <c r="D273" s="52" t="str">
        <f>'FY2016 RPDC '!D266</f>
        <v>SHELDON</v>
      </c>
      <c r="E273" s="97">
        <f>RealAuthFY11!E273-RealAuthFY10!E273</f>
        <v>9</v>
      </c>
      <c r="F273" s="55">
        <f>'FY2016 RPDC '!K266-'FY2016 RPDC '!F266</f>
        <v>80</v>
      </c>
      <c r="G273" s="55">
        <f>'FY2016 RPDC '!L266-'FY2016 RPDC '!G266</f>
        <v>138806.39999999944</v>
      </c>
      <c r="H273" s="55">
        <f>'FY2016 RPDC '!M266-'FY2016 RPDC '!H266</f>
        <v>0</v>
      </c>
      <c r="I273" s="55">
        <f>'FY2016 RPDC '!N266-'FY2016 RPDC '!I266</f>
        <v>138806.39999999944</v>
      </c>
      <c r="J273" s="59">
        <f>RealAuthFY11!J273-RealAuthFY10!J273</f>
        <v>21902.599999999991</v>
      </c>
      <c r="K273" s="59">
        <f>RealAuthFY11!K273-RealAuthFY10!K273</f>
        <v>-11881</v>
      </c>
      <c r="L273" s="59">
        <f>RealAuthFY11!L273-RealAuthFY10!L273</f>
        <v>-43517</v>
      </c>
      <c r="M273" s="59">
        <f>RealAuthFY11!M273-RealAuthFY10!M273</f>
        <v>-5768</v>
      </c>
      <c r="N273" s="59">
        <f>RealAuthFY11!N273-RealAuthFY10!N273</f>
        <v>0</v>
      </c>
      <c r="O273" s="59">
        <f>RealAuthFY11!O273-RealAuthFY10!O273</f>
        <v>0</v>
      </c>
      <c r="P273" s="59">
        <f>RealAuthFY11!P273-RealAuthFY10!P273</f>
        <v>-990.66000000000167</v>
      </c>
      <c r="Q273" s="59">
        <f>RealAuthFY11!Q273-RealAuthFY10!Q273</f>
        <v>0</v>
      </c>
      <c r="R273" s="59">
        <f>RealAuthFY11!R273-RealAuthFY10!R273</f>
        <v>22620.067000000039</v>
      </c>
      <c r="S273" s="59">
        <f>RealAuthFY11!S273-RealAuthFY10!S273</f>
        <v>2855.041999999994</v>
      </c>
      <c r="T273" s="59">
        <f>RealAuthFY11!T273-RealAuthFY10!T273</f>
        <v>2549.6650000000081</v>
      </c>
      <c r="U273" s="59">
        <f>RealAuthFY11!U273-RealAuthFY10!U273</f>
        <v>126577.11400000099</v>
      </c>
    </row>
    <row r="274" spans="1:21" s="51" customFormat="1" ht="11.5" x14ac:dyDescent="0.25">
      <c r="A274" s="51">
        <f>'FY2016 RPDC '!A267</f>
        <v>268</v>
      </c>
      <c r="B274" s="51">
        <f>'FY2016 RPDC '!B267</f>
        <v>5976</v>
      </c>
      <c r="C274" s="51">
        <f>'FY2016 RPDC '!C267</f>
        <v>5976</v>
      </c>
      <c r="D274" s="52" t="str">
        <f>'FY2016 RPDC '!D267</f>
        <v>SHENANDOAH</v>
      </c>
      <c r="E274" s="97">
        <f>RealAuthFY11!E274-RealAuthFY10!E274</f>
        <v>3.2999999999999545</v>
      </c>
      <c r="F274" s="55">
        <f>'FY2016 RPDC '!K267-'FY2016 RPDC '!F267</f>
        <v>80</v>
      </c>
      <c r="G274" s="55">
        <f>'FY2016 RPDC '!L267-'FY2016 RPDC '!G267</f>
        <v>99319.399999999441</v>
      </c>
      <c r="H274" s="55">
        <f>'FY2016 RPDC '!M267-'FY2016 RPDC '!H267</f>
        <v>0</v>
      </c>
      <c r="I274" s="55">
        <f>'FY2016 RPDC '!N267-'FY2016 RPDC '!I267</f>
        <v>99319.399999999441</v>
      </c>
      <c r="J274" s="59">
        <f>RealAuthFY11!J274-RealAuthFY10!J274</f>
        <v>64846</v>
      </c>
      <c r="K274" s="59">
        <f>RealAuthFY11!K274-RealAuthFY10!K274</f>
        <v>5653</v>
      </c>
      <c r="L274" s="59">
        <f>RealAuthFY11!L274-RealAuthFY10!L274</f>
        <v>-25275</v>
      </c>
      <c r="M274" s="59">
        <f>RealAuthFY11!M274-RealAuthFY10!M274</f>
        <v>0</v>
      </c>
      <c r="N274" s="59">
        <f>RealAuthFY11!N274-RealAuthFY10!N274</f>
        <v>0</v>
      </c>
      <c r="O274" s="59">
        <f>RealAuthFY11!O274-RealAuthFY10!O274</f>
        <v>0</v>
      </c>
      <c r="P274" s="59">
        <f>RealAuthFY11!P274-RealAuthFY10!P274</f>
        <v>0</v>
      </c>
      <c r="Q274" s="59">
        <f>RealAuthFY11!Q274-RealAuthFY10!Q274</f>
        <v>0</v>
      </c>
      <c r="R274" s="59">
        <f>RealAuthFY11!R274-RealAuthFY10!R274</f>
        <v>241875.99400000001</v>
      </c>
      <c r="S274" s="59">
        <f>RealAuthFY11!S274-RealAuthFY10!S274</f>
        <v>27281.773000000001</v>
      </c>
      <c r="T274" s="59">
        <f>RealAuthFY11!T274-RealAuthFY10!T274</f>
        <v>24889.660999999996</v>
      </c>
      <c r="U274" s="59">
        <f>RealAuthFY11!U274-RealAuthFY10!U274</f>
        <v>438590.82799999975</v>
      </c>
    </row>
    <row r="275" spans="1:21" s="51" customFormat="1" ht="11.5" x14ac:dyDescent="0.25">
      <c r="A275" s="51">
        <f>'FY2016 RPDC '!A268</f>
        <v>269</v>
      </c>
      <c r="B275" s="51">
        <f>'FY2016 RPDC '!B268</f>
        <v>5994</v>
      </c>
      <c r="C275" s="51">
        <f>'FY2016 RPDC '!C268</f>
        <v>5994</v>
      </c>
      <c r="D275" s="52" t="str">
        <f>'FY2016 RPDC '!D268</f>
        <v>SIBLEY-OCHEYEDAN</v>
      </c>
      <c r="E275" s="97">
        <f>RealAuthFY11!E275-RealAuthFY10!E275</f>
        <v>11.699999999999932</v>
      </c>
      <c r="F275" s="55">
        <f>'FY2016 RPDC '!K268-'FY2016 RPDC '!F268</f>
        <v>80</v>
      </c>
      <c r="G275" s="55">
        <f>'FY2016 RPDC '!L268-'FY2016 RPDC '!G268</f>
        <v>137465.39999999944</v>
      </c>
      <c r="H275" s="55">
        <f>'FY2016 RPDC '!M268-'FY2016 RPDC '!H268</f>
        <v>0</v>
      </c>
      <c r="I275" s="55">
        <f>'FY2016 RPDC '!N268-'FY2016 RPDC '!I268</f>
        <v>137465.39999999944</v>
      </c>
      <c r="J275" s="59">
        <f>RealAuthFY11!J275-RealAuthFY10!J275</f>
        <v>-11647</v>
      </c>
      <c r="K275" s="59">
        <f>RealAuthFY11!K275-RealAuthFY10!K275</f>
        <v>-6242</v>
      </c>
      <c r="L275" s="59">
        <f>RealAuthFY11!L275-RealAuthFY10!L275</f>
        <v>7622</v>
      </c>
      <c r="M275" s="59">
        <f>RealAuthFY11!M275-RealAuthFY10!M275</f>
        <v>-3597</v>
      </c>
      <c r="N275" s="59">
        <f>RealAuthFY11!N275-RealAuthFY10!N275</f>
        <v>0</v>
      </c>
      <c r="O275" s="59">
        <f>RealAuthFY11!O275-RealAuthFY10!O275</f>
        <v>0</v>
      </c>
      <c r="P275" s="59">
        <f>RealAuthFY11!P275-RealAuthFY10!P275</f>
        <v>0</v>
      </c>
      <c r="Q275" s="59">
        <f>RealAuthFY11!Q275-RealAuthFY10!Q275</f>
        <v>0</v>
      </c>
      <c r="R275" s="59">
        <f>RealAuthFY11!R275-RealAuthFY10!R275</f>
        <v>308121.89700000006</v>
      </c>
      <c r="S275" s="59">
        <f>RealAuthFY11!S275-RealAuthFY10!S275</f>
        <v>33640.394999999997</v>
      </c>
      <c r="T275" s="59">
        <f>RealAuthFY11!T275-RealAuthFY10!T275</f>
        <v>36657.463999999993</v>
      </c>
      <c r="U275" s="59">
        <f>RealAuthFY11!U275-RealAuthFY10!U275</f>
        <v>502021.15599999856</v>
      </c>
    </row>
    <row r="276" spans="1:21" s="51" customFormat="1" ht="11.5" x14ac:dyDescent="0.25">
      <c r="A276" s="51">
        <f>'FY2016 RPDC '!A270</f>
        <v>271</v>
      </c>
      <c r="B276" s="51">
        <f>'FY2016 RPDC '!B270</f>
        <v>6012</v>
      </c>
      <c r="C276" s="51">
        <f>'FY2016 RPDC '!C270</f>
        <v>6012</v>
      </c>
      <c r="D276" s="52" t="str">
        <f>'FY2016 RPDC '!D270</f>
        <v>SIGOURNEY</v>
      </c>
      <c r="E276" s="97">
        <f>RealAuthFY11!E276-RealAuthFY10!E276</f>
        <v>11.100000000000023</v>
      </c>
      <c r="F276" s="55">
        <f>'FY2016 RPDC '!K270-'FY2016 RPDC '!F270</f>
        <v>80</v>
      </c>
      <c r="G276" s="55">
        <f>'FY2016 RPDC '!L270-'FY2016 RPDC '!G270</f>
        <v>114271</v>
      </c>
      <c r="H276" s="55">
        <f>'FY2016 RPDC '!M270-'FY2016 RPDC '!H270</f>
        <v>0</v>
      </c>
      <c r="I276" s="55">
        <f>'FY2016 RPDC '!N270-'FY2016 RPDC '!I270</f>
        <v>114271</v>
      </c>
      <c r="J276" s="59">
        <f>RealAuthFY11!J276-RealAuthFY10!J276</f>
        <v>6608</v>
      </c>
      <c r="K276" s="59">
        <f>RealAuthFY11!K276-RealAuthFY10!K276</f>
        <v>-59928</v>
      </c>
      <c r="L276" s="59">
        <f>RealAuthFY11!L276-RealAuthFY10!L276</f>
        <v>-10748</v>
      </c>
      <c r="M276" s="59">
        <f>RealAuthFY11!M276-RealAuthFY10!M276</f>
        <v>-5082</v>
      </c>
      <c r="N276" s="59">
        <f>RealAuthFY11!N276-RealAuthFY10!N276</f>
        <v>0</v>
      </c>
      <c r="O276" s="59">
        <f>RealAuthFY11!O276-RealAuthFY10!O276</f>
        <v>0</v>
      </c>
      <c r="P276" s="59">
        <f>RealAuthFY11!P276-RealAuthFY10!P276</f>
        <v>0</v>
      </c>
      <c r="Q276" s="59">
        <f>RealAuthFY11!Q276-RealAuthFY10!Q276</f>
        <v>0</v>
      </c>
      <c r="R276" s="59">
        <f>RealAuthFY11!R276-RealAuthFY10!R276</f>
        <v>56694.700000000012</v>
      </c>
      <c r="S276" s="59">
        <f>RealAuthFY11!S276-RealAuthFY10!S276</f>
        <v>6535.4940000000061</v>
      </c>
      <c r="T276" s="59">
        <f>RealAuthFY11!T276-RealAuthFY10!T276</f>
        <v>5247.0580000000009</v>
      </c>
      <c r="U276" s="59">
        <f>RealAuthFY11!U276-RealAuthFY10!U276</f>
        <v>113598.2519999994</v>
      </c>
    </row>
    <row r="277" spans="1:21" s="51" customFormat="1" ht="11.5" x14ac:dyDescent="0.25">
      <c r="A277" s="51">
        <f>'FY2016 RPDC '!A271</f>
        <v>272</v>
      </c>
      <c r="B277" s="51">
        <f>'FY2016 RPDC '!B271</f>
        <v>6030</v>
      </c>
      <c r="C277" s="51">
        <f>'FY2016 RPDC '!C271</f>
        <v>6030</v>
      </c>
      <c r="D277" s="52" t="str">
        <f>'FY2016 RPDC '!D271</f>
        <v>SIOUX CENTER</v>
      </c>
      <c r="E277" s="97">
        <f>RealAuthFY11!E277-RealAuthFY10!E277</f>
        <v>26.200000000000045</v>
      </c>
      <c r="F277" s="55">
        <f>'FY2016 RPDC '!K271-'FY2016 RPDC '!F271</f>
        <v>80</v>
      </c>
      <c r="G277" s="55">
        <f>'FY2016 RPDC '!L271-'FY2016 RPDC '!G271</f>
        <v>258061.40000000037</v>
      </c>
      <c r="H277" s="55">
        <f>'FY2016 RPDC '!M271-'FY2016 RPDC '!H271</f>
        <v>0</v>
      </c>
      <c r="I277" s="55">
        <f>'FY2016 RPDC '!N271-'FY2016 RPDC '!I271</f>
        <v>258061.40000000037</v>
      </c>
      <c r="J277" s="59">
        <f>RealAuthFY11!J277-RealAuthFY10!J277</f>
        <v>16269</v>
      </c>
      <c r="K277" s="59">
        <f>RealAuthFY11!K277-RealAuthFY10!K277</f>
        <v>-741718</v>
      </c>
      <c r="L277" s="59">
        <f>RealAuthFY11!L277-RealAuthFY10!L277</f>
        <v>-49843.800000000017</v>
      </c>
      <c r="M277" s="59">
        <f>RealAuthFY11!M277-RealAuthFY10!M277</f>
        <v>888448</v>
      </c>
      <c r="N277" s="59">
        <f>RealAuthFY11!N277-RealAuthFY10!N277</f>
        <v>0</v>
      </c>
      <c r="O277" s="59">
        <f>RealAuthFY11!O277-RealAuthFY10!O277</f>
        <v>0</v>
      </c>
      <c r="P277" s="59">
        <f>RealAuthFY11!P277-RealAuthFY10!P277</f>
        <v>3908.08</v>
      </c>
      <c r="Q277" s="59">
        <f>RealAuthFY11!Q277-RealAuthFY10!Q277</f>
        <v>0</v>
      </c>
      <c r="R277" s="59">
        <f>RealAuthFY11!R277-RealAuthFY10!R277</f>
        <v>386302.07999999996</v>
      </c>
      <c r="S277" s="59">
        <f>RealAuthFY11!S277-RealAuthFY10!S277</f>
        <v>40284.678</v>
      </c>
      <c r="T277" s="59">
        <f>RealAuthFY11!T277-RealAuthFY10!T277</f>
        <v>47176.46100000001</v>
      </c>
      <c r="U277" s="59">
        <f>RealAuthFY11!U277-RealAuthFY10!U277</f>
        <v>848887.89900000207</v>
      </c>
    </row>
    <row r="278" spans="1:21" s="51" customFormat="1" ht="11.5" x14ac:dyDescent="0.25">
      <c r="A278" s="51">
        <f>'FY2016 RPDC '!A272</f>
        <v>273</v>
      </c>
      <c r="B278" s="51">
        <f>'FY2016 RPDC '!B272</f>
        <v>6048</v>
      </c>
      <c r="C278" s="51">
        <f>'FY2016 RPDC '!C272</f>
        <v>6035</v>
      </c>
      <c r="D278" s="52" t="str">
        <f>'FY2016 RPDC '!D272</f>
        <v>SIOUX CENTRAL</v>
      </c>
      <c r="E278" s="97">
        <f>RealAuthFY11!E278-RealAuthFY10!E278</f>
        <v>-23.699999999999989</v>
      </c>
      <c r="F278" s="55">
        <f>'FY2016 RPDC '!K272-'FY2016 RPDC '!F272</f>
        <v>80</v>
      </c>
      <c r="G278" s="55">
        <f>'FY2016 RPDC '!L272-'FY2016 RPDC '!G272</f>
        <v>-113509.5</v>
      </c>
      <c r="H278" s="55">
        <f>'FY2016 RPDC '!M272-'FY2016 RPDC '!H272</f>
        <v>145108.20999999996</v>
      </c>
      <c r="I278" s="55">
        <f>'FY2016 RPDC '!N272-'FY2016 RPDC '!I272</f>
        <v>31598.709999999963</v>
      </c>
      <c r="J278" s="59">
        <f>RealAuthFY11!J278-RealAuthFY10!J278</f>
        <v>56246.5</v>
      </c>
      <c r="K278" s="59">
        <f>RealAuthFY11!K278-RealAuthFY10!K278</f>
        <v>4801</v>
      </c>
      <c r="L278" s="59">
        <f>RealAuthFY11!L278-RealAuthFY10!L278</f>
        <v>35017</v>
      </c>
      <c r="M278" s="59">
        <f>RealAuthFY11!M278-RealAuthFY10!M278</f>
        <v>5951</v>
      </c>
      <c r="N278" s="59">
        <f>RealAuthFY11!N278-RealAuthFY10!N278</f>
        <v>0</v>
      </c>
      <c r="O278" s="59">
        <f>RealAuthFY11!O278-RealAuthFY10!O278</f>
        <v>0</v>
      </c>
      <c r="P278" s="59">
        <f>RealAuthFY11!P278-RealAuthFY10!P278</f>
        <v>1992.3199999999997</v>
      </c>
      <c r="Q278" s="59">
        <f>RealAuthFY11!Q278-RealAuthFY10!Q278</f>
        <v>0</v>
      </c>
      <c r="R278" s="59">
        <f>RealAuthFY11!R278-RealAuthFY10!R278</f>
        <v>0.34799999999813735</v>
      </c>
      <c r="S278" s="59">
        <f>RealAuthFY11!S278-RealAuthFY10!S278</f>
        <v>0.3120000000053551</v>
      </c>
      <c r="T278" s="59">
        <f>RealAuthFY11!T278-RealAuthFY10!T278</f>
        <v>-0.28200000000651926</v>
      </c>
      <c r="U278" s="59">
        <f>RealAuthFY11!U278-RealAuthFY10!U278</f>
        <v>135606.90799999982</v>
      </c>
    </row>
    <row r="279" spans="1:21" s="51" customFormat="1" ht="11.5" x14ac:dyDescent="0.25">
      <c r="A279" s="51">
        <f>'FY2016 RPDC '!A273</f>
        <v>274</v>
      </c>
      <c r="B279" s="51">
        <f>'FY2016 RPDC '!B273</f>
        <v>6039</v>
      </c>
      <c r="C279" s="51">
        <f>'FY2016 RPDC '!C273</f>
        <v>6039</v>
      </c>
      <c r="D279" s="52" t="str">
        <f>'FY2016 RPDC '!D273</f>
        <v>SIOUX CITY</v>
      </c>
      <c r="E279" s="97">
        <f>RealAuthFY11!E279-RealAuthFY10!E279</f>
        <v>199.39999999999964</v>
      </c>
      <c r="F279" s="55">
        <f>'FY2016 RPDC '!K273-'FY2016 RPDC '!F273</f>
        <v>80</v>
      </c>
      <c r="G279" s="55">
        <f>'FY2016 RPDC '!L273-'FY2016 RPDC '!G273</f>
        <v>2415908.6000000089</v>
      </c>
      <c r="H279" s="55">
        <f>'FY2016 RPDC '!M273-'FY2016 RPDC '!H273</f>
        <v>0</v>
      </c>
      <c r="I279" s="55">
        <f>'FY2016 RPDC '!N273-'FY2016 RPDC '!I273</f>
        <v>2415908.6000000089</v>
      </c>
      <c r="J279" s="59">
        <f>RealAuthFY11!J279-RealAuthFY10!J279</f>
        <v>6388.5</v>
      </c>
      <c r="K279" s="59">
        <f>RealAuthFY11!K279-RealAuthFY10!K279</f>
        <v>23110</v>
      </c>
      <c r="L279" s="59">
        <f>RealAuthFY11!L279-RealAuthFY10!L279</f>
        <v>-11555</v>
      </c>
      <c r="M279" s="59">
        <f>RealAuthFY11!M279-RealAuthFY10!M279</f>
        <v>0</v>
      </c>
      <c r="N279" s="59">
        <f>RealAuthFY11!N279-RealAuthFY10!N279</f>
        <v>0</v>
      </c>
      <c r="O279" s="59">
        <f>RealAuthFY11!O279-RealAuthFY10!O279</f>
        <v>0</v>
      </c>
      <c r="P279" s="59">
        <f>RealAuthFY11!P279-RealAuthFY10!P279</f>
        <v>-10168.400000000001</v>
      </c>
      <c r="Q279" s="59">
        <f>RealAuthFY11!Q279-RealAuthFY10!Q279</f>
        <v>0</v>
      </c>
      <c r="R279" s="59">
        <f>RealAuthFY11!R279-RealAuthFY10!R279</f>
        <v>7632019.4760000007</v>
      </c>
      <c r="S279" s="59">
        <f>RealAuthFY11!S279-RealAuthFY10!S279</f>
        <v>858014.38800000015</v>
      </c>
      <c r="T279" s="59">
        <f>RealAuthFY11!T279-RealAuthFY10!T279</f>
        <v>715059.10800000001</v>
      </c>
      <c r="U279" s="59">
        <f>RealAuthFY11!U279-RealAuthFY10!U279</f>
        <v>11628776.672000006</v>
      </c>
    </row>
    <row r="280" spans="1:21" s="51" customFormat="1" ht="11.5" x14ac:dyDescent="0.25">
      <c r="A280" s="51">
        <f>'FY2016 RPDC '!A274</f>
        <v>275</v>
      </c>
      <c r="B280" s="51">
        <f>'FY2016 RPDC '!B274</f>
        <v>6093</v>
      </c>
      <c r="C280" s="51">
        <f>'FY2016 RPDC '!C274</f>
        <v>6093</v>
      </c>
      <c r="D280" s="52" t="str">
        <f>'FY2016 RPDC '!D274</f>
        <v>SOLON</v>
      </c>
      <c r="E280" s="97">
        <f>RealAuthFY11!E280-RealAuthFY10!E280</f>
        <v>35.5</v>
      </c>
      <c r="F280" s="55">
        <f>'FY2016 RPDC '!K274-'FY2016 RPDC '!F274</f>
        <v>80</v>
      </c>
      <c r="G280" s="55">
        <f>'FY2016 RPDC '!L274-'FY2016 RPDC '!G274</f>
        <v>329529.20000000019</v>
      </c>
      <c r="H280" s="55">
        <f>'FY2016 RPDC '!M274-'FY2016 RPDC '!H274</f>
        <v>0</v>
      </c>
      <c r="I280" s="55">
        <f>'FY2016 RPDC '!N274-'FY2016 RPDC '!I274</f>
        <v>329529.20000000019</v>
      </c>
      <c r="J280" s="59">
        <f>RealAuthFY11!J280-RealAuthFY10!J280</f>
        <v>-42060</v>
      </c>
      <c r="K280" s="59">
        <f>RealAuthFY11!K280-RealAuthFY10!K280</f>
        <v>-20046</v>
      </c>
      <c r="L280" s="59">
        <f>RealAuthFY11!L280-RealAuthFY10!L280</f>
        <v>78779</v>
      </c>
      <c r="M280" s="59">
        <f>RealAuthFY11!M280-RealAuthFY10!M280</f>
        <v>-5768</v>
      </c>
      <c r="N280" s="59">
        <f>RealAuthFY11!N280-RealAuthFY10!N280</f>
        <v>0</v>
      </c>
      <c r="O280" s="59">
        <f>RealAuthFY11!O280-RealAuthFY10!O280</f>
        <v>0</v>
      </c>
      <c r="P280" s="59">
        <f>RealAuthFY11!P280-RealAuthFY10!P280</f>
        <v>-8579.1199999999972</v>
      </c>
      <c r="Q280" s="59">
        <f>RealAuthFY11!Q280-RealAuthFY10!Q280</f>
        <v>0</v>
      </c>
      <c r="R280" s="59">
        <f>RealAuthFY11!R280-RealAuthFY10!R280</f>
        <v>433365.64</v>
      </c>
      <c r="S280" s="59">
        <f>RealAuthFY11!S280-RealAuthFY10!S280</f>
        <v>36327.695999999996</v>
      </c>
      <c r="T280" s="59">
        <f>RealAuthFY11!T280-RealAuthFY10!T280</f>
        <v>51451.956000000013</v>
      </c>
      <c r="U280" s="59">
        <f>RealAuthFY11!U280-RealAuthFY10!U280</f>
        <v>853000.37199999951</v>
      </c>
    </row>
    <row r="281" spans="1:21" s="51" customFormat="1" ht="11.5" x14ac:dyDescent="0.25">
      <c r="A281" s="51">
        <f>'FY2016 RPDC '!A275</f>
        <v>0</v>
      </c>
      <c r="B281" s="51">
        <f>'FY2016 RPDC '!B275</f>
        <v>6091</v>
      </c>
      <c r="C281" s="51">
        <f>'FY2016 RPDC '!C275</f>
        <v>6091</v>
      </c>
      <c r="D281" s="52" t="str">
        <f>'FY2016 RPDC '!D275</f>
        <v>SOUTH CENTRAL CALHOUN</v>
      </c>
      <c r="E281" s="97">
        <f>RealAuthFY11!E281-RealAuthFY10!E281</f>
        <v>-6.6000000000000227</v>
      </c>
      <c r="F281" s="55">
        <f>'FY2016 RPDC '!K275-'FY2016 RPDC '!F275</f>
        <v>80</v>
      </c>
      <c r="G281" s="55">
        <f>'FY2016 RPDC '!L275-'FY2016 RPDC '!G275</f>
        <v>30150.199999999255</v>
      </c>
      <c r="H281" s="55">
        <f>'FY2016 RPDC '!M275-'FY2016 RPDC '!H275</f>
        <v>8323.2900000009686</v>
      </c>
      <c r="I281" s="55">
        <f>'FY2016 RPDC '!N275-'FY2016 RPDC '!I275</f>
        <v>38473.490000000224</v>
      </c>
      <c r="J281" s="59">
        <f>RealAuthFY11!J281-RealAuthFY10!J281</f>
        <v>-11871</v>
      </c>
      <c r="K281" s="59">
        <f>RealAuthFY11!K281-RealAuthFY10!K281</f>
        <v>37672</v>
      </c>
      <c r="L281" s="59">
        <f>RealAuthFY11!L281-RealAuthFY10!L281</f>
        <v>21583</v>
      </c>
      <c r="M281" s="59">
        <f>RealAuthFY11!M281-RealAuthFY10!M281</f>
        <v>-64712</v>
      </c>
      <c r="N281" s="59">
        <f>RealAuthFY11!N281-RealAuthFY10!N281</f>
        <v>0</v>
      </c>
      <c r="O281" s="59">
        <f>RealAuthFY11!O281-RealAuthFY10!O281</f>
        <v>0</v>
      </c>
      <c r="P281" s="59">
        <f>RealAuthFY11!P281-RealAuthFY10!P281</f>
        <v>0</v>
      </c>
      <c r="Q281" s="59">
        <f>RealAuthFY11!Q281-RealAuthFY10!Q281</f>
        <v>0</v>
      </c>
      <c r="R281" s="59">
        <f>RealAuthFY11!R281-RealAuthFY10!R281</f>
        <v>473229.96600000007</v>
      </c>
      <c r="S281" s="59">
        <f>RealAuthFY11!S281-RealAuthFY10!S281</f>
        <v>45566.063000000002</v>
      </c>
      <c r="T281" s="59">
        <f>RealAuthFY11!T281-RealAuthFY10!T281</f>
        <v>64242.7</v>
      </c>
      <c r="U281" s="59">
        <f>RealAuthFY11!U281-RealAuthFY10!U281</f>
        <v>604184.21899999958</v>
      </c>
    </row>
    <row r="282" spans="1:21" s="51" customFormat="1" ht="11.5" x14ac:dyDescent="0.25">
      <c r="A282" s="51">
        <f>'FY2016 RPDC '!A276</f>
        <v>276</v>
      </c>
      <c r="B282" s="51">
        <f>'FY2016 RPDC '!B276</f>
        <v>6095</v>
      </c>
      <c r="C282" s="51">
        <f>'FY2016 RPDC '!C276</f>
        <v>6095</v>
      </c>
      <c r="D282" s="52" t="str">
        <f>'FY2016 RPDC '!D276</f>
        <v>SOUTH HAMILTON</v>
      </c>
      <c r="E282" s="97">
        <f>RealAuthFY11!E282-RealAuthFY10!E282</f>
        <v>-0.39999999999997726</v>
      </c>
      <c r="F282" s="55">
        <f>'FY2016 RPDC '!K276-'FY2016 RPDC '!F276</f>
        <v>80</v>
      </c>
      <c r="G282" s="55">
        <f>'FY2016 RPDC '!L276-'FY2016 RPDC '!G276</f>
        <v>49709</v>
      </c>
      <c r="H282" s="55">
        <f>'FY2016 RPDC '!M276-'FY2016 RPDC '!H276</f>
        <v>0</v>
      </c>
      <c r="I282" s="55">
        <f>'FY2016 RPDC '!N276-'FY2016 RPDC '!I276</f>
        <v>49709</v>
      </c>
      <c r="J282" s="59">
        <f>RealAuthFY11!J282-RealAuthFY10!J282</f>
        <v>-36828.899999999965</v>
      </c>
      <c r="K282" s="59">
        <f>RealAuthFY11!K282-RealAuthFY10!K282</f>
        <v>-575</v>
      </c>
      <c r="L282" s="59">
        <f>RealAuthFY11!L282-RealAuthFY10!L282</f>
        <v>198685</v>
      </c>
      <c r="M282" s="59">
        <f>RealAuthFY11!M282-RealAuthFY10!M282</f>
        <v>-28725</v>
      </c>
      <c r="N282" s="59">
        <f>RealAuthFY11!N282-RealAuthFY10!N282</f>
        <v>0</v>
      </c>
      <c r="O282" s="59">
        <f>RealAuthFY11!O282-RealAuthFY10!O282</f>
        <v>0</v>
      </c>
      <c r="P282" s="59">
        <f>RealAuthFY11!P282-RealAuthFY10!P282</f>
        <v>-8351.4199999999983</v>
      </c>
      <c r="Q282" s="59">
        <f>RealAuthFY11!Q282-RealAuthFY10!Q282</f>
        <v>0</v>
      </c>
      <c r="R282" s="59">
        <f>RealAuthFY11!R282-RealAuthFY10!R282</f>
        <v>-0.27000000001862645</v>
      </c>
      <c r="S282" s="59">
        <f>RealAuthFY11!S282-RealAuthFY10!S282</f>
        <v>-0.47999999999592546</v>
      </c>
      <c r="T282" s="59">
        <f>RealAuthFY11!T282-RealAuthFY10!T282</f>
        <v>-0.19000000000232831</v>
      </c>
      <c r="U282" s="59">
        <f>RealAuthFY11!U282-RealAuthFY10!U282</f>
        <v>173912.73999999929</v>
      </c>
    </row>
    <row r="283" spans="1:21" s="51" customFormat="1" ht="11.5" x14ac:dyDescent="0.25">
      <c r="A283" s="51">
        <f>'FY2016 RPDC '!A277</f>
        <v>277</v>
      </c>
      <c r="B283" s="51">
        <f>'FY2016 RPDC '!B277</f>
        <v>5157</v>
      </c>
      <c r="C283" s="51">
        <f>'FY2016 RPDC '!C277</f>
        <v>6099</v>
      </c>
      <c r="D283" s="52" t="str">
        <f>'FY2016 RPDC '!D277</f>
        <v>SOUTH O BRIEN</v>
      </c>
      <c r="E283" s="97">
        <f>RealAuthFY11!E283-RealAuthFY10!E283</f>
        <v>-43.200000000000045</v>
      </c>
      <c r="F283" s="55">
        <f>'FY2016 RPDC '!K277-'FY2016 RPDC '!F277</f>
        <v>80</v>
      </c>
      <c r="G283" s="55">
        <f>'FY2016 RPDC '!L277-'FY2016 RPDC '!G277</f>
        <v>-227076.80000000028</v>
      </c>
      <c r="H283" s="55">
        <f>'FY2016 RPDC '!M277-'FY2016 RPDC '!H277</f>
        <v>270148.2900000005</v>
      </c>
      <c r="I283" s="55">
        <f>'FY2016 RPDC '!N277-'FY2016 RPDC '!I277</f>
        <v>43071.490000000224</v>
      </c>
      <c r="J283" s="59">
        <f>RealAuthFY11!J283-RealAuthFY10!J283</f>
        <v>3491</v>
      </c>
      <c r="K283" s="59">
        <f>RealAuthFY11!K283-RealAuthFY10!K283</f>
        <v>-345</v>
      </c>
      <c r="L283" s="59">
        <f>RealAuthFY11!L283-RealAuthFY10!L283</f>
        <v>19374</v>
      </c>
      <c r="M283" s="59">
        <f>RealAuthFY11!M283-RealAuthFY10!M283</f>
        <v>230</v>
      </c>
      <c r="N283" s="59">
        <f>RealAuthFY11!N283-RealAuthFY10!N283</f>
        <v>0</v>
      </c>
      <c r="O283" s="59">
        <f>RealAuthFY11!O283-RealAuthFY10!O283</f>
        <v>0</v>
      </c>
      <c r="P283" s="59">
        <f>RealAuthFY11!P283-RealAuthFY10!P283</f>
        <v>0</v>
      </c>
      <c r="Q283" s="59">
        <f>RealAuthFY11!Q283-RealAuthFY10!Q283</f>
        <v>0</v>
      </c>
      <c r="R283" s="59">
        <f>RealAuthFY11!R283-RealAuthFY10!R283</f>
        <v>250033.86299999995</v>
      </c>
      <c r="S283" s="59">
        <f>RealAuthFY11!S283-RealAuthFY10!S283</f>
        <v>27451.156999999999</v>
      </c>
      <c r="T283" s="59">
        <f>RealAuthFY11!T283-RealAuthFY10!T283</f>
        <v>27823.450999999994</v>
      </c>
      <c r="U283" s="59">
        <f>RealAuthFY11!U283-RealAuthFY10!U283</f>
        <v>371129.96100000013</v>
      </c>
    </row>
    <row r="284" spans="1:21" s="51" customFormat="1" ht="11.5" x14ac:dyDescent="0.25">
      <c r="A284" s="51">
        <f>'FY2016 RPDC '!A278</f>
        <v>278</v>
      </c>
      <c r="B284" s="51">
        <f>'FY2016 RPDC '!B278</f>
        <v>6097</v>
      </c>
      <c r="C284" s="51">
        <f>'FY2016 RPDC '!C278</f>
        <v>6097</v>
      </c>
      <c r="D284" s="52" t="str">
        <f>'FY2016 RPDC '!D278</f>
        <v>SOUTH PAGE</v>
      </c>
      <c r="E284" s="97">
        <f>RealAuthFY11!E284-RealAuthFY10!E284</f>
        <v>2.5</v>
      </c>
      <c r="F284" s="55">
        <f>'FY2016 RPDC '!K278-'FY2016 RPDC '!F278</f>
        <v>80</v>
      </c>
      <c r="G284" s="55">
        <f>'FY2016 RPDC '!L278-'FY2016 RPDC '!G278</f>
        <v>31835</v>
      </c>
      <c r="H284" s="55">
        <f>'FY2016 RPDC '!M278-'FY2016 RPDC '!H278</f>
        <v>-81966</v>
      </c>
      <c r="I284" s="55">
        <f>'FY2016 RPDC '!N278-'FY2016 RPDC '!I278</f>
        <v>-50131</v>
      </c>
      <c r="J284" s="59">
        <f>RealAuthFY11!J284-RealAuthFY10!J284</f>
        <v>-97</v>
      </c>
      <c r="K284" s="59">
        <f>RealAuthFY11!K284-RealAuthFY10!K284</f>
        <v>5538</v>
      </c>
      <c r="L284" s="59">
        <f>RealAuthFY11!L284-RealAuthFY10!L284</f>
        <v>-2778</v>
      </c>
      <c r="M284" s="59">
        <f>RealAuthFY11!M284-RealAuthFY10!M284</f>
        <v>230</v>
      </c>
      <c r="N284" s="59">
        <f>RealAuthFY11!N284-RealAuthFY10!N284</f>
        <v>0</v>
      </c>
      <c r="O284" s="59">
        <f>RealAuthFY11!O284-RealAuthFY10!O284</f>
        <v>0</v>
      </c>
      <c r="P284" s="59">
        <f>RealAuthFY11!P284-RealAuthFY10!P284</f>
        <v>-4569.84</v>
      </c>
      <c r="Q284" s="59">
        <f>RealAuthFY11!Q284-RealAuthFY10!Q284</f>
        <v>-28950</v>
      </c>
      <c r="R284" s="59">
        <f>RealAuthFY11!R284-RealAuthFY10!R284</f>
        <v>0.10800000000745058</v>
      </c>
      <c r="S284" s="59">
        <f>RealAuthFY11!S284-RealAuthFY10!S284</f>
        <v>-0.32600000000093132</v>
      </c>
      <c r="T284" s="59">
        <f>RealAuthFY11!T284-RealAuthFY10!T284</f>
        <v>0.36199999999371357</v>
      </c>
      <c r="U284" s="59">
        <f>RealAuthFY11!U284-RealAuthFY10!U284</f>
        <v>-80757.695999999996</v>
      </c>
    </row>
    <row r="285" spans="1:21" s="51" customFormat="1" ht="11.5" x14ac:dyDescent="0.25">
      <c r="A285" s="51">
        <f>'FY2016 RPDC '!A279</f>
        <v>279</v>
      </c>
      <c r="B285" s="51">
        <f>'FY2016 RPDC '!B279</f>
        <v>6098</v>
      </c>
      <c r="C285" s="51">
        <f>'FY2016 RPDC '!C279</f>
        <v>6098</v>
      </c>
      <c r="D285" s="52" t="str">
        <f>'FY2016 RPDC '!D279</f>
        <v>SOUTH TAMA COUNTY</v>
      </c>
      <c r="E285" s="97">
        <f>RealAuthFY11!E285-RealAuthFY10!E285</f>
        <v>56.5</v>
      </c>
      <c r="F285" s="55">
        <f>'FY2016 RPDC '!K279-'FY2016 RPDC '!F279</f>
        <v>80</v>
      </c>
      <c r="G285" s="55">
        <f>'FY2016 RPDC '!L279-'FY2016 RPDC '!G279</f>
        <v>482649</v>
      </c>
      <c r="H285" s="55">
        <f>'FY2016 RPDC '!M279-'FY2016 RPDC '!H279</f>
        <v>0</v>
      </c>
      <c r="I285" s="55">
        <f>'FY2016 RPDC '!N279-'FY2016 RPDC '!I279</f>
        <v>482649</v>
      </c>
      <c r="J285" s="59">
        <f>RealAuthFY11!J285-RealAuthFY10!J285</f>
        <v>17090.200000000012</v>
      </c>
      <c r="K285" s="59">
        <f>RealAuthFY11!K285-RealAuthFY10!K285</f>
        <v>-345</v>
      </c>
      <c r="L285" s="59">
        <f>RealAuthFY11!L285-RealAuthFY10!L285</f>
        <v>-2052.7999999999884</v>
      </c>
      <c r="M285" s="59">
        <f>RealAuthFY11!M285-RealAuthFY10!M285</f>
        <v>-5653</v>
      </c>
      <c r="N285" s="59">
        <f>RealAuthFY11!N285-RealAuthFY10!N285</f>
        <v>0</v>
      </c>
      <c r="O285" s="59">
        <f>RealAuthFY11!O285-RealAuthFY10!O285</f>
        <v>0</v>
      </c>
      <c r="P285" s="59">
        <f>RealAuthFY11!P285-RealAuthFY10!P285</f>
        <v>-6066.5000000000018</v>
      </c>
      <c r="Q285" s="59">
        <f>RealAuthFY11!Q285-RealAuthFY10!Q285</f>
        <v>0</v>
      </c>
      <c r="R285" s="59">
        <f>RealAuthFY11!R285-RealAuthFY10!R285</f>
        <v>287013.91700000013</v>
      </c>
      <c r="S285" s="59">
        <f>RealAuthFY11!S285-RealAuthFY10!S285</f>
        <v>30811.588000000011</v>
      </c>
      <c r="T285" s="59">
        <f>RealAuthFY11!T285-RealAuthFY10!T285</f>
        <v>36627.410999999993</v>
      </c>
      <c r="U285" s="59">
        <f>RealAuthFY11!U285-RealAuthFY10!U285</f>
        <v>840074.81599999964</v>
      </c>
    </row>
    <row r="286" spans="1:21" s="51" customFormat="1" ht="11.5" x14ac:dyDescent="0.25">
      <c r="A286" s="51">
        <f>'FY2016 RPDC '!A280</f>
        <v>280</v>
      </c>
      <c r="B286" s="51">
        <f>'FY2016 RPDC '!B280</f>
        <v>6100</v>
      </c>
      <c r="C286" s="51">
        <f>'FY2016 RPDC '!C280</f>
        <v>6100</v>
      </c>
      <c r="D286" s="52" t="str">
        <f>'FY2016 RPDC '!D280</f>
        <v>SOUTH WINNESHIEK</v>
      </c>
      <c r="E286" s="97">
        <f>RealAuthFY11!E286-RealAuthFY10!E286</f>
        <v>-4.6999999999999318</v>
      </c>
      <c r="F286" s="55">
        <f>'FY2016 RPDC '!K280-'FY2016 RPDC '!F280</f>
        <v>80</v>
      </c>
      <c r="G286" s="55">
        <f>'FY2016 RPDC '!L280-'FY2016 RPDC '!G280</f>
        <v>14856.200000000186</v>
      </c>
      <c r="H286" s="55">
        <f>'FY2016 RPDC '!M280-'FY2016 RPDC '!H280</f>
        <v>21073.5</v>
      </c>
      <c r="I286" s="55">
        <f>'FY2016 RPDC '!N280-'FY2016 RPDC '!I280</f>
        <v>35929.700000000186</v>
      </c>
      <c r="J286" s="59">
        <f>RealAuthFY11!J286-RealAuthFY10!J286</f>
        <v>45349</v>
      </c>
      <c r="K286" s="59">
        <f>RealAuthFY11!K286-RealAuthFY10!K286</f>
        <v>11251</v>
      </c>
      <c r="L286" s="59">
        <f>RealAuthFY11!L286-RealAuthFY10!L286</f>
        <v>-12219</v>
      </c>
      <c r="M286" s="59">
        <f>RealAuthFY11!M286-RealAuthFY10!M286</f>
        <v>0</v>
      </c>
      <c r="N286" s="59">
        <f>RealAuthFY11!N286-RealAuthFY10!N286</f>
        <v>0</v>
      </c>
      <c r="O286" s="59">
        <f>RealAuthFY11!O286-RealAuthFY10!O286</f>
        <v>0</v>
      </c>
      <c r="P286" s="59">
        <f>RealAuthFY11!P286-RealAuthFY10!P286</f>
        <v>7187.3999999999942</v>
      </c>
      <c r="Q286" s="59">
        <f>RealAuthFY11!Q286-RealAuthFY10!Q286</f>
        <v>0</v>
      </c>
      <c r="R286" s="59">
        <f>RealAuthFY11!R286-RealAuthFY10!R286</f>
        <v>0.45500000001629815</v>
      </c>
      <c r="S286" s="59">
        <f>RealAuthFY11!S286-RealAuthFY10!S286</f>
        <v>-0.25</v>
      </c>
      <c r="T286" s="59">
        <f>RealAuthFY11!T286-RealAuthFY10!T286</f>
        <v>-0.29000000000087311</v>
      </c>
      <c r="U286" s="59">
        <f>RealAuthFY11!U286-RealAuthFY10!U286</f>
        <v>87498.015000000596</v>
      </c>
    </row>
    <row r="287" spans="1:21" s="51" customFormat="1" ht="11.5" x14ac:dyDescent="0.25">
      <c r="A287" s="51">
        <f>'FY2016 RPDC '!A281</f>
        <v>281</v>
      </c>
      <c r="B287" s="51">
        <f>'FY2016 RPDC '!B281</f>
        <v>6101</v>
      </c>
      <c r="C287" s="51">
        <f>'FY2016 RPDC '!C281</f>
        <v>6101</v>
      </c>
      <c r="D287" s="52" t="str">
        <f>'FY2016 RPDC '!D281</f>
        <v>SOUTHEAST POLK</v>
      </c>
      <c r="E287" s="97">
        <f>RealAuthFY11!E287-RealAuthFY10!E287</f>
        <v>17.5</v>
      </c>
      <c r="F287" s="55">
        <f>'FY2016 RPDC '!K281-'FY2016 RPDC '!F281</f>
        <v>80</v>
      </c>
      <c r="G287" s="55">
        <f>'FY2016 RPDC '!L281-'FY2016 RPDC '!G281</f>
        <v>642157.39999999851</v>
      </c>
      <c r="H287" s="55">
        <f>'FY2016 RPDC '!M281-'FY2016 RPDC '!H281</f>
        <v>0</v>
      </c>
      <c r="I287" s="55">
        <f>'FY2016 RPDC '!N281-'FY2016 RPDC '!I281</f>
        <v>642157.39999999851</v>
      </c>
      <c r="J287" s="59">
        <f>RealAuthFY11!J287-RealAuthFY10!J287</f>
        <v>-33532.000000000015</v>
      </c>
      <c r="K287" s="59">
        <f>RealAuthFY11!K287-RealAuthFY10!K287</f>
        <v>5205</v>
      </c>
      <c r="L287" s="59">
        <f>RealAuthFY11!L287-RealAuthFY10!L287</f>
        <v>1721.9999999999854</v>
      </c>
      <c r="M287" s="59">
        <f>RealAuthFY11!M287-RealAuthFY10!M287</f>
        <v>115</v>
      </c>
      <c r="N287" s="59">
        <f>RealAuthFY11!N287-RealAuthFY10!N287</f>
        <v>0</v>
      </c>
      <c r="O287" s="59">
        <f>RealAuthFY11!O287-RealAuthFY10!O287</f>
        <v>0</v>
      </c>
      <c r="P287" s="59">
        <f>RealAuthFY11!P287-RealAuthFY10!P287</f>
        <v>-1246.2999999999997</v>
      </c>
      <c r="Q287" s="59">
        <f>RealAuthFY11!Q287-RealAuthFY10!Q287</f>
        <v>0</v>
      </c>
      <c r="R287" s="59">
        <f>RealAuthFY11!R287-RealAuthFY10!R287</f>
        <v>3643878.6239999998</v>
      </c>
      <c r="S287" s="59">
        <f>RealAuthFY11!S287-RealAuthFY10!S287</f>
        <v>380212.41999999993</v>
      </c>
      <c r="T287" s="59">
        <f>RealAuthFY11!T287-RealAuthFY10!T287</f>
        <v>402969.40800000005</v>
      </c>
      <c r="U287" s="59">
        <f>RealAuthFY11!U287-RealAuthFY10!U287</f>
        <v>5041481.5519999936</v>
      </c>
    </row>
    <row r="288" spans="1:21" s="51" customFormat="1" ht="11.5" x14ac:dyDescent="0.25">
      <c r="A288" s="51">
        <f>'FY2016 RPDC '!A282</f>
        <v>282</v>
      </c>
      <c r="B288" s="51">
        <f>'FY2016 RPDC '!B282</f>
        <v>6094</v>
      </c>
      <c r="C288" s="51">
        <f>'FY2016 RPDC '!C282</f>
        <v>6094</v>
      </c>
      <c r="D288" s="52" t="str">
        <f>'FY2016 RPDC '!D282</f>
        <v>SOUTHEAST WARREN</v>
      </c>
      <c r="E288" s="97">
        <f>RealAuthFY11!E288-RealAuthFY10!E288</f>
        <v>26.300000000000068</v>
      </c>
      <c r="F288" s="55">
        <f>'FY2016 RPDC '!K282-'FY2016 RPDC '!F282</f>
        <v>80</v>
      </c>
      <c r="G288" s="55">
        <f>'FY2016 RPDC '!L282-'FY2016 RPDC '!G282</f>
        <v>214482.20000000019</v>
      </c>
      <c r="H288" s="55">
        <f>'FY2016 RPDC '!M282-'FY2016 RPDC '!H282</f>
        <v>0</v>
      </c>
      <c r="I288" s="55">
        <f>'FY2016 RPDC '!N282-'FY2016 RPDC '!I282</f>
        <v>214482.20000000019</v>
      </c>
      <c r="J288" s="59">
        <f>RealAuthFY11!J288-RealAuthFY10!J288</f>
        <v>-55089</v>
      </c>
      <c r="K288" s="59">
        <f>RealAuthFY11!K288-RealAuthFY10!K288</f>
        <v>-6006</v>
      </c>
      <c r="L288" s="59">
        <f>RealAuthFY11!L288-RealAuthFY10!L288</f>
        <v>-38592</v>
      </c>
      <c r="M288" s="59">
        <f>RealAuthFY11!M288-RealAuthFY10!M288</f>
        <v>6121</v>
      </c>
      <c r="N288" s="59">
        <f>RealAuthFY11!N288-RealAuthFY10!N288</f>
        <v>0</v>
      </c>
      <c r="O288" s="59">
        <f>RealAuthFY11!O288-RealAuthFY10!O288</f>
        <v>0</v>
      </c>
      <c r="P288" s="59">
        <f>RealAuthFY11!P288-RealAuthFY10!P288</f>
        <v>0</v>
      </c>
      <c r="Q288" s="59">
        <f>RealAuthFY11!Q288-RealAuthFY10!Q288</f>
        <v>0</v>
      </c>
      <c r="R288" s="59">
        <f>RealAuthFY11!R288-RealAuthFY10!R288</f>
        <v>8242.4199999999837</v>
      </c>
      <c r="S288" s="59">
        <f>RealAuthFY11!S288-RealAuthFY10!S288</f>
        <v>847.99200000000201</v>
      </c>
      <c r="T288" s="59">
        <f>RealAuthFY11!T288-RealAuthFY10!T288</f>
        <v>877.57499999999709</v>
      </c>
      <c r="U288" s="59">
        <f>RealAuthFY11!U288-RealAuthFY10!U288</f>
        <v>130884.18699999992</v>
      </c>
    </row>
    <row r="289" spans="1:21" s="51" customFormat="1" ht="11.5" x14ac:dyDescent="0.25">
      <c r="A289" s="51">
        <f>'FY2016 RPDC '!A283</f>
        <v>283</v>
      </c>
      <c r="B289" s="51">
        <f>'FY2016 RPDC '!B283</f>
        <v>6096</v>
      </c>
      <c r="C289" s="51">
        <f>'FY2016 RPDC '!C283</f>
        <v>6096</v>
      </c>
      <c r="D289" s="52" t="str">
        <f>'FY2016 RPDC '!D283</f>
        <v>SOUTHEAST WEBSTER - GRAND</v>
      </c>
      <c r="E289" s="97">
        <f>RealAuthFY11!E289-RealAuthFY10!E289</f>
        <v>-5</v>
      </c>
      <c r="F289" s="55">
        <f>'FY2016 RPDC '!K283-'FY2016 RPDC '!F283</f>
        <v>80</v>
      </c>
      <c r="G289" s="55">
        <f>'FY2016 RPDC '!L283-'FY2016 RPDC '!G283</f>
        <v>10588.499999999534</v>
      </c>
      <c r="H289" s="55">
        <f>'FY2016 RPDC '!M283-'FY2016 RPDC '!H283</f>
        <v>24698.840000000317</v>
      </c>
      <c r="I289" s="55">
        <f>'FY2016 RPDC '!N283-'FY2016 RPDC '!I283</f>
        <v>35287.339999999851</v>
      </c>
      <c r="J289" s="59">
        <f>RealAuthFY11!J289-RealAuthFY10!J289</f>
        <v>-8758</v>
      </c>
      <c r="K289" s="59">
        <f>RealAuthFY11!K289-RealAuthFY10!K289</f>
        <v>57565</v>
      </c>
      <c r="L289" s="59">
        <f>RealAuthFY11!L289-RealAuthFY10!L289</f>
        <v>-92536</v>
      </c>
      <c r="M289" s="59">
        <f>RealAuthFY11!M289-RealAuthFY10!M289</f>
        <v>35413</v>
      </c>
      <c r="N289" s="59">
        <f>RealAuthFY11!N289-RealAuthFY10!N289</f>
        <v>0</v>
      </c>
      <c r="O289" s="59">
        <f>RealAuthFY11!O289-RealAuthFY10!O289</f>
        <v>0</v>
      </c>
      <c r="P289" s="59">
        <f>RealAuthFY11!P289-RealAuthFY10!P289</f>
        <v>-25918.42</v>
      </c>
      <c r="Q289" s="59">
        <f>RealAuthFY11!Q289-RealAuthFY10!Q289</f>
        <v>0</v>
      </c>
      <c r="R289" s="59">
        <f>RealAuthFY11!R289-RealAuthFY10!R289</f>
        <v>-0.33799999998882413</v>
      </c>
      <c r="S289" s="59">
        <f>RealAuthFY11!S289-RealAuthFY10!S289</f>
        <v>-0.36199999999371357</v>
      </c>
      <c r="T289" s="59">
        <f>RealAuthFY11!T289-RealAuthFY10!T289</f>
        <v>0.11000000000058208</v>
      </c>
      <c r="U289" s="59">
        <f>RealAuthFY11!U289-RealAuthFY10!U289</f>
        <v>1052.3300000010058</v>
      </c>
    </row>
    <row r="290" spans="1:21" s="51" customFormat="1" ht="11.5" x14ac:dyDescent="0.25">
      <c r="A290" s="51" t="e">
        <f>'FY2016 RPDC '!#REF!</f>
        <v>#REF!</v>
      </c>
      <c r="B290" s="51" t="e">
        <f>'FY2016 RPDC '!#REF!</f>
        <v>#REF!</v>
      </c>
      <c r="C290" s="51" t="e">
        <f>'FY2016 RPDC '!#REF!</f>
        <v>#REF!</v>
      </c>
      <c r="D290" s="52" t="e">
        <f>'FY2016 RPDC '!#REF!</f>
        <v>#REF!</v>
      </c>
      <c r="E290" s="97" t="e">
        <f>RealAuthFY11!E290-RealAuthFY10!E290</f>
        <v>#REF!</v>
      </c>
      <c r="F290" s="55" t="e">
        <f>'FY2016 RPDC '!#REF!-'FY2016 RPDC '!#REF!</f>
        <v>#REF!</v>
      </c>
      <c r="G290" s="55" t="e">
        <f>'FY2016 RPDC '!#REF!-'FY2016 RPDC '!#REF!</f>
        <v>#REF!</v>
      </c>
      <c r="H290" s="55" t="e">
        <f>'FY2016 RPDC '!#REF!-'FY2016 RPDC '!#REF!</f>
        <v>#REF!</v>
      </c>
      <c r="I290" s="55" t="e">
        <f>'FY2016 RPDC '!#REF!-'FY2016 RPDC '!#REF!</f>
        <v>#REF!</v>
      </c>
      <c r="J290" s="59">
        <f>RealAuthFY11!J290-RealAuthFY10!J290</f>
        <v>3368</v>
      </c>
      <c r="K290" s="59">
        <f>RealAuthFY11!K290-RealAuthFY10!K290</f>
        <v>22672</v>
      </c>
      <c r="L290" s="59">
        <f>RealAuthFY11!L290-RealAuthFY10!L290</f>
        <v>36850</v>
      </c>
      <c r="M290" s="59">
        <f>RealAuthFY11!M290-RealAuthFY10!M290</f>
        <v>-30819.5</v>
      </c>
      <c r="N290" s="59">
        <f>RealAuthFY11!N290-RealAuthFY10!N290</f>
        <v>0</v>
      </c>
      <c r="O290" s="59">
        <f>RealAuthFY11!O290-RealAuthFY10!O290</f>
        <v>0</v>
      </c>
      <c r="P290" s="59">
        <f>RealAuthFY11!P290-RealAuthFY10!P290</f>
        <v>17247.780000000002</v>
      </c>
      <c r="Q290" s="59">
        <f>RealAuthFY11!Q290-RealAuthFY10!Q290</f>
        <v>0</v>
      </c>
      <c r="R290" s="59" t="e">
        <f>RealAuthFY11!R290-RealAuthFY10!R290</f>
        <v>#REF!</v>
      </c>
      <c r="S290" s="59" t="e">
        <f>RealAuthFY11!S290-RealAuthFY10!S290</f>
        <v>#REF!</v>
      </c>
      <c r="T290" s="59" t="e">
        <f>RealAuthFY11!T290-RealAuthFY10!T290</f>
        <v>#REF!</v>
      </c>
      <c r="U290" s="59" t="e">
        <f>RealAuthFY11!U290-RealAuthFY10!U290</f>
        <v>#REF!</v>
      </c>
    </row>
    <row r="291" spans="1:21" s="51" customFormat="1" ht="11.5" x14ac:dyDescent="0.25">
      <c r="A291" s="51">
        <f>'FY2016 RPDC '!A284</f>
        <v>285</v>
      </c>
      <c r="B291" s="51">
        <f>'FY2016 RPDC '!B284</f>
        <v>6102</v>
      </c>
      <c r="C291" s="51">
        <f>'FY2016 RPDC '!C284</f>
        <v>6102</v>
      </c>
      <c r="D291" s="52" t="str">
        <f>'FY2016 RPDC '!D284</f>
        <v>SPENCER</v>
      </c>
      <c r="E291" s="97">
        <f>RealAuthFY11!E291-RealAuthFY10!E291</f>
        <v>-9.0999999999999091</v>
      </c>
      <c r="F291" s="55">
        <f>'FY2016 RPDC '!K284-'FY2016 RPDC '!F284</f>
        <v>80</v>
      </c>
      <c r="G291" s="55">
        <f>'FY2016 RPDC '!L284-'FY2016 RPDC '!G284</f>
        <v>96005.200000001118</v>
      </c>
      <c r="H291" s="55">
        <f>'FY2016 RPDC '!M284-'FY2016 RPDC '!H284</f>
        <v>27068.679999999702</v>
      </c>
      <c r="I291" s="55">
        <f>'FY2016 RPDC '!N284-'FY2016 RPDC '!I284</f>
        <v>123073.88000000082</v>
      </c>
      <c r="J291" s="59">
        <f>RealAuthFY11!J291-RealAuthFY10!J291</f>
        <v>-311151.90000000014</v>
      </c>
      <c r="K291" s="59">
        <f>RealAuthFY11!K291-RealAuthFY10!K291</f>
        <v>111220</v>
      </c>
      <c r="L291" s="59">
        <f>RealAuthFY11!L291-RealAuthFY10!L291</f>
        <v>3064.2999999999302</v>
      </c>
      <c r="M291" s="59">
        <f>RealAuthFY11!M291-RealAuthFY10!M291</f>
        <v>124100</v>
      </c>
      <c r="N291" s="59">
        <f>RealAuthFY11!N291-RealAuthFY10!N291</f>
        <v>0</v>
      </c>
      <c r="O291" s="59">
        <f>RealAuthFY11!O291-RealAuthFY10!O291</f>
        <v>0</v>
      </c>
      <c r="P291" s="59">
        <f>RealAuthFY11!P291-RealAuthFY10!P291</f>
        <v>271413.33999999962</v>
      </c>
      <c r="Q291" s="59">
        <f>RealAuthFY11!Q291-RealAuthFY10!Q291</f>
        <v>239112</v>
      </c>
      <c r="R291" s="59">
        <f>RealAuthFY11!R291-RealAuthFY10!R291</f>
        <v>-0.1919999998062849</v>
      </c>
      <c r="S291" s="59">
        <f>RealAuthFY11!S291-RealAuthFY10!S291</f>
        <v>0.143999999971129</v>
      </c>
      <c r="T291" s="59">
        <f>RealAuthFY11!T291-RealAuthFY10!T291</f>
        <v>-0.280000000144355</v>
      </c>
      <c r="U291" s="59">
        <f>RealAuthFY11!U291-RealAuthFY10!U291</f>
        <v>560831.29200000316</v>
      </c>
    </row>
    <row r="292" spans="1:21" s="51" customFormat="1" ht="11.5" x14ac:dyDescent="0.25">
      <c r="A292" s="51">
        <f>'FY2016 RPDC '!A285</f>
        <v>286</v>
      </c>
      <c r="B292" s="51">
        <f>'FY2016 RPDC '!B285</f>
        <v>6120</v>
      </c>
      <c r="C292" s="51">
        <f>'FY2016 RPDC '!C285</f>
        <v>6120</v>
      </c>
      <c r="D292" s="52" t="str">
        <f>'FY2016 RPDC '!D285</f>
        <v>SPIRIT LAKE</v>
      </c>
      <c r="E292" s="97">
        <f>RealAuthFY11!E292-RealAuthFY10!E292</f>
        <v>19.700000000000045</v>
      </c>
      <c r="F292" s="55">
        <f>'FY2016 RPDC '!K285-'FY2016 RPDC '!F285</f>
        <v>80</v>
      </c>
      <c r="G292" s="55">
        <f>'FY2016 RPDC '!L285-'FY2016 RPDC '!G285</f>
        <v>219633.79999999981</v>
      </c>
      <c r="H292" s="55">
        <f>'FY2016 RPDC '!M285-'FY2016 RPDC '!H285</f>
        <v>0</v>
      </c>
      <c r="I292" s="55">
        <f>'FY2016 RPDC '!N285-'FY2016 RPDC '!I285</f>
        <v>219633.79999999981</v>
      </c>
      <c r="J292" s="59">
        <f>RealAuthFY11!J292-RealAuthFY10!J292</f>
        <v>-53814.5</v>
      </c>
      <c r="K292" s="59">
        <f>RealAuthFY11!K292-RealAuthFY10!K292</f>
        <v>46029</v>
      </c>
      <c r="L292" s="59">
        <f>RealAuthFY11!L292-RealAuthFY10!L292</f>
        <v>81981</v>
      </c>
      <c r="M292" s="59">
        <f>RealAuthFY11!M292-RealAuthFY10!M292</f>
        <v>0</v>
      </c>
      <c r="N292" s="59">
        <f>RealAuthFY11!N292-RealAuthFY10!N292</f>
        <v>0</v>
      </c>
      <c r="O292" s="59">
        <f>RealAuthFY11!O292-RealAuthFY10!O292</f>
        <v>0</v>
      </c>
      <c r="P292" s="59">
        <f>RealAuthFY11!P292-RealAuthFY10!P292</f>
        <v>0</v>
      </c>
      <c r="Q292" s="59">
        <f>RealAuthFY11!Q292-RealAuthFY10!Q292</f>
        <v>0</v>
      </c>
      <c r="R292" s="59">
        <f>RealAuthFY11!R292-RealAuthFY10!R292</f>
        <v>-0.11199999996460974</v>
      </c>
      <c r="S292" s="59">
        <f>RealAuthFY11!S292-RealAuthFY10!S292</f>
        <v>-0.39999999999417923</v>
      </c>
      <c r="T292" s="59">
        <f>RealAuthFY11!T292-RealAuthFY10!T292</f>
        <v>-0.31999999999970896</v>
      </c>
      <c r="U292" s="59">
        <f>RealAuthFY11!U292-RealAuthFY10!U292</f>
        <v>293828.46799999848</v>
      </c>
    </row>
    <row r="293" spans="1:21" s="51" customFormat="1" ht="11.5" x14ac:dyDescent="0.25">
      <c r="A293" s="51" t="e">
        <f>'FY2016 RPDC '!#REF!</f>
        <v>#REF!</v>
      </c>
      <c r="B293" s="51" t="e">
        <f>'FY2016 RPDC '!#REF!</f>
        <v>#REF!</v>
      </c>
      <c r="C293" s="51" t="e">
        <f>'FY2016 RPDC '!#REF!</f>
        <v>#REF!</v>
      </c>
      <c r="D293" s="52" t="str">
        <f>'FY2016 RPDC '!D286</f>
        <v>SPRINGVILLE</v>
      </c>
      <c r="E293" s="97" t="e">
        <f>RealAuthFY11!E293-RealAuthFY10!E293</f>
        <v>#REF!</v>
      </c>
      <c r="F293" s="55">
        <f>'FY2016 RPDC '!K286-'FY2016 RPDC '!F286</f>
        <v>80</v>
      </c>
      <c r="G293" s="55">
        <f>'FY2016 RPDC '!L286-'FY2016 RPDC '!G286</f>
        <v>-5187.3999999999069</v>
      </c>
      <c r="H293" s="55">
        <f>'FY2016 RPDC '!M286-'FY2016 RPDC '!H286</f>
        <v>29095.649999999907</v>
      </c>
      <c r="I293" s="55">
        <f>'FY2016 RPDC '!N286-'FY2016 RPDC '!I286</f>
        <v>23908.25</v>
      </c>
      <c r="J293" s="59">
        <f>RealAuthFY11!J293-RealAuthFY10!J293</f>
        <v>10982</v>
      </c>
      <c r="K293" s="59">
        <f>RealAuthFY11!K293-RealAuthFY10!K293</f>
        <v>-17058</v>
      </c>
      <c r="L293" s="59">
        <f>RealAuthFY11!L293-RealAuthFY10!L293</f>
        <v>-5539</v>
      </c>
      <c r="M293" s="59">
        <f>RealAuthFY11!M293-RealAuthFY10!M293</f>
        <v>0</v>
      </c>
      <c r="N293" s="59">
        <f>RealAuthFY11!N293-RealAuthFY10!N293</f>
        <v>0</v>
      </c>
      <c r="O293" s="59">
        <f>RealAuthFY11!O293-RealAuthFY10!O293</f>
        <v>0</v>
      </c>
      <c r="P293" s="59">
        <f>RealAuthFY11!P293-RealAuthFY10!P293</f>
        <v>0</v>
      </c>
      <c r="Q293" s="59">
        <f>RealAuthFY11!Q293-RealAuthFY10!Q293</f>
        <v>0</v>
      </c>
      <c r="R293" s="59" t="e">
        <f>RealAuthFY11!R293-RealAuthFY10!R293</f>
        <v>#REF!</v>
      </c>
      <c r="S293" s="59" t="e">
        <f>RealAuthFY11!S293-RealAuthFY10!S293</f>
        <v>#REF!</v>
      </c>
      <c r="T293" s="59" t="e">
        <f>RealAuthFY11!T293-RealAuthFY10!T293</f>
        <v>#REF!</v>
      </c>
      <c r="U293" s="59" t="e">
        <f>RealAuthFY11!U293-RealAuthFY10!U293</f>
        <v>#REF!</v>
      </c>
    </row>
    <row r="294" spans="1:21" s="51" customFormat="1" ht="11.5" x14ac:dyDescent="0.25">
      <c r="A294" s="51">
        <f>'FY2016 RPDC '!A286</f>
        <v>287</v>
      </c>
      <c r="B294" s="51">
        <f>'FY2016 RPDC '!B286</f>
        <v>6138</v>
      </c>
      <c r="C294" s="51">
        <f>'FY2016 RPDC '!C286</f>
        <v>6138</v>
      </c>
      <c r="D294" s="52" t="str">
        <f>'FY2016 RPDC '!D287</f>
        <v>ST ANSGAR</v>
      </c>
      <c r="E294" s="97">
        <f>RealAuthFY11!E294-RealAuthFY10!E294</f>
        <v>-5.4000000000000341</v>
      </c>
      <c r="F294" s="55">
        <f>'FY2016 RPDC '!K287-'FY2016 RPDC '!F287</f>
        <v>80</v>
      </c>
      <c r="G294" s="55">
        <f>'FY2016 RPDC '!L287-'FY2016 RPDC '!G287</f>
        <v>81505.599999999627</v>
      </c>
      <c r="H294" s="55">
        <f>'FY2016 RPDC '!M287-'FY2016 RPDC '!H287</f>
        <v>0</v>
      </c>
      <c r="I294" s="55">
        <f>'FY2016 RPDC '!N287-'FY2016 RPDC '!I287</f>
        <v>81505.599999999627</v>
      </c>
      <c r="J294" s="59">
        <f>RealAuthFY11!J294-RealAuthFY10!J294</f>
        <v>-31093.999999999942</v>
      </c>
      <c r="K294" s="59">
        <f>RealAuthFY11!K294-RealAuthFY10!K294</f>
        <v>40465</v>
      </c>
      <c r="L294" s="59">
        <f>RealAuthFY11!L294-RealAuthFY10!L294</f>
        <v>-84979.999999999884</v>
      </c>
      <c r="M294" s="59">
        <f>RealAuthFY11!M294-RealAuthFY10!M294</f>
        <v>6060</v>
      </c>
      <c r="N294" s="59">
        <f>RealAuthFY11!N294-RealAuthFY10!N294</f>
        <v>0</v>
      </c>
      <c r="O294" s="59">
        <f>RealAuthFY11!O294-RealAuthFY10!O294</f>
        <v>0</v>
      </c>
      <c r="P294" s="59">
        <f>RealAuthFY11!P294-RealAuthFY10!P294</f>
        <v>-1206.6999999999994</v>
      </c>
      <c r="Q294" s="59">
        <f>RealAuthFY11!Q294-RealAuthFY10!Q294</f>
        <v>0</v>
      </c>
      <c r="R294" s="59">
        <f>RealAuthFY11!R294-RealAuthFY10!R294</f>
        <v>-0.22400000004563481</v>
      </c>
      <c r="S294" s="59">
        <f>RealAuthFY11!S294-RealAuthFY10!S294</f>
        <v>-0.49599999999918509</v>
      </c>
      <c r="T294" s="59">
        <f>RealAuthFY11!T294-RealAuthFY10!T294</f>
        <v>-8.8000000003376044E-2</v>
      </c>
      <c r="U294" s="59">
        <f>RealAuthFY11!U294-RealAuthFY10!U294</f>
        <v>-46848.257999999449</v>
      </c>
    </row>
    <row r="295" spans="1:21" s="51" customFormat="1" ht="11.5" x14ac:dyDescent="0.25">
      <c r="A295" s="51">
        <f>'FY2016 RPDC '!A287</f>
        <v>288</v>
      </c>
      <c r="B295" s="51">
        <f>'FY2016 RPDC '!B287</f>
        <v>5751</v>
      </c>
      <c r="C295" s="51">
        <f>'FY2016 RPDC '!C287</f>
        <v>5751</v>
      </c>
      <c r="D295" s="52" t="str">
        <f>'FY2016 RPDC '!D288</f>
        <v>STANTON</v>
      </c>
      <c r="E295" s="97">
        <f>RealAuthFY11!E295-RealAuthFY10!E295</f>
        <v>4.7999999999999545</v>
      </c>
      <c r="F295" s="55">
        <f>'FY2016 RPDC '!K288-'FY2016 RPDC '!F288</f>
        <v>80</v>
      </c>
      <c r="G295" s="55">
        <f>'FY2016 RPDC '!L288-'FY2016 RPDC '!G288</f>
        <v>2152.5999999998603</v>
      </c>
      <c r="H295" s="55">
        <f>'FY2016 RPDC '!M288-'FY2016 RPDC '!H288</f>
        <v>9306.2000000001863</v>
      </c>
      <c r="I295" s="55">
        <f>'FY2016 RPDC '!N288-'FY2016 RPDC '!I288</f>
        <v>11458.800000000047</v>
      </c>
      <c r="J295" s="59">
        <f>RealAuthFY11!J295-RealAuthFY10!J295</f>
        <v>-16932</v>
      </c>
      <c r="K295" s="59">
        <f>RealAuthFY11!K295-RealAuthFY10!K295</f>
        <v>5821</v>
      </c>
      <c r="L295" s="59">
        <f>RealAuthFY11!L295-RealAuthFY10!L295</f>
        <v>13827</v>
      </c>
      <c r="M295" s="59">
        <f>RealAuthFY11!M295-RealAuthFY10!M295</f>
        <v>-23284</v>
      </c>
      <c r="N295" s="59">
        <f>RealAuthFY11!N295-RealAuthFY10!N295</f>
        <v>0</v>
      </c>
      <c r="O295" s="59">
        <f>RealAuthFY11!O295-RealAuthFY10!O295</f>
        <v>0</v>
      </c>
      <c r="P295" s="59">
        <f>RealAuthFY11!P295-RealAuthFY10!P295</f>
        <v>-3791.26</v>
      </c>
      <c r="Q295" s="59">
        <f>RealAuthFY11!Q295-RealAuthFY10!Q295</f>
        <v>0</v>
      </c>
      <c r="R295" s="59">
        <f>RealAuthFY11!R295-RealAuthFY10!R295</f>
        <v>570.42900000000373</v>
      </c>
      <c r="S295" s="59">
        <f>RealAuthFY11!S295-RealAuthFY10!S295</f>
        <v>68.973999999994703</v>
      </c>
      <c r="T295" s="59">
        <f>RealAuthFY11!T295-RealAuthFY10!T295</f>
        <v>52.890999999999622</v>
      </c>
      <c r="U295" s="59">
        <f>RealAuthFY11!U295-RealAuthFY10!U295</f>
        <v>57838.633999999613</v>
      </c>
    </row>
    <row r="296" spans="1:21" s="51" customFormat="1" ht="11.5" x14ac:dyDescent="0.25">
      <c r="A296" s="51">
        <f>'FY2016 RPDC '!A288</f>
        <v>289</v>
      </c>
      <c r="B296" s="51">
        <f>'FY2016 RPDC '!B288</f>
        <v>6165</v>
      </c>
      <c r="C296" s="51">
        <f>'FY2016 RPDC '!C288</f>
        <v>6165</v>
      </c>
      <c r="D296" s="52" t="str">
        <f>'FY2016 RPDC '!D289</f>
        <v>STARMONT</v>
      </c>
      <c r="E296" s="97">
        <f>RealAuthFY11!E296-RealAuthFY10!E296</f>
        <v>-1.9000000000000057</v>
      </c>
      <c r="F296" s="55">
        <f>'FY2016 RPDC '!K289-'FY2016 RPDC '!F289</f>
        <v>80</v>
      </c>
      <c r="G296" s="55">
        <f>'FY2016 RPDC '!L289-'FY2016 RPDC '!G289</f>
        <v>99094</v>
      </c>
      <c r="H296" s="55">
        <f>'FY2016 RPDC '!M289-'FY2016 RPDC '!H289</f>
        <v>0</v>
      </c>
      <c r="I296" s="55">
        <f>'FY2016 RPDC '!N289-'FY2016 RPDC '!I289</f>
        <v>99094</v>
      </c>
      <c r="J296" s="59">
        <f>RealAuthFY11!J296-RealAuthFY10!J296</f>
        <v>-64925</v>
      </c>
      <c r="K296" s="59">
        <f>RealAuthFY11!K296-RealAuthFY10!K296</f>
        <v>-230</v>
      </c>
      <c r="L296" s="59">
        <f>RealAuthFY11!L296-RealAuthFY10!L296</f>
        <v>-4733</v>
      </c>
      <c r="M296" s="59">
        <f>RealAuthFY11!M296-RealAuthFY10!M296</f>
        <v>-5768</v>
      </c>
      <c r="N296" s="59">
        <f>RealAuthFY11!N296-RealAuthFY10!N296</f>
        <v>0</v>
      </c>
      <c r="O296" s="59">
        <f>RealAuthFY11!O296-RealAuthFY10!O296</f>
        <v>0</v>
      </c>
      <c r="P296" s="59">
        <f>RealAuthFY11!P296-RealAuthFY10!P296</f>
        <v>0</v>
      </c>
      <c r="Q296" s="59">
        <f>RealAuthFY11!Q296-RealAuthFY10!Q296</f>
        <v>0</v>
      </c>
      <c r="R296" s="59">
        <f>RealAuthFY11!R296-RealAuthFY10!R296</f>
        <v>-0.38000000000465661</v>
      </c>
      <c r="S296" s="59">
        <f>RealAuthFY11!S296-RealAuthFY10!S296</f>
        <v>8.2999999998719431E-2</v>
      </c>
      <c r="T296" s="59">
        <f>RealAuthFY11!T296-RealAuthFY10!T296</f>
        <v>-1.4000000001033186E-2</v>
      </c>
      <c r="U296" s="59">
        <f>RealAuthFY11!U296-RealAuthFY10!U296</f>
        <v>-64197.51099999994</v>
      </c>
    </row>
    <row r="297" spans="1:21" s="51" customFormat="1" ht="11.5" x14ac:dyDescent="0.25">
      <c r="A297" s="51">
        <f>'FY2016 RPDC '!A289</f>
        <v>290</v>
      </c>
      <c r="B297" s="51">
        <f>'FY2016 RPDC '!B289</f>
        <v>6175</v>
      </c>
      <c r="C297" s="51">
        <f>'FY2016 RPDC '!C289</f>
        <v>6175</v>
      </c>
      <c r="D297" s="52" t="str">
        <f>'FY2016 RPDC '!D290</f>
        <v>STORM LAKE</v>
      </c>
      <c r="E297" s="97">
        <f>RealAuthFY11!E297-RealAuthFY10!E297</f>
        <v>7.7000000000000455</v>
      </c>
      <c r="F297" s="55">
        <f>'FY2016 RPDC '!K290-'FY2016 RPDC '!F290</f>
        <v>80</v>
      </c>
      <c r="G297" s="55">
        <f>'FY2016 RPDC '!L290-'FY2016 RPDC '!G290</f>
        <v>236624</v>
      </c>
      <c r="H297" s="55">
        <f>'FY2016 RPDC '!M290-'FY2016 RPDC '!H290</f>
        <v>0</v>
      </c>
      <c r="I297" s="55">
        <f>'FY2016 RPDC '!N290-'FY2016 RPDC '!I290</f>
        <v>236624</v>
      </c>
      <c r="J297" s="59">
        <f>RealAuthFY11!J297-RealAuthFY10!J297</f>
        <v>-16828</v>
      </c>
      <c r="K297" s="59">
        <f>RealAuthFY11!K297-RealAuthFY10!K297</f>
        <v>4868</v>
      </c>
      <c r="L297" s="59">
        <f>RealAuthFY11!L297-RealAuthFY10!L297</f>
        <v>-9161</v>
      </c>
      <c r="M297" s="59">
        <f>RealAuthFY11!M297-RealAuthFY10!M297</f>
        <v>345</v>
      </c>
      <c r="N297" s="59">
        <f>RealAuthFY11!N297-RealAuthFY10!N297</f>
        <v>0</v>
      </c>
      <c r="O297" s="59">
        <f>RealAuthFY11!O297-RealAuthFY10!O297</f>
        <v>0</v>
      </c>
      <c r="P297" s="59">
        <f>RealAuthFY11!P297-RealAuthFY10!P297</f>
        <v>14040.839999999997</v>
      </c>
      <c r="Q297" s="59">
        <f>RealAuthFY11!Q297-RealAuthFY10!Q297</f>
        <v>290427.60000000003</v>
      </c>
      <c r="R297" s="59">
        <f>RealAuthFY11!R297-RealAuthFY10!R297</f>
        <v>-0.43200000002980232</v>
      </c>
      <c r="S297" s="59">
        <f>RealAuthFY11!S297-RealAuthFY10!S297</f>
        <v>0.28399999999965075</v>
      </c>
      <c r="T297" s="59">
        <f>RealAuthFY11!T297-RealAuthFY10!T297</f>
        <v>-0.1220000000030268</v>
      </c>
      <c r="U297" s="59">
        <f>RealAuthFY11!U297-RealAuthFY10!U297</f>
        <v>382786.16999999899</v>
      </c>
    </row>
    <row r="298" spans="1:21" s="51" customFormat="1" ht="11.5" x14ac:dyDescent="0.25">
      <c r="A298" s="51">
        <f>'FY2016 RPDC '!A290</f>
        <v>291</v>
      </c>
      <c r="B298" s="51">
        <f>'FY2016 RPDC '!B290</f>
        <v>6219</v>
      </c>
      <c r="C298" s="51">
        <f>'FY2016 RPDC '!C290</f>
        <v>6219</v>
      </c>
      <c r="D298" s="52" t="str">
        <f>'FY2016 RPDC '!D291</f>
        <v>STRATFORD</v>
      </c>
      <c r="E298" s="97">
        <f>RealAuthFY11!E298-RealAuthFY10!E298</f>
        <v>8.6999999999998181</v>
      </c>
      <c r="F298" s="55">
        <f>'FY2016 RPDC '!K291-'FY2016 RPDC '!F291</f>
        <v>80</v>
      </c>
      <c r="G298" s="55">
        <f>'FY2016 RPDC '!L291-'FY2016 RPDC '!G291</f>
        <v>109642.80000000005</v>
      </c>
      <c r="H298" s="55">
        <f>'FY2016 RPDC '!M291-'FY2016 RPDC '!H291</f>
        <v>0</v>
      </c>
      <c r="I298" s="55">
        <f>'FY2016 RPDC '!N291-'FY2016 RPDC '!I291</f>
        <v>109642.80000000005</v>
      </c>
      <c r="J298" s="59">
        <f>RealAuthFY11!J298-RealAuthFY10!J298</f>
        <v>-17976</v>
      </c>
      <c r="K298" s="59">
        <f>RealAuthFY11!K298-RealAuthFY10!K298</f>
        <v>-7263</v>
      </c>
      <c r="L298" s="59">
        <f>RealAuthFY11!L298-RealAuthFY10!L298</f>
        <v>43481</v>
      </c>
      <c r="M298" s="59">
        <f>RealAuthFY11!M298-RealAuthFY10!M298</f>
        <v>0</v>
      </c>
      <c r="N298" s="59">
        <f>RealAuthFY11!N298-RealAuthFY10!N298</f>
        <v>0</v>
      </c>
      <c r="O298" s="59">
        <f>RealAuthFY11!O298-RealAuthFY10!O298</f>
        <v>0</v>
      </c>
      <c r="P298" s="59">
        <f>RealAuthFY11!P298-RealAuthFY10!P298</f>
        <v>-8857.42</v>
      </c>
      <c r="Q298" s="59">
        <f>RealAuthFY11!Q298-RealAuthFY10!Q298</f>
        <v>201198.6</v>
      </c>
      <c r="R298" s="59">
        <f>RealAuthFY11!R298-RealAuthFY10!R298</f>
        <v>876226.59000000008</v>
      </c>
      <c r="S298" s="59">
        <f>RealAuthFY11!S298-RealAuthFY10!S298</f>
        <v>101103.70899999999</v>
      </c>
      <c r="T298" s="59">
        <f>RealAuthFY11!T298-RealAuthFY10!T298</f>
        <v>71466.276000000013</v>
      </c>
      <c r="U298" s="59">
        <f>RealAuthFY11!U298-RealAuthFY10!U298</f>
        <v>1496003.7550000008</v>
      </c>
    </row>
    <row r="299" spans="1:21" s="51" customFormat="1" ht="11.5" x14ac:dyDescent="0.25">
      <c r="A299" s="51">
        <f>'FY2016 RPDC '!A291</f>
        <v>292</v>
      </c>
      <c r="B299" s="51">
        <f>'FY2016 RPDC '!B291</f>
        <v>6246</v>
      </c>
      <c r="C299" s="51">
        <f>'FY2016 RPDC '!C291</f>
        <v>6246</v>
      </c>
      <c r="D299" s="52" t="str">
        <f>'FY2016 RPDC '!D292</f>
        <v>SUMNER-FREDERICKSBURG</v>
      </c>
      <c r="E299" s="97">
        <f>RealAuthFY11!E299-RealAuthFY10!E299</f>
        <v>14.600000000000023</v>
      </c>
      <c r="F299" s="55">
        <f>'FY2016 RPDC '!K292-'FY2016 RPDC '!F292</f>
        <v>80</v>
      </c>
      <c r="G299" s="55">
        <f>'FY2016 RPDC '!L292-'FY2016 RPDC '!G292</f>
        <v>-103444.39999999944</v>
      </c>
      <c r="H299" s="55">
        <f>'FY2016 RPDC '!M292-'FY2016 RPDC '!H292</f>
        <v>158083.77999999933</v>
      </c>
      <c r="I299" s="55">
        <f>'FY2016 RPDC '!N292-'FY2016 RPDC '!I292</f>
        <v>54639.379999999888</v>
      </c>
      <c r="J299" s="59">
        <f>RealAuthFY11!J299-RealAuthFY10!J299</f>
        <v>19493.100000000093</v>
      </c>
      <c r="K299" s="59">
        <f>RealAuthFY11!K299-RealAuthFY10!K299</f>
        <v>-7608</v>
      </c>
      <c r="L299" s="59">
        <f>RealAuthFY11!L299-RealAuthFY10!L299</f>
        <v>190174.90000000014</v>
      </c>
      <c r="M299" s="59">
        <f>RealAuthFY11!M299-RealAuthFY10!M299</f>
        <v>-16269</v>
      </c>
      <c r="N299" s="59">
        <f>RealAuthFY11!N299-RealAuthFY10!N299</f>
        <v>0</v>
      </c>
      <c r="O299" s="59">
        <f>RealAuthFY11!O299-RealAuthFY10!O299</f>
        <v>0</v>
      </c>
      <c r="P299" s="59">
        <f>RealAuthFY11!P299-RealAuthFY10!P299</f>
        <v>-5615.0599999999977</v>
      </c>
      <c r="Q299" s="59">
        <f>RealAuthFY11!Q299-RealAuthFY10!Q299</f>
        <v>0</v>
      </c>
      <c r="R299" s="59">
        <f>RealAuthFY11!R299-RealAuthFY10!R299</f>
        <v>0.174000000115484</v>
      </c>
      <c r="S299" s="59">
        <f>RealAuthFY11!S299-RealAuthFY10!S299</f>
        <v>-0.20600000000558794</v>
      </c>
      <c r="T299" s="59">
        <f>RealAuthFY11!T299-RealAuthFY10!T299</f>
        <v>-0.15999999997438863</v>
      </c>
      <c r="U299" s="59">
        <f>RealAuthFY11!U299-RealAuthFY10!U299</f>
        <v>289818.54799999949</v>
      </c>
    </row>
    <row r="300" spans="1:21" s="51" customFormat="1" ht="11.5" x14ac:dyDescent="0.25">
      <c r="A300" s="51">
        <f>'FY2016 RPDC '!A292</f>
        <v>293</v>
      </c>
      <c r="B300" s="51">
        <f>'FY2016 RPDC '!B292</f>
        <v>6273</v>
      </c>
      <c r="C300" s="51">
        <f>'FY2016 RPDC '!C292</f>
        <v>6273</v>
      </c>
      <c r="D300" s="52" t="str">
        <f>'FY2016 RPDC '!D293</f>
        <v>TIPTON</v>
      </c>
      <c r="E300" s="97">
        <f>RealAuthFY11!E300-RealAuthFY10!E300</f>
        <v>-26.699999999999932</v>
      </c>
      <c r="F300" s="55">
        <f>'FY2016 RPDC '!K293-'FY2016 RPDC '!F293</f>
        <v>80</v>
      </c>
      <c r="G300" s="55">
        <f>'FY2016 RPDC '!L293-'FY2016 RPDC '!G293</f>
        <v>107985.20000000019</v>
      </c>
      <c r="H300" s="55">
        <f>'FY2016 RPDC '!M293-'FY2016 RPDC '!H293</f>
        <v>0</v>
      </c>
      <c r="I300" s="55">
        <f>'FY2016 RPDC '!N293-'FY2016 RPDC '!I293</f>
        <v>107985.20000000019</v>
      </c>
      <c r="J300" s="59">
        <f>RealAuthFY11!J300-RealAuthFY10!J300</f>
        <v>-22231</v>
      </c>
      <c r="K300" s="59">
        <f>RealAuthFY11!K300-RealAuthFY10!K300</f>
        <v>34493</v>
      </c>
      <c r="L300" s="59">
        <f>RealAuthFY11!L300-RealAuthFY10!L300</f>
        <v>27005</v>
      </c>
      <c r="M300" s="59">
        <f>RealAuthFY11!M300-RealAuthFY10!M300</f>
        <v>11766</v>
      </c>
      <c r="N300" s="59">
        <f>RealAuthFY11!N300-RealAuthFY10!N300</f>
        <v>0</v>
      </c>
      <c r="O300" s="59">
        <f>RealAuthFY11!O300-RealAuthFY10!O300</f>
        <v>0</v>
      </c>
      <c r="P300" s="59">
        <f>RealAuthFY11!P300-RealAuthFY10!P300</f>
        <v>0</v>
      </c>
      <c r="Q300" s="59">
        <f>RealAuthFY11!Q300-RealAuthFY10!Q300</f>
        <v>26157.600000000006</v>
      </c>
      <c r="R300" s="59">
        <f>RealAuthFY11!R300-RealAuthFY10!R300</f>
        <v>141980.05599999998</v>
      </c>
      <c r="S300" s="59">
        <f>RealAuthFY11!S300-RealAuthFY10!S300</f>
        <v>14812.312000000002</v>
      </c>
      <c r="T300" s="59">
        <f>RealAuthFY11!T300-RealAuthFY10!T300</f>
        <v>13935.855999999996</v>
      </c>
      <c r="U300" s="59">
        <f>RealAuthFY11!U300-RealAuthFY10!U300</f>
        <v>302558.20399999991</v>
      </c>
    </row>
    <row r="301" spans="1:21" s="51" customFormat="1" ht="11.5" x14ac:dyDescent="0.25">
      <c r="A301" s="51">
        <f>'FY2016 RPDC '!A293</f>
        <v>294</v>
      </c>
      <c r="B301" s="51">
        <f>'FY2016 RPDC '!B293</f>
        <v>6408</v>
      </c>
      <c r="C301" s="51">
        <f>'FY2016 RPDC '!C293</f>
        <v>6408</v>
      </c>
      <c r="D301" s="52" t="e">
        <f>'FY2016 RPDC '!#REF!</f>
        <v>#REF!</v>
      </c>
      <c r="E301" s="97">
        <f>RealAuthFY11!E301-RealAuthFY10!E301</f>
        <v>5.7000000000000455</v>
      </c>
      <c r="F301" s="55" t="e">
        <f>'FY2016 RPDC '!#REF!-'FY2016 RPDC '!#REF!</f>
        <v>#REF!</v>
      </c>
      <c r="G301" s="55" t="e">
        <f>'FY2016 RPDC '!#REF!-'FY2016 RPDC '!#REF!</f>
        <v>#REF!</v>
      </c>
      <c r="H301" s="55" t="e">
        <f>'FY2016 RPDC '!#REF!-'FY2016 RPDC '!#REF!</f>
        <v>#REF!</v>
      </c>
      <c r="I301" s="55" t="e">
        <f>'FY2016 RPDC '!#REF!-'FY2016 RPDC '!#REF!</f>
        <v>#REF!</v>
      </c>
      <c r="J301" s="59">
        <f>RealAuthFY11!J301-RealAuthFY10!J301</f>
        <v>4082.6000000000349</v>
      </c>
      <c r="K301" s="59">
        <f>RealAuthFY11!K301-RealAuthFY10!K301</f>
        <v>-48671</v>
      </c>
      <c r="L301" s="59">
        <f>RealAuthFY11!L301-RealAuthFY10!L301</f>
        <v>1607.4000000000233</v>
      </c>
      <c r="M301" s="59">
        <f>RealAuthFY11!M301-RealAuthFY10!M301</f>
        <v>0</v>
      </c>
      <c r="N301" s="59">
        <f>RealAuthFY11!N301-RealAuthFY10!N301</f>
        <v>0</v>
      </c>
      <c r="O301" s="59">
        <f>RealAuthFY11!O301-RealAuthFY10!O301</f>
        <v>0</v>
      </c>
      <c r="P301" s="59">
        <f>RealAuthFY11!P301-RealAuthFY10!P301</f>
        <v>0</v>
      </c>
      <c r="Q301" s="59">
        <f>RealAuthFY11!Q301-RealAuthFY10!Q301</f>
        <v>41611.199999999983</v>
      </c>
      <c r="R301" s="59">
        <f>RealAuthFY11!R301-RealAuthFY10!R301</f>
        <v>193508.89199999993</v>
      </c>
      <c r="S301" s="59">
        <f>RealAuthFY11!S301-RealAuthFY10!S301</f>
        <v>22581.911999999997</v>
      </c>
      <c r="T301" s="59">
        <f>RealAuthFY11!T301-RealAuthFY10!T301</f>
        <v>23365.441999999995</v>
      </c>
      <c r="U301" s="59">
        <f>RealAuthFY11!U301-RealAuthFY10!U301</f>
        <v>346071.64600000158</v>
      </c>
    </row>
    <row r="302" spans="1:21" s="51" customFormat="1" ht="11.5" x14ac:dyDescent="0.25">
      <c r="A302" s="51" t="e">
        <f>'FY2016 RPDC '!#REF!</f>
        <v>#REF!</v>
      </c>
      <c r="B302" s="51" t="e">
        <f>'FY2016 RPDC '!#REF!</f>
        <v>#REF!</v>
      </c>
      <c r="C302" s="51" t="e">
        <f>'FY2016 RPDC '!#REF!</f>
        <v>#REF!</v>
      </c>
      <c r="D302" s="52" t="str">
        <f>'FY2016 RPDC '!D294</f>
        <v>TREYNOR</v>
      </c>
      <c r="E302" s="97" t="e">
        <f>RealAuthFY11!E302-RealAuthFY10!E302</f>
        <v>#REF!</v>
      </c>
      <c r="F302" s="55">
        <f>'FY2016 RPDC '!K294-'FY2016 RPDC '!F294</f>
        <v>80</v>
      </c>
      <c r="G302" s="55">
        <f>'FY2016 RPDC '!L294-'FY2016 RPDC '!G294</f>
        <v>32879.600000000093</v>
      </c>
      <c r="H302" s="55">
        <f>'FY2016 RPDC '!M294-'FY2016 RPDC '!H294</f>
        <v>4055.9300000001676</v>
      </c>
      <c r="I302" s="55">
        <f>'FY2016 RPDC '!N294-'FY2016 RPDC '!I294</f>
        <v>36935.530000000261</v>
      </c>
      <c r="J302" s="59">
        <f>RealAuthFY11!J302-RealAuthFY10!J302</f>
        <v>-33670</v>
      </c>
      <c r="K302" s="59">
        <f>RealAuthFY11!K302-RealAuthFY10!K302</f>
        <v>-1150</v>
      </c>
      <c r="L302" s="59">
        <f>RealAuthFY11!L302-RealAuthFY10!L302</f>
        <v>-33032.5</v>
      </c>
      <c r="M302" s="59">
        <f>RealAuthFY11!M302-RealAuthFY10!M302</f>
        <v>-5699</v>
      </c>
      <c r="N302" s="59">
        <f>RealAuthFY11!N302-RealAuthFY10!N302</f>
        <v>0</v>
      </c>
      <c r="O302" s="59">
        <f>RealAuthFY11!O302-RealAuthFY10!O302</f>
        <v>0</v>
      </c>
      <c r="P302" s="59">
        <f>RealAuthFY11!P302-RealAuthFY10!P302</f>
        <v>0</v>
      </c>
      <c r="Q302" s="59">
        <f>RealAuthFY11!Q302-RealAuthFY10!Q302</f>
        <v>92492.4</v>
      </c>
      <c r="R302" s="59" t="e">
        <f>RealAuthFY11!R302-RealAuthFY10!R302</f>
        <v>#REF!</v>
      </c>
      <c r="S302" s="59" t="e">
        <f>RealAuthFY11!S302-RealAuthFY10!S302</f>
        <v>#REF!</v>
      </c>
      <c r="T302" s="59" t="e">
        <f>RealAuthFY11!T302-RealAuthFY10!T302</f>
        <v>#REF!</v>
      </c>
      <c r="U302" s="59" t="e">
        <f>RealAuthFY11!U302-RealAuthFY10!U302</f>
        <v>#REF!</v>
      </c>
    </row>
    <row r="303" spans="1:21" s="51" customFormat="1" ht="11.5" x14ac:dyDescent="0.25">
      <c r="A303" s="51">
        <f>'FY2016 RPDC '!A294</f>
        <v>296</v>
      </c>
      <c r="B303" s="51">
        <f>'FY2016 RPDC '!B294</f>
        <v>6453</v>
      </c>
      <c r="C303" s="51">
        <f>'FY2016 RPDC '!C294</f>
        <v>6453</v>
      </c>
      <c r="D303" s="52" t="str">
        <f>'FY2016 RPDC '!D295</f>
        <v>TRI-CENTER</v>
      </c>
      <c r="E303" s="97">
        <f>RealAuthFY11!E303-RealAuthFY10!E303</f>
        <v>-2.1000000000000227</v>
      </c>
      <c r="F303" s="55">
        <f>'FY2016 RPDC '!K295-'FY2016 RPDC '!F295</f>
        <v>80</v>
      </c>
      <c r="G303" s="55">
        <f>'FY2016 RPDC '!L295-'FY2016 RPDC '!G295</f>
        <v>-177192.39999999944</v>
      </c>
      <c r="H303" s="55">
        <f>'FY2016 RPDC '!M295-'FY2016 RPDC '!H295</f>
        <v>220954.71999999974</v>
      </c>
      <c r="I303" s="55">
        <f>'FY2016 RPDC '!N295-'FY2016 RPDC '!I295</f>
        <v>43762.320000000298</v>
      </c>
      <c r="J303" s="59">
        <f>RealAuthFY11!J303-RealAuthFY10!J303</f>
        <v>-67588</v>
      </c>
      <c r="K303" s="59">
        <f>RealAuthFY11!K303-RealAuthFY10!K303</f>
        <v>-24107</v>
      </c>
      <c r="L303" s="59">
        <f>RealAuthFY11!L303-RealAuthFY10!L303</f>
        <v>-9402.0999999998603</v>
      </c>
      <c r="M303" s="59">
        <f>RealAuthFY11!M303-RealAuthFY10!M303</f>
        <v>24797</v>
      </c>
      <c r="N303" s="59">
        <f>RealAuthFY11!N303-RealAuthFY10!N303</f>
        <v>0</v>
      </c>
      <c r="O303" s="59">
        <f>RealAuthFY11!O303-RealAuthFY10!O303</f>
        <v>0</v>
      </c>
      <c r="P303" s="59">
        <f>RealAuthFY11!P303-RealAuthFY10!P303</f>
        <v>-26395.160000000003</v>
      </c>
      <c r="Q303" s="59">
        <f>RealAuthFY11!Q303-RealAuthFY10!Q303</f>
        <v>0</v>
      </c>
      <c r="R303" s="59">
        <f>RealAuthFY11!R303-RealAuthFY10!R303</f>
        <v>0.14800000004470348</v>
      </c>
      <c r="S303" s="59">
        <f>RealAuthFY11!S303-RealAuthFY10!S303</f>
        <v>0.25900000000547152</v>
      </c>
      <c r="T303" s="59">
        <f>RealAuthFY11!T303-RealAuthFY10!T303</f>
        <v>-0.23500000000058208</v>
      </c>
      <c r="U303" s="59">
        <f>RealAuthFY11!U303-RealAuthFY10!U303</f>
        <v>-65759.558000000194</v>
      </c>
    </row>
    <row r="304" spans="1:21" s="51" customFormat="1" ht="11.5" x14ac:dyDescent="0.25">
      <c r="A304" s="51">
        <f>'FY2016 RPDC '!A295</f>
        <v>297</v>
      </c>
      <c r="B304" s="51">
        <f>'FY2016 RPDC '!B295</f>
        <v>6460</v>
      </c>
      <c r="C304" s="51">
        <f>'FY2016 RPDC '!C295</f>
        <v>6460</v>
      </c>
      <c r="D304" s="52" t="str">
        <f>'FY2016 RPDC '!D296</f>
        <v>TRI-COUNTY</v>
      </c>
      <c r="E304" s="97">
        <f>RealAuthFY11!E304-RealAuthFY10!E304</f>
        <v>-35.799999999999955</v>
      </c>
      <c r="F304" s="55">
        <f>'FY2016 RPDC '!K296-'FY2016 RPDC '!F296</f>
        <v>80</v>
      </c>
      <c r="G304" s="55">
        <f>'FY2016 RPDC '!L296-'FY2016 RPDC '!G296</f>
        <v>7908</v>
      </c>
      <c r="H304" s="55">
        <f>'FY2016 RPDC '!M296-'FY2016 RPDC '!H296</f>
        <v>-11575.399999999907</v>
      </c>
      <c r="I304" s="55">
        <f>'FY2016 RPDC '!N296-'FY2016 RPDC '!I296</f>
        <v>-3667.3999999999069</v>
      </c>
      <c r="J304" s="59">
        <f>RealAuthFY11!J304-RealAuthFY10!J304</f>
        <v>-58352</v>
      </c>
      <c r="K304" s="59">
        <f>RealAuthFY11!K304-RealAuthFY10!K304</f>
        <v>40146</v>
      </c>
      <c r="L304" s="59">
        <f>RealAuthFY11!L304-RealAuthFY10!L304</f>
        <v>21426</v>
      </c>
      <c r="M304" s="59">
        <f>RealAuthFY11!M304-RealAuthFY10!M304</f>
        <v>-5653</v>
      </c>
      <c r="N304" s="59">
        <f>RealAuthFY11!N304-RealAuthFY10!N304</f>
        <v>0</v>
      </c>
      <c r="O304" s="59">
        <f>RealAuthFY11!O304-RealAuthFY10!O304</f>
        <v>0</v>
      </c>
      <c r="P304" s="59">
        <f>RealAuthFY11!P304-RealAuthFY10!P304</f>
        <v>0</v>
      </c>
      <c r="Q304" s="59">
        <f>RealAuthFY11!Q304-RealAuthFY10!Q304</f>
        <v>0</v>
      </c>
      <c r="R304" s="59">
        <f>RealAuthFY11!R304-RealAuthFY10!R304</f>
        <v>0.44400000001769513</v>
      </c>
      <c r="S304" s="59">
        <f>RealAuthFY11!S304-RealAuthFY10!S304</f>
        <v>0.39400000000023283</v>
      </c>
      <c r="T304" s="59">
        <f>RealAuthFY11!T304-RealAuthFY10!T304</f>
        <v>-0.23999999999068677</v>
      </c>
      <c r="U304" s="59">
        <f>RealAuthFY11!U304-RealAuthFY10!U304</f>
        <v>41329.918000000529</v>
      </c>
    </row>
    <row r="305" spans="1:21" s="51" customFormat="1" ht="11.5" x14ac:dyDescent="0.25">
      <c r="A305" s="51">
        <f>'FY2016 RPDC '!A296</f>
        <v>298</v>
      </c>
      <c r="B305" s="51">
        <f>'FY2016 RPDC '!B296</f>
        <v>6462</v>
      </c>
      <c r="C305" s="51">
        <f>'FY2016 RPDC '!C296</f>
        <v>6462</v>
      </c>
      <c r="D305" s="52" t="str">
        <f>'FY2016 RPDC '!D297</f>
        <v>TRIPOLI</v>
      </c>
      <c r="E305" s="97">
        <f>RealAuthFY11!E305-RealAuthFY10!E305</f>
        <v>-2</v>
      </c>
      <c r="F305" s="55">
        <f>'FY2016 RPDC '!K297-'FY2016 RPDC '!F297</f>
        <v>80</v>
      </c>
      <c r="G305" s="55">
        <f>'FY2016 RPDC '!L297-'FY2016 RPDC '!G297</f>
        <v>34800</v>
      </c>
      <c r="H305" s="55">
        <f>'FY2016 RPDC '!M297-'FY2016 RPDC '!H297</f>
        <v>0</v>
      </c>
      <c r="I305" s="55">
        <f>'FY2016 RPDC '!N297-'FY2016 RPDC '!I297</f>
        <v>34800</v>
      </c>
      <c r="J305" s="59">
        <f>RealAuthFY11!J305-RealAuthFY10!J305</f>
        <v>16944.499999999942</v>
      </c>
      <c r="K305" s="59">
        <f>RealAuthFY11!K305-RealAuthFY10!K305</f>
        <v>22550</v>
      </c>
      <c r="L305" s="59">
        <f>RealAuthFY11!L305-RealAuthFY10!L305</f>
        <v>76850</v>
      </c>
      <c r="M305" s="59">
        <f>RealAuthFY11!M305-RealAuthFY10!M305</f>
        <v>-11620</v>
      </c>
      <c r="N305" s="59">
        <f>RealAuthFY11!N305-RealAuthFY10!N305</f>
        <v>0</v>
      </c>
      <c r="O305" s="59">
        <f>RealAuthFY11!O305-RealAuthFY10!O305</f>
        <v>0</v>
      </c>
      <c r="P305" s="59">
        <f>RealAuthFY11!P305-RealAuthFY10!P305</f>
        <v>-3834.6000000000004</v>
      </c>
      <c r="Q305" s="59">
        <f>RealAuthFY11!Q305-RealAuthFY10!Q305</f>
        <v>0</v>
      </c>
      <c r="R305" s="59">
        <f>RealAuthFY11!R305-RealAuthFY10!R305</f>
        <v>0.39999999999417923</v>
      </c>
      <c r="S305" s="59">
        <f>RealAuthFY11!S305-RealAuthFY10!S305</f>
        <v>0.21600000000034925</v>
      </c>
      <c r="T305" s="59">
        <f>RealAuthFY11!T305-RealAuthFY10!T305</f>
        <v>-0.31999999999970896</v>
      </c>
      <c r="U305" s="59">
        <f>RealAuthFY11!U305-RealAuthFY10!U305</f>
        <v>97222.795999999857</v>
      </c>
    </row>
    <row r="306" spans="1:21" s="51" customFormat="1" ht="11.5" x14ac:dyDescent="0.25">
      <c r="A306" s="51">
        <f>'FY2016 RPDC '!A297</f>
        <v>299</v>
      </c>
      <c r="B306" s="51">
        <f>'FY2016 RPDC '!B297</f>
        <v>6471</v>
      </c>
      <c r="C306" s="51">
        <f>'FY2016 RPDC '!C297</f>
        <v>6471</v>
      </c>
      <c r="D306" s="52" t="str">
        <f>'FY2016 RPDC '!D298</f>
        <v>TURKEY VALLEY</v>
      </c>
      <c r="E306" s="97">
        <f>RealAuthFY11!E306-RealAuthFY10!E306</f>
        <v>0</v>
      </c>
      <c r="F306" s="55">
        <f>'FY2016 RPDC '!K298-'FY2016 RPDC '!F298</f>
        <v>80</v>
      </c>
      <c r="G306" s="55">
        <f>'FY2016 RPDC '!L298-'FY2016 RPDC '!G298</f>
        <v>68093.600000000093</v>
      </c>
      <c r="H306" s="55">
        <f>'FY2016 RPDC '!M298-'FY2016 RPDC '!H298</f>
        <v>-101068</v>
      </c>
      <c r="I306" s="55">
        <f>'FY2016 RPDC '!N298-'FY2016 RPDC '!I298</f>
        <v>-32974.399999999907</v>
      </c>
      <c r="J306" s="59">
        <f>RealAuthFY11!J306-RealAuthFY10!J306</f>
        <v>8586.5</v>
      </c>
      <c r="K306" s="59">
        <f>RealAuthFY11!K306-RealAuthFY10!K306</f>
        <v>127468</v>
      </c>
      <c r="L306" s="59">
        <f>RealAuthFY11!L306-RealAuthFY10!L306</f>
        <v>-25147.600000000006</v>
      </c>
      <c r="M306" s="59">
        <f>RealAuthFY11!M306-RealAuthFY10!M306</f>
        <v>-86910</v>
      </c>
      <c r="N306" s="59">
        <f>RealAuthFY11!N306-RealAuthFY10!N306</f>
        <v>0</v>
      </c>
      <c r="O306" s="59">
        <f>RealAuthFY11!O306-RealAuthFY10!O306</f>
        <v>0</v>
      </c>
      <c r="P306" s="59">
        <f>RealAuthFY11!P306-RealAuthFY10!P306</f>
        <v>0</v>
      </c>
      <c r="Q306" s="59">
        <f>RealAuthFY11!Q306-RealAuthFY10!Q306</f>
        <v>0</v>
      </c>
      <c r="R306" s="59">
        <f>RealAuthFY11!R306-RealAuthFY10!R306</f>
        <v>-0.46600000001490116</v>
      </c>
      <c r="S306" s="59">
        <f>RealAuthFY11!S306-RealAuthFY10!S306</f>
        <v>-0.40200000000186265</v>
      </c>
      <c r="T306" s="59">
        <f>RealAuthFY11!T306-RealAuthFY10!T306</f>
        <v>-0.35399999999935972</v>
      </c>
      <c r="U306" s="59">
        <f>RealAuthFY11!U306-RealAuthFY10!U306</f>
        <v>58795.678000000305</v>
      </c>
    </row>
    <row r="307" spans="1:21" s="51" customFormat="1" ht="11.5" x14ac:dyDescent="0.25">
      <c r="A307" s="51">
        <f>'FY2016 RPDC '!A298</f>
        <v>300</v>
      </c>
      <c r="B307" s="51">
        <f>'FY2016 RPDC '!B298</f>
        <v>6509</v>
      </c>
      <c r="C307" s="51">
        <f>'FY2016 RPDC '!C298</f>
        <v>6509</v>
      </c>
      <c r="D307" s="52" t="str">
        <f>'FY2016 RPDC '!D299</f>
        <v>TWIN CEDARS</v>
      </c>
      <c r="E307" s="97">
        <f>RealAuthFY11!E307-RealAuthFY10!E307</f>
        <v>6</v>
      </c>
      <c r="F307" s="55">
        <f>'FY2016 RPDC '!K299-'FY2016 RPDC '!F299</f>
        <v>80</v>
      </c>
      <c r="G307" s="55">
        <f>'FY2016 RPDC '!L299-'FY2016 RPDC '!G299</f>
        <v>-66814.199999999721</v>
      </c>
      <c r="H307" s="55">
        <f>'FY2016 RPDC '!M299-'FY2016 RPDC '!H299</f>
        <v>90854.949999999721</v>
      </c>
      <c r="I307" s="55">
        <f>'FY2016 RPDC '!N299-'FY2016 RPDC '!I299</f>
        <v>24040.75</v>
      </c>
      <c r="J307" s="59">
        <f>RealAuthFY11!J307-RealAuthFY10!J307</f>
        <v>10616</v>
      </c>
      <c r="K307" s="59">
        <f>RealAuthFY11!K307-RealAuthFY10!K307</f>
        <v>-230</v>
      </c>
      <c r="L307" s="59">
        <f>RealAuthFY11!L307-RealAuthFY10!L307</f>
        <v>42920.699999999953</v>
      </c>
      <c r="M307" s="59">
        <f>RealAuthFY11!M307-RealAuthFY10!M307</f>
        <v>0</v>
      </c>
      <c r="N307" s="59">
        <f>RealAuthFY11!N307-RealAuthFY10!N307</f>
        <v>0</v>
      </c>
      <c r="O307" s="59">
        <f>RealAuthFY11!O307-RealAuthFY10!O307</f>
        <v>0</v>
      </c>
      <c r="P307" s="59">
        <f>RealAuthFY11!P307-RealAuthFY10!P307</f>
        <v>0</v>
      </c>
      <c r="Q307" s="59">
        <f>RealAuthFY11!Q307-RealAuthFY10!Q307</f>
        <v>49417.200000000004</v>
      </c>
      <c r="R307" s="59">
        <f>RealAuthFY11!R307-RealAuthFY10!R307</f>
        <v>94352.204999999973</v>
      </c>
      <c r="S307" s="59">
        <f>RealAuthFY11!S307-RealAuthFY10!S307</f>
        <v>11815.964999999998</v>
      </c>
      <c r="T307" s="59">
        <f>RealAuthFY11!T307-RealAuthFY10!T307</f>
        <v>9112.4410000000007</v>
      </c>
      <c r="U307" s="59">
        <f>RealAuthFY11!U307-RealAuthFY10!U307</f>
        <v>185030.11100000003</v>
      </c>
    </row>
    <row r="308" spans="1:21" s="51" customFormat="1" ht="11.5" x14ac:dyDescent="0.25">
      <c r="A308" s="51">
        <f>'FY2016 RPDC '!A299</f>
        <v>301</v>
      </c>
      <c r="B308" s="51">
        <f>'FY2016 RPDC '!B299</f>
        <v>6512</v>
      </c>
      <c r="C308" s="51">
        <f>'FY2016 RPDC '!C299</f>
        <v>6512</v>
      </c>
      <c r="D308" s="52" t="str">
        <f>'FY2016 RPDC '!D300</f>
        <v>TWIN RIVERS</v>
      </c>
      <c r="E308" s="97">
        <f>RealAuthFY11!E308-RealAuthFY10!E308</f>
        <v>-14.899999999999977</v>
      </c>
      <c r="F308" s="55">
        <f>'FY2016 RPDC '!K300-'FY2016 RPDC '!F300</f>
        <v>80</v>
      </c>
      <c r="G308" s="55">
        <f>'FY2016 RPDC '!L300-'FY2016 RPDC '!G300</f>
        <v>7379</v>
      </c>
      <c r="H308" s="55">
        <f>'FY2016 RPDC '!M300-'FY2016 RPDC '!H300</f>
        <v>4067.75</v>
      </c>
      <c r="I308" s="55">
        <f>'FY2016 RPDC '!N300-'FY2016 RPDC '!I300</f>
        <v>11446.75</v>
      </c>
      <c r="J308" s="59">
        <f>RealAuthFY11!J308-RealAuthFY10!J308</f>
        <v>-71623.900000000023</v>
      </c>
      <c r="K308" s="59">
        <f>RealAuthFY11!K308-RealAuthFY10!K308</f>
        <v>5437</v>
      </c>
      <c r="L308" s="59">
        <f>RealAuthFY11!L308-RealAuthFY10!L308</f>
        <v>-22700</v>
      </c>
      <c r="M308" s="59">
        <f>RealAuthFY11!M308-RealAuthFY10!M308</f>
        <v>115</v>
      </c>
      <c r="N308" s="59">
        <f>RealAuthFY11!N308-RealAuthFY10!N308</f>
        <v>0</v>
      </c>
      <c r="O308" s="59">
        <f>RealAuthFY11!O308-RealAuthFY10!O308</f>
        <v>0</v>
      </c>
      <c r="P308" s="59">
        <f>RealAuthFY11!P308-RealAuthFY10!P308</f>
        <v>0</v>
      </c>
      <c r="Q308" s="59">
        <f>RealAuthFY11!Q308-RealAuthFY10!Q308</f>
        <v>-68004</v>
      </c>
      <c r="R308" s="59">
        <f>RealAuthFY11!R308-RealAuthFY10!R308</f>
        <v>0.2780000000493601</v>
      </c>
      <c r="S308" s="59">
        <f>RealAuthFY11!S308-RealAuthFY10!S308</f>
        <v>-0.17599999999220017</v>
      </c>
      <c r="T308" s="59">
        <f>RealAuthFY11!T308-RealAuthFY10!T308</f>
        <v>7.0000000006984919E-2</v>
      </c>
      <c r="U308" s="59">
        <f>RealAuthFY11!U308-RealAuthFY10!U308</f>
        <v>-132734.97800000012</v>
      </c>
    </row>
    <row r="309" spans="1:21" s="51" customFormat="1" ht="11.5" x14ac:dyDescent="0.25">
      <c r="A309" s="51">
        <f>'FY2016 RPDC '!A300</f>
        <v>302</v>
      </c>
      <c r="B309" s="51">
        <f>'FY2016 RPDC '!B300</f>
        <v>6516</v>
      </c>
      <c r="C309" s="51">
        <f>'FY2016 RPDC '!C300</f>
        <v>6516</v>
      </c>
      <c r="D309" s="52" t="str">
        <f>'FY2016 RPDC '!D301</f>
        <v>UNDERWOOD</v>
      </c>
      <c r="E309" s="97">
        <f>RealAuthFY11!E309-RealAuthFY10!E309</f>
        <v>-1</v>
      </c>
      <c r="F309" s="55">
        <f>'FY2016 RPDC '!K301-'FY2016 RPDC '!F301</f>
        <v>80</v>
      </c>
      <c r="G309" s="55">
        <f>'FY2016 RPDC '!L301-'FY2016 RPDC '!G301</f>
        <v>46488</v>
      </c>
      <c r="H309" s="55">
        <f>'FY2016 RPDC '!M301-'FY2016 RPDC '!H301</f>
        <v>-42479</v>
      </c>
      <c r="I309" s="55">
        <f>'FY2016 RPDC '!N301-'FY2016 RPDC '!I301</f>
        <v>4009</v>
      </c>
      <c r="J309" s="59">
        <f>RealAuthFY11!J309-RealAuthFY10!J309</f>
        <v>-4485</v>
      </c>
      <c r="K309" s="59">
        <f>RealAuthFY11!K309-RealAuthFY10!K309</f>
        <v>22267</v>
      </c>
      <c r="L309" s="59">
        <f>RealAuthFY11!L309-RealAuthFY10!L309</f>
        <v>-31394.5</v>
      </c>
      <c r="M309" s="59">
        <f>RealAuthFY11!M309-RealAuthFY10!M309</f>
        <v>-7396</v>
      </c>
      <c r="N309" s="59">
        <f>RealAuthFY11!N309-RealAuthFY10!N309</f>
        <v>0</v>
      </c>
      <c r="O309" s="59">
        <f>RealAuthFY11!O309-RealAuthFY10!O309</f>
        <v>0</v>
      </c>
      <c r="P309" s="59">
        <f>RealAuthFY11!P309-RealAuthFY10!P309</f>
        <v>72759.940000000061</v>
      </c>
      <c r="Q309" s="59">
        <f>RealAuthFY11!Q309-RealAuthFY10!Q309</f>
        <v>26974.799999999988</v>
      </c>
      <c r="R309" s="59">
        <f>RealAuthFY11!R309-RealAuthFY10!R309</f>
        <v>-1.5999999945051968E-2</v>
      </c>
      <c r="S309" s="59">
        <f>RealAuthFY11!S309-RealAuthFY10!S309</f>
        <v>0.42200000000593718</v>
      </c>
      <c r="T309" s="59">
        <f>RealAuthFY11!T309-RealAuthFY10!T309</f>
        <v>0.13200000001234002</v>
      </c>
      <c r="U309" s="59">
        <f>RealAuthFY11!U309-RealAuthFY10!U309</f>
        <v>90173.527999999933</v>
      </c>
    </row>
    <row r="310" spans="1:21" s="51" customFormat="1" ht="11.5" x14ac:dyDescent="0.25">
      <c r="A310" s="51">
        <f>'FY2016 RPDC '!A301</f>
        <v>303</v>
      </c>
      <c r="B310" s="51">
        <f>'FY2016 RPDC '!B301</f>
        <v>6534</v>
      </c>
      <c r="C310" s="51">
        <f>'FY2016 RPDC '!C301</f>
        <v>6534</v>
      </c>
      <c r="D310" s="52" t="str">
        <f>'FY2016 RPDC '!D302</f>
        <v>UNION</v>
      </c>
      <c r="E310" s="97">
        <f>RealAuthFY11!E310-RealAuthFY10!E310</f>
        <v>-1.3999999999999773</v>
      </c>
      <c r="F310" s="55">
        <f>'FY2016 RPDC '!K302-'FY2016 RPDC '!F302</f>
        <v>80</v>
      </c>
      <c r="G310" s="55">
        <f>'FY2016 RPDC '!L302-'FY2016 RPDC '!G302</f>
        <v>-265804.60000000056</v>
      </c>
      <c r="H310" s="55">
        <f>'FY2016 RPDC '!M302-'FY2016 RPDC '!H302</f>
        <v>344109.11000000034</v>
      </c>
      <c r="I310" s="55">
        <f>'FY2016 RPDC '!N302-'FY2016 RPDC '!I302</f>
        <v>78304.509999999776</v>
      </c>
      <c r="J310" s="59">
        <f>RealAuthFY11!J310-RealAuthFY10!J310</f>
        <v>-21624</v>
      </c>
      <c r="K310" s="59">
        <f>RealAuthFY11!K310-RealAuthFY10!K310</f>
        <v>42944.799999999988</v>
      </c>
      <c r="L310" s="59">
        <f>RealAuthFY11!L310-RealAuthFY10!L310</f>
        <v>-32613.799999999996</v>
      </c>
      <c r="M310" s="59">
        <f>RealAuthFY11!M310-RealAuthFY10!M310</f>
        <v>0</v>
      </c>
      <c r="N310" s="59">
        <f>RealAuthFY11!N310-RealAuthFY10!N310</f>
        <v>0</v>
      </c>
      <c r="O310" s="59">
        <f>RealAuthFY11!O310-RealAuthFY10!O310</f>
        <v>0</v>
      </c>
      <c r="P310" s="59">
        <f>RealAuthFY11!P310-RealAuthFY10!P310</f>
        <v>0</v>
      </c>
      <c r="Q310" s="59">
        <f>RealAuthFY11!Q310-RealAuthFY10!Q310</f>
        <v>7821.6000000000022</v>
      </c>
      <c r="R310" s="59">
        <f>RealAuthFY11!R310-RealAuthFY10!R310</f>
        <v>234886.62700000001</v>
      </c>
      <c r="S310" s="59">
        <f>RealAuthFY11!S310-RealAuthFY10!S310</f>
        <v>22257.72</v>
      </c>
      <c r="T310" s="59">
        <f>RealAuthFY11!T310-RealAuthFY10!T310</f>
        <v>25611.832999999999</v>
      </c>
      <c r="U310" s="59">
        <f>RealAuthFY11!U310-RealAuthFY10!U310</f>
        <v>283293.78000000073</v>
      </c>
    </row>
    <row r="311" spans="1:21" s="51" customFormat="1" ht="11.5" x14ac:dyDescent="0.25">
      <c r="A311" s="51">
        <f>'FY2016 RPDC '!A302</f>
        <v>304</v>
      </c>
      <c r="B311" s="51">
        <f>'FY2016 RPDC '!B302</f>
        <v>1935</v>
      </c>
      <c r="C311" s="51">
        <f>'FY2016 RPDC '!C302</f>
        <v>6536</v>
      </c>
      <c r="D311" s="52" t="str">
        <f>'FY2016 RPDC '!D303</f>
        <v>UNITED</v>
      </c>
      <c r="E311" s="97">
        <f>RealAuthFY11!E311-RealAuthFY10!E311</f>
        <v>-55.600000000000136</v>
      </c>
      <c r="F311" s="55">
        <f>'FY2016 RPDC '!K303-'FY2016 RPDC '!F303</f>
        <v>80</v>
      </c>
      <c r="G311" s="55">
        <f>'FY2016 RPDC '!L303-'FY2016 RPDC '!G303</f>
        <v>22655.399999999907</v>
      </c>
      <c r="H311" s="55">
        <f>'FY2016 RPDC '!M303-'FY2016 RPDC '!H303</f>
        <v>0</v>
      </c>
      <c r="I311" s="55">
        <f>'FY2016 RPDC '!N303-'FY2016 RPDC '!I303</f>
        <v>22655.399999999907</v>
      </c>
      <c r="J311" s="59">
        <f>RealAuthFY11!J311-RealAuthFY10!J311</f>
        <v>-9218</v>
      </c>
      <c r="K311" s="59">
        <f>RealAuthFY11!K311-RealAuthFY10!K311</f>
        <v>100985</v>
      </c>
      <c r="L311" s="59">
        <f>RealAuthFY11!L311-RealAuthFY10!L311</f>
        <v>31140</v>
      </c>
      <c r="M311" s="59">
        <f>RealAuthFY11!M311-RealAuthFY10!M311</f>
        <v>-3371</v>
      </c>
      <c r="N311" s="59">
        <f>RealAuthFY11!N311-RealAuthFY10!N311</f>
        <v>0</v>
      </c>
      <c r="O311" s="59">
        <f>RealAuthFY11!O311-RealAuthFY10!O311</f>
        <v>0</v>
      </c>
      <c r="P311" s="59">
        <f>RealAuthFY11!P311-RealAuthFY10!P311</f>
        <v>0</v>
      </c>
      <c r="Q311" s="59">
        <f>RealAuthFY11!Q311-RealAuthFY10!Q311</f>
        <v>0</v>
      </c>
      <c r="R311" s="59">
        <f>RealAuthFY11!R311-RealAuthFY10!R311</f>
        <v>276527.64399999991</v>
      </c>
      <c r="S311" s="59">
        <f>RealAuthFY11!S311-RealAuthFY10!S311</f>
        <v>27276.659999999993</v>
      </c>
      <c r="T311" s="59">
        <f>RealAuthFY11!T311-RealAuthFY10!T311</f>
        <v>28376.047999999992</v>
      </c>
      <c r="U311" s="59">
        <f>RealAuthFY11!U311-RealAuthFY10!U311</f>
        <v>530020.86200000066</v>
      </c>
    </row>
    <row r="312" spans="1:21" s="51" customFormat="1" ht="11.5" x14ac:dyDescent="0.25">
      <c r="A312" s="51" t="e">
        <f>'FY2016 RPDC '!#REF!</f>
        <v>#REF!</v>
      </c>
      <c r="B312" s="51" t="e">
        <f>'FY2016 RPDC '!#REF!</f>
        <v>#REF!</v>
      </c>
      <c r="C312" s="51" t="e">
        <f>'FY2016 RPDC '!#REF!</f>
        <v>#REF!</v>
      </c>
      <c r="D312" s="52" t="str">
        <f>'FY2016 RPDC '!D304</f>
        <v>URBANDALE</v>
      </c>
      <c r="E312" s="97" t="e">
        <f>RealAuthFY11!E312-RealAuthFY10!E312</f>
        <v>#REF!</v>
      </c>
      <c r="F312" s="55">
        <f>'FY2016 RPDC '!K304-'FY2016 RPDC '!F304</f>
        <v>80</v>
      </c>
      <c r="G312" s="55">
        <f>'FY2016 RPDC '!L304-'FY2016 RPDC '!G304</f>
        <v>106319.19999999925</v>
      </c>
      <c r="H312" s="55">
        <f>'FY2016 RPDC '!M304-'FY2016 RPDC '!H304</f>
        <v>108571.5</v>
      </c>
      <c r="I312" s="55">
        <f>'FY2016 RPDC '!N304-'FY2016 RPDC '!I304</f>
        <v>214890.69999999925</v>
      </c>
      <c r="J312" s="59">
        <f>RealAuthFY11!J312-RealAuthFY10!J312</f>
        <v>-175</v>
      </c>
      <c r="K312" s="59">
        <f>RealAuthFY11!K312-RealAuthFY10!K312</f>
        <v>28735</v>
      </c>
      <c r="L312" s="59">
        <f>RealAuthFY11!L312-RealAuthFY10!L312</f>
        <v>47935</v>
      </c>
      <c r="M312" s="59">
        <f>RealAuthFY11!M312-RealAuthFY10!M312</f>
        <v>43685</v>
      </c>
      <c r="N312" s="59">
        <f>RealAuthFY11!N312-RealAuthFY10!N312</f>
        <v>0</v>
      </c>
      <c r="O312" s="59">
        <f>RealAuthFY11!O312-RealAuthFY10!O312</f>
        <v>0</v>
      </c>
      <c r="P312" s="59">
        <f>RealAuthFY11!P312-RealAuthFY10!P312</f>
        <v>-2554.1999999999998</v>
      </c>
      <c r="Q312" s="59">
        <f>RealAuthFY11!Q312-RealAuthFY10!Q312</f>
        <v>21312</v>
      </c>
      <c r="R312" s="59" t="e">
        <f>RealAuthFY11!R312-RealAuthFY10!R312</f>
        <v>#REF!</v>
      </c>
      <c r="S312" s="59" t="e">
        <f>RealAuthFY11!S312-RealAuthFY10!S312</f>
        <v>#REF!</v>
      </c>
      <c r="T312" s="59" t="e">
        <f>RealAuthFY11!T312-RealAuthFY10!T312</f>
        <v>#REF!</v>
      </c>
      <c r="U312" s="59" t="e">
        <f>RealAuthFY11!U312-RealAuthFY10!U312</f>
        <v>#REF!</v>
      </c>
    </row>
    <row r="313" spans="1:21" s="51" customFormat="1" ht="11.5" x14ac:dyDescent="0.25">
      <c r="A313" s="51">
        <f>'FY2016 RPDC '!A303</f>
        <v>305</v>
      </c>
      <c r="B313" s="51">
        <f>'FY2016 RPDC '!B303</f>
        <v>6561</v>
      </c>
      <c r="C313" s="51">
        <f>'FY2016 RPDC '!C303</f>
        <v>6561</v>
      </c>
      <c r="D313" s="52" t="str">
        <f>'FY2016 RPDC '!D305</f>
        <v>VALLEY</v>
      </c>
      <c r="E313" s="97">
        <f>RealAuthFY11!E313-RealAuthFY10!E313</f>
        <v>-0.70000000000004547</v>
      </c>
      <c r="F313" s="55">
        <f>'FY2016 RPDC '!K305-'FY2016 RPDC '!F305</f>
        <v>80</v>
      </c>
      <c r="G313" s="55">
        <f>'FY2016 RPDC '!L305-'FY2016 RPDC '!G305</f>
        <v>30881</v>
      </c>
      <c r="H313" s="55">
        <f>'FY2016 RPDC '!M305-'FY2016 RPDC '!H305</f>
        <v>-38736</v>
      </c>
      <c r="I313" s="55">
        <f>'FY2016 RPDC '!N305-'FY2016 RPDC '!I305</f>
        <v>-7855</v>
      </c>
      <c r="J313" s="59">
        <f>RealAuthFY11!J313-RealAuthFY10!J313</f>
        <v>7557.8000000000029</v>
      </c>
      <c r="K313" s="59">
        <f>RealAuthFY11!K313-RealAuthFY10!K313</f>
        <v>11408</v>
      </c>
      <c r="L313" s="59">
        <f>RealAuthFY11!L313-RealAuthFY10!L313</f>
        <v>54728.499999999942</v>
      </c>
      <c r="M313" s="59">
        <f>RealAuthFY11!M313-RealAuthFY10!M313</f>
        <v>-22931</v>
      </c>
      <c r="N313" s="59">
        <f>RealAuthFY11!N313-RealAuthFY10!N313</f>
        <v>0</v>
      </c>
      <c r="O313" s="59">
        <f>RealAuthFY11!O313-RealAuthFY10!O313</f>
        <v>0</v>
      </c>
      <c r="P313" s="59">
        <f>RealAuthFY11!P313-RealAuthFY10!P313</f>
        <v>50.599999999999909</v>
      </c>
      <c r="Q313" s="59">
        <f>RealAuthFY11!Q313-RealAuthFY10!Q313</f>
        <v>0</v>
      </c>
      <c r="R313" s="59">
        <f>RealAuthFY11!R313-RealAuthFY10!R313</f>
        <v>-0.14799999998649582</v>
      </c>
      <c r="S313" s="59">
        <f>RealAuthFY11!S313-RealAuthFY10!S313</f>
        <v>0.23999999999796273</v>
      </c>
      <c r="T313" s="59">
        <f>RealAuthFY11!T313-RealAuthFY10!T313</f>
        <v>-0.19600000000355067</v>
      </c>
      <c r="U313" s="59">
        <f>RealAuthFY11!U313-RealAuthFY10!U313</f>
        <v>73469.196000000462</v>
      </c>
    </row>
    <row r="314" spans="1:21" s="51" customFormat="1" ht="11.5" x14ac:dyDescent="0.25">
      <c r="A314" s="51">
        <f>'FY2016 RPDC '!A304</f>
        <v>306</v>
      </c>
      <c r="B314" s="51">
        <f>'FY2016 RPDC '!B304</f>
        <v>6579</v>
      </c>
      <c r="C314" s="51">
        <f>'FY2016 RPDC '!C304</f>
        <v>6579</v>
      </c>
      <c r="D314" s="52" t="str">
        <f>'FY2016 RPDC '!D306</f>
        <v>VAN BUREN</v>
      </c>
      <c r="E314" s="97">
        <f>RealAuthFY11!E314-RealAuthFY10!E314</f>
        <v>-25.400000000000091</v>
      </c>
      <c r="F314" s="55">
        <f>'FY2016 RPDC '!K306-'FY2016 RPDC '!F306</f>
        <v>80</v>
      </c>
      <c r="G314" s="55">
        <f>'FY2016 RPDC '!L306-'FY2016 RPDC '!G306</f>
        <v>46030.700000000186</v>
      </c>
      <c r="H314" s="55">
        <f>'FY2016 RPDC '!M306-'FY2016 RPDC '!H306</f>
        <v>0</v>
      </c>
      <c r="I314" s="55">
        <f>'FY2016 RPDC '!N306-'FY2016 RPDC '!I306</f>
        <v>46030.700000000186</v>
      </c>
      <c r="J314" s="59">
        <f>RealAuthFY11!J314-RealAuthFY10!J314</f>
        <v>-25257</v>
      </c>
      <c r="K314" s="59">
        <f>RealAuthFY11!K314-RealAuthFY10!K314</f>
        <v>23090</v>
      </c>
      <c r="L314" s="59">
        <f>RealAuthFY11!L314-RealAuthFY10!L314</f>
        <v>23762</v>
      </c>
      <c r="M314" s="59">
        <f>RealAuthFY11!M314-RealAuthFY10!M314</f>
        <v>-24585</v>
      </c>
      <c r="N314" s="59">
        <f>RealAuthFY11!N314-RealAuthFY10!N314</f>
        <v>0</v>
      </c>
      <c r="O314" s="59">
        <f>RealAuthFY11!O314-RealAuthFY10!O314</f>
        <v>0</v>
      </c>
      <c r="P314" s="59">
        <f>RealAuthFY11!P314-RealAuthFY10!P314</f>
        <v>0</v>
      </c>
      <c r="Q314" s="59">
        <f>RealAuthFY11!Q314-RealAuthFY10!Q314</f>
        <v>0</v>
      </c>
      <c r="R314" s="59">
        <f>RealAuthFY11!R314-RealAuthFY10!R314</f>
        <v>1909213.6279999998</v>
      </c>
      <c r="S314" s="59">
        <f>RealAuthFY11!S314-RealAuthFY10!S314</f>
        <v>202066.21399999998</v>
      </c>
      <c r="T314" s="59">
        <f>RealAuthFY11!T314-RealAuthFY10!T314</f>
        <v>143611.28599999999</v>
      </c>
      <c r="U314" s="59">
        <f>RealAuthFY11!U314-RealAuthFY10!U314</f>
        <v>2466791.8279999979</v>
      </c>
    </row>
    <row r="315" spans="1:21" s="51" customFormat="1" ht="11.5" x14ac:dyDescent="0.25">
      <c r="A315" s="51">
        <f>'FY2016 RPDC '!A305</f>
        <v>307</v>
      </c>
      <c r="B315" s="51">
        <f>'FY2016 RPDC '!B305</f>
        <v>6591</v>
      </c>
      <c r="C315" s="51">
        <f>'FY2016 RPDC '!C305</f>
        <v>6591</v>
      </c>
      <c r="D315" s="52" t="str">
        <f>'FY2016 RPDC '!D307</f>
        <v>VAN METER</v>
      </c>
      <c r="E315" s="97">
        <f>RealAuthFY11!E315-RealAuthFY10!E315</f>
        <v>-0.10000000000002274</v>
      </c>
      <c r="F315" s="55">
        <f>'FY2016 RPDC '!K307-'FY2016 RPDC '!F307</f>
        <v>80</v>
      </c>
      <c r="G315" s="55">
        <f>'FY2016 RPDC '!L307-'FY2016 RPDC '!G307</f>
        <v>-27244.399999999907</v>
      </c>
      <c r="H315" s="55">
        <f>'FY2016 RPDC '!M307-'FY2016 RPDC '!H307</f>
        <v>64039.879999999888</v>
      </c>
      <c r="I315" s="55">
        <f>'FY2016 RPDC '!N307-'FY2016 RPDC '!I307</f>
        <v>36795.479999999981</v>
      </c>
      <c r="J315" s="59">
        <f>RealAuthFY11!J315-RealAuthFY10!J315</f>
        <v>-44859.199999999983</v>
      </c>
      <c r="K315" s="59">
        <f>RealAuthFY11!K315-RealAuthFY10!K315</f>
        <v>17074</v>
      </c>
      <c r="L315" s="59">
        <f>RealAuthFY11!L315-RealAuthFY10!L315</f>
        <v>99955.20000000007</v>
      </c>
      <c r="M315" s="59">
        <f>RealAuthFY11!M315-RealAuthFY10!M315</f>
        <v>-11536</v>
      </c>
      <c r="N315" s="59">
        <f>RealAuthFY11!N315-RealAuthFY10!N315</f>
        <v>0</v>
      </c>
      <c r="O315" s="59">
        <f>RealAuthFY11!O315-RealAuthFY10!O315</f>
        <v>0</v>
      </c>
      <c r="P315" s="59">
        <f>RealAuthFY11!P315-RealAuthFY10!P315</f>
        <v>0</v>
      </c>
      <c r="Q315" s="59">
        <f>RealAuthFY11!Q315-RealAuthFY10!Q315</f>
        <v>0</v>
      </c>
      <c r="R315" s="59">
        <f>RealAuthFY11!R315-RealAuthFY10!R315</f>
        <v>-0.41300000000046566</v>
      </c>
      <c r="S315" s="59">
        <f>RealAuthFY11!S315-RealAuthFY10!S315</f>
        <v>0.30600000000413274</v>
      </c>
      <c r="T315" s="59">
        <f>RealAuthFY11!T315-RealAuthFY10!T315</f>
        <v>-0.49399999999877764</v>
      </c>
      <c r="U315" s="59">
        <f>RealAuthFY11!U315-RealAuthFY10!U315</f>
        <v>52778.398999999743</v>
      </c>
    </row>
    <row r="316" spans="1:21" s="51" customFormat="1" ht="11.5" x14ac:dyDescent="0.25">
      <c r="A316" s="51">
        <f>'FY2016 RPDC '!A306</f>
        <v>308</v>
      </c>
      <c r="B316" s="51">
        <f>'FY2016 RPDC '!B306</f>
        <v>6592</v>
      </c>
      <c r="C316" s="51">
        <f>'FY2016 RPDC '!C306</f>
        <v>6592</v>
      </c>
      <c r="D316" s="52" t="e">
        <f>'FY2016 RPDC '!#REF!</f>
        <v>#REF!</v>
      </c>
      <c r="E316" s="97">
        <f>RealAuthFY11!E316-RealAuthFY10!E316</f>
        <v>-0.69999999999993179</v>
      </c>
      <c r="F316" s="55" t="e">
        <f>'FY2016 RPDC '!#REF!-'FY2016 RPDC '!#REF!</f>
        <v>#REF!</v>
      </c>
      <c r="G316" s="55" t="e">
        <f>'FY2016 RPDC '!#REF!-'FY2016 RPDC '!#REF!</f>
        <v>#REF!</v>
      </c>
      <c r="H316" s="55" t="e">
        <f>'FY2016 RPDC '!#REF!-'FY2016 RPDC '!#REF!</f>
        <v>#REF!</v>
      </c>
      <c r="I316" s="55" t="e">
        <f>'FY2016 RPDC '!#REF!-'FY2016 RPDC '!#REF!</f>
        <v>#REF!</v>
      </c>
      <c r="J316" s="59">
        <f>RealAuthFY11!J316-RealAuthFY10!J316</f>
        <v>-46120</v>
      </c>
      <c r="K316" s="59">
        <f>RealAuthFY11!K316-RealAuthFY10!K316</f>
        <v>11140</v>
      </c>
      <c r="L316" s="59">
        <f>RealAuthFY11!L316-RealAuthFY10!L316</f>
        <v>56160</v>
      </c>
      <c r="M316" s="59">
        <f>RealAuthFY11!M316-RealAuthFY10!M316</f>
        <v>5915</v>
      </c>
      <c r="N316" s="59">
        <f>RealAuthFY11!N316-RealAuthFY10!N316</f>
        <v>0</v>
      </c>
      <c r="O316" s="59">
        <f>RealAuthFY11!O316-RealAuthFY10!O316</f>
        <v>0</v>
      </c>
      <c r="P316" s="59">
        <f>RealAuthFY11!P316-RealAuthFY10!P316</f>
        <v>0</v>
      </c>
      <c r="Q316" s="59">
        <f>RealAuthFY11!Q316-RealAuthFY10!Q316</f>
        <v>0</v>
      </c>
      <c r="R316" s="59">
        <f>RealAuthFY11!R316-RealAuthFY10!R316</f>
        <v>0.13599999999860302</v>
      </c>
      <c r="S316" s="59">
        <f>RealAuthFY11!S316-RealAuthFY10!S316</f>
        <v>0.37599999999656575</v>
      </c>
      <c r="T316" s="59">
        <f>RealAuthFY11!T316-RealAuthFY10!T316</f>
        <v>7.2000000000116415E-2</v>
      </c>
      <c r="U316" s="59">
        <f>RealAuthFY11!U316-RealAuthFY10!U316</f>
        <v>73126.283999999985</v>
      </c>
    </row>
    <row r="317" spans="1:21" s="51" customFormat="1" ht="11.5" x14ac:dyDescent="0.25">
      <c r="A317" s="51">
        <f>'FY2016 RPDC '!A307</f>
        <v>309</v>
      </c>
      <c r="B317" s="51">
        <f>'FY2016 RPDC '!B307</f>
        <v>6615</v>
      </c>
      <c r="C317" s="51">
        <f>'FY2016 RPDC '!C307</f>
        <v>6615</v>
      </c>
      <c r="D317" s="52" t="str">
        <f>'FY2016 RPDC '!D308</f>
        <v>VILLISCA</v>
      </c>
      <c r="E317" s="97">
        <f>RealAuthFY11!E317-RealAuthFY10!E317</f>
        <v>-11.399999999999977</v>
      </c>
      <c r="F317" s="55">
        <f>'FY2016 RPDC '!K308-'FY2016 RPDC '!F308</f>
        <v>80</v>
      </c>
      <c r="G317" s="55">
        <f>'FY2016 RPDC '!L308-'FY2016 RPDC '!G308</f>
        <v>77888</v>
      </c>
      <c r="H317" s="55">
        <f>'FY2016 RPDC '!M308-'FY2016 RPDC '!H308</f>
        <v>0</v>
      </c>
      <c r="I317" s="55">
        <f>'FY2016 RPDC '!N308-'FY2016 RPDC '!I308</f>
        <v>77888</v>
      </c>
      <c r="J317" s="59">
        <f>RealAuthFY11!J317-RealAuthFY10!J317</f>
        <v>29655.800000000017</v>
      </c>
      <c r="K317" s="59">
        <f>RealAuthFY11!K317-RealAuthFY10!K317</f>
        <v>-17879</v>
      </c>
      <c r="L317" s="59">
        <f>RealAuthFY11!L317-RealAuthFY10!L317</f>
        <v>6918</v>
      </c>
      <c r="M317" s="59">
        <f>RealAuthFY11!M317-RealAuthFY10!M317</f>
        <v>0</v>
      </c>
      <c r="N317" s="59">
        <f>RealAuthFY11!N317-RealAuthFY10!N317</f>
        <v>0</v>
      </c>
      <c r="O317" s="59">
        <f>RealAuthFY11!O317-RealAuthFY10!O317</f>
        <v>0</v>
      </c>
      <c r="P317" s="59">
        <f>RealAuthFY11!P317-RealAuthFY10!P317</f>
        <v>0</v>
      </c>
      <c r="Q317" s="59">
        <f>RealAuthFY11!Q317-RealAuthFY10!Q317</f>
        <v>70596</v>
      </c>
      <c r="R317" s="59">
        <f>RealAuthFY11!R317-RealAuthFY10!R317</f>
        <v>153195.42199999999</v>
      </c>
      <c r="S317" s="59">
        <f>RealAuthFY11!S317-RealAuthFY10!S317</f>
        <v>13547.223999999998</v>
      </c>
      <c r="T317" s="59">
        <f>RealAuthFY11!T317-RealAuthFY10!T317</f>
        <v>17827.762000000006</v>
      </c>
      <c r="U317" s="59">
        <f>RealAuthFY11!U317-RealAuthFY10!U317</f>
        <v>310656.68799999962</v>
      </c>
    </row>
    <row r="318" spans="1:21" s="51" customFormat="1" ht="11.5" x14ac:dyDescent="0.25">
      <c r="A318" s="51" t="e">
        <f>'FY2016 RPDC '!#REF!</f>
        <v>#REF!</v>
      </c>
      <c r="B318" s="51" t="e">
        <f>'FY2016 RPDC '!#REF!</f>
        <v>#REF!</v>
      </c>
      <c r="C318" s="51" t="e">
        <f>'FY2016 RPDC '!#REF!</f>
        <v>#REF!</v>
      </c>
      <c r="D318" s="52" t="str">
        <f>'FY2016 RPDC '!D309</f>
        <v>VINTON-SHELLSBURG</v>
      </c>
      <c r="E318" s="97" t="e">
        <f>RealAuthFY11!E318-RealAuthFY10!E318</f>
        <v>#REF!</v>
      </c>
      <c r="F318" s="55">
        <f>'FY2016 RPDC '!K309-'FY2016 RPDC '!F309</f>
        <v>80</v>
      </c>
      <c r="G318" s="55">
        <f>'FY2016 RPDC '!L309-'FY2016 RPDC '!G309</f>
        <v>176386.59999999963</v>
      </c>
      <c r="H318" s="55">
        <f>'FY2016 RPDC '!M309-'FY2016 RPDC '!H309</f>
        <v>-103846</v>
      </c>
      <c r="I318" s="55">
        <f>'FY2016 RPDC '!N309-'FY2016 RPDC '!I309</f>
        <v>72540.599999999627</v>
      </c>
      <c r="J318" s="59">
        <f>RealAuthFY11!J318-RealAuthFY10!J318</f>
        <v>-31795</v>
      </c>
      <c r="K318" s="59">
        <f>RealAuthFY11!K318-RealAuthFY10!K318</f>
        <v>-6382</v>
      </c>
      <c r="L318" s="59">
        <f>RealAuthFY11!L318-RealAuthFY10!L318</f>
        <v>14834</v>
      </c>
      <c r="M318" s="59">
        <f>RealAuthFY11!M318-RealAuthFY10!M318</f>
        <v>-17076</v>
      </c>
      <c r="N318" s="59">
        <f>RealAuthFY11!N318-RealAuthFY10!N318</f>
        <v>0</v>
      </c>
      <c r="O318" s="59">
        <f>RealAuthFY11!O318-RealAuthFY10!O318</f>
        <v>0</v>
      </c>
      <c r="P318" s="59">
        <f>RealAuthFY11!P318-RealAuthFY10!P318</f>
        <v>0</v>
      </c>
      <c r="Q318" s="59">
        <f>RealAuthFY11!Q318-RealAuthFY10!Q318</f>
        <v>0</v>
      </c>
      <c r="R318" s="59" t="e">
        <f>RealAuthFY11!R318-RealAuthFY10!R318</f>
        <v>#REF!</v>
      </c>
      <c r="S318" s="59" t="e">
        <f>RealAuthFY11!S318-RealAuthFY10!S318</f>
        <v>#REF!</v>
      </c>
      <c r="T318" s="59" t="e">
        <f>RealAuthFY11!T318-RealAuthFY10!T318</f>
        <v>#REF!</v>
      </c>
      <c r="U318" s="59" t="e">
        <f>RealAuthFY11!U318-RealAuthFY10!U318</f>
        <v>#REF!</v>
      </c>
    </row>
    <row r="319" spans="1:21" s="51" customFormat="1" ht="11.5" x14ac:dyDescent="0.25">
      <c r="A319" s="51">
        <f>'FY2016 RPDC '!A308</f>
        <v>311</v>
      </c>
      <c r="B319" s="51">
        <f>'FY2016 RPDC '!B308</f>
        <v>6651</v>
      </c>
      <c r="C319" s="51">
        <f>'FY2016 RPDC '!C308</f>
        <v>6651</v>
      </c>
      <c r="D319" s="52" t="str">
        <f>'FY2016 RPDC '!D310</f>
        <v>WACO</v>
      </c>
      <c r="E319" s="97">
        <f>RealAuthFY11!E319-RealAuthFY10!E319</f>
        <v>8</v>
      </c>
      <c r="F319" s="55">
        <f>'FY2016 RPDC '!K310-'FY2016 RPDC '!F310</f>
        <v>80</v>
      </c>
      <c r="G319" s="55">
        <f>'FY2016 RPDC '!L310-'FY2016 RPDC '!G310</f>
        <v>54288</v>
      </c>
      <c r="H319" s="55">
        <f>'FY2016 RPDC '!M310-'FY2016 RPDC '!H310</f>
        <v>-16175</v>
      </c>
      <c r="I319" s="55">
        <f>'FY2016 RPDC '!N310-'FY2016 RPDC '!I310</f>
        <v>38113</v>
      </c>
      <c r="J319" s="59">
        <f>RealAuthFY11!J319-RealAuthFY10!J319</f>
        <v>-87575</v>
      </c>
      <c r="K319" s="59">
        <f>RealAuthFY11!K319-RealAuthFY10!K319</f>
        <v>-6050</v>
      </c>
      <c r="L319" s="59">
        <f>RealAuthFY11!L319-RealAuthFY10!L319</f>
        <v>-17990</v>
      </c>
      <c r="M319" s="59">
        <f>RealAuthFY11!M319-RealAuthFY10!M319</f>
        <v>0</v>
      </c>
      <c r="N319" s="59">
        <f>RealAuthFY11!N319-RealAuthFY10!N319</f>
        <v>0</v>
      </c>
      <c r="O319" s="59">
        <f>RealAuthFY11!O319-RealAuthFY10!O319</f>
        <v>0</v>
      </c>
      <c r="P319" s="59">
        <f>RealAuthFY11!P319-RealAuthFY10!P319</f>
        <v>-3917.1000000000004</v>
      </c>
      <c r="Q319" s="59">
        <f>RealAuthFY11!Q319-RealAuthFY10!Q319</f>
        <v>0</v>
      </c>
      <c r="R319" s="59">
        <f>RealAuthFY11!R319-RealAuthFY10!R319</f>
        <v>-5.1000000006752089E-2</v>
      </c>
      <c r="S319" s="59">
        <f>RealAuthFY11!S319-RealAuthFY10!S319</f>
        <v>-0.14600000000064028</v>
      </c>
      <c r="T319" s="59">
        <f>RealAuthFY11!T319-RealAuthFY10!T319</f>
        <v>0.46399999999994179</v>
      </c>
      <c r="U319" s="59">
        <f>RealAuthFY11!U319-RealAuthFY10!U319</f>
        <v>-37643.833000000101</v>
      </c>
    </row>
    <row r="320" spans="1:21" s="51" customFormat="1" ht="11.5" x14ac:dyDescent="0.25">
      <c r="A320" s="51">
        <f>'FY2016 RPDC '!A309</f>
        <v>312</v>
      </c>
      <c r="B320" s="51">
        <f>'FY2016 RPDC '!B309</f>
        <v>6660</v>
      </c>
      <c r="C320" s="51">
        <f>'FY2016 RPDC '!C309</f>
        <v>6660</v>
      </c>
      <c r="D320" s="52" t="str">
        <f>'FY2016 RPDC '!D311</f>
        <v>WALNUT</v>
      </c>
      <c r="E320" s="97">
        <f>RealAuthFY11!E320-RealAuthFY10!E320</f>
        <v>7.6999999999998181</v>
      </c>
      <c r="F320" s="55">
        <f>'FY2016 RPDC '!K311-'FY2016 RPDC '!F311</f>
        <v>80</v>
      </c>
      <c r="G320" s="55">
        <f>'FY2016 RPDC '!L311-'FY2016 RPDC '!G311</f>
        <v>-14097</v>
      </c>
      <c r="H320" s="55">
        <f>'FY2016 RPDC '!M311-'FY2016 RPDC '!H311</f>
        <v>-118868.34999999998</v>
      </c>
      <c r="I320" s="55">
        <f>'FY2016 RPDC '!N311-'FY2016 RPDC '!I311</f>
        <v>-132965.34999999998</v>
      </c>
      <c r="J320" s="59">
        <f>RealAuthFY11!J320-RealAuthFY10!J320</f>
        <v>4419.2000000000116</v>
      </c>
      <c r="K320" s="59">
        <f>RealAuthFY11!K320-RealAuthFY10!K320</f>
        <v>-115</v>
      </c>
      <c r="L320" s="59">
        <f>RealAuthFY11!L320-RealAuthFY10!L320</f>
        <v>7360</v>
      </c>
      <c r="M320" s="59">
        <f>RealAuthFY11!M320-RealAuthFY10!M320</f>
        <v>-5818</v>
      </c>
      <c r="N320" s="59">
        <f>RealAuthFY11!N320-RealAuthFY10!N320</f>
        <v>0</v>
      </c>
      <c r="O320" s="59">
        <f>RealAuthFY11!O320-RealAuthFY10!O320</f>
        <v>0</v>
      </c>
      <c r="P320" s="59">
        <f>RealAuthFY11!P320-RealAuthFY10!P320</f>
        <v>0</v>
      </c>
      <c r="Q320" s="59">
        <f>RealAuthFY11!Q320-RealAuthFY10!Q320</f>
        <v>0</v>
      </c>
      <c r="R320" s="59">
        <f>RealAuthFY11!R320-RealAuthFY10!R320</f>
        <v>663511.82999999984</v>
      </c>
      <c r="S320" s="59">
        <f>RealAuthFY11!S320-RealAuthFY10!S320</f>
        <v>68343.689999999988</v>
      </c>
      <c r="T320" s="59">
        <f>RealAuthFY11!T320-RealAuthFY10!T320</f>
        <v>80638.209999999992</v>
      </c>
      <c r="U320" s="59">
        <f>RealAuthFY11!U320-RealAuthFY10!U320</f>
        <v>890880.52999999933</v>
      </c>
    </row>
    <row r="321" spans="1:21" s="51" customFormat="1" ht="11.5" x14ac:dyDescent="0.25">
      <c r="A321" s="51">
        <f>'FY2016 RPDC '!A310</f>
        <v>313</v>
      </c>
      <c r="B321" s="51">
        <f>'FY2016 RPDC '!B310</f>
        <v>6700</v>
      </c>
      <c r="C321" s="51">
        <f>'FY2016 RPDC '!C310</f>
        <v>6700</v>
      </c>
      <c r="D321" s="52" t="str">
        <f>'FY2016 RPDC '!D312</f>
        <v>WAPELLO</v>
      </c>
      <c r="E321" s="97">
        <f>RealAuthFY11!E321-RealAuthFY10!E321</f>
        <v>2.3999999999999773</v>
      </c>
      <c r="F321" s="55">
        <f>'FY2016 RPDC '!K312-'FY2016 RPDC '!F312</f>
        <v>80</v>
      </c>
      <c r="G321" s="55">
        <f>'FY2016 RPDC '!L312-'FY2016 RPDC '!G312</f>
        <v>3208</v>
      </c>
      <c r="H321" s="55">
        <f>'FY2016 RPDC '!M312-'FY2016 RPDC '!H312</f>
        <v>-77704.570000000298</v>
      </c>
      <c r="I321" s="55">
        <f>'FY2016 RPDC '!N312-'FY2016 RPDC '!I312</f>
        <v>-74496.570000000298</v>
      </c>
      <c r="J321" s="59">
        <f>RealAuthFY11!J321-RealAuthFY10!J321</f>
        <v>8896</v>
      </c>
      <c r="K321" s="59">
        <f>RealAuthFY11!K321-RealAuthFY10!K321</f>
        <v>-31362</v>
      </c>
      <c r="L321" s="59">
        <f>RealAuthFY11!L321-RealAuthFY10!L321</f>
        <v>18634</v>
      </c>
      <c r="M321" s="59">
        <f>RealAuthFY11!M321-RealAuthFY10!M321</f>
        <v>-25460</v>
      </c>
      <c r="N321" s="59">
        <f>RealAuthFY11!N321-RealAuthFY10!N321</f>
        <v>0</v>
      </c>
      <c r="O321" s="59">
        <f>RealAuthFY11!O321-RealAuthFY10!O321</f>
        <v>0</v>
      </c>
      <c r="P321" s="59">
        <f>RealAuthFY11!P321-RealAuthFY10!P321</f>
        <v>126.5</v>
      </c>
      <c r="Q321" s="59">
        <f>RealAuthFY11!Q321-RealAuthFY10!Q321</f>
        <v>14953.2</v>
      </c>
      <c r="R321" s="59">
        <f>RealAuthFY11!R321-RealAuthFY10!R321</f>
        <v>182271.29800000001</v>
      </c>
      <c r="S321" s="59">
        <f>RealAuthFY11!S321-RealAuthFY10!S321</f>
        <v>17463.711000000003</v>
      </c>
      <c r="T321" s="59">
        <f>RealAuthFY11!T321-RealAuthFY10!T321</f>
        <v>16959.633000000002</v>
      </c>
      <c r="U321" s="59">
        <f>RealAuthFY11!U321-RealAuthFY10!U321</f>
        <v>240595.34199999971</v>
      </c>
    </row>
    <row r="322" spans="1:21" s="51" customFormat="1" ht="11.5" x14ac:dyDescent="0.25">
      <c r="A322" s="51">
        <f>'FY2016 RPDC '!A311</f>
        <v>314</v>
      </c>
      <c r="B322" s="51">
        <f>'FY2016 RPDC '!B311</f>
        <v>6750</v>
      </c>
      <c r="C322" s="51">
        <f>'FY2016 RPDC '!C311</f>
        <v>6750</v>
      </c>
      <c r="D322" s="52" t="str">
        <f>'FY2016 RPDC '!D313</f>
        <v>WAPSIE VALLEY</v>
      </c>
      <c r="E322" s="97">
        <f>RealAuthFY11!E322-RealAuthFY10!E322</f>
        <v>-4.1999999999999886</v>
      </c>
      <c r="F322" s="55">
        <f>'FY2016 RPDC '!K313-'FY2016 RPDC '!F313</f>
        <v>80</v>
      </c>
      <c r="G322" s="55">
        <f>'FY2016 RPDC '!L313-'FY2016 RPDC '!G313</f>
        <v>-109452.59999999963</v>
      </c>
      <c r="H322" s="55">
        <f>'FY2016 RPDC '!M313-'FY2016 RPDC '!H313</f>
        <v>155452.29000000004</v>
      </c>
      <c r="I322" s="55">
        <f>'FY2016 RPDC '!N313-'FY2016 RPDC '!I313</f>
        <v>45999.69000000041</v>
      </c>
      <c r="J322" s="59">
        <f>RealAuthFY11!J322-RealAuthFY10!J322</f>
        <v>-58921.600000000035</v>
      </c>
      <c r="K322" s="59">
        <f>RealAuthFY11!K322-RealAuthFY10!K322</f>
        <v>11536</v>
      </c>
      <c r="L322" s="59">
        <f>RealAuthFY11!L322-RealAuthFY10!L322</f>
        <v>-24833</v>
      </c>
      <c r="M322" s="59">
        <f>RealAuthFY11!M322-RealAuthFY10!M322</f>
        <v>0</v>
      </c>
      <c r="N322" s="59">
        <f>RealAuthFY11!N322-RealAuthFY10!N322</f>
        <v>0</v>
      </c>
      <c r="O322" s="59">
        <f>RealAuthFY11!O322-RealAuthFY10!O322</f>
        <v>0</v>
      </c>
      <c r="P322" s="59">
        <f>RealAuthFY11!P322-RealAuthFY10!P322</f>
        <v>0</v>
      </c>
      <c r="Q322" s="59">
        <f>RealAuthFY11!Q322-RealAuthFY10!Q322</f>
        <v>0</v>
      </c>
      <c r="R322" s="59">
        <f>RealAuthFY11!R322-RealAuthFY10!R322</f>
        <v>0.35999999998603016</v>
      </c>
      <c r="S322" s="59">
        <f>RealAuthFY11!S322-RealAuthFY10!S322</f>
        <v>-3.6000000000058208E-2</v>
      </c>
      <c r="T322" s="59">
        <f>RealAuthFY11!T322-RealAuthFY10!T322</f>
        <v>0.25800000000162981</v>
      </c>
      <c r="U322" s="59">
        <f>RealAuthFY11!U322-RealAuthFY10!U322</f>
        <v>-205183.36800000048</v>
      </c>
    </row>
    <row r="323" spans="1:21" s="51" customFormat="1" ht="11.5" x14ac:dyDescent="0.25">
      <c r="A323" s="51">
        <f>'FY2016 RPDC '!A312</f>
        <v>315</v>
      </c>
      <c r="B323" s="51">
        <f>'FY2016 RPDC '!B312</f>
        <v>6759</v>
      </c>
      <c r="C323" s="51">
        <f>'FY2016 RPDC '!C312</f>
        <v>6759</v>
      </c>
      <c r="D323" s="52" t="str">
        <f>'FY2016 RPDC '!D314</f>
        <v>WASHINGTON</v>
      </c>
      <c r="E323" s="97">
        <f>RealAuthFY11!E323-RealAuthFY10!E323</f>
        <v>-8</v>
      </c>
      <c r="F323" s="55">
        <f>'FY2016 RPDC '!K314-'FY2016 RPDC '!F314</f>
        <v>80</v>
      </c>
      <c r="G323" s="55">
        <f>'FY2016 RPDC '!L314-'FY2016 RPDC '!G314</f>
        <v>-31919</v>
      </c>
      <c r="H323" s="55">
        <f>'FY2016 RPDC '!M314-'FY2016 RPDC '!H314</f>
        <v>145526.6400000006</v>
      </c>
      <c r="I323" s="55">
        <f>'FY2016 RPDC '!N314-'FY2016 RPDC '!I314</f>
        <v>113607.6400000006</v>
      </c>
      <c r="J323" s="59">
        <f>RealAuthFY11!J323-RealAuthFY10!J323</f>
        <v>37584.5</v>
      </c>
      <c r="K323" s="59">
        <f>RealAuthFY11!K323-RealAuthFY10!K323</f>
        <v>87520</v>
      </c>
      <c r="L323" s="59">
        <f>RealAuthFY11!L323-RealAuthFY10!L323</f>
        <v>-39302</v>
      </c>
      <c r="M323" s="59">
        <f>RealAuthFY11!M323-RealAuthFY10!M323</f>
        <v>-35100</v>
      </c>
      <c r="N323" s="59">
        <f>RealAuthFY11!N323-RealAuthFY10!N323</f>
        <v>0</v>
      </c>
      <c r="O323" s="59">
        <f>RealAuthFY11!O323-RealAuthFY10!O323</f>
        <v>0</v>
      </c>
      <c r="P323" s="59">
        <f>RealAuthFY11!P323-RealAuthFY10!P323</f>
        <v>-6435.0000000000009</v>
      </c>
      <c r="Q323" s="59">
        <f>RealAuthFY11!Q323-RealAuthFY10!Q323</f>
        <v>0</v>
      </c>
      <c r="R323" s="59">
        <f>RealAuthFY11!R323-RealAuthFY10!R323</f>
        <v>0.26399999996647239</v>
      </c>
      <c r="S323" s="59">
        <f>RealAuthFY11!S323-RealAuthFY10!S323</f>
        <v>8.8000000003376044E-2</v>
      </c>
      <c r="T323" s="59">
        <f>RealAuthFY11!T323-RealAuthFY10!T323</f>
        <v>0.32800000000861473</v>
      </c>
      <c r="U323" s="59">
        <f>RealAuthFY11!U323-RealAuthFY10!U323</f>
        <v>-30228.389999999665</v>
      </c>
    </row>
    <row r="324" spans="1:21" s="51" customFormat="1" ht="11.5" x14ac:dyDescent="0.25">
      <c r="A324" s="51">
        <f>'FY2016 RPDC '!A313</f>
        <v>316</v>
      </c>
      <c r="B324" s="51">
        <f>'FY2016 RPDC '!B313</f>
        <v>6762</v>
      </c>
      <c r="C324" s="51">
        <f>'FY2016 RPDC '!C313</f>
        <v>6762</v>
      </c>
      <c r="D324" s="52" t="str">
        <f>'FY2016 RPDC '!D315</f>
        <v>WATERLOO</v>
      </c>
      <c r="E324" s="97">
        <f>RealAuthFY11!E324-RealAuthFY10!E324</f>
        <v>-25.699999999999932</v>
      </c>
      <c r="F324" s="55">
        <f>'FY2016 RPDC '!K315-'FY2016 RPDC '!F315</f>
        <v>80</v>
      </c>
      <c r="G324" s="55">
        <f>'FY2016 RPDC '!L315-'FY2016 RPDC '!G315</f>
        <v>1795360.3999999911</v>
      </c>
      <c r="H324" s="55">
        <f>'FY2016 RPDC '!M315-'FY2016 RPDC '!H315</f>
        <v>0</v>
      </c>
      <c r="I324" s="55">
        <f>'FY2016 RPDC '!N315-'FY2016 RPDC '!I315</f>
        <v>1795360.3999999911</v>
      </c>
      <c r="J324" s="59">
        <f>RealAuthFY11!J324-RealAuthFY10!J324</f>
        <v>-25815.399999999907</v>
      </c>
      <c r="K324" s="59">
        <f>RealAuthFY11!K324-RealAuthFY10!K324</f>
        <v>12147</v>
      </c>
      <c r="L324" s="59">
        <f>RealAuthFY11!L324-RealAuthFY10!L324</f>
        <v>-46737</v>
      </c>
      <c r="M324" s="59">
        <f>RealAuthFY11!M324-RealAuthFY10!M324</f>
        <v>-899808</v>
      </c>
      <c r="N324" s="59">
        <f>RealAuthFY11!N324-RealAuthFY10!N324</f>
        <v>0</v>
      </c>
      <c r="O324" s="59">
        <f>RealAuthFY11!O324-RealAuthFY10!O324</f>
        <v>0</v>
      </c>
      <c r="P324" s="59">
        <f>RealAuthFY11!P324-RealAuthFY10!P324</f>
        <v>-11243.54</v>
      </c>
      <c r="Q324" s="59">
        <f>RealAuthFY11!Q324-RealAuthFY10!Q324</f>
        <v>33079.200000000012</v>
      </c>
      <c r="R324" s="59">
        <f>RealAuthFY11!R324-RealAuthFY10!R324</f>
        <v>148028.36800000005</v>
      </c>
      <c r="S324" s="59">
        <f>RealAuthFY11!S324-RealAuthFY10!S324</f>
        <v>11894.747000000001</v>
      </c>
      <c r="T324" s="59">
        <f>RealAuthFY11!T324-RealAuthFY10!T324</f>
        <v>20366.261000000002</v>
      </c>
      <c r="U324" s="59">
        <f>RealAuthFY11!U324-RealAuthFY10!U324</f>
        <v>-712088.67400000105</v>
      </c>
    </row>
    <row r="325" spans="1:21" s="51" customFormat="1" ht="11.5" x14ac:dyDescent="0.25">
      <c r="A325" s="51">
        <f>'FY2016 RPDC '!A314</f>
        <v>317</v>
      </c>
      <c r="B325" s="51">
        <f>'FY2016 RPDC '!B314</f>
        <v>6768</v>
      </c>
      <c r="C325" s="51">
        <f>'FY2016 RPDC '!C314</f>
        <v>6768</v>
      </c>
      <c r="D325" s="52" t="str">
        <f>'FY2016 RPDC '!D316</f>
        <v>WAUKEE</v>
      </c>
      <c r="E325" s="97">
        <f>RealAuthFY11!E325-RealAuthFY10!E325</f>
        <v>-27.099999999999909</v>
      </c>
      <c r="F325" s="55">
        <f>'FY2016 RPDC '!K316-'FY2016 RPDC '!F316</f>
        <v>80</v>
      </c>
      <c r="G325" s="55">
        <f>'FY2016 RPDC '!L316-'FY2016 RPDC '!G316</f>
        <v>3787463.799999997</v>
      </c>
      <c r="H325" s="55">
        <f>'FY2016 RPDC '!M316-'FY2016 RPDC '!H316</f>
        <v>0</v>
      </c>
      <c r="I325" s="55">
        <f>'FY2016 RPDC '!N316-'FY2016 RPDC '!I316</f>
        <v>3787463.799999997</v>
      </c>
      <c r="J325" s="59">
        <f>RealAuthFY11!J325-RealAuthFY10!J325</f>
        <v>-58986.600000000093</v>
      </c>
      <c r="K325" s="59">
        <f>RealAuthFY11!K325-RealAuthFY10!K325</f>
        <v>28150</v>
      </c>
      <c r="L325" s="59">
        <f>RealAuthFY11!L325-RealAuthFY10!L325</f>
        <v>-1343.6999999997206</v>
      </c>
      <c r="M325" s="59">
        <f>RealAuthFY11!M325-RealAuthFY10!M325</f>
        <v>6343</v>
      </c>
      <c r="N325" s="59">
        <f>RealAuthFY11!N325-RealAuthFY10!N325</f>
        <v>0</v>
      </c>
      <c r="O325" s="59">
        <f>RealAuthFY11!O325-RealAuthFY10!O325</f>
        <v>0</v>
      </c>
      <c r="P325" s="59">
        <f>RealAuthFY11!P325-RealAuthFY10!P325</f>
        <v>-98488.719999999972</v>
      </c>
      <c r="Q325" s="59">
        <f>RealAuthFY11!Q325-RealAuthFY10!Q325</f>
        <v>0</v>
      </c>
      <c r="R325" s="59">
        <f>RealAuthFY11!R325-RealAuthFY10!R325</f>
        <v>0.23099999991245568</v>
      </c>
      <c r="S325" s="59">
        <f>RealAuthFY11!S325-RealAuthFY10!S325</f>
        <v>1.3000000006286427E-2</v>
      </c>
      <c r="T325" s="59">
        <f>RealAuthFY11!T325-RealAuthFY10!T325</f>
        <v>-0.33699999999953434</v>
      </c>
      <c r="U325" s="59">
        <f>RealAuthFY11!U325-RealAuthFY10!U325</f>
        <v>-10718.472999997437</v>
      </c>
    </row>
    <row r="326" spans="1:21" s="51" customFormat="1" ht="11.5" x14ac:dyDescent="0.25">
      <c r="A326" s="51">
        <f>'FY2016 RPDC '!A315</f>
        <v>318</v>
      </c>
      <c r="B326" s="51">
        <f>'FY2016 RPDC '!B315</f>
        <v>6795</v>
      </c>
      <c r="C326" s="51">
        <f>'FY2016 RPDC '!C315</f>
        <v>6795</v>
      </c>
      <c r="D326" s="52" t="str">
        <f>'FY2016 RPDC '!D317</f>
        <v>WAVERLY-SHELL ROCK</v>
      </c>
      <c r="E326" s="97">
        <f>RealAuthFY11!E326-RealAuthFY10!E326</f>
        <v>142.10000000000036</v>
      </c>
      <c r="F326" s="55">
        <f>'FY2016 RPDC '!K317-'FY2016 RPDC '!F317</f>
        <v>80</v>
      </c>
      <c r="G326" s="55">
        <f>'FY2016 RPDC '!L317-'FY2016 RPDC '!G317</f>
        <v>420451.40000000037</v>
      </c>
      <c r="H326" s="55">
        <f>'FY2016 RPDC '!M317-'FY2016 RPDC '!H317</f>
        <v>0</v>
      </c>
      <c r="I326" s="55">
        <f>'FY2016 RPDC '!N317-'FY2016 RPDC '!I317</f>
        <v>420451.40000000037</v>
      </c>
      <c r="J326" s="59">
        <f>RealAuthFY11!J326-RealAuthFY10!J326</f>
        <v>-41717.4</v>
      </c>
      <c r="K326" s="59">
        <f>RealAuthFY11!K326-RealAuthFY10!K326</f>
        <v>5791</v>
      </c>
      <c r="L326" s="59">
        <f>RealAuthFY11!L326-RealAuthFY10!L326</f>
        <v>37276</v>
      </c>
      <c r="M326" s="59">
        <f>RealAuthFY11!M326-RealAuthFY10!M326</f>
        <v>0</v>
      </c>
      <c r="N326" s="59">
        <f>RealAuthFY11!N326-RealAuthFY10!N326</f>
        <v>0</v>
      </c>
      <c r="O326" s="59">
        <f>RealAuthFY11!O326-RealAuthFY10!O326</f>
        <v>0</v>
      </c>
      <c r="P326" s="59">
        <f>RealAuthFY11!P326-RealAuthFY10!P326</f>
        <v>-1198.1199999999999</v>
      </c>
      <c r="Q326" s="59">
        <f>RealAuthFY11!Q326-RealAuthFY10!Q326</f>
        <v>5199.5999999999913</v>
      </c>
      <c r="R326" s="59">
        <f>RealAuthFY11!R326-RealAuthFY10!R326</f>
        <v>5563843.5719999997</v>
      </c>
      <c r="S326" s="59">
        <f>RealAuthFY11!S326-RealAuthFY10!S326</f>
        <v>600828.42700000003</v>
      </c>
      <c r="T326" s="59">
        <f>RealAuthFY11!T326-RealAuthFY10!T326</f>
        <v>625150.03399999999</v>
      </c>
      <c r="U326" s="59">
        <f>RealAuthFY11!U326-RealAuthFY10!U326</f>
        <v>8590533.5129999816</v>
      </c>
    </row>
    <row r="327" spans="1:21" s="51" customFormat="1" ht="11.5" x14ac:dyDescent="0.25">
      <c r="A327" s="51">
        <f>'FY2016 RPDC '!A316</f>
        <v>319</v>
      </c>
      <c r="B327" s="51">
        <f>'FY2016 RPDC '!B316</f>
        <v>6822</v>
      </c>
      <c r="C327" s="51">
        <f>'FY2016 RPDC '!C316</f>
        <v>6822</v>
      </c>
      <c r="D327" s="52" t="str">
        <f>'FY2016 RPDC '!D318</f>
        <v>WAYNE</v>
      </c>
      <c r="E327" s="97">
        <f>RealAuthFY11!E327-RealAuthFY10!E327</f>
        <v>484.69999999999891</v>
      </c>
      <c r="F327" s="55">
        <f>'FY2016 RPDC '!K318-'FY2016 RPDC '!F318</f>
        <v>80</v>
      </c>
      <c r="G327" s="55">
        <f>'FY2016 RPDC '!L318-'FY2016 RPDC '!G318</f>
        <v>-38717.300000000279</v>
      </c>
      <c r="H327" s="55">
        <f>'FY2016 RPDC '!M318-'FY2016 RPDC '!H318</f>
        <v>22147.060000000522</v>
      </c>
      <c r="I327" s="55">
        <f>'FY2016 RPDC '!N318-'FY2016 RPDC '!I318</f>
        <v>-16570.239999999758</v>
      </c>
      <c r="J327" s="59">
        <f>RealAuthFY11!J327-RealAuthFY10!J327</f>
        <v>-7795.0999999999767</v>
      </c>
      <c r="K327" s="59">
        <f>RealAuthFY11!K327-RealAuthFY10!K327</f>
        <v>11538</v>
      </c>
      <c r="L327" s="59">
        <f>RealAuthFY11!L327-RealAuthFY10!L327</f>
        <v>4945</v>
      </c>
      <c r="M327" s="59">
        <f>RealAuthFY11!M327-RealAuthFY10!M327</f>
        <v>0</v>
      </c>
      <c r="N327" s="59">
        <f>RealAuthFY11!N327-RealAuthFY10!N327</f>
        <v>0</v>
      </c>
      <c r="O327" s="59">
        <f>RealAuthFY11!O327-RealAuthFY10!O327</f>
        <v>0</v>
      </c>
      <c r="P327" s="59">
        <f>RealAuthFY11!P327-RealAuthFY10!P327</f>
        <v>-1269.18</v>
      </c>
      <c r="Q327" s="59">
        <f>RealAuthFY11!Q327-RealAuthFY10!Q327</f>
        <v>9130.8000000000029</v>
      </c>
      <c r="R327" s="59">
        <f>RealAuthFY11!R327-RealAuthFY10!R327</f>
        <v>4121693.4919999996</v>
      </c>
      <c r="S327" s="59">
        <f>RealAuthFY11!S327-RealAuthFY10!S327</f>
        <v>401044.54399999994</v>
      </c>
      <c r="T327" s="59">
        <f>RealAuthFY11!T327-RealAuthFY10!T327</f>
        <v>491622.77999999997</v>
      </c>
      <c r="U327" s="59">
        <f>RealAuthFY11!U327-RealAuthFY10!U327</f>
        <v>8818374.1359999925</v>
      </c>
    </row>
    <row r="328" spans="1:21" s="51" customFormat="1" ht="11.5" x14ac:dyDescent="0.25">
      <c r="A328" s="51">
        <f>'FY2016 RPDC '!A317</f>
        <v>320</v>
      </c>
      <c r="B328" s="51">
        <f>'FY2016 RPDC '!B317</f>
        <v>6840</v>
      </c>
      <c r="C328" s="51">
        <f>'FY2016 RPDC '!C317</f>
        <v>6840</v>
      </c>
      <c r="D328" s="52" t="str">
        <f>'FY2016 RPDC '!D319</f>
        <v>WEBSTER CITY</v>
      </c>
      <c r="E328" s="97">
        <f>RealAuthFY11!E328-RealAuthFY10!E328</f>
        <v>40.600000000000136</v>
      </c>
      <c r="F328" s="55">
        <f>'FY2016 RPDC '!K319-'FY2016 RPDC '!F319</f>
        <v>80</v>
      </c>
      <c r="G328" s="55">
        <f>'FY2016 RPDC '!L319-'FY2016 RPDC '!G319</f>
        <v>45955.799999998882</v>
      </c>
      <c r="H328" s="55">
        <f>'FY2016 RPDC '!M319-'FY2016 RPDC '!H319</f>
        <v>52679.000000001863</v>
      </c>
      <c r="I328" s="55">
        <f>'FY2016 RPDC '!N319-'FY2016 RPDC '!I319</f>
        <v>98634.800000000745</v>
      </c>
      <c r="J328" s="59">
        <f>RealAuthFY11!J328-RealAuthFY10!J328</f>
        <v>-29742</v>
      </c>
      <c r="K328" s="59">
        <f>RealAuthFY11!K328-RealAuthFY10!K328</f>
        <v>-115</v>
      </c>
      <c r="L328" s="59">
        <f>RealAuthFY11!L328-RealAuthFY10!L328</f>
        <v>84529</v>
      </c>
      <c r="M328" s="59">
        <f>RealAuthFY11!M328-RealAuthFY10!M328</f>
        <v>0</v>
      </c>
      <c r="N328" s="59">
        <f>RealAuthFY11!N328-RealAuthFY10!N328</f>
        <v>0</v>
      </c>
      <c r="O328" s="59">
        <f>RealAuthFY11!O328-RealAuthFY10!O328</f>
        <v>0</v>
      </c>
      <c r="P328" s="59">
        <f>RealAuthFY11!P328-RealAuthFY10!P328</f>
        <v>-1268.96</v>
      </c>
      <c r="Q328" s="59">
        <f>RealAuthFY11!Q328-RealAuthFY10!Q328</f>
        <v>0</v>
      </c>
      <c r="R328" s="59">
        <f>RealAuthFY11!R328-RealAuthFY10!R328</f>
        <v>762833.10800000001</v>
      </c>
      <c r="S328" s="59">
        <f>RealAuthFY11!S328-RealAuthFY10!S328</f>
        <v>77477.409</v>
      </c>
      <c r="T328" s="59">
        <f>RealAuthFY11!T328-RealAuthFY10!T328</f>
        <v>80914.070999999996</v>
      </c>
      <c r="U328" s="59">
        <f>RealAuthFY11!U328-RealAuthFY10!U328</f>
        <v>1395079.027999999</v>
      </c>
    </row>
    <row r="329" spans="1:21" s="51" customFormat="1" ht="11.5" x14ac:dyDescent="0.25">
      <c r="A329" s="51">
        <f>'FY2016 RPDC '!A318</f>
        <v>321</v>
      </c>
      <c r="B329" s="51">
        <f>'FY2016 RPDC '!B318</f>
        <v>6854</v>
      </c>
      <c r="C329" s="51">
        <f>'FY2016 RPDC '!C318</f>
        <v>6854</v>
      </c>
      <c r="D329" s="52" t="str">
        <f>'FY2016 RPDC '!D320</f>
        <v>WEST BEND-MALLARD</v>
      </c>
      <c r="E329" s="97">
        <f>RealAuthFY11!E329-RealAuthFY10!E329</f>
        <v>-12.600000000000023</v>
      </c>
      <c r="F329" s="55">
        <f>'FY2016 RPDC '!K320-'FY2016 RPDC '!F320</f>
        <v>80</v>
      </c>
      <c r="G329" s="55">
        <f>'FY2016 RPDC '!L320-'FY2016 RPDC '!G320</f>
        <v>175454</v>
      </c>
      <c r="H329" s="55">
        <f>'FY2016 RPDC '!M320-'FY2016 RPDC '!H320</f>
        <v>0</v>
      </c>
      <c r="I329" s="55">
        <f>'FY2016 RPDC '!N320-'FY2016 RPDC '!I320</f>
        <v>175454</v>
      </c>
      <c r="J329" s="59">
        <f>RealAuthFY11!J329-RealAuthFY10!J329</f>
        <v>-3303</v>
      </c>
      <c r="K329" s="59">
        <f>RealAuthFY11!K329-RealAuthFY10!K329</f>
        <v>5782</v>
      </c>
      <c r="L329" s="59">
        <f>RealAuthFY11!L329-RealAuthFY10!L329</f>
        <v>-14116.5</v>
      </c>
      <c r="M329" s="59">
        <f>RealAuthFY11!M329-RealAuthFY10!M329</f>
        <v>18611</v>
      </c>
      <c r="N329" s="59">
        <f>RealAuthFY11!N329-RealAuthFY10!N329</f>
        <v>0</v>
      </c>
      <c r="O329" s="59">
        <f>RealAuthFY11!O329-RealAuthFY10!O329</f>
        <v>0</v>
      </c>
      <c r="P329" s="59">
        <f>RealAuthFY11!P329-RealAuthFY10!P329</f>
        <v>-1297.3399999999999</v>
      </c>
      <c r="Q329" s="59">
        <f>RealAuthFY11!Q329-RealAuthFY10!Q329</f>
        <v>0</v>
      </c>
      <c r="R329" s="59">
        <f>RealAuthFY11!R329-RealAuthFY10!R329</f>
        <v>140245.29599999994</v>
      </c>
      <c r="S329" s="59">
        <f>RealAuthFY11!S329-RealAuthFY10!S329</f>
        <v>15597.284999999993</v>
      </c>
      <c r="T329" s="59">
        <f>RealAuthFY11!T329-RealAuthFY10!T329</f>
        <v>13778.342999999997</v>
      </c>
      <c r="U329" s="59">
        <f>RealAuthFY11!U329-RealAuthFY10!U329</f>
        <v>158726.84400000051</v>
      </c>
    </row>
    <row r="330" spans="1:21" s="51" customFormat="1" ht="11.5" x14ac:dyDescent="0.25">
      <c r="A330" s="51">
        <f>'FY2016 RPDC '!A319</f>
        <v>322</v>
      </c>
      <c r="B330" s="51">
        <f>'FY2016 RPDC '!B319</f>
        <v>6867</v>
      </c>
      <c r="C330" s="51">
        <f>'FY2016 RPDC '!C319</f>
        <v>6867</v>
      </c>
      <c r="D330" s="52" t="str">
        <f>'FY2016 RPDC '!D321</f>
        <v>WEST BRANCH</v>
      </c>
      <c r="E330" s="97">
        <f>RealAuthFY11!E330-RealAuthFY10!E330</f>
        <v>-12.100000000000136</v>
      </c>
      <c r="F330" s="55">
        <f>'FY2016 RPDC '!K321-'FY2016 RPDC '!F321</f>
        <v>80</v>
      </c>
      <c r="G330" s="55">
        <f>'FY2016 RPDC '!L321-'FY2016 RPDC '!G321</f>
        <v>-11376</v>
      </c>
      <c r="H330" s="55">
        <f>'FY2016 RPDC '!M321-'FY2016 RPDC '!H321</f>
        <v>63410.929999999702</v>
      </c>
      <c r="I330" s="55">
        <f>'FY2016 RPDC '!N321-'FY2016 RPDC '!I321</f>
        <v>52034.929999999702</v>
      </c>
      <c r="J330" s="59">
        <f>RealAuthFY11!J330-RealAuthFY10!J330</f>
        <v>20164.299999999988</v>
      </c>
      <c r="K330" s="59">
        <f>RealAuthFY11!K330-RealAuthFY10!K330</f>
        <v>-460</v>
      </c>
      <c r="L330" s="59">
        <f>RealAuthFY11!L330-RealAuthFY10!L330</f>
        <v>-28265</v>
      </c>
      <c r="M330" s="59">
        <f>RealAuthFY11!M330-RealAuthFY10!M330</f>
        <v>-17189</v>
      </c>
      <c r="N330" s="59">
        <f>RealAuthFY11!N330-RealAuthFY10!N330</f>
        <v>0</v>
      </c>
      <c r="O330" s="59">
        <f>RealAuthFY11!O330-RealAuthFY10!O330</f>
        <v>0</v>
      </c>
      <c r="P330" s="59">
        <f>RealAuthFY11!P330-RealAuthFY10!P330</f>
        <v>1319.56</v>
      </c>
      <c r="Q330" s="59">
        <f>RealAuthFY11!Q330-RealAuthFY10!Q330</f>
        <v>95304.599999999991</v>
      </c>
      <c r="R330" s="59">
        <f>RealAuthFY11!R330-RealAuthFY10!R330</f>
        <v>605126.63599999994</v>
      </c>
      <c r="S330" s="59">
        <f>RealAuthFY11!S330-RealAuthFY10!S330</f>
        <v>64483.732000000004</v>
      </c>
      <c r="T330" s="59">
        <f>RealAuthFY11!T330-RealAuthFY10!T330</f>
        <v>73992.304999999993</v>
      </c>
      <c r="U330" s="59">
        <f>RealAuthFY11!U330-RealAuthFY10!U330</f>
        <v>913111.93300000019</v>
      </c>
    </row>
    <row r="331" spans="1:21" s="51" customFormat="1" ht="11.5" x14ac:dyDescent="0.25">
      <c r="A331" s="51">
        <f>'FY2016 RPDC '!A320</f>
        <v>323</v>
      </c>
      <c r="B331" s="51">
        <f>'FY2016 RPDC '!B320</f>
        <v>6921</v>
      </c>
      <c r="C331" s="51">
        <f>'FY2016 RPDC '!C320</f>
        <v>6921</v>
      </c>
      <c r="D331" s="52" t="str">
        <f>'FY2016 RPDC '!D322</f>
        <v>WEST BURLINGTON</v>
      </c>
      <c r="E331" s="97">
        <f>RealAuthFY11!E331-RealAuthFY10!E331</f>
        <v>23</v>
      </c>
      <c r="F331" s="55">
        <f>'FY2016 RPDC '!K322-'FY2016 RPDC '!F322</f>
        <v>80</v>
      </c>
      <c r="G331" s="55">
        <f>'FY2016 RPDC '!L322-'FY2016 RPDC '!G322</f>
        <v>-62070</v>
      </c>
      <c r="H331" s="55">
        <f>'FY2016 RPDC '!M322-'FY2016 RPDC '!H322</f>
        <v>92696.830000000075</v>
      </c>
      <c r="I331" s="55">
        <f>'FY2016 RPDC '!N322-'FY2016 RPDC '!I322</f>
        <v>30626.830000000075</v>
      </c>
      <c r="J331" s="59">
        <f>RealAuthFY11!J331-RealAuthFY10!J331</f>
        <v>-113835.09999999992</v>
      </c>
      <c r="K331" s="59">
        <f>RealAuthFY11!K331-RealAuthFY10!K331</f>
        <v>9926</v>
      </c>
      <c r="L331" s="59">
        <f>RealAuthFY11!L331-RealAuthFY10!L331</f>
        <v>-4596.1000000000349</v>
      </c>
      <c r="M331" s="59">
        <f>RealAuthFY11!M331-RealAuthFY10!M331</f>
        <v>-16959</v>
      </c>
      <c r="N331" s="59">
        <f>RealAuthFY11!N331-RealAuthFY10!N331</f>
        <v>0</v>
      </c>
      <c r="O331" s="59">
        <f>RealAuthFY11!O331-RealAuthFY10!O331</f>
        <v>0</v>
      </c>
      <c r="P331" s="59">
        <f>RealAuthFY11!P331-RealAuthFY10!P331</f>
        <v>-1268.96</v>
      </c>
      <c r="Q331" s="59">
        <f>RealAuthFY11!Q331-RealAuthFY10!Q331</f>
        <v>240026.4</v>
      </c>
      <c r="R331" s="59">
        <f>RealAuthFY11!R331-RealAuthFY10!R331</f>
        <v>1.7999999923631549E-2</v>
      </c>
      <c r="S331" s="59">
        <f>RealAuthFY11!S331-RealAuthFY10!S331</f>
        <v>0.29000000000814907</v>
      </c>
      <c r="T331" s="59">
        <f>RealAuthFY11!T331-RealAuthFY10!T331</f>
        <v>-0.29200000000128057</v>
      </c>
      <c r="U331" s="59">
        <f>RealAuthFY11!U331-RealAuthFY10!U331</f>
        <v>288747.25600000005</v>
      </c>
    </row>
    <row r="332" spans="1:21" s="51" customFormat="1" ht="11.5" x14ac:dyDescent="0.25">
      <c r="A332" s="51">
        <f>'FY2016 RPDC '!A321</f>
        <v>324</v>
      </c>
      <c r="B332" s="51">
        <f>'FY2016 RPDC '!B321</f>
        <v>6930</v>
      </c>
      <c r="C332" s="51">
        <f>'FY2016 RPDC '!C321</f>
        <v>6930</v>
      </c>
      <c r="D332" s="52" t="str">
        <f>'FY2016 RPDC '!D323</f>
        <v>WEST CENTRAL</v>
      </c>
      <c r="E332" s="97">
        <f>RealAuthFY11!E332-RealAuthFY10!E332</f>
        <v>-11.799999999999955</v>
      </c>
      <c r="F332" s="55">
        <f>'FY2016 RPDC '!K323-'FY2016 RPDC '!F323</f>
        <v>80</v>
      </c>
      <c r="G332" s="55">
        <f>'FY2016 RPDC '!L323-'FY2016 RPDC '!G323</f>
        <v>-64064</v>
      </c>
      <c r="H332" s="55">
        <f>'FY2016 RPDC '!M323-'FY2016 RPDC '!H323</f>
        <v>26125.770000000019</v>
      </c>
      <c r="I332" s="55">
        <f>'FY2016 RPDC '!N323-'FY2016 RPDC '!I323</f>
        <v>-37938.229999999981</v>
      </c>
      <c r="J332" s="59">
        <f>RealAuthFY11!J332-RealAuthFY10!J332</f>
        <v>-35659.20000000007</v>
      </c>
      <c r="K332" s="59">
        <f>RealAuthFY11!K332-RealAuthFY10!K332</f>
        <v>-6122</v>
      </c>
      <c r="L332" s="59">
        <f>RealAuthFY11!L332-RealAuthFY10!L332</f>
        <v>-16903.400000000023</v>
      </c>
      <c r="M332" s="59">
        <f>RealAuthFY11!M332-RealAuthFY10!M332</f>
        <v>-35352</v>
      </c>
      <c r="N332" s="59">
        <f>RealAuthFY11!N332-RealAuthFY10!N332</f>
        <v>0</v>
      </c>
      <c r="O332" s="59">
        <f>RealAuthFY11!O332-RealAuthFY10!O332</f>
        <v>0</v>
      </c>
      <c r="P332" s="59">
        <f>RealAuthFY11!P332-RealAuthFY10!P332</f>
        <v>-10369.92</v>
      </c>
      <c r="Q332" s="59">
        <f>RealAuthFY11!Q332-RealAuthFY10!Q332</f>
        <v>126147</v>
      </c>
      <c r="R332" s="59">
        <f>RealAuthFY11!R332-RealAuthFY10!R332</f>
        <v>167309.32499999995</v>
      </c>
      <c r="S332" s="59">
        <f>RealAuthFY11!S332-RealAuthFY10!S332</f>
        <v>17744.690000000002</v>
      </c>
      <c r="T332" s="59">
        <f>RealAuthFY11!T332-RealAuthFY10!T332</f>
        <v>17617.349999999999</v>
      </c>
      <c r="U332" s="59">
        <f>RealAuthFY11!U332-RealAuthFY10!U332</f>
        <v>276446.77500000037</v>
      </c>
    </row>
    <row r="333" spans="1:21" s="51" customFormat="1" ht="11.5" x14ac:dyDescent="0.25">
      <c r="A333" s="51">
        <f>'FY2016 RPDC '!A322</f>
        <v>325</v>
      </c>
      <c r="B333" s="51">
        <f>'FY2016 RPDC '!B322</f>
        <v>6937</v>
      </c>
      <c r="C333" s="51">
        <f>'FY2016 RPDC '!C322</f>
        <v>6937</v>
      </c>
      <c r="D333" s="52" t="str">
        <f>'FY2016 RPDC '!D324</f>
        <v>WEST CENTRAL VALLEY</v>
      </c>
      <c r="E333" s="97">
        <f>RealAuthFY11!E333-RealAuthFY10!E333</f>
        <v>-15.600000000000023</v>
      </c>
      <c r="F333" s="55">
        <f>'FY2016 RPDC '!K324-'FY2016 RPDC '!F324</f>
        <v>80</v>
      </c>
      <c r="G333" s="55">
        <f>'FY2016 RPDC '!L324-'FY2016 RPDC '!G324</f>
        <v>172883</v>
      </c>
      <c r="H333" s="55">
        <f>'FY2016 RPDC '!M324-'FY2016 RPDC '!H324</f>
        <v>0</v>
      </c>
      <c r="I333" s="55">
        <f>'FY2016 RPDC '!N324-'FY2016 RPDC '!I324</f>
        <v>172883</v>
      </c>
      <c r="J333" s="59">
        <f>RealAuthFY11!J333-RealAuthFY10!J333</f>
        <v>-47897.799999999988</v>
      </c>
      <c r="K333" s="59">
        <f>RealAuthFY11!K333-RealAuthFY10!K333</f>
        <v>-886510</v>
      </c>
      <c r="L333" s="59">
        <f>RealAuthFY11!L333-RealAuthFY10!L333</f>
        <v>-26890</v>
      </c>
      <c r="M333" s="59">
        <f>RealAuthFY11!M333-RealAuthFY10!M333</f>
        <v>750419</v>
      </c>
      <c r="N333" s="59">
        <f>RealAuthFY11!N333-RealAuthFY10!N333</f>
        <v>0</v>
      </c>
      <c r="O333" s="59">
        <f>RealAuthFY11!O333-RealAuthFY10!O333</f>
        <v>0</v>
      </c>
      <c r="P333" s="59">
        <f>RealAuthFY11!P333-RealAuthFY10!P333</f>
        <v>0</v>
      </c>
      <c r="Q333" s="59">
        <f>RealAuthFY11!Q333-RealAuthFY10!Q333</f>
        <v>0</v>
      </c>
      <c r="R333" s="59">
        <f>RealAuthFY11!R333-RealAuthFY10!R333</f>
        <v>-0.1840000000083819</v>
      </c>
      <c r="S333" s="59">
        <f>RealAuthFY11!S333-RealAuthFY10!S333</f>
        <v>-0.30800000000090222</v>
      </c>
      <c r="T333" s="59">
        <f>RealAuthFY11!T333-RealAuthFY10!T333</f>
        <v>-0.49599999999918509</v>
      </c>
      <c r="U333" s="59">
        <f>RealAuthFY11!U333-RealAuthFY10!U333</f>
        <v>-180252.95800000057</v>
      </c>
    </row>
    <row r="334" spans="1:21" s="51" customFormat="1" ht="11.5" x14ac:dyDescent="0.25">
      <c r="A334" s="51">
        <f>'FY2016 RPDC '!A323</f>
        <v>326</v>
      </c>
      <c r="B334" s="51">
        <f>'FY2016 RPDC '!B323</f>
        <v>6943</v>
      </c>
      <c r="C334" s="51">
        <f>'FY2016 RPDC '!C323</f>
        <v>6943</v>
      </c>
      <c r="D334" s="52" t="str">
        <f>'FY2016 RPDC '!D325</f>
        <v>WEST DELAWARE</v>
      </c>
      <c r="E334" s="97">
        <f>RealAuthFY11!E334-RealAuthFY10!E334</f>
        <v>-13.399999999999977</v>
      </c>
      <c r="F334" s="55">
        <f>'FY2016 RPDC '!K325-'FY2016 RPDC '!F325</f>
        <v>80</v>
      </c>
      <c r="G334" s="55">
        <f>'FY2016 RPDC '!L325-'FY2016 RPDC '!G325</f>
        <v>-47911.800000000745</v>
      </c>
      <c r="H334" s="55">
        <f>'FY2016 RPDC '!M325-'FY2016 RPDC '!H325</f>
        <v>146338.33000000007</v>
      </c>
      <c r="I334" s="55">
        <f>'FY2016 RPDC '!N325-'FY2016 RPDC '!I325</f>
        <v>98426.529999999329</v>
      </c>
      <c r="J334" s="59">
        <f>RealAuthFY11!J334-RealAuthFY10!J334</f>
        <v>7051</v>
      </c>
      <c r="K334" s="59">
        <f>RealAuthFY11!K334-RealAuthFY10!K334</f>
        <v>-17879</v>
      </c>
      <c r="L334" s="59">
        <f>RealAuthFY11!L334-RealAuthFY10!L334</f>
        <v>-4388</v>
      </c>
      <c r="M334" s="59">
        <f>RealAuthFY11!M334-RealAuthFY10!M334</f>
        <v>0</v>
      </c>
      <c r="N334" s="59">
        <f>RealAuthFY11!N334-RealAuthFY10!N334</f>
        <v>0</v>
      </c>
      <c r="O334" s="59">
        <f>RealAuthFY11!O334-RealAuthFY10!O334</f>
        <v>0</v>
      </c>
      <c r="P334" s="59">
        <f>RealAuthFY11!P334-RealAuthFY10!P334</f>
        <v>0</v>
      </c>
      <c r="Q334" s="59">
        <f>RealAuthFY11!Q334-RealAuthFY10!Q334</f>
        <v>-16683.000000000004</v>
      </c>
      <c r="R334" s="59">
        <f>RealAuthFY11!R334-RealAuthFY10!R334</f>
        <v>25824.065000000002</v>
      </c>
      <c r="S334" s="59">
        <f>RealAuthFY11!S334-RealAuthFY10!S334</f>
        <v>2251.8169999999991</v>
      </c>
      <c r="T334" s="59">
        <f>RealAuthFY11!T334-RealAuthFY10!T334</f>
        <v>3084.3230000000003</v>
      </c>
      <c r="U334" s="59">
        <f>RealAuthFY11!U334-RealAuthFY10!U334</f>
        <v>-38677.02500000014</v>
      </c>
    </row>
    <row r="335" spans="1:21" s="51" customFormat="1" ht="11.5" x14ac:dyDescent="0.25">
      <c r="A335" s="51">
        <f>'FY2016 RPDC '!A324</f>
        <v>327</v>
      </c>
      <c r="B335" s="51">
        <f>'FY2016 RPDC '!B324</f>
        <v>6264</v>
      </c>
      <c r="C335" s="51">
        <f>'FY2016 RPDC '!C324</f>
        <v>6264</v>
      </c>
      <c r="D335" s="52" t="str">
        <f>'FY2016 RPDC '!D326</f>
        <v>WEST DES MOINES</v>
      </c>
      <c r="E335" s="97">
        <f>RealAuthFY11!E335-RealAuthFY10!E335</f>
        <v>15.100000000000023</v>
      </c>
      <c r="F335" s="55">
        <f>'FY2016 RPDC '!K326-'FY2016 RPDC '!F326</f>
        <v>80</v>
      </c>
      <c r="G335" s="55">
        <f>'FY2016 RPDC '!L326-'FY2016 RPDC '!G326</f>
        <v>1315450.6000000015</v>
      </c>
      <c r="H335" s="55">
        <f>'FY2016 RPDC '!M326-'FY2016 RPDC '!H326</f>
        <v>0</v>
      </c>
      <c r="I335" s="55">
        <f>'FY2016 RPDC '!N326-'FY2016 RPDC '!I326</f>
        <v>1315450.6000000015</v>
      </c>
      <c r="J335" s="59">
        <f>RealAuthFY11!J335-RealAuthFY10!J335</f>
        <v>6407</v>
      </c>
      <c r="K335" s="59">
        <f>RealAuthFY11!K335-RealAuthFY10!K335</f>
        <v>10317</v>
      </c>
      <c r="L335" s="59">
        <f>RealAuthFY11!L335-RealAuthFY10!L335</f>
        <v>-4296</v>
      </c>
      <c r="M335" s="59">
        <f>RealAuthFY11!M335-RealAuthFY10!M335</f>
        <v>43067</v>
      </c>
      <c r="N335" s="59">
        <f>RealAuthFY11!N335-RealAuthFY10!N335</f>
        <v>0</v>
      </c>
      <c r="O335" s="59">
        <f>RealAuthFY11!O335-RealAuthFY10!O335</f>
        <v>0</v>
      </c>
      <c r="P335" s="59">
        <f>RealAuthFY11!P335-RealAuthFY10!P335</f>
        <v>-63245.600000000006</v>
      </c>
      <c r="Q335" s="59">
        <f>RealAuthFY11!Q335-RealAuthFY10!Q335</f>
        <v>0</v>
      </c>
      <c r="R335" s="59">
        <f>RealAuthFY11!R335-RealAuthFY10!R335</f>
        <v>102798.451</v>
      </c>
      <c r="S335" s="59">
        <f>RealAuthFY11!S335-RealAuthFY10!S335</f>
        <v>10489.748000000007</v>
      </c>
      <c r="T335" s="59">
        <f>RealAuthFY11!T335-RealAuthFY10!T335</f>
        <v>12833.029999999999</v>
      </c>
      <c r="U335" s="59">
        <f>RealAuthFY11!U335-RealAuthFY10!U335</f>
        <v>291253.62899999972</v>
      </c>
    </row>
    <row r="336" spans="1:21" s="51" customFormat="1" ht="11.5" x14ac:dyDescent="0.25">
      <c r="A336" s="51">
        <f>'FY2016 RPDC '!A325</f>
        <v>328</v>
      </c>
      <c r="B336" s="51">
        <f>'FY2016 RPDC '!B325</f>
        <v>6950</v>
      </c>
      <c r="C336" s="51">
        <f>'FY2016 RPDC '!C325</f>
        <v>6950</v>
      </c>
      <c r="D336" s="52" t="str">
        <f>'FY2016 RPDC '!D327</f>
        <v>WEST FORK</v>
      </c>
      <c r="E336" s="97">
        <f>RealAuthFY11!E336-RealAuthFY10!E336</f>
        <v>-26.600000000000136</v>
      </c>
      <c r="F336" s="55">
        <f>'FY2016 RPDC '!K327-'FY2016 RPDC '!F327</f>
        <v>80</v>
      </c>
      <c r="G336" s="55">
        <f>'FY2016 RPDC '!L327-'FY2016 RPDC '!G327</f>
        <v>141535</v>
      </c>
      <c r="H336" s="55">
        <f>'FY2016 RPDC '!M327-'FY2016 RPDC '!H327</f>
        <v>-55686</v>
      </c>
      <c r="I336" s="55">
        <f>'FY2016 RPDC '!N327-'FY2016 RPDC '!I327</f>
        <v>85849</v>
      </c>
      <c r="J336" s="59">
        <f>RealAuthFY11!J336-RealAuthFY10!J336</f>
        <v>29315.399999999994</v>
      </c>
      <c r="K336" s="59">
        <f>RealAuthFY11!K336-RealAuthFY10!K336</f>
        <v>16752</v>
      </c>
      <c r="L336" s="59">
        <f>RealAuthFY11!L336-RealAuthFY10!L336</f>
        <v>33325</v>
      </c>
      <c r="M336" s="59">
        <f>RealAuthFY11!M336-RealAuthFY10!M336</f>
        <v>0</v>
      </c>
      <c r="N336" s="59">
        <f>RealAuthFY11!N336-RealAuthFY10!N336</f>
        <v>0</v>
      </c>
      <c r="O336" s="59">
        <f>RealAuthFY11!O336-RealAuthFY10!O336</f>
        <v>0</v>
      </c>
      <c r="P336" s="59">
        <f>RealAuthFY11!P336-RealAuthFY10!P336</f>
        <v>5329.9400000000023</v>
      </c>
      <c r="Q336" s="59">
        <f>RealAuthFY11!Q336-RealAuthFY10!Q336</f>
        <v>0</v>
      </c>
      <c r="R336" s="59">
        <f>RealAuthFY11!R336-RealAuthFY10!R336</f>
        <v>430699.15200000006</v>
      </c>
      <c r="S336" s="59">
        <f>RealAuthFY11!S336-RealAuthFY10!S336</f>
        <v>43375.506000000001</v>
      </c>
      <c r="T336" s="59">
        <f>RealAuthFY11!T336-RealAuthFY10!T336</f>
        <v>49565.645999999993</v>
      </c>
      <c r="U336" s="59">
        <f>RealAuthFY11!U336-RealAuthFY10!U336</f>
        <v>706789.17399999499</v>
      </c>
    </row>
    <row r="337" spans="1:21" s="51" customFormat="1" ht="11.5" x14ac:dyDescent="0.25">
      <c r="A337" s="51">
        <f>'FY2016 RPDC '!A326</f>
        <v>329</v>
      </c>
      <c r="B337" s="51">
        <f>'FY2016 RPDC '!B326</f>
        <v>6957</v>
      </c>
      <c r="C337" s="51">
        <f>'FY2016 RPDC '!C326</f>
        <v>6957</v>
      </c>
      <c r="D337" s="52" t="str">
        <f>'FY2016 RPDC '!D328</f>
        <v>WEST HANCOCK</v>
      </c>
      <c r="E337" s="97">
        <f>RealAuthFY11!E337-RealAuthFY10!E337</f>
        <v>91.700000000000728</v>
      </c>
      <c r="F337" s="55">
        <f>'FY2016 RPDC '!K328-'FY2016 RPDC '!F328</f>
        <v>80</v>
      </c>
      <c r="G337" s="55">
        <f>'FY2016 RPDC '!L328-'FY2016 RPDC '!G328</f>
        <v>217371.59999999963</v>
      </c>
      <c r="H337" s="55">
        <f>'FY2016 RPDC '!M328-'FY2016 RPDC '!H328</f>
        <v>-23354</v>
      </c>
      <c r="I337" s="55">
        <f>'FY2016 RPDC '!N328-'FY2016 RPDC '!I328</f>
        <v>194017.59999999963</v>
      </c>
      <c r="J337" s="59">
        <f>RealAuthFY11!J337-RealAuthFY10!J337</f>
        <v>-57475.79999999993</v>
      </c>
      <c r="K337" s="59">
        <f>RealAuthFY11!K337-RealAuthFY10!K337</f>
        <v>28150</v>
      </c>
      <c r="L337" s="59">
        <f>RealAuthFY11!L337-RealAuthFY10!L337</f>
        <v>42922.5</v>
      </c>
      <c r="M337" s="59">
        <f>RealAuthFY11!M337-RealAuthFY10!M337</f>
        <v>-22842</v>
      </c>
      <c r="N337" s="59">
        <f>RealAuthFY11!N337-RealAuthFY10!N337</f>
        <v>0</v>
      </c>
      <c r="O337" s="59">
        <f>RealAuthFY11!O337-RealAuthFY10!O337</f>
        <v>0</v>
      </c>
      <c r="P337" s="59">
        <f>RealAuthFY11!P337-RealAuthFY10!P337</f>
        <v>-15282.079999999994</v>
      </c>
      <c r="Q337" s="59">
        <f>RealAuthFY11!Q337-RealAuthFY10!Q337</f>
        <v>23100</v>
      </c>
      <c r="R337" s="59">
        <f>RealAuthFY11!R337-RealAuthFY10!R337</f>
        <v>3775145.9850000003</v>
      </c>
      <c r="S337" s="59">
        <f>RealAuthFY11!S337-RealAuthFY10!S337</f>
        <v>416590.647</v>
      </c>
      <c r="T337" s="59">
        <f>RealAuthFY11!T337-RealAuthFY10!T337</f>
        <v>464400.38400000008</v>
      </c>
      <c r="U337" s="59">
        <f>RealAuthFY11!U337-RealAuthFY10!U337</f>
        <v>5970160.2360000014</v>
      </c>
    </row>
    <row r="338" spans="1:21" s="51" customFormat="1" ht="11.5" x14ac:dyDescent="0.25">
      <c r="A338" s="51">
        <f>'FY2016 RPDC '!A327</f>
        <v>330</v>
      </c>
      <c r="B338" s="51">
        <f>'FY2016 RPDC '!B327</f>
        <v>5922</v>
      </c>
      <c r="C338" s="51">
        <f>'FY2016 RPDC '!C327</f>
        <v>5922</v>
      </c>
      <c r="D338" s="52" t="str">
        <f>'FY2016 RPDC '!D329</f>
        <v>WEST HARRISON</v>
      </c>
      <c r="E338" s="97">
        <f>RealAuthFY11!E338-RealAuthFY10!E338</f>
        <v>13.399999999999977</v>
      </c>
      <c r="F338" s="55">
        <f>'FY2016 RPDC '!K329-'FY2016 RPDC '!F329</f>
        <v>80</v>
      </c>
      <c r="G338" s="55">
        <f>'FY2016 RPDC '!L329-'FY2016 RPDC '!G329</f>
        <v>-46225.600000000093</v>
      </c>
      <c r="H338" s="55">
        <f>'FY2016 RPDC '!M329-'FY2016 RPDC '!H329</f>
        <v>-72228.560000000056</v>
      </c>
      <c r="I338" s="55">
        <f>'FY2016 RPDC '!N329-'FY2016 RPDC '!I329</f>
        <v>-118454.16000000015</v>
      </c>
      <c r="J338" s="59">
        <f>RealAuthFY11!J338-RealAuthFY10!J338</f>
        <v>-137770.5</v>
      </c>
      <c r="K338" s="59">
        <f>RealAuthFY11!K338-RealAuthFY10!K338</f>
        <v>22170</v>
      </c>
      <c r="L338" s="59">
        <f>RealAuthFY11!L338-RealAuthFY10!L338</f>
        <v>-4642.0999999999767</v>
      </c>
      <c r="M338" s="59">
        <f>RealAuthFY11!M338-RealAuthFY10!M338</f>
        <v>19144</v>
      </c>
      <c r="N338" s="59">
        <f>RealAuthFY11!N338-RealAuthFY10!N338</f>
        <v>0</v>
      </c>
      <c r="O338" s="59">
        <f>RealAuthFY11!O338-RealAuthFY10!O338</f>
        <v>0</v>
      </c>
      <c r="P338" s="59">
        <f>RealAuthFY11!P338-RealAuthFY10!P338</f>
        <v>-68711.280000000028</v>
      </c>
      <c r="Q338" s="59">
        <f>RealAuthFY11!Q338-RealAuthFY10!Q338</f>
        <v>90914.400000000081</v>
      </c>
      <c r="R338" s="59">
        <f>RealAuthFY11!R338-RealAuthFY10!R338</f>
        <v>8.1999999471008778E-2</v>
      </c>
      <c r="S338" s="59">
        <f>RealAuthFY11!S338-RealAuthFY10!S338</f>
        <v>-0.1340000000782311</v>
      </c>
      <c r="T338" s="59">
        <f>RealAuthFY11!T338-RealAuthFY10!T338</f>
        <v>-8.000000030733645E-3</v>
      </c>
      <c r="U338" s="59">
        <f>RealAuthFY11!U338-RealAuthFY10!U338</f>
        <v>6953.4599999990314</v>
      </c>
    </row>
    <row r="339" spans="1:21" s="51" customFormat="1" ht="11.5" x14ac:dyDescent="0.25">
      <c r="A339" s="51">
        <f>'FY2016 RPDC '!A328</f>
        <v>331</v>
      </c>
      <c r="B339" s="51">
        <f>'FY2016 RPDC '!B328</f>
        <v>819</v>
      </c>
      <c r="C339" s="51">
        <f>'FY2016 RPDC '!C328</f>
        <v>819</v>
      </c>
      <c r="D339" s="52" t="str">
        <f>'FY2016 RPDC '!D330</f>
        <v>WEST LIBERTY</v>
      </c>
      <c r="E339" s="97">
        <f>RealAuthFY11!E339-RealAuthFY10!E339</f>
        <v>26.299999999999955</v>
      </c>
      <c r="F339" s="55">
        <f>'FY2016 RPDC '!K330-'FY2016 RPDC '!F330</f>
        <v>80</v>
      </c>
      <c r="G339" s="55">
        <f>'FY2016 RPDC '!L330-'FY2016 RPDC '!G330</f>
        <v>261974.59999999963</v>
      </c>
      <c r="H339" s="55">
        <f>'FY2016 RPDC '!M330-'FY2016 RPDC '!H330</f>
        <v>0</v>
      </c>
      <c r="I339" s="55">
        <f>'FY2016 RPDC '!N330-'FY2016 RPDC '!I330</f>
        <v>261974.59999999963</v>
      </c>
      <c r="J339" s="59">
        <f>RealAuthFY11!J339-RealAuthFY10!J339</f>
        <v>-346563.89999999991</v>
      </c>
      <c r="K339" s="59">
        <f>RealAuthFY11!K339-RealAuthFY10!K339</f>
        <v>9466</v>
      </c>
      <c r="L339" s="59">
        <f>RealAuthFY11!L339-RealAuthFY10!L339</f>
        <v>-14341.400000000023</v>
      </c>
      <c r="M339" s="59">
        <f>RealAuthFY11!M339-RealAuthFY10!M339</f>
        <v>230</v>
      </c>
      <c r="N339" s="59">
        <f>RealAuthFY11!N339-RealAuthFY10!N339</f>
        <v>0</v>
      </c>
      <c r="O339" s="59">
        <f>RealAuthFY11!O339-RealAuthFY10!O339</f>
        <v>0</v>
      </c>
      <c r="P339" s="59">
        <f>RealAuthFY11!P339-RealAuthFY10!P339</f>
        <v>-49649.16</v>
      </c>
      <c r="Q339" s="59">
        <f>RealAuthFY11!Q339-RealAuthFY10!Q339</f>
        <v>0</v>
      </c>
      <c r="R339" s="59">
        <f>RealAuthFY11!R339-RealAuthFY10!R339</f>
        <v>0.18400000035762787</v>
      </c>
      <c r="S339" s="59">
        <f>RealAuthFY11!S339-RealAuthFY10!S339</f>
        <v>0.10000000000582077</v>
      </c>
      <c r="T339" s="59">
        <f>RealAuthFY11!T339-RealAuthFY10!T339</f>
        <v>0.5</v>
      </c>
      <c r="U339" s="59">
        <f>RealAuthFY11!U339-RealAuthFY10!U339</f>
        <v>-206840.07600000035</v>
      </c>
    </row>
    <row r="340" spans="1:21" s="51" customFormat="1" ht="11.5" x14ac:dyDescent="0.25">
      <c r="A340" s="51">
        <f>'FY2016 RPDC '!A329</f>
        <v>332</v>
      </c>
      <c r="B340" s="51">
        <f>'FY2016 RPDC '!B329</f>
        <v>6969</v>
      </c>
      <c r="C340" s="51">
        <f>'FY2016 RPDC '!C329</f>
        <v>6969</v>
      </c>
      <c r="D340" s="52" t="str">
        <f>'FY2016 RPDC '!D331</f>
        <v>WEST LYON</v>
      </c>
      <c r="E340" s="97">
        <f>RealAuthFY11!E340-RealAuthFY10!E340</f>
        <v>-11.600000000000023</v>
      </c>
      <c r="F340" s="55">
        <f>'FY2016 RPDC '!K331-'FY2016 RPDC '!F331</f>
        <v>80</v>
      </c>
      <c r="G340" s="55">
        <f>'FY2016 RPDC '!L331-'FY2016 RPDC '!G331</f>
        <v>58148</v>
      </c>
      <c r="H340" s="55">
        <f>'FY2016 RPDC '!M331-'FY2016 RPDC '!H331</f>
        <v>0</v>
      </c>
      <c r="I340" s="55">
        <f>'FY2016 RPDC '!N331-'FY2016 RPDC '!I331</f>
        <v>58148</v>
      </c>
      <c r="J340" s="59">
        <f>RealAuthFY11!J340-RealAuthFY10!J340</f>
        <v>18242</v>
      </c>
      <c r="K340" s="59">
        <f>RealAuthFY11!K340-RealAuthFY10!K340</f>
        <v>155391</v>
      </c>
      <c r="L340" s="59">
        <f>RealAuthFY11!L340-RealAuthFY10!L340</f>
        <v>81427.199999999953</v>
      </c>
      <c r="M340" s="59">
        <f>RealAuthFY11!M340-RealAuthFY10!M340</f>
        <v>93765</v>
      </c>
      <c r="N340" s="59">
        <f>RealAuthFY11!N340-RealAuthFY10!N340</f>
        <v>0</v>
      </c>
      <c r="O340" s="59">
        <f>RealAuthFY11!O340-RealAuthFY10!O340</f>
        <v>0</v>
      </c>
      <c r="P340" s="59">
        <f>RealAuthFY11!P340-RealAuthFY10!P340</f>
        <v>-1142.46</v>
      </c>
      <c r="Q340" s="59">
        <f>RealAuthFY11!Q340-RealAuthFY10!Q340</f>
        <v>0</v>
      </c>
      <c r="R340" s="59">
        <f>RealAuthFY11!R340-RealAuthFY10!R340</f>
        <v>0.36800000001676381</v>
      </c>
      <c r="S340" s="59">
        <f>RealAuthFY11!S340-RealAuthFY10!S340</f>
        <v>-0.13600000001315493</v>
      </c>
      <c r="T340" s="59">
        <f>RealAuthFY11!T340-RealAuthFY10!T340</f>
        <v>0.38799999999173451</v>
      </c>
      <c r="U340" s="59">
        <f>RealAuthFY11!U340-RealAuthFY10!U340</f>
        <v>229229.19999999972</v>
      </c>
    </row>
    <row r="341" spans="1:21" s="51" customFormat="1" ht="11.5" x14ac:dyDescent="0.25">
      <c r="A341" s="51">
        <f>'FY2016 RPDC '!A330</f>
        <v>333</v>
      </c>
      <c r="B341" s="51">
        <f>'FY2016 RPDC '!B330</f>
        <v>6975</v>
      </c>
      <c r="C341" s="51">
        <f>'FY2016 RPDC '!C330</f>
        <v>6975</v>
      </c>
      <c r="D341" s="52" t="str">
        <f>'FY2016 RPDC '!D332</f>
        <v>WEST MARSHALL</v>
      </c>
      <c r="E341" s="97">
        <f>RealAuthFY11!E341-RealAuthFY10!E341</f>
        <v>25.699999999999818</v>
      </c>
      <c r="F341" s="55">
        <f>'FY2016 RPDC '!K332-'FY2016 RPDC '!F332</f>
        <v>80</v>
      </c>
      <c r="G341" s="55">
        <f>'FY2016 RPDC '!L332-'FY2016 RPDC '!G332</f>
        <v>-103860.89999999944</v>
      </c>
      <c r="H341" s="55">
        <f>'FY2016 RPDC '!M332-'FY2016 RPDC '!H332</f>
        <v>158891.75999999978</v>
      </c>
      <c r="I341" s="55">
        <f>'FY2016 RPDC '!N332-'FY2016 RPDC '!I332</f>
        <v>55030.860000000335</v>
      </c>
      <c r="J341" s="59">
        <f>RealAuthFY11!J341-RealAuthFY10!J341</f>
        <v>21807</v>
      </c>
      <c r="K341" s="59">
        <f>RealAuthFY11!K341-RealAuthFY10!K341</f>
        <v>5768</v>
      </c>
      <c r="L341" s="59">
        <f>RealAuthFY11!L341-RealAuthFY10!L341</f>
        <v>-77682.600000000035</v>
      </c>
      <c r="M341" s="59">
        <f>RealAuthFY11!M341-RealAuthFY10!M341</f>
        <v>-11421</v>
      </c>
      <c r="N341" s="59">
        <f>RealAuthFY11!N341-RealAuthFY10!N341</f>
        <v>0</v>
      </c>
      <c r="O341" s="59">
        <f>RealAuthFY11!O341-RealAuthFY10!O341</f>
        <v>0</v>
      </c>
      <c r="P341" s="59">
        <f>RealAuthFY11!P341-RealAuthFY10!P341</f>
        <v>-2462.02</v>
      </c>
      <c r="Q341" s="59">
        <f>RealAuthFY11!Q341-RealAuthFY10!Q341</f>
        <v>12452.400000000009</v>
      </c>
      <c r="R341" s="59">
        <f>RealAuthFY11!R341-RealAuthFY10!R341</f>
        <v>427048.19999999995</v>
      </c>
      <c r="S341" s="59">
        <f>RealAuthFY11!S341-RealAuthFY10!S341</f>
        <v>47808.007999999987</v>
      </c>
      <c r="T341" s="59">
        <f>RealAuthFY11!T341-RealAuthFY10!T341</f>
        <v>48681.719999999987</v>
      </c>
      <c r="U341" s="59">
        <f>RealAuthFY11!U341-RealAuthFY10!U341</f>
        <v>733974.30799999833</v>
      </c>
    </row>
    <row r="342" spans="1:21" s="51" customFormat="1" ht="11.5" x14ac:dyDescent="0.25">
      <c r="A342" s="51">
        <f>'FY2016 RPDC '!A331</f>
        <v>334</v>
      </c>
      <c r="B342" s="51">
        <f>'FY2016 RPDC '!B331</f>
        <v>6983</v>
      </c>
      <c r="C342" s="51">
        <f>'FY2016 RPDC '!C331</f>
        <v>6983</v>
      </c>
      <c r="D342" s="52" t="str">
        <f>'FY2016 RPDC '!D333</f>
        <v>WEST MONONA</v>
      </c>
      <c r="E342" s="97">
        <f>RealAuthFY11!E342-RealAuthFY10!E342</f>
        <v>-2</v>
      </c>
      <c r="F342" s="55">
        <f>'FY2016 RPDC '!K333-'FY2016 RPDC '!F333</f>
        <v>80</v>
      </c>
      <c r="G342" s="55">
        <f>'FY2016 RPDC '!L333-'FY2016 RPDC '!G333</f>
        <v>65557</v>
      </c>
      <c r="H342" s="55">
        <f>'FY2016 RPDC '!M333-'FY2016 RPDC '!H333</f>
        <v>0</v>
      </c>
      <c r="I342" s="55">
        <f>'FY2016 RPDC '!N333-'FY2016 RPDC '!I333</f>
        <v>65557</v>
      </c>
      <c r="J342" s="59">
        <f>RealAuthFY11!J342-RealAuthFY10!J342</f>
        <v>-32564.199999999983</v>
      </c>
      <c r="K342" s="59">
        <f>RealAuthFY11!K342-RealAuthFY10!K342</f>
        <v>16614</v>
      </c>
      <c r="L342" s="59">
        <f>RealAuthFY11!L342-RealAuthFY10!L342</f>
        <v>8280</v>
      </c>
      <c r="M342" s="59">
        <f>RealAuthFY11!M342-RealAuthFY10!M342</f>
        <v>-41209.799999999988</v>
      </c>
      <c r="N342" s="59">
        <f>RealAuthFY11!N342-RealAuthFY10!N342</f>
        <v>0</v>
      </c>
      <c r="O342" s="59">
        <f>RealAuthFY11!O342-RealAuthFY10!O342</f>
        <v>0</v>
      </c>
      <c r="P342" s="59">
        <f>RealAuthFY11!P342-RealAuthFY10!P342</f>
        <v>-75075.000000000015</v>
      </c>
      <c r="Q342" s="59">
        <f>RealAuthFY11!Q342-RealAuthFY10!Q342</f>
        <v>102066.60000000003</v>
      </c>
      <c r="R342" s="59">
        <f>RealAuthFY11!R342-RealAuthFY10!R342</f>
        <v>-0.20200000004842877</v>
      </c>
      <c r="S342" s="59">
        <f>RealAuthFY11!S342-RealAuthFY10!S342</f>
        <v>0.28200000000651926</v>
      </c>
      <c r="T342" s="59">
        <f>RealAuthFY11!T342-RealAuthFY10!T342</f>
        <v>0.180000000007567</v>
      </c>
      <c r="U342" s="59">
        <f>RealAuthFY11!U342-RealAuthFY10!U342</f>
        <v>36259.859999998473</v>
      </c>
    </row>
    <row r="343" spans="1:21" s="51" customFormat="1" ht="11.5" x14ac:dyDescent="0.25">
      <c r="A343" s="51">
        <f>'FY2016 RPDC '!A332</f>
        <v>335</v>
      </c>
      <c r="B343" s="51">
        <f>'FY2016 RPDC '!B332</f>
        <v>6985</v>
      </c>
      <c r="C343" s="51">
        <f>'FY2016 RPDC '!C332</f>
        <v>6985</v>
      </c>
      <c r="D343" s="52" t="str">
        <f>'FY2016 RPDC '!D334</f>
        <v>WEST SIOUX</v>
      </c>
      <c r="E343" s="97">
        <f>RealAuthFY11!E343-RealAuthFY10!E343</f>
        <v>-26.799999999999955</v>
      </c>
      <c r="F343" s="55">
        <f>'FY2016 RPDC '!K334-'FY2016 RPDC '!F334</f>
        <v>80</v>
      </c>
      <c r="G343" s="55">
        <f>'FY2016 RPDC '!L334-'FY2016 RPDC '!G334</f>
        <v>254477.90000000037</v>
      </c>
      <c r="H343" s="55">
        <f>'FY2016 RPDC '!M334-'FY2016 RPDC '!H334</f>
        <v>0</v>
      </c>
      <c r="I343" s="55">
        <f>'FY2016 RPDC '!N334-'FY2016 RPDC '!I334</f>
        <v>254477.90000000037</v>
      </c>
      <c r="J343" s="59">
        <f>RealAuthFY11!J343-RealAuthFY10!J343</f>
        <v>-81180</v>
      </c>
      <c r="K343" s="59">
        <f>RealAuthFY11!K343-RealAuthFY10!K343</f>
        <v>-575</v>
      </c>
      <c r="L343" s="59">
        <f>RealAuthFY11!L343-RealAuthFY10!L343</f>
        <v>-12975</v>
      </c>
      <c r="M343" s="59">
        <f>RealAuthFY11!M343-RealAuthFY10!M343</f>
        <v>0</v>
      </c>
      <c r="N343" s="59">
        <f>RealAuthFY11!N343-RealAuthFY10!N343</f>
        <v>0</v>
      </c>
      <c r="O343" s="59">
        <f>RealAuthFY11!O343-RealAuthFY10!O343</f>
        <v>0</v>
      </c>
      <c r="P343" s="59">
        <f>RealAuthFY11!P343-RealAuthFY10!P343</f>
        <v>0</v>
      </c>
      <c r="Q343" s="59">
        <f>RealAuthFY11!Q343-RealAuthFY10!Q343</f>
        <v>0</v>
      </c>
      <c r="R343" s="59">
        <f>RealAuthFY11!R343-RealAuthFY10!R343</f>
        <v>291458.86499999999</v>
      </c>
      <c r="S343" s="59">
        <f>RealAuthFY11!S343-RealAuthFY10!S343</f>
        <v>30682.167000000001</v>
      </c>
      <c r="T343" s="59">
        <f>RealAuthFY11!T343-RealAuthFY10!T343</f>
        <v>26061.512999999999</v>
      </c>
      <c r="U343" s="59">
        <f>RealAuthFY11!U343-RealAuthFY10!U343</f>
        <v>308503.40500000026</v>
      </c>
    </row>
    <row r="344" spans="1:21" s="51" customFormat="1" ht="11.5" x14ac:dyDescent="0.25">
      <c r="A344" s="51">
        <f>'FY2016 RPDC '!A333</f>
        <v>336</v>
      </c>
      <c r="B344" s="51">
        <f>'FY2016 RPDC '!B333</f>
        <v>6987</v>
      </c>
      <c r="C344" s="51">
        <f>'FY2016 RPDC '!C333</f>
        <v>6987</v>
      </c>
      <c r="D344" s="52" t="str">
        <f>'FY2016 RPDC '!D335</f>
        <v>WESTERN DUBUQUE</v>
      </c>
      <c r="E344" s="97">
        <f>RealAuthFY11!E344-RealAuthFY10!E344</f>
        <v>1.7000000000000455</v>
      </c>
      <c r="F344" s="55">
        <f>'FY2016 RPDC '!K335-'FY2016 RPDC '!F335</f>
        <v>80</v>
      </c>
      <c r="G344" s="55">
        <f>'FY2016 RPDC '!L335-'FY2016 RPDC '!G335</f>
        <v>507059.30000000075</v>
      </c>
      <c r="H344" s="55">
        <f>'FY2016 RPDC '!M335-'FY2016 RPDC '!H335</f>
        <v>0</v>
      </c>
      <c r="I344" s="55">
        <f>'FY2016 RPDC '!N335-'FY2016 RPDC '!I335</f>
        <v>507059.30000000075</v>
      </c>
      <c r="J344" s="59">
        <f>RealAuthFY11!J344-RealAuthFY10!J344</f>
        <v>5564.0000000000291</v>
      </c>
      <c r="K344" s="59">
        <f>RealAuthFY11!K344-RealAuthFY10!K344</f>
        <v>63685</v>
      </c>
      <c r="L344" s="59">
        <f>RealAuthFY11!L344-RealAuthFY10!L344</f>
        <v>-17680</v>
      </c>
      <c r="M344" s="59">
        <f>RealAuthFY11!M344-RealAuthFY10!M344</f>
        <v>0</v>
      </c>
      <c r="N344" s="59">
        <f>RealAuthFY11!N344-RealAuthFY10!N344</f>
        <v>0</v>
      </c>
      <c r="O344" s="59">
        <f>RealAuthFY11!O344-RealAuthFY10!O344</f>
        <v>0</v>
      </c>
      <c r="P344" s="59">
        <f>RealAuthFY11!P344-RealAuthFY10!P344</f>
        <v>101.19999999999982</v>
      </c>
      <c r="Q344" s="59">
        <f>RealAuthFY11!Q344-RealAuthFY10!Q344</f>
        <v>0</v>
      </c>
      <c r="R344" s="59">
        <f>RealAuthFY11!R344-RealAuthFY10!R344</f>
        <v>0.22200000000884756</v>
      </c>
      <c r="S344" s="59">
        <f>RealAuthFY11!S344-RealAuthFY10!S344</f>
        <v>-0.33299999999871943</v>
      </c>
      <c r="T344" s="59">
        <f>RealAuthFY11!T344-RealAuthFY10!T344</f>
        <v>0.13500000000203727</v>
      </c>
      <c r="U344" s="59">
        <f>RealAuthFY11!U344-RealAuthFY10!U344</f>
        <v>117227.22400000039</v>
      </c>
    </row>
    <row r="345" spans="1:21" s="51" customFormat="1" ht="11.5" x14ac:dyDescent="0.25">
      <c r="A345" s="51">
        <f>'FY2016 RPDC '!A334</f>
        <v>337</v>
      </c>
      <c r="B345" s="51">
        <f>'FY2016 RPDC '!B334</f>
        <v>6990</v>
      </c>
      <c r="C345" s="51">
        <f>'FY2016 RPDC '!C334</f>
        <v>6990</v>
      </c>
      <c r="D345" s="52" t="str">
        <f>'FY2016 RPDC '!D336</f>
        <v>WESTWOOD</v>
      </c>
      <c r="E345" s="97">
        <f>RealAuthFY11!E345-RealAuthFY10!E345</f>
        <v>30</v>
      </c>
      <c r="F345" s="55">
        <f>'FY2016 RPDC '!K336-'FY2016 RPDC '!F336</f>
        <v>80</v>
      </c>
      <c r="G345" s="55">
        <f>'FY2016 RPDC '!L336-'FY2016 RPDC '!G336</f>
        <v>35205</v>
      </c>
      <c r="H345" s="55">
        <f>'FY2016 RPDC '!M336-'FY2016 RPDC '!H336</f>
        <v>-48503</v>
      </c>
      <c r="I345" s="55">
        <f>'FY2016 RPDC '!N336-'FY2016 RPDC '!I336</f>
        <v>-13298</v>
      </c>
      <c r="J345" s="59">
        <f>RealAuthFY11!J345-RealAuthFY10!J345</f>
        <v>10851.399999999994</v>
      </c>
      <c r="K345" s="59">
        <f>RealAuthFY11!K345-RealAuthFY10!K345</f>
        <v>11076</v>
      </c>
      <c r="L345" s="59">
        <f>RealAuthFY11!L345-RealAuthFY10!L345</f>
        <v>222079.30000000005</v>
      </c>
      <c r="M345" s="59">
        <f>RealAuthFY11!M345-RealAuthFY10!M345</f>
        <v>53062</v>
      </c>
      <c r="N345" s="59">
        <f>RealAuthFY11!N345-RealAuthFY10!N345</f>
        <v>0</v>
      </c>
      <c r="O345" s="59">
        <f>RealAuthFY11!O345-RealAuthFY10!O345</f>
        <v>0</v>
      </c>
      <c r="P345" s="59">
        <f>RealAuthFY11!P345-RealAuthFY10!P345</f>
        <v>-3806.88</v>
      </c>
      <c r="Q345" s="59">
        <f>RealAuthFY11!Q345-RealAuthFY10!Q345</f>
        <v>65537.400000000009</v>
      </c>
      <c r="R345" s="59">
        <f>RealAuthFY11!R345-RealAuthFY10!R345</f>
        <v>218273.27099999995</v>
      </c>
      <c r="S345" s="59">
        <f>RealAuthFY11!S345-RealAuthFY10!S345</f>
        <v>28583.82</v>
      </c>
      <c r="T345" s="59">
        <f>RealAuthFY11!T345-RealAuthFY10!T345</f>
        <v>36713.713000000011</v>
      </c>
      <c r="U345" s="59">
        <f>RealAuthFY11!U345-RealAuthFY10!U345</f>
        <v>896847.92400000058</v>
      </c>
    </row>
    <row r="346" spans="1:21" s="51" customFormat="1" ht="11.5" x14ac:dyDescent="0.25">
      <c r="A346" s="51">
        <f>'FY2016 RPDC '!A335</f>
        <v>338</v>
      </c>
      <c r="B346" s="51">
        <f>'FY2016 RPDC '!B335</f>
        <v>6961</v>
      </c>
      <c r="C346" s="51">
        <f>'FY2016 RPDC '!C335</f>
        <v>6961</v>
      </c>
      <c r="D346" s="52" t="str">
        <f>'FY2016 RPDC '!D337</f>
        <v>WHITING</v>
      </c>
      <c r="E346" s="97">
        <f>RealAuthFY11!E346-RealAuthFY10!E346</f>
        <v>41.700000000000273</v>
      </c>
      <c r="F346" s="55">
        <f>'FY2016 RPDC '!K337-'FY2016 RPDC '!F337</f>
        <v>80</v>
      </c>
      <c r="G346" s="55">
        <f>'FY2016 RPDC '!L337-'FY2016 RPDC '!G337</f>
        <v>56247.40000000014</v>
      </c>
      <c r="H346" s="55">
        <f>'FY2016 RPDC '!M337-'FY2016 RPDC '!H337</f>
        <v>-121835</v>
      </c>
      <c r="I346" s="55">
        <f>'FY2016 RPDC '!N337-'FY2016 RPDC '!I337</f>
        <v>-65587.59999999986</v>
      </c>
      <c r="J346" s="59">
        <f>RealAuthFY11!J346-RealAuthFY10!J346</f>
        <v>-10195.5</v>
      </c>
      <c r="K346" s="59">
        <f>RealAuthFY11!K346-RealAuthFY10!K346</f>
        <v>-11766</v>
      </c>
      <c r="L346" s="59">
        <f>RealAuthFY11!L346-RealAuthFY10!L346</f>
        <v>-35734.299999999974</v>
      </c>
      <c r="M346" s="59">
        <f>RealAuthFY11!M346-RealAuthFY10!M346</f>
        <v>-5768</v>
      </c>
      <c r="N346" s="59">
        <f>RealAuthFY11!N346-RealAuthFY10!N346</f>
        <v>0</v>
      </c>
      <c r="O346" s="59">
        <f>RealAuthFY11!O346-RealAuthFY10!O346</f>
        <v>0</v>
      </c>
      <c r="P346" s="59">
        <f>RealAuthFY11!P346-RealAuthFY10!P346</f>
        <v>0</v>
      </c>
      <c r="Q346" s="59">
        <f>RealAuthFY11!Q346-RealAuthFY10!Q346</f>
        <v>0</v>
      </c>
      <c r="R346" s="59">
        <f>RealAuthFY11!R346-RealAuthFY10!R346</f>
        <v>1478464.2209999999</v>
      </c>
      <c r="S346" s="59">
        <f>RealAuthFY11!S346-RealAuthFY10!S346</f>
        <v>152158.81200000001</v>
      </c>
      <c r="T346" s="59">
        <f>RealAuthFY11!T346-RealAuthFY10!T346</f>
        <v>135945.96600000001</v>
      </c>
      <c r="U346" s="59">
        <f>RealAuthFY11!U346-RealAuthFY10!U346</f>
        <v>2210164.4990000017</v>
      </c>
    </row>
    <row r="347" spans="1:21" s="51" customFormat="1" ht="11.5" x14ac:dyDescent="0.25">
      <c r="A347" s="51">
        <f>'FY2016 RPDC '!A336</f>
        <v>339</v>
      </c>
      <c r="B347" s="51">
        <f>'FY2016 RPDC '!B336</f>
        <v>6992</v>
      </c>
      <c r="C347" s="51">
        <f>'FY2016 RPDC '!C336</f>
        <v>6992</v>
      </c>
      <c r="D347" s="52" t="str">
        <f>'FY2016 RPDC '!D338</f>
        <v>WILLIAMSBURG</v>
      </c>
      <c r="E347" s="97">
        <f>RealAuthFY11!E347-RealAuthFY10!E347</f>
        <v>-1</v>
      </c>
      <c r="F347" s="55">
        <f>'FY2016 RPDC '!K338-'FY2016 RPDC '!F338</f>
        <v>80</v>
      </c>
      <c r="G347" s="55">
        <f>'FY2016 RPDC '!L338-'FY2016 RPDC '!G338</f>
        <v>70163.599999999627</v>
      </c>
      <c r="H347" s="55">
        <f>'FY2016 RPDC '!M338-'FY2016 RPDC '!H338</f>
        <v>2820.9500000001863</v>
      </c>
      <c r="I347" s="55">
        <f>'FY2016 RPDC '!N338-'FY2016 RPDC '!I338</f>
        <v>72984.549999999814</v>
      </c>
      <c r="J347" s="59">
        <f>RealAuthFY11!J347-RealAuthFY10!J347</f>
        <v>-59820.5</v>
      </c>
      <c r="K347" s="59">
        <f>RealAuthFY11!K347-RealAuthFY10!K347</f>
        <v>10863</v>
      </c>
      <c r="L347" s="59">
        <f>RealAuthFY11!L347-RealAuthFY10!L347</f>
        <v>26326</v>
      </c>
      <c r="M347" s="59">
        <f>RealAuthFY11!M347-RealAuthFY10!M347</f>
        <v>0</v>
      </c>
      <c r="N347" s="59">
        <f>RealAuthFY11!N347-RealAuthFY10!N347</f>
        <v>0</v>
      </c>
      <c r="O347" s="59">
        <f>RealAuthFY11!O347-RealAuthFY10!O347</f>
        <v>0</v>
      </c>
      <c r="P347" s="59">
        <f>RealAuthFY11!P347-RealAuthFY10!P347</f>
        <v>-3850.44</v>
      </c>
      <c r="Q347" s="59">
        <f>RealAuthFY11!Q347-RealAuthFY10!Q347</f>
        <v>-28122.599999999977</v>
      </c>
      <c r="R347" s="59">
        <f>RealAuthFY11!R347-RealAuthFY10!R347</f>
        <v>-0.37000000005355105</v>
      </c>
      <c r="S347" s="59">
        <f>RealAuthFY11!S347-RealAuthFY10!S347</f>
        <v>0.23999999999796273</v>
      </c>
      <c r="T347" s="59">
        <f>RealAuthFY11!T347-RealAuthFY10!T347</f>
        <v>0.38399999999819556</v>
      </c>
      <c r="U347" s="59">
        <f>RealAuthFY11!U347-RealAuthFY10!U347</f>
        <v>-67902.285999999847</v>
      </c>
    </row>
    <row r="348" spans="1:21" s="51" customFormat="1" ht="11.5" x14ac:dyDescent="0.25">
      <c r="A348" s="51">
        <f>'FY2016 RPDC '!A337</f>
        <v>340</v>
      </c>
      <c r="B348" s="51">
        <f>'FY2016 RPDC '!B337</f>
        <v>7002</v>
      </c>
      <c r="C348" s="51">
        <f>'FY2016 RPDC '!C337</f>
        <v>7002</v>
      </c>
      <c r="D348" s="52" t="str">
        <f>'FY2016 RPDC '!D339</f>
        <v>WILTON</v>
      </c>
      <c r="E348" s="97">
        <f>RealAuthFY11!E348-RealAuthFY10!E348</f>
        <v>6.5999999999999943</v>
      </c>
      <c r="F348" s="55">
        <f>'FY2016 RPDC '!K339-'FY2016 RPDC '!F339</f>
        <v>80</v>
      </c>
      <c r="G348" s="55">
        <f>'FY2016 RPDC '!L339-'FY2016 RPDC '!G339</f>
        <v>150559.39999999944</v>
      </c>
      <c r="H348" s="55">
        <f>'FY2016 RPDC '!M339-'FY2016 RPDC '!H339</f>
        <v>0</v>
      </c>
      <c r="I348" s="55">
        <f>'FY2016 RPDC '!N339-'FY2016 RPDC '!I339</f>
        <v>150559.39999999944</v>
      </c>
      <c r="J348" s="59">
        <f>RealAuthFY11!J348-RealAuthFY10!J348</f>
        <v>-5189.5</v>
      </c>
      <c r="K348" s="59">
        <f>RealAuthFY11!K348-RealAuthFY10!K348</f>
        <v>39822</v>
      </c>
      <c r="L348" s="59">
        <f>RealAuthFY11!L348-RealAuthFY10!L348</f>
        <v>-3607</v>
      </c>
      <c r="M348" s="59">
        <f>RealAuthFY11!M348-RealAuthFY10!M348</f>
        <v>-28280</v>
      </c>
      <c r="N348" s="59">
        <f>RealAuthFY11!N348-RealAuthFY10!N348</f>
        <v>0</v>
      </c>
      <c r="O348" s="59">
        <f>RealAuthFY11!O348-RealAuthFY10!O348</f>
        <v>0</v>
      </c>
      <c r="P348" s="59">
        <f>RealAuthFY11!P348-RealAuthFY10!P348</f>
        <v>-2539.2400000000002</v>
      </c>
      <c r="Q348" s="59">
        <f>RealAuthFY11!Q348-RealAuthFY10!Q348</f>
        <v>0</v>
      </c>
      <c r="R348" s="59">
        <f>RealAuthFY11!R348-RealAuthFY10!R348</f>
        <v>-0.16599999996833503</v>
      </c>
      <c r="S348" s="59">
        <f>RealAuthFY11!S348-RealAuthFY10!S348</f>
        <v>0.24499999999534339</v>
      </c>
      <c r="T348" s="59">
        <f>RealAuthFY11!T348-RealAuthFY10!T348</f>
        <v>4.4999999983701855E-2</v>
      </c>
      <c r="U348" s="59">
        <f>RealAuthFY11!U348-RealAuthFY10!U348</f>
        <v>-65381.216000000015</v>
      </c>
    </row>
    <row r="349" spans="1:21" s="51" customFormat="1" ht="11.5" x14ac:dyDescent="0.25">
      <c r="A349" s="51">
        <f>'FY2016 RPDC '!A338</f>
        <v>341</v>
      </c>
      <c r="B349" s="51">
        <f>'FY2016 RPDC '!B338</f>
        <v>7029</v>
      </c>
      <c r="C349" s="51">
        <f>'FY2016 RPDC '!C338</f>
        <v>7029</v>
      </c>
      <c r="D349" s="52" t="str">
        <f>'FY2016 RPDC '!D340</f>
        <v>WINFIELD-MT UNION</v>
      </c>
      <c r="E349" s="97">
        <f>RealAuthFY11!E349-RealAuthFY10!E349</f>
        <v>-3.2999999999999545</v>
      </c>
      <c r="F349" s="55">
        <f>'FY2016 RPDC '!K340-'FY2016 RPDC '!F340</f>
        <v>80</v>
      </c>
      <c r="G349" s="55">
        <f>'FY2016 RPDC '!L340-'FY2016 RPDC '!G340</f>
        <v>-24829.800000000279</v>
      </c>
      <c r="H349" s="55">
        <f>'FY2016 RPDC '!M340-'FY2016 RPDC '!H340</f>
        <v>48987.490000000224</v>
      </c>
      <c r="I349" s="55">
        <f>'FY2016 RPDC '!N340-'FY2016 RPDC '!I340</f>
        <v>24157.689999999944</v>
      </c>
      <c r="J349" s="59">
        <f>RealAuthFY11!J349-RealAuthFY10!J349</f>
        <v>-6969.8000000002794</v>
      </c>
      <c r="K349" s="59">
        <f>RealAuthFY11!K349-RealAuthFY10!K349</f>
        <v>31963</v>
      </c>
      <c r="L349" s="59">
        <f>RealAuthFY11!L349-RealAuthFY10!L349</f>
        <v>128831.29999999981</v>
      </c>
      <c r="M349" s="59">
        <f>RealAuthFY11!M349-RealAuthFY10!M349</f>
        <v>13146</v>
      </c>
      <c r="N349" s="59">
        <f>RealAuthFY11!N349-RealAuthFY10!N349</f>
        <v>0</v>
      </c>
      <c r="O349" s="59">
        <f>RealAuthFY11!O349-RealAuthFY10!O349</f>
        <v>0</v>
      </c>
      <c r="P349" s="59">
        <f>RealAuthFY11!P349-RealAuthFY10!P349</f>
        <v>-75250.559999999998</v>
      </c>
      <c r="Q349" s="59">
        <f>RealAuthFY11!Q349-RealAuthFY10!Q349</f>
        <v>0</v>
      </c>
      <c r="R349" s="59">
        <f>RealAuthFY11!R349-RealAuthFY10!R349</f>
        <v>-0.20800000010058284</v>
      </c>
      <c r="S349" s="59">
        <f>RealAuthFY11!S349-RealAuthFY10!S349</f>
        <v>-8.6000000010244548E-2</v>
      </c>
      <c r="T349" s="59">
        <f>RealAuthFY11!T349-RealAuthFY10!T349</f>
        <v>-4.5000000041909516E-2</v>
      </c>
      <c r="U349" s="59">
        <f>RealAuthFY11!U349-RealAuthFY10!U349</f>
        <v>164704.15100000054</v>
      </c>
    </row>
    <row r="350" spans="1:21" s="51" customFormat="1" ht="11.5" x14ac:dyDescent="0.25">
      <c r="A350" s="51">
        <f>'FY2016 RPDC '!A339</f>
        <v>342</v>
      </c>
      <c r="B350" s="51">
        <f>'FY2016 RPDC '!B339</f>
        <v>7038</v>
      </c>
      <c r="C350" s="51">
        <f>'FY2016 RPDC '!C339</f>
        <v>7038</v>
      </c>
      <c r="D350" s="52" t="str">
        <f>'FY2016 RPDC '!D341</f>
        <v>WINTERSET</v>
      </c>
      <c r="E350" s="97">
        <f>RealAuthFY11!E350-RealAuthFY10!E350</f>
        <v>13.899999999999977</v>
      </c>
      <c r="F350" s="55">
        <f>'FY2016 RPDC '!K341-'FY2016 RPDC '!F341</f>
        <v>80</v>
      </c>
      <c r="G350" s="55">
        <f>'FY2016 RPDC '!L341-'FY2016 RPDC '!G341</f>
        <v>205520</v>
      </c>
      <c r="H350" s="55">
        <f>'FY2016 RPDC '!M341-'FY2016 RPDC '!H341</f>
        <v>0</v>
      </c>
      <c r="I350" s="55">
        <f>'FY2016 RPDC '!N341-'FY2016 RPDC '!I341</f>
        <v>205520</v>
      </c>
      <c r="J350" s="59">
        <f>RealAuthFY11!J350-RealAuthFY10!J350</f>
        <v>-22129.799999999988</v>
      </c>
      <c r="K350" s="59">
        <f>RealAuthFY11!K350-RealAuthFY10!K350</f>
        <v>17013</v>
      </c>
      <c r="L350" s="59">
        <f>RealAuthFY11!L350-RealAuthFY10!L350</f>
        <v>-38087</v>
      </c>
      <c r="M350" s="59">
        <f>RealAuthFY11!M350-RealAuthFY10!M350</f>
        <v>-5671</v>
      </c>
      <c r="N350" s="59">
        <f>RealAuthFY11!N350-RealAuthFY10!N350</f>
        <v>0</v>
      </c>
      <c r="O350" s="59">
        <f>RealAuthFY11!O350-RealAuthFY10!O350</f>
        <v>0</v>
      </c>
      <c r="P350" s="59">
        <f>RealAuthFY11!P350-RealAuthFY10!P350</f>
        <v>14584.019999999997</v>
      </c>
      <c r="Q350" s="59">
        <f>RealAuthFY11!Q350-RealAuthFY10!Q350</f>
        <v>0</v>
      </c>
      <c r="R350" s="59">
        <f>RealAuthFY11!R350-RealAuthFY10!R350</f>
        <v>88063.737000000023</v>
      </c>
      <c r="S350" s="59">
        <f>RealAuthFY11!S350-RealAuthFY10!S350</f>
        <v>8879.1269999999968</v>
      </c>
      <c r="T350" s="59">
        <f>RealAuthFY11!T350-RealAuthFY10!T350</f>
        <v>10010.703999999998</v>
      </c>
      <c r="U350" s="59">
        <f>RealAuthFY11!U350-RealAuthFY10!U350</f>
        <v>223222.18799999729</v>
      </c>
    </row>
    <row r="351" spans="1:21" s="51" customFormat="1" ht="11.5" x14ac:dyDescent="0.25">
      <c r="A351" s="51">
        <f>'FY2016 RPDC '!A340</f>
        <v>343</v>
      </c>
      <c r="B351" s="51">
        <f>'FY2016 RPDC '!B340</f>
        <v>7047</v>
      </c>
      <c r="C351" s="51">
        <f>'FY2016 RPDC '!C340</f>
        <v>7047</v>
      </c>
      <c r="D351" s="52" t="e">
        <f>'FY2016 RPDC '!#REF!</f>
        <v>#REF!</v>
      </c>
      <c r="E351" s="97">
        <f>RealAuthFY11!E351-RealAuthFY10!E351</f>
        <v>-8.5</v>
      </c>
      <c r="F351" s="55" t="e">
        <f>'FY2016 RPDC '!#REF!-'FY2016 RPDC '!#REF!</f>
        <v>#REF!</v>
      </c>
      <c r="G351" s="55" t="e">
        <f>'FY2016 RPDC '!#REF!-'FY2016 RPDC '!#REF!</f>
        <v>#REF!</v>
      </c>
      <c r="H351" s="55" t="e">
        <f>'FY2016 RPDC '!#REF!-'FY2016 RPDC '!#REF!</f>
        <v>#REF!</v>
      </c>
      <c r="I351" s="55" t="e">
        <f>'FY2016 RPDC '!#REF!-'FY2016 RPDC '!#REF!</f>
        <v>#REF!</v>
      </c>
      <c r="J351" s="59">
        <f>RealAuthFY11!J351-RealAuthFY10!J351</f>
        <v>-39355.100000000006</v>
      </c>
      <c r="K351" s="59">
        <f>RealAuthFY11!K351-RealAuthFY10!K351</f>
        <v>17814</v>
      </c>
      <c r="L351" s="59">
        <f>RealAuthFY11!L351-RealAuthFY10!L351</f>
        <v>1610</v>
      </c>
      <c r="M351" s="59">
        <f>RealAuthFY11!M351-RealAuthFY10!M351</f>
        <v>-41451</v>
      </c>
      <c r="N351" s="59">
        <f>RealAuthFY11!N351-RealAuthFY10!N351</f>
        <v>0</v>
      </c>
      <c r="O351" s="59">
        <f>RealAuthFY11!O351-RealAuthFY10!O351</f>
        <v>0</v>
      </c>
      <c r="P351" s="59">
        <f>RealAuthFY11!P351-RealAuthFY10!P351</f>
        <v>0</v>
      </c>
      <c r="Q351" s="59">
        <f>RealAuthFY11!Q351-RealAuthFY10!Q351</f>
        <v>58108.799999999996</v>
      </c>
      <c r="R351" s="59">
        <f>RealAuthFY11!R351-RealAuthFY10!R351</f>
        <v>-0.47999999998137355</v>
      </c>
      <c r="S351" s="59">
        <f>RealAuthFY11!S351-RealAuthFY10!S351</f>
        <v>-0.39999999999781721</v>
      </c>
      <c r="T351" s="59">
        <f>RealAuthFY11!T351-RealAuthFY10!T351</f>
        <v>0.15200000000186265</v>
      </c>
      <c r="U351" s="59">
        <f>RealAuthFY11!U351-RealAuthFY10!U351</f>
        <v>20883.662000000011</v>
      </c>
    </row>
    <row r="352" spans="1:21" s="51" customFormat="1" ht="11.5" x14ac:dyDescent="0.25">
      <c r="A352" s="51">
        <f>'FY2016 RPDC '!A341</f>
        <v>344</v>
      </c>
      <c r="B352" s="51">
        <f>'FY2016 RPDC '!B341</f>
        <v>7056</v>
      </c>
      <c r="C352" s="51">
        <f>'FY2016 RPDC '!C341</f>
        <v>7056</v>
      </c>
      <c r="D352" s="52" t="str">
        <f>'FY2016 RPDC '!D342</f>
        <v>WOODBINE</v>
      </c>
      <c r="E352" s="97">
        <f>RealAuthFY11!E352-RealAuthFY10!E352</f>
        <v>10.599999999999909</v>
      </c>
      <c r="F352" s="55">
        <f>'FY2016 RPDC '!K342-'FY2016 RPDC '!F342</f>
        <v>80</v>
      </c>
      <c r="G352" s="55">
        <f>'FY2016 RPDC '!L342-'FY2016 RPDC '!G342</f>
        <v>94807</v>
      </c>
      <c r="H352" s="55">
        <f>'FY2016 RPDC '!M342-'FY2016 RPDC '!H342</f>
        <v>0</v>
      </c>
      <c r="I352" s="55">
        <f>'FY2016 RPDC '!N342-'FY2016 RPDC '!I342</f>
        <v>94807</v>
      </c>
      <c r="J352" s="59">
        <f>RealAuthFY11!J352-RealAuthFY10!J352</f>
        <v>4449.5</v>
      </c>
      <c r="K352" s="59">
        <f>RealAuthFY11!K352-RealAuthFY10!K352</f>
        <v>-345</v>
      </c>
      <c r="L352" s="59">
        <f>RealAuthFY11!L352-RealAuthFY10!L352</f>
        <v>2645</v>
      </c>
      <c r="M352" s="59">
        <f>RealAuthFY11!M352-RealAuthFY10!M352</f>
        <v>-23072</v>
      </c>
      <c r="N352" s="59">
        <f>RealAuthFY11!N352-RealAuthFY10!N352</f>
        <v>0</v>
      </c>
      <c r="O352" s="59">
        <f>RealAuthFY11!O352-RealAuthFY10!O352</f>
        <v>0</v>
      </c>
      <c r="P352" s="59">
        <f>RealAuthFY11!P352-RealAuthFY10!P352</f>
        <v>62036.699999999983</v>
      </c>
      <c r="Q352" s="59">
        <f>RealAuthFY11!Q352-RealAuthFY10!Q352</f>
        <v>-47012.999999999971</v>
      </c>
      <c r="R352" s="59">
        <f>RealAuthFY11!R352-RealAuthFY10!R352</f>
        <v>279612.19200000016</v>
      </c>
      <c r="S352" s="59">
        <f>RealAuthFY11!S352-RealAuthFY10!S352</f>
        <v>28803.280000000006</v>
      </c>
      <c r="T352" s="59">
        <f>RealAuthFY11!T352-RealAuthFY10!T352</f>
        <v>39095.134999999995</v>
      </c>
      <c r="U352" s="59">
        <f>RealAuthFY11!U352-RealAuthFY10!U352</f>
        <v>551731.80700000003</v>
      </c>
    </row>
    <row r="353" spans="1:21" s="51" customFormat="1" ht="11.5" x14ac:dyDescent="0.25">
      <c r="A353" s="51" t="e">
        <f>'FY2016 RPDC '!#REF!</f>
        <v>#REF!</v>
      </c>
      <c r="B353" s="51" t="e">
        <f>'FY2016 RPDC '!#REF!</f>
        <v>#REF!</v>
      </c>
      <c r="C353" s="51" t="e">
        <f>'FY2016 RPDC '!#REF!</f>
        <v>#REF!</v>
      </c>
      <c r="D353" s="52" t="str">
        <f>'FY2016 RPDC '!D343</f>
        <v>WOODBURY CENTRAL</v>
      </c>
      <c r="E353" s="97" t="e">
        <f>RealAuthFY11!E353-RealAuthFY10!E353</f>
        <v>#REF!</v>
      </c>
      <c r="F353" s="55">
        <f>'FY2016 RPDC '!K343-'FY2016 RPDC '!F343</f>
        <v>80</v>
      </c>
      <c r="G353" s="55">
        <f>'FY2016 RPDC '!L343-'FY2016 RPDC '!G343</f>
        <v>-31467.399999999907</v>
      </c>
      <c r="H353" s="55">
        <f>'FY2016 RPDC '!M343-'FY2016 RPDC '!H343</f>
        <v>25500.129999999888</v>
      </c>
      <c r="I353" s="55">
        <f>'FY2016 RPDC '!N343-'FY2016 RPDC '!I343</f>
        <v>-5967.2700000000186</v>
      </c>
      <c r="J353" s="59">
        <f>RealAuthFY11!J353-RealAuthFY10!J353</f>
        <v>-14756</v>
      </c>
      <c r="K353" s="59">
        <f>RealAuthFY11!K353-RealAuthFY10!K353</f>
        <v>-11766</v>
      </c>
      <c r="L353" s="59">
        <f>RealAuthFY11!L353-RealAuthFY10!L353</f>
        <v>13031</v>
      </c>
      <c r="M353" s="59">
        <f>RealAuthFY11!M353-RealAuthFY10!M353</f>
        <v>0</v>
      </c>
      <c r="N353" s="59">
        <f>RealAuthFY11!N353-RealAuthFY10!N353</f>
        <v>0</v>
      </c>
      <c r="O353" s="59">
        <f>RealAuthFY11!O353-RealAuthFY10!O353</f>
        <v>0</v>
      </c>
      <c r="P353" s="59">
        <f>RealAuthFY11!P353-RealAuthFY10!P353</f>
        <v>-2284.92</v>
      </c>
      <c r="Q353" s="59">
        <f>RealAuthFY11!Q353-RealAuthFY10!Q353</f>
        <v>0</v>
      </c>
      <c r="R353" s="59" t="e">
        <f>RealAuthFY11!R353-RealAuthFY10!R353</f>
        <v>#REF!</v>
      </c>
      <c r="S353" s="59" t="e">
        <f>RealAuthFY11!S353-RealAuthFY10!S353</f>
        <v>#REF!</v>
      </c>
      <c r="T353" s="59" t="e">
        <f>RealAuthFY11!T353-RealAuthFY10!T353</f>
        <v>#REF!</v>
      </c>
      <c r="U353" s="59" t="e">
        <f>RealAuthFY11!U353-RealAuthFY10!U353</f>
        <v>#REF!</v>
      </c>
    </row>
    <row r="354" spans="1:21" s="51" customFormat="1" ht="11.5" x14ac:dyDescent="0.25">
      <c r="A354" s="51">
        <f>'FY2016 RPDC '!A342</f>
        <v>346</v>
      </c>
      <c r="B354" s="51">
        <f>'FY2016 RPDC '!B342</f>
        <v>7092</v>
      </c>
      <c r="C354" s="51">
        <f>'FY2016 RPDC '!C342</f>
        <v>7092</v>
      </c>
      <c r="D354" s="52" t="str">
        <f>'FY2016 RPDC '!D344</f>
        <v>WOODWARD-GRANGER</v>
      </c>
      <c r="E354" s="97">
        <f>RealAuthFY11!E354-RealAuthFY10!E354</f>
        <v>9.1999999999999886</v>
      </c>
      <c r="F354" s="55">
        <f>'FY2016 RPDC '!K344-'FY2016 RPDC '!F344</f>
        <v>80</v>
      </c>
      <c r="G354" s="55">
        <f>'FY2016 RPDC '!L344-'FY2016 RPDC '!G344</f>
        <v>180207.60000000056</v>
      </c>
      <c r="H354" s="55">
        <f>'FY2016 RPDC '!M344-'FY2016 RPDC '!H344</f>
        <v>0</v>
      </c>
      <c r="I354" s="55">
        <f>'FY2016 RPDC '!N344-'FY2016 RPDC '!I344</f>
        <v>180207.60000000056</v>
      </c>
      <c r="J354" s="59">
        <f>RealAuthFY11!J354-RealAuthFY10!J354</f>
        <v>-29715</v>
      </c>
      <c r="K354" s="59">
        <f>RealAuthFY11!K354-RealAuthFY10!K354</f>
        <v>5200</v>
      </c>
      <c r="L354" s="59">
        <f>RealAuthFY11!L354-RealAuthFY10!L354</f>
        <v>-60647</v>
      </c>
      <c r="M354" s="59">
        <f>RealAuthFY11!M354-RealAuthFY10!M354</f>
        <v>-5775</v>
      </c>
      <c r="N354" s="59">
        <f>RealAuthFY11!N354-RealAuthFY10!N354</f>
        <v>0</v>
      </c>
      <c r="O354" s="59">
        <f>RealAuthFY11!O354-RealAuthFY10!O354</f>
        <v>0</v>
      </c>
      <c r="P354" s="59">
        <f>RealAuthFY11!P354-RealAuthFY10!P354</f>
        <v>-1270.5</v>
      </c>
      <c r="Q354" s="59">
        <f>RealAuthFY11!Q354-RealAuthFY10!Q354</f>
        <v>0</v>
      </c>
      <c r="R354" s="59">
        <f>RealAuthFY11!R354-RealAuthFY10!R354</f>
        <v>0.46399999997811392</v>
      </c>
      <c r="S354" s="59">
        <f>RealAuthFY11!S354-RealAuthFY10!S354</f>
        <v>0.12000000000261934</v>
      </c>
      <c r="T354" s="59">
        <f>RealAuthFY11!T354-RealAuthFY10!T354</f>
        <v>-0.32800000000133878</v>
      </c>
      <c r="U354" s="59">
        <f>RealAuthFY11!U354-RealAuthFY10!U354</f>
        <v>2599.7560000000522</v>
      </c>
    </row>
    <row r="355" spans="1:21" s="51" customFormat="1" ht="11.5" x14ac:dyDescent="0.25">
      <c r="A355" s="51">
        <f>'FY2016 RPDC '!A343</f>
        <v>347</v>
      </c>
      <c r="B355" s="51">
        <f>'FY2016 RPDC '!B343</f>
        <v>7098</v>
      </c>
      <c r="C355" s="51">
        <f>'FY2016 RPDC '!C343</f>
        <v>7098</v>
      </c>
      <c r="D355" s="52" t="e">
        <f>'FY2016 RPDC '!#REF!</f>
        <v>#REF!</v>
      </c>
      <c r="E355" s="97">
        <f>RealAuthFY11!E355-RealAuthFY10!E355</f>
        <v>-11.899999999999977</v>
      </c>
      <c r="F355" s="55" t="e">
        <f>'FY2016 RPDC '!#REF!-'FY2016 RPDC '!#REF!</f>
        <v>#REF!</v>
      </c>
      <c r="G355" s="55" t="e">
        <f>'FY2016 RPDC '!#REF!-'FY2016 RPDC '!#REF!</f>
        <v>#REF!</v>
      </c>
      <c r="H355" s="55" t="e">
        <f>'FY2016 RPDC '!#REF!-'FY2016 RPDC '!#REF!</f>
        <v>#REF!</v>
      </c>
      <c r="I355" s="55" t="e">
        <f>'FY2016 RPDC '!#REF!-'FY2016 RPDC '!#REF!</f>
        <v>#REF!</v>
      </c>
      <c r="J355" s="59">
        <f>RealAuthFY11!J355-RealAuthFY10!J355</f>
        <v>-29088</v>
      </c>
      <c r="K355" s="59">
        <f>RealAuthFY11!K355-RealAuthFY10!K355</f>
        <v>10519</v>
      </c>
      <c r="L355" s="59">
        <f>RealAuthFY11!L355-RealAuthFY10!L355</f>
        <v>27018</v>
      </c>
      <c r="M355" s="59">
        <f>RealAuthFY11!M355-RealAuthFY10!M355</f>
        <v>0</v>
      </c>
      <c r="N355" s="59">
        <f>RealAuthFY11!N355-RealAuthFY10!N355</f>
        <v>0</v>
      </c>
      <c r="O355" s="59">
        <f>RealAuthFY11!O355-RealAuthFY10!O355</f>
        <v>0</v>
      </c>
      <c r="P355" s="59">
        <f>RealAuthFY11!P355-RealAuthFY10!P355</f>
        <v>1321.54</v>
      </c>
      <c r="Q355" s="59">
        <f>RealAuthFY11!Q355-RealAuthFY10!Q355</f>
        <v>0</v>
      </c>
      <c r="R355" s="59">
        <f>RealAuthFY11!R355-RealAuthFY10!R355</f>
        <v>0.15200000000186265</v>
      </c>
      <c r="S355" s="59">
        <f>RealAuthFY11!S355-RealAuthFY10!S355</f>
        <v>-0.19999999999708962</v>
      </c>
      <c r="T355" s="59">
        <f>RealAuthFY11!T355-RealAuthFY10!T355</f>
        <v>-0.33599999999569263</v>
      </c>
      <c r="U355" s="59">
        <f>RealAuthFY11!U355-RealAuthFY10!U355</f>
        <v>3802.8859999999404</v>
      </c>
    </row>
    <row r="356" spans="1:21" s="51" customFormat="1" ht="11.5" x14ac:dyDescent="0.25">
      <c r="A356" s="51">
        <f>'FY2016 RPDC '!A344</f>
        <v>348</v>
      </c>
      <c r="B356" s="51">
        <f>'FY2016 RPDC '!B344</f>
        <v>7110</v>
      </c>
      <c r="C356" s="51">
        <f>'FY2016 RPDC '!C344</f>
        <v>7110</v>
      </c>
      <c r="D356" s="52" t="e">
        <f>'FY2016 RPDC '!#REF!</f>
        <v>#REF!</v>
      </c>
      <c r="E356" s="97">
        <f>RealAuthFY11!E356-RealAuthFY10!E356</f>
        <v>16.400000000000091</v>
      </c>
      <c r="F356" s="55" t="e">
        <f>'FY2016 RPDC '!#REF!-'FY2016 RPDC '!#REF!</f>
        <v>#REF!</v>
      </c>
      <c r="G356" s="55" t="e">
        <f>'FY2016 RPDC '!#REF!-'FY2016 RPDC '!#REF!</f>
        <v>#REF!</v>
      </c>
      <c r="H356" s="55" t="e">
        <f>'FY2016 RPDC '!#REF!-'FY2016 RPDC '!#REF!</f>
        <v>#REF!</v>
      </c>
      <c r="I356" s="55" t="e">
        <f>'FY2016 RPDC '!#REF!-'FY2016 RPDC '!#REF!</f>
        <v>#REF!</v>
      </c>
      <c r="J356" s="59">
        <f>RealAuthFY11!J356-RealAuthFY10!J356</f>
        <v>63627</v>
      </c>
      <c r="K356" s="59">
        <f>RealAuthFY11!K356-RealAuthFY10!K356</f>
        <v>-5906</v>
      </c>
      <c r="L356" s="59">
        <f>RealAuthFY11!L356-RealAuthFY10!L356</f>
        <v>12387</v>
      </c>
      <c r="M356" s="59">
        <f>RealAuthFY11!M356-RealAuthFY10!M356</f>
        <v>-75283</v>
      </c>
      <c r="N356" s="59">
        <f>RealAuthFY11!N356-RealAuthFY10!N356</f>
        <v>0</v>
      </c>
      <c r="O356" s="59">
        <f>RealAuthFY11!O356-RealAuthFY10!O356</f>
        <v>0</v>
      </c>
      <c r="P356" s="59">
        <f>RealAuthFY11!P356-RealAuthFY10!P356</f>
        <v>-8623.5600000000122</v>
      </c>
      <c r="Q356" s="59">
        <f>RealAuthFY11!Q356-RealAuthFY10!Q356</f>
        <v>184267.19999999998</v>
      </c>
      <c r="R356" s="59">
        <f>RealAuthFY11!R356-RealAuthFY10!R356</f>
        <v>122592.87300000002</v>
      </c>
      <c r="S356" s="59">
        <f>RealAuthFY11!S356-RealAuthFY10!S356</f>
        <v>14115.363999999994</v>
      </c>
      <c r="T356" s="59">
        <f>RealAuthFY11!T356-RealAuthFY10!T356</f>
        <v>14430.775000000001</v>
      </c>
      <c r="U356" s="59">
        <f>RealAuthFY11!U356-RealAuthFY10!U356</f>
        <v>501815.25200000033</v>
      </c>
    </row>
    <row r="357" spans="1:21" s="51" customFormat="1" ht="11.5" x14ac:dyDescent="0.25">
      <c r="A357" s="51" t="e">
        <f>'FY2016 RPDC '!#REF!</f>
        <v>#REF!</v>
      </c>
      <c r="B357" s="51" t="e">
        <f>'FY2016 RPDC '!#REF!</f>
        <v>#REF!</v>
      </c>
      <c r="C357" s="51" t="e">
        <f>'FY2016 RPDC '!#REF!</f>
        <v>#REF!</v>
      </c>
      <c r="D357" s="52" t="e">
        <f>'FY2016 RPDC '!#REF!</f>
        <v>#REF!</v>
      </c>
      <c r="E357" s="97" t="e">
        <f>RealAuthFY11!E357-RealAuthFY10!E357</f>
        <v>#REF!</v>
      </c>
      <c r="F357" s="55" t="e">
        <f>'FY2016 RPDC '!#REF!-'FY2016 RPDC '!#REF!</f>
        <v>#REF!</v>
      </c>
      <c r="G357" s="55" t="e">
        <f>'FY2016 RPDC '!#REF!-'FY2016 RPDC '!#REF!</f>
        <v>#REF!</v>
      </c>
      <c r="H357" s="55" t="e">
        <f>'FY2016 RPDC '!#REF!-'FY2016 RPDC '!#REF!</f>
        <v>#REF!</v>
      </c>
      <c r="I357" s="55" t="e">
        <f>'FY2016 RPDC '!#REF!-'FY2016 RPDC '!#REF!</f>
        <v>#REF!</v>
      </c>
      <c r="J357" s="59">
        <f>RealAuthFY11!J357-RealAuthFY10!J357</f>
        <v>-31112</v>
      </c>
      <c r="K357" s="59">
        <f>RealAuthFY11!K357-RealAuthFY10!K357</f>
        <v>22487</v>
      </c>
      <c r="L357" s="59">
        <f>RealAuthFY11!L357-RealAuthFY10!L357</f>
        <v>89154</v>
      </c>
      <c r="M357" s="59">
        <f>RealAuthFY11!M357-RealAuthFY10!M357</f>
        <v>690</v>
      </c>
      <c r="N357" s="59">
        <f>RealAuthFY11!N357-RealAuthFY10!N357</f>
        <v>0</v>
      </c>
      <c r="O357" s="59">
        <f>RealAuthFY11!O357-RealAuthFY10!O357</f>
        <v>0</v>
      </c>
      <c r="P357" s="59">
        <f>RealAuthFY11!P357-RealAuthFY10!P357</f>
        <v>-5949.8999999999978</v>
      </c>
      <c r="Q357" s="59">
        <f>RealAuthFY11!Q357-RealAuthFY10!Q357</f>
        <v>944142</v>
      </c>
      <c r="R357" s="59" t="e">
        <f>RealAuthFY11!R357-RealAuthFY10!R357</f>
        <v>#REF!</v>
      </c>
      <c r="S357" s="59" t="e">
        <f>RealAuthFY11!S357-RealAuthFY10!S357</f>
        <v>#REF!</v>
      </c>
      <c r="T357" s="59" t="e">
        <f>RealAuthFY11!T357-RealAuthFY10!T357</f>
        <v>#REF!</v>
      </c>
      <c r="U357" s="59" t="e">
        <f>RealAuthFY11!U357-RealAuthFY10!U357</f>
        <v>#REF!</v>
      </c>
    </row>
    <row r="358" spans="1:21" s="51" customFormat="1" ht="11.5" x14ac:dyDescent="0.25">
      <c r="A358" s="51" t="e">
        <f>'FY2016 RPDC '!#REF!</f>
        <v>#REF!</v>
      </c>
      <c r="B358" s="51" t="e">
        <f>'FY2016 RPDC '!#REF!</f>
        <v>#REF!</v>
      </c>
      <c r="C358" s="51" t="e">
        <f>'FY2016 RPDC '!#REF!</f>
        <v>#REF!</v>
      </c>
      <c r="D358" s="52"/>
      <c r="E358" s="97"/>
      <c r="F358" s="59"/>
      <c r="G358" s="59"/>
      <c r="H358" s="59"/>
      <c r="I358" s="59"/>
      <c r="J358" s="59"/>
      <c r="K358" s="59"/>
      <c r="L358" s="59"/>
      <c r="M358" s="59"/>
      <c r="N358" s="59"/>
      <c r="O358" s="59"/>
      <c r="P358" s="59"/>
      <c r="Q358" s="59"/>
      <c r="R358" s="59"/>
      <c r="S358" s="59"/>
      <c r="T358" s="59"/>
      <c r="U358" s="59"/>
    </row>
    <row r="359" spans="1:21" s="51" customFormat="1" ht="11.5" x14ac:dyDescent="0.25">
      <c r="A359" s="51" t="e">
        <f>'FY2016 RPDC '!#REF!</f>
        <v>#REF!</v>
      </c>
      <c r="B359" s="51" t="e">
        <f>'FY2016 RPDC '!#REF!</f>
        <v>#REF!</v>
      </c>
      <c r="C359" s="51" t="e">
        <f>'FY2016 RPDC '!#REF!</f>
        <v>#REF!</v>
      </c>
      <c r="D359" s="52"/>
      <c r="E359" s="97"/>
      <c r="F359" s="59"/>
      <c r="G359" s="59"/>
      <c r="H359" s="59"/>
      <c r="I359" s="59"/>
      <c r="J359" s="59"/>
      <c r="K359" s="59"/>
      <c r="L359" s="59"/>
      <c r="M359" s="59"/>
      <c r="N359" s="59"/>
      <c r="O359" s="59"/>
      <c r="P359" s="59"/>
      <c r="Q359" s="59"/>
      <c r="R359" s="59"/>
      <c r="S359" s="59"/>
      <c r="T359" s="59"/>
      <c r="U359" s="59"/>
    </row>
    <row r="360" spans="1:21" s="51" customFormat="1" ht="11.5" x14ac:dyDescent="0.25">
      <c r="A360" s="51" t="e">
        <f>'FY2016 RPDC '!#REF!</f>
        <v>#REF!</v>
      </c>
      <c r="B360" s="51" t="e">
        <f>'FY2016 RPDC '!#REF!</f>
        <v>#REF!</v>
      </c>
      <c r="C360" s="51" t="e">
        <f>'FY2016 RPDC '!#REF!</f>
        <v>#REF!</v>
      </c>
      <c r="D360" s="52"/>
      <c r="E360" s="97"/>
      <c r="F360" s="59"/>
      <c r="G360" s="59"/>
      <c r="H360" s="59"/>
      <c r="I360" s="59"/>
      <c r="J360" s="59"/>
      <c r="K360" s="59"/>
      <c r="L360" s="59"/>
      <c r="M360" s="59"/>
      <c r="N360" s="59"/>
      <c r="O360" s="59"/>
      <c r="P360" s="59"/>
      <c r="Q360" s="59"/>
      <c r="R360" s="59"/>
      <c r="S360" s="59"/>
      <c r="T360" s="59"/>
      <c r="U360" s="59"/>
    </row>
    <row r="361" spans="1:21" s="51" customFormat="1" ht="11.5" x14ac:dyDescent="0.25">
      <c r="A361" s="51" t="e">
        <f>'FY2016 RPDC '!#REF!</f>
        <v>#REF!</v>
      </c>
      <c r="B361" s="51" t="e">
        <f>'FY2016 RPDC '!#REF!</f>
        <v>#REF!</v>
      </c>
      <c r="C361" s="51" t="e">
        <f>'FY2016 RPDC '!#REF!</f>
        <v>#REF!</v>
      </c>
      <c r="D361" s="52"/>
      <c r="E361" s="97"/>
      <c r="F361" s="59"/>
      <c r="G361" s="59"/>
      <c r="H361" s="59"/>
      <c r="I361" s="59"/>
      <c r="J361" s="59"/>
      <c r="K361" s="59"/>
      <c r="L361" s="59"/>
      <c r="M361" s="59"/>
      <c r="N361" s="59"/>
      <c r="O361" s="59"/>
      <c r="P361" s="59"/>
      <c r="Q361" s="59"/>
      <c r="R361" s="59"/>
      <c r="S361" s="59"/>
      <c r="T361" s="59"/>
      <c r="U361" s="59"/>
    </row>
    <row r="362" spans="1:21" s="51" customFormat="1" ht="11.5" x14ac:dyDescent="0.25">
      <c r="A362" s="51" t="e">
        <f>'FY2016 RPDC '!#REF!</f>
        <v>#REF!</v>
      </c>
      <c r="B362" s="51" t="e">
        <f>'FY2016 RPDC '!#REF!</f>
        <v>#REF!</v>
      </c>
      <c r="C362" s="51" t="e">
        <f>'FY2016 RPDC '!#REF!</f>
        <v>#REF!</v>
      </c>
      <c r="D362" s="52"/>
      <c r="E362" s="97"/>
      <c r="F362" s="59"/>
      <c r="G362" s="59"/>
      <c r="H362" s="59"/>
      <c r="I362" s="59"/>
      <c r="J362" s="59"/>
      <c r="K362" s="59"/>
      <c r="L362" s="59"/>
      <c r="M362" s="59"/>
      <c r="N362" s="59"/>
      <c r="O362" s="59"/>
      <c r="P362" s="59"/>
      <c r="Q362" s="59"/>
      <c r="R362" s="59"/>
      <c r="S362" s="59"/>
      <c r="T362" s="59"/>
      <c r="U362" s="59"/>
    </row>
    <row r="363" spans="1:21" s="51" customFormat="1" ht="11.5" x14ac:dyDescent="0.25">
      <c r="A363" s="51" t="e">
        <f>'FY2016 RPDC '!#REF!</f>
        <v>#REF!</v>
      </c>
      <c r="B363" s="51" t="e">
        <f>'FY2016 RPDC '!#REF!</f>
        <v>#REF!</v>
      </c>
      <c r="C363" s="51" t="e">
        <f>'FY2016 RPDC '!#REF!</f>
        <v>#REF!</v>
      </c>
      <c r="D363" s="52"/>
      <c r="E363" s="97"/>
      <c r="F363" s="59"/>
      <c r="G363" s="59"/>
      <c r="H363" s="59"/>
      <c r="I363" s="59"/>
      <c r="J363" s="59"/>
      <c r="K363" s="59"/>
      <c r="L363" s="59"/>
      <c r="M363" s="59"/>
      <c r="N363" s="59"/>
      <c r="O363" s="59"/>
      <c r="P363" s="59"/>
      <c r="Q363" s="59"/>
      <c r="R363" s="59"/>
      <c r="S363" s="59"/>
      <c r="T363" s="59"/>
      <c r="U363" s="59"/>
    </row>
    <row r="364" spans="1:21" s="51" customFormat="1" ht="11.5" x14ac:dyDescent="0.25">
      <c r="A364" s="51" t="e">
        <f>'FY2016 RPDC '!#REF!</f>
        <v>#REF!</v>
      </c>
      <c r="B364" s="51" t="e">
        <f>'FY2016 RPDC '!#REF!</f>
        <v>#REF!</v>
      </c>
      <c r="C364" s="51" t="e">
        <f>'FY2016 RPDC '!#REF!</f>
        <v>#REF!</v>
      </c>
      <c r="D364" s="52"/>
      <c r="E364" s="97"/>
      <c r="F364" s="59"/>
      <c r="G364" s="59"/>
      <c r="H364" s="59"/>
      <c r="I364" s="59"/>
      <c r="J364" s="59"/>
      <c r="K364" s="59"/>
      <c r="L364" s="59"/>
      <c r="M364" s="59"/>
      <c r="N364" s="59"/>
      <c r="O364" s="59"/>
      <c r="P364" s="59"/>
      <c r="Q364" s="59"/>
      <c r="R364" s="59"/>
      <c r="S364" s="59"/>
      <c r="T364" s="59"/>
      <c r="U364" s="59"/>
    </row>
    <row r="365" spans="1:21" s="51" customFormat="1" ht="11.5" x14ac:dyDescent="0.25">
      <c r="A365" s="51" t="e">
        <f>'FY2016 RPDC '!#REF!</f>
        <v>#REF!</v>
      </c>
      <c r="B365" s="51" t="e">
        <f>'FY2016 RPDC '!#REF!</f>
        <v>#REF!</v>
      </c>
      <c r="C365" s="51" t="e">
        <f>'FY2016 RPDC '!#REF!</f>
        <v>#REF!</v>
      </c>
      <c r="D365" s="52"/>
      <c r="E365" s="97"/>
      <c r="F365" s="59"/>
      <c r="G365" s="59"/>
      <c r="H365" s="59"/>
      <c r="I365" s="59"/>
      <c r="J365" s="59"/>
      <c r="K365" s="59"/>
      <c r="L365" s="59"/>
      <c r="M365" s="59"/>
      <c r="N365" s="59"/>
      <c r="O365" s="59"/>
      <c r="P365" s="59"/>
      <c r="Q365" s="59"/>
      <c r="R365" s="59"/>
      <c r="S365" s="59"/>
      <c r="T365" s="59"/>
      <c r="U365" s="59"/>
    </row>
    <row r="366" spans="1:21" s="51" customFormat="1" ht="11.5" x14ac:dyDescent="0.25">
      <c r="A366" s="51" t="e">
        <f>'FY2016 RPDC '!#REF!</f>
        <v>#REF!</v>
      </c>
      <c r="B366" s="51" t="e">
        <f>'FY2016 RPDC '!#REF!</f>
        <v>#REF!</v>
      </c>
      <c r="C366" s="51" t="e">
        <f>'FY2016 RPDC '!#REF!</f>
        <v>#REF!</v>
      </c>
      <c r="D366" s="52"/>
      <c r="E366" s="97"/>
      <c r="F366" s="59"/>
      <c r="G366" s="59"/>
      <c r="H366" s="59"/>
      <c r="I366" s="59"/>
      <c r="J366" s="59"/>
      <c r="K366" s="59"/>
      <c r="L366" s="59"/>
      <c r="M366" s="59"/>
      <c r="N366" s="59"/>
      <c r="O366" s="59"/>
      <c r="P366" s="59"/>
      <c r="Q366" s="59"/>
      <c r="R366" s="59"/>
      <c r="S366" s="59"/>
      <c r="T366" s="59"/>
      <c r="U366" s="59"/>
    </row>
    <row r="367" spans="1:21" s="51" customFormat="1" ht="11.5" x14ac:dyDescent="0.25">
      <c r="A367" s="51" t="e">
        <f>'FY2016 RPDC '!#REF!</f>
        <v>#REF!</v>
      </c>
      <c r="B367" s="51" t="e">
        <f>'FY2016 RPDC '!#REF!</f>
        <v>#REF!</v>
      </c>
      <c r="C367" s="51" t="e">
        <f>'FY2016 RPDC '!#REF!</f>
        <v>#REF!</v>
      </c>
      <c r="D367" s="52"/>
      <c r="E367" s="98"/>
      <c r="F367" s="68"/>
      <c r="G367" s="68"/>
      <c r="H367" s="68"/>
      <c r="I367" s="68"/>
      <c r="J367" s="68"/>
      <c r="K367" s="68"/>
      <c r="L367" s="68"/>
      <c r="M367" s="68"/>
      <c r="N367" s="68"/>
      <c r="O367" s="68"/>
      <c r="P367" s="68"/>
      <c r="Q367" s="68"/>
      <c r="R367" s="68"/>
      <c r="S367" s="68"/>
      <c r="T367" s="68"/>
      <c r="U367" s="68"/>
    </row>
    <row r="368" spans="1:21" s="51" customFormat="1" ht="11.5" x14ac:dyDescent="0.25">
      <c r="E368" s="99"/>
    </row>
    <row r="369" spans="4:21" s="51" customFormat="1" ht="11.5" x14ac:dyDescent="0.25">
      <c r="D369" s="70" t="s">
        <v>78</v>
      </c>
      <c r="E369" s="71" t="e">
        <f t="shared" ref="E369:U369" si="0">MIN(E$7:E$367)</f>
        <v>#REF!</v>
      </c>
      <c r="F369" s="72" t="e">
        <f t="shared" si="0"/>
        <v>#REF!</v>
      </c>
      <c r="G369" s="73" t="e">
        <f t="shared" si="0"/>
        <v>#REF!</v>
      </c>
      <c r="H369" s="73" t="e">
        <f t="shared" si="0"/>
        <v>#REF!</v>
      </c>
      <c r="I369" s="73" t="e">
        <f t="shared" si="0"/>
        <v>#REF!</v>
      </c>
      <c r="J369" s="73">
        <f t="shared" si="0"/>
        <v>-499491.40000000037</v>
      </c>
      <c r="K369" s="73">
        <f t="shared" si="0"/>
        <v>-886510</v>
      </c>
      <c r="L369" s="73">
        <f t="shared" si="0"/>
        <v>-155129.29999999981</v>
      </c>
      <c r="M369" s="73">
        <f t="shared" si="0"/>
        <v>-899808</v>
      </c>
      <c r="N369" s="73">
        <f t="shared" si="0"/>
        <v>0</v>
      </c>
      <c r="O369" s="73">
        <f t="shared" si="0"/>
        <v>0</v>
      </c>
      <c r="P369" s="73">
        <f t="shared" si="0"/>
        <v>-315230.30000000005</v>
      </c>
      <c r="Q369" s="73">
        <f t="shared" si="0"/>
        <v>-84184.799999999988</v>
      </c>
      <c r="R369" s="73" t="e">
        <f t="shared" si="0"/>
        <v>#REF!</v>
      </c>
      <c r="S369" s="73" t="e">
        <f t="shared" si="0"/>
        <v>#REF!</v>
      </c>
      <c r="T369" s="73" t="e">
        <f t="shared" si="0"/>
        <v>#REF!</v>
      </c>
      <c r="U369" s="73" t="e">
        <f t="shared" si="0"/>
        <v>#REF!</v>
      </c>
    </row>
    <row r="370" spans="4:21" s="51" customFormat="1" ht="11.5" x14ac:dyDescent="0.25">
      <c r="D370" s="74" t="s">
        <v>79</v>
      </c>
      <c r="E370" s="75" t="e">
        <f t="shared" ref="E370:U370" si="1">MAX(E$7:E$367)</f>
        <v>#REF!</v>
      </c>
      <c r="F370" s="76" t="e">
        <f t="shared" si="1"/>
        <v>#REF!</v>
      </c>
      <c r="G370" s="77" t="e">
        <f t="shared" si="1"/>
        <v>#REF!</v>
      </c>
      <c r="H370" s="77" t="e">
        <f t="shared" si="1"/>
        <v>#REF!</v>
      </c>
      <c r="I370" s="77" t="e">
        <f t="shared" si="1"/>
        <v>#REF!</v>
      </c>
      <c r="J370" s="77">
        <f t="shared" si="1"/>
        <v>170435.70000000007</v>
      </c>
      <c r="K370" s="77">
        <f t="shared" si="1"/>
        <v>904311</v>
      </c>
      <c r="L370" s="77">
        <f t="shared" si="1"/>
        <v>386111.5</v>
      </c>
      <c r="M370" s="77">
        <f t="shared" si="1"/>
        <v>888448</v>
      </c>
      <c r="N370" s="77">
        <f t="shared" si="1"/>
        <v>0</v>
      </c>
      <c r="O370" s="77">
        <f t="shared" si="1"/>
        <v>0</v>
      </c>
      <c r="P370" s="77">
        <f t="shared" si="1"/>
        <v>271413.33999999962</v>
      </c>
      <c r="Q370" s="77">
        <f t="shared" si="1"/>
        <v>944142</v>
      </c>
      <c r="R370" s="77" t="e">
        <f t="shared" si="1"/>
        <v>#REF!</v>
      </c>
      <c r="S370" s="77" t="e">
        <f t="shared" si="1"/>
        <v>#REF!</v>
      </c>
      <c r="T370" s="77" t="e">
        <f t="shared" si="1"/>
        <v>#REF!</v>
      </c>
      <c r="U370" s="77" t="e">
        <f t="shared" si="1"/>
        <v>#REF!</v>
      </c>
    </row>
    <row r="371" spans="4:21" s="51" customFormat="1" ht="11.5" x14ac:dyDescent="0.25">
      <c r="D371" s="74" t="s">
        <v>80</v>
      </c>
      <c r="E371" s="75" t="e">
        <f t="shared" ref="E371:U371" si="2">AVERAGE(E$7:E$367)</f>
        <v>#REF!</v>
      </c>
      <c r="F371" s="76" t="e">
        <f t="shared" si="2"/>
        <v>#REF!</v>
      </c>
      <c r="G371" s="77" t="e">
        <f t="shared" si="2"/>
        <v>#REF!</v>
      </c>
      <c r="H371" s="77" t="e">
        <f t="shared" si="2"/>
        <v>#REF!</v>
      </c>
      <c r="I371" s="77" t="e">
        <f t="shared" si="2"/>
        <v>#REF!</v>
      </c>
      <c r="J371" s="77">
        <f t="shared" si="2"/>
        <v>-16590.015099715099</v>
      </c>
      <c r="K371" s="77">
        <f t="shared" si="2"/>
        <v>1477.8287749287747</v>
      </c>
      <c r="L371" s="77">
        <f t="shared" si="2"/>
        <v>15565.866951566964</v>
      </c>
      <c r="M371" s="77">
        <f t="shared" si="2"/>
        <v>1889.0666666666664</v>
      </c>
      <c r="N371" s="77">
        <f t="shared" si="2"/>
        <v>0</v>
      </c>
      <c r="O371" s="77">
        <f t="shared" si="2"/>
        <v>0</v>
      </c>
      <c r="P371" s="77">
        <f t="shared" si="2"/>
        <v>-4157.3193162393136</v>
      </c>
      <c r="Q371" s="77">
        <f t="shared" si="2"/>
        <v>41940.945299145293</v>
      </c>
      <c r="R371" s="77" t="e">
        <f t="shared" si="2"/>
        <v>#REF!</v>
      </c>
      <c r="S371" s="77" t="e">
        <f t="shared" si="2"/>
        <v>#REF!</v>
      </c>
      <c r="T371" s="77" t="e">
        <f t="shared" si="2"/>
        <v>#REF!</v>
      </c>
      <c r="U371" s="77" t="e">
        <f t="shared" si="2"/>
        <v>#REF!</v>
      </c>
    </row>
    <row r="372" spans="4:21" s="51" customFormat="1" ht="11.5" x14ac:dyDescent="0.25">
      <c r="D372" s="74" t="s">
        <v>81</v>
      </c>
      <c r="E372" s="75" t="e">
        <f t="shared" ref="E372:U372" si="3">MEDIAN(E$7:E$367)</f>
        <v>#REF!</v>
      </c>
      <c r="F372" s="76" t="e">
        <f t="shared" si="3"/>
        <v>#REF!</v>
      </c>
      <c r="G372" s="77" t="e">
        <f t="shared" si="3"/>
        <v>#REF!</v>
      </c>
      <c r="H372" s="77" t="e">
        <f t="shared" si="3"/>
        <v>#REF!</v>
      </c>
      <c r="I372" s="77" t="e">
        <f t="shared" si="3"/>
        <v>#REF!</v>
      </c>
      <c r="J372" s="77">
        <f t="shared" si="3"/>
        <v>-5980</v>
      </c>
      <c r="K372" s="77">
        <f t="shared" si="3"/>
        <v>5771</v>
      </c>
      <c r="L372" s="77">
        <f t="shared" si="3"/>
        <v>3064.2999999999302</v>
      </c>
      <c r="M372" s="77">
        <f t="shared" si="3"/>
        <v>0</v>
      </c>
      <c r="N372" s="77">
        <f t="shared" si="3"/>
        <v>0</v>
      </c>
      <c r="O372" s="77">
        <f t="shared" si="3"/>
        <v>0</v>
      </c>
      <c r="P372" s="77">
        <f t="shared" si="3"/>
        <v>0</v>
      </c>
      <c r="Q372" s="77">
        <f t="shared" si="3"/>
        <v>0</v>
      </c>
      <c r="R372" s="77" t="e">
        <f t="shared" si="3"/>
        <v>#REF!</v>
      </c>
      <c r="S372" s="77" t="e">
        <f t="shared" si="3"/>
        <v>#REF!</v>
      </c>
      <c r="T372" s="77" t="e">
        <f t="shared" si="3"/>
        <v>#REF!</v>
      </c>
      <c r="U372" s="77" t="e">
        <f t="shared" si="3"/>
        <v>#REF!</v>
      </c>
    </row>
    <row r="373" spans="4:21" s="51" customFormat="1" ht="11.5" x14ac:dyDescent="0.25">
      <c r="D373" s="74" t="s">
        <v>82</v>
      </c>
      <c r="E373" s="75">
        <f>COUNTIF(E$7:E$367,"&gt;=0")</f>
        <v>154</v>
      </c>
      <c r="F373" s="78">
        <f t="shared" ref="F373:U373" si="4">COUNTIF(F$7:F$367,"&gt;0")</f>
        <v>334</v>
      </c>
      <c r="G373" s="79">
        <f t="shared" si="4"/>
        <v>218</v>
      </c>
      <c r="H373" s="79">
        <f t="shared" si="4"/>
        <v>150</v>
      </c>
      <c r="I373" s="79">
        <f t="shared" si="4"/>
        <v>304</v>
      </c>
      <c r="J373" s="79">
        <f t="shared" si="4"/>
        <v>157</v>
      </c>
      <c r="K373" s="79">
        <f t="shared" si="4"/>
        <v>212</v>
      </c>
      <c r="L373" s="79">
        <f t="shared" si="4"/>
        <v>191</v>
      </c>
      <c r="M373" s="79">
        <f t="shared" si="4"/>
        <v>115</v>
      </c>
      <c r="N373" s="79">
        <f t="shared" si="4"/>
        <v>0</v>
      </c>
      <c r="O373" s="79">
        <f t="shared" si="4"/>
        <v>0</v>
      </c>
      <c r="P373" s="79">
        <f t="shared" si="4"/>
        <v>69</v>
      </c>
      <c r="Q373" s="79">
        <f t="shared" si="4"/>
        <v>133</v>
      </c>
      <c r="R373" s="79">
        <f t="shared" si="4"/>
        <v>252</v>
      </c>
      <c r="S373" s="79">
        <f t="shared" si="4"/>
        <v>259</v>
      </c>
      <c r="T373" s="79">
        <f t="shared" si="4"/>
        <v>247</v>
      </c>
      <c r="U373" s="79">
        <f t="shared" si="4"/>
        <v>284</v>
      </c>
    </row>
    <row r="374" spans="4:21" s="51" customFormat="1" ht="11.5" x14ac:dyDescent="0.25">
      <c r="D374" s="80" t="s">
        <v>83</v>
      </c>
      <c r="E374" s="81" t="e">
        <f>SUM(E$7:E$367)</f>
        <v>#REF!</v>
      </c>
      <c r="F374" s="82"/>
      <c r="G374" s="83" t="e">
        <f t="shared" ref="G374:U374" si="5">SUM(G$7:G$367)</f>
        <v>#REF!</v>
      </c>
      <c r="H374" s="83" t="e">
        <f t="shared" si="5"/>
        <v>#REF!</v>
      </c>
      <c r="I374" s="83" t="e">
        <f t="shared" si="5"/>
        <v>#REF!</v>
      </c>
      <c r="J374" s="83">
        <f t="shared" si="5"/>
        <v>-5823095.2999999998</v>
      </c>
      <c r="K374" s="83">
        <f t="shared" si="5"/>
        <v>518717.89999999991</v>
      </c>
      <c r="L374" s="83">
        <f t="shared" si="5"/>
        <v>5463619.3000000045</v>
      </c>
      <c r="M374" s="83">
        <f t="shared" si="5"/>
        <v>663062.39999999991</v>
      </c>
      <c r="N374" s="83">
        <f t="shared" si="5"/>
        <v>0</v>
      </c>
      <c r="O374" s="83">
        <f t="shared" si="5"/>
        <v>0</v>
      </c>
      <c r="P374" s="83">
        <f t="shared" si="5"/>
        <v>-1459219.0799999991</v>
      </c>
      <c r="Q374" s="83">
        <f t="shared" si="5"/>
        <v>14721271.799999997</v>
      </c>
      <c r="R374" s="83" t="e">
        <f t="shared" si="5"/>
        <v>#REF!</v>
      </c>
      <c r="S374" s="83" t="e">
        <f t="shared" si="5"/>
        <v>#REF!</v>
      </c>
      <c r="T374" s="83" t="e">
        <f t="shared" si="5"/>
        <v>#REF!</v>
      </c>
      <c r="U374" s="83" t="e">
        <f t="shared" si="5"/>
        <v>#REF!</v>
      </c>
    </row>
  </sheetData>
  <mergeCells count="1">
    <mergeCell ref="D2:U2"/>
  </mergeCells>
  <conditionalFormatting sqref="E7:E367">
    <cfRule type="cellIs" dxfId="5" priority="3" operator="lessThan">
      <formula>0</formula>
    </cfRule>
    <cfRule type="cellIs" dxfId="4" priority="4" operator="greaterThan">
      <formula>0</formula>
    </cfRule>
  </conditionalFormatting>
  <conditionalFormatting sqref="F7:U367">
    <cfRule type="cellIs" dxfId="3" priority="1" operator="lessThan">
      <formula>-0.99</formula>
    </cfRule>
    <cfRule type="cellIs" dxfId="2" priority="2" operator="greaterThanOrEqual">
      <formula>-0.99</formula>
    </cfRule>
  </conditionalFormatting>
  <pageMargins left="0.14000000000000001" right="0.18" top="0.27" bottom="0.36" header="0.11" footer="0.04"/>
  <pageSetup scale="80" fitToWidth="2" fitToHeight="7" orientation="landscape" r:id="rId1"/>
  <headerFooter>
    <oddFooter>&amp;L(C) 2010 ISFIS/Larry Sigel&amp;CPage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374"/>
  <sheetViews>
    <sheetView showGridLines="0" view="pageBreakPreview" topLeftCell="D2" zoomScale="90" zoomScaleNormal="90" zoomScaleSheetLayoutView="90" workbookViewId="0">
      <pane ySplit="6120" topLeftCell="A365"/>
      <selection activeCell="D6" sqref="D6"/>
      <selection pane="bottomLeft" activeCell="H378" sqref="H378"/>
    </sheetView>
  </sheetViews>
  <sheetFormatPr defaultColWidth="9.08984375" defaultRowHeight="13.5" x14ac:dyDescent="0.3"/>
  <cols>
    <col min="1" max="1" width="3.36328125" style="1" hidden="1" customWidth="1"/>
    <col min="2" max="2" width="5.36328125" style="1" hidden="1" customWidth="1"/>
    <col min="3" max="3" width="9.6328125" style="1" hidden="1" customWidth="1"/>
    <col min="4" max="4" width="25.90625" style="1" customWidth="1"/>
    <col min="5" max="5" width="10.08984375" style="2" customWidth="1"/>
    <col min="6" max="6" width="8.453125" style="1" customWidth="1"/>
    <col min="7" max="7" width="13.54296875" style="1" customWidth="1"/>
    <col min="8" max="8" width="12.08984375" style="1" customWidth="1"/>
    <col min="9" max="9" width="13.90625" style="1" customWidth="1"/>
    <col min="10" max="10" width="11.453125" style="1" customWidth="1"/>
    <col min="11" max="11" width="10.36328125" style="1" customWidth="1"/>
    <col min="12" max="12" width="11.90625" style="1" customWidth="1"/>
    <col min="13" max="13" width="10.6328125" style="1" customWidth="1"/>
    <col min="14" max="15" width="10.453125" style="1" customWidth="1"/>
    <col min="16" max="16" width="10.90625" style="1" customWidth="1"/>
    <col min="17" max="17" width="10.6328125" style="1" customWidth="1"/>
    <col min="18" max="18" width="11.08984375" style="1" customWidth="1"/>
    <col min="19" max="19" width="11.6328125" style="1" customWidth="1"/>
    <col min="20" max="20" width="10.90625" style="1" customWidth="1"/>
    <col min="21" max="21" width="14.453125" style="1" customWidth="1"/>
    <col min="22" max="16384" width="9.08984375" style="1"/>
  </cols>
  <sheetData>
    <row r="1" spans="1:21" hidden="1" x14ac:dyDescent="0.3">
      <c r="F1" s="4">
        <v>0.02</v>
      </c>
      <c r="G1" s="1" t="e">
        <f>ROUND(#REF!*F1,0)</f>
        <v>#REF!</v>
      </c>
    </row>
    <row r="2" spans="1:21" ht="25.5" customHeight="1" x14ac:dyDescent="0.35">
      <c r="D2" s="327" t="s">
        <v>460</v>
      </c>
      <c r="E2" s="327"/>
      <c r="F2" s="327"/>
      <c r="G2" s="327"/>
      <c r="H2" s="327"/>
      <c r="I2" s="327"/>
      <c r="J2" s="327"/>
      <c r="K2" s="327"/>
      <c r="L2" s="327"/>
      <c r="M2" s="327"/>
      <c r="N2" s="327"/>
      <c r="O2" s="327"/>
      <c r="P2" s="327"/>
      <c r="Q2" s="327"/>
      <c r="R2" s="327"/>
      <c r="S2" s="327"/>
      <c r="T2" s="327"/>
      <c r="U2" s="327"/>
    </row>
    <row r="3" spans="1:21" ht="35.25" customHeight="1" x14ac:dyDescent="0.3">
      <c r="D3" s="42" t="str">
        <f>InstrumentPanel!N2</f>
        <v>Based on 2.0% Allowable Growth</v>
      </c>
      <c r="E3" s="43"/>
      <c r="F3" s="44"/>
      <c r="G3" s="42"/>
      <c r="H3" s="42"/>
      <c r="I3" s="42"/>
      <c r="L3" s="204"/>
      <c r="M3" s="204"/>
      <c r="N3" s="204"/>
      <c r="O3" s="204"/>
    </row>
    <row r="4" spans="1:21" ht="11.25" hidden="1" customHeight="1" x14ac:dyDescent="0.3">
      <c r="D4" s="42"/>
      <c r="E4" s="43"/>
      <c r="F4" s="44"/>
      <c r="G4" s="42"/>
      <c r="H4" s="42"/>
      <c r="I4" s="42"/>
    </row>
    <row r="5" spans="1:21" hidden="1" x14ac:dyDescent="0.3">
      <c r="E5" s="94"/>
      <c r="F5" s="95"/>
      <c r="G5" s="95"/>
      <c r="H5" s="95"/>
      <c r="I5" s="95"/>
    </row>
    <row r="6" spans="1:21" s="48" customFormat="1" ht="57.5" x14ac:dyDescent="0.25">
      <c r="D6" s="49" t="s">
        <v>0</v>
      </c>
      <c r="E6" s="50" t="s">
        <v>95</v>
      </c>
      <c r="F6" s="84" t="s">
        <v>73</v>
      </c>
      <c r="G6" s="84" t="s">
        <v>76</v>
      </c>
      <c r="H6" s="84" t="s">
        <v>74</v>
      </c>
      <c r="I6" s="134" t="s">
        <v>127</v>
      </c>
      <c r="J6" s="50" t="s">
        <v>86</v>
      </c>
      <c r="K6" s="50" t="s">
        <v>87</v>
      </c>
      <c r="L6" s="50" t="s">
        <v>88</v>
      </c>
      <c r="M6" s="50" t="s">
        <v>89</v>
      </c>
      <c r="N6" s="50" t="s">
        <v>90</v>
      </c>
      <c r="O6" s="50" t="s">
        <v>91</v>
      </c>
      <c r="P6" s="50" t="s">
        <v>92</v>
      </c>
      <c r="Q6" s="50" t="s">
        <v>93</v>
      </c>
      <c r="R6" s="50" t="s">
        <v>94</v>
      </c>
      <c r="S6" s="50" t="s">
        <v>96</v>
      </c>
      <c r="T6" s="50" t="s">
        <v>97</v>
      </c>
      <c r="U6" s="133" t="s">
        <v>83</v>
      </c>
    </row>
    <row r="7" spans="1:21" s="51" customFormat="1" ht="11.5" x14ac:dyDescent="0.25">
      <c r="A7" s="51">
        <f>'FY2016 RPDC '!A8</f>
        <v>1</v>
      </c>
      <c r="B7" s="51">
        <f>'FY2016 RPDC '!B8</f>
        <v>18</v>
      </c>
      <c r="C7" s="51">
        <f>'FY2016 RPDC '!C8</f>
        <v>18</v>
      </c>
      <c r="D7" s="52" t="str">
        <f>'FY2016 RPDC '!D8</f>
        <v>ADAIR-CASEY</v>
      </c>
      <c r="E7" s="139">
        <f>IF(ISERROR((RealAuthFY11!E7-RealAuthFY10!E7)/RealAuthFY10!E7),"",(RealAuthFY11!E7-RealAuthFY10!E7)/RealAuthFY10!E7)</f>
        <v>-3.3495736906210901E-3</v>
      </c>
      <c r="F7" s="139" t="str">
        <f>IF(ISERROR((RealAuthFY11!F7-RealAuthFY10!F7)/RealAuthFY10!F7),"",(RealAuthFY11!F7-RealAuthFY10!F7)/RealAuthFY10!F7)</f>
        <v/>
      </c>
      <c r="G7" s="139">
        <f>IF(ISERROR((RealAuthFY11!G7-RealAuthFY10!G7)/RealAuthFY10!G7),"",(RealAuthFY11!G7-RealAuthFY10!G7)/RealAuthFY10!G7)</f>
        <v>330.41310084825642</v>
      </c>
      <c r="H7" s="139">
        <f>IF(ISERROR((RealAuthFY11!H7-RealAuthFY10!H7)/RealAuthFY10!H7),"",(RealAuthFY11!H7-RealAuthFY10!H7)/RealAuthFY10!H7)</f>
        <v>-0.98542680607561839</v>
      </c>
      <c r="I7" s="139">
        <f>IF(ISERROR((RealAuthFY11!I7-RealAuthFY10!I7)/RealAuthFY10!I7),"",(RealAuthFY11!I7-RealAuthFY10!I7)/RealAuthFY10!I7)</f>
        <v>-4.4095671018600659E-2</v>
      </c>
      <c r="J7" s="139">
        <f>IF(ISERROR((RealAuthFY11!J7-RealAuthFY10!J7)/RealAuthFY10!J7),"",(RealAuthFY11!J7-RealAuthFY10!J7)/RealAuthFY10!J7)</f>
        <v>0.32214131607335489</v>
      </c>
      <c r="K7" s="139">
        <f>IF(ISERROR((RealAuthFY11!K7-RealAuthFY10!K7)/RealAuthFY10!K7),"",(RealAuthFY11!K7-RealAuthFY10!K7)/RealAuthFY10!K7)</f>
        <v>1.9937586685159502E-2</v>
      </c>
      <c r="L7" s="139">
        <f>IF(ISERROR((RealAuthFY11!L7-RealAuthFY10!L7)/RealAuthFY10!L7),"",(RealAuthFY11!L7-RealAuthFY10!L7)/RealAuthFY10!L7)</f>
        <v>-0.39730960786786029</v>
      </c>
      <c r="M7" s="139" t="str">
        <f>IF(ISERROR((RealAuthFY11!M7-RealAuthFY10!M7)/RealAuthFY10!M7),"",(RealAuthFY11!M7-RealAuthFY10!M7)/RealAuthFY10!M7)</f>
        <v/>
      </c>
      <c r="N7" s="139" t="str">
        <f>IF(ISERROR((RealAuthFY11!N7-RealAuthFY10!N7)/RealAuthFY10!N7),"",(RealAuthFY11!N7-RealAuthFY10!N7)/RealAuthFY10!N7)</f>
        <v/>
      </c>
      <c r="O7" s="139">
        <f>IF(ISERROR((RealAuthFY11!O7-RealAuthFY10!O7)/RealAuthFY10!O7),"",(RealAuthFY11!O7-RealAuthFY10!O7)/RealAuthFY10!O7)</f>
        <v>0</v>
      </c>
      <c r="P7" s="139">
        <f>IF(ISERROR((RealAuthFY11!P7-RealAuthFY10!P7)/RealAuthFY10!P7),"",(RealAuthFY11!P7-RealAuthFY10!P7)/RealAuthFY10!P7)</f>
        <v>-1</v>
      </c>
      <c r="Q7" s="139">
        <f>IF(ISERROR((RealAuthFY11!Q7-RealAuthFY10!Q7)/RealAuthFY10!Q7),"",(RealAuthFY11!Q7-RealAuthFY10!Q7)/RealAuthFY10!Q7)</f>
        <v>0.31134832573806204</v>
      </c>
      <c r="R7" s="139">
        <f>IF(ISERROR((RealAuthFY11!R7-RealAuthFY10!R7)/RealAuthFY10!R7),"",(RealAuthFY11!R7-RealAuthFY10!R7)/RealAuthFY10!R7)</f>
        <v>2.32895687823793E-6</v>
      </c>
      <c r="S7" s="139">
        <f>IF(ISERROR((RealAuthFY11!S7-RealAuthFY10!S7)/RealAuthFY10!S7),"",(RealAuthFY11!S7-RealAuthFY10!S7)/RealAuthFY10!S7)</f>
        <v>-2.597885957037131E-5</v>
      </c>
      <c r="T7" s="139">
        <f>IF(ISERROR((RealAuthFY11!T7-RealAuthFY10!T7)/RealAuthFY10!T7),"",(RealAuthFY11!T7-RealAuthFY10!T7)/RealAuthFY10!T7)</f>
        <v>-6.2242263167479392E-6</v>
      </c>
      <c r="U7" s="139">
        <f>IF(ISERROR((RealAuthFY11!U7-RealAuthFY10!U7)/RealAuthFY10!U7),"",(RealAuthFY11!U7-RealAuthFY10!U7)/RealAuthFY10!U7)</f>
        <v>-7.0490736948708693E-2</v>
      </c>
    </row>
    <row r="8" spans="1:21" s="51" customFormat="1" ht="11.5" x14ac:dyDescent="0.25">
      <c r="A8" s="51">
        <f>'FY2016 RPDC '!A9</f>
        <v>2</v>
      </c>
      <c r="B8" s="51">
        <f>'FY2016 RPDC '!B9</f>
        <v>27</v>
      </c>
      <c r="C8" s="51">
        <f>'FY2016 RPDC '!C9</f>
        <v>27</v>
      </c>
      <c r="D8" s="56" t="str">
        <f>'FY2016 RPDC '!D9</f>
        <v>ADEL-DESOTO-MINBURN</v>
      </c>
      <c r="E8" s="139">
        <f>IF(ISERROR((RealAuthFY11!E8-RealAuthFY10!E8)/RealAuthFY10!E8),"",(RealAuthFY11!E8-RealAuthFY10!E8)/RealAuthFY10!E8)</f>
        <v>3.2748143146522621E-2</v>
      </c>
      <c r="F8" s="139">
        <f>IF(ISERROR((RealAuthFY11!F8-RealAuthFY10!F8)/RealAuthFY10!F8),"",(RealAuthFY11!F8-RealAuthFY10!F8)/RealAuthFY10!F8)</f>
        <v>1.252740369558409E-2</v>
      </c>
      <c r="G8" s="139">
        <f>IF(ISERROR((RealAuthFY11!G8-RealAuthFY10!G8)/RealAuthFY10!G8),"",(RealAuthFY11!G8-RealAuthFY10!G8)/RealAuthFY10!G8)</f>
        <v>4.5685796051583974E-2</v>
      </c>
      <c r="H8" s="139" t="str">
        <f>IF(ISERROR((RealAuthFY11!H8-RealAuthFY10!H8)/RealAuthFY10!H8),"",(RealAuthFY11!H8-RealAuthFY10!H8)/RealAuthFY10!H8)</f>
        <v/>
      </c>
      <c r="I8" s="139">
        <f>IF(ISERROR((RealAuthFY11!I8-RealAuthFY10!I8)/RealAuthFY10!I8),"",(RealAuthFY11!I8-RealAuthFY10!I8)/RealAuthFY10!I8)</f>
        <v>4.5685796051583974E-2</v>
      </c>
      <c r="J8" s="139">
        <f>IF(ISERROR((RealAuthFY11!J8-RealAuthFY10!J8)/RealAuthFY10!J8),"",(RealAuthFY11!J8-RealAuthFY10!J8)/RealAuthFY10!J8)</f>
        <v>-1.538602643186833E-2</v>
      </c>
      <c r="K8" s="139">
        <f>IF(ISERROR((RealAuthFY11!K8-RealAuthFY10!K8)/RealAuthFY10!K8),"",(RealAuthFY11!K8-RealAuthFY10!K8)/RealAuthFY10!K8)</f>
        <v>-0.59205252246026263</v>
      </c>
      <c r="L8" s="139">
        <f>IF(ISERROR((RealAuthFY11!L8-RealAuthFY10!L8)/RealAuthFY10!L8),"",(RealAuthFY11!L8-RealAuthFY10!L8)/RealAuthFY10!L8)</f>
        <v>1.8627222523902903E-2</v>
      </c>
      <c r="M8" s="139">
        <f>IF(ISERROR((RealAuthFY11!M8-RealAuthFY10!M8)/RealAuthFY10!M8),"",(RealAuthFY11!M8-RealAuthFY10!M8)/RealAuthFY10!M8)</f>
        <v>-0.41721788922894659</v>
      </c>
      <c r="N8" s="139">
        <f>IF(ISERROR((RealAuthFY11!N8-RealAuthFY10!N8)/RealAuthFY10!N8),"",(RealAuthFY11!N8-RealAuthFY10!N8)/RealAuthFY10!N8)</f>
        <v>0</v>
      </c>
      <c r="O8" s="139" t="str">
        <f>IF(ISERROR((RealAuthFY11!O8-RealAuthFY10!O8)/RealAuthFY10!O8),"",(RealAuthFY11!O8-RealAuthFY10!O8)/RealAuthFY10!O8)</f>
        <v/>
      </c>
      <c r="P8" s="139" t="str">
        <f>IF(ISERROR((RealAuthFY11!P8-RealAuthFY10!P8)/RealAuthFY10!P8),"",(RealAuthFY11!P8-RealAuthFY10!P8)/RealAuthFY10!P8)</f>
        <v/>
      </c>
      <c r="Q8" s="139" t="str">
        <f>IF(ISERROR((RealAuthFY11!Q8-RealAuthFY10!Q8)/RealAuthFY10!Q8),"",(RealAuthFY11!Q8-RealAuthFY10!Q8)/RealAuthFY10!Q8)</f>
        <v/>
      </c>
      <c r="R8" s="139">
        <f>IF(ISERROR((RealAuthFY11!R8-RealAuthFY10!R8)/RealAuthFY10!R8),"",(RealAuthFY11!R8-RealAuthFY10!R8)/RealAuthFY10!R8)</f>
        <v>0.11770871360664194</v>
      </c>
      <c r="S8" s="139">
        <f>IF(ISERROR((RealAuthFY11!S8-RealAuthFY10!S8)/RealAuthFY10!S8),"",(RealAuthFY11!S8-RealAuthFY10!S8)/RealAuthFY10!S8)</f>
        <v>0.11767098657643879</v>
      </c>
      <c r="T8" s="139">
        <f>IF(ISERROR((RealAuthFY11!T8-RealAuthFY10!T8)/RealAuthFY10!T8),"",(RealAuthFY11!T8-RealAuthFY10!T8)/RealAuthFY10!T8)</f>
        <v>0.11778096278177344</v>
      </c>
      <c r="U8" s="139">
        <f>IF(ISERROR((RealAuthFY11!U8-RealAuthFY10!U8)/RealAuthFY10!U8),"",(RealAuthFY11!U8-RealAuthFY10!U8)/RealAuthFY10!U8)</f>
        <v>5.3705784234971111E-2</v>
      </c>
    </row>
    <row r="9" spans="1:21" s="51" customFormat="1" ht="11.5" x14ac:dyDescent="0.25">
      <c r="A9" s="51">
        <f>'FY2016 RPDC '!A10</f>
        <v>3</v>
      </c>
      <c r="B9" s="51">
        <f>'FY2016 RPDC '!B10</f>
        <v>9</v>
      </c>
      <c r="C9" s="51">
        <f>'FY2016 RPDC '!C10</f>
        <v>9</v>
      </c>
      <c r="D9" s="56" t="str">
        <f>'FY2016 RPDC '!D10</f>
        <v>AGWSR</v>
      </c>
      <c r="E9" s="139">
        <f>IF(ISERROR((RealAuthFY11!E9-RealAuthFY10!E9)/RealAuthFY10!E9),"",(RealAuthFY11!E9-RealAuthFY10!E9)/RealAuthFY10!E9)</f>
        <v>4.5790003354578918E-2</v>
      </c>
      <c r="F9" s="139">
        <f>IF(ISERROR((RealAuthFY11!F9-RealAuthFY10!F9)/RealAuthFY10!F9),"",(RealAuthFY11!F9-RealAuthFY10!F9)/RealAuthFY10!F9)</f>
        <v>1.2353304508956145E-2</v>
      </c>
      <c r="G9" s="139">
        <f>IF(ISERROR((RealAuthFY11!G9-RealAuthFY10!G9)/RealAuthFY10!G9),"",(RealAuthFY11!G9-RealAuthFY10!G9)/RealAuthFY10!G9)</f>
        <v>5.8709020559747485E-2</v>
      </c>
      <c r="H9" s="139">
        <f>IF(ISERROR((RealAuthFY11!H9-RealAuthFY10!H9)/RealAuthFY10!H9),"",(RealAuthFY11!H9-RealAuthFY10!H9)/RealAuthFY10!H9)</f>
        <v>-1</v>
      </c>
      <c r="I9" s="139">
        <f>IF(ISERROR((RealAuthFY11!I9-RealAuthFY10!I9)/RealAuthFY10!I9),"",(RealAuthFY11!I9-RealAuthFY10!I9)/RealAuthFY10!I9)</f>
        <v>5.3056974315985155E-2</v>
      </c>
      <c r="J9" s="139">
        <f>IF(ISERROR((RealAuthFY11!J9-RealAuthFY10!J9)/RealAuthFY10!J9),"",(RealAuthFY11!J9-RealAuthFY10!J9)/RealAuthFY10!J9)</f>
        <v>-2.1546993162036683E-2</v>
      </c>
      <c r="K9" s="139">
        <f>IF(ISERROR((RealAuthFY11!K9-RealAuthFY10!K9)/RealAuthFY10!K9),"",(RealAuthFY11!K9-RealAuthFY10!K9)/RealAuthFY10!K9)</f>
        <v>-0.83007258704774867</v>
      </c>
      <c r="L9" s="139">
        <f>IF(ISERROR((RealAuthFY11!L9-RealAuthFY10!L9)/RealAuthFY10!L9),"",(RealAuthFY11!L9-RealAuthFY10!L9)/RealAuthFY10!L9)</f>
        <v>7.5738829102681995E-2</v>
      </c>
      <c r="M9" s="139" t="str">
        <f>IF(ISERROR((RealAuthFY11!M9-RealAuthFY10!M9)/RealAuthFY10!M9),"",(RealAuthFY11!M9-RealAuthFY10!M9)/RealAuthFY10!M9)</f>
        <v/>
      </c>
      <c r="N9" s="139">
        <f>IF(ISERROR((RealAuthFY11!N9-RealAuthFY10!N9)/RealAuthFY10!N9),"",(RealAuthFY11!N9-RealAuthFY10!N9)/RealAuthFY10!N9)</f>
        <v>0</v>
      </c>
      <c r="O9" s="139" t="str">
        <f>IF(ISERROR((RealAuthFY11!O9-RealAuthFY10!O9)/RealAuthFY10!O9),"",(RealAuthFY11!O9-RealAuthFY10!O9)/RealAuthFY10!O9)</f>
        <v/>
      </c>
      <c r="P9" s="139">
        <f>IF(ISERROR((RealAuthFY11!P9-RealAuthFY10!P9)/RealAuthFY10!P9),"",(RealAuthFY11!P9-RealAuthFY10!P9)/RealAuthFY10!P9)</f>
        <v>-0.71678764507958115</v>
      </c>
      <c r="Q9" s="139" t="str">
        <f>IF(ISERROR((RealAuthFY11!Q9-RealAuthFY10!Q9)/RealAuthFY10!Q9),"",(RealAuthFY11!Q9-RealAuthFY10!Q9)/RealAuthFY10!Q9)</f>
        <v/>
      </c>
      <c r="R9" s="139">
        <f>IF(ISERROR((RealAuthFY11!R9-RealAuthFY10!R9)/RealAuthFY10!R9),"",(RealAuthFY11!R9-RealAuthFY10!R9)/RealAuthFY10!R9)</f>
        <v>4.7782869948937639E-7</v>
      </c>
      <c r="S9" s="139">
        <f>IF(ISERROR((RealAuthFY11!S9-RealAuthFY10!S9)/RealAuthFY10!S9),"",(RealAuthFY11!S9-RealAuthFY10!S9)/RealAuthFY10!S9)</f>
        <v>2.0710659100452444E-6</v>
      </c>
      <c r="T9" s="139">
        <f>IF(ISERROR((RealAuthFY11!T9-RealAuthFY10!T9)/RealAuthFY10!T9),"",(RealAuthFY11!T9-RealAuthFY10!T9)/RealAuthFY10!T9)</f>
        <v>1.3297623073935365E-5</v>
      </c>
      <c r="U9" s="139">
        <f>IF(ISERROR((RealAuthFY11!U9-RealAuthFY10!U9)/RealAuthFY10!U9),"",(RealAuthFY11!U9-RealAuthFY10!U9)/RealAuthFY10!U9)</f>
        <v>6.4213427249948205E-2</v>
      </c>
    </row>
    <row r="10" spans="1:21" s="51" customFormat="1" ht="11.5" x14ac:dyDescent="0.25">
      <c r="A10" s="51">
        <f>'FY2016 RPDC '!A11</f>
        <v>4</v>
      </c>
      <c r="B10" s="51">
        <f>'FY2016 RPDC '!B11</f>
        <v>441</v>
      </c>
      <c r="C10" s="51">
        <f>'FY2016 RPDC '!C11</f>
        <v>441</v>
      </c>
      <c r="D10" s="56" t="str">
        <f>'FY2016 RPDC '!D11</f>
        <v>A-H-S-T</v>
      </c>
      <c r="E10" s="139">
        <f>IF(ISERROR((RealAuthFY11!E10-RealAuthFY10!E10)/RealAuthFY10!E10),"",(RealAuthFY11!E10-RealAuthFY10!E10)/RealAuthFY10!E10)</f>
        <v>2.6315789473684095E-2</v>
      </c>
      <c r="F10" s="139">
        <f>IF(ISERROR((RealAuthFY11!F10-RealAuthFY10!F10)/RealAuthFY10!F10),"",(RealAuthFY11!F10-RealAuthFY10!F10)/RealAuthFY10!F10)</f>
        <v>1.2455238984898023E-2</v>
      </c>
      <c r="G10" s="139">
        <f>IF(ISERROR((RealAuthFY11!G10-RealAuthFY10!G10)/RealAuthFY10!G10),"",(RealAuthFY11!G10-RealAuthFY10!G10)/RealAuthFY10!G10)</f>
        <v>3.9098743672301525E-2</v>
      </c>
      <c r="H10" s="139" t="str">
        <f>IF(ISERROR((RealAuthFY11!H10-RealAuthFY10!H10)/RealAuthFY10!H10),"",(RealAuthFY11!H10-RealAuthFY10!H10)/RealAuthFY10!H10)</f>
        <v/>
      </c>
      <c r="I10" s="139">
        <f>IF(ISERROR((RealAuthFY11!I10-RealAuthFY10!I10)/RealAuthFY10!I10),"",(RealAuthFY11!I10-RealAuthFY10!I10)/RealAuthFY10!I10)</f>
        <v>3.9098743672301525E-2</v>
      </c>
      <c r="J10" s="139">
        <f>IF(ISERROR((RealAuthFY11!J10-RealAuthFY10!J10)/RealAuthFY10!J10),"",(RealAuthFY11!J10-RealAuthFY10!J10)/RealAuthFY10!J10)</f>
        <v>-7.2961373390557943E-2</v>
      </c>
      <c r="K10" s="139">
        <f>IF(ISERROR((RealAuthFY11!K10-RealAuthFY10!K10)/RealAuthFY10!K10),"",(RealAuthFY11!K10-RealAuthFY10!K10)/RealAuthFY10!K10)</f>
        <v>0.52961373390557942</v>
      </c>
      <c r="L10" s="139">
        <f>IF(ISERROR((RealAuthFY11!L10-RealAuthFY10!L10)/RealAuthFY10!L10),"",(RealAuthFY11!L10-RealAuthFY10!L10)/RealAuthFY10!L10)</f>
        <v>-3.1244635193133048E-2</v>
      </c>
      <c r="M10" s="139">
        <f>IF(ISERROR((RealAuthFY11!M10-RealAuthFY10!M10)/RealAuthFY10!M10),"",(RealAuthFY11!M10-RealAuthFY10!M10)/RealAuthFY10!M10)</f>
        <v>-1</v>
      </c>
      <c r="N10" s="139">
        <f>IF(ISERROR((RealAuthFY11!N10-RealAuthFY10!N10)/RealAuthFY10!N10),"",(RealAuthFY11!N10-RealAuthFY10!N10)/RealAuthFY10!N10)</f>
        <v>0</v>
      </c>
      <c r="O10" s="139">
        <f>IF(ISERROR((RealAuthFY11!O10-RealAuthFY10!O10)/RealAuthFY10!O10),"",(RealAuthFY11!O10-RealAuthFY10!O10)/RealAuthFY10!O10)</f>
        <v>0</v>
      </c>
      <c r="P10" s="139" t="str">
        <f>IF(ISERROR((RealAuthFY11!P10-RealAuthFY10!P10)/RealAuthFY10!P10),"",(RealAuthFY11!P10-RealAuthFY10!P10)/RealAuthFY10!P10)</f>
        <v/>
      </c>
      <c r="Q10" s="139">
        <f>IF(ISERROR((RealAuthFY11!Q10-RealAuthFY10!Q10)/RealAuthFY10!Q10),"",(RealAuthFY11!Q10-RealAuthFY10!Q10)/RealAuthFY10!Q10)</f>
        <v>0.43963645544054547</v>
      </c>
      <c r="R10" s="139">
        <f>IF(ISERROR((RealAuthFY11!R10-RealAuthFY10!R10)/RealAuthFY10!R10),"",(RealAuthFY11!R10-RealAuthFY10!R10)/RealAuthFY10!R10)</f>
        <v>-8.1451247974570456E-7</v>
      </c>
      <c r="S10" s="139">
        <f>IF(ISERROR((RealAuthFY11!S10-RealAuthFY10!S10)/RealAuthFY10!S10),"",(RealAuthFY11!S10-RealAuthFY10!S10)/RealAuthFY10!S10)</f>
        <v>4.5247568077042571E-6</v>
      </c>
      <c r="T10" s="139">
        <f>IF(ISERROR((RealAuthFY11!T10-RealAuthFY10!T10)/RealAuthFY10!T10),"",(RealAuthFY11!T10-RealAuthFY10!T10)/RealAuthFY10!T10)</f>
        <v>-5.491874014750881E-6</v>
      </c>
      <c r="U10" s="139">
        <f>IF(ISERROR((RealAuthFY11!U10-RealAuthFY10!U10)/RealAuthFY10!U10),"",(RealAuthFY11!U10-RealAuthFY10!U10)/RealAuthFY10!U10)</f>
        <v>4.8033873435706156E-2</v>
      </c>
    </row>
    <row r="11" spans="1:21" s="51" customFormat="1" ht="11.5" x14ac:dyDescent="0.25">
      <c r="A11" s="51">
        <f>'FY2016 RPDC '!A12</f>
        <v>5</v>
      </c>
      <c r="B11" s="51">
        <f>'FY2016 RPDC '!B12</f>
        <v>63</v>
      </c>
      <c r="C11" s="51">
        <f>'FY2016 RPDC '!C12</f>
        <v>63</v>
      </c>
      <c r="D11" s="56" t="str">
        <f>'FY2016 RPDC '!D12</f>
        <v>AKRON-WESTFIELD</v>
      </c>
      <c r="E11" s="139">
        <f>IF(ISERROR((RealAuthFY11!E11-RealAuthFY10!E11)/RealAuthFY10!E11),"",(RealAuthFY11!E11-RealAuthFY10!E11)/RealAuthFY10!E11)</f>
        <v>-4.1346153846153845E-2</v>
      </c>
      <c r="F11" s="139">
        <f>IF(ISERROR((RealAuthFY11!F11-RealAuthFY10!F11)/RealAuthFY10!F11),"",(RealAuthFY11!F11-RealAuthFY10!F11)/RealAuthFY10!F11)</f>
        <v>1.2466884837151316E-2</v>
      </c>
      <c r="G11" s="139">
        <f>IF(ISERROR((RealAuthFY11!G11-RealAuthFY10!G11)/RealAuthFY10!G11),"",(RealAuthFY11!G11-RealAuthFY10!G11)/RealAuthFY10!G11)</f>
        <v>-2.9394726747461672E-2</v>
      </c>
      <c r="H11" s="139" t="str">
        <f>IF(ISERROR((RealAuthFY11!H11-RealAuthFY10!H11)/RealAuthFY10!H11),"",(RealAuthFY11!H11-RealAuthFY10!H11)/RealAuthFY10!H11)</f>
        <v/>
      </c>
      <c r="I11" s="139">
        <f>IF(ISERROR((RealAuthFY11!I11-RealAuthFY10!I11)/RealAuthFY10!I11),"",(RealAuthFY11!I11-RealAuthFY10!I11)/RealAuthFY10!I11)</f>
        <v>9.9999999999999725E-3</v>
      </c>
      <c r="J11" s="139">
        <f>IF(ISERROR((RealAuthFY11!J11-RealAuthFY10!J11)/RealAuthFY10!J11),"",(RealAuthFY11!J11-RealAuthFY10!J11)/RealAuthFY10!J11)</f>
        <v>0.11246855910887532</v>
      </c>
      <c r="K11" s="139">
        <f>IF(ISERROR((RealAuthFY11!K11-RealAuthFY10!K11)/RealAuthFY10!K11),"",(RealAuthFY11!K11-RealAuthFY10!K11)/RealAuthFY10!K11)</f>
        <v>-0.66007905138339917</v>
      </c>
      <c r="L11" s="139">
        <f>IF(ISERROR((RealAuthFY11!L11-RealAuthFY10!L11)/RealAuthFY10!L11),"",(RealAuthFY11!L11-RealAuthFY10!L11)/RealAuthFY10!L11)</f>
        <v>7.2058376406202496E-2</v>
      </c>
      <c r="M11" s="139">
        <f>IF(ISERROR((RealAuthFY11!M11-RealAuthFY10!M11)/RealAuthFY10!M11),"",(RealAuthFY11!M11-RealAuthFY10!M11)/RealAuthFY10!M11)</f>
        <v>-1</v>
      </c>
      <c r="N11" s="139" t="str">
        <f>IF(ISERROR((RealAuthFY11!N11-RealAuthFY10!N11)/RealAuthFY10!N11),"",(RealAuthFY11!N11-RealAuthFY10!N11)/RealAuthFY10!N11)</f>
        <v/>
      </c>
      <c r="O11" s="139" t="str">
        <f>IF(ISERROR((RealAuthFY11!O11-RealAuthFY10!O11)/RealAuthFY10!O11),"",(RealAuthFY11!O11-RealAuthFY10!O11)/RealAuthFY10!O11)</f>
        <v/>
      </c>
      <c r="P11" s="139">
        <f>IF(ISERROR((RealAuthFY11!P11-RealAuthFY10!P11)/RealAuthFY10!P11),"",(RealAuthFY11!P11-RealAuthFY10!P11)/RealAuthFY10!P11)</f>
        <v>-1</v>
      </c>
      <c r="Q11" s="139" t="str">
        <f>IF(ISERROR((RealAuthFY11!Q11-RealAuthFY10!Q11)/RealAuthFY10!Q11),"",(RealAuthFY11!Q11-RealAuthFY10!Q11)/RealAuthFY10!Q11)</f>
        <v/>
      </c>
      <c r="R11" s="139">
        <f>IF(ISERROR((RealAuthFY11!R11-RealAuthFY10!R11)/RealAuthFY10!R11),"",(RealAuthFY11!R11-RealAuthFY10!R11)/RealAuthFY10!R11)</f>
        <v>1.0406957119810734E-6</v>
      </c>
      <c r="S11" s="139">
        <f>IF(ISERROR((RealAuthFY11!S11-RealAuthFY10!S11)/RealAuthFY10!S11),"",(RealAuthFY11!S11-RealAuthFY10!S11)/RealAuthFY10!S11)</f>
        <v>0</v>
      </c>
      <c r="T11" s="139">
        <f>IF(ISERROR((RealAuthFY11!T11-RealAuthFY10!T11)/RealAuthFY10!T11),"",(RealAuthFY11!T11-RealAuthFY10!T11)/RealAuthFY10!T11)</f>
        <v>7.9946915248275148E-6</v>
      </c>
      <c r="U11" s="139">
        <f>IF(ISERROR((RealAuthFY11!U11-RealAuthFY10!U11)/RealAuthFY10!U11),"",(RealAuthFY11!U11-RealAuthFY10!U11)/RealAuthFY10!U11)</f>
        <v>-5.930490466168839E-2</v>
      </c>
    </row>
    <row r="12" spans="1:21" s="51" customFormat="1" ht="11.5" x14ac:dyDescent="0.25">
      <c r="A12" s="51">
        <f>'FY2016 RPDC '!A13</f>
        <v>6</v>
      </c>
      <c r="B12" s="51">
        <f>'FY2016 RPDC '!B13</f>
        <v>72</v>
      </c>
      <c r="C12" s="51">
        <f>'FY2016 RPDC '!C13</f>
        <v>72</v>
      </c>
      <c r="D12" s="56" t="str">
        <f>'FY2016 RPDC '!D13</f>
        <v>ALBERT CITY-TRUESDALE</v>
      </c>
      <c r="E12" s="139">
        <f>IF(ISERROR((RealAuthFY11!E12-RealAuthFY10!E12)/RealAuthFY10!E12),"",(RealAuthFY11!E12-RealAuthFY10!E12)/RealAuthFY10!E12)</f>
        <v>4.9504950495049506E-3</v>
      </c>
      <c r="F12" s="139">
        <f>IF(ISERROR((RealAuthFY11!F12-RealAuthFY10!F12)/RealAuthFY10!F12),"",(RealAuthFY11!F12-RealAuthFY10!F12)/RealAuthFY10!F12)</f>
        <v>1.2408872343725764E-2</v>
      </c>
      <c r="G12" s="139">
        <f>IF(ISERROR((RealAuthFY11!G12-RealAuthFY10!G12)/RealAuthFY10!G12),"",(RealAuthFY11!G12-RealAuthFY10!G12)/RealAuthFY10!G12)</f>
        <v>1.7420797454338267E-2</v>
      </c>
      <c r="H12" s="139">
        <f>IF(ISERROR((RealAuthFY11!H12-RealAuthFY10!H12)/RealAuthFY10!H12),"",(RealAuthFY11!H12-RealAuthFY10!H12)/RealAuthFY10!H12)</f>
        <v>-1</v>
      </c>
      <c r="I12" s="139">
        <f>IF(ISERROR((RealAuthFY11!I12-RealAuthFY10!I12)/RealAuthFY10!I12),"",(RealAuthFY11!I12-RealAuthFY10!I12)/RealAuthFY10!I12)</f>
        <v>-6.9365539529738368E-3</v>
      </c>
      <c r="J12" s="139">
        <f>IF(ISERROR((RealAuthFY11!J12-RealAuthFY10!J12)/RealAuthFY10!J12),"",(RealAuthFY11!J12-RealAuthFY10!J12)/RealAuthFY10!J12)</f>
        <v>-9.0970868113341888E-2</v>
      </c>
      <c r="K12" s="139">
        <f>IF(ISERROR((RealAuthFY11!K12-RealAuthFY10!K12)/RealAuthFY10!K12),"",(RealAuthFY11!K12-RealAuthFY10!K12)/RealAuthFY10!K12)</f>
        <v>-9.5446118343311376E-2</v>
      </c>
      <c r="L12" s="139">
        <f>IF(ISERROR((RealAuthFY11!L12-RealAuthFY10!L12)/RealAuthFY10!L12),"",(RealAuthFY11!L12-RealAuthFY10!L12)/RealAuthFY10!L12)</f>
        <v>-0.15028209950418875</v>
      </c>
      <c r="M12" s="139" t="str">
        <f>IF(ISERROR((RealAuthFY11!M12-RealAuthFY10!M12)/RealAuthFY10!M12),"",(RealAuthFY11!M12-RealAuthFY10!M12)/RealAuthFY10!M12)</f>
        <v/>
      </c>
      <c r="N12" s="139">
        <f>IF(ISERROR((RealAuthFY11!N12-RealAuthFY10!N12)/RealAuthFY10!N12),"",(RealAuthFY11!N12-RealAuthFY10!N12)/RealAuthFY10!N12)</f>
        <v>0</v>
      </c>
      <c r="O12" s="139" t="str">
        <f>IF(ISERROR((RealAuthFY11!O12-RealAuthFY10!O12)/RealAuthFY10!O12),"",(RealAuthFY11!O12-RealAuthFY10!O12)/RealAuthFY10!O12)</f>
        <v/>
      </c>
      <c r="P12" s="139">
        <f>IF(ISERROR((RealAuthFY11!P12-RealAuthFY10!P12)/RealAuthFY10!P12),"",(RealAuthFY11!P12-RealAuthFY10!P12)/RealAuthFY10!P12)</f>
        <v>-1</v>
      </c>
      <c r="Q12" s="139" t="str">
        <f>IF(ISERROR((RealAuthFY11!Q12-RealAuthFY10!Q12)/RealAuthFY10!Q12),"",(RealAuthFY11!Q12-RealAuthFY10!Q12)/RealAuthFY10!Q12)</f>
        <v/>
      </c>
      <c r="R12" s="139">
        <f>IF(ISERROR((RealAuthFY11!R12-RealAuthFY10!R12)/RealAuthFY10!R12),"",(RealAuthFY11!R12-RealAuthFY10!R12)/RealAuthFY10!R12)</f>
        <v>0</v>
      </c>
      <c r="S12" s="139">
        <f>IF(ISERROR((RealAuthFY11!S12-RealAuthFY10!S12)/RealAuthFY10!S12),"",(RealAuthFY11!S12-RealAuthFY10!S12)/RealAuthFY10!S12)</f>
        <v>-5.0566343042140175E-5</v>
      </c>
      <c r="T12" s="139">
        <f>IF(ISERROR((RealAuthFY11!T12-RealAuthFY10!T12)/RealAuthFY10!T12),"",(RealAuthFY11!T12-RealAuthFY10!T12)/RealAuthFY10!T12)</f>
        <v>2.4713325425159105E-5</v>
      </c>
      <c r="U12" s="139">
        <f>IF(ISERROR((RealAuthFY11!U12-RealAuthFY10!U12)/RealAuthFY10!U12),"",(RealAuthFY11!U12-RealAuthFY10!U12)/RealAuthFY10!U12)</f>
        <v>0.1341136651238658</v>
      </c>
    </row>
    <row r="13" spans="1:21" s="51" customFormat="1" ht="11.5" x14ac:dyDescent="0.25">
      <c r="A13" s="51">
        <f>'FY2016 RPDC '!A14</f>
        <v>7</v>
      </c>
      <c r="B13" s="51">
        <f>'FY2016 RPDC '!B14</f>
        <v>81</v>
      </c>
      <c r="C13" s="51">
        <f>'FY2016 RPDC '!C14</f>
        <v>81</v>
      </c>
      <c r="D13" s="56" t="str">
        <f>'FY2016 RPDC '!D14</f>
        <v>ALBIA</v>
      </c>
      <c r="E13" s="139">
        <f>IF(ISERROR((RealAuthFY11!E13-RealAuthFY10!E13)/RealAuthFY10!E13),"",(RealAuthFY11!E13-RealAuthFY10!E13)/RealAuthFY10!E13)</f>
        <v>1.6319972940977662E-2</v>
      </c>
      <c r="F13" s="139">
        <f>IF(ISERROR((RealAuthFY11!F13-RealAuthFY10!F13)/RealAuthFY10!F13),"",(RealAuthFY11!F13-RealAuthFY10!F13)/RealAuthFY10!F13)</f>
        <v>1.2566760917373547E-2</v>
      </c>
      <c r="G13" s="139">
        <f>IF(ISERROR((RealAuthFY11!G13-RealAuthFY10!G13)/RealAuthFY10!G13),"",(RealAuthFY11!G13-RealAuthFY10!G13)/RealAuthFY10!G13)</f>
        <v>2.909176837886035E-2</v>
      </c>
      <c r="H13" s="139" t="str">
        <f>IF(ISERROR((RealAuthFY11!H13-RealAuthFY10!H13)/RealAuthFY10!H13),"",(RealAuthFY11!H13-RealAuthFY10!H13)/RealAuthFY10!H13)</f>
        <v/>
      </c>
      <c r="I13" s="139">
        <f>IF(ISERROR((RealAuthFY11!I13-RealAuthFY10!I13)/RealAuthFY10!I13),"",(RealAuthFY11!I13-RealAuthFY10!I13)/RealAuthFY10!I13)</f>
        <v>2.909176837886035E-2</v>
      </c>
      <c r="J13" s="139">
        <f>IF(ISERROR((RealAuthFY11!J13-RealAuthFY10!J13)/RealAuthFY10!J13),"",(RealAuthFY11!J13-RealAuthFY10!J13)/RealAuthFY10!J13)</f>
        <v>-0.21543262562680029</v>
      </c>
      <c r="K13" s="139">
        <f>IF(ISERROR((RealAuthFY11!K13-RealAuthFY10!K13)/RealAuthFY10!K13),"",(RealAuthFY11!K13-RealAuthFY10!K13)/RealAuthFY10!K13)</f>
        <v>0.35991678224687934</v>
      </c>
      <c r="L13" s="139">
        <f>IF(ISERROR((RealAuthFY11!L13-RealAuthFY10!L13)/RealAuthFY10!L13),"",(RealAuthFY11!L13-RealAuthFY10!L13)/RealAuthFY10!L13)</f>
        <v>0.32767737577119899</v>
      </c>
      <c r="M13" s="139">
        <f>IF(ISERROR((RealAuthFY11!M13-RealAuthFY10!M13)/RealAuthFY10!M13),"",(RealAuthFY11!M13-RealAuthFY10!M13)/RealAuthFY10!M13)</f>
        <v>0.52990638002773927</v>
      </c>
      <c r="N13" s="139">
        <f>IF(ISERROR((RealAuthFY11!N13-RealAuthFY10!N13)/RealAuthFY10!N13),"",(RealAuthFY11!N13-RealAuthFY10!N13)/RealAuthFY10!N13)</f>
        <v>0</v>
      </c>
      <c r="O13" s="139" t="str">
        <f>IF(ISERROR((RealAuthFY11!O13-RealAuthFY10!O13)/RealAuthFY10!O13),"",(RealAuthFY11!O13-RealAuthFY10!O13)/RealAuthFY10!O13)</f>
        <v/>
      </c>
      <c r="P13" s="139">
        <f>IF(ISERROR((RealAuthFY11!P13-RealAuthFY10!P13)/RealAuthFY10!P13),"",(RealAuthFY11!P13-RealAuthFY10!P13)/RealAuthFY10!P13)</f>
        <v>0.35991678224687945</v>
      </c>
      <c r="Q13" s="139">
        <f>IF(ISERROR((RealAuthFY11!Q13-RealAuthFY10!Q13)/RealAuthFY10!Q13),"",(RealAuthFY11!Q13-RealAuthFY10!Q13)/RealAuthFY10!Q13)</f>
        <v>0.13326398520573277</v>
      </c>
      <c r="R13" s="139">
        <f>IF(ISERROR((RealAuthFY11!R13-RealAuthFY10!R13)/RealAuthFY10!R13),"",(RealAuthFY11!R13-RealAuthFY10!R13)/RealAuthFY10!R13)</f>
        <v>2.3483094420344665E-2</v>
      </c>
      <c r="S13" s="139">
        <f>IF(ISERROR((RealAuthFY11!S13-RealAuthFY10!S13)/RealAuthFY10!S13),"",(RealAuthFY11!S13-RealAuthFY10!S13)/RealAuthFY10!S13)</f>
        <v>2.3437789702611414E-2</v>
      </c>
      <c r="T13" s="139">
        <f>IF(ISERROR((RealAuthFY11!T13-RealAuthFY10!T13)/RealAuthFY10!T13),"",(RealAuthFY11!T13-RealAuthFY10!T13)/RealAuthFY10!T13)</f>
        <v>2.3581833311001516E-2</v>
      </c>
      <c r="U13" s="139">
        <f>IF(ISERROR((RealAuthFY11!U13-RealAuthFY10!U13)/RealAuthFY10!U13),"",(RealAuthFY11!U13-RealAuthFY10!U13)/RealAuthFY10!U13)</f>
        <v>5.2436094193960933E-2</v>
      </c>
    </row>
    <row r="14" spans="1:21" s="51" customFormat="1" ht="11.5" x14ac:dyDescent="0.25">
      <c r="A14" s="51">
        <f>'FY2016 RPDC '!A15</f>
        <v>8</v>
      </c>
      <c r="B14" s="51">
        <f>'FY2016 RPDC '!B15</f>
        <v>99</v>
      </c>
      <c r="C14" s="51">
        <f>'FY2016 RPDC '!C15</f>
        <v>99</v>
      </c>
      <c r="D14" s="56" t="str">
        <f>'FY2016 RPDC '!D15</f>
        <v>ALBURNETT</v>
      </c>
      <c r="E14" s="139">
        <f>IF(ISERROR((RealAuthFY11!E14-RealAuthFY10!E14)/RealAuthFY10!E14),"",(RealAuthFY11!E14-RealAuthFY10!E14)/RealAuthFY10!E14)</f>
        <v>-3.8200183654729027E-2</v>
      </c>
      <c r="F14" s="139">
        <f>IF(ISERROR((RealAuthFY11!F14-RealAuthFY10!F14)/RealAuthFY10!F14),"",(RealAuthFY11!F14-RealAuthFY10!F14)/RealAuthFY10!F14)</f>
        <v>1.2566760917373547E-2</v>
      </c>
      <c r="G14" s="139">
        <f>IF(ISERROR((RealAuthFY11!G14-RealAuthFY10!G14)/RealAuthFY10!G14),"",(RealAuthFY11!G14-RealAuthFY10!G14)/RealAuthFY10!G14)</f>
        <v>-2.6113475312344252E-2</v>
      </c>
      <c r="H14" s="139" t="str">
        <f>IF(ISERROR((RealAuthFY11!H14-RealAuthFY10!H14)/RealAuthFY10!H14),"",(RealAuthFY11!H14-RealAuthFY10!H14)/RealAuthFY10!H14)</f>
        <v/>
      </c>
      <c r="I14" s="139">
        <f>IF(ISERROR((RealAuthFY11!I14-RealAuthFY10!I14)/RealAuthFY10!I14),"",(RealAuthFY11!I14-RealAuthFY10!I14)/RealAuthFY10!I14)</f>
        <v>1.0000000000000031E-2</v>
      </c>
      <c r="J14" s="139">
        <f>IF(ISERROR((RealAuthFY11!J14-RealAuthFY10!J14)/RealAuthFY10!J14),"",(RealAuthFY11!J14-RealAuthFY10!J14)/RealAuthFY10!J14)</f>
        <v>6.1806945744484601E-2</v>
      </c>
      <c r="K14" s="139">
        <f>IF(ISERROR((RealAuthFY11!K14-RealAuthFY10!K14)/RealAuthFY10!K14),"",(RealAuthFY11!K14-RealAuthFY10!K14)/RealAuthFY10!K14)</f>
        <v>0.52990638002773927</v>
      </c>
      <c r="L14" s="139">
        <f>IF(ISERROR((RealAuthFY11!L14-RealAuthFY10!L14)/RealAuthFY10!L14),"",(RealAuthFY11!L14-RealAuthFY10!L14)/RealAuthFY10!L14)</f>
        <v>9.3373092926490986E-2</v>
      </c>
      <c r="M14" s="139">
        <f>IF(ISERROR((RealAuthFY11!M14-RealAuthFY10!M14)/RealAuthFY10!M14),"",(RealAuthFY11!M14-RealAuthFY10!M14)/RealAuthFY10!M14)</f>
        <v>-1</v>
      </c>
      <c r="N14" s="139">
        <f>IF(ISERROR((RealAuthFY11!N14-RealAuthFY10!N14)/RealAuthFY10!N14),"",(RealAuthFY11!N14-RealAuthFY10!N14)/RealAuthFY10!N14)</f>
        <v>0</v>
      </c>
      <c r="O14" s="139" t="str">
        <f>IF(ISERROR((RealAuthFY11!O14-RealAuthFY10!O14)/RealAuthFY10!O14),"",(RealAuthFY11!O14-RealAuthFY10!O14)/RealAuthFY10!O14)</f>
        <v/>
      </c>
      <c r="P14" s="139" t="str">
        <f>IF(ISERROR((RealAuthFY11!P14-RealAuthFY10!P14)/RealAuthFY10!P14),"",(RealAuthFY11!P14-RealAuthFY10!P14)/RealAuthFY10!P14)</f>
        <v/>
      </c>
      <c r="Q14" s="139" t="str">
        <f>IF(ISERROR((RealAuthFY11!Q14-RealAuthFY10!Q14)/RealAuthFY10!Q14),"",(RealAuthFY11!Q14-RealAuthFY10!Q14)/RealAuthFY10!Q14)</f>
        <v/>
      </c>
      <c r="R14" s="139">
        <f>IF(ISERROR((RealAuthFY11!R14-RealAuthFY10!R14)/RealAuthFY10!R14),"",(RealAuthFY11!R14-RealAuthFY10!R14)/RealAuthFY10!R14)</f>
        <v>-7.5437167553846084E-7</v>
      </c>
      <c r="S14" s="139">
        <f>IF(ISERROR((RealAuthFY11!S14-RealAuthFY10!S14)/RealAuthFY10!S14),"",(RealAuthFY11!S14-RealAuthFY10!S14)/RealAuthFY10!S14)</f>
        <v>1.1030852277390529E-5</v>
      </c>
      <c r="T14" s="139">
        <f>IF(ISERROR((RealAuthFY11!T14-RealAuthFY10!T14)/RealAuthFY10!T14),"",(RealAuthFY11!T14-RealAuthFY10!T14)/RealAuthFY10!T14)</f>
        <v>1.0249944906577932E-5</v>
      </c>
      <c r="U14" s="139">
        <f>IF(ISERROR((RealAuthFY11!U14-RealAuthFY10!U14)/RealAuthFY10!U14),"",(RealAuthFY11!U14-RealAuthFY10!U14)/RealAuthFY10!U14)</f>
        <v>1.3486197389574153E-2</v>
      </c>
    </row>
    <row r="15" spans="1:21" s="51" customFormat="1" ht="11.5" x14ac:dyDescent="0.25">
      <c r="A15" s="51">
        <f>'FY2016 RPDC '!A16</f>
        <v>9</v>
      </c>
      <c r="B15" s="51">
        <f>'FY2016 RPDC '!B16</f>
        <v>108</v>
      </c>
      <c r="C15" s="51">
        <f>'FY2016 RPDC '!C16</f>
        <v>108</v>
      </c>
      <c r="D15" s="56" t="str">
        <f>'FY2016 RPDC '!D16</f>
        <v>ALDEN</v>
      </c>
      <c r="E15" s="139">
        <f>IF(ISERROR((RealAuthFY11!E15-RealAuthFY10!E15)/RealAuthFY10!E15),"",(RealAuthFY11!E15-RealAuthFY10!E15)/RealAuthFY10!E15)</f>
        <v>-1.0356731875719173E-2</v>
      </c>
      <c r="F15" s="139">
        <f>IF(ISERROR((RealAuthFY11!F15-RealAuthFY10!F15)/RealAuthFY10!F15),"",(RealAuthFY11!F15-RealAuthFY10!F15)/RealAuthFY10!F15)</f>
        <v>1.2566760917373547E-2</v>
      </c>
      <c r="G15" s="139">
        <f>IF(ISERROR((RealAuthFY11!G15-RealAuthFY10!G15)/RealAuthFY10!G15),"",(RealAuthFY11!G15-RealAuthFY10!G15)/RealAuthFY10!G15)</f>
        <v>2.07999922873725E-3</v>
      </c>
      <c r="H15" s="139" t="str">
        <f>IF(ISERROR((RealAuthFY11!H15-RealAuthFY10!H15)/RealAuthFY10!H15),"",(RealAuthFY11!H15-RealAuthFY10!H15)/RealAuthFY10!H15)</f>
        <v/>
      </c>
      <c r="I15" s="139">
        <f>IF(ISERROR((RealAuthFY11!I15-RealAuthFY10!I15)/RealAuthFY10!I15),"",(RealAuthFY11!I15-RealAuthFY10!I15)/RealAuthFY10!I15)</f>
        <v>9.9999999999999499E-3</v>
      </c>
      <c r="J15" s="139">
        <f>IF(ISERROR((RealAuthFY11!J15-RealAuthFY10!J15)/RealAuthFY10!J15),"",(RealAuthFY11!J15-RealAuthFY10!J15)/RealAuthFY10!J15)</f>
        <v>-2.0778484639597368E-2</v>
      </c>
      <c r="K15" s="139">
        <f>IF(ISERROR((RealAuthFY11!K15-RealAuthFY10!K15)/RealAuthFY10!K15),"",(RealAuthFY11!K15-RealAuthFY10!K15)/RealAuthFY10!K15)</f>
        <v>-4.3743265707670398E-2</v>
      </c>
      <c r="L15" s="139">
        <f>IF(ISERROR((RealAuthFY11!L15-RealAuthFY10!L15)/RealAuthFY10!L15),"",(RealAuthFY11!L15-RealAuthFY10!L15)/RealAuthFY10!L15)</f>
        <v>-8.2056171983356449E-2</v>
      </c>
      <c r="M15" s="139">
        <f>IF(ISERROR((RealAuthFY11!M15-RealAuthFY10!M15)/RealAuthFY10!M15),"",(RealAuthFY11!M15-RealAuthFY10!M15)/RealAuthFY10!M15)</f>
        <v>-1.7632130315460206E-3</v>
      </c>
      <c r="N15" s="139">
        <f>IF(ISERROR((RealAuthFY11!N15-RealAuthFY10!N15)/RealAuthFY10!N15),"",(RealAuthFY11!N15-RealAuthFY10!N15)/RealAuthFY10!N15)</f>
        <v>0</v>
      </c>
      <c r="O15" s="139">
        <f>IF(ISERROR((RealAuthFY11!O15-RealAuthFY10!O15)/RealAuthFY10!O15),"",(RealAuthFY11!O15-RealAuthFY10!O15)/RealAuthFY10!O15)</f>
        <v>0</v>
      </c>
      <c r="P15" s="139">
        <f>IF(ISERROR((RealAuthFY11!P15-RealAuthFY10!P15)/RealAuthFY10!P15),"",(RealAuthFY11!P15-RealAuthFY10!P15)/RealAuthFY10!P15)</f>
        <v>-1</v>
      </c>
      <c r="Q15" s="139" t="str">
        <f>IF(ISERROR((RealAuthFY11!Q15-RealAuthFY10!Q15)/RealAuthFY10!Q15),"",(RealAuthFY11!Q15-RealAuthFY10!Q15)/RealAuthFY10!Q15)</f>
        <v/>
      </c>
      <c r="R15" s="139">
        <f>IF(ISERROR((RealAuthFY11!R15-RealAuthFY10!R15)/RealAuthFY10!R15),"",(RealAuthFY11!R15-RealAuthFY10!R15)/RealAuthFY10!R15)</f>
        <v>2.0003697541135339E-2</v>
      </c>
      <c r="S15" s="139">
        <f>IF(ISERROR((RealAuthFY11!S15-RealAuthFY10!S15)/RealAuthFY10!S15),"",(RealAuthFY11!S15-RealAuthFY10!S15)/RealAuthFY10!S15)</f>
        <v>2.0060180541624874E-2</v>
      </c>
      <c r="T15" s="139">
        <f>IF(ISERROR((RealAuthFY11!T15-RealAuthFY10!T15)/RealAuthFY10!T15),"",(RealAuthFY11!T15-RealAuthFY10!T15)/RealAuthFY10!T15)</f>
        <v>1.9961269179204599E-2</v>
      </c>
      <c r="U15" s="139">
        <f>IF(ISERROR((RealAuthFY11!U15-RealAuthFY10!U15)/RealAuthFY10!U15),"",(RealAuthFY11!U15-RealAuthFY10!U15)/RealAuthFY10!U15)</f>
        <v>7.2324307652207556E-2</v>
      </c>
    </row>
    <row r="16" spans="1:21" s="51" customFormat="1" ht="11.5" x14ac:dyDescent="0.25">
      <c r="A16" s="51">
        <f>'FY2016 RPDC '!A17</f>
        <v>10</v>
      </c>
      <c r="B16" s="51">
        <f>'FY2016 RPDC '!B17</f>
        <v>126</v>
      </c>
      <c r="C16" s="51">
        <f>'FY2016 RPDC '!C17</f>
        <v>126</v>
      </c>
      <c r="D16" s="56" t="str">
        <f>'FY2016 RPDC '!D17</f>
        <v>ALGONA</v>
      </c>
      <c r="E16" s="139">
        <f>IF(ISERROR((RealAuthFY11!E16-RealAuthFY10!E16)/RealAuthFY10!E16),"",(RealAuthFY11!E16-RealAuthFY10!E16)/RealAuthFY10!E16)</f>
        <v>-8.8355233348437132E-3</v>
      </c>
      <c r="F16" s="139">
        <f>IF(ISERROR((RealAuthFY11!F16-RealAuthFY10!F16)/RealAuthFY10!F16),"",(RealAuthFY11!F16-RealAuthFY10!F16)/RealAuthFY10!F16)</f>
        <v>1.2501953430223473E-2</v>
      </c>
      <c r="G16" s="139">
        <f>IF(ISERROR((RealAuthFY11!G16-RealAuthFY10!G16)/RealAuthFY10!G16),"",(RealAuthFY11!G16-RealAuthFY10!G16)/RealAuthFY10!G16)</f>
        <v>3.5559451073433634E-3</v>
      </c>
      <c r="H16" s="139" t="str">
        <f>IF(ISERROR((RealAuthFY11!H16-RealAuthFY10!H16)/RealAuthFY10!H16),"",(RealAuthFY11!H16-RealAuthFY10!H16)/RealAuthFY10!H16)</f>
        <v/>
      </c>
      <c r="I16" s="139">
        <f>IF(ISERROR((RealAuthFY11!I16-RealAuthFY10!I16)/RealAuthFY10!I16),"",(RealAuthFY11!I16-RealAuthFY10!I16)/RealAuthFY10!I16)</f>
        <v>1.0000000000000061E-2</v>
      </c>
      <c r="J16" s="139">
        <f>IF(ISERROR((RealAuthFY11!J16-RealAuthFY10!J16)/RealAuthFY10!J16),"",(RealAuthFY11!J16-RealAuthFY10!J16)/RealAuthFY10!J16)</f>
        <v>1.9810508182601206E-2</v>
      </c>
      <c r="K16" s="139">
        <f>IF(ISERROR((RealAuthFY11!K16-RealAuthFY10!K16)/RealAuthFY10!K16),"",(RealAuthFY11!K16-RealAuthFY10!K16)/RealAuthFY10!K16)</f>
        <v>1.0396210163652024</v>
      </c>
      <c r="L16" s="139">
        <f>IF(ISERROR((RealAuthFY11!L16-RealAuthFY10!L16)/RealAuthFY10!L16),"",(RealAuthFY11!L16-RealAuthFY10!L16)/RealAuthFY10!L16)</f>
        <v>8.4707540521494012E-2</v>
      </c>
      <c r="M16" s="139">
        <f>IF(ISERROR((RealAuthFY11!M16-RealAuthFY10!M16)/RealAuthFY10!M16),"",(RealAuthFY11!M16-RealAuthFY10!M16)/RealAuthFY10!M16)</f>
        <v>-0.40218004692744069</v>
      </c>
      <c r="N16" s="139">
        <f>IF(ISERROR((RealAuthFY11!N16-RealAuthFY10!N16)/RealAuthFY10!N16),"",(RealAuthFY11!N16-RealAuthFY10!N16)/RealAuthFY10!N16)</f>
        <v>0</v>
      </c>
      <c r="O16" s="139">
        <f>IF(ISERROR((RealAuthFY11!O16-RealAuthFY10!O16)/RealAuthFY10!O16),"",(RealAuthFY11!O16-RealAuthFY10!O16)/RealAuthFY10!O16)</f>
        <v>0</v>
      </c>
      <c r="P16" s="139">
        <f>IF(ISERROR((RealAuthFY11!P16-RealAuthFY10!P16)/RealAuthFY10!P16),"",(RealAuthFY11!P16-RealAuthFY10!P16)/RealAuthFY10!P16)</f>
        <v>-1</v>
      </c>
      <c r="Q16" s="139" t="str">
        <f>IF(ISERROR((RealAuthFY11!Q16-RealAuthFY10!Q16)/RealAuthFY10!Q16),"",(RealAuthFY11!Q16-RealAuthFY10!Q16)/RealAuthFY10!Q16)</f>
        <v/>
      </c>
      <c r="R16" s="139">
        <f>IF(ISERROR((RealAuthFY11!R16-RealAuthFY10!R16)/RealAuthFY10!R16),"",(RealAuthFY11!R16-RealAuthFY10!R16)/RealAuthFY10!R16)</f>
        <v>8.7611493982886091E-2</v>
      </c>
      <c r="S16" s="139">
        <f>IF(ISERROR((RealAuthFY11!S16-RealAuthFY10!S16)/RealAuthFY10!S16),"",(RealAuthFY11!S16-RealAuthFY10!S16)/RealAuthFY10!S16)</f>
        <v>8.756002847228693E-2</v>
      </c>
      <c r="T16" s="139">
        <f>IF(ISERROR((RealAuthFY11!T16-RealAuthFY10!T16)/RealAuthFY10!T16),"",(RealAuthFY11!T16-RealAuthFY10!T16)/RealAuthFY10!T16)</f>
        <v>8.766721003745083E-2</v>
      </c>
      <c r="U16" s="139">
        <f>IF(ISERROR((RealAuthFY11!U16-RealAuthFY10!U16)/RealAuthFY10!U16),"",(RealAuthFY11!U16-RealAuthFY10!U16)/RealAuthFY10!U16)</f>
        <v>3.9151984393618049E-2</v>
      </c>
    </row>
    <row r="17" spans="1:21" s="51" customFormat="1" ht="11.5" x14ac:dyDescent="0.25">
      <c r="A17" s="51">
        <f>'FY2016 RPDC '!A18</f>
        <v>11</v>
      </c>
      <c r="B17" s="51">
        <f>'FY2016 RPDC '!B18</f>
        <v>135</v>
      </c>
      <c r="C17" s="51">
        <f>'FY2016 RPDC '!C18</f>
        <v>135</v>
      </c>
      <c r="D17" s="56" t="str">
        <f>'FY2016 RPDC '!D18</f>
        <v>ALLAMAKEE</v>
      </c>
      <c r="E17" s="139">
        <f>IF(ISERROR((RealAuthFY11!E17-RealAuthFY10!E17)/RealAuthFY10!E17),"",(RealAuthFY11!E17-RealAuthFY10!E17)/RealAuthFY10!E17)</f>
        <v>-3.271305973319738E-2</v>
      </c>
      <c r="F17" s="139">
        <f>IF(ISERROR((RealAuthFY11!F17-RealAuthFY10!F17)/RealAuthFY10!F17),"",(RealAuthFY11!F17-RealAuthFY10!F17)/RealAuthFY10!F17)</f>
        <v>1.2406947890818859E-2</v>
      </c>
      <c r="G17" s="139">
        <f>IF(ISERROR((RealAuthFY11!G17-RealAuthFY10!G17)/RealAuthFY10!G17),"",(RealAuthFY11!G17-RealAuthFY10!G17)/RealAuthFY10!G17)</f>
        <v>-2.071195526055946E-2</v>
      </c>
      <c r="H17" s="139" t="str">
        <f>IF(ISERROR((RealAuthFY11!H17-RealAuthFY10!H17)/RealAuthFY10!H17),"",(RealAuthFY11!H17-RealAuthFY10!H17)/RealAuthFY10!H17)</f>
        <v/>
      </c>
      <c r="I17" s="139">
        <f>IF(ISERROR((RealAuthFY11!I17-RealAuthFY10!I17)/RealAuthFY10!I17),"",(RealAuthFY11!I17-RealAuthFY10!I17)/RealAuthFY10!I17)</f>
        <v>9.9999999999999707E-3</v>
      </c>
      <c r="J17" s="139">
        <f>IF(ISERROR((RealAuthFY11!J17-RealAuthFY10!J17)/RealAuthFY10!J17),"",(RealAuthFY11!J17-RealAuthFY10!J17)/RealAuthFY10!J17)</f>
        <v>6.877009331137772E-2</v>
      </c>
      <c r="K17" s="139">
        <f>IF(ISERROR((RealAuthFY11!K17-RealAuthFY10!K17)/RealAuthFY10!K17),"",(RealAuthFY11!K17-RealAuthFY10!K17)/RealAuthFY10!K17)</f>
        <v>1.9658119658119658E-2</v>
      </c>
      <c r="L17" s="139">
        <f>IF(ISERROR((RealAuthFY11!L17-RealAuthFY10!L17)/RealAuthFY10!L17),"",(RealAuthFY11!L17-RealAuthFY10!L17)/RealAuthFY10!L17)</f>
        <v>1.9658119658119658E-2</v>
      </c>
      <c r="M17" s="139" t="str">
        <f>IF(ISERROR((RealAuthFY11!M17-RealAuthFY10!M17)/RealAuthFY10!M17),"",(RealAuthFY11!M17-RealAuthFY10!M17)/RealAuthFY10!M17)</f>
        <v/>
      </c>
      <c r="N17" s="139">
        <f>IF(ISERROR((RealAuthFY11!N17-RealAuthFY10!N17)/RealAuthFY10!N17),"",(RealAuthFY11!N17-RealAuthFY10!N17)/RealAuthFY10!N17)</f>
        <v>0</v>
      </c>
      <c r="O17" s="139" t="str">
        <f>IF(ISERROR((RealAuthFY11!O17-RealAuthFY10!O17)/RealAuthFY10!O17),"",(RealAuthFY11!O17-RealAuthFY10!O17)/RealAuthFY10!O17)</f>
        <v/>
      </c>
      <c r="P17" s="139" t="str">
        <f>IF(ISERROR((RealAuthFY11!P17-RealAuthFY10!P17)/RealAuthFY10!P17),"",(RealAuthFY11!P17-RealAuthFY10!P17)/RealAuthFY10!P17)</f>
        <v/>
      </c>
      <c r="Q17" s="139" t="str">
        <f>IF(ISERROR((RealAuthFY11!Q17-RealAuthFY10!Q17)/RealAuthFY10!Q17),"",(RealAuthFY11!Q17-RealAuthFY10!Q17)/RealAuthFY10!Q17)</f>
        <v/>
      </c>
      <c r="R17" s="139">
        <f>IF(ISERROR((RealAuthFY11!R17-RealAuthFY10!R17)/RealAuthFY10!R17),"",(RealAuthFY11!R17-RealAuthFY10!R17)/RealAuthFY10!R17)</f>
        <v>-1.9471715901955201E-7</v>
      </c>
      <c r="S17" s="139">
        <f>IF(ISERROR((RealAuthFY11!S17-RealAuthFY10!S17)/RealAuthFY10!S17),"",(RealAuthFY11!S17-RealAuthFY10!S17)/RealAuthFY10!S17)</f>
        <v>7.0308769070950245E-6</v>
      </c>
      <c r="T17" s="139">
        <f>IF(ISERROR((RealAuthFY11!T17-RealAuthFY10!T17)/RealAuthFY10!T17),"",(RealAuthFY11!T17-RealAuthFY10!T17)/RealAuthFY10!T17)</f>
        <v>-2.0199773577059398E-6</v>
      </c>
      <c r="U17" s="139">
        <f>IF(ISERROR((RealAuthFY11!U17-RealAuthFY10!U17)/RealAuthFY10!U17),"",(RealAuthFY11!U17-RealAuthFY10!U17)/RealAuthFY10!U17)</f>
        <v>3.8493337943681247E-2</v>
      </c>
    </row>
    <row r="18" spans="1:21" s="51" customFormat="1" ht="11.5" x14ac:dyDescent="0.25">
      <c r="A18" s="51">
        <f>'FY2016 RPDC '!A19</f>
        <v>12</v>
      </c>
      <c r="B18" s="51">
        <f>'FY2016 RPDC '!B19</f>
        <v>171</v>
      </c>
      <c r="C18" s="51">
        <f>'FY2016 RPDC '!C19</f>
        <v>171</v>
      </c>
      <c r="D18" s="56" t="str">
        <f>'FY2016 RPDC '!D19</f>
        <v>ALTA</v>
      </c>
      <c r="E18" s="139">
        <f>IF(ISERROR((RealAuthFY11!E18-RealAuthFY10!E18)/RealAuthFY10!E18),"",(RealAuthFY11!E18-RealAuthFY10!E18)/RealAuthFY10!E18)</f>
        <v>-1.9607843137254902E-3</v>
      </c>
      <c r="F18" s="139">
        <f>IF(ISERROR((RealAuthFY11!F18-RealAuthFY10!F18)/RealAuthFY10!F18),"",(RealAuthFY11!F18-RealAuthFY10!F18)/RealAuthFY10!F18)</f>
        <v>1.2566760917373547E-2</v>
      </c>
      <c r="G18" s="139">
        <f>IF(ISERROR((RealAuthFY11!G18-RealAuthFY10!G18)/RealAuthFY10!G18),"",(RealAuthFY11!G18-RealAuthFY10!G18)/RealAuthFY10!G18)</f>
        <v>1.0581335895966932E-2</v>
      </c>
      <c r="H18" s="139" t="str">
        <f>IF(ISERROR((RealAuthFY11!H18-RealAuthFY10!H18)/RealAuthFY10!H18),"",(RealAuthFY11!H18-RealAuthFY10!H18)/RealAuthFY10!H18)</f>
        <v/>
      </c>
      <c r="I18" s="139">
        <f>IF(ISERROR((RealAuthFY11!I18-RealAuthFY10!I18)/RealAuthFY10!I18),"",(RealAuthFY11!I18-RealAuthFY10!I18)/RealAuthFY10!I18)</f>
        <v>1.0581335895966932E-2</v>
      </c>
      <c r="J18" s="139">
        <f>IF(ISERROR((RealAuthFY11!J18-RealAuthFY10!J18)/RealAuthFY10!J18),"",(RealAuthFY11!J18-RealAuthFY10!J18)/RealAuthFY10!J18)</f>
        <v>-9.094673442499529E-2</v>
      </c>
      <c r="K18" s="139">
        <f>IF(ISERROR((RealAuthFY11!K18-RealAuthFY10!K18)/RealAuthFY10!K18),"",(RealAuthFY11!K18-RealAuthFY10!K18)/RealAuthFY10!K18)</f>
        <v>1.9913419913419914E-2</v>
      </c>
      <c r="L18" s="139">
        <f>IF(ISERROR((RealAuthFY11!L18-RealAuthFY10!L18)/RealAuthFY10!L18),"",(RealAuthFY11!L18-RealAuthFY10!L18)/RealAuthFY10!L18)</f>
        <v>0.13990323402088109</v>
      </c>
      <c r="M18" s="139">
        <f>IF(ISERROR((RealAuthFY11!M18-RealAuthFY10!M18)/RealAuthFY10!M18),"",(RealAuthFY11!M18-RealAuthFY10!M18)/RealAuthFY10!M18)</f>
        <v>1.9913419913419914E-2</v>
      </c>
      <c r="N18" s="139">
        <f>IF(ISERROR((RealAuthFY11!N18-RealAuthFY10!N18)/RealAuthFY10!N18),"",(RealAuthFY11!N18-RealAuthFY10!N18)/RealAuthFY10!N18)</f>
        <v>0</v>
      </c>
      <c r="O18" s="139" t="str">
        <f>IF(ISERROR((RealAuthFY11!O18-RealAuthFY10!O18)/RealAuthFY10!O18),"",(RealAuthFY11!O18-RealAuthFY10!O18)/RealAuthFY10!O18)</f>
        <v/>
      </c>
      <c r="P18" s="139">
        <f>IF(ISERROR((RealAuthFY11!P18-RealAuthFY10!P18)/RealAuthFY10!P18),"",(RealAuthFY11!P18-RealAuthFY10!P18)/RealAuthFY10!P18)</f>
        <v>1.9913419913419939E-2</v>
      </c>
      <c r="Q18" s="139">
        <f>IF(ISERROR((RealAuthFY11!Q18-RealAuthFY10!Q18)/RealAuthFY10!Q18),"",(RealAuthFY11!Q18-RealAuthFY10!Q18)/RealAuthFY10!Q18)</f>
        <v>1.9913419913419914E-2</v>
      </c>
      <c r="R18" s="139">
        <f>IF(ISERROR((RealAuthFY11!R18-RealAuthFY10!R18)/RealAuthFY10!R18),"",(RealAuthFY11!R18-RealAuthFY10!R18)/RealAuthFY10!R18)</f>
        <v>0.70781648534481267</v>
      </c>
      <c r="S18" s="139">
        <f>IF(ISERROR((RealAuthFY11!S18-RealAuthFY10!S18)/RealAuthFY10!S18),"",(RealAuthFY11!S18-RealAuthFY10!S18)/RealAuthFY10!S18)</f>
        <v>0.7077221312851506</v>
      </c>
      <c r="T18" s="139">
        <f>IF(ISERROR((RealAuthFY11!T18-RealAuthFY10!T18)/RealAuthFY10!T18),"",(RealAuthFY11!T18-RealAuthFY10!T18)/RealAuthFY10!T18)</f>
        <v>0.7077642593282949</v>
      </c>
      <c r="U18" s="139">
        <f>IF(ISERROR((RealAuthFY11!U18-RealAuthFY10!U18)/RealAuthFY10!U18),"",(RealAuthFY11!U18-RealAuthFY10!U18)/RealAuthFY10!U18)</f>
        <v>6.1085113996746737E-2</v>
      </c>
    </row>
    <row r="19" spans="1:21" s="51" customFormat="1" ht="11.5" x14ac:dyDescent="0.25">
      <c r="A19" s="51">
        <f>'FY2016 RPDC '!A20</f>
        <v>13</v>
      </c>
      <c r="B19" s="51">
        <f>'FY2016 RPDC '!B20</f>
        <v>225</v>
      </c>
      <c r="C19" s="51">
        <f>'FY2016 RPDC '!C20</f>
        <v>225</v>
      </c>
      <c r="D19" s="56" t="str">
        <f>'FY2016 RPDC '!D20</f>
        <v>AMES</v>
      </c>
      <c r="E19" s="139">
        <f>IF(ISERROR((RealAuthFY11!E19-RealAuthFY10!E19)/RealAuthFY10!E19),"",(RealAuthFY11!E19-RealAuthFY10!E19)/RealAuthFY10!E19)</f>
        <v>-1.7708284274478577E-2</v>
      </c>
      <c r="F19" s="139">
        <f>IF(ISERROR((RealAuthFY11!F19-RealAuthFY10!F19)/RealAuthFY10!F19),"",(RealAuthFY11!F19-RealAuthFY10!F19)/RealAuthFY10!F19)</f>
        <v>1.2391573729863693E-2</v>
      </c>
      <c r="G19" s="139">
        <f>IF(ISERROR((RealAuthFY11!G19-RealAuthFY10!G19)/RealAuthFY10!G19),"",(RealAuthFY11!G19-RealAuthFY10!G19)/RealAuthFY10!G19)</f>
        <v>-5.5361585640528628E-3</v>
      </c>
      <c r="H19" s="139" t="str">
        <f>IF(ISERROR((RealAuthFY11!H19-RealAuthFY10!H19)/RealAuthFY10!H19),"",(RealAuthFY11!H19-RealAuthFY10!H19)/RealAuthFY10!H19)</f>
        <v/>
      </c>
      <c r="I19" s="139">
        <f>IF(ISERROR((RealAuthFY11!I19-RealAuthFY10!I19)/RealAuthFY10!I19),"",(RealAuthFY11!I19-RealAuthFY10!I19)/RealAuthFY10!I19)</f>
        <v>0.01</v>
      </c>
      <c r="J19" s="139">
        <f>IF(ISERROR((RealAuthFY11!J19-RealAuthFY10!J19)/RealAuthFY10!J19),"",(RealAuthFY11!J19-RealAuthFY10!J19)/RealAuthFY10!J19)</f>
        <v>-8.7878225860840348E-2</v>
      </c>
      <c r="K19" s="139">
        <f>IF(ISERROR((RealAuthFY11!K19-RealAuthFY10!K19)/RealAuthFY10!K19),"",(RealAuthFY11!K19-RealAuthFY10!K19)/RealAuthFY10!K19)</f>
        <v>-0.27147315236774322</v>
      </c>
      <c r="L19" s="139">
        <f>IF(ISERROR((RealAuthFY11!L19-RealAuthFY10!L19)/RealAuthFY10!L19),"",(RealAuthFY11!L19-RealAuthFY10!L19)/RealAuthFY10!L19)</f>
        <v>-6.5183881056075837E-2</v>
      </c>
      <c r="M19" s="139">
        <f>IF(ISERROR((RealAuthFY11!M19-RealAuthFY10!M19)/RealAuthFY10!M19),"",(RealAuthFY11!M19-RealAuthFY10!M19)/RealAuthFY10!M19)</f>
        <v>-1</v>
      </c>
      <c r="N19" s="139">
        <f>IF(ISERROR((RealAuthFY11!N19-RealAuthFY10!N19)/RealAuthFY10!N19),"",(RealAuthFY11!N19-RealAuthFY10!N19)/RealAuthFY10!N19)</f>
        <v>0</v>
      </c>
      <c r="O19" s="139" t="str">
        <f>IF(ISERROR((RealAuthFY11!O19-RealAuthFY10!O19)/RealAuthFY10!O19),"",(RealAuthFY11!O19-RealAuthFY10!O19)/RealAuthFY10!O19)</f>
        <v/>
      </c>
      <c r="P19" s="139">
        <f>IF(ISERROR((RealAuthFY11!P19-RealAuthFY10!P19)/RealAuthFY10!P19),"",(RealAuthFY11!P19-RealAuthFY10!P19)/RealAuthFY10!P19)</f>
        <v>-0.42883495145631068</v>
      </c>
      <c r="Q19" s="139">
        <f>IF(ISERROR((RealAuthFY11!Q19-RealAuthFY10!Q19)/RealAuthFY10!Q19),"",(RealAuthFY11!Q19-RealAuthFY10!Q19)/RealAuthFY10!Q19)</f>
        <v>0.71778961968026855</v>
      </c>
      <c r="R19" s="139">
        <f>IF(ISERROR((RealAuthFY11!R19-RealAuthFY10!R19)/RealAuthFY10!R19),"",(RealAuthFY11!R19-RealAuthFY10!R19)/RealAuthFY10!R19)</f>
        <v>7.2972984291298841</v>
      </c>
      <c r="S19" s="139">
        <f>IF(ISERROR((RealAuthFY11!S19-RealAuthFY10!S19)/RealAuthFY10!S19),"",(RealAuthFY11!S19-RealAuthFY10!S19)/RealAuthFY10!S19)</f>
        <v>7.2968086635448968</v>
      </c>
      <c r="T19" s="139">
        <f>IF(ISERROR((RealAuthFY11!T19-RealAuthFY10!T19)/RealAuthFY10!T19),"",(RealAuthFY11!T19-RealAuthFY10!T19)/RealAuthFY10!T19)</f>
        <v>7.2976965344173941</v>
      </c>
      <c r="U19" s="139">
        <f>IF(ISERROR((RealAuthFY11!U19-RealAuthFY10!U19)/RealAuthFY10!U19),"",(RealAuthFY11!U19-RealAuthFY10!U19)/RealAuthFY10!U19)</f>
        <v>0.10447880873555697</v>
      </c>
    </row>
    <row r="20" spans="1:21" s="51" customFormat="1" ht="11.5" x14ac:dyDescent="0.25">
      <c r="A20" s="51">
        <f>'FY2016 RPDC '!A21</f>
        <v>14</v>
      </c>
      <c r="B20" s="51">
        <f>'FY2016 RPDC '!B21</f>
        <v>234</v>
      </c>
      <c r="C20" s="51">
        <f>'FY2016 RPDC '!C21</f>
        <v>234</v>
      </c>
      <c r="D20" s="56" t="str">
        <f>'FY2016 RPDC '!D21</f>
        <v>ANAMOSA</v>
      </c>
      <c r="E20" s="139">
        <f>IF(ISERROR((RealAuthFY11!E20-RealAuthFY10!E20)/RealAuthFY10!E20),"",(RealAuthFY11!E20-RealAuthFY10!E20)/RealAuthFY10!E20)</f>
        <v>-1.1146752205292775E-2</v>
      </c>
      <c r="F20" s="139">
        <f>IF(ISERROR((RealAuthFY11!F20-RealAuthFY10!F20)/RealAuthFY10!F20),"",(RealAuthFY11!F20-RealAuthFY10!F20)/RealAuthFY10!F20)</f>
        <v>1.2533291555694815E-2</v>
      </c>
      <c r="G20" s="139">
        <f>IF(ISERROR((RealAuthFY11!G20-RealAuthFY10!G20)/RealAuthFY10!G20),"",(RealAuthFY11!G20-RealAuthFY10!G20)/RealAuthFY10!G20)</f>
        <v>1.2468338551140708E-3</v>
      </c>
      <c r="H20" s="139" t="str">
        <f>IF(ISERROR((RealAuthFY11!H20-RealAuthFY10!H20)/RealAuthFY10!H20),"",(RealAuthFY11!H20-RealAuthFY10!H20)/RealAuthFY10!H20)</f>
        <v/>
      </c>
      <c r="I20" s="139">
        <f>IF(ISERROR((RealAuthFY11!I20-RealAuthFY10!I20)/RealAuthFY10!I20),"",(RealAuthFY11!I20-RealAuthFY10!I20)/RealAuthFY10!I20)</f>
        <v>9.9999999999999725E-3</v>
      </c>
      <c r="J20" s="139">
        <f>IF(ISERROR((RealAuthFY11!J20-RealAuthFY10!J20)/RealAuthFY10!J20),"",(RealAuthFY11!J20-RealAuthFY10!J20)/RealAuthFY10!J20)</f>
        <v>2.0152290985446474E-2</v>
      </c>
      <c r="K20" s="139">
        <f>IF(ISERROR((RealAuthFY11!K20-RealAuthFY10!K20)/RealAuthFY10!K20),"",(RealAuthFY11!K20-RealAuthFY10!K20)/RealAuthFY10!K20)</f>
        <v>-0.51057698873335611</v>
      </c>
      <c r="L20" s="139">
        <f>IF(ISERROR((RealAuthFY11!L20-RealAuthFY10!L20)/RealAuthFY10!L20),"",(RealAuthFY11!L20-RealAuthFY10!L20)/RealAuthFY10!L20)</f>
        <v>-1.5548693464763541E-3</v>
      </c>
      <c r="M20" s="139">
        <f>IF(ISERROR((RealAuthFY11!M20-RealAuthFY10!M20)/RealAuthFY10!M20),"",(RealAuthFY11!M20-RealAuthFY10!M20)/RealAuthFY10!M20)</f>
        <v>0.13506122895959083</v>
      </c>
      <c r="N20" s="139">
        <f>IF(ISERROR((RealAuthFY11!N20-RealAuthFY10!N20)/RealAuthFY10!N20),"",(RealAuthFY11!N20-RealAuthFY10!N20)/RealAuthFY10!N20)</f>
        <v>0</v>
      </c>
      <c r="O20" s="139" t="str">
        <f>IF(ISERROR((RealAuthFY11!O20-RealAuthFY10!O20)/RealAuthFY10!O20),"",(RealAuthFY11!O20-RealAuthFY10!O20)/RealAuthFY10!O20)</f>
        <v/>
      </c>
      <c r="P20" s="139">
        <f>IF(ISERROR((RealAuthFY11!P20-RealAuthFY10!P20)/RealAuthFY10!P20),"",(RealAuthFY11!P20-RealAuthFY10!P20)/RealAuthFY10!P20)</f>
        <v>-0.28514981370700782</v>
      </c>
      <c r="Q20" s="139" t="str">
        <f>IF(ISERROR((RealAuthFY11!Q20-RealAuthFY10!Q20)/RealAuthFY10!Q20),"",(RealAuthFY11!Q20-RealAuthFY10!Q20)/RealAuthFY10!Q20)</f>
        <v/>
      </c>
      <c r="R20" s="139">
        <f>IF(ISERROR((RealAuthFY11!R20-RealAuthFY10!R20)/RealAuthFY10!R20),"",(RealAuthFY11!R20-RealAuthFY10!R20)/RealAuthFY10!R20)</f>
        <v>-9.4568512862995437E-8</v>
      </c>
      <c r="S20" s="139">
        <f>IF(ISERROR((RealAuthFY11!S20-RealAuthFY10!S20)/RealAuthFY10!S20),"",(RealAuthFY11!S20-RealAuthFY10!S20)/RealAuthFY10!S20)</f>
        <v>-5.7442505807285236E-7</v>
      </c>
      <c r="T20" s="139">
        <f>IF(ISERROR((RealAuthFY11!T20-RealAuthFY10!T20)/RealAuthFY10!T20),"",(RealAuthFY11!T20-RealAuthFY10!T20)/RealAuthFY10!T20)</f>
        <v>-1.903042952104037E-6</v>
      </c>
      <c r="U20" s="139">
        <f>IF(ISERROR((RealAuthFY11!U20-RealAuthFY10!U20)/RealAuthFY10!U20),"",(RealAuthFY11!U20-RealAuthFY10!U20)/RealAuthFY10!U20)</f>
        <v>7.0203560345249591E-2</v>
      </c>
    </row>
    <row r="21" spans="1:21" s="51" customFormat="1" ht="11.5" x14ac:dyDescent="0.25">
      <c r="A21" s="51">
        <f>'FY2016 RPDC '!A22</f>
        <v>15</v>
      </c>
      <c r="B21" s="51">
        <f>'FY2016 RPDC '!B22</f>
        <v>243</v>
      </c>
      <c r="C21" s="51">
        <f>'FY2016 RPDC '!C22</f>
        <v>243</v>
      </c>
      <c r="D21" s="56" t="str">
        <f>'FY2016 RPDC '!D22</f>
        <v>ANDREW</v>
      </c>
      <c r="E21" s="139">
        <f>IF(ISERROR((RealAuthFY11!E21-RealAuthFY10!E21)/RealAuthFY10!E21),"",(RealAuthFY11!E21-RealAuthFY10!E21)/RealAuthFY10!E21)</f>
        <v>-5.8758721997796547E-2</v>
      </c>
      <c r="F21" s="139">
        <f>IF(ISERROR((RealAuthFY11!F21-RealAuthFY10!F21)/RealAuthFY10!F21),"",(RealAuthFY11!F21-RealAuthFY10!F21)/RealAuthFY10!F21)</f>
        <v>1.2439744985227803E-2</v>
      </c>
      <c r="G21" s="139">
        <f>IF(ISERROR((RealAuthFY11!G21-RealAuthFY10!G21)/RealAuthFY10!G21),"",(RealAuthFY11!G21-RealAuthFY10!G21)/RealAuthFY10!G21)</f>
        <v>-4.7049757275316177E-2</v>
      </c>
      <c r="H21" s="139" t="str">
        <f>IF(ISERROR((RealAuthFY11!H21-RealAuthFY10!H21)/RealAuthFY10!H21),"",(RealAuthFY11!H21-RealAuthFY10!H21)/RealAuthFY10!H21)</f>
        <v/>
      </c>
      <c r="I21" s="139">
        <f>IF(ISERROR((RealAuthFY11!I21-RealAuthFY10!I21)/RealAuthFY10!I21),"",(RealAuthFY11!I21-RealAuthFY10!I21)/RealAuthFY10!I21)</f>
        <v>1.0000000000000059E-2</v>
      </c>
      <c r="J21" s="139">
        <f>IF(ISERROR((RealAuthFY11!J21-RealAuthFY10!J21)/RealAuthFY10!J21),"",(RealAuthFY11!J21-RealAuthFY10!J21)/RealAuthFY10!J21)</f>
        <v>4.2439249828754369E-2</v>
      </c>
      <c r="K21" s="139">
        <f>IF(ISERROR((RealAuthFY11!K21-RealAuthFY10!K21)/RealAuthFY10!K21),"",(RealAuthFY11!K21-RealAuthFY10!K21)/RealAuthFY10!K21)</f>
        <v>-0.40507058484586572</v>
      </c>
      <c r="L21" s="139">
        <f>IF(ISERROR((RealAuthFY11!L21-RealAuthFY10!L21)/RealAuthFY10!L21),"",(RealAuthFY11!L21-RealAuthFY10!L21)/RealAuthFY10!L21)</f>
        <v>2.7800387678210303E-2</v>
      </c>
      <c r="M21" s="139">
        <f>IF(ISERROR((RealAuthFY11!M21-RealAuthFY10!M21)/RealAuthFY10!M21),"",(RealAuthFY11!M21-RealAuthFY10!M21)/RealAuthFY10!M21)</f>
        <v>-0.53641863754223307</v>
      </c>
      <c r="N21" s="139">
        <f>IF(ISERROR((RealAuthFY11!N21-RealAuthFY10!N21)/RealAuthFY10!N21),"",(RealAuthFY11!N21-RealAuthFY10!N21)/RealAuthFY10!N21)</f>
        <v>0</v>
      </c>
      <c r="O21" s="139" t="str">
        <f>IF(ISERROR((RealAuthFY11!O21-RealAuthFY10!O21)/RealAuthFY10!O21),"",(RealAuthFY11!O21-RealAuthFY10!O21)/RealAuthFY10!O21)</f>
        <v/>
      </c>
      <c r="P21" s="139">
        <f>IF(ISERROR((RealAuthFY11!P21-RealAuthFY10!P21)/RealAuthFY10!P21),"",(RealAuthFY11!P21-RealAuthFY10!P21)/RealAuthFY10!P21)</f>
        <v>1.9878997407087196E-2</v>
      </c>
      <c r="Q21" s="139">
        <f>IF(ISERROR((RealAuthFY11!Q21-RealAuthFY10!Q21)/RealAuthFY10!Q21),"",(RealAuthFY11!Q21-RealAuthFY10!Q21)/RealAuthFY10!Q21)</f>
        <v>0.27484874675885912</v>
      </c>
      <c r="R21" s="139">
        <f>IF(ISERROR((RealAuthFY11!R21-RealAuthFY10!R21)/RealAuthFY10!R21),"",(RealAuthFY11!R21-RealAuthFY10!R21)/RealAuthFY10!R21)</f>
        <v>5.918463782261977E-7</v>
      </c>
      <c r="S21" s="139">
        <f>IF(ISERROR((RealAuthFY11!S21-RealAuthFY10!S21)/RealAuthFY10!S21),"",(RealAuthFY11!S21-RealAuthFY10!S21)/RealAuthFY10!S21)</f>
        <v>-2.014529361395179E-6</v>
      </c>
      <c r="T21" s="139">
        <f>IF(ISERROR((RealAuthFY11!T21-RealAuthFY10!T21)/RealAuthFY10!T21),"",(RealAuthFY11!T21-RealAuthFY10!T21)/RealAuthFY10!T21)</f>
        <v>1.6371258595055913E-6</v>
      </c>
      <c r="U21" s="139">
        <f>IF(ISERROR((RealAuthFY11!U21-RealAuthFY10!U21)/RealAuthFY10!U21),"",(RealAuthFY11!U21-RealAuthFY10!U21)/RealAuthFY10!U21)</f>
        <v>1.9661762520754616E-2</v>
      </c>
    </row>
    <row r="22" spans="1:21" s="51" customFormat="1" ht="11.5" x14ac:dyDescent="0.25">
      <c r="A22" s="51">
        <f>'FY2016 RPDC '!A23</f>
        <v>16</v>
      </c>
      <c r="B22" s="51">
        <f>'FY2016 RPDC '!B23</f>
        <v>261</v>
      </c>
      <c r="C22" s="51">
        <f>'FY2016 RPDC '!C23</f>
        <v>261</v>
      </c>
      <c r="D22" s="56" t="str">
        <f>'FY2016 RPDC '!D23</f>
        <v>ANKENY</v>
      </c>
      <c r="E22" s="139">
        <f>IF(ISERROR((RealAuthFY11!E22-RealAuthFY10!E22)/RealAuthFY10!E22),"",(RealAuthFY11!E22-RealAuthFY10!E22)/RealAuthFY10!E22)</f>
        <v>4.4890374574576598E-2</v>
      </c>
      <c r="F22" s="139">
        <f>IF(ISERROR((RealAuthFY11!F22-RealAuthFY10!F22)/RealAuthFY10!F22),"",(RealAuthFY11!F22-RealAuthFY10!F22)/RealAuthFY10!F22)</f>
        <v>1.2566760917373547E-2</v>
      </c>
      <c r="G22" s="139">
        <f>IF(ISERROR((RealAuthFY11!G22-RealAuthFY10!G22)/RealAuthFY10!G22),"",(RealAuthFY11!G22-RealAuthFY10!G22)/RealAuthFY10!G22)</f>
        <v>5.8021268810532836E-2</v>
      </c>
      <c r="H22" s="139" t="str">
        <f>IF(ISERROR((RealAuthFY11!H22-RealAuthFY10!H22)/RealAuthFY10!H22),"",(RealAuthFY11!H22-RealAuthFY10!H22)/RealAuthFY10!H22)</f>
        <v/>
      </c>
      <c r="I22" s="139">
        <f>IF(ISERROR((RealAuthFY11!I22-RealAuthFY10!I22)/RealAuthFY10!I22),"",(RealAuthFY11!I22-RealAuthFY10!I22)/RealAuthFY10!I22)</f>
        <v>5.8021268810532836E-2</v>
      </c>
      <c r="J22" s="139">
        <f>IF(ISERROR((RealAuthFY11!J22-RealAuthFY10!J22)/RealAuthFY10!J22),"",(RealAuthFY11!J22-RealAuthFY10!J22)/RealAuthFY10!J22)</f>
        <v>4.0525930927831445E-2</v>
      </c>
      <c r="K22" s="139">
        <f>IF(ISERROR((RealAuthFY11!K22-RealAuthFY10!K22)/RealAuthFY10!K22),"",(RealAuthFY11!K22-RealAuthFY10!K22)/RealAuthFY10!K22)</f>
        <v>-8.2256128921652669E-2</v>
      </c>
      <c r="L22" s="139">
        <f>IF(ISERROR((RealAuthFY11!L22-RealAuthFY10!L22)/RealAuthFY10!L22),"",(RealAuthFY11!L22-RealAuthFY10!L22)/RealAuthFY10!L22)</f>
        <v>0.20511821454732479</v>
      </c>
      <c r="M22" s="139" t="str">
        <f>IF(ISERROR((RealAuthFY11!M22-RealAuthFY10!M22)/RealAuthFY10!M22),"",(RealAuthFY11!M22-RealAuthFY10!M22)/RealAuthFY10!M22)</f>
        <v/>
      </c>
      <c r="N22" s="139">
        <f>IF(ISERROR((RealAuthFY11!N22-RealAuthFY10!N22)/RealAuthFY10!N22),"",(RealAuthFY11!N22-RealAuthFY10!N22)/RealAuthFY10!N22)</f>
        <v>0</v>
      </c>
      <c r="O22" s="139" t="str">
        <f>IF(ISERROR((RealAuthFY11!O22-RealAuthFY10!O22)/RealAuthFY10!O22),"",(RealAuthFY11!O22-RealAuthFY10!O22)/RealAuthFY10!O22)</f>
        <v/>
      </c>
      <c r="P22" s="139" t="str">
        <f>IF(ISERROR((RealAuthFY11!P22-RealAuthFY10!P22)/RealAuthFY10!P22),"",(RealAuthFY11!P22-RealAuthFY10!P22)/RealAuthFY10!P22)</f>
        <v/>
      </c>
      <c r="Q22" s="139" t="str">
        <f>IF(ISERROR((RealAuthFY11!Q22-RealAuthFY10!Q22)/RealAuthFY10!Q22),"",(RealAuthFY11!Q22-RealAuthFY10!Q22)/RealAuthFY10!Q22)</f>
        <v/>
      </c>
      <c r="R22" s="139">
        <f>IF(ISERROR((RealAuthFY11!R22-RealAuthFY10!R22)/RealAuthFY10!R22),"",(RealAuthFY11!R22-RealAuthFY10!R22)/RealAuthFY10!R22)</f>
        <v>34.461451612903225</v>
      </c>
      <c r="S22" s="139">
        <f>IF(ISERROR((RealAuthFY11!S22-RealAuthFY10!S22)/RealAuthFY10!S22),"",(RealAuthFY11!S22-RealAuthFY10!S22)/RealAuthFY10!S22)</f>
        <v>34.462739464121796</v>
      </c>
      <c r="T22" s="139">
        <f>IF(ISERROR((RealAuthFY11!T22-RealAuthFY10!T22)/RealAuthFY10!T22),"",(RealAuthFY11!T22-RealAuthFY10!T22)/RealAuthFY10!T22)</f>
        <v>34.460640504614346</v>
      </c>
      <c r="U22" s="139">
        <f>IF(ISERROR((RealAuthFY11!U22-RealAuthFY10!U22)/RealAuthFY10!U22),"",(RealAuthFY11!U22-RealAuthFY10!U22)/RealAuthFY10!U22)</f>
        <v>0.16732200554268228</v>
      </c>
    </row>
    <row r="23" spans="1:21" s="51" customFormat="1" ht="11.5" x14ac:dyDescent="0.25">
      <c r="A23" s="51">
        <f>'FY2016 RPDC '!A24</f>
        <v>17</v>
      </c>
      <c r="B23" s="51">
        <f>'FY2016 RPDC '!B24</f>
        <v>279</v>
      </c>
      <c r="C23" s="51">
        <f>'FY2016 RPDC '!C24</f>
        <v>279</v>
      </c>
      <c r="D23" s="56" t="str">
        <f>'FY2016 RPDC '!D24</f>
        <v>APLINGTON-PARKERSBURG</v>
      </c>
      <c r="E23" s="139">
        <f>IF(ISERROR((RealAuthFY11!E23-RealAuthFY10!E23)/RealAuthFY10!E23),"",(RealAuthFY11!E23-RealAuthFY10!E23)/RealAuthFY10!E23)</f>
        <v>1.73053152039555E-2</v>
      </c>
      <c r="F23" s="139">
        <f>IF(ISERROR((RealAuthFY11!F23-RealAuthFY10!F23)/RealAuthFY10!F23),"",(RealAuthFY11!F23-RealAuthFY10!F23)/RealAuthFY10!F23)</f>
        <v>1.2566760917373547E-2</v>
      </c>
      <c r="G23" s="139">
        <f>IF(ISERROR((RealAuthFY11!G23-RealAuthFY10!G23)/RealAuthFY10!G23),"",(RealAuthFY11!G23-RealAuthFY10!G23)/RealAuthFY10!G23)</f>
        <v>3.0089547880096944E-2</v>
      </c>
      <c r="H23" s="139">
        <f>IF(ISERROR((RealAuthFY11!H23-RealAuthFY10!H23)/RealAuthFY10!H23),"",(RealAuthFY11!H23-RealAuthFY10!H23)/RealAuthFY10!H23)</f>
        <v>-1</v>
      </c>
      <c r="I23" s="139">
        <f>IF(ISERROR((RealAuthFY11!I23-RealAuthFY10!I23)/RealAuthFY10!I23),"",(RealAuthFY11!I23-RealAuthFY10!I23)/RealAuthFY10!I23)</f>
        <v>1.9141007038623772E-2</v>
      </c>
      <c r="J23" s="139">
        <f>IF(ISERROR((RealAuthFY11!J23-RealAuthFY10!J23)/RealAuthFY10!J23),"",(RealAuthFY11!J23-RealAuthFY10!J23)/RealAuthFY10!J23)</f>
        <v>-0.15030168488160292</v>
      </c>
      <c r="K23" s="139">
        <f>IF(ISERROR((RealAuthFY11!K23-RealAuthFY10!K23)/RealAuthFY10!K23),"",(RealAuthFY11!K23-RealAuthFY10!K23)/RealAuthFY10!K23)</f>
        <v>0.21488780374375072</v>
      </c>
      <c r="L23" s="139">
        <f>IF(ISERROR((RealAuthFY11!L23-RealAuthFY10!L23)/RealAuthFY10!L23),"",(RealAuthFY11!L23-RealAuthFY10!L23)/RealAuthFY10!L23)</f>
        <v>-0.2069482392228294</v>
      </c>
      <c r="M23" s="139">
        <f>IF(ISERROR((RealAuthFY11!M23-RealAuthFY10!M23)/RealAuthFY10!M23),"",(RealAuthFY11!M23-RealAuthFY10!M23)/RealAuthFY10!M23)</f>
        <v>-7.655428394679864E-2</v>
      </c>
      <c r="N23" s="139">
        <f>IF(ISERROR((RealAuthFY11!N23-RealAuthFY10!N23)/RealAuthFY10!N23),"",(RealAuthFY11!N23-RealAuthFY10!N23)/RealAuthFY10!N23)</f>
        <v>0</v>
      </c>
      <c r="O23" s="139" t="str">
        <f>IF(ISERROR((RealAuthFY11!O23-RealAuthFY10!O23)/RealAuthFY10!O23),"",(RealAuthFY11!O23-RealAuthFY10!O23)/RealAuthFY10!O23)</f>
        <v/>
      </c>
      <c r="P23" s="139" t="str">
        <f>IF(ISERROR((RealAuthFY11!P23-RealAuthFY10!P23)/RealAuthFY10!P23),"",(RealAuthFY11!P23-RealAuthFY10!P23)/RealAuthFY10!P23)</f>
        <v/>
      </c>
      <c r="Q23" s="139" t="str">
        <f>IF(ISERROR((RealAuthFY11!Q23-RealAuthFY10!Q23)/RealAuthFY10!Q23),"",(RealAuthFY11!Q23-RealAuthFY10!Q23)/RealAuthFY10!Q23)</f>
        <v/>
      </c>
      <c r="R23" s="139">
        <f>IF(ISERROR((RealAuthFY11!R23-RealAuthFY10!R23)/RealAuthFY10!R23),"",(RealAuthFY11!R23-RealAuthFY10!R23)/RealAuthFY10!R23)</f>
        <v>2.0828609425661657</v>
      </c>
      <c r="S23" s="139">
        <f>IF(ISERROR((RealAuthFY11!S23-RealAuthFY10!S23)/RealAuthFY10!S23),"",(RealAuthFY11!S23-RealAuthFY10!S23)/RealAuthFY10!S23)</f>
        <v>2.0827756546409013</v>
      </c>
      <c r="T23" s="139">
        <f>IF(ISERROR((RealAuthFY11!T23-RealAuthFY10!T23)/RealAuthFY10!T23),"",(RealAuthFY11!T23-RealAuthFY10!T23)/RealAuthFY10!T23)</f>
        <v>2.0829035774076896</v>
      </c>
      <c r="U23" s="139">
        <f>IF(ISERROR((RealAuthFY11!U23-RealAuthFY10!U23)/RealAuthFY10!U23),"",(RealAuthFY11!U23-RealAuthFY10!U23)/RealAuthFY10!U23)</f>
        <v>7.7690226405462845E-2</v>
      </c>
    </row>
    <row r="24" spans="1:21" s="51" customFormat="1" ht="11.5" x14ac:dyDescent="0.25">
      <c r="A24" s="51">
        <f>'FY2016 RPDC '!A25</f>
        <v>19</v>
      </c>
      <c r="B24" s="51">
        <f>'FY2016 RPDC '!B25</f>
        <v>355</v>
      </c>
      <c r="C24" s="51">
        <f>'FY2016 RPDC '!C25</f>
        <v>355</v>
      </c>
      <c r="D24" s="56" t="str">
        <f>'FY2016 RPDC '!D25</f>
        <v>AR-WE-VA</v>
      </c>
      <c r="E24" s="139">
        <f>IF(ISERROR((RealAuthFY11!E24-RealAuthFY10!E24)/RealAuthFY10!E24),"",(RealAuthFY11!E24-RealAuthFY10!E24)/RealAuthFY10!E24)</f>
        <v>2.3826208829712727E-2</v>
      </c>
      <c r="F24" s="139">
        <f>IF(ISERROR((RealAuthFY11!F24-RealAuthFY10!F24)/RealAuthFY10!F24),"",(RealAuthFY11!F24-RealAuthFY10!F24)/RealAuthFY10!F24)</f>
        <v>1.2566760917373547E-2</v>
      </c>
      <c r="G24" s="139">
        <f>IF(ISERROR((RealAuthFY11!G24-RealAuthFY10!G24)/RealAuthFY10!G24),"",(RealAuthFY11!G24-RealAuthFY10!G24)/RealAuthFY10!G24)</f>
        <v>3.6692616255773684E-2</v>
      </c>
      <c r="H24" s="139">
        <f>IF(ISERROR((RealAuthFY11!H24-RealAuthFY10!H24)/RealAuthFY10!H24),"",(RealAuthFY11!H24-RealAuthFY10!H24)/RealAuthFY10!H24)</f>
        <v>-1</v>
      </c>
      <c r="I24" s="139">
        <f>IF(ISERROR((RealAuthFY11!I24-RealAuthFY10!I24)/RealAuthFY10!I24),"",(RealAuthFY11!I24-RealAuthFY10!I24)/RealAuthFY10!I24)</f>
        <v>1.6915210148413396E-2</v>
      </c>
      <c r="J24" s="139">
        <f>IF(ISERROR((RealAuthFY11!J24-RealAuthFY10!J24)/RealAuthFY10!J24),"",(RealAuthFY11!J24-RealAuthFY10!J24)/RealAuthFY10!J24)</f>
        <v>1.5218248176164425E-4</v>
      </c>
      <c r="K24" s="139">
        <f>IF(ISERROR((RealAuthFY11!K24-RealAuthFY10!K24)/RealAuthFY10!K24),"",(RealAuthFY11!K24-RealAuthFY10!K24)/RealAuthFY10!K24)</f>
        <v>-0.66620224435758413</v>
      </c>
      <c r="L24" s="139">
        <f>IF(ISERROR((RealAuthFY11!L24-RealAuthFY10!L24)/RealAuthFY10!L24),"",(RealAuthFY11!L24-RealAuthFY10!L24)/RealAuthFY10!L24)</f>
        <v>1.9937586685159502E-2</v>
      </c>
      <c r="M24" s="139">
        <f>IF(ISERROR((RealAuthFY11!M24-RealAuthFY10!M24)/RealAuthFY10!M24),"",(RealAuthFY11!M24-RealAuthFY10!M24)/RealAuthFY10!M24)</f>
        <v>-0.12576778284129186</v>
      </c>
      <c r="N24" s="139">
        <f>IF(ISERROR((RealAuthFY11!N24-RealAuthFY10!N24)/RealAuthFY10!N24),"",(RealAuthFY11!N24-RealAuthFY10!N24)/RealAuthFY10!N24)</f>
        <v>0</v>
      </c>
      <c r="O24" s="139" t="str">
        <f>IF(ISERROR((RealAuthFY11!O24-RealAuthFY10!O24)/RealAuthFY10!O24),"",(RealAuthFY11!O24-RealAuthFY10!O24)/RealAuthFY10!O24)</f>
        <v/>
      </c>
      <c r="P24" s="139">
        <f>IF(ISERROR((RealAuthFY11!P24-RealAuthFY10!P24)/RealAuthFY10!P24),"",(RealAuthFY11!P24-RealAuthFY10!P24)/RealAuthFY10!P24)</f>
        <v>0.14546836658487128</v>
      </c>
      <c r="Q24" s="139" t="str">
        <f>IF(ISERROR((RealAuthFY11!Q24-RealAuthFY10!Q24)/RealAuthFY10!Q24),"",(RealAuthFY11!Q24-RealAuthFY10!Q24)/RealAuthFY10!Q24)</f>
        <v/>
      </c>
      <c r="R24" s="139">
        <f>IF(ISERROR((RealAuthFY11!R24-RealAuthFY10!R24)/RealAuthFY10!R24),"",(RealAuthFY11!R24-RealAuthFY10!R24)/RealAuthFY10!R24)</f>
        <v>-1.1996241050230415E-7</v>
      </c>
      <c r="S24" s="139">
        <f>IF(ISERROR((RealAuthFY11!S24-RealAuthFY10!S24)/RealAuthFY10!S24),"",(RealAuthFY11!S24-RealAuthFY10!S24)/RealAuthFY10!S24)</f>
        <v>1.1079734078529005E-7</v>
      </c>
      <c r="T24" s="139">
        <f>IF(ISERROR((RealAuthFY11!T24-RealAuthFY10!T24)/RealAuthFY10!T24),"",(RealAuthFY11!T24-RealAuthFY10!T24)/RealAuthFY10!T24)</f>
        <v>-6.8826825806754123E-7</v>
      </c>
      <c r="U24" s="139">
        <f>IF(ISERROR((RealAuthFY11!U24-RealAuthFY10!U24)/RealAuthFY10!U24),"",(RealAuthFY11!U24-RealAuthFY10!U24)/RealAuthFY10!U24)</f>
        <v>3.7727702366264812E-2</v>
      </c>
    </row>
    <row r="25" spans="1:21" s="51" customFormat="1" ht="11.5" x14ac:dyDescent="0.25">
      <c r="A25" s="51">
        <f>'FY2016 RPDC '!A26</f>
        <v>20</v>
      </c>
      <c r="B25" s="51">
        <f>'FY2016 RPDC '!B26</f>
        <v>387</v>
      </c>
      <c r="C25" s="51">
        <f>'FY2016 RPDC '!C26</f>
        <v>387</v>
      </c>
      <c r="D25" s="56" t="str">
        <f>'FY2016 RPDC '!D26</f>
        <v>ATLANTIC</v>
      </c>
      <c r="E25" s="139">
        <f>IF(ISERROR((RealAuthFY11!E25-RealAuthFY10!E25)/RealAuthFY10!E25),"",(RealAuthFY11!E25-RealAuthFY10!E25)/RealAuthFY10!E25)</f>
        <v>1.4924332240741935E-2</v>
      </c>
      <c r="F25" s="139">
        <f>IF(ISERROR((RealAuthFY11!F25-RealAuthFY10!F25)/RealAuthFY10!F25),"",(RealAuthFY11!F25-RealAuthFY10!F25)/RealAuthFY10!F25)</f>
        <v>1.2558869701726845E-2</v>
      </c>
      <c r="G25" s="139">
        <f>IF(ISERROR((RealAuthFY11!G25-RealAuthFY10!G25)/RealAuthFY10!G25),"",(RealAuthFY11!G25-RealAuthFY10!G25)/RealAuthFY10!G25)</f>
        <v>2.7670634686465637E-2</v>
      </c>
      <c r="H25" s="139" t="str">
        <f>IF(ISERROR((RealAuthFY11!H25-RealAuthFY10!H25)/RealAuthFY10!H25),"",(RealAuthFY11!H25-RealAuthFY10!H25)/RealAuthFY10!H25)</f>
        <v/>
      </c>
      <c r="I25" s="139">
        <f>IF(ISERROR((RealAuthFY11!I25-RealAuthFY10!I25)/RealAuthFY10!I25),"",(RealAuthFY11!I25-RealAuthFY10!I25)/RealAuthFY10!I25)</f>
        <v>2.7670634686465637E-2</v>
      </c>
      <c r="J25" s="139">
        <f>IF(ISERROR((RealAuthFY11!J25-RealAuthFY10!J25)/RealAuthFY10!J25),"",(RealAuthFY11!J25-RealAuthFY10!J25)/RealAuthFY10!J25)</f>
        <v>-0.18143466877873854</v>
      </c>
      <c r="K25" s="139">
        <f>IF(ISERROR((RealAuthFY11!K25-RealAuthFY10!K25)/RealAuthFY10!K25),"",(RealAuthFY11!K25-RealAuthFY10!K25)/RealAuthFY10!K25)</f>
        <v>4.0305127326710064</v>
      </c>
      <c r="L25" s="139">
        <f>IF(ISERROR((RealAuthFY11!L25-RealAuthFY10!L25)/RealAuthFY10!L25),"",(RealAuthFY11!L25-RealAuthFY10!L25)/RealAuthFY10!L25)</f>
        <v>3.6145277326525956E-2</v>
      </c>
      <c r="M25" s="139">
        <f>IF(ISERROR((RealAuthFY11!M25-RealAuthFY10!M25)/RealAuthFY10!M25),"",(RealAuthFY11!M25-RealAuthFY10!M25)/RealAuthFY10!M25)</f>
        <v>6.3598240735142975</v>
      </c>
      <c r="N25" s="139">
        <f>IF(ISERROR((RealAuthFY11!N25-RealAuthFY10!N25)/RealAuthFY10!N25),"",(RealAuthFY11!N25-RealAuthFY10!N25)/RealAuthFY10!N25)</f>
        <v>0</v>
      </c>
      <c r="O25" s="139">
        <f>IF(ISERROR((RealAuthFY11!O25-RealAuthFY10!O25)/RealAuthFY10!O25),"",(RealAuthFY11!O25-RealAuthFY10!O25)/RealAuthFY10!O25)</f>
        <v>0</v>
      </c>
      <c r="P25" s="139" t="str">
        <f>IF(ISERROR((RealAuthFY11!P25-RealAuthFY10!P25)/RealAuthFY10!P25),"",(RealAuthFY11!P25-RealAuthFY10!P25)/RealAuthFY10!P25)</f>
        <v/>
      </c>
      <c r="Q25" s="139" t="str">
        <f>IF(ISERROR((RealAuthFY11!Q25-RealAuthFY10!Q25)/RealAuthFY10!Q25),"",(RealAuthFY11!Q25-RealAuthFY10!Q25)/RealAuthFY10!Q25)</f>
        <v/>
      </c>
      <c r="R25" s="139">
        <f>IF(ISERROR((RealAuthFY11!R25-RealAuthFY10!R25)/RealAuthFY10!R25),"",(RealAuthFY11!R25-RealAuthFY10!R25)/RealAuthFY10!R25)</f>
        <v>4.4674563774203513</v>
      </c>
      <c r="S25" s="139">
        <f>IF(ISERROR((RealAuthFY11!S25-RealAuthFY10!S25)/RealAuthFY10!S25),"",(RealAuthFY11!S25-RealAuthFY10!S25)/RealAuthFY10!S25)</f>
        <v>4.4673674973360669</v>
      </c>
      <c r="T25" s="139">
        <f>IF(ISERROR((RealAuthFY11!T25-RealAuthFY10!T25)/RealAuthFY10!T25),"",(RealAuthFY11!T25-RealAuthFY10!T25)/RealAuthFY10!T25)</f>
        <v>4.4668859593697707</v>
      </c>
      <c r="U25" s="139">
        <f>IF(ISERROR((RealAuthFY11!U25-RealAuthFY10!U25)/RealAuthFY10!U25),"",(RealAuthFY11!U25-RealAuthFY10!U25)/RealAuthFY10!U25)</f>
        <v>0.14959484572984572</v>
      </c>
    </row>
    <row r="26" spans="1:21" s="51" customFormat="1" ht="11.5" x14ac:dyDescent="0.25">
      <c r="A26" s="51">
        <f>'FY2016 RPDC '!A27</f>
        <v>21</v>
      </c>
      <c r="B26" s="51">
        <f>'FY2016 RPDC '!B27</f>
        <v>414</v>
      </c>
      <c r="C26" s="51">
        <f>'FY2016 RPDC '!C27</f>
        <v>414</v>
      </c>
      <c r="D26" s="56" t="str">
        <f>'FY2016 RPDC '!D27</f>
        <v>AUDUBON</v>
      </c>
      <c r="E26" s="139">
        <f>IF(ISERROR((RealAuthFY11!E26-RealAuthFY10!E26)/RealAuthFY10!E26),"",(RealAuthFY11!E26-RealAuthFY10!E26)/RealAuthFY10!E26)</f>
        <v>1.7513801637159807E-2</v>
      </c>
      <c r="F26" s="139">
        <f>IF(ISERROR((RealAuthFY11!F26-RealAuthFY10!F26)/RealAuthFY10!F26),"",(RealAuthFY11!F26-RealAuthFY10!F26)/RealAuthFY10!F26)</f>
        <v>1.2412723041117145E-2</v>
      </c>
      <c r="G26" s="139">
        <f>IF(ISERROR((RealAuthFY11!G26-RealAuthFY10!G26)/RealAuthFY10!G26),"",(RealAuthFY11!G26-RealAuthFY10!G26)/RealAuthFY10!G26)</f>
        <v>3.0143766509459737E-2</v>
      </c>
      <c r="H26" s="139" t="str">
        <f>IF(ISERROR((RealAuthFY11!H26-RealAuthFY10!H26)/RealAuthFY10!H26),"",(RealAuthFY11!H26-RealAuthFY10!H26)/RealAuthFY10!H26)</f>
        <v/>
      </c>
      <c r="I26" s="139">
        <f>IF(ISERROR((RealAuthFY11!I26-RealAuthFY10!I26)/RealAuthFY10!I26),"",(RealAuthFY11!I26-RealAuthFY10!I26)/RealAuthFY10!I26)</f>
        <v>3.0143766509459737E-2</v>
      </c>
      <c r="J26" s="139">
        <f>IF(ISERROR((RealAuthFY11!J26-RealAuthFY10!J26)/RealAuthFY10!J26),"",(RealAuthFY11!J26-RealAuthFY10!J26)/RealAuthFY10!J26)</f>
        <v>-5.561334566188935E-2</v>
      </c>
      <c r="K26" s="139">
        <f>IF(ISERROR((RealAuthFY11!K26-RealAuthFY10!K26)/RealAuthFY10!K26),"",(RealAuthFY11!K26-RealAuthFY10!K26)/RealAuthFY10!K26)</f>
        <v>2.0598127600554785</v>
      </c>
      <c r="L26" s="139">
        <f>IF(ISERROR((RealAuthFY11!L26-RealAuthFY10!L26)/RealAuthFY10!L26),"",(RealAuthFY11!L26-RealAuthFY10!L26)/RealAuthFY10!L26)</f>
        <v>5.7713052858683923E-2</v>
      </c>
      <c r="M26" s="139" t="str">
        <f>IF(ISERROR((RealAuthFY11!M26-RealAuthFY10!M26)/RealAuthFY10!M26),"",(RealAuthFY11!M26-RealAuthFY10!M26)/RealAuthFY10!M26)</f>
        <v/>
      </c>
      <c r="N26" s="139">
        <f>IF(ISERROR((RealAuthFY11!N26-RealAuthFY10!N26)/RealAuthFY10!N26),"",(RealAuthFY11!N26-RealAuthFY10!N26)/RealAuthFY10!N26)</f>
        <v>0</v>
      </c>
      <c r="O26" s="139" t="str">
        <f>IF(ISERROR((RealAuthFY11!O26-RealAuthFY10!O26)/RealAuthFY10!O26),"",(RealAuthFY11!O26-RealAuthFY10!O26)/RealAuthFY10!O26)</f>
        <v/>
      </c>
      <c r="P26" s="139" t="str">
        <f>IF(ISERROR((RealAuthFY11!P26-RealAuthFY10!P26)/RealAuthFY10!P26),"",(RealAuthFY11!P26-RealAuthFY10!P26)/RealAuthFY10!P26)</f>
        <v/>
      </c>
      <c r="Q26" s="139" t="str">
        <f>IF(ISERROR((RealAuthFY11!Q26-RealAuthFY10!Q26)/RealAuthFY10!Q26),"",(RealAuthFY11!Q26-RealAuthFY10!Q26)/RealAuthFY10!Q26)</f>
        <v/>
      </c>
      <c r="R26" s="139">
        <f>IF(ISERROR((RealAuthFY11!R26-RealAuthFY10!R26)/RealAuthFY10!R26),"",(RealAuthFY11!R26-RealAuthFY10!R26)/RealAuthFY10!R26)</f>
        <v>-3.2998842399328065E-7</v>
      </c>
      <c r="S26" s="139">
        <f>IF(ISERROR((RealAuthFY11!S26-RealAuthFY10!S26)/RealAuthFY10!S26),"",(RealAuthFY11!S26-RealAuthFY10!S26)/RealAuthFY10!S26)</f>
        <v>7.9409037939580885E-6</v>
      </c>
      <c r="T26" s="139">
        <f>IF(ISERROR((RealAuthFY11!T26-RealAuthFY10!T26)/RealAuthFY10!T26),"",(RealAuthFY11!T26-RealAuthFY10!T26)/RealAuthFY10!T26)</f>
        <v>0</v>
      </c>
      <c r="U26" s="139">
        <f>IF(ISERROR((RealAuthFY11!U26-RealAuthFY10!U26)/RealAuthFY10!U26),"",(RealAuthFY11!U26-RealAuthFY10!U26)/RealAuthFY10!U26)</f>
        <v>2.9053565859426908E-2</v>
      </c>
    </row>
    <row r="27" spans="1:21" s="51" customFormat="1" ht="11.5" x14ac:dyDescent="0.25">
      <c r="A27" s="51">
        <f>'FY2016 RPDC '!A28</f>
        <v>22</v>
      </c>
      <c r="B27" s="51">
        <f>'FY2016 RPDC '!B28</f>
        <v>423</v>
      </c>
      <c r="C27" s="51">
        <f>'FY2016 RPDC '!C28</f>
        <v>423</v>
      </c>
      <c r="D27" s="56" t="str">
        <f>'FY2016 RPDC '!D28</f>
        <v>AURELIA</v>
      </c>
      <c r="E27" s="139">
        <f>IF(ISERROR((RealAuthFY11!E27-RealAuthFY10!E27)/RealAuthFY10!E27),"",(RealAuthFY11!E27-RealAuthFY10!E27)/RealAuthFY10!E27)</f>
        <v>9.4884488448844177E-3</v>
      </c>
      <c r="F27" s="139">
        <f>IF(ISERROR((RealAuthFY11!F27-RealAuthFY10!F27)/RealAuthFY10!F27),"",(RealAuthFY11!F27-RealAuthFY10!F27)/RealAuthFY10!F27)</f>
        <v>1.243587750660656E-2</v>
      </c>
      <c r="G27" s="139">
        <f>IF(ISERROR((RealAuthFY11!G27-RealAuthFY10!G27)/RealAuthFY10!G27),"",(RealAuthFY11!G27-RealAuthFY10!G27)/RealAuthFY10!G27)</f>
        <v>2.2042454623983226E-2</v>
      </c>
      <c r="H27" s="139">
        <f>IF(ISERROR((RealAuthFY11!H27-RealAuthFY10!H27)/RealAuthFY10!H27),"",(RealAuthFY11!H27-RealAuthFY10!H27)/RealAuthFY10!H27)</f>
        <v>-1</v>
      </c>
      <c r="I27" s="139">
        <f>IF(ISERROR((RealAuthFY11!I27-RealAuthFY10!I27)/RealAuthFY10!I27),"",(RealAuthFY11!I27-RealAuthFY10!I27)/RealAuthFY10!I27)</f>
        <v>-8.1606552969673094E-3</v>
      </c>
      <c r="J27" s="139">
        <f>IF(ISERROR((RealAuthFY11!J27-RealAuthFY10!J27)/RealAuthFY10!J27),"",(RealAuthFY11!J27-RealAuthFY10!J27)/RealAuthFY10!J27)</f>
        <v>0.18295251204404681</v>
      </c>
      <c r="K27" s="139">
        <f>IF(ISERROR((RealAuthFY11!K27-RealAuthFY10!K27)/RealAuthFY10!K27),"",(RealAuthFY11!K27-RealAuthFY10!K27)/RealAuthFY10!K27)</f>
        <v>-0.56294857929407138</v>
      </c>
      <c r="L27" s="139">
        <f>IF(ISERROR((RealAuthFY11!L27-RealAuthFY10!L27)/RealAuthFY10!L27),"",(RealAuthFY11!L27-RealAuthFY10!L27)/RealAuthFY10!L27)</f>
        <v>-0.10768668272539574</v>
      </c>
      <c r="M27" s="139" t="str">
        <f>IF(ISERROR((RealAuthFY11!M27-RealAuthFY10!M27)/RealAuthFY10!M27),"",(RealAuthFY11!M27-RealAuthFY10!M27)/RealAuthFY10!M27)</f>
        <v/>
      </c>
      <c r="N27" s="139">
        <f>IF(ISERROR((RealAuthFY11!N27-RealAuthFY10!N27)/RealAuthFY10!N27),"",(RealAuthFY11!N27-RealAuthFY10!N27)/RealAuthFY10!N27)</f>
        <v>0</v>
      </c>
      <c r="O27" s="139">
        <f>IF(ISERROR((RealAuthFY11!O27-RealAuthFY10!O27)/RealAuthFY10!O27),"",(RealAuthFY11!O27-RealAuthFY10!O27)/RealAuthFY10!O27)</f>
        <v>0</v>
      </c>
      <c r="P27" s="139" t="str">
        <f>IF(ISERROR((RealAuthFY11!P27-RealAuthFY10!P27)/RealAuthFY10!P27),"",(RealAuthFY11!P27-RealAuthFY10!P27)/RealAuthFY10!P27)</f>
        <v/>
      </c>
      <c r="Q27" s="139" t="str">
        <f>IF(ISERROR((RealAuthFY11!Q27-RealAuthFY10!Q27)/RealAuthFY10!Q27),"",(RealAuthFY11!Q27-RealAuthFY10!Q27)/RealAuthFY10!Q27)</f>
        <v/>
      </c>
      <c r="R27" s="139">
        <f>IF(ISERROR((RealAuthFY11!R27-RealAuthFY10!R27)/RealAuthFY10!R27),"",(RealAuthFY11!R27-RealAuthFY10!R27)/RealAuthFY10!R27)</f>
        <v>1.0182687597310226E-6</v>
      </c>
      <c r="S27" s="139">
        <f>IF(ISERROR((RealAuthFY11!S27-RealAuthFY10!S27)/RealAuthFY10!S27),"",(RealAuthFY11!S27-RealAuthFY10!S27)/RealAuthFY10!S27)</f>
        <v>-6.7316948386503845E-6</v>
      </c>
      <c r="T27" s="139">
        <f>IF(ISERROR((RealAuthFY11!T27-RealAuthFY10!T27)/RealAuthFY10!T27),"",(RealAuthFY11!T27-RealAuthFY10!T27)/RealAuthFY10!T27)</f>
        <v>1.3519786207081321E-5</v>
      </c>
      <c r="U27" s="139">
        <f>IF(ISERROR((RealAuthFY11!U27-RealAuthFY10!U27)/RealAuthFY10!U27),"",(RealAuthFY11!U27-RealAuthFY10!U27)/RealAuthFY10!U27)</f>
        <v>-2.0917668385376186E-2</v>
      </c>
    </row>
    <row r="28" spans="1:21" s="51" customFormat="1" ht="11.5" x14ac:dyDescent="0.25">
      <c r="A28" s="51">
        <f>'FY2016 RPDC '!A29</f>
        <v>23</v>
      </c>
      <c r="B28" s="51">
        <f>'FY2016 RPDC '!B29</f>
        <v>472</v>
      </c>
      <c r="C28" s="51">
        <f>'FY2016 RPDC '!C29</f>
        <v>472</v>
      </c>
      <c r="D28" s="56" t="str">
        <f>'FY2016 RPDC '!D29</f>
        <v>BALLARD</v>
      </c>
      <c r="E28" s="139">
        <f>IF(ISERROR((RealAuthFY11!E28-RealAuthFY10!E28)/RealAuthFY10!E28),"",(RealAuthFY11!E28-RealAuthFY10!E28)/RealAuthFY10!E28)</f>
        <v>2.5120289945635223E-2</v>
      </c>
      <c r="F28" s="139">
        <f>IF(ISERROR((RealAuthFY11!F28-RealAuthFY10!F28)/RealAuthFY10!F28),"",(RealAuthFY11!F28-RealAuthFY10!F28)/RealAuthFY10!F28)</f>
        <v>1.2566760917373547E-2</v>
      </c>
      <c r="G28" s="139">
        <f>IF(ISERROR((RealAuthFY11!G28-RealAuthFY10!G28)/RealAuthFY10!G28),"",(RealAuthFY11!G28-RealAuthFY10!G28)/RealAuthFY10!G28)</f>
        <v>3.8002711162982906E-2</v>
      </c>
      <c r="H28" s="139" t="str">
        <f>IF(ISERROR((RealAuthFY11!H28-RealAuthFY10!H28)/RealAuthFY10!H28),"",(RealAuthFY11!H28-RealAuthFY10!H28)/RealAuthFY10!H28)</f>
        <v/>
      </c>
      <c r="I28" s="139">
        <f>IF(ISERROR((RealAuthFY11!I28-RealAuthFY10!I28)/RealAuthFY10!I28),"",(RealAuthFY11!I28-RealAuthFY10!I28)/RealAuthFY10!I28)</f>
        <v>3.8002711162982906E-2</v>
      </c>
      <c r="J28" s="139">
        <f>IF(ISERROR((RealAuthFY11!J28-RealAuthFY10!J28)/RealAuthFY10!J28),"",(RealAuthFY11!J28-RealAuthFY10!J28)/RealAuthFY10!J28)</f>
        <v>0.34534624529423424</v>
      </c>
      <c r="K28" s="139">
        <f>IF(ISERROR((RealAuthFY11!K28-RealAuthFY10!K28)/RealAuthFY10!K28),"",(RealAuthFY11!K28-RealAuthFY10!K28)/RealAuthFY10!K28)</f>
        <v>1.9937586685159502E-2</v>
      </c>
      <c r="L28" s="139">
        <f>IF(ISERROR((RealAuthFY11!L28-RealAuthFY10!L28)/RealAuthFY10!L28),"",(RealAuthFY11!L28-RealAuthFY10!L28)/RealAuthFY10!L28)</f>
        <v>0.13326398520573277</v>
      </c>
      <c r="M28" s="139">
        <f>IF(ISERROR((RealAuthFY11!M28-RealAuthFY10!M28)/RealAuthFY10!M28),"",(RealAuthFY11!M28-RealAuthFY10!M28)/RealAuthFY10!M28)</f>
        <v>0.52990638002773927</v>
      </c>
      <c r="N28" s="139">
        <f>IF(ISERROR((RealAuthFY11!N28-RealAuthFY10!N28)/RealAuthFY10!N28),"",(RealAuthFY11!N28-RealAuthFY10!N28)/RealAuthFY10!N28)</f>
        <v>0</v>
      </c>
      <c r="O28" s="139" t="str">
        <f>IF(ISERROR((RealAuthFY11!O28-RealAuthFY10!O28)/RealAuthFY10!O28),"",(RealAuthFY11!O28-RealAuthFY10!O28)/RealAuthFY10!O28)</f>
        <v/>
      </c>
      <c r="P28" s="139">
        <f>IF(ISERROR((RealAuthFY11!P28-RealAuthFY10!P28)/RealAuthFY10!P28),"",(RealAuthFY11!P28-RealAuthFY10!P28)/RealAuthFY10!P28)</f>
        <v>0.4279126213592232</v>
      </c>
      <c r="Q28" s="139" t="str">
        <f>IF(ISERROR((RealAuthFY11!Q28-RealAuthFY10!Q28)/RealAuthFY10!Q28),"",(RealAuthFY11!Q28-RealAuthFY10!Q28)/RealAuthFY10!Q28)</f>
        <v/>
      </c>
      <c r="R28" s="139">
        <f>IF(ISERROR((RealAuthFY11!R28-RealAuthFY10!R28)/RealAuthFY10!R28),"",(RealAuthFY11!R28-RealAuthFY10!R28)/RealAuthFY10!R28)</f>
        <v>3.8557712286959185</v>
      </c>
      <c r="S28" s="139">
        <f>IF(ISERROR((RealAuthFY11!S28-RealAuthFY10!S28)/RealAuthFY10!S28),"",(RealAuthFY11!S28-RealAuthFY10!S28)/RealAuthFY10!S28)</f>
        <v>3.8561824064319818</v>
      </c>
      <c r="T28" s="139">
        <f>IF(ISERROR((RealAuthFY11!T28-RealAuthFY10!T28)/RealAuthFY10!T28),"",(RealAuthFY11!T28-RealAuthFY10!T28)/RealAuthFY10!T28)</f>
        <v>3.8560846914125562</v>
      </c>
      <c r="U28" s="139">
        <f>IF(ISERROR((RealAuthFY11!U28-RealAuthFY10!U28)/RealAuthFY10!U28),"",(RealAuthFY11!U28-RealAuthFY10!U28)/RealAuthFY10!U28)</f>
        <v>0.1115260712026193</v>
      </c>
    </row>
    <row r="29" spans="1:21" s="51" customFormat="1" ht="11.5" x14ac:dyDescent="0.25">
      <c r="A29" s="51">
        <f>'FY2016 RPDC '!A30</f>
        <v>24</v>
      </c>
      <c r="B29" s="51">
        <f>'FY2016 RPDC '!B30</f>
        <v>504</v>
      </c>
      <c r="C29" s="51">
        <f>'FY2016 RPDC '!C30</f>
        <v>504</v>
      </c>
      <c r="D29" s="56" t="str">
        <f>'FY2016 RPDC '!D30</f>
        <v>BATTLE CREEK-IDA GROVE</v>
      </c>
      <c r="E29" s="139">
        <f>IF(ISERROR((RealAuthFY11!E29-RealAuthFY10!E29)/RealAuthFY10!E29),"",(RealAuthFY11!E29-RealAuthFY10!E29)/RealAuthFY10!E29)</f>
        <v>1.3869625520110606E-3</v>
      </c>
      <c r="F29" s="139">
        <f>IF(ISERROR((RealAuthFY11!F29-RealAuthFY10!F29)/RealAuthFY10!F29),"",(RealAuthFY11!F29-RealAuthFY10!F29)/RealAuthFY10!F29)</f>
        <v>1.2566760917373547E-2</v>
      </c>
      <c r="G29" s="139">
        <f>IF(ISERROR((RealAuthFY11!G29-RealAuthFY10!G29)/RealAuthFY10!G29),"",(RealAuthFY11!G29-RealAuthFY10!G29)/RealAuthFY10!G29)</f>
        <v>1.3971251280290893E-2</v>
      </c>
      <c r="H29" s="139" t="str">
        <f>IF(ISERROR((RealAuthFY11!H29-RealAuthFY10!H29)/RealAuthFY10!H29),"",(RealAuthFY11!H29-RealAuthFY10!H29)/RealAuthFY10!H29)</f>
        <v/>
      </c>
      <c r="I29" s="139">
        <f>IF(ISERROR((RealAuthFY11!I29-RealAuthFY10!I29)/RealAuthFY10!I29),"",(RealAuthFY11!I29-RealAuthFY10!I29)/RealAuthFY10!I29)</f>
        <v>1.3971251280290893E-2</v>
      </c>
      <c r="J29" s="139">
        <f>IF(ISERROR((RealAuthFY11!J29-RealAuthFY10!J29)/RealAuthFY10!J29),"",(RealAuthFY11!J29-RealAuthFY10!J29)/RealAuthFY10!J29)</f>
        <v>0.26276276276276278</v>
      </c>
      <c r="K29" s="139">
        <f>IF(ISERROR((RealAuthFY11!K29-RealAuthFY10!K29)/RealAuthFY10!K29),"",(RealAuthFY11!K29-RealAuthFY10!K29)/RealAuthFY10!K29)</f>
        <v>-0.11606606606606606</v>
      </c>
      <c r="L29" s="139">
        <f>IF(ISERROR((RealAuthFY11!L29-RealAuthFY10!L29)/RealAuthFY10!L29),"",(RealAuthFY11!L29-RealAuthFY10!L29)/RealAuthFY10!L29)</f>
        <v>-4.635643626914223E-2</v>
      </c>
      <c r="M29" s="139">
        <f>IF(ISERROR((RealAuthFY11!M29-RealAuthFY10!M29)/RealAuthFY10!M29),"",(RealAuthFY11!M29-RealAuthFY10!M29)/RealAuthFY10!M29)</f>
        <v>0.97185262185262189</v>
      </c>
      <c r="N29" s="139">
        <f>IF(ISERROR((RealAuthFY11!N29-RealAuthFY10!N29)/RealAuthFY10!N29),"",(RealAuthFY11!N29-RealAuthFY10!N29)/RealAuthFY10!N29)</f>
        <v>0</v>
      </c>
      <c r="O29" s="139" t="str">
        <f>IF(ISERROR((RealAuthFY11!O29-RealAuthFY10!O29)/RealAuthFY10!O29),"",(RealAuthFY11!O29-RealAuthFY10!O29)/RealAuthFY10!O29)</f>
        <v/>
      </c>
      <c r="P29" s="139">
        <f>IF(ISERROR((RealAuthFY11!P29-RealAuthFY10!P29)/RealAuthFY10!P29),"",(RealAuthFY11!P29-RealAuthFY10!P29)/RealAuthFY10!P29)</f>
        <v>-0.22005829358770546</v>
      </c>
      <c r="Q29" s="139" t="str">
        <f>IF(ISERROR((RealAuthFY11!Q29-RealAuthFY10!Q29)/RealAuthFY10!Q29),"",(RealAuthFY11!Q29-RealAuthFY10!Q29)/RealAuthFY10!Q29)</f>
        <v/>
      </c>
      <c r="R29" s="139">
        <f>IF(ISERROR((RealAuthFY11!R29-RealAuthFY10!R29)/RealAuthFY10!R29),"",(RealAuthFY11!R29-RealAuthFY10!R29)/RealAuthFY10!R29)</f>
        <v>-5.4539128009780374E-7</v>
      </c>
      <c r="S29" s="139">
        <f>IF(ISERROR((RealAuthFY11!S29-RealAuthFY10!S29)/RealAuthFY10!S29),"",(RealAuthFY11!S29-RealAuthFY10!S29)/RealAuthFY10!S29)</f>
        <v>-2.3140327574140411E-6</v>
      </c>
      <c r="T29" s="139">
        <f>IF(ISERROR((RealAuthFY11!T29-RealAuthFY10!T29)/RealAuthFY10!T29),"",(RealAuthFY11!T29-RealAuthFY10!T29)/RealAuthFY10!T29)</f>
        <v>0</v>
      </c>
      <c r="U29" s="139">
        <f>IF(ISERROR((RealAuthFY11!U29-RealAuthFY10!U29)/RealAuthFY10!U29),"",(RealAuthFY11!U29-RealAuthFY10!U29)/RealAuthFY10!U29)</f>
        <v>8.8147466754633891E-2</v>
      </c>
    </row>
    <row r="30" spans="1:21" s="51" customFormat="1" ht="11.5" x14ac:dyDescent="0.25">
      <c r="A30" s="51">
        <f>'FY2016 RPDC '!A31</f>
        <v>25</v>
      </c>
      <c r="B30" s="51">
        <f>'FY2016 RPDC '!B31</f>
        <v>513</v>
      </c>
      <c r="C30" s="51">
        <f>'FY2016 RPDC '!C31</f>
        <v>513</v>
      </c>
      <c r="D30" s="56" t="str">
        <f>'FY2016 RPDC '!D31</f>
        <v>BAXTER</v>
      </c>
      <c r="E30" s="139">
        <f>IF(ISERROR((RealAuthFY11!E30-RealAuthFY10!E30)/RealAuthFY10!E30),"",(RealAuthFY11!E30-RealAuthFY10!E30)/RealAuthFY10!E30)</f>
        <v>-5.0083472454090151E-2</v>
      </c>
      <c r="F30" s="139">
        <f>IF(ISERROR((RealAuthFY11!F30-RealAuthFY10!F30)/RealAuthFY10!F30),"",(RealAuthFY11!F30-RealAuthFY10!F30)/RealAuthFY10!F30)</f>
        <v>1.2566760917373547E-2</v>
      </c>
      <c r="G30" s="139">
        <f>IF(ISERROR((RealAuthFY11!G30-RealAuthFY10!G30)/RealAuthFY10!G30),"",(RealAuthFY11!G30-RealAuthFY10!G30)/RealAuthFY10!G30)</f>
        <v>-3.8145930400272775E-2</v>
      </c>
      <c r="H30" s="139" t="str">
        <f>IF(ISERROR((RealAuthFY11!H30-RealAuthFY10!H30)/RealAuthFY10!H30),"",(RealAuthFY11!H30-RealAuthFY10!H30)/RealAuthFY10!H30)</f>
        <v/>
      </c>
      <c r="I30" s="139">
        <f>IF(ISERROR((RealAuthFY11!I30-RealAuthFY10!I30)/RealAuthFY10!I30),"",(RealAuthFY11!I30-RealAuthFY10!I30)/RealAuthFY10!I30)</f>
        <v>9.9999999999999586E-3</v>
      </c>
      <c r="J30" s="139">
        <f>IF(ISERROR((RealAuthFY11!J30-RealAuthFY10!J30)/RealAuthFY10!J30),"",(RealAuthFY11!J30-RealAuthFY10!J30)/RealAuthFY10!J30)</f>
        <v>-0.13482697679721795</v>
      </c>
      <c r="K30" s="139">
        <f>IF(ISERROR((RealAuthFY11!K30-RealAuthFY10!K30)/RealAuthFY10!K30),"",(RealAuthFY11!K30-RealAuthFY10!K30)/RealAuthFY10!K30)</f>
        <v>0.69944700986260766</v>
      </c>
      <c r="L30" s="139">
        <f>IF(ISERROR((RealAuthFY11!L30-RealAuthFY10!L30)/RealAuthFY10!L30),"",(RealAuthFY11!L30-RealAuthFY10!L30)/RealAuthFY10!L30)</f>
        <v>-3.8598548706296268E-2</v>
      </c>
      <c r="M30" s="139">
        <f>IF(ISERROR((RealAuthFY11!M30-RealAuthFY10!M30)/RealAuthFY10!M30),"",(RealAuthFY11!M30-RealAuthFY10!M30)/RealAuthFY10!M30)</f>
        <v>1.9668205917564564E-2</v>
      </c>
      <c r="N30" s="139">
        <f>IF(ISERROR((RealAuthFY11!N30-RealAuthFY10!N30)/RealAuthFY10!N30),"",(RealAuthFY11!N30-RealAuthFY10!N30)/RealAuthFY10!N30)</f>
        <v>0</v>
      </c>
      <c r="O30" s="139" t="str">
        <f>IF(ISERROR((RealAuthFY11!O30-RealAuthFY10!O30)/RealAuthFY10!O30),"",(RealAuthFY11!O30-RealAuthFY10!O30)/RealAuthFY10!O30)</f>
        <v/>
      </c>
      <c r="P30" s="139" t="str">
        <f>IF(ISERROR((RealAuthFY11!P30-RealAuthFY10!P30)/RealAuthFY10!P30),"",(RealAuthFY11!P30-RealAuthFY10!P30)/RealAuthFY10!P30)</f>
        <v/>
      </c>
      <c r="Q30" s="139" t="str">
        <f>IF(ISERROR((RealAuthFY11!Q30-RealAuthFY10!Q30)/RealAuthFY10!Q30),"",(RealAuthFY11!Q30-RealAuthFY10!Q30)/RealAuthFY10!Q30)</f>
        <v/>
      </c>
      <c r="R30" s="139">
        <f>IF(ISERROR((RealAuthFY11!R30-RealAuthFY10!R30)/RealAuthFY10!R30),"",(RealAuthFY11!R30-RealAuthFY10!R30)/RealAuthFY10!R30)</f>
        <v>1.946981645859959E-7</v>
      </c>
      <c r="S30" s="139">
        <f>IF(ISERROR((RealAuthFY11!S30-RealAuthFY10!S30)/RealAuthFY10!S30),"",(RealAuthFY11!S30-RealAuthFY10!S30)/RealAuthFY10!S30)</f>
        <v>2.5050697013611122E-6</v>
      </c>
      <c r="T30" s="139">
        <f>IF(ISERROR((RealAuthFY11!T30-RealAuthFY10!T30)/RealAuthFY10!T30),"",(RealAuthFY11!T30-RealAuthFY10!T30)/RealAuthFY10!T30)</f>
        <v>-6.0965850565051241E-6</v>
      </c>
      <c r="U30" s="139">
        <f>IF(ISERROR((RealAuthFY11!U30-RealAuthFY10!U30)/RealAuthFY10!U30),"",(RealAuthFY11!U30-RealAuthFY10!U30)/RealAuthFY10!U30)</f>
        <v>1.0565612849648345E-2</v>
      </c>
    </row>
    <row r="31" spans="1:21" s="51" customFormat="1" ht="11.5" x14ac:dyDescent="0.25">
      <c r="A31" s="51">
        <f>'FY2016 RPDC '!A32</f>
        <v>26</v>
      </c>
      <c r="B31" s="51">
        <f>'FY2016 RPDC '!B32</f>
        <v>540</v>
      </c>
      <c r="C31" s="51">
        <f>'FY2016 RPDC '!C32</f>
        <v>540</v>
      </c>
      <c r="D31" s="56" t="str">
        <f>'FY2016 RPDC '!D32</f>
        <v>BCL-UW</v>
      </c>
      <c r="E31" s="139">
        <f>IF(ISERROR((RealAuthFY11!E31-RealAuthFY10!E31)/RealAuthFY10!E31),"",(RealAuthFY11!E31-RealAuthFY10!E31)/RealAuthFY10!E31)</f>
        <v>3.1114952463266285E-3</v>
      </c>
      <c r="F31" s="139">
        <f>IF(ISERROR((RealAuthFY11!F31-RealAuthFY10!F31)/RealAuthFY10!F31),"",(RealAuthFY11!F31-RealAuthFY10!F31)/RealAuthFY10!F31)</f>
        <v>1.2408872343725764E-2</v>
      </c>
      <c r="G31" s="139">
        <f>IF(ISERROR((RealAuthFY11!G31-RealAuthFY10!G31)/RealAuthFY10!G31),"",(RealAuthFY11!G31-RealAuthFY10!G31)/RealAuthFY10!G31)</f>
        <v>1.5558841588485499E-2</v>
      </c>
      <c r="H31" s="139" t="str">
        <f>IF(ISERROR((RealAuthFY11!H31-RealAuthFY10!H31)/RealAuthFY10!H31),"",(RealAuthFY11!H31-RealAuthFY10!H31)/RealAuthFY10!H31)</f>
        <v/>
      </c>
      <c r="I31" s="139">
        <f>IF(ISERROR((RealAuthFY11!I31-RealAuthFY10!I31)/RealAuthFY10!I31),"",(RealAuthFY11!I31-RealAuthFY10!I31)/RealAuthFY10!I31)</f>
        <v>1.5558841588485499E-2</v>
      </c>
      <c r="J31" s="139">
        <f>IF(ISERROR((RealAuthFY11!J31-RealAuthFY10!J31)/RealAuthFY10!J31),"",(RealAuthFY11!J31-RealAuthFY10!J31)/RealAuthFY10!J31)</f>
        <v>0.12125640451275925</v>
      </c>
      <c r="K31" s="139" t="str">
        <f>IF(ISERROR((RealAuthFY11!K31-RealAuthFY10!K31)/RealAuthFY10!K31),"",(RealAuthFY11!K31-RealAuthFY10!K31)/RealAuthFY10!K31)</f>
        <v/>
      </c>
      <c r="L31" s="139">
        <f>IF(ISERROR((RealAuthFY11!L31-RealAuthFY10!L31)/RealAuthFY10!L31),"",(RealAuthFY11!L31-RealAuthFY10!L31)/RealAuthFY10!L31)</f>
        <v>-2.7842526117630474E-2</v>
      </c>
      <c r="M31" s="139" t="str">
        <f>IF(ISERROR((RealAuthFY11!M31-RealAuthFY10!M31)/RealAuthFY10!M31),"",(RealAuthFY11!M31-RealAuthFY10!M31)/RealAuthFY10!M31)</f>
        <v/>
      </c>
      <c r="N31" s="139">
        <f>IF(ISERROR((RealAuthFY11!N31-RealAuthFY10!N31)/RealAuthFY10!N31),"",(RealAuthFY11!N31-RealAuthFY10!N31)/RealAuthFY10!N31)</f>
        <v>0</v>
      </c>
      <c r="O31" s="139">
        <f>IF(ISERROR((RealAuthFY11!O31-RealAuthFY10!O31)/RealAuthFY10!O31),"",(RealAuthFY11!O31-RealAuthFY10!O31)/RealAuthFY10!O31)</f>
        <v>0</v>
      </c>
      <c r="P31" s="139" t="str">
        <f>IF(ISERROR((RealAuthFY11!P31-RealAuthFY10!P31)/RealAuthFY10!P31),"",(RealAuthFY11!P31-RealAuthFY10!P31)/RealAuthFY10!P31)</f>
        <v/>
      </c>
      <c r="Q31" s="139" t="str">
        <f>IF(ISERROR((RealAuthFY11!Q31-RealAuthFY10!Q31)/RealAuthFY10!Q31),"",(RealAuthFY11!Q31-RealAuthFY10!Q31)/RealAuthFY10!Q31)</f>
        <v/>
      </c>
      <c r="R31" s="139">
        <f>IF(ISERROR((RealAuthFY11!R31-RealAuthFY10!R31)/RealAuthFY10!R31),"",(RealAuthFY11!R31-RealAuthFY10!R31)/RealAuthFY10!R31)</f>
        <v>1.0754233951890648</v>
      </c>
      <c r="S31" s="139">
        <f>IF(ISERROR((RealAuthFY11!S31-RealAuthFY10!S31)/RealAuthFY10!S31),"",(RealAuthFY11!S31-RealAuthFY10!S31)/RealAuthFY10!S31)</f>
        <v>1.0755015905086032</v>
      </c>
      <c r="T31" s="139">
        <f>IF(ISERROR((RealAuthFY11!T31-RealAuthFY10!T31)/RealAuthFY10!T31),"",(RealAuthFY11!T31-RealAuthFY10!T31)/RealAuthFY10!T31)</f>
        <v>1.0755860019400558</v>
      </c>
      <c r="U31" s="139">
        <f>IF(ISERROR((RealAuthFY11!U31-RealAuthFY10!U31)/RealAuthFY10!U31),"",(RealAuthFY11!U31-RealAuthFY10!U31)/RealAuthFY10!U31)</f>
        <v>5.9098492507442521E-2</v>
      </c>
    </row>
    <row r="32" spans="1:21" s="51" customFormat="1" ht="11.5" x14ac:dyDescent="0.25">
      <c r="A32" s="51">
        <f>'FY2016 RPDC '!A33</f>
        <v>27</v>
      </c>
      <c r="B32" s="51">
        <f>'FY2016 RPDC '!B33</f>
        <v>549</v>
      </c>
      <c r="C32" s="51">
        <f>'FY2016 RPDC '!C33</f>
        <v>549</v>
      </c>
      <c r="D32" s="56" t="str">
        <f>'FY2016 RPDC '!D33</f>
        <v>BEDFORD</v>
      </c>
      <c r="E32" s="139">
        <f>IF(ISERROR((RealAuthFY11!E32-RealAuthFY10!E32)/RealAuthFY10!E32),"",(RealAuthFY11!E32-RealAuthFY10!E32)/RealAuthFY10!E32)</f>
        <v>-6.1414654807284566E-3</v>
      </c>
      <c r="F32" s="139">
        <f>IF(ISERROR((RealAuthFY11!F32-RealAuthFY10!F32)/RealAuthFY10!F32),"",(RealAuthFY11!F32-RealAuthFY10!F32)/RealAuthFY10!F32)</f>
        <v>1.2566760917373547E-2</v>
      </c>
      <c r="G32" s="139">
        <f>IF(ISERROR((RealAuthFY11!G32-RealAuthFY10!G32)/RealAuthFY10!G32),"",(RealAuthFY11!G32-RealAuthFY10!G32)/RealAuthFY10!G32)</f>
        <v>6.3481840636722183E-3</v>
      </c>
      <c r="H32" s="139">
        <f>IF(ISERROR((RealAuthFY11!H32-RealAuthFY10!H32)/RealAuthFY10!H32),"",(RealAuthFY11!H32-RealAuthFY10!H32)/RealAuthFY10!H32)</f>
        <v>-0.82353068835804066</v>
      </c>
      <c r="I32" s="139">
        <f>IF(ISERROR((RealAuthFY11!I32-RealAuthFY10!I32)/RealAuthFY10!I32),"",(RealAuthFY11!I32-RealAuthFY10!I32)/RealAuthFY10!I32)</f>
        <v>-1.0476965391458466E-2</v>
      </c>
      <c r="J32" s="139">
        <f>IF(ISERROR((RealAuthFY11!J32-RealAuthFY10!J32)/RealAuthFY10!J32),"",(RealAuthFY11!J32-RealAuthFY10!J32)/RealAuthFY10!J32)</f>
        <v>-0.115501279839428</v>
      </c>
      <c r="K32" s="139">
        <f>IF(ISERROR((RealAuthFY11!K32-RealAuthFY10!K32)/RealAuthFY10!K32),"",(RealAuthFY11!K32-RealAuthFY10!K32)/RealAuthFY10!K32)</f>
        <v>-0.74501560332871009</v>
      </c>
      <c r="L32" s="139">
        <f>IF(ISERROR((RealAuthFY11!L32-RealAuthFY10!L32)/RealAuthFY10!L32),"",(RealAuthFY11!L32-RealAuthFY10!L32)/RealAuthFY10!L32)</f>
        <v>7.1922919531280396E-2</v>
      </c>
      <c r="M32" s="139">
        <f>IF(ISERROR((RealAuthFY11!M32-RealAuthFY10!M32)/RealAuthFY10!M32),"",(RealAuthFY11!M32-RealAuthFY10!M32)/RealAuthFY10!M32)</f>
        <v>-0.49003120665742023</v>
      </c>
      <c r="N32" s="139">
        <f>IF(ISERROR((RealAuthFY11!N32-RealAuthFY10!N32)/RealAuthFY10!N32),"",(RealAuthFY11!N32-RealAuthFY10!N32)/RealAuthFY10!N32)</f>
        <v>0</v>
      </c>
      <c r="O32" s="139" t="str">
        <f>IF(ISERROR((RealAuthFY11!O32-RealAuthFY10!O32)/RealAuthFY10!O32),"",(RealAuthFY11!O32-RealAuthFY10!O32)/RealAuthFY10!O32)</f>
        <v/>
      </c>
      <c r="P32" s="139" t="str">
        <f>IF(ISERROR((RealAuthFY11!P32-RealAuthFY10!P32)/RealAuthFY10!P32),"",(RealAuthFY11!P32-RealAuthFY10!P32)/RealAuthFY10!P32)</f>
        <v/>
      </c>
      <c r="Q32" s="139" t="str">
        <f>IF(ISERROR((RealAuthFY11!Q32-RealAuthFY10!Q32)/RealAuthFY10!Q32),"",(RealAuthFY11!Q32-RealAuthFY10!Q32)/RealAuthFY10!Q32)</f>
        <v/>
      </c>
      <c r="R32" s="139">
        <f>IF(ISERROR((RealAuthFY11!R32-RealAuthFY10!R32)/RealAuthFY10!R32),"",(RealAuthFY11!R32-RealAuthFY10!R32)/RealAuthFY10!R32)</f>
        <v>-3.399395265007809E-7</v>
      </c>
      <c r="S32" s="139">
        <f>IF(ISERROR((RealAuthFY11!S32-RealAuthFY10!S32)/RealAuthFY10!S32),"",(RealAuthFY11!S32-RealAuthFY10!S32)/RealAuthFY10!S32)</f>
        <v>4.5619875262842274E-6</v>
      </c>
      <c r="T32" s="139">
        <f>IF(ISERROR((RealAuthFY11!T32-RealAuthFY10!T32)/RealAuthFY10!T32),"",(RealAuthFY11!T32-RealAuthFY10!T32)/RealAuthFY10!T32)</f>
        <v>-1.3045607408760729E-6</v>
      </c>
      <c r="U32" s="139">
        <f>IF(ISERROR((RealAuthFY11!U32-RealAuthFY10!U32)/RealAuthFY10!U32),"",(RealAuthFY11!U32-RealAuthFY10!U32)/RealAuthFY10!U32)</f>
        <v>1.8782588940404243E-2</v>
      </c>
    </row>
    <row r="33" spans="1:21" s="51" customFormat="1" ht="11.5" x14ac:dyDescent="0.25">
      <c r="A33" s="51">
        <f>'FY2016 RPDC '!A34</f>
        <v>28</v>
      </c>
      <c r="B33" s="51">
        <f>'FY2016 RPDC '!B34</f>
        <v>576</v>
      </c>
      <c r="C33" s="51">
        <f>'FY2016 RPDC '!C34</f>
        <v>576</v>
      </c>
      <c r="D33" s="56" t="str">
        <f>'FY2016 RPDC '!D34</f>
        <v>BELLE PLAINE</v>
      </c>
      <c r="E33" s="139">
        <f>IF(ISERROR((RealAuthFY11!E33-RealAuthFY10!E33)/RealAuthFY10!E33),"",(RealAuthFY11!E33-RealAuthFY10!E33)/RealAuthFY10!E33)</f>
        <v>-3.1563845050215249E-2</v>
      </c>
      <c r="F33" s="139">
        <f>IF(ISERROR((RealAuthFY11!F33-RealAuthFY10!F33)/RealAuthFY10!F33),"",(RealAuthFY11!F33-RealAuthFY10!F33)/RealAuthFY10!F33)</f>
        <v>1.2558869701726845E-2</v>
      </c>
      <c r="G33" s="139">
        <f>IF(ISERROR((RealAuthFY11!G33-RealAuthFY10!G33)/RealAuthFY10!G33),"",(RealAuthFY11!G33-RealAuthFY10!G33)/RealAuthFY10!G33)</f>
        <v>-1.9401381565759511E-2</v>
      </c>
      <c r="H33" s="139">
        <f>IF(ISERROR((RealAuthFY11!H33-RealAuthFY10!H33)/RealAuthFY10!H33),"",(RealAuthFY11!H33-RealAuthFY10!H33)/RealAuthFY10!H33)</f>
        <v>6.2210703913704961</v>
      </c>
      <c r="I33" s="139">
        <f>IF(ISERROR((RealAuthFY11!I33-RealAuthFY10!I33)/RealAuthFY10!I33),"",(RealAuthFY11!I33-RealAuthFY10!I33)/RealAuthFY10!I33)</f>
        <v>5.9043499083383045E-3</v>
      </c>
      <c r="J33" s="139">
        <f>IF(ISERROR((RealAuthFY11!J33-RealAuthFY10!J33)/RealAuthFY10!J33),"",(RealAuthFY11!J33-RealAuthFY10!J33)/RealAuthFY10!J33)</f>
        <v>1.9937586685159502E-2</v>
      </c>
      <c r="K33" s="139">
        <f>IF(ISERROR((RealAuthFY11!K33-RealAuthFY10!K33)/RealAuthFY10!K33),"",(RealAuthFY11!K33-RealAuthFY10!K33)/RealAuthFY10!K33)</f>
        <v>26.130339805825244</v>
      </c>
      <c r="L33" s="139">
        <f>IF(ISERROR((RealAuthFY11!L33-RealAuthFY10!L33)/RealAuthFY10!L33),"",(RealAuthFY11!L33-RealAuthFY10!L33)/RealAuthFY10!L33)</f>
        <v>-5.6057762910989517E-2</v>
      </c>
      <c r="M33" s="139">
        <f>IF(ISERROR((RealAuthFY11!M33-RealAuthFY10!M33)/RealAuthFY10!M33),"",(RealAuthFY11!M33-RealAuthFY10!M33)/RealAuthFY10!M33)</f>
        <v>34.425832177531206</v>
      </c>
      <c r="N33" s="139">
        <f>IF(ISERROR((RealAuthFY11!N33-RealAuthFY10!N33)/RealAuthFY10!N33),"",(RealAuthFY11!N33-RealAuthFY10!N33)/RealAuthFY10!N33)</f>
        <v>0</v>
      </c>
      <c r="O33" s="139">
        <f>IF(ISERROR((RealAuthFY11!O33-RealAuthFY10!O33)/RealAuthFY10!O33),"",(RealAuthFY11!O33-RealAuthFY10!O33)/RealAuthFY10!O33)</f>
        <v>0</v>
      </c>
      <c r="P33" s="139">
        <f>IF(ISERROR((RealAuthFY11!P33-RealAuthFY10!P33)/RealAuthFY10!P33),"",(RealAuthFY11!P33-RealAuthFY10!P33)/RealAuthFY10!P33)</f>
        <v>-1</v>
      </c>
      <c r="Q33" s="139">
        <f>IF(ISERROR((RealAuthFY11!Q33-RealAuthFY10!Q33)/RealAuthFY10!Q33),"",(RealAuthFY11!Q33-RealAuthFY10!Q33)/RealAuthFY10!Q33)</f>
        <v>7.8219734495739976E-2</v>
      </c>
      <c r="R33" s="139">
        <f>IF(ISERROR((RealAuthFY11!R33-RealAuthFY10!R33)/RealAuthFY10!R33),"",(RealAuthFY11!R33-RealAuthFY10!R33)/RealAuthFY10!R33)</f>
        <v>-1.3511776296125591E-6</v>
      </c>
      <c r="S33" s="139">
        <f>IF(ISERROR((RealAuthFY11!S33-RealAuthFY10!S33)/RealAuthFY10!S33),"",(RealAuthFY11!S33-RealAuthFY10!S33)/RealAuthFY10!S33)</f>
        <v>-5.9574113176705284E-6</v>
      </c>
      <c r="T33" s="139">
        <f>IF(ISERROR((RealAuthFY11!T33-RealAuthFY10!T33)/RealAuthFY10!T33),"",(RealAuthFY11!T33-RealAuthFY10!T33)/RealAuthFY10!T33)</f>
        <v>-1.0558058234649569E-6</v>
      </c>
      <c r="U33" s="139">
        <f>IF(ISERROR((RealAuthFY11!U33-RealAuthFY10!U33)/RealAuthFY10!U33),"",(RealAuthFY11!U33-RealAuthFY10!U33)/RealAuthFY10!U33)</f>
        <v>-1.0364246795175561E-3</v>
      </c>
    </row>
    <row r="34" spans="1:21" s="51" customFormat="1" ht="11.5" x14ac:dyDescent="0.25">
      <c r="A34" s="51">
        <f>'FY2016 RPDC '!A35</f>
        <v>29</v>
      </c>
      <c r="B34" s="51">
        <f>'FY2016 RPDC '!B35</f>
        <v>585</v>
      </c>
      <c r="C34" s="51">
        <f>'FY2016 RPDC '!C35</f>
        <v>585</v>
      </c>
      <c r="D34" s="56" t="str">
        <f>'FY2016 RPDC '!D35</f>
        <v>BELLEVUE</v>
      </c>
      <c r="E34" s="139">
        <f>IF(ISERROR((RealAuthFY11!E34-RealAuthFY10!E34)/RealAuthFY10!E34),"",(RealAuthFY11!E34-RealAuthFY10!E34)/RealAuthFY10!E34)</f>
        <v>-1.6215283767466088E-2</v>
      </c>
      <c r="F34" s="139">
        <f>IF(ISERROR((RealAuthFY11!F34-RealAuthFY10!F34)/RealAuthFY10!F34),"",(RealAuthFY11!F34-RealAuthFY10!F34)/RealAuthFY10!F34)</f>
        <v>1.2455238984898023E-2</v>
      </c>
      <c r="G34" s="139">
        <f>IF(ISERROR((RealAuthFY11!G34-RealAuthFY10!G34)/RealAuthFY10!G34),"",(RealAuthFY11!G34-RealAuthFY10!G34)/RealAuthFY10!G34)</f>
        <v>-3.9619832664278968E-3</v>
      </c>
      <c r="H34" s="139" t="str">
        <f>IF(ISERROR((RealAuthFY11!H34-RealAuthFY10!H34)/RealAuthFY10!H34),"",(RealAuthFY11!H34-RealAuthFY10!H34)/RealAuthFY10!H34)</f>
        <v/>
      </c>
      <c r="I34" s="139">
        <f>IF(ISERROR((RealAuthFY11!I34-RealAuthFY10!I34)/RealAuthFY10!I34),"",(RealAuthFY11!I34-RealAuthFY10!I34)/RealAuthFY10!I34)</f>
        <v>9.9999999999999707E-3</v>
      </c>
      <c r="J34" s="139">
        <f>IF(ISERROR((RealAuthFY11!J34-RealAuthFY10!J34)/RealAuthFY10!J34),"",(RealAuthFY11!J34-RealAuthFY10!J34)/RealAuthFY10!J34)</f>
        <v>0.12193134535367545</v>
      </c>
      <c r="K34" s="139">
        <f>IF(ISERROR((RealAuthFY11!K34-RealAuthFY10!K34)/RealAuthFY10!K34),"",(RealAuthFY11!K34-RealAuthFY10!K34)/RealAuthFY10!K34)</f>
        <v>0.52990638002773927</v>
      </c>
      <c r="L34" s="139">
        <f>IF(ISERROR((RealAuthFY11!L34-RealAuthFY10!L34)/RealAuthFY10!L34),"",(RealAuthFY11!L34-RealAuthFY10!L34)/RealAuthFY10!L34)</f>
        <v>-2.3332492749968386E-2</v>
      </c>
      <c r="M34" s="139" t="str">
        <f>IF(ISERROR((RealAuthFY11!M34-RealAuthFY10!M34)/RealAuthFY10!M34),"",(RealAuthFY11!M34-RealAuthFY10!M34)/RealAuthFY10!M34)</f>
        <v/>
      </c>
      <c r="N34" s="139">
        <f>IF(ISERROR((RealAuthFY11!N34-RealAuthFY10!N34)/RealAuthFY10!N34),"",(RealAuthFY11!N34-RealAuthFY10!N34)/RealAuthFY10!N34)</f>
        <v>0</v>
      </c>
      <c r="O34" s="139" t="str">
        <f>IF(ISERROR((RealAuthFY11!O34-RealAuthFY10!O34)/RealAuthFY10!O34),"",(RealAuthFY11!O34-RealAuthFY10!O34)/RealAuthFY10!O34)</f>
        <v/>
      </c>
      <c r="P34" s="139" t="str">
        <f>IF(ISERROR((RealAuthFY11!P34-RealAuthFY10!P34)/RealAuthFY10!P34),"",(RealAuthFY11!P34-RealAuthFY10!P34)/RealAuthFY10!P34)</f>
        <v/>
      </c>
      <c r="Q34" s="139" t="str">
        <f>IF(ISERROR((RealAuthFY11!Q34-RealAuthFY10!Q34)/RealAuthFY10!Q34),"",(RealAuthFY11!Q34-RealAuthFY10!Q34)/RealAuthFY10!Q34)</f>
        <v/>
      </c>
      <c r="R34" s="139">
        <f>IF(ISERROR((RealAuthFY11!R34-RealAuthFY10!R34)/RealAuthFY10!R34),"",(RealAuthFY11!R34-RealAuthFY10!R34)/RealAuthFY10!R34)</f>
        <v>0.51723171213160035</v>
      </c>
      <c r="S34" s="139">
        <f>IF(ISERROR((RealAuthFY11!S34-RealAuthFY10!S34)/RealAuthFY10!S34),"",(RealAuthFY11!S34-RealAuthFY10!S34)/RealAuthFY10!S34)</f>
        <v>0.5171734887567907</v>
      </c>
      <c r="T34" s="139">
        <f>IF(ISERROR((RealAuthFY11!T34-RealAuthFY10!T34)/RealAuthFY10!T34),"",(RealAuthFY11!T34-RealAuthFY10!T34)/RealAuthFY10!T34)</f>
        <v>0.5171030927146566</v>
      </c>
      <c r="U34" s="139">
        <f>IF(ISERROR((RealAuthFY11!U34-RealAuthFY10!U34)/RealAuthFY10!U34),"",(RealAuthFY11!U34-RealAuthFY10!U34)/RealAuthFY10!U34)</f>
        <v>3.3377407836728296E-2</v>
      </c>
    </row>
    <row r="35" spans="1:21" s="51" customFormat="1" ht="11.5" x14ac:dyDescent="0.25">
      <c r="A35" s="51">
        <f>'FY2016 RPDC '!A36</f>
        <v>30</v>
      </c>
      <c r="B35" s="51">
        <f>'FY2016 RPDC '!B36</f>
        <v>594</v>
      </c>
      <c r="C35" s="51">
        <f>'FY2016 RPDC '!C36</f>
        <v>594</v>
      </c>
      <c r="D35" s="56" t="str">
        <f>'FY2016 RPDC '!D36</f>
        <v>BELMOND-KLEMME</v>
      </c>
      <c r="E35" s="139">
        <f>IF(ISERROR((RealAuthFY11!E35-RealAuthFY10!E35)/RealAuthFY10!E35),"",(RealAuthFY11!E35-RealAuthFY10!E35)/RealAuthFY10!E35)</f>
        <v>-4.018081366147579E-3</v>
      </c>
      <c r="F35" s="139">
        <f>IF(ISERROR((RealAuthFY11!F35-RealAuthFY10!F35)/RealAuthFY10!F35),"",(RealAuthFY11!F35-RealAuthFY10!F35)/RealAuthFY10!F35)</f>
        <v>1.2556898446083818E-2</v>
      </c>
      <c r="G35" s="139">
        <f>IF(ISERROR((RealAuthFY11!G35-RealAuthFY10!G35)/RealAuthFY10!G35),"",(RealAuthFY11!G35-RealAuthFY10!G35)/RealAuthFY10!G35)</f>
        <v>8.4884419448373449E-3</v>
      </c>
      <c r="H35" s="139" t="str">
        <f>IF(ISERROR((RealAuthFY11!H35-RealAuthFY10!H35)/RealAuthFY10!H35),"",(RealAuthFY11!H35-RealAuthFY10!H35)/RealAuthFY10!H35)</f>
        <v/>
      </c>
      <c r="I35" s="139">
        <f>IF(ISERROR((RealAuthFY11!I35-RealAuthFY10!I35)/RealAuthFY10!I35),"",(RealAuthFY11!I35-RealAuthFY10!I35)/RealAuthFY10!I35)</f>
        <v>9.9999999999999343E-3</v>
      </c>
      <c r="J35" s="139">
        <f>IF(ISERROR((RealAuthFY11!J35-RealAuthFY10!J35)/RealAuthFY10!J35),"",(RealAuthFY11!J35-RealAuthFY10!J35)/RealAuthFY10!J35)</f>
        <v>-0.19074485667065588</v>
      </c>
      <c r="K35" s="139">
        <f>IF(ISERROR((RealAuthFY11!K35-RealAuthFY10!K35)/RealAuthFY10!K35),"",(RealAuthFY11!K35-RealAuthFY10!K35)/RealAuthFY10!K35)</f>
        <v>-0.25842801411274652</v>
      </c>
      <c r="L35" s="139">
        <f>IF(ISERROR((RealAuthFY11!L35-RealAuthFY10!L35)/RealAuthFY10!L35),"",(RealAuthFY11!L35-RealAuthFY10!L35)/RealAuthFY10!L35)</f>
        <v>0.23535910149006406</v>
      </c>
      <c r="M35" s="139">
        <f>IF(ISERROR((RealAuthFY11!M35-RealAuthFY10!M35)/RealAuthFY10!M35),"",(RealAuthFY11!M35-RealAuthFY10!M35)/RealAuthFY10!M35)</f>
        <v>-1</v>
      </c>
      <c r="N35" s="139">
        <f>IF(ISERROR((RealAuthFY11!N35-RealAuthFY10!N35)/RealAuthFY10!N35),"",(RealAuthFY11!N35-RealAuthFY10!N35)/RealAuthFY10!N35)</f>
        <v>0</v>
      </c>
      <c r="O35" s="139">
        <f>IF(ISERROR((RealAuthFY11!O35-RealAuthFY10!O35)/RealAuthFY10!O35),"",(RealAuthFY11!O35-RealAuthFY10!O35)/RealAuthFY10!O35)</f>
        <v>0</v>
      </c>
      <c r="P35" s="139">
        <f>IF(ISERROR((RealAuthFY11!P35-RealAuthFY10!P35)/RealAuthFY10!P35),"",(RealAuthFY11!P35-RealAuthFY10!P35)/RealAuthFY10!P35)</f>
        <v>-0.1842708155240213</v>
      </c>
      <c r="Q35" s="139" t="str">
        <f>IF(ISERROR((RealAuthFY11!Q35-RealAuthFY10!Q35)/RealAuthFY10!Q35),"",(RealAuthFY11!Q35-RealAuthFY10!Q35)/RealAuthFY10!Q35)</f>
        <v/>
      </c>
      <c r="R35" s="139">
        <f>IF(ISERROR((RealAuthFY11!R35-RealAuthFY10!R35)/RealAuthFY10!R35),"",(RealAuthFY11!R35-RealAuthFY10!R35)/RealAuthFY10!R35)</f>
        <v>0.30199839986973975</v>
      </c>
      <c r="S35" s="139">
        <f>IF(ISERROR((RealAuthFY11!S35-RealAuthFY10!S35)/RealAuthFY10!S35),"",(RealAuthFY11!S35-RealAuthFY10!S35)/RealAuthFY10!S35)</f>
        <v>0.30201105204132311</v>
      </c>
      <c r="T35" s="139">
        <f>IF(ISERROR((RealAuthFY11!T35-RealAuthFY10!T35)/RealAuthFY10!T35),"",(RealAuthFY11!T35-RealAuthFY10!T35)/RealAuthFY10!T35)</f>
        <v>0.30195782188029285</v>
      </c>
      <c r="U35" s="139">
        <f>IF(ISERROR((RealAuthFY11!U35-RealAuthFY10!U35)/RealAuthFY10!U35),"",(RealAuthFY11!U35-RealAuthFY10!U35)/RealAuthFY10!U35)</f>
        <v>4.5136287956729991E-2</v>
      </c>
    </row>
    <row r="36" spans="1:21" s="51" customFormat="1" ht="11.5" x14ac:dyDescent="0.25">
      <c r="A36" s="51">
        <f>'FY2016 RPDC '!A37</f>
        <v>31</v>
      </c>
      <c r="B36" s="51">
        <f>'FY2016 RPDC '!B37</f>
        <v>603</v>
      </c>
      <c r="C36" s="51">
        <f>'FY2016 RPDC '!C37</f>
        <v>603</v>
      </c>
      <c r="D36" s="56" t="str">
        <f>'FY2016 RPDC '!D37</f>
        <v>BENNETT</v>
      </c>
      <c r="E36" s="139">
        <f>IF(ISERROR((RealAuthFY11!E36-RealAuthFY10!E36)/RealAuthFY10!E36),"",(RealAuthFY11!E36-RealAuthFY10!E36)/RealAuthFY10!E36)</f>
        <v>-2.0586721564590838E-2</v>
      </c>
      <c r="F36" s="139">
        <f>IF(ISERROR((RealAuthFY11!F36-RealAuthFY10!F36)/RealAuthFY10!F36),"",(RealAuthFY11!F36-RealAuthFY10!F36)/RealAuthFY10!F36)</f>
        <v>1.231337540403263E-2</v>
      </c>
      <c r="G36" s="139">
        <f>IF(ISERROR((RealAuthFY11!G36-RealAuthFY10!G36)/RealAuthFY10!G36),"",(RealAuthFY11!G36-RealAuthFY10!G36)/RealAuthFY10!G36)</f>
        <v>-8.5267596507195668E-3</v>
      </c>
      <c r="H36" s="139" t="str">
        <f>IF(ISERROR((RealAuthFY11!H36-RealAuthFY10!H36)/RealAuthFY10!H36),"",(RealAuthFY11!H36-RealAuthFY10!H36)/RealAuthFY10!H36)</f>
        <v/>
      </c>
      <c r="I36" s="139">
        <f>IF(ISERROR((RealAuthFY11!I36-RealAuthFY10!I36)/RealAuthFY10!I36),"",(RealAuthFY11!I36-RealAuthFY10!I36)/RealAuthFY10!I36)</f>
        <v>9.9999999999999412E-3</v>
      </c>
      <c r="J36" s="139">
        <f>IF(ISERROR((RealAuthFY11!J36-RealAuthFY10!J36)/RealAuthFY10!J36),"",(RealAuthFY11!J36-RealAuthFY10!J36)/RealAuthFY10!J36)</f>
        <v>-0.11426472735236148</v>
      </c>
      <c r="K36" s="139">
        <f>IF(ISERROR((RealAuthFY11!K36-RealAuthFY10!K36)/RealAuthFY10!K36),"",(RealAuthFY11!K36-RealAuthFY10!K36)/RealAuthFY10!K36)</f>
        <v>1.0398751733703191</v>
      </c>
      <c r="L36" s="139">
        <f>IF(ISERROR((RealAuthFY11!L36-RealAuthFY10!L36)/RealAuthFY10!L36),"",(RealAuthFY11!L36-RealAuthFY10!L36)/RealAuthFY10!L36)</f>
        <v>-0.10245492371705964</v>
      </c>
      <c r="M36" s="139">
        <f>IF(ISERROR((RealAuthFY11!M36-RealAuthFY10!M36)/RealAuthFY10!M36),"",(RealAuthFY11!M36-RealAuthFY10!M36)/RealAuthFY10!M36)</f>
        <v>1.0398751733703191</v>
      </c>
      <c r="N36" s="139">
        <f>IF(ISERROR((RealAuthFY11!N36-RealAuthFY10!N36)/RealAuthFY10!N36),"",(RealAuthFY11!N36-RealAuthFY10!N36)/RealAuthFY10!N36)</f>
        <v>0</v>
      </c>
      <c r="O36" s="139">
        <f>IF(ISERROR((RealAuthFY11!O36-RealAuthFY10!O36)/RealAuthFY10!O36),"",(RealAuthFY11!O36-RealAuthFY10!O36)/RealAuthFY10!O36)</f>
        <v>0</v>
      </c>
      <c r="P36" s="139">
        <f>IF(ISERROR((RealAuthFY11!P36-RealAuthFY10!P36)/RealAuthFY10!P36),"",(RealAuthFY11!P36-RealAuthFY10!P36)/RealAuthFY10!P36)</f>
        <v>-1</v>
      </c>
      <c r="Q36" s="139">
        <f>IF(ISERROR((RealAuthFY11!Q36-RealAuthFY10!Q36)/RealAuthFY10!Q36),"",(RealAuthFY11!Q36-RealAuthFY10!Q36)/RealAuthFY10!Q36)</f>
        <v>-0.45080283793876025</v>
      </c>
      <c r="R36" s="139">
        <f>IF(ISERROR((RealAuthFY11!R36-RealAuthFY10!R36)/RealAuthFY10!R36),"",(RealAuthFY11!R36-RealAuthFY10!R36)/RealAuthFY10!R36)</f>
        <v>7.058266782077922E-7</v>
      </c>
      <c r="S36" s="139">
        <f>IF(ISERROR((RealAuthFY11!S36-RealAuthFY10!S36)/RealAuthFY10!S36),"",(RealAuthFY11!S36-RealAuthFY10!S36)/RealAuthFY10!S36)</f>
        <v>4.5897519556999846E-6</v>
      </c>
      <c r="T36" s="139">
        <f>IF(ISERROR((RealAuthFY11!T36-RealAuthFY10!T36)/RealAuthFY10!T36),"",(RealAuthFY11!T36-RealAuthFY10!T36)/RealAuthFY10!T36)</f>
        <v>6.8682614369632529E-6</v>
      </c>
      <c r="U36" s="139">
        <f>IF(ISERROR((RealAuthFY11!U36-RealAuthFY10!U36)/RealAuthFY10!U36),"",(RealAuthFY11!U36-RealAuthFY10!U36)/RealAuthFY10!U36)</f>
        <v>-1.7046193337961833E-2</v>
      </c>
    </row>
    <row r="37" spans="1:21" s="51" customFormat="1" ht="11.5" x14ac:dyDescent="0.25">
      <c r="A37" s="51">
        <f>'FY2016 RPDC '!A38</f>
        <v>32</v>
      </c>
      <c r="B37" s="51">
        <f>'FY2016 RPDC '!B38</f>
        <v>609</v>
      </c>
      <c r="C37" s="51">
        <f>'FY2016 RPDC '!C38</f>
        <v>609</v>
      </c>
      <c r="D37" s="56" t="str">
        <f>'FY2016 RPDC '!D38</f>
        <v>BENTON</v>
      </c>
      <c r="E37" s="139">
        <f>IF(ISERROR((RealAuthFY11!E37-RealAuthFY10!E37)/RealAuthFY10!E37),"",(RealAuthFY11!E37-RealAuthFY10!E37)/RealAuthFY10!E37)</f>
        <v>-1.3435828877005286E-2</v>
      </c>
      <c r="F37" s="139">
        <f>IF(ISERROR((RealAuthFY11!F37-RealAuthFY10!F37)/RealAuthFY10!F37),"",(RealAuthFY11!F37-RealAuthFY10!F37)/RealAuthFY10!F37)</f>
        <v>1.2439744985227803E-2</v>
      </c>
      <c r="G37" s="139">
        <f>IF(ISERROR((RealAuthFY11!G37-RealAuthFY10!G37)/RealAuthFY10!G37),"",(RealAuthFY11!G37-RealAuthFY10!G37)/RealAuthFY10!G37)</f>
        <v>-1.1632221766726123E-3</v>
      </c>
      <c r="H37" s="139" t="str">
        <f>IF(ISERROR((RealAuthFY11!H37-RealAuthFY10!H37)/RealAuthFY10!H37),"",(RealAuthFY11!H37-RealAuthFY10!H37)/RealAuthFY10!H37)</f>
        <v/>
      </c>
      <c r="I37" s="139">
        <f>IF(ISERROR((RealAuthFY11!I37-RealAuthFY10!I37)/RealAuthFY10!I37),"",(RealAuthFY11!I37-RealAuthFY10!I37)/RealAuthFY10!I37)</f>
        <v>9.9999999999999759E-3</v>
      </c>
      <c r="J37" s="139">
        <f>IF(ISERROR((RealAuthFY11!J37-RealAuthFY10!J37)/RealAuthFY10!J37),"",(RealAuthFY11!J37-RealAuthFY10!J37)/RealAuthFY10!J37)</f>
        <v>0.18727968263572001</v>
      </c>
      <c r="K37" s="139">
        <f>IF(ISERROR((RealAuthFY11!K37-RealAuthFY10!K37)/RealAuthFY10!K37),"",(RealAuthFY11!K37-RealAuthFY10!K37)/RealAuthFY10!K37)</f>
        <v>-0.84308865078095852</v>
      </c>
      <c r="L37" s="139">
        <f>IF(ISERROR((RealAuthFY11!L37-RealAuthFY10!L37)/RealAuthFY10!L37),"",(RealAuthFY11!L37-RealAuthFY10!L37)/RealAuthFY10!L37)</f>
        <v>-0.12577962577962579</v>
      </c>
      <c r="M37" s="139">
        <f>IF(ISERROR((RealAuthFY11!M37-RealAuthFY10!M37)/RealAuthFY10!M37),"",(RealAuthFY11!M37-RealAuthFY10!M37)/RealAuthFY10!M37)</f>
        <v>1.9923769923769923E-2</v>
      </c>
      <c r="N37" s="139">
        <f>IF(ISERROR((RealAuthFY11!N37-RealAuthFY10!N37)/RealAuthFY10!N37),"",(RealAuthFY11!N37-RealAuthFY10!N37)/RealAuthFY10!N37)</f>
        <v>0</v>
      </c>
      <c r="O37" s="139">
        <f>IF(ISERROR((RealAuthFY11!O37-RealAuthFY10!O37)/RealAuthFY10!O37),"",(RealAuthFY11!O37-RealAuthFY10!O37)/RealAuthFY10!O37)</f>
        <v>0</v>
      </c>
      <c r="P37" s="139" t="str">
        <f>IF(ISERROR((RealAuthFY11!P37-RealAuthFY10!P37)/RealAuthFY10!P37),"",(RealAuthFY11!P37-RealAuthFY10!P37)/RealAuthFY10!P37)</f>
        <v/>
      </c>
      <c r="Q37" s="139" t="str">
        <f>IF(ISERROR((RealAuthFY11!Q37-RealAuthFY10!Q37)/RealAuthFY10!Q37),"",(RealAuthFY11!Q37-RealAuthFY10!Q37)/RealAuthFY10!Q37)</f>
        <v/>
      </c>
      <c r="R37" s="139">
        <f>IF(ISERROR((RealAuthFY11!R37-RealAuthFY10!R37)/RealAuthFY10!R37),"",(RealAuthFY11!R37-RealAuthFY10!R37)/RealAuthFY10!R37)</f>
        <v>1.4379111557774273</v>
      </c>
      <c r="S37" s="139">
        <f>IF(ISERROR((RealAuthFY11!S37-RealAuthFY10!S37)/RealAuthFY10!S37),"",(RealAuthFY11!S37-RealAuthFY10!S37)/RealAuthFY10!S37)</f>
        <v>1.4381158642667837</v>
      </c>
      <c r="T37" s="139">
        <f>IF(ISERROR((RealAuthFY11!T37-RealAuthFY10!T37)/RealAuthFY10!T37),"",(RealAuthFY11!T37-RealAuthFY10!T37)/RealAuthFY10!T37)</f>
        <v>1.4381768095452307</v>
      </c>
      <c r="U37" s="139">
        <f>IF(ISERROR((RealAuthFY11!U37-RealAuthFY10!U37)/RealAuthFY10!U37),"",(RealAuthFY11!U37-RealAuthFY10!U37)/RealAuthFY10!U37)</f>
        <v>6.1458795109382194E-2</v>
      </c>
    </row>
    <row r="38" spans="1:21" s="51" customFormat="1" ht="11.5" x14ac:dyDescent="0.25">
      <c r="A38" s="51">
        <f>'FY2016 RPDC '!A39</f>
        <v>33</v>
      </c>
      <c r="B38" s="51">
        <f>'FY2016 RPDC '!B39</f>
        <v>621</v>
      </c>
      <c r="C38" s="51">
        <f>'FY2016 RPDC '!C39</f>
        <v>621</v>
      </c>
      <c r="D38" s="56" t="str">
        <f>'FY2016 RPDC '!D39</f>
        <v>BETTENDORF</v>
      </c>
      <c r="E38" s="139">
        <f>IF(ISERROR((RealAuthFY11!E38-RealAuthFY10!E38)/RealAuthFY10!E38),"",(RealAuthFY11!E38-RealAuthFY10!E38)/RealAuthFY10!E38)</f>
        <v>-6.8812485975715942E-3</v>
      </c>
      <c r="F38" s="139">
        <f>IF(ISERROR((RealAuthFY11!F38-RealAuthFY10!F38)/RealAuthFY10!F38),"",(RealAuthFY11!F38-RealAuthFY10!F38)/RealAuthFY10!F38)</f>
        <v>1.2422360248447204E-2</v>
      </c>
      <c r="G38" s="139">
        <f>IF(ISERROR((RealAuthFY11!G38-RealAuthFY10!G38)/RealAuthFY10!G38),"",(RealAuthFY11!G38-RealAuthFY10!G38)/RealAuthFY10!G38)</f>
        <v>5.4556303018374313E-3</v>
      </c>
      <c r="H38" s="139" t="str">
        <f>IF(ISERROR((RealAuthFY11!H38-RealAuthFY10!H38)/RealAuthFY10!H38),"",(RealAuthFY11!H38-RealAuthFY10!H38)/RealAuthFY10!H38)</f>
        <v/>
      </c>
      <c r="I38" s="139">
        <f>IF(ISERROR((RealAuthFY11!I38-RealAuthFY10!I38)/RealAuthFY10!I38),"",(RealAuthFY11!I38-RealAuthFY10!I38)/RealAuthFY10!I38)</f>
        <v>1.0000000000000035E-2</v>
      </c>
      <c r="J38" s="139">
        <f>IF(ISERROR((RealAuthFY11!J38-RealAuthFY10!J38)/RealAuthFY10!J38),"",(RealAuthFY11!J38-RealAuthFY10!J38)/RealAuthFY10!J38)</f>
        <v>-9.0729613733905687E-2</v>
      </c>
      <c r="K38" s="139">
        <f>IF(ISERROR((RealAuthFY11!K38-RealAuthFY10!K38)/RealAuthFY10!K38),"",(RealAuthFY11!K38-RealAuthFY10!K38)/RealAuthFY10!K38)</f>
        <v>-0.38815450643776822</v>
      </c>
      <c r="L38" s="139">
        <f>IF(ISERROR((RealAuthFY11!L38-RealAuthFY10!L38)/RealAuthFY10!L38),"",(RealAuthFY11!L38-RealAuthFY10!L38)/RealAuthFY10!L38)</f>
        <v>0.13304721030042918</v>
      </c>
      <c r="M38" s="139">
        <f>IF(ISERROR((RealAuthFY11!M38-RealAuthFY10!M38)/RealAuthFY10!M38),"",(RealAuthFY11!M38-RealAuthFY10!M38)/RealAuthFY10!M38)</f>
        <v>-1</v>
      </c>
      <c r="N38" s="139">
        <f>IF(ISERROR((RealAuthFY11!N38-RealAuthFY10!N38)/RealAuthFY10!N38),"",(RealAuthFY11!N38-RealAuthFY10!N38)/RealAuthFY10!N38)</f>
        <v>0</v>
      </c>
      <c r="O38" s="139" t="str">
        <f>IF(ISERROR((RealAuthFY11!O38-RealAuthFY10!O38)/RealAuthFY10!O38),"",(RealAuthFY11!O38-RealAuthFY10!O38)/RealAuthFY10!O38)</f>
        <v/>
      </c>
      <c r="P38" s="139" t="str">
        <f>IF(ISERROR((RealAuthFY11!P38-RealAuthFY10!P38)/RealAuthFY10!P38),"",(RealAuthFY11!P38-RealAuthFY10!P38)/RealAuthFY10!P38)</f>
        <v/>
      </c>
      <c r="Q38" s="139" t="str">
        <f>IF(ISERROR((RealAuthFY11!Q38-RealAuthFY10!Q38)/RealAuthFY10!Q38),"",(RealAuthFY11!Q38-RealAuthFY10!Q38)/RealAuthFY10!Q38)</f>
        <v/>
      </c>
      <c r="R38" s="139">
        <f>IF(ISERROR((RealAuthFY11!R38-RealAuthFY10!R38)/RealAuthFY10!R38),"",(RealAuthFY11!R38-RealAuthFY10!R38)/RealAuthFY10!R38)</f>
        <v>5.5457360288821791</v>
      </c>
      <c r="S38" s="139">
        <f>IF(ISERROR((RealAuthFY11!S38-RealAuthFY10!S38)/RealAuthFY10!S38),"",(RealAuthFY11!S38-RealAuthFY10!S38)/RealAuthFY10!S38)</f>
        <v>5.5460287396022556</v>
      </c>
      <c r="T38" s="139">
        <f>IF(ISERROR((RealAuthFY11!T38-RealAuthFY10!T38)/RealAuthFY10!T38),"",(RealAuthFY11!T38-RealAuthFY10!T38)/RealAuthFY10!T38)</f>
        <v>5.5462351699884103</v>
      </c>
      <c r="U38" s="139">
        <f>IF(ISERROR((RealAuthFY11!U38-RealAuthFY10!U38)/RealAuthFY10!U38),"",(RealAuthFY11!U38-RealAuthFY10!U38)/RealAuthFY10!U38)</f>
        <v>9.8500460578677951E-2</v>
      </c>
    </row>
    <row r="39" spans="1:21" s="51" customFormat="1" ht="11.5" x14ac:dyDescent="0.25">
      <c r="A39" s="51">
        <f>'FY2016 RPDC '!A40</f>
        <v>34</v>
      </c>
      <c r="B39" s="51">
        <f>'FY2016 RPDC '!B40</f>
        <v>720</v>
      </c>
      <c r="C39" s="51">
        <f>'FY2016 RPDC '!C40</f>
        <v>720</v>
      </c>
      <c r="D39" s="56" t="str">
        <f>'FY2016 RPDC '!D40</f>
        <v>BONDURANT-FARRAR</v>
      </c>
      <c r="E39" s="139">
        <f>IF(ISERROR((RealAuthFY11!E39-RealAuthFY10!E39)/RealAuthFY10!E39),"",(RealAuthFY11!E39-RealAuthFY10!E39)/RealAuthFY10!E39)</f>
        <v>6.3412494517200213E-2</v>
      </c>
      <c r="F39" s="139">
        <f>IF(ISERROR((RealAuthFY11!F39-RealAuthFY10!F39)/RealAuthFY10!F39),"",(RealAuthFY11!F39-RealAuthFY10!F39)/RealAuthFY10!F39)</f>
        <v>1.2566760917373547E-2</v>
      </c>
      <c r="G39" s="139">
        <f>IF(ISERROR((RealAuthFY11!G39-RealAuthFY10!G39)/RealAuthFY10!G39),"",(RealAuthFY11!G39-RealAuthFY10!G39)/RealAuthFY10!G39)</f>
        <v>7.6776187487197903E-2</v>
      </c>
      <c r="H39" s="139" t="str">
        <f>IF(ISERROR((RealAuthFY11!H39-RealAuthFY10!H39)/RealAuthFY10!H39),"",(RealAuthFY11!H39-RealAuthFY10!H39)/RealAuthFY10!H39)</f>
        <v/>
      </c>
      <c r="I39" s="139">
        <f>IF(ISERROR((RealAuthFY11!I39-RealAuthFY10!I39)/RealAuthFY10!I39),"",(RealAuthFY11!I39-RealAuthFY10!I39)/RealAuthFY10!I39)</f>
        <v>7.6776187487197903E-2</v>
      </c>
      <c r="J39" s="139">
        <f>IF(ISERROR((RealAuthFY11!J39-RealAuthFY10!J39)/RealAuthFY10!J39),"",(RealAuthFY11!J39-RealAuthFY10!J39)/RealAuthFY10!J39)</f>
        <v>-0.15878366874382793</v>
      </c>
      <c r="K39" s="139">
        <f>IF(ISERROR((RealAuthFY11!K39-RealAuthFY10!K39)/RealAuthFY10!K39),"",(RealAuthFY11!K39-RealAuthFY10!K39)/RealAuthFY10!K39)</f>
        <v>-1</v>
      </c>
      <c r="L39" s="139">
        <f>IF(ISERROR((RealAuthFY11!L39-RealAuthFY10!L39)/RealAuthFY10!L39),"",(RealAuthFY11!L39-RealAuthFY10!L39)/RealAuthFY10!L39)</f>
        <v>2.5902256078325872E-2</v>
      </c>
      <c r="M39" s="139">
        <f>IF(ISERROR((RealAuthFY11!M39-RealAuthFY10!M39)/RealAuthFY10!M39),"",(RealAuthFY11!M39-RealAuthFY10!M39)/RealAuthFY10!M39)</f>
        <v>-0.32005312084993359</v>
      </c>
      <c r="N39" s="139">
        <f>IF(ISERROR((RealAuthFY11!N39-RealAuthFY10!N39)/RealAuthFY10!N39),"",(RealAuthFY11!N39-RealAuthFY10!N39)/RealAuthFY10!N39)</f>
        <v>0</v>
      </c>
      <c r="O39" s="139" t="str">
        <f>IF(ISERROR((RealAuthFY11!O39-RealAuthFY10!O39)/RealAuthFY10!O39),"",(RealAuthFY11!O39-RealAuthFY10!O39)/RealAuthFY10!O39)</f>
        <v/>
      </c>
      <c r="P39" s="139">
        <f>IF(ISERROR((RealAuthFY11!P39-RealAuthFY10!P39)/RealAuthFY10!P39),"",(RealAuthFY11!P39-RealAuthFY10!P39)/RealAuthFY10!P39)</f>
        <v>-0.15006640106241703</v>
      </c>
      <c r="Q39" s="139" t="str">
        <f>IF(ISERROR((RealAuthFY11!Q39-RealAuthFY10!Q39)/RealAuthFY10!Q39),"",(RealAuthFY11!Q39-RealAuthFY10!Q39)/RealAuthFY10!Q39)</f>
        <v/>
      </c>
      <c r="R39" s="139">
        <f>IF(ISERROR((RealAuthFY11!R39-RealAuthFY10!R39)/RealAuthFY10!R39),"",(RealAuthFY11!R39-RealAuthFY10!R39)/RealAuthFY10!R39)</f>
        <v>1.3440057265170613</v>
      </c>
      <c r="S39" s="139">
        <f>IF(ISERROR((RealAuthFY11!S39-RealAuthFY10!S39)/RealAuthFY10!S39),"",(RealAuthFY11!S39-RealAuthFY10!S39)/RealAuthFY10!S39)</f>
        <v>1.3438283512209461</v>
      </c>
      <c r="T39" s="139">
        <f>IF(ISERROR((RealAuthFY11!T39-RealAuthFY10!T39)/RealAuthFY10!T39),"",(RealAuthFY11!T39-RealAuthFY10!T39)/RealAuthFY10!T39)</f>
        <v>1.3438396091814397</v>
      </c>
      <c r="U39" s="139">
        <f>IF(ISERROR((RealAuthFY11!U39-RealAuthFY10!U39)/RealAuthFY10!U39),"",(RealAuthFY11!U39-RealAuthFY10!U39)/RealAuthFY10!U39)</f>
        <v>0.14161629826055661</v>
      </c>
    </row>
    <row r="40" spans="1:21" s="51" customFormat="1" ht="11.5" x14ac:dyDescent="0.25">
      <c r="A40" s="51">
        <f>'FY2016 RPDC '!A41</f>
        <v>35</v>
      </c>
      <c r="B40" s="51">
        <f>'FY2016 RPDC '!B41</f>
        <v>729</v>
      </c>
      <c r="C40" s="51">
        <f>'FY2016 RPDC '!C41</f>
        <v>729</v>
      </c>
      <c r="D40" s="56" t="str">
        <f>'FY2016 RPDC '!D41</f>
        <v>BOONE</v>
      </c>
      <c r="E40" s="139">
        <f>IF(ISERROR((RealAuthFY11!E40-RealAuthFY10!E40)/RealAuthFY10!E40),"",(RealAuthFY11!E40-RealAuthFY10!E40)/RealAuthFY10!E40)</f>
        <v>-2.263393690498413E-2</v>
      </c>
      <c r="F40" s="139">
        <f>IF(ISERROR((RealAuthFY11!F40-RealAuthFY10!F40)/RealAuthFY10!F40),"",(RealAuthFY11!F40-RealAuthFY10!F40)/RealAuthFY10!F40)</f>
        <v>1.2566760917373547E-2</v>
      </c>
      <c r="G40" s="139">
        <f>IF(ISERROR((RealAuthFY11!G40-RealAuthFY10!G40)/RealAuthFY10!G40),"",(RealAuthFY11!G40-RealAuthFY10!G40)/RealAuthFY10!G40)</f>
        <v>-1.035162577115491E-2</v>
      </c>
      <c r="H40" s="139" t="str">
        <f>IF(ISERROR((RealAuthFY11!H40-RealAuthFY10!H40)/RealAuthFY10!H40),"",(RealAuthFY11!H40-RealAuthFY10!H40)/RealAuthFY10!H40)</f>
        <v/>
      </c>
      <c r="I40" s="139">
        <f>IF(ISERROR((RealAuthFY11!I40-RealAuthFY10!I40)/RealAuthFY10!I40),"",(RealAuthFY11!I40-RealAuthFY10!I40)/RealAuthFY10!I40)</f>
        <v>1.0000000000000028E-2</v>
      </c>
      <c r="J40" s="139">
        <f>IF(ISERROR((RealAuthFY11!J40-RealAuthFY10!J40)/RealAuthFY10!J40),"",(RealAuthFY11!J40-RealAuthFY10!J40)/RealAuthFY10!J40)</f>
        <v>0.14168147588018803</v>
      </c>
      <c r="K40" s="139">
        <f>IF(ISERROR((RealAuthFY11!K40-RealAuthFY10!K40)/RealAuthFY10!K40),"",(RealAuthFY11!K40-RealAuthFY10!K40)/RealAuthFY10!K40)</f>
        <v>-0.15862713634051998</v>
      </c>
      <c r="L40" s="139">
        <f>IF(ISERROR((RealAuthFY11!L40-RealAuthFY10!L40)/RealAuthFY10!L40),"",(RealAuthFY11!L40-RealAuthFY10!L40)/RealAuthFY10!L40)</f>
        <v>-0.7961010340735718</v>
      </c>
      <c r="M40" s="139" t="str">
        <f>IF(ISERROR((RealAuthFY11!M40-RealAuthFY10!M40)/RealAuthFY10!M40),"",(RealAuthFY11!M40-RealAuthFY10!M40)/RealAuthFY10!M40)</f>
        <v/>
      </c>
      <c r="N40" s="139">
        <f>IF(ISERROR((RealAuthFY11!N40-RealAuthFY10!N40)/RealAuthFY10!N40),"",(RealAuthFY11!N40-RealAuthFY10!N40)/RealAuthFY10!N40)</f>
        <v>0</v>
      </c>
      <c r="O40" s="139" t="str">
        <f>IF(ISERROR((RealAuthFY11!O40-RealAuthFY10!O40)/RealAuthFY10!O40),"",(RealAuthFY11!O40-RealAuthFY10!O40)/RealAuthFY10!O40)</f>
        <v/>
      </c>
      <c r="P40" s="139" t="str">
        <f>IF(ISERROR((RealAuthFY11!P40-RealAuthFY10!P40)/RealAuthFY10!P40),"",(RealAuthFY11!P40-RealAuthFY10!P40)/RealAuthFY10!P40)</f>
        <v/>
      </c>
      <c r="Q40" s="139" t="str">
        <f>IF(ISERROR((RealAuthFY11!Q40-RealAuthFY10!Q40)/RealAuthFY10!Q40),"",(RealAuthFY11!Q40-RealAuthFY10!Q40)/RealAuthFY10!Q40)</f>
        <v/>
      </c>
      <c r="R40" s="139">
        <f>IF(ISERROR((RealAuthFY11!R40-RealAuthFY10!R40)/RealAuthFY10!R40),"",(RealAuthFY11!R40-RealAuthFY10!R40)/RealAuthFY10!R40)</f>
        <v>9.6382723614689763</v>
      </c>
      <c r="S40" s="139">
        <f>IF(ISERROR((RealAuthFY11!S40-RealAuthFY10!S40)/RealAuthFY10!S40),"",(RealAuthFY11!S40-RealAuthFY10!S40)/RealAuthFY10!S40)</f>
        <v>9.636720973249858</v>
      </c>
      <c r="T40" s="139">
        <f>IF(ISERROR((RealAuthFY11!T40-RealAuthFY10!T40)/RealAuthFY10!T40),"",(RealAuthFY11!T40-RealAuthFY10!T40)/RealAuthFY10!T40)</f>
        <v>9.6389741892030738</v>
      </c>
      <c r="U40" s="139">
        <f>IF(ISERROR((RealAuthFY11!U40-RealAuthFY10!U40)/RealAuthFY10!U40),"",(RealAuthFY11!U40-RealAuthFY10!U40)/RealAuthFY10!U40)</f>
        <v>9.1095081012616042E-2</v>
      </c>
    </row>
    <row r="41" spans="1:21" s="51" customFormat="1" ht="11.5" x14ac:dyDescent="0.25">
      <c r="A41" s="51">
        <f>'FY2016 RPDC '!A42</f>
        <v>36</v>
      </c>
      <c r="B41" s="51">
        <f>'FY2016 RPDC '!B42</f>
        <v>747</v>
      </c>
      <c r="C41" s="51">
        <f>'FY2016 RPDC '!C42</f>
        <v>747</v>
      </c>
      <c r="D41" s="56" t="str">
        <f>'FY2016 RPDC '!D42</f>
        <v>BOYDEN-HULL</v>
      </c>
      <c r="E41" s="139">
        <f>IF(ISERROR((RealAuthFY11!E41-RealAuthFY10!E41)/RealAuthFY10!E41),"",(RealAuthFY11!E41-RealAuthFY10!E41)/RealAuthFY10!E41)</f>
        <v>1.5776499589153694E-2</v>
      </c>
      <c r="F41" s="139">
        <f>IF(ISERROR((RealAuthFY11!F41-RealAuthFY10!F41)/RealAuthFY10!F41),"",(RealAuthFY11!F41-RealAuthFY10!F41)/RealAuthFY10!F41)</f>
        <v>1.2566760917373547E-2</v>
      </c>
      <c r="G41" s="139">
        <f>IF(ISERROR((RealAuthFY11!G41-RealAuthFY10!G41)/RealAuthFY10!G41),"",(RealAuthFY11!G41-RealAuthFY10!G41)/RealAuthFY10!G41)</f>
        <v>2.8541520004977162E-2</v>
      </c>
      <c r="H41" s="139">
        <f>IF(ISERROR((RealAuthFY11!H41-RealAuthFY10!H41)/RealAuthFY10!H41),"",(RealAuthFY11!H41-RealAuthFY10!H41)/RealAuthFY10!H41)</f>
        <v>-1</v>
      </c>
      <c r="I41" s="139">
        <f>IF(ISERROR((RealAuthFY11!I41-RealAuthFY10!I41)/RealAuthFY10!I41),"",(RealAuthFY11!I41-RealAuthFY10!I41)/RealAuthFY10!I41)</f>
        <v>2.4763579760452206E-2</v>
      </c>
      <c r="J41" s="139">
        <f>IF(ISERROR((RealAuthFY11!J41-RealAuthFY10!J41)/RealAuthFY10!J41),"",(RealAuthFY11!J41-RealAuthFY10!J41)/RealAuthFY10!J41)</f>
        <v>-1.0723853729808056E-2</v>
      </c>
      <c r="K41" s="139">
        <f>IF(ISERROR((RealAuthFY11!K41-RealAuthFY10!K41)/RealAuthFY10!K41),"",(RealAuthFY11!K41-RealAuthFY10!K41)/RealAuthFY10!K41)</f>
        <v>-0.23521344076804387</v>
      </c>
      <c r="L41" s="139">
        <f>IF(ISERROR((RealAuthFY11!L41-RealAuthFY10!L41)/RealAuthFY10!L41),"",(RealAuthFY11!L41-RealAuthFY10!L41)/RealAuthFY10!L41)</f>
        <v>0.22507476617711503</v>
      </c>
      <c r="M41" s="139">
        <f>IF(ISERROR((RealAuthFY11!M41-RealAuthFY10!M41)/RealAuthFY10!M41),"",(RealAuthFY11!M41-RealAuthFY10!M41)/RealAuthFY10!M41)</f>
        <v>1.9715412309274816E-2</v>
      </c>
      <c r="N41" s="139">
        <f>IF(ISERROR((RealAuthFY11!N41-RealAuthFY10!N41)/RealAuthFY10!N41),"",(RealAuthFY11!N41-RealAuthFY10!N41)/RealAuthFY10!N41)</f>
        <v>0</v>
      </c>
      <c r="O41" s="139" t="str">
        <f>IF(ISERROR((RealAuthFY11!O41-RealAuthFY10!O41)/RealAuthFY10!O41),"",(RealAuthFY11!O41-RealAuthFY10!O41)/RealAuthFY10!O41)</f>
        <v/>
      </c>
      <c r="P41" s="139">
        <f>IF(ISERROR((RealAuthFY11!P41-RealAuthFY10!P41)/RealAuthFY10!P41),"",(RealAuthFY11!P41-RealAuthFY10!P41)/RealAuthFY10!P41)</f>
        <v>-1</v>
      </c>
      <c r="Q41" s="139">
        <f>IF(ISERROR((RealAuthFY11!Q41-RealAuthFY10!Q41)/RealAuthFY10!Q41),"",(RealAuthFY11!Q41-RealAuthFY10!Q41)/RealAuthFY10!Q41)</f>
        <v>2.8820014204893159E-2</v>
      </c>
      <c r="R41" s="139">
        <f>IF(ISERROR((RealAuthFY11!R41-RealAuthFY10!R41)/RealAuthFY10!R41),"",(RealAuthFY11!R41-RealAuthFY10!R41)/RealAuthFY10!R41)</f>
        <v>-4.60604841710194E-7</v>
      </c>
      <c r="S41" s="139">
        <f>IF(ISERROR((RealAuthFY11!S41-RealAuthFY10!S41)/RealAuthFY10!S41),"",(RealAuthFY11!S41-RealAuthFY10!S41)/RealAuthFY10!S41)</f>
        <v>-4.8997379055059561E-6</v>
      </c>
      <c r="T41" s="139">
        <f>IF(ISERROR((RealAuthFY11!T41-RealAuthFY10!T41)/RealAuthFY10!T41),"",(RealAuthFY11!T41-RealAuthFY10!T41)/RealAuthFY10!T41)</f>
        <v>-1.113908709755694E-6</v>
      </c>
      <c r="U41" s="139">
        <f>IF(ISERROR((RealAuthFY11!U41-RealAuthFY10!U41)/RealAuthFY10!U41),"",(RealAuthFY11!U41-RealAuthFY10!U41)/RealAuthFY10!U41)</f>
        <v>3.8795789342749271E-2</v>
      </c>
    </row>
    <row r="42" spans="1:21" s="51" customFormat="1" ht="11.5" x14ac:dyDescent="0.25">
      <c r="A42" s="51">
        <f>'FY2016 RPDC '!A43</f>
        <v>37</v>
      </c>
      <c r="B42" s="51">
        <f>'FY2016 RPDC '!B43</f>
        <v>1917</v>
      </c>
      <c r="C42" s="51">
        <f>'FY2016 RPDC '!C43</f>
        <v>1917</v>
      </c>
      <c r="D42" s="56" t="str">
        <f>'FY2016 RPDC '!D43</f>
        <v>BOYER VALLEY</v>
      </c>
      <c r="E42" s="139">
        <f>IF(ISERROR((RealAuthFY11!E42-RealAuthFY10!E42)/RealAuthFY10!E42),"",(RealAuthFY11!E42-RealAuthFY10!E42)/RealAuthFY10!E42)</f>
        <v>1.2248671134735409E-2</v>
      </c>
      <c r="F42" s="139">
        <f>IF(ISERROR((RealAuthFY11!F42-RealAuthFY10!F42)/RealAuthFY10!F42),"",(RealAuthFY11!F42-RealAuthFY10!F42)/RealAuthFY10!F42)</f>
        <v>1.2550988390335738E-2</v>
      </c>
      <c r="G42" s="139">
        <f>IF(ISERROR((RealAuthFY11!G42-RealAuthFY10!G42)/RealAuthFY10!G42),"",(RealAuthFY11!G42-RealAuthFY10!G42)/RealAuthFY10!G42)</f>
        <v>2.4953318129244423E-2</v>
      </c>
      <c r="H42" s="139" t="str">
        <f>IF(ISERROR((RealAuthFY11!H42-RealAuthFY10!H42)/RealAuthFY10!H42),"",(RealAuthFY11!H42-RealAuthFY10!H42)/RealAuthFY10!H42)</f>
        <v/>
      </c>
      <c r="I42" s="139">
        <f>IF(ISERROR((RealAuthFY11!I42-RealAuthFY10!I42)/RealAuthFY10!I42),"",(RealAuthFY11!I42-RealAuthFY10!I42)/RealAuthFY10!I42)</f>
        <v>2.4953318129244423E-2</v>
      </c>
      <c r="J42" s="139">
        <f>IF(ISERROR((RealAuthFY11!J42-RealAuthFY10!J42)/RealAuthFY10!J42),"",(RealAuthFY11!J42-RealAuthFY10!J42)/RealAuthFY10!J42)</f>
        <v>6.4093433044487391E-2</v>
      </c>
      <c r="K42" s="139">
        <f>IF(ISERROR((RealAuthFY11!K42-RealAuthFY10!K42)/RealAuthFY10!K42),"",(RealAuthFY11!K42-RealAuthFY10!K42)/RealAuthFY10!K42)</f>
        <v>0.16535433070866143</v>
      </c>
      <c r="L42" s="139">
        <f>IF(ISERROR((RealAuthFY11!L42-RealAuthFY10!L42)/RealAuthFY10!L42),"",(RealAuthFY11!L42-RealAuthFY10!L42)/RealAuthFY10!L42)</f>
        <v>5.772728212123085E-2</v>
      </c>
      <c r="M42" s="139">
        <f>IF(ISERROR((RealAuthFY11!M42-RealAuthFY10!M42)/RealAuthFY10!M42),"",(RealAuthFY11!M42-RealAuthFY10!M42)/RealAuthFY10!M42)</f>
        <v>-0.90288713910761154</v>
      </c>
      <c r="N42" s="139">
        <f>IF(ISERROR((RealAuthFY11!N42-RealAuthFY10!N42)/RealAuthFY10!N42),"",(RealAuthFY11!N42-RealAuthFY10!N42)/RealAuthFY10!N42)</f>
        <v>0</v>
      </c>
      <c r="O42" s="139" t="str">
        <f>IF(ISERROR((RealAuthFY11!O42-RealAuthFY10!O42)/RealAuthFY10!O42),"",(RealAuthFY11!O42-RealAuthFY10!O42)/RealAuthFY10!O42)</f>
        <v/>
      </c>
      <c r="P42" s="139">
        <f>IF(ISERROR((RealAuthFY11!P42-RealAuthFY10!P42)/RealAuthFY10!P42),"",(RealAuthFY11!P42-RealAuthFY10!P42)/RealAuthFY10!P42)</f>
        <v>-0.3340832395950506</v>
      </c>
      <c r="Q42" s="139">
        <f>IF(ISERROR((RealAuthFY11!Q42-RealAuthFY10!Q42)/RealAuthFY10!Q42),"",(RealAuthFY11!Q42-RealAuthFY10!Q42)/RealAuthFY10!Q42)</f>
        <v>1.9685039370078736E-2</v>
      </c>
      <c r="R42" s="139">
        <f>IF(ISERROR((RealAuthFY11!R42-RealAuthFY10!R42)/RealAuthFY10!R42),"",(RealAuthFY11!R42-RealAuthFY10!R42)/RealAuthFY10!R42)</f>
        <v>9.8686613084156139E-8</v>
      </c>
      <c r="S42" s="139">
        <f>IF(ISERROR((RealAuthFY11!S42-RealAuthFY10!S42)/RealAuthFY10!S42),"",(RealAuthFY11!S42-RealAuthFY10!S42)/RealAuthFY10!S42)</f>
        <v>3.4607461455924163E-7</v>
      </c>
      <c r="T42" s="139">
        <f>IF(ISERROR((RealAuthFY11!T42-RealAuthFY10!T42)/RealAuthFY10!T42),"",(RealAuthFY11!T42-RealAuthFY10!T42)/RealAuthFY10!T42)</f>
        <v>-6.9937231687884357E-7</v>
      </c>
      <c r="U42" s="139">
        <f>IF(ISERROR((RealAuthFY11!U42-RealAuthFY10!U42)/RealAuthFY10!U42),"",(RealAuthFY11!U42-RealAuthFY10!U42)/RealAuthFY10!U42)</f>
        <v>3.9975729355161546E-3</v>
      </c>
    </row>
    <row r="43" spans="1:21" s="51" customFormat="1" ht="11.5" x14ac:dyDescent="0.25">
      <c r="A43" s="51">
        <f>'FY2016 RPDC '!A44</f>
        <v>38</v>
      </c>
      <c r="B43" s="51">
        <f>'FY2016 RPDC '!B44</f>
        <v>846</v>
      </c>
      <c r="C43" s="51">
        <f>'FY2016 RPDC '!C44</f>
        <v>846</v>
      </c>
      <c r="D43" s="56" t="str">
        <f>'FY2016 RPDC '!D44</f>
        <v>BROOKLYN-GUERNSEY-MALCOM</v>
      </c>
      <c r="E43" s="139">
        <f>IF(ISERROR((RealAuthFY11!E43-RealAuthFY10!E43)/RealAuthFY10!E43),"",(RealAuthFY11!E43-RealAuthFY10!E43)/RealAuthFY10!E43)</f>
        <v>1.650412603150779E-2</v>
      </c>
      <c r="F43" s="139">
        <f>IF(ISERROR((RealAuthFY11!F43-RealAuthFY10!F43)/RealAuthFY10!F43),"",(RealAuthFY11!F43-RealAuthFY10!F43)/RealAuthFY10!F43)</f>
        <v>1.2537219871493496E-2</v>
      </c>
      <c r="G43" s="139">
        <f>IF(ISERROR((RealAuthFY11!G43-RealAuthFY10!G43)/RealAuthFY10!G43),"",(RealAuthFY11!G43-RealAuthFY10!G43)/RealAuthFY10!G43)</f>
        <v>2.924832226206071E-2</v>
      </c>
      <c r="H43" s="139" t="str">
        <f>IF(ISERROR((RealAuthFY11!H43-RealAuthFY10!H43)/RealAuthFY10!H43),"",(RealAuthFY11!H43-RealAuthFY10!H43)/RealAuthFY10!H43)</f>
        <v/>
      </c>
      <c r="I43" s="139">
        <f>IF(ISERROR((RealAuthFY11!I43-RealAuthFY10!I43)/RealAuthFY10!I43),"",(RealAuthFY11!I43-RealAuthFY10!I43)/RealAuthFY10!I43)</f>
        <v>2.924832226206071E-2</v>
      </c>
      <c r="J43" s="139">
        <f>IF(ISERROR((RealAuthFY11!J43-RealAuthFY10!J43)/RealAuthFY10!J43),"",(RealAuthFY11!J43-RealAuthFY10!J43)/RealAuthFY10!J43)</f>
        <v>-0.16809559968696483</v>
      </c>
      <c r="K43" s="139">
        <f>IF(ISERROR((RealAuthFY11!K43-RealAuthFY10!K43)/RealAuthFY10!K43),"",(RealAuthFY11!K43-RealAuthFY10!K43)/RealAuthFY10!K43)</f>
        <v>-0.23504680998613037</v>
      </c>
      <c r="L43" s="139">
        <f>IF(ISERROR((RealAuthFY11!L43-RealAuthFY10!L43)/RealAuthFY10!L43),"",(RealAuthFY11!L43-RealAuthFY10!L43)/RealAuthFY10!L43)</f>
        <v>-0.16005139920045688</v>
      </c>
      <c r="M43" s="139" t="str">
        <f>IF(ISERROR((RealAuthFY11!M43-RealAuthFY10!M43)/RealAuthFY10!M43),"",(RealAuthFY11!M43-RealAuthFY10!M43)/RealAuthFY10!M43)</f>
        <v/>
      </c>
      <c r="N43" s="139">
        <f>IF(ISERROR((RealAuthFY11!N43-RealAuthFY10!N43)/RealAuthFY10!N43),"",(RealAuthFY11!N43-RealAuthFY10!N43)/RealAuthFY10!N43)</f>
        <v>0</v>
      </c>
      <c r="O43" s="139" t="str">
        <f>IF(ISERROR((RealAuthFY11!O43-RealAuthFY10!O43)/RealAuthFY10!O43),"",(RealAuthFY11!O43-RealAuthFY10!O43)/RealAuthFY10!O43)</f>
        <v/>
      </c>
      <c r="P43" s="139">
        <f>IF(ISERROR((RealAuthFY11!P43-RealAuthFY10!P43)/RealAuthFY10!P43),"",(RealAuthFY11!P43-RealAuthFY10!P43)/RealAuthFY10!P43)</f>
        <v>-0.66002080443828015</v>
      </c>
      <c r="Q43" s="139" t="str">
        <f>IF(ISERROR((RealAuthFY11!Q43-RealAuthFY10!Q43)/RealAuthFY10!Q43),"",(RealAuthFY11!Q43-RealAuthFY10!Q43)/RealAuthFY10!Q43)</f>
        <v/>
      </c>
      <c r="R43" s="139">
        <f>IF(ISERROR((RealAuthFY11!R43-RealAuthFY10!R43)/RealAuthFY10!R43),"",(RealAuthFY11!R43-RealAuthFY10!R43)/RealAuthFY10!R43)</f>
        <v>0</v>
      </c>
      <c r="S43" s="139">
        <f>IF(ISERROR((RealAuthFY11!S43-RealAuthFY10!S43)/RealAuthFY10!S43),"",(RealAuthFY11!S43-RealAuthFY10!S43)/RealAuthFY10!S43)</f>
        <v>-4.3225485746396072E-6</v>
      </c>
      <c r="T43" s="139">
        <f>IF(ISERROR((RealAuthFY11!T43-RealAuthFY10!T43)/RealAuthFY10!T43),"",(RealAuthFY11!T43-RealAuthFY10!T43)/RealAuthFY10!T43)</f>
        <v>-3.6389969468815618E-6</v>
      </c>
      <c r="U43" s="139">
        <f>IF(ISERROR((RealAuthFY11!U43-RealAuthFY10!U43)/RealAuthFY10!U43),"",(RealAuthFY11!U43-RealAuthFY10!U43)/RealAuthFY10!U43)</f>
        <v>9.1017022113894994E-3</v>
      </c>
    </row>
    <row r="44" spans="1:21" s="51" customFormat="1" ht="11.5" x14ac:dyDescent="0.25">
      <c r="A44" s="51">
        <f>'FY2016 RPDC '!A45</f>
        <v>39</v>
      </c>
      <c r="B44" s="51">
        <f>'FY2016 RPDC '!B45</f>
        <v>882</v>
      </c>
      <c r="C44" s="51">
        <f>'FY2016 RPDC '!C45</f>
        <v>882</v>
      </c>
      <c r="D44" s="56" t="str">
        <f>'FY2016 RPDC '!D45</f>
        <v>BURLINGTON</v>
      </c>
      <c r="E44" s="139">
        <f>IF(ISERROR((RealAuthFY11!E44-RealAuthFY10!E44)/RealAuthFY10!E44),"",(RealAuthFY11!E44-RealAuthFY10!E44)/RealAuthFY10!E44)</f>
        <v>-9.1879650598512587E-3</v>
      </c>
      <c r="F44" s="139">
        <f>IF(ISERROR((RealAuthFY11!F44-RealAuthFY10!F44)/RealAuthFY10!F44),"",(RealAuthFY11!F44-RealAuthFY10!F44)/RealAuthFY10!F44)</f>
        <v>1.2566760917373547E-2</v>
      </c>
      <c r="G44" s="139">
        <f>IF(ISERROR((RealAuthFY11!G44-RealAuthFY10!G44)/RealAuthFY10!G44),"",(RealAuthFY11!G44-RealAuthFY10!G44)/RealAuthFY10!G44)</f>
        <v>3.263332897297984E-3</v>
      </c>
      <c r="H44" s="139" t="str">
        <f>IF(ISERROR((RealAuthFY11!H44-RealAuthFY10!H44)/RealAuthFY10!H44),"",(RealAuthFY11!H44-RealAuthFY10!H44)/RealAuthFY10!H44)</f>
        <v/>
      </c>
      <c r="I44" s="139">
        <f>IF(ISERROR((RealAuthFY11!I44-RealAuthFY10!I44)/RealAuthFY10!I44),"",(RealAuthFY11!I44-RealAuthFY10!I44)/RealAuthFY10!I44)</f>
        <v>9.999999999999995E-3</v>
      </c>
      <c r="J44" s="139">
        <f>IF(ISERROR((RealAuthFY11!J44-RealAuthFY10!J44)/RealAuthFY10!J44),"",(RealAuthFY11!J44-RealAuthFY10!J44)/RealAuthFY10!J44)</f>
        <v>-3.024384439406114E-2</v>
      </c>
      <c r="K44" s="139">
        <f>IF(ISERROR((RealAuthFY11!K44-RealAuthFY10!K44)/RealAuthFY10!K44),"",(RealAuthFY11!K44-RealAuthFY10!K44)/RealAuthFY10!K44)</f>
        <v>-0.93321837230037641</v>
      </c>
      <c r="L44" s="139">
        <f>IF(ISERROR((RealAuthFY11!L44-RealAuthFY10!L44)/RealAuthFY10!L44),"",(RealAuthFY11!L44-RealAuthFY10!L44)/RealAuthFY10!L44)</f>
        <v>0.15307629263939951</v>
      </c>
      <c r="M44" s="139">
        <f>IF(ISERROR((RealAuthFY11!M44-RealAuthFY10!M44)/RealAuthFY10!M44),"",(RealAuthFY11!M44-RealAuthFY10!M44)/RealAuthFY10!M44)</f>
        <v>-0.13626907073509015</v>
      </c>
      <c r="N44" s="139">
        <f>IF(ISERROR((RealAuthFY11!N44-RealAuthFY10!N44)/RealAuthFY10!N44),"",(RealAuthFY11!N44-RealAuthFY10!N44)/RealAuthFY10!N44)</f>
        <v>0</v>
      </c>
      <c r="O44" s="139" t="str">
        <f>IF(ISERROR((RealAuthFY11!O44-RealAuthFY10!O44)/RealAuthFY10!O44),"",(RealAuthFY11!O44-RealAuthFY10!O44)/RealAuthFY10!O44)</f>
        <v/>
      </c>
      <c r="P44" s="139">
        <f>IF(ISERROR((RealAuthFY11!P44-RealAuthFY10!P44)/RealAuthFY10!P44),"",(RealAuthFY11!P44-RealAuthFY10!P44)/RealAuthFY10!P44)</f>
        <v>-0.51220376288970637</v>
      </c>
      <c r="Q44" s="139" t="str">
        <f>IF(ISERROR((RealAuthFY11!Q44-RealAuthFY10!Q44)/RealAuthFY10!Q44),"",(RealAuthFY11!Q44-RealAuthFY10!Q44)/RealAuthFY10!Q44)</f>
        <v/>
      </c>
      <c r="R44" s="139">
        <f>IF(ISERROR((RealAuthFY11!R44-RealAuthFY10!R44)/RealAuthFY10!R44),"",(RealAuthFY11!R44-RealAuthFY10!R44)/RealAuthFY10!R44)</f>
        <v>1.1332731355164218</v>
      </c>
      <c r="S44" s="139">
        <f>IF(ISERROR((RealAuthFY11!S44-RealAuthFY10!S44)/RealAuthFY10!S44),"",(RealAuthFY11!S44-RealAuthFY10!S44)/RealAuthFY10!S44)</f>
        <v>1.1332668391156049</v>
      </c>
      <c r="T44" s="139">
        <f>IF(ISERROR((RealAuthFY11!T44-RealAuthFY10!T44)/RealAuthFY10!T44),"",(RealAuthFY11!T44-RealAuthFY10!T44)/RealAuthFY10!T44)</f>
        <v>1.1331831779620765</v>
      </c>
      <c r="U44" s="139">
        <f>IF(ISERROR((RealAuthFY11!U44-RealAuthFY10!U44)/RealAuthFY10!U44),"",(RealAuthFY11!U44-RealAuthFY10!U44)/RealAuthFY10!U44)</f>
        <v>0.10275101370471296</v>
      </c>
    </row>
    <row r="45" spans="1:21" s="51" customFormat="1" ht="11.5" x14ac:dyDescent="0.25">
      <c r="A45" s="51">
        <f>'FY2016 RPDC '!A46</f>
        <v>40</v>
      </c>
      <c r="B45" s="51">
        <f>'FY2016 RPDC '!B46</f>
        <v>916</v>
      </c>
      <c r="C45" s="51">
        <f>'FY2016 RPDC '!C46</f>
        <v>916</v>
      </c>
      <c r="D45" s="56" t="str">
        <f>'FY2016 RPDC '!D46</f>
        <v>CAL</v>
      </c>
      <c r="E45" s="139">
        <f>IF(ISERROR((RealAuthFY11!E45-RealAuthFY10!E45)/RealAuthFY10!E45),"",(RealAuthFY11!E45-RealAuthFY10!E45)/RealAuthFY10!E45)</f>
        <v>-4.6898638426626241E-2</v>
      </c>
      <c r="F45" s="139">
        <f>IF(ISERROR((RealAuthFY11!F45-RealAuthFY10!F45)/RealAuthFY10!F45),"",(RealAuthFY11!F45-RealAuthFY10!F45)/RealAuthFY10!F45)</f>
        <v>1.2239902080783354E-2</v>
      </c>
      <c r="G45" s="139">
        <f>IF(ISERROR((RealAuthFY11!G45-RealAuthFY10!G45)/RealAuthFY10!G45),"",(RealAuthFY11!G45-RealAuthFY10!G45)/RealAuthFY10!G45)</f>
        <v>-3.5232547777408717E-2</v>
      </c>
      <c r="H45" s="139">
        <f>IF(ISERROR((RealAuthFY11!H45-RealAuthFY10!H45)/RealAuthFY10!H45),"",(RealAuthFY11!H45-RealAuthFY10!H45)/RealAuthFY10!H45)</f>
        <v>2.594223836674634</v>
      </c>
      <c r="I45" s="139">
        <f>IF(ISERROR((RealAuthFY11!I45-RealAuthFY10!I45)/RealAuthFY10!I45),"",(RealAuthFY11!I45-RealAuthFY10!I45)/RealAuthFY10!I45)</f>
        <v>-2.5526640325602449E-3</v>
      </c>
      <c r="J45" s="139">
        <f>IF(ISERROR((RealAuthFY11!J45-RealAuthFY10!J45)/RealAuthFY10!J45),"",(RealAuthFY11!J45-RealAuthFY10!J45)/RealAuthFY10!J45)</f>
        <v>-2.0859916782246881E-2</v>
      </c>
      <c r="K45" s="139">
        <f>IF(ISERROR((RealAuthFY11!K45-RealAuthFY10!K45)/RealAuthFY10!K45),"",(RealAuthFY11!K45-RealAuthFY10!K45)/RealAuthFY10!K45)</f>
        <v>-0.1500520110957004</v>
      </c>
      <c r="L45" s="139">
        <f>IF(ISERROR((RealAuthFY11!L45-RealAuthFY10!L45)/RealAuthFY10!L45),"",(RealAuthFY11!L45-RealAuthFY10!L45)/RealAuthFY10!L45)</f>
        <v>1.9937586685159502E-2</v>
      </c>
      <c r="M45" s="139">
        <f>IF(ISERROR((RealAuthFY11!M45-RealAuthFY10!M45)/RealAuthFY10!M45),"",(RealAuthFY11!M45-RealAuthFY10!M45)/RealAuthFY10!M45)</f>
        <v>-1</v>
      </c>
      <c r="N45" s="139">
        <f>IF(ISERROR((RealAuthFY11!N45-RealAuthFY10!N45)/RealAuthFY10!N45),"",(RealAuthFY11!N45-RealAuthFY10!N45)/RealAuthFY10!N45)</f>
        <v>0</v>
      </c>
      <c r="O45" s="139" t="str">
        <f>IF(ISERROR((RealAuthFY11!O45-RealAuthFY10!O45)/RealAuthFY10!O45),"",(RealAuthFY11!O45-RealAuthFY10!O45)/RealAuthFY10!O45)</f>
        <v/>
      </c>
      <c r="P45" s="139">
        <f>IF(ISERROR((RealAuthFY11!P45-RealAuthFY10!P45)/RealAuthFY10!P45),"",(RealAuthFY11!P45-RealAuthFY10!P45)/RealAuthFY10!P45)</f>
        <v>-0.23504680998613037</v>
      </c>
      <c r="Q45" s="139" t="str">
        <f>IF(ISERROR((RealAuthFY11!Q45-RealAuthFY10!Q45)/RealAuthFY10!Q45),"",(RealAuthFY11!Q45-RealAuthFY10!Q45)/RealAuthFY10!Q45)</f>
        <v/>
      </c>
      <c r="R45" s="139">
        <f>IF(ISERROR((RealAuthFY11!R45-RealAuthFY10!R45)/RealAuthFY10!R45),"",(RealAuthFY11!R45-RealAuthFY10!R45)/RealAuthFY10!R45)</f>
        <v>-1.0450367744038375E-6</v>
      </c>
      <c r="S45" s="139">
        <f>IF(ISERROR((RealAuthFY11!S45-RealAuthFY10!S45)/RealAuthFY10!S45),"",(RealAuthFY11!S45-RealAuthFY10!S45)/RealAuthFY10!S45)</f>
        <v>-1.6770958068571637E-6</v>
      </c>
      <c r="T45" s="139">
        <f>IF(ISERROR((RealAuthFY11!T45-RealAuthFY10!T45)/RealAuthFY10!T45),"",(RealAuthFY11!T45-RealAuthFY10!T45)/RealAuthFY10!T45)</f>
        <v>-1.1962906500201077E-5</v>
      </c>
      <c r="U45" s="139">
        <f>IF(ISERROR((RealAuthFY11!U45-RealAuthFY10!U45)/RealAuthFY10!U45),"",(RealAuthFY11!U45-RealAuthFY10!U45)/RealAuthFY10!U45)</f>
        <v>-4.7674635598388675E-3</v>
      </c>
    </row>
    <row r="46" spans="1:21" s="51" customFormat="1" ht="11.5" x14ac:dyDescent="0.25">
      <c r="A46" s="51">
        <f>'FY2016 RPDC '!A47</f>
        <v>41</v>
      </c>
      <c r="B46" s="51">
        <f>'FY2016 RPDC '!B47</f>
        <v>918</v>
      </c>
      <c r="C46" s="51">
        <f>'FY2016 RPDC '!C47</f>
        <v>918</v>
      </c>
      <c r="D46" s="56" t="str">
        <f>'FY2016 RPDC '!D47</f>
        <v>CALAMUS-WHEATLAND</v>
      </c>
      <c r="E46" s="139">
        <f>IF(ISERROR((RealAuthFY11!E46-RealAuthFY10!E46)/RealAuthFY10!E46),"",(RealAuthFY11!E46-RealAuthFY10!E46)/RealAuthFY10!E46)</f>
        <v>1.8000000000000051E-2</v>
      </c>
      <c r="F46" s="139">
        <f>IF(ISERROR((RealAuthFY11!F46-RealAuthFY10!F46)/RealAuthFY10!F46),"",(RealAuthFY11!F46-RealAuthFY10!F46)/RealAuthFY10!F46)</f>
        <v>1.2451361867704281E-2</v>
      </c>
      <c r="G46" s="139">
        <f>IF(ISERROR((RealAuthFY11!G46-RealAuthFY10!G46)/RealAuthFY10!G46),"",(RealAuthFY11!G46-RealAuthFY10!G46)/RealAuthFY10!G46)</f>
        <v>3.0675486381322958E-2</v>
      </c>
      <c r="H46" s="139">
        <f>IF(ISERROR((RealAuthFY11!H46-RealAuthFY10!H46)/RealAuthFY10!H46),"",(RealAuthFY11!H46-RealAuthFY10!H46)/RealAuthFY10!H46)</f>
        <v>-1</v>
      </c>
      <c r="I46" s="139">
        <f>IF(ISERROR((RealAuthFY11!I46-RealAuthFY10!I46)/RealAuthFY10!I46),"",(RealAuthFY11!I46-RealAuthFY10!I46)/RealAuthFY10!I46)</f>
        <v>2.1431115263947528E-2</v>
      </c>
      <c r="J46" s="139">
        <f>IF(ISERROR((RealAuthFY11!J46-RealAuthFY10!J46)/RealAuthFY10!J46),"",(RealAuthFY11!J46-RealAuthFY10!J46)/RealAuthFY10!J46)</f>
        <v>0.13214886877228318</v>
      </c>
      <c r="K46" s="139">
        <f>IF(ISERROR((RealAuthFY11!K46-RealAuthFY10!K46)/RealAuthFY10!K46),"",(RealAuthFY11!K46-RealAuthFY10!K46)/RealAuthFY10!K46)</f>
        <v>-0.49004501385041549</v>
      </c>
      <c r="L46" s="139">
        <f>IF(ISERROR((RealAuthFY11!L46-RealAuthFY10!L46)/RealAuthFY10!L46),"",(RealAuthFY11!L46-RealAuthFY10!L46)/RealAuthFY10!L46)</f>
        <v>0.14739871883656511</v>
      </c>
      <c r="M46" s="139" t="str">
        <f>IF(ISERROR((RealAuthFY11!M46-RealAuthFY10!M46)/RealAuthFY10!M46),"",(RealAuthFY11!M46-RealAuthFY10!M46)/RealAuthFY10!M46)</f>
        <v/>
      </c>
      <c r="N46" s="139">
        <f>IF(ISERROR((RealAuthFY11!N46-RealAuthFY10!N46)/RealAuthFY10!N46),"",(RealAuthFY11!N46-RealAuthFY10!N46)/RealAuthFY10!N46)</f>
        <v>0</v>
      </c>
      <c r="O46" s="139">
        <f>IF(ISERROR((RealAuthFY11!O46-RealAuthFY10!O46)/RealAuthFY10!O46),"",(RealAuthFY11!O46-RealAuthFY10!O46)/RealAuthFY10!O46)</f>
        <v>0</v>
      </c>
      <c r="P46" s="139">
        <f>IF(ISERROR((RealAuthFY11!P46-RealAuthFY10!P46)/RealAuthFY10!P46),"",(RealAuthFY11!P46-RealAuthFY10!P46)/RealAuthFY10!P46)</f>
        <v>-0.66003000923361033</v>
      </c>
      <c r="Q46" s="139">
        <f>IF(ISERROR((RealAuthFY11!Q46-RealAuthFY10!Q46)/RealAuthFY10!Q46),"",(RealAuthFY11!Q46-RealAuthFY10!Q46)/RealAuthFY10!Q46)</f>
        <v>-0.18407202216066484</v>
      </c>
      <c r="R46" s="139">
        <f>IF(ISERROR((RealAuthFY11!R46-RealAuthFY10!R46)/RealAuthFY10!R46),"",(RealAuthFY11!R46-RealAuthFY10!R46)/RealAuthFY10!R46)</f>
        <v>7.1956179031248763E-2</v>
      </c>
      <c r="S46" s="139">
        <f>IF(ISERROR((RealAuthFY11!S46-RealAuthFY10!S46)/RealAuthFY10!S46),"",(RealAuthFY11!S46-RealAuthFY10!S46)/RealAuthFY10!S46)</f>
        <v>7.2024125633485578E-2</v>
      </c>
      <c r="T46" s="139">
        <f>IF(ISERROR((RealAuthFY11!T46-RealAuthFY10!T46)/RealAuthFY10!T46),"",(RealAuthFY11!T46-RealAuthFY10!T46)/RealAuthFY10!T46)</f>
        <v>7.198388231148771E-2</v>
      </c>
      <c r="U46" s="139">
        <f>IF(ISERROR((RealAuthFY11!U46-RealAuthFY10!U46)/RealAuthFY10!U46),"",(RealAuthFY11!U46-RealAuthFY10!U46)/RealAuthFY10!U46)</f>
        <v>2.1700358236765405E-2</v>
      </c>
    </row>
    <row r="47" spans="1:21" s="51" customFormat="1" ht="11.5" x14ac:dyDescent="0.25">
      <c r="A47" s="51">
        <f>'FY2016 RPDC '!A48</f>
        <v>42</v>
      </c>
      <c r="B47" s="51">
        <f>'FY2016 RPDC '!B48</f>
        <v>914</v>
      </c>
      <c r="C47" s="51">
        <f>'FY2016 RPDC '!C48</f>
        <v>914</v>
      </c>
      <c r="D47" s="56" t="str">
        <f>'FY2016 RPDC '!D48</f>
        <v>CAM</v>
      </c>
      <c r="E47" s="139">
        <f>IF(ISERROR((RealAuthFY11!E47-RealAuthFY10!E47)/RealAuthFY10!E47),"",(RealAuthFY11!E47-RealAuthFY10!E47)/RealAuthFY10!E47)</f>
        <v>-7.8669363902000456E-3</v>
      </c>
      <c r="F47" s="139">
        <f>IF(ISERROR((RealAuthFY11!F47-RealAuthFY10!F47)/RealAuthFY10!F47),"",(RealAuthFY11!F47-RealAuthFY10!F47)/RealAuthFY10!F47)</f>
        <v>1.2468827930174564E-2</v>
      </c>
      <c r="G47" s="139">
        <f>IF(ISERROR((RealAuthFY11!G47-RealAuthFY10!G47)/RealAuthFY10!G47),"",(RealAuthFY11!G47-RealAuthFY10!G47)/RealAuthFY10!G47)</f>
        <v>4.5039408256080122E-3</v>
      </c>
      <c r="H47" s="139" t="str">
        <f>IF(ISERROR((RealAuthFY11!H47-RealAuthFY10!H47)/RealAuthFY10!H47),"",(RealAuthFY11!H47-RealAuthFY10!H47)/RealAuthFY10!H47)</f>
        <v/>
      </c>
      <c r="I47" s="139">
        <f>IF(ISERROR((RealAuthFY11!I47-RealAuthFY10!I47)/RealAuthFY10!I47),"",(RealAuthFY11!I47-RealAuthFY10!I47)/RealAuthFY10!I47)</f>
        <v>9.9999999999999291E-3</v>
      </c>
      <c r="J47" s="139">
        <f>IF(ISERROR((RealAuthFY11!J47-RealAuthFY10!J47)/RealAuthFY10!J47),"",(RealAuthFY11!J47-RealAuthFY10!J47)/RealAuthFY10!J47)</f>
        <v>-2.8680121538499543E-2</v>
      </c>
      <c r="K47" s="139">
        <f>IF(ISERROR((RealAuthFY11!K47-RealAuthFY10!K47)/RealAuthFY10!K47),"",(RealAuthFY11!K47-RealAuthFY10!K47)/RealAuthFY10!K47)</f>
        <v>-1</v>
      </c>
      <c r="L47" s="139">
        <f>IF(ISERROR((RealAuthFY11!L47-RealAuthFY10!L47)/RealAuthFY10!L47),"",(RealAuthFY11!L47-RealAuthFY10!L47)/RealAuthFY10!L47)</f>
        <v>-0.20675543258977463</v>
      </c>
      <c r="M47" s="139">
        <f>IF(ISERROR((RealAuthFY11!M47-RealAuthFY10!M47)/RealAuthFY10!M47),"",(RealAuthFY11!M47-RealAuthFY10!M47)/RealAuthFY10!M47)</f>
        <v>1.9885872384575481E-2</v>
      </c>
      <c r="N47" s="139">
        <f>IF(ISERROR((RealAuthFY11!N47-RealAuthFY10!N47)/RealAuthFY10!N47),"",(RealAuthFY11!N47-RealAuthFY10!N47)/RealAuthFY10!N47)</f>
        <v>0</v>
      </c>
      <c r="O47" s="139" t="str">
        <f>IF(ISERROR((RealAuthFY11!O47-RealAuthFY10!O47)/RealAuthFY10!O47),"",(RealAuthFY11!O47-RealAuthFY10!O47)/RealAuthFY10!O47)</f>
        <v/>
      </c>
      <c r="P47" s="139">
        <f>IF(ISERROR((RealAuthFY11!P47-RealAuthFY10!P47)/RealAuthFY10!P47),"",(RealAuthFY11!P47-RealAuthFY10!P47)/RealAuthFY10!P47)</f>
        <v>1.0397717447691508</v>
      </c>
      <c r="Q47" s="139" t="str">
        <f>IF(ISERROR((RealAuthFY11!Q47-RealAuthFY10!Q47)/RealAuthFY10!Q47),"",(RealAuthFY11!Q47-RealAuthFY10!Q47)/RealAuthFY10!Q47)</f>
        <v/>
      </c>
      <c r="R47" s="139">
        <f>IF(ISERROR((RealAuthFY11!R47-RealAuthFY10!R47)/RealAuthFY10!R47),"",(RealAuthFY11!R47-RealAuthFY10!R47)/RealAuthFY10!R47)</f>
        <v>1.388280637516838E-6</v>
      </c>
      <c r="S47" s="139">
        <f>IF(ISERROR((RealAuthFY11!S47-RealAuthFY10!S47)/RealAuthFY10!S47),"",(RealAuthFY11!S47-RealAuthFY10!S47)/RealAuthFY10!S47)</f>
        <v>1.4412506212015648E-5</v>
      </c>
      <c r="T47" s="139">
        <f>IF(ISERROR((RealAuthFY11!T47-RealAuthFY10!T47)/RealAuthFY10!T47),"",(RealAuthFY11!T47-RealAuthFY10!T47)/RealAuthFY10!T47)</f>
        <v>-1.0044184366640802E-6</v>
      </c>
      <c r="U47" s="139">
        <f>IF(ISERROR((RealAuthFY11!U47-RealAuthFY10!U47)/RealAuthFY10!U47),"",(RealAuthFY11!U47-RealAuthFY10!U47)/RealAuthFY10!U47)</f>
        <v>1.7915312361965866E-4</v>
      </c>
    </row>
    <row r="48" spans="1:21" s="51" customFormat="1" ht="11.5" x14ac:dyDescent="0.25">
      <c r="A48" s="51">
        <f>'FY2016 RPDC '!A49</f>
        <v>43</v>
      </c>
      <c r="B48" s="51">
        <f>'FY2016 RPDC '!B49</f>
        <v>936</v>
      </c>
      <c r="C48" s="51">
        <f>'FY2016 RPDC '!C49</f>
        <v>936</v>
      </c>
      <c r="D48" s="56" t="str">
        <f>'FY2016 RPDC '!D49</f>
        <v>CAMANCHE</v>
      </c>
      <c r="E48" s="139">
        <f>IF(ISERROR((RealAuthFY11!E48-RealAuthFY10!E48)/RealAuthFY10!E48),"",(RealAuthFY11!E48-RealAuthFY10!E48)/RealAuthFY10!E48)</f>
        <v>-2.2222222222222171E-2</v>
      </c>
      <c r="F48" s="139">
        <f>IF(ISERROR((RealAuthFY11!F48-RealAuthFY10!F48)/RealAuthFY10!F48),"",(RealAuthFY11!F48-RealAuthFY10!F48)/RealAuthFY10!F48)</f>
        <v>1.2566760917373547E-2</v>
      </c>
      <c r="G48" s="139">
        <f>IF(ISERROR((RealAuthFY11!G48-RealAuthFY10!G48)/RealAuthFY10!G48),"",(RealAuthFY11!G48-RealAuthFY10!G48)/RealAuthFY10!G48)</f>
        <v>-9.9347226585680543E-3</v>
      </c>
      <c r="H48" s="139" t="str">
        <f>IF(ISERROR((RealAuthFY11!H48-RealAuthFY10!H48)/RealAuthFY10!H48),"",(RealAuthFY11!H48-RealAuthFY10!H48)/RealAuthFY10!H48)</f>
        <v/>
      </c>
      <c r="I48" s="139">
        <f>IF(ISERROR((RealAuthFY11!I48-RealAuthFY10!I48)/RealAuthFY10!I48),"",(RealAuthFY11!I48-RealAuthFY10!I48)/RealAuthFY10!I48)</f>
        <v>9.9999999999999273E-3</v>
      </c>
      <c r="J48" s="139">
        <f>IF(ISERROR((RealAuthFY11!J48-RealAuthFY10!J48)/RealAuthFY10!J48),"",(RealAuthFY11!J48-RealAuthFY10!J48)/RealAuthFY10!J48)</f>
        <v>0.16777465221660362</v>
      </c>
      <c r="K48" s="139">
        <f>IF(ISERROR((RealAuthFY11!K48-RealAuthFY10!K48)/RealAuthFY10!K48),"",(RealAuthFY11!K48-RealAuthFY10!K48)/RealAuthFY10!K48)</f>
        <v>-0.60938560509930062</v>
      </c>
      <c r="L48" s="139">
        <f>IF(ISERROR((RealAuthFY11!L48-RealAuthFY10!L48)/RealAuthFY10!L48),"",(RealAuthFY11!L48-RealAuthFY10!L48)/RealAuthFY10!L48)</f>
        <v>-2.1604815019713737E-2</v>
      </c>
      <c r="M48" s="139">
        <f>IF(ISERROR((RealAuthFY11!M48-RealAuthFY10!M48)/RealAuthFY10!M48),"",(RealAuthFY11!M48-RealAuthFY10!M48)/RealAuthFY10!M48)</f>
        <v>0.21421141272042798</v>
      </c>
      <c r="N48" s="139">
        <f>IF(ISERROR((RealAuthFY11!N48-RealAuthFY10!N48)/RealAuthFY10!N48),"",(RealAuthFY11!N48-RealAuthFY10!N48)/RealAuthFY10!N48)</f>
        <v>0</v>
      </c>
      <c r="O48" s="139" t="str">
        <f>IF(ISERROR((RealAuthFY11!O48-RealAuthFY10!O48)/RealAuthFY10!O48),"",(RealAuthFY11!O48-RealAuthFY10!O48)/RealAuthFY10!O48)</f>
        <v/>
      </c>
      <c r="P48" s="139">
        <f>IF(ISERROR((RealAuthFY11!P48-RealAuthFY10!P48)/RealAuthFY10!P48),"",(RealAuthFY11!P48-RealAuthFY10!P48)/RealAuthFY10!P48)</f>
        <v>-5.8519150752160388E-2</v>
      </c>
      <c r="Q48" s="139">
        <f>IF(ISERROR((RealAuthFY11!Q48-RealAuthFY10!Q48)/RealAuthFY10!Q48),"",(RealAuthFY11!Q48-RealAuthFY10!Q48)/RealAuthFY10!Q48)</f>
        <v>0.35991678224687934</v>
      </c>
      <c r="R48" s="139">
        <f>IF(ISERROR((RealAuthFY11!R48-RealAuthFY10!R48)/RealAuthFY10!R48),"",(RealAuthFY11!R48-RealAuthFY10!R48)/RealAuthFY10!R48)</f>
        <v>-1.3285961573629461E-7</v>
      </c>
      <c r="S48" s="139">
        <f>IF(ISERROR((RealAuthFY11!S48-RealAuthFY10!S48)/RealAuthFY10!S48),"",(RealAuthFY11!S48-RealAuthFY10!S48)/RealAuthFY10!S48)</f>
        <v>1.9905453083020806E-7</v>
      </c>
      <c r="T48" s="139">
        <f>IF(ISERROR((RealAuthFY11!T48-RealAuthFY10!T48)/RealAuthFY10!T48),"",(RealAuthFY11!T48-RealAuthFY10!T48)/RealAuthFY10!T48)</f>
        <v>1.2690825682169134E-6</v>
      </c>
      <c r="U48" s="139">
        <f>IF(ISERROR((RealAuthFY11!U48-RealAuthFY10!U48)/RealAuthFY10!U48),"",(RealAuthFY11!U48-RealAuthFY10!U48)/RealAuthFY10!U48)</f>
        <v>-6.5427789199134613E-3</v>
      </c>
    </row>
    <row r="49" spans="1:21" s="51" customFormat="1" ht="11.5" x14ac:dyDescent="0.25">
      <c r="A49" s="51">
        <f>'FY2016 RPDC '!A50</f>
        <v>44</v>
      </c>
      <c r="B49" s="51">
        <f>'FY2016 RPDC '!B50</f>
        <v>977</v>
      </c>
      <c r="C49" s="51">
        <f>'FY2016 RPDC '!C50</f>
        <v>977</v>
      </c>
      <c r="D49" s="56" t="str">
        <f>'FY2016 RPDC '!D50</f>
        <v>CARDINAL</v>
      </c>
      <c r="E49" s="139">
        <f>IF(ISERROR((RealAuthFY11!E49-RealAuthFY10!E49)/RealAuthFY10!E49),"",(RealAuthFY11!E49-RealAuthFY10!E49)/RealAuthFY10!E49)</f>
        <v>-7.4542429284525716E-2</v>
      </c>
      <c r="F49" s="139">
        <f>IF(ISERROR((RealAuthFY11!F49-RealAuthFY10!F49)/RealAuthFY10!F49),"",(RealAuthFY11!F49-RealAuthFY10!F49)/RealAuthFY10!F49)</f>
        <v>1.2566760917373547E-2</v>
      </c>
      <c r="G49" s="139">
        <f>IF(ISERROR((RealAuthFY11!G49-RealAuthFY10!G49)/RealAuthFY10!G49),"",(RealAuthFY11!G49-RealAuthFY10!G49)/RealAuthFY10!G49)</f>
        <v>-6.2912425254171053E-2</v>
      </c>
      <c r="H49" s="139" t="str">
        <f>IF(ISERROR((RealAuthFY11!H49-RealAuthFY10!H49)/RealAuthFY10!H49),"",(RealAuthFY11!H49-RealAuthFY10!H49)/RealAuthFY10!H49)</f>
        <v/>
      </c>
      <c r="I49" s="139">
        <f>IF(ISERROR((RealAuthFY11!I49-RealAuthFY10!I49)/RealAuthFY10!I49),"",(RealAuthFY11!I49-RealAuthFY10!I49)/RealAuthFY10!I49)</f>
        <v>1.0000000000000038E-2</v>
      </c>
      <c r="J49" s="139">
        <f>IF(ISERROR((RealAuthFY11!J49-RealAuthFY10!J49)/RealAuthFY10!J49),"",(RealAuthFY11!J49-RealAuthFY10!J49)/RealAuthFY10!J49)</f>
        <v>-3.4246597607489632E-2</v>
      </c>
      <c r="K49" s="139">
        <f>IF(ISERROR((RealAuthFY11!K49-RealAuthFY10!K49)/RealAuthFY10!K49),"",(RealAuthFY11!K49-RealAuthFY10!K49)/RealAuthFY10!K49)</f>
        <v>-1.929078203350048E-2</v>
      </c>
      <c r="L49" s="139">
        <f>IF(ISERROR((RealAuthFY11!L49-RealAuthFY10!L49)/RealAuthFY10!L49),"",(RealAuthFY11!L49-RealAuthFY10!L49)/RealAuthFY10!L49)</f>
        <v>1.9937586685159502E-2</v>
      </c>
      <c r="M49" s="139">
        <f>IF(ISERROR((RealAuthFY11!M49-RealAuthFY10!M49)/RealAuthFY10!M49),"",(RealAuthFY11!M49-RealAuthFY10!M49)/RealAuthFY10!M49)</f>
        <v>0.29357937823483643</v>
      </c>
      <c r="N49" s="139">
        <f>IF(ISERROR((RealAuthFY11!N49-RealAuthFY10!N49)/RealAuthFY10!N49),"",(RealAuthFY11!N49-RealAuthFY10!N49)/RealAuthFY10!N49)</f>
        <v>0</v>
      </c>
      <c r="O49" s="139" t="str">
        <f>IF(ISERROR((RealAuthFY11!O49-RealAuthFY10!O49)/RealAuthFY10!O49),"",(RealAuthFY11!O49-RealAuthFY10!O49)/RealAuthFY10!O49)</f>
        <v/>
      </c>
      <c r="P49" s="139" t="str">
        <f>IF(ISERROR((RealAuthFY11!P49-RealAuthFY10!P49)/RealAuthFY10!P49),"",(RealAuthFY11!P49-RealAuthFY10!P49)/RealAuthFY10!P49)</f>
        <v/>
      </c>
      <c r="Q49" s="139" t="str">
        <f>IF(ISERROR((RealAuthFY11!Q49-RealAuthFY10!Q49)/RealAuthFY10!Q49),"",(RealAuthFY11!Q49-RealAuthFY10!Q49)/RealAuthFY10!Q49)</f>
        <v/>
      </c>
      <c r="R49" s="139">
        <f>IF(ISERROR((RealAuthFY11!R49-RealAuthFY10!R49)/RealAuthFY10!R49),"",(RealAuthFY11!R49-RealAuthFY10!R49)/RealAuthFY10!R49)</f>
        <v>1.8281355932203389</v>
      </c>
      <c r="S49" s="139">
        <f>IF(ISERROR((RealAuthFY11!S49-RealAuthFY10!S49)/RealAuthFY10!S49),"",(RealAuthFY11!S49-RealAuthFY10!S49)/RealAuthFY10!S49)</f>
        <v>1.8282467227575796</v>
      </c>
      <c r="T49" s="139">
        <f>IF(ISERROR((RealAuthFY11!T49-RealAuthFY10!T49)/RealAuthFY10!T49),"",(RealAuthFY11!T49-RealAuthFY10!T49)/RealAuthFY10!T49)</f>
        <v>1.8280945468553631</v>
      </c>
      <c r="U49" s="139">
        <f>IF(ISERROR((RealAuthFY11!U49-RealAuthFY10!U49)/RealAuthFY10!U49),"",(RealAuthFY11!U49-RealAuthFY10!U49)/RealAuthFY10!U49)</f>
        <v>9.6332775126742015E-2</v>
      </c>
    </row>
    <row r="50" spans="1:21" s="51" customFormat="1" ht="11.5" x14ac:dyDescent="0.25">
      <c r="A50" s="51">
        <f>'FY2016 RPDC '!A51</f>
        <v>45</v>
      </c>
      <c r="B50" s="51">
        <f>'FY2016 RPDC '!B51</f>
        <v>981</v>
      </c>
      <c r="C50" s="51">
        <f>'FY2016 RPDC '!C51</f>
        <v>981</v>
      </c>
      <c r="D50" s="56" t="str">
        <f>'FY2016 RPDC '!D51</f>
        <v>CARLISLE</v>
      </c>
      <c r="E50" s="139">
        <f>IF(ISERROR((RealAuthFY11!E50-RealAuthFY10!E50)/RealAuthFY10!E50),"",(RealAuthFY11!E50-RealAuthFY10!E50)/RealAuthFY10!E50)</f>
        <v>2.346883468834686E-2</v>
      </c>
      <c r="F50" s="139">
        <f>IF(ISERROR((RealAuthFY11!F50-RealAuthFY10!F50)/RealAuthFY10!F50),"",(RealAuthFY11!F50-RealAuthFY10!F50)/RealAuthFY10!F50)</f>
        <v>1.2566760917373547E-2</v>
      </c>
      <c r="G50" s="139">
        <f>IF(ISERROR((RealAuthFY11!G50-RealAuthFY10!G50)/RealAuthFY10!G50),"",(RealAuthFY11!G50-RealAuthFY10!G50)/RealAuthFY10!G50)</f>
        <v>3.6330522840258152E-2</v>
      </c>
      <c r="H50" s="139" t="str">
        <f>IF(ISERROR((RealAuthFY11!H50-RealAuthFY10!H50)/RealAuthFY10!H50),"",(RealAuthFY11!H50-RealAuthFY10!H50)/RealAuthFY10!H50)</f>
        <v/>
      </c>
      <c r="I50" s="139">
        <f>IF(ISERROR((RealAuthFY11!I50-RealAuthFY10!I50)/RealAuthFY10!I50),"",(RealAuthFY11!I50-RealAuthFY10!I50)/RealAuthFY10!I50)</f>
        <v>3.6330522840258152E-2</v>
      </c>
      <c r="J50" s="139">
        <f>IF(ISERROR((RealAuthFY11!J50-RealAuthFY10!J50)/RealAuthFY10!J50),"",(RealAuthFY11!J50-RealAuthFY10!J50)/RealAuthFY10!J50)</f>
        <v>7.4033147997233109E-2</v>
      </c>
      <c r="K50" s="139">
        <f>IF(ISERROR((RealAuthFY11!K50-RealAuthFY10!K50)/RealAuthFY10!K50),"",(RealAuthFY11!K50-RealAuthFY10!K50)/RealAuthFY10!K50)</f>
        <v>0.52905018524755809</v>
      </c>
      <c r="L50" s="139">
        <f>IF(ISERROR((RealAuthFY11!L50-RealAuthFY10!L50)/RealAuthFY10!L50),"",(RealAuthFY11!L50-RealAuthFY10!L50)/RealAuthFY10!L50)</f>
        <v>-4.0245302827068792E-2</v>
      </c>
      <c r="M50" s="139" t="str">
        <f>IF(ISERROR((RealAuthFY11!M50-RealAuthFY10!M50)/RealAuthFY10!M50),"",(RealAuthFY11!M50-RealAuthFY10!M50)/RealAuthFY10!M50)</f>
        <v/>
      </c>
      <c r="N50" s="139">
        <f>IF(ISERROR((RealAuthFY11!N50-RealAuthFY10!N50)/RealAuthFY10!N50),"",(RealAuthFY11!N50-RealAuthFY10!N50)/RealAuthFY10!N50)</f>
        <v>0</v>
      </c>
      <c r="O50" s="139" t="str">
        <f>IF(ISERROR((RealAuthFY11!O50-RealAuthFY10!O50)/RealAuthFY10!O50),"",(RealAuthFY11!O50-RealAuthFY10!O50)/RealAuthFY10!O50)</f>
        <v/>
      </c>
      <c r="P50" s="139">
        <f>IF(ISERROR((RealAuthFY11!P50-RealAuthFY10!P50)/RealAuthFY10!P50),"",(RealAuthFY11!P50-RealAuthFY10!P50)/RealAuthFY10!P50)</f>
        <v>-7.330291803178289E-2</v>
      </c>
      <c r="Q50" s="139">
        <f>IF(ISERROR((RealAuthFY11!Q50-RealAuthFY10!Q50)/RealAuthFY10!Q50),"",(RealAuthFY11!Q50-RealAuthFY10!Q50)/RealAuthFY10!Q50)</f>
        <v>1.9366790165038734E-2</v>
      </c>
      <c r="R50" s="139">
        <f>IF(ISERROR((RealAuthFY11!R50-RealAuthFY10!R50)/RealAuthFY10!R50),"",(RealAuthFY11!R50-RealAuthFY10!R50)/RealAuthFY10!R50)</f>
        <v>5.8227536798230393</v>
      </c>
      <c r="S50" s="139">
        <f>IF(ISERROR((RealAuthFY11!S50-RealAuthFY10!S50)/RealAuthFY10!S50),"",(RealAuthFY11!S50-RealAuthFY10!S50)/RealAuthFY10!S50)</f>
        <v>5.8230609683265131</v>
      </c>
      <c r="T50" s="139">
        <f>IF(ISERROR((RealAuthFY11!T50-RealAuthFY10!T50)/RealAuthFY10!T50),"",(RealAuthFY11!T50-RealAuthFY10!T50)/RealAuthFY10!T50)</f>
        <v>5.823203427692385</v>
      </c>
      <c r="U50" s="139">
        <f>IF(ISERROR((RealAuthFY11!U50-RealAuthFY10!U50)/RealAuthFY10!U50),"",(RealAuthFY11!U50-RealAuthFY10!U50)/RealAuthFY10!U50)</f>
        <v>0.1299319032711034</v>
      </c>
    </row>
    <row r="51" spans="1:21" s="51" customFormat="1" ht="11.5" x14ac:dyDescent="0.25">
      <c r="A51" s="51">
        <f>'FY2016 RPDC '!A52</f>
        <v>46</v>
      </c>
      <c r="B51" s="51">
        <f>'FY2016 RPDC '!B52</f>
        <v>999</v>
      </c>
      <c r="C51" s="51">
        <f>'FY2016 RPDC '!C52</f>
        <v>999</v>
      </c>
      <c r="D51" s="56" t="str">
        <f>'FY2016 RPDC '!D52</f>
        <v>CARROLL</v>
      </c>
      <c r="E51" s="139">
        <f>IF(ISERROR((RealAuthFY11!E51-RealAuthFY10!E51)/RealAuthFY10!E51),"",(RealAuthFY11!E51-RealAuthFY10!E51)/RealAuthFY10!E51)</f>
        <v>9.4902709800643806E-3</v>
      </c>
      <c r="F51" s="139">
        <f>IF(ISERROR((RealAuthFY11!F51-RealAuthFY10!F51)/RealAuthFY10!F51),"",(RealAuthFY11!F51-RealAuthFY10!F51)/RealAuthFY10!F51)</f>
        <v>1.2566760917373547E-2</v>
      </c>
      <c r="G51" s="139">
        <f>IF(ISERROR((RealAuthFY11!G51-RealAuthFY10!G51)/RealAuthFY10!G51),"",(RealAuthFY11!G51-RealAuthFY10!G51)/RealAuthFY10!G51)</f>
        <v>2.2176332199344406E-2</v>
      </c>
      <c r="H51" s="139" t="str">
        <f>IF(ISERROR((RealAuthFY11!H51-RealAuthFY10!H51)/RealAuthFY10!H51),"",(RealAuthFY11!H51-RealAuthFY10!H51)/RealAuthFY10!H51)</f>
        <v/>
      </c>
      <c r="I51" s="139">
        <f>IF(ISERROR((RealAuthFY11!I51-RealAuthFY10!I51)/RealAuthFY10!I51),"",(RealAuthFY11!I51-RealAuthFY10!I51)/RealAuthFY10!I51)</f>
        <v>2.2176332199344406E-2</v>
      </c>
      <c r="J51" s="139">
        <f>IF(ISERROR((RealAuthFY11!J51-RealAuthFY10!J51)/RealAuthFY10!J51),"",(RealAuthFY11!J51-RealAuthFY10!J51)/RealAuthFY10!J51)</f>
        <v>7.1763045358867752E-2</v>
      </c>
      <c r="K51" s="139">
        <f>IF(ISERROR((RealAuthFY11!K51-RealAuthFY10!K51)/RealAuthFY10!K51),"",(RealAuthFY11!K51-RealAuthFY10!K51)/RealAuthFY10!K51)</f>
        <v>1.9735713059893599E-2</v>
      </c>
      <c r="L51" s="139">
        <f>IF(ISERROR((RealAuthFY11!L51-RealAuthFY10!L51)/RealAuthFY10!L51),"",(RealAuthFY11!L51-RealAuthFY10!L51)/RealAuthFY10!L51)</f>
        <v>0.19230637219310637</v>
      </c>
      <c r="M51" s="139" t="str">
        <f>IF(ISERROR((RealAuthFY11!M51-RealAuthFY10!M51)/RealAuthFY10!M51),"",(RealAuthFY11!M51-RealAuthFY10!M51)/RealAuthFY10!M51)</f>
        <v/>
      </c>
      <c r="N51" s="139">
        <f>IF(ISERROR((RealAuthFY11!N51-RealAuthFY10!N51)/RealAuthFY10!N51),"",(RealAuthFY11!N51-RealAuthFY10!N51)/RealAuthFY10!N51)</f>
        <v>0</v>
      </c>
      <c r="O51" s="139" t="str">
        <f>IF(ISERROR((RealAuthFY11!O51-RealAuthFY10!O51)/RealAuthFY10!O51),"",(RealAuthFY11!O51-RealAuthFY10!O51)/RealAuthFY10!O51)</f>
        <v/>
      </c>
      <c r="P51" s="139" t="str">
        <f>IF(ISERROR((RealAuthFY11!P51-RealAuthFY10!P51)/RealAuthFY10!P51),"",(RealAuthFY11!P51-RealAuthFY10!P51)/RealAuthFY10!P51)</f>
        <v/>
      </c>
      <c r="Q51" s="139" t="str">
        <f>IF(ISERROR((RealAuthFY11!Q51-RealAuthFY10!Q51)/RealAuthFY10!Q51),"",(RealAuthFY11!Q51-RealAuthFY10!Q51)/RealAuthFY10!Q51)</f>
        <v/>
      </c>
      <c r="R51" s="139">
        <f>IF(ISERROR((RealAuthFY11!R51-RealAuthFY10!R51)/RealAuthFY10!R51),"",(RealAuthFY11!R51-RealAuthFY10!R51)/RealAuthFY10!R51)</f>
        <v>2.4613063641770401</v>
      </c>
      <c r="S51" s="139">
        <f>IF(ISERROR((RealAuthFY11!S51-RealAuthFY10!S51)/RealAuthFY10!S51),"",(RealAuthFY11!S51-RealAuthFY10!S51)/RealAuthFY10!S51)</f>
        <v>2.4611046287163401</v>
      </c>
      <c r="T51" s="139">
        <f>IF(ISERROR((RealAuthFY11!T51-RealAuthFY10!T51)/RealAuthFY10!T51),"",(RealAuthFY11!T51-RealAuthFY10!T51)/RealAuthFY10!T51)</f>
        <v>2.461403149387515</v>
      </c>
      <c r="U51" s="139">
        <f>IF(ISERROR((RealAuthFY11!U51-RealAuthFY10!U51)/RealAuthFY10!U51),"",(RealAuthFY11!U51-RealAuthFY10!U51)/RealAuthFY10!U51)</f>
        <v>0.10096230604761264</v>
      </c>
    </row>
    <row r="52" spans="1:21" s="51" customFormat="1" ht="11.5" x14ac:dyDescent="0.25">
      <c r="A52" s="51">
        <f>'FY2016 RPDC '!A53</f>
        <v>47</v>
      </c>
      <c r="B52" s="51">
        <f>'FY2016 RPDC '!B53</f>
        <v>1044</v>
      </c>
      <c r="C52" s="51">
        <f>'FY2016 RPDC '!C53</f>
        <v>1044</v>
      </c>
      <c r="D52" s="56" t="str">
        <f>'FY2016 RPDC '!D53</f>
        <v>CEDAR FALLS</v>
      </c>
      <c r="E52" s="139">
        <f>IF(ISERROR((RealAuthFY11!E52-RealAuthFY10!E52)/RealAuthFY10!E52),"",(RealAuthFY11!E52-RealAuthFY10!E52)/RealAuthFY10!E52)</f>
        <v>9.9195324236998235E-3</v>
      </c>
      <c r="F52" s="139">
        <f>IF(ISERROR((RealAuthFY11!F52-RealAuthFY10!F52)/RealAuthFY10!F52),"",(RealAuthFY11!F52-RealAuthFY10!F52)/RealAuthFY10!F52)</f>
        <v>1.2552957790679428E-2</v>
      </c>
      <c r="G52" s="139">
        <f>IF(ISERROR((RealAuthFY11!G52-RealAuthFY10!G52)/RealAuthFY10!G52),"",(RealAuthFY11!G52-RealAuthFY10!G52)/RealAuthFY10!G52)</f>
        <v>2.2597019592829146E-2</v>
      </c>
      <c r="H52" s="139" t="str">
        <f>IF(ISERROR((RealAuthFY11!H52-RealAuthFY10!H52)/RealAuthFY10!H52),"",(RealAuthFY11!H52-RealAuthFY10!H52)/RealAuthFY10!H52)</f>
        <v/>
      </c>
      <c r="I52" s="139">
        <f>IF(ISERROR((RealAuthFY11!I52-RealAuthFY10!I52)/RealAuthFY10!I52),"",(RealAuthFY11!I52-RealAuthFY10!I52)/RealAuthFY10!I52)</f>
        <v>2.2597019592829146E-2</v>
      </c>
      <c r="J52" s="139">
        <f>IF(ISERROR((RealAuthFY11!J52-RealAuthFY10!J52)/RealAuthFY10!J52),"",(RealAuthFY11!J52-RealAuthFY10!J52)/RealAuthFY10!J52)</f>
        <v>-5.2915098078066179E-2</v>
      </c>
      <c r="K52" s="139">
        <f>IF(ISERROR((RealAuthFY11!K52-RealAuthFY10!K52)/RealAuthFY10!K52),"",(RealAuthFY11!K52-RealAuthFY10!K52)/RealAuthFY10!K52)</f>
        <v>-0.32004160887656036</v>
      </c>
      <c r="L52" s="139">
        <f>IF(ISERROR((RealAuthFY11!L52-RealAuthFY10!L52)/RealAuthFY10!L52),"",(RealAuthFY11!L52-RealAuthFY10!L52)/RealAuthFY10!L52)</f>
        <v>4.4476492225394758E-2</v>
      </c>
      <c r="M52" s="139">
        <f>IF(ISERROR((RealAuthFY11!M52-RealAuthFY10!M52)/RealAuthFY10!M52),"",(RealAuthFY11!M52-RealAuthFY10!M52)/RealAuthFY10!M52)</f>
        <v>1.9937586685159502E-2</v>
      </c>
      <c r="N52" s="139" t="str">
        <f>IF(ISERROR((RealAuthFY11!N52-RealAuthFY10!N52)/RealAuthFY10!N52),"",(RealAuthFY11!N52-RealAuthFY10!N52)/RealAuthFY10!N52)</f>
        <v/>
      </c>
      <c r="O52" s="139" t="str">
        <f>IF(ISERROR((RealAuthFY11!O52-RealAuthFY10!O52)/RealAuthFY10!O52),"",(RealAuthFY11!O52-RealAuthFY10!O52)/RealAuthFY10!O52)</f>
        <v/>
      </c>
      <c r="P52" s="139">
        <f>IF(ISERROR((RealAuthFY11!P52-RealAuthFY10!P52)/RealAuthFY10!P52),"",(RealAuthFY11!P52-RealAuthFY10!P52)/RealAuthFY10!P52)</f>
        <v>-1</v>
      </c>
      <c r="Q52" s="139">
        <f>IF(ISERROR((RealAuthFY11!Q52-RealAuthFY10!Q52)/RealAuthFY10!Q52),"",(RealAuthFY11!Q52-RealAuthFY10!Q52)/RealAuthFY10!Q52)</f>
        <v>0.28706409748365358</v>
      </c>
      <c r="R52" s="139">
        <f>IF(ISERROR((RealAuthFY11!R52-RealAuthFY10!R52)/RealAuthFY10!R52),"",(RealAuthFY11!R52-RealAuthFY10!R52)/RealAuthFY10!R52)</f>
        <v>4.2467926848852073</v>
      </c>
      <c r="S52" s="139">
        <f>IF(ISERROR((RealAuthFY11!S52-RealAuthFY10!S52)/RealAuthFY10!S52),"",(RealAuthFY11!S52-RealAuthFY10!S52)/RealAuthFY10!S52)</f>
        <v>4.2463888680080508</v>
      </c>
      <c r="T52" s="139">
        <f>IF(ISERROR((RealAuthFY11!T52-RealAuthFY10!T52)/RealAuthFY10!T52),"",(RealAuthFY11!T52-RealAuthFY10!T52)/RealAuthFY10!T52)</f>
        <v>4.2466531365934088</v>
      </c>
      <c r="U52" s="139">
        <f>IF(ISERROR((RealAuthFY11!U52-RealAuthFY10!U52)/RealAuthFY10!U52),"",(RealAuthFY11!U52-RealAuthFY10!U52)/RealAuthFY10!U52)</f>
        <v>0.10469231254877401</v>
      </c>
    </row>
    <row r="53" spans="1:21" s="51" customFormat="1" ht="11.5" x14ac:dyDescent="0.25">
      <c r="A53" s="51">
        <f>'FY2016 RPDC '!A54</f>
        <v>48</v>
      </c>
      <c r="B53" s="51">
        <f>'FY2016 RPDC '!B54</f>
        <v>1053</v>
      </c>
      <c r="C53" s="51">
        <f>'FY2016 RPDC '!C54</f>
        <v>1053</v>
      </c>
      <c r="D53" s="56" t="str">
        <f>'FY2016 RPDC '!D54</f>
        <v>CEDAR RAPIDS</v>
      </c>
      <c r="E53" s="139">
        <f>IF(ISERROR((RealAuthFY11!E53-RealAuthFY10!E53)/RealAuthFY10!E53),"",(RealAuthFY11!E53-RealAuthFY10!E53)/RealAuthFY10!E53)</f>
        <v>-1.3282181123886849E-3</v>
      </c>
      <c r="F53" s="139">
        <f>IF(ISERROR((RealAuthFY11!F53-RealAuthFY10!F53)/RealAuthFY10!F53),"",(RealAuthFY11!F53-RealAuthFY10!F53)/RealAuthFY10!F53)</f>
        <v>1.2566760917373547E-2</v>
      </c>
      <c r="G53" s="139">
        <f>IF(ISERROR((RealAuthFY11!G53-RealAuthFY10!G53)/RealAuthFY10!G53),"",(RealAuthFY11!G53-RealAuthFY10!G53)/RealAuthFY10!G53)</f>
        <v>1.1221853289304771E-2</v>
      </c>
      <c r="H53" s="139" t="str">
        <f>IF(ISERROR((RealAuthFY11!H53-RealAuthFY10!H53)/RealAuthFY10!H53),"",(RealAuthFY11!H53-RealAuthFY10!H53)/RealAuthFY10!H53)</f>
        <v/>
      </c>
      <c r="I53" s="139">
        <f>IF(ISERROR((RealAuthFY11!I53-RealAuthFY10!I53)/RealAuthFY10!I53),"",(RealAuthFY11!I53-RealAuthFY10!I53)/RealAuthFY10!I53)</f>
        <v>1.1221853289304771E-2</v>
      </c>
      <c r="J53" s="139">
        <f>IF(ISERROR((RealAuthFY11!J53-RealAuthFY10!J53)/RealAuthFY10!J53),"",(RealAuthFY11!J53-RealAuthFY10!J53)/RealAuthFY10!J53)</f>
        <v>-9.0564860409657458E-2</v>
      </c>
      <c r="K53" s="139">
        <f>IF(ISERROR((RealAuthFY11!K53-RealAuthFY10!K53)/RealAuthFY10!K53),"",(RealAuthFY11!K53-RealAuthFY10!K53)/RealAuthFY10!K53)</f>
        <v>-1</v>
      </c>
      <c r="L53" s="139">
        <f>IF(ISERROR((RealAuthFY11!L53-RealAuthFY10!L53)/RealAuthFY10!L53),"",(RealAuthFY11!L53-RealAuthFY10!L53)/RealAuthFY10!L53)</f>
        <v>0.40524734165510867</v>
      </c>
      <c r="M53" s="139">
        <f>IF(ISERROR((RealAuthFY11!M53-RealAuthFY10!M53)/RealAuthFY10!M53),"",(RealAuthFY11!M53-RealAuthFY10!M53)/RealAuthFY10!M53)</f>
        <v>-0.32004160887656036</v>
      </c>
      <c r="N53" s="139">
        <f>IF(ISERROR((RealAuthFY11!N53-RealAuthFY10!N53)/RealAuthFY10!N53),"",(RealAuthFY11!N53-RealAuthFY10!N53)/RealAuthFY10!N53)</f>
        <v>0</v>
      </c>
      <c r="O53" s="139" t="str">
        <f>IF(ISERROR((RealAuthFY11!O53-RealAuthFY10!O53)/RealAuthFY10!O53),"",(RealAuthFY11!O53-RealAuthFY10!O53)/RealAuthFY10!O53)</f>
        <v/>
      </c>
      <c r="P53" s="139">
        <f>IF(ISERROR((RealAuthFY11!P53-RealAuthFY10!P53)/RealAuthFY10!P53),"",(RealAuthFY11!P53-RealAuthFY10!P53)/RealAuthFY10!P53)</f>
        <v>-0.80876170249653268</v>
      </c>
      <c r="Q53" s="139" t="str">
        <f>IF(ISERROR((RealAuthFY11!Q53-RealAuthFY10!Q53)/RealAuthFY10!Q53),"",(RealAuthFY11!Q53-RealAuthFY10!Q53)/RealAuthFY10!Q53)</f>
        <v/>
      </c>
      <c r="R53" s="139">
        <f>IF(ISERROR((RealAuthFY11!R53-RealAuthFY10!R53)/RealAuthFY10!R53),"",(RealAuthFY11!R53-RealAuthFY10!R53)/RealAuthFY10!R53)</f>
        <v>26.212171025655433</v>
      </c>
      <c r="S53" s="139">
        <f>IF(ISERROR((RealAuthFY11!S53-RealAuthFY10!S53)/RealAuthFY10!S53),"",(RealAuthFY11!S53-RealAuthFY10!S53)/RealAuthFY10!S53)</f>
        <v>26.213910571975035</v>
      </c>
      <c r="T53" s="139">
        <f>IF(ISERROR((RealAuthFY11!T53-RealAuthFY10!T53)/RealAuthFY10!T53),"",(RealAuthFY11!T53-RealAuthFY10!T53)/RealAuthFY10!T53)</f>
        <v>26.21249625400883</v>
      </c>
      <c r="U53" s="139">
        <f>IF(ISERROR((RealAuthFY11!U53-RealAuthFY10!U53)/RealAuthFY10!U53),"",(RealAuthFY11!U53-RealAuthFY10!U53)/RealAuthFY10!U53)</f>
        <v>0.11162587648359308</v>
      </c>
    </row>
    <row r="54" spans="1:21" s="51" customFormat="1" ht="11.5" x14ac:dyDescent="0.25">
      <c r="A54" s="51">
        <f>'FY2016 RPDC '!A55</f>
        <v>49</v>
      </c>
      <c r="B54" s="51">
        <f>'FY2016 RPDC '!B55</f>
        <v>1062</v>
      </c>
      <c r="C54" s="51">
        <f>'FY2016 RPDC '!C55</f>
        <v>1062</v>
      </c>
      <c r="D54" s="56" t="str">
        <f>'FY2016 RPDC '!D55</f>
        <v>CENTER POINT-URBANA</v>
      </c>
      <c r="E54" s="139">
        <f>IF(ISERROR((RealAuthFY11!E54-RealAuthFY10!E54)/RealAuthFY10!E54),"",(RealAuthFY11!E54-RealAuthFY10!E54)/RealAuthFY10!E54)</f>
        <v>-6.0679611650499234E-4</v>
      </c>
      <c r="F54" s="139">
        <f>IF(ISERROR((RealAuthFY11!F54-RealAuthFY10!F54)/RealAuthFY10!F54),"",(RealAuthFY11!F54-RealAuthFY10!F54)/RealAuthFY10!F54)</f>
        <v>1.2566760917373547E-2</v>
      </c>
      <c r="G54" s="139">
        <f>IF(ISERROR((RealAuthFY11!G54-RealAuthFY10!G54)/RealAuthFY10!G54),"",(RealAuthFY11!G54-RealAuthFY10!G54)/RealAuthFY10!G54)</f>
        <v>1.1952387567923163E-2</v>
      </c>
      <c r="H54" s="139" t="str">
        <f>IF(ISERROR((RealAuthFY11!H54-RealAuthFY10!H54)/RealAuthFY10!H54),"",(RealAuthFY11!H54-RealAuthFY10!H54)/RealAuthFY10!H54)</f>
        <v/>
      </c>
      <c r="I54" s="139">
        <f>IF(ISERROR((RealAuthFY11!I54-RealAuthFY10!I54)/RealAuthFY10!I54),"",(RealAuthFY11!I54-RealAuthFY10!I54)/RealAuthFY10!I54)</f>
        <v>1.1952387567923163E-2</v>
      </c>
      <c r="J54" s="139">
        <f>IF(ISERROR((RealAuthFY11!J54-RealAuthFY10!J54)/RealAuthFY10!J54),"",(RealAuthFY11!J54-RealAuthFY10!J54)/RealAuthFY10!J54)</f>
        <v>-0.10900103853597903</v>
      </c>
      <c r="K54" s="139">
        <f>IF(ISERROR((RealAuthFY11!K54-RealAuthFY10!K54)/RealAuthFY10!K54),"",(RealAuthFY11!K54-RealAuthFY10!K54)/RealAuthFY10!K54)</f>
        <v>7.9933915313698298E-2</v>
      </c>
      <c r="L54" s="139">
        <f>IF(ISERROR((RealAuthFY11!L54-RealAuthFY10!L54)/RealAuthFY10!L54),"",(RealAuthFY11!L54-RealAuthFY10!L54)/RealAuthFY10!L54)</f>
        <v>0.36402642087454845</v>
      </c>
      <c r="M54" s="139">
        <f>IF(ISERROR((RealAuthFY11!M54-RealAuthFY10!M54)/RealAuthFY10!M54),"",(RealAuthFY11!M54-RealAuthFY10!M54)/RealAuthFY10!M54)</f>
        <v>-0.49003120665742023</v>
      </c>
      <c r="N54" s="139">
        <f>IF(ISERROR((RealAuthFY11!N54-RealAuthFY10!N54)/RealAuthFY10!N54),"",(RealAuthFY11!N54-RealAuthFY10!N54)/RealAuthFY10!N54)</f>
        <v>0</v>
      </c>
      <c r="O54" s="139" t="str">
        <f>IF(ISERROR((RealAuthFY11!O54-RealAuthFY10!O54)/RealAuthFY10!O54),"",(RealAuthFY11!O54-RealAuthFY10!O54)/RealAuthFY10!O54)</f>
        <v/>
      </c>
      <c r="P54" s="139">
        <f>IF(ISERROR((RealAuthFY11!P54-RealAuthFY10!P54)/RealAuthFY10!P54),"",(RealAuthFY11!P54-RealAuthFY10!P54)/RealAuthFY10!P54)</f>
        <v>-0.72183520363132003</v>
      </c>
      <c r="Q54" s="139">
        <f>IF(ISERROR((RealAuthFY11!Q54-RealAuthFY10!Q54)/RealAuthFY10!Q54),"",(RealAuthFY11!Q54-RealAuthFY10!Q54)/RealAuthFY10!Q54)</f>
        <v>-2.5919720959606638E-4</v>
      </c>
      <c r="R54" s="139">
        <f>IF(ISERROR((RealAuthFY11!R54-RealAuthFY10!R54)/RealAuthFY10!R54),"",(RealAuthFY11!R54-RealAuthFY10!R54)/RealAuthFY10!R54)</f>
        <v>3.1490925857085713E-7</v>
      </c>
      <c r="S54" s="139">
        <f>IF(ISERROR((RealAuthFY11!S54-RealAuthFY10!S54)/RealAuthFY10!S54),"",(RealAuthFY11!S54-RealAuthFY10!S54)/RealAuthFY10!S54)</f>
        <v>-5.50036263104506E-6</v>
      </c>
      <c r="T54" s="139">
        <f>IF(ISERROR((RealAuthFY11!T54-RealAuthFY10!T54)/RealAuthFY10!T54),"",(RealAuthFY11!T54-RealAuthFY10!T54)/RealAuthFY10!T54)</f>
        <v>-2.8927724276842812E-6</v>
      </c>
      <c r="U54" s="139">
        <f>IF(ISERROR((RealAuthFY11!U54-RealAuthFY10!U54)/RealAuthFY10!U54),"",(RealAuthFY11!U54-RealAuthFY10!U54)/RealAuthFY10!U54)</f>
        <v>3.0989799047714827E-2</v>
      </c>
    </row>
    <row r="55" spans="1:21" s="51" customFormat="1" ht="11.5" x14ac:dyDescent="0.25">
      <c r="A55" s="51">
        <f>'FY2016 RPDC '!A56</f>
        <v>50</v>
      </c>
      <c r="B55" s="51">
        <f>'FY2016 RPDC '!B56</f>
        <v>1071</v>
      </c>
      <c r="C55" s="51">
        <f>'FY2016 RPDC '!C56</f>
        <v>1071</v>
      </c>
      <c r="D55" s="56" t="str">
        <f>'FY2016 RPDC '!D56</f>
        <v>CENTERVILLE</v>
      </c>
      <c r="E55" s="139">
        <f>IF(ISERROR((RealAuthFY11!E55-RealAuthFY10!E55)/RealAuthFY10!E55),"",(RealAuthFY11!E55-RealAuthFY10!E55)/RealAuthFY10!E55)</f>
        <v>-5.2554744525547779E-3</v>
      </c>
      <c r="F55" s="139">
        <f>IF(ISERROR((RealAuthFY11!F55-RealAuthFY10!F55)/RealAuthFY10!F55),"",(RealAuthFY11!F55-RealAuthFY10!F55)/RealAuthFY10!F55)</f>
        <v>1.2451361867704281E-2</v>
      </c>
      <c r="G55" s="139">
        <f>IF(ISERROR((RealAuthFY11!G55-RealAuthFY10!G55)/RealAuthFY10!G55),"",(RealAuthFY11!G55-RealAuthFY10!G55)/RealAuthFY10!G55)</f>
        <v>7.1304496009543016E-3</v>
      </c>
      <c r="H55" s="139" t="str">
        <f>IF(ISERROR((RealAuthFY11!H55-RealAuthFY10!H55)/RealAuthFY10!H55),"",(RealAuthFY11!H55-RealAuthFY10!H55)/RealAuthFY10!H55)</f>
        <v/>
      </c>
      <c r="I55" s="139">
        <f>IF(ISERROR((RealAuthFY11!I55-RealAuthFY10!I55)/RealAuthFY10!I55),"",(RealAuthFY11!I55-RealAuthFY10!I55)/RealAuthFY10!I55)</f>
        <v>0.01</v>
      </c>
      <c r="J55" s="139">
        <f>IF(ISERROR((RealAuthFY11!J55-RealAuthFY10!J55)/RealAuthFY10!J55),"",(RealAuthFY11!J55-RealAuthFY10!J55)/RealAuthFY10!J55)</f>
        <v>-4.9389398193567073E-3</v>
      </c>
      <c r="K55" s="139">
        <f>IF(ISERROR((RealAuthFY11!K55-RealAuthFY10!K55)/RealAuthFY10!K55),"",(RealAuthFY11!K55-RealAuthFY10!K55)/RealAuthFY10!K55)</f>
        <v>0.52990638002773927</v>
      </c>
      <c r="L55" s="139">
        <f>IF(ISERROR((RealAuthFY11!L55-RealAuthFY10!L55)/RealAuthFY10!L55),"",(RealAuthFY11!L55-RealAuthFY10!L55)/RealAuthFY10!L55)</f>
        <v>0.22101099663166229</v>
      </c>
      <c r="M55" s="139">
        <f>IF(ISERROR((RealAuthFY11!M55-RealAuthFY10!M55)/RealAuthFY10!M55),"",(RealAuthFY11!M55-RealAuthFY10!M55)/RealAuthFY10!M55)</f>
        <v>-0.74501560332871009</v>
      </c>
      <c r="N55" s="139">
        <f>IF(ISERROR((RealAuthFY11!N55-RealAuthFY10!N55)/RealAuthFY10!N55),"",(RealAuthFY11!N55-RealAuthFY10!N55)/RealAuthFY10!N55)</f>
        <v>0</v>
      </c>
      <c r="O55" s="139" t="str">
        <f>IF(ISERROR((RealAuthFY11!O55-RealAuthFY10!O55)/RealAuthFY10!O55),"",(RealAuthFY11!O55-RealAuthFY10!O55)/RealAuthFY10!O55)</f>
        <v/>
      </c>
      <c r="P55" s="139">
        <f>IF(ISERROR((RealAuthFY11!P55-RealAuthFY10!P55)/RealAuthFY10!P55),"",(RealAuthFY11!P55-RealAuthFY10!P55)/RealAuthFY10!P55)</f>
        <v>-0.36253900832177532</v>
      </c>
      <c r="Q55" s="139">
        <f>IF(ISERROR((RealAuthFY11!Q55-RealAuthFY10!Q55)/RealAuthFY10!Q55),"",(RealAuthFY11!Q55-RealAuthFY10!Q55)/RealAuthFY10!Q55)</f>
        <v>0.34723099136771057</v>
      </c>
      <c r="R55" s="139">
        <f>IF(ISERROR((RealAuthFY11!R55-RealAuthFY10!R55)/RealAuthFY10!R55),"",(RealAuthFY11!R55-RealAuthFY10!R55)/RealAuthFY10!R55)</f>
        <v>-6.3534910883642251E-8</v>
      </c>
      <c r="S55" s="139">
        <f>IF(ISERROR((RealAuthFY11!S55-RealAuthFY10!S55)/RealAuthFY10!S55),"",(RealAuthFY11!S55-RealAuthFY10!S55)/RealAuthFY10!S55)</f>
        <v>4.7495548798738082E-6</v>
      </c>
      <c r="T55" s="139">
        <f>IF(ISERROR((RealAuthFY11!T55-RealAuthFY10!T55)/RealAuthFY10!T55),"",(RealAuthFY11!T55-RealAuthFY10!T55)/RealAuthFY10!T55)</f>
        <v>-4.2898063424838298E-6</v>
      </c>
      <c r="U55" s="139">
        <f>IF(ISERROR((RealAuthFY11!U55-RealAuthFY10!U55)/RealAuthFY10!U55),"",(RealAuthFY11!U55-RealAuthFY10!U55)/RealAuthFY10!U55)</f>
        <v>2.9091076497151914E-2</v>
      </c>
    </row>
    <row r="56" spans="1:21" s="51" customFormat="1" ht="11.5" x14ac:dyDescent="0.25">
      <c r="A56" s="51">
        <f>'FY2016 RPDC '!A57</f>
        <v>51</v>
      </c>
      <c r="B56" s="51">
        <f>'FY2016 RPDC '!B57</f>
        <v>1080</v>
      </c>
      <c r="C56" s="51">
        <f>'FY2016 RPDC '!C57</f>
        <v>1080</v>
      </c>
      <c r="D56" s="56" t="str">
        <f>'FY2016 RPDC '!D57</f>
        <v>CENTRAL</v>
      </c>
      <c r="E56" s="139">
        <f>IF(ISERROR((RealAuthFY11!E56-RealAuthFY10!E56)/RealAuthFY10!E56),"",(RealAuthFY11!E56-RealAuthFY10!E56)/RealAuthFY10!E56)</f>
        <v>-3.6394776279169344E-2</v>
      </c>
      <c r="F56" s="139">
        <f>IF(ISERROR((RealAuthFY11!F56-RealAuthFY10!F56)/RealAuthFY10!F56),"",(RealAuthFY11!F56-RealAuthFY10!F56)/RealAuthFY10!F56)</f>
        <v>1.2566760917373547E-2</v>
      </c>
      <c r="G56" s="139">
        <f>IF(ISERROR((RealAuthFY11!G56-RealAuthFY10!G56)/RealAuthFY10!G56),"",(RealAuthFY11!G56-RealAuthFY10!G56)/RealAuthFY10!G56)</f>
        <v>-2.428551106603229E-2</v>
      </c>
      <c r="H56" s="139" t="str">
        <f>IF(ISERROR((RealAuthFY11!H56-RealAuthFY10!H56)/RealAuthFY10!H56),"",(RealAuthFY11!H56-RealAuthFY10!H56)/RealAuthFY10!H56)</f>
        <v/>
      </c>
      <c r="I56" s="139">
        <f>IF(ISERROR((RealAuthFY11!I56-RealAuthFY10!I56)/RealAuthFY10!I56),"",(RealAuthFY11!I56-RealAuthFY10!I56)/RealAuthFY10!I56)</f>
        <v>9.9999999999999499E-3</v>
      </c>
      <c r="J56" s="139">
        <f>IF(ISERROR((RealAuthFY11!J56-RealAuthFY10!J56)/RealAuthFY10!J56),"",(RealAuthFY11!J56-RealAuthFY10!J56)/RealAuthFY10!J56)</f>
        <v>-2.1826809015421115E-2</v>
      </c>
      <c r="K56" s="139">
        <f>IF(ISERROR((RealAuthFY11!K56-RealAuthFY10!K56)/RealAuthFY10!K56),"",(RealAuthFY11!K56-RealAuthFY10!K56)/RealAuthFY10!K56)</f>
        <v>-0.87690700104493213</v>
      </c>
      <c r="L56" s="139">
        <f>IF(ISERROR((RealAuthFY11!L56-RealAuthFY10!L56)/RealAuthFY10!L56),"",(RealAuthFY11!L56-RealAuthFY10!L56)/RealAuthFY10!L56)</f>
        <v>0.15668341875238426</v>
      </c>
      <c r="M56" s="139">
        <f>IF(ISERROR((RealAuthFY11!M56-RealAuthFY10!M56)/RealAuthFY10!M56),"",(RealAuthFY11!M56-RealAuthFY10!M56)/RealAuthFY10!M56)</f>
        <v>1.9913419913419914E-2</v>
      </c>
      <c r="N56" s="139">
        <f>IF(ISERROR((RealAuthFY11!N56-RealAuthFY10!N56)/RealAuthFY10!N56),"",(RealAuthFY11!N56-RealAuthFY10!N56)/RealAuthFY10!N56)</f>
        <v>0</v>
      </c>
      <c r="O56" s="139" t="str">
        <f>IF(ISERROR((RealAuthFY11!O56-RealAuthFY10!O56)/RealAuthFY10!O56),"",(RealAuthFY11!O56-RealAuthFY10!O56)/RealAuthFY10!O56)</f>
        <v/>
      </c>
      <c r="P56" s="139">
        <f>IF(ISERROR((RealAuthFY11!P56-RealAuthFY10!P56)/RealAuthFY10!P56),"",(RealAuthFY11!P56-RealAuthFY10!P56)/RealAuthFY10!P56)</f>
        <v>0.11263282172373085</v>
      </c>
      <c r="Q56" s="139" t="str">
        <f>IF(ISERROR((RealAuthFY11!Q56-RealAuthFY10!Q56)/RealAuthFY10!Q56),"",(RealAuthFY11!Q56-RealAuthFY10!Q56)/RealAuthFY10!Q56)</f>
        <v/>
      </c>
      <c r="R56" s="139">
        <f>IF(ISERROR((RealAuthFY11!R56-RealAuthFY10!R56)/RealAuthFY10!R56),"",(RealAuthFY11!R56-RealAuthFY10!R56)/RealAuthFY10!R56)</f>
        <v>-1.3681334334180476E-7</v>
      </c>
      <c r="S56" s="139">
        <f>IF(ISERROR((RealAuthFY11!S56-RealAuthFY10!S56)/RealAuthFY10!S56),"",(RealAuthFY11!S56-RealAuthFY10!S56)/RealAuthFY10!S56)</f>
        <v>-7.491487600161812E-7</v>
      </c>
      <c r="T56" s="139">
        <f>IF(ISERROR((RealAuthFY11!T56-RealAuthFY10!T56)/RealAuthFY10!T56),"",(RealAuthFY11!T56-RealAuthFY10!T56)/RealAuthFY10!T56)</f>
        <v>-3.2078389313274793E-7</v>
      </c>
      <c r="U56" s="139">
        <f>IF(ISERROR((RealAuthFY11!U56-RealAuthFY10!U56)/RealAuthFY10!U56),"",(RealAuthFY11!U56-RealAuthFY10!U56)/RealAuthFY10!U56)</f>
        <v>8.572201021924318E-2</v>
      </c>
    </row>
    <row r="57" spans="1:21" s="51" customFormat="1" ht="11.5" x14ac:dyDescent="0.25">
      <c r="A57" s="51">
        <f>'FY2016 RPDC '!A58</f>
        <v>52</v>
      </c>
      <c r="B57" s="51">
        <f>'FY2016 RPDC '!B58</f>
        <v>1089</v>
      </c>
      <c r="C57" s="51">
        <f>'FY2016 RPDC '!C58</f>
        <v>1089</v>
      </c>
      <c r="D57" s="56" t="str">
        <f>'FY2016 RPDC '!D58</f>
        <v>CENTRAL CITY</v>
      </c>
      <c r="E57" s="139">
        <f>IF(ISERROR((RealAuthFY11!E57-RealAuthFY10!E57)/RealAuthFY10!E57),"",(RealAuthFY11!E57-RealAuthFY10!E57)/RealAuthFY10!E57)</f>
        <v>4.1310244105987923E-2</v>
      </c>
      <c r="F57" s="139">
        <f>IF(ISERROR((RealAuthFY11!F57-RealAuthFY10!F57)/RealAuthFY10!F57),"",(RealAuthFY11!F57-RealAuthFY10!F57)/RealAuthFY10!F57)</f>
        <v>1.2447487163528862E-2</v>
      </c>
      <c r="G57" s="139">
        <f>IF(ISERROR((RealAuthFY11!G57-RealAuthFY10!G57)/RealAuthFY10!G57),"",(RealAuthFY11!G57-RealAuthFY10!G57)/RealAuthFY10!G57)</f>
        <v>5.4271974227234232E-2</v>
      </c>
      <c r="H57" s="139" t="str">
        <f>IF(ISERROR((RealAuthFY11!H57-RealAuthFY10!H57)/RealAuthFY10!H57),"",(RealAuthFY11!H57-RealAuthFY10!H57)/RealAuthFY10!H57)</f>
        <v/>
      </c>
      <c r="I57" s="139">
        <f>IF(ISERROR((RealAuthFY11!I57-RealAuthFY10!I57)/RealAuthFY10!I57),"",(RealAuthFY11!I57-RealAuthFY10!I57)/RealAuthFY10!I57)</f>
        <v>5.4271974227234232E-2</v>
      </c>
      <c r="J57" s="139">
        <f>IF(ISERROR((RealAuthFY11!J57-RealAuthFY10!J57)/RealAuthFY10!J57),"",(RealAuthFY11!J57-RealAuthFY10!J57)/RealAuthFY10!J57)</f>
        <v>0.11591083302964723</v>
      </c>
      <c r="K57" s="139">
        <f>IF(ISERROR((RealAuthFY11!K57-RealAuthFY10!K57)/RealAuthFY10!K57),"",(RealAuthFY11!K57-RealAuthFY10!K57)/RealAuthFY10!K57)</f>
        <v>-0.18622001062354296</v>
      </c>
      <c r="L57" s="139">
        <f>IF(ISERROR((RealAuthFY11!L57-RealAuthFY10!L57)/RealAuthFY10!L57),"",(RealAuthFY11!L57-RealAuthFY10!L57)/RealAuthFY10!L57)</f>
        <v>-5.4027352807275664E-2</v>
      </c>
      <c r="M57" s="139">
        <f>IF(ISERROR((RealAuthFY11!M57-RealAuthFY10!M57)/RealAuthFY10!M57),"",(RealAuthFY11!M57-RealAuthFY10!M57)/RealAuthFY10!M57)</f>
        <v>0.14742978502080445</v>
      </c>
      <c r="N57" s="139">
        <f>IF(ISERROR((RealAuthFY11!N57-RealAuthFY10!N57)/RealAuthFY10!N57),"",(RealAuthFY11!N57-RealAuthFY10!N57)/RealAuthFY10!N57)</f>
        <v>0</v>
      </c>
      <c r="O57" s="139" t="str">
        <f>IF(ISERROR((RealAuthFY11!O57-RealAuthFY10!O57)/RealAuthFY10!O57),"",(RealAuthFY11!O57-RealAuthFY10!O57)/RealAuthFY10!O57)</f>
        <v/>
      </c>
      <c r="P57" s="139">
        <f>IF(ISERROR((RealAuthFY11!P57-RealAuthFY10!P57)/RealAuthFY10!P57),"",(RealAuthFY11!P57-RealAuthFY10!P57)/RealAuthFY10!P57)</f>
        <v>6.1662306140461566E-2</v>
      </c>
      <c r="Q57" s="139">
        <f>IF(ISERROR((RealAuthFY11!Q57-RealAuthFY10!Q57)/RealAuthFY10!Q57),"",(RealAuthFY11!Q57-RealAuthFY10!Q57)/RealAuthFY10!Q57)</f>
        <v>0.25587495613522054</v>
      </c>
      <c r="R57" s="139">
        <f>IF(ISERROR((RealAuthFY11!R57-RealAuthFY10!R57)/RealAuthFY10!R57),"",(RealAuthFY11!R57-RealAuthFY10!R57)/RealAuthFY10!R57)</f>
        <v>-9.4043827388848645E-9</v>
      </c>
      <c r="S57" s="139">
        <f>IF(ISERROR((RealAuthFY11!S57-RealAuthFY10!S57)/RealAuthFY10!S57),"",(RealAuthFY11!S57-RealAuthFY10!S57)/RealAuthFY10!S57)</f>
        <v>-4.3555065832702048E-7</v>
      </c>
      <c r="T57" s="139">
        <f>IF(ISERROR((RealAuthFY11!T57-RealAuthFY10!T57)/RealAuthFY10!T57),"",(RealAuthFY11!T57-RealAuthFY10!T57)/RealAuthFY10!T57)</f>
        <v>-1.8135637940039674E-8</v>
      </c>
      <c r="U57" s="139">
        <f>IF(ISERROR((RealAuthFY11!U57-RealAuthFY10!U57)/RealAuthFY10!U57),"",(RealAuthFY11!U57-RealAuthFY10!U57)/RealAuthFY10!U57)</f>
        <v>5.5967799752610851E-3</v>
      </c>
    </row>
    <row r="58" spans="1:21" s="51" customFormat="1" ht="11.5" x14ac:dyDescent="0.25">
      <c r="A58" s="51">
        <f>'FY2016 RPDC '!A59</f>
        <v>53</v>
      </c>
      <c r="B58" s="51">
        <f>'FY2016 RPDC '!B59</f>
        <v>1082</v>
      </c>
      <c r="C58" s="51">
        <f>'FY2016 RPDC '!C59</f>
        <v>1082</v>
      </c>
      <c r="D58" s="56" t="str">
        <f>'FY2016 RPDC '!D59</f>
        <v>CENTRAL CLINTON</v>
      </c>
      <c r="E58" s="139">
        <f>IF(ISERROR((RealAuthFY11!E58-RealAuthFY10!E58)/RealAuthFY10!E58),"",(RealAuthFY11!E58-RealAuthFY10!E58)/RealAuthFY10!E58)</f>
        <v>-1.4279913373037297E-2</v>
      </c>
      <c r="F58" s="139">
        <f>IF(ISERROR((RealAuthFY11!F58-RealAuthFY10!F58)/RealAuthFY10!F58),"",(RealAuthFY11!F58-RealAuthFY10!F58)/RealAuthFY10!F58)</f>
        <v>1.2566760917373547E-2</v>
      </c>
      <c r="G58" s="139">
        <f>IF(ISERROR((RealAuthFY11!G58-RealAuthFY10!G58)/RealAuthFY10!G58),"",(RealAuthFY11!G58-RealAuthFY10!G58)/RealAuthFY10!G58)</f>
        <v>-1.8926471566917936E-3</v>
      </c>
      <c r="H58" s="139" t="str">
        <f>IF(ISERROR((RealAuthFY11!H58-RealAuthFY10!H58)/RealAuthFY10!H58),"",(RealAuthFY11!H58-RealAuthFY10!H58)/RealAuthFY10!H58)</f>
        <v/>
      </c>
      <c r="I58" s="139">
        <f>IF(ISERROR((RealAuthFY11!I58-RealAuthFY10!I58)/RealAuthFY10!I58),"",(RealAuthFY11!I58-RealAuthFY10!I58)/RealAuthFY10!I58)</f>
        <v>9.9999999999999516E-3</v>
      </c>
      <c r="J58" s="139">
        <f>IF(ISERROR((RealAuthFY11!J58-RealAuthFY10!J58)/RealAuthFY10!J58),"",(RealAuthFY11!J58-RealAuthFY10!J58)/RealAuthFY10!J58)</f>
        <v>-0.17302357836338428</v>
      </c>
      <c r="K58" s="139">
        <f>IF(ISERROR((RealAuthFY11!K58-RealAuthFY10!K58)/RealAuthFY10!K58),"",(RealAuthFY11!K58-RealAuthFY10!K58)/RealAuthFY10!K58)</f>
        <v>-1</v>
      </c>
      <c r="L58" s="139">
        <f>IF(ISERROR((RealAuthFY11!L58-RealAuthFY10!L58)/RealAuthFY10!L58),"",(RealAuthFY11!L58-RealAuthFY10!L58)/RealAuthFY10!L58)</f>
        <v>0.15418578185568488</v>
      </c>
      <c r="M58" s="139">
        <f>IF(ISERROR((RealAuthFY11!M58-RealAuthFY10!M58)/RealAuthFY10!M58),"",(RealAuthFY11!M58-RealAuthFY10!M58)/RealAuthFY10!M58)</f>
        <v>0.2239251040221914</v>
      </c>
      <c r="N58" s="139">
        <f>IF(ISERROR((RealAuthFY11!N58-RealAuthFY10!N58)/RealAuthFY10!N58),"",(RealAuthFY11!N58-RealAuthFY10!N58)/RealAuthFY10!N58)</f>
        <v>0</v>
      </c>
      <c r="O58" s="139" t="str">
        <f>IF(ISERROR((RealAuthFY11!O58-RealAuthFY10!O58)/RealAuthFY10!O58),"",(RealAuthFY11!O58-RealAuthFY10!O58)/RealAuthFY10!O58)</f>
        <v/>
      </c>
      <c r="P58" s="139">
        <f>IF(ISERROR((RealAuthFY11!P58-RealAuthFY10!P58)/RealAuthFY10!P58),"",(RealAuthFY11!P58-RealAuthFY10!P58)/RealAuthFY10!P58)</f>
        <v>-1</v>
      </c>
      <c r="Q58" s="139">
        <f>IF(ISERROR((RealAuthFY11!Q58-RealAuthFY10!Q58)/RealAuthFY10!Q58),"",(RealAuthFY11!Q58-RealAuthFY10!Q58)/RealAuthFY10!Q58)</f>
        <v>-0.22113857016769636</v>
      </c>
      <c r="R58" s="139">
        <f>IF(ISERROR((RealAuthFY11!R58-RealAuthFY10!R58)/RealAuthFY10!R58),"",(RealAuthFY11!R58-RealAuthFY10!R58)/RealAuthFY10!R58)</f>
        <v>0.14260786303434614</v>
      </c>
      <c r="S58" s="139">
        <f>IF(ISERROR((RealAuthFY11!S58-RealAuthFY10!S58)/RealAuthFY10!S58),"",(RealAuthFY11!S58-RealAuthFY10!S58)/RealAuthFY10!S58)</f>
        <v>0.14267835377955426</v>
      </c>
      <c r="T58" s="139">
        <f>IF(ISERROR((RealAuthFY11!T58-RealAuthFY10!T58)/RealAuthFY10!T58),"",(RealAuthFY11!T58-RealAuthFY10!T58)/RealAuthFY10!T58)</f>
        <v>0.14261652053530213</v>
      </c>
      <c r="U58" s="139">
        <f>IF(ISERROR((RealAuthFY11!U58-RealAuthFY10!U58)/RealAuthFY10!U58),"",(RealAuthFY11!U58-RealAuthFY10!U58)/RealAuthFY10!U58)</f>
        <v>2.5917233748458689E-2</v>
      </c>
    </row>
    <row r="59" spans="1:21" s="51" customFormat="1" ht="11.5" x14ac:dyDescent="0.25">
      <c r="A59" s="51">
        <f>'FY2016 RPDC '!A60</f>
        <v>54</v>
      </c>
      <c r="B59" s="51">
        <f>'FY2016 RPDC '!B60</f>
        <v>1093</v>
      </c>
      <c r="C59" s="51">
        <f>'FY2016 RPDC '!C60</f>
        <v>1093</v>
      </c>
      <c r="D59" s="56" t="str">
        <f>'FY2016 RPDC '!D60</f>
        <v>CENTRAL DECATUR</v>
      </c>
      <c r="E59" s="139">
        <f>IF(ISERROR((RealAuthFY11!E59-RealAuthFY10!E59)/RealAuthFY10!E59),"",(RealAuthFY11!E59-RealAuthFY10!E59)/RealAuthFY10!E59)</f>
        <v>7.6201641266120243E-3</v>
      </c>
      <c r="F59" s="139">
        <f>IF(ISERROR((RealAuthFY11!F59-RealAuthFY10!F59)/RealAuthFY10!F59),"",(RealAuthFY11!F59-RealAuthFY10!F59)/RealAuthFY10!F59)</f>
        <v>1.2566760917373547E-2</v>
      </c>
      <c r="G59" s="139">
        <f>IF(ISERROR((RealAuthFY11!G59-RealAuthFY10!G59)/RealAuthFY10!G59),"",(RealAuthFY11!G59-RealAuthFY10!G59)/RealAuthFY10!G59)</f>
        <v>2.0282779769980872E-2</v>
      </c>
      <c r="H59" s="139" t="str">
        <f>IF(ISERROR((RealAuthFY11!H59-RealAuthFY10!H59)/RealAuthFY10!H59),"",(RealAuthFY11!H59-RealAuthFY10!H59)/RealAuthFY10!H59)</f>
        <v/>
      </c>
      <c r="I59" s="139">
        <f>IF(ISERROR((RealAuthFY11!I59-RealAuthFY10!I59)/RealAuthFY10!I59),"",(RealAuthFY11!I59-RealAuthFY10!I59)/RealAuthFY10!I59)</f>
        <v>2.0282779769980872E-2</v>
      </c>
      <c r="J59" s="139">
        <f>IF(ISERROR((RealAuthFY11!J59-RealAuthFY10!J59)/RealAuthFY10!J59),"",(RealAuthFY11!J59-RealAuthFY10!J59)/RealAuthFY10!J59)</f>
        <v>0.12686748057980457</v>
      </c>
      <c r="K59" s="139">
        <f>IF(ISERROR((RealAuthFY11!K59-RealAuthFY10!K59)/RealAuthFY10!K59),"",(RealAuthFY11!K59-RealAuthFY10!K59)/RealAuthFY10!K59)</f>
        <v>0.27466964132486699</v>
      </c>
      <c r="L59" s="139">
        <f>IF(ISERROR((RealAuthFY11!L59-RealAuthFY10!L59)/RealAuthFY10!L59),"",(RealAuthFY11!L59-RealAuthFY10!L59)/RealAuthFY10!L59)</f>
        <v>-4.2697085698875398E-2</v>
      </c>
      <c r="M59" s="139">
        <f>IF(ISERROR((RealAuthFY11!M59-RealAuthFY10!M59)/RealAuthFY10!M59),"",(RealAuthFY11!M59-RealAuthFY10!M59)/RealAuthFY10!M59)</f>
        <v>1.9735713059893599E-2</v>
      </c>
      <c r="N59" s="139">
        <f>IF(ISERROR((RealAuthFY11!N59-RealAuthFY10!N59)/RealAuthFY10!N59),"",(RealAuthFY11!N59-RealAuthFY10!N59)/RealAuthFY10!N59)</f>
        <v>0</v>
      </c>
      <c r="O59" s="139">
        <f>IF(ISERROR((RealAuthFY11!O59-RealAuthFY10!O59)/RealAuthFY10!O59),"",(RealAuthFY11!O59-RealAuthFY10!O59)/RealAuthFY10!O59)</f>
        <v>0</v>
      </c>
      <c r="P59" s="139">
        <f>IF(ISERROR((RealAuthFY11!P59-RealAuthFY10!P59)/RealAuthFY10!P59),"",(RealAuthFY11!P59-RealAuthFY10!P59)/RealAuthFY10!P59)</f>
        <v>0.6995595217664895</v>
      </c>
      <c r="Q59" s="139">
        <f>IF(ISERROR((RealAuthFY11!Q59-RealAuthFY10!Q59)/RealAuthFY10!Q59),"",(RealAuthFY11!Q59-RealAuthFY10!Q59)/RealAuthFY10!Q59)</f>
        <v>-0.10598512827625763</v>
      </c>
      <c r="R59" s="139">
        <f>IF(ISERROR((RealAuthFY11!R59-RealAuthFY10!R59)/RealAuthFY10!R59),"",(RealAuthFY11!R59-RealAuthFY10!R59)/RealAuthFY10!R59)</f>
        <v>0</v>
      </c>
      <c r="S59" s="139">
        <f>IF(ISERROR((RealAuthFY11!S59-RealAuthFY10!S59)/RealAuthFY10!S59),"",(RealAuthFY11!S59-RealAuthFY10!S59)/RealAuthFY10!S59)</f>
        <v>-3.4489775506385824E-6</v>
      </c>
      <c r="T59" s="139">
        <f>IF(ISERROR((RealAuthFY11!T59-RealAuthFY10!T59)/RealAuthFY10!T59),"",(RealAuthFY11!T59-RealAuthFY10!T59)/RealAuthFY10!T59)</f>
        <v>-4.5907951060184424E-6</v>
      </c>
      <c r="U59" s="139">
        <f>IF(ISERROR((RealAuthFY11!U59-RealAuthFY10!U59)/RealAuthFY10!U59),"",(RealAuthFY11!U59-RealAuthFY10!U59)/RealAuthFY10!U59)</f>
        <v>2.3258182827536782E-4</v>
      </c>
    </row>
    <row r="60" spans="1:21" s="51" customFormat="1" ht="11.5" x14ac:dyDescent="0.25">
      <c r="A60" s="51">
        <f>'FY2016 RPDC '!A61</f>
        <v>55</v>
      </c>
      <c r="B60" s="51">
        <f>'FY2016 RPDC '!B61</f>
        <v>1079</v>
      </c>
      <c r="C60" s="51">
        <f>'FY2016 RPDC '!C61</f>
        <v>1079</v>
      </c>
      <c r="D60" s="56" t="str">
        <f>'FY2016 RPDC '!D61</f>
        <v>CENTRAL LEE</v>
      </c>
      <c r="E60" s="139">
        <f>IF(ISERROR((RealAuthFY11!E60-RealAuthFY10!E60)/RealAuthFY10!E60),"",(RealAuthFY11!E60-RealAuthFY10!E60)/RealAuthFY10!E60)</f>
        <v>2.6407573492775345E-2</v>
      </c>
      <c r="F60" s="139">
        <f>IF(ISERROR((RealAuthFY11!F60-RealAuthFY10!F60)/RealAuthFY10!F60),"",(RealAuthFY11!F60-RealAuthFY10!F60)/RealAuthFY10!F60)</f>
        <v>1.2566760917373547E-2</v>
      </c>
      <c r="G60" s="139">
        <f>IF(ISERROR((RealAuthFY11!G60-RealAuthFY10!G60)/RealAuthFY10!G60),"",(RealAuthFY11!G60-RealAuthFY10!G60)/RealAuthFY10!G60)</f>
        <v>3.9306151400269045E-2</v>
      </c>
      <c r="H60" s="139">
        <f>IF(ISERROR((RealAuthFY11!H60-RealAuthFY10!H60)/RealAuthFY10!H60),"",(RealAuthFY11!H60-RealAuthFY10!H60)/RealAuthFY10!H60)</f>
        <v>-1</v>
      </c>
      <c r="I60" s="139">
        <f>IF(ISERROR((RealAuthFY11!I60-RealAuthFY10!I60)/RealAuthFY10!I60),"",(RealAuthFY11!I60-RealAuthFY10!I60)/RealAuthFY10!I60)</f>
        <v>3.1899392847678829E-2</v>
      </c>
      <c r="J60" s="139">
        <f>IF(ISERROR((RealAuthFY11!J60-RealAuthFY10!J60)/RealAuthFY10!J60),"",(RealAuthFY11!J60-RealAuthFY10!J60)/RealAuthFY10!J60)</f>
        <v>0.17389042995839113</v>
      </c>
      <c r="K60" s="139">
        <f>IF(ISERROR((RealAuthFY11!K60-RealAuthFY10!K60)/RealAuthFY10!K60),"",(RealAuthFY11!K60-RealAuthFY10!K60)/RealAuthFY10!K60)</f>
        <v>-0.49003120665742023</v>
      </c>
      <c r="L60" s="139">
        <f>IF(ISERROR((RealAuthFY11!L60-RealAuthFY10!L60)/RealAuthFY10!L60),"",(RealAuthFY11!L60-RealAuthFY10!L60)/RealAuthFY10!L60)</f>
        <v>0.35522093700431406</v>
      </c>
      <c r="M60" s="139">
        <f>IF(ISERROR((RealAuthFY11!M60-RealAuthFY10!M60)/RealAuthFY10!M60),"",(RealAuthFY11!M60-RealAuthFY10!M60)/RealAuthFY10!M60)</f>
        <v>1.9937586685159502E-2</v>
      </c>
      <c r="N60" s="139">
        <f>IF(ISERROR((RealAuthFY11!N60-RealAuthFY10!N60)/RealAuthFY10!N60),"",(RealAuthFY11!N60-RealAuthFY10!N60)/RealAuthFY10!N60)</f>
        <v>0</v>
      </c>
      <c r="O60" s="139" t="str">
        <f>IF(ISERROR((RealAuthFY11!O60-RealAuthFY10!O60)/RealAuthFY10!O60),"",(RealAuthFY11!O60-RealAuthFY10!O60)/RealAuthFY10!O60)</f>
        <v/>
      </c>
      <c r="P60" s="139" t="str">
        <f>IF(ISERROR((RealAuthFY11!P60-RealAuthFY10!P60)/RealAuthFY10!P60),"",(RealAuthFY11!P60-RealAuthFY10!P60)/RealAuthFY10!P60)</f>
        <v/>
      </c>
      <c r="Q60" s="139">
        <f>IF(ISERROR((RealAuthFY11!Q60-RealAuthFY10!Q60)/RealAuthFY10!Q60),"",(RealAuthFY11!Q60-RealAuthFY10!Q60)/RealAuthFY10!Q60)</f>
        <v>0.10493238557558954</v>
      </c>
      <c r="R60" s="139">
        <f>IF(ISERROR((RealAuthFY11!R60-RealAuthFY10!R60)/RealAuthFY10!R60),"",(RealAuthFY11!R60-RealAuthFY10!R60)/RealAuthFY10!R60)</f>
        <v>0.58522585620815359</v>
      </c>
      <c r="S60" s="139">
        <f>IF(ISERROR((RealAuthFY11!S60-RealAuthFY10!S60)/RealAuthFY10!S60),"",(RealAuthFY11!S60-RealAuthFY10!S60)/RealAuthFY10!S60)</f>
        <v>0.58534989774317625</v>
      </c>
      <c r="T60" s="139">
        <f>IF(ISERROR((RealAuthFY11!T60-RealAuthFY10!T60)/RealAuthFY10!T60),"",(RealAuthFY11!T60-RealAuthFY10!T60)/RealAuthFY10!T60)</f>
        <v>0.58512719573465666</v>
      </c>
      <c r="U60" s="139">
        <f>IF(ISERROR((RealAuthFY11!U60-RealAuthFY10!U60)/RealAuthFY10!U60),"",(RealAuthFY11!U60-RealAuthFY10!U60)/RealAuthFY10!U60)</f>
        <v>7.6145464245372427E-2</v>
      </c>
    </row>
    <row r="61" spans="1:21" s="51" customFormat="1" ht="11.5" x14ac:dyDescent="0.25">
      <c r="A61" s="51">
        <f>'FY2016 RPDC '!A62</f>
        <v>56</v>
      </c>
      <c r="B61" s="51">
        <f>'FY2016 RPDC '!B62</f>
        <v>1095</v>
      </c>
      <c r="C61" s="51">
        <f>'FY2016 RPDC '!C62</f>
        <v>1095</v>
      </c>
      <c r="D61" s="56" t="str">
        <f>'FY2016 RPDC '!D62</f>
        <v>CENTRAL LYON</v>
      </c>
      <c r="E61" s="139">
        <f>IF(ISERROR((RealAuthFY11!E61-RealAuthFY10!E61)/RealAuthFY10!E61),"",(RealAuthFY11!E61-RealAuthFY10!E61)/RealAuthFY10!E61)</f>
        <v>5.0377468060394962E-2</v>
      </c>
      <c r="F61" s="139">
        <f>IF(ISERROR((RealAuthFY11!F61-RealAuthFY10!F61)/RealAuthFY10!F61),"",(RealAuthFY11!F61-RealAuthFY10!F61)/RealAuthFY10!F61)</f>
        <v>1.2566760917373547E-2</v>
      </c>
      <c r="G61" s="139">
        <f>IF(ISERROR((RealAuthFY11!G61-RealAuthFY10!G61)/RealAuthFY10!G61),"",(RealAuthFY11!G61-RealAuthFY10!G61)/RealAuthFY10!G61)</f>
        <v>6.3577262063613291E-2</v>
      </c>
      <c r="H61" s="139" t="str">
        <f>IF(ISERROR((RealAuthFY11!H61-RealAuthFY10!H61)/RealAuthFY10!H61),"",(RealAuthFY11!H61-RealAuthFY10!H61)/RealAuthFY10!H61)</f>
        <v/>
      </c>
      <c r="I61" s="139">
        <f>IF(ISERROR((RealAuthFY11!I61-RealAuthFY10!I61)/RealAuthFY10!I61),"",(RealAuthFY11!I61-RealAuthFY10!I61)/RealAuthFY10!I61)</f>
        <v>6.3577262063613291E-2</v>
      </c>
      <c r="J61" s="139">
        <f>IF(ISERROR((RealAuthFY11!J61-RealAuthFY10!J61)/RealAuthFY10!J61),"",(RealAuthFY11!J61-RealAuthFY10!J61)/RealAuthFY10!J61)</f>
        <v>5.1466107472993745E-2</v>
      </c>
      <c r="K61" s="139">
        <f>IF(ISERROR((RealAuthFY11!K61-RealAuthFY10!K61)/RealAuthFY10!K61),"",(RealAuthFY11!K61-RealAuthFY10!K61)/RealAuthFY10!K61)</f>
        <v>0.52959341224909928</v>
      </c>
      <c r="L61" s="139">
        <f>IF(ISERROR((RealAuthFY11!L61-RealAuthFY10!L61)/RealAuthFY10!L61),"",(RealAuthFY11!L61-RealAuthFY10!L61)/RealAuthFY10!L61)</f>
        <v>-5.059719239711076E-2</v>
      </c>
      <c r="M61" s="139">
        <f>IF(ISERROR((RealAuthFY11!M61-RealAuthFY10!M61)/RealAuthFY10!M61),"",(RealAuthFY11!M61-RealAuthFY10!M61)/RealAuthFY10!M61)</f>
        <v>1.9728941499399553E-2</v>
      </c>
      <c r="N61" s="139">
        <f>IF(ISERROR((RealAuthFY11!N61-RealAuthFY10!N61)/RealAuthFY10!N61),"",(RealAuthFY11!N61-RealAuthFY10!N61)/RealAuthFY10!N61)</f>
        <v>0</v>
      </c>
      <c r="O61" s="139" t="str">
        <f>IF(ISERROR((RealAuthFY11!O61-RealAuthFY10!O61)/RealAuthFY10!O61),"",(RealAuthFY11!O61-RealAuthFY10!O61)/RealAuthFY10!O61)</f>
        <v/>
      </c>
      <c r="P61" s="139" t="str">
        <f>IF(ISERROR((RealAuthFY11!P61-RealAuthFY10!P61)/RealAuthFY10!P61),"",(RealAuthFY11!P61-RealAuthFY10!P61)/RealAuthFY10!P61)</f>
        <v/>
      </c>
      <c r="Q61" s="139">
        <f>IF(ISERROR((RealAuthFY11!Q61-RealAuthFY10!Q61)/RealAuthFY10!Q61),"",(RealAuthFY11!Q61-RealAuthFY10!Q61)/RealAuthFY10!Q61)</f>
        <v>9.4343254292038631E-2</v>
      </c>
      <c r="R61" s="139">
        <f>IF(ISERROR((RealAuthFY11!R61-RealAuthFY10!R61)/RealAuthFY10!R61),"",(RealAuthFY11!R61-RealAuthFY10!R61)/RealAuthFY10!R61)</f>
        <v>0.58601935768648128</v>
      </c>
      <c r="S61" s="139">
        <f>IF(ISERROR((RealAuthFY11!S61-RealAuthFY10!S61)/RealAuthFY10!S61),"",(RealAuthFY11!S61-RealAuthFY10!S61)/RealAuthFY10!S61)</f>
        <v>0.58611102714369945</v>
      </c>
      <c r="T61" s="139">
        <f>IF(ISERROR((RealAuthFY11!T61-RealAuthFY10!T61)/RealAuthFY10!T61),"",(RealAuthFY11!T61-RealAuthFY10!T61)/RealAuthFY10!T61)</f>
        <v>0.58594122888120237</v>
      </c>
      <c r="U61" s="139">
        <f>IF(ISERROR((RealAuthFY11!U61-RealAuthFY10!U61)/RealAuthFY10!U61),"",(RealAuthFY11!U61-RealAuthFY10!U61)/RealAuthFY10!U61)</f>
        <v>9.4514654292096614E-2</v>
      </c>
    </row>
    <row r="62" spans="1:21" s="51" customFormat="1" ht="11.5" x14ac:dyDescent="0.25">
      <c r="A62" s="51">
        <f>'FY2016 RPDC '!A63</f>
        <v>57</v>
      </c>
      <c r="B62" s="51">
        <f>'FY2016 RPDC '!B63</f>
        <v>4772</v>
      </c>
      <c r="C62" s="51">
        <f>'FY2016 RPDC '!C63</f>
        <v>4772</v>
      </c>
      <c r="D62" s="56" t="str">
        <f>'FY2016 RPDC '!D63</f>
        <v>CENTRAL SPRINGS</v>
      </c>
      <c r="E62" s="139">
        <f>IF(ISERROR((RealAuthFY11!E62-RealAuthFY10!E62)/RealAuthFY10!E62),"",(RealAuthFY11!E62-RealAuthFY10!E62)/RealAuthFY10!E62)</f>
        <v>-2.5604551920341421E-2</v>
      </c>
      <c r="F62" s="139">
        <f>IF(ISERROR((RealAuthFY11!F62-RealAuthFY10!F62)/RealAuthFY10!F62),"",(RealAuthFY11!F62-RealAuthFY10!F62)/RealAuthFY10!F62)</f>
        <v>1.2515644555694618E-2</v>
      </c>
      <c r="G62" s="139">
        <f>IF(ISERROR((RealAuthFY11!G62-RealAuthFY10!G62)/RealAuthFY10!G62),"",(RealAuthFY11!G62-RealAuthFY10!G62)/RealAuthFY10!G62)</f>
        <v>-1.3409328242856329E-2</v>
      </c>
      <c r="H62" s="139" t="str">
        <f>IF(ISERROR((RealAuthFY11!H62-RealAuthFY10!H62)/RealAuthFY10!H62),"",(RealAuthFY11!H62-RealAuthFY10!H62)/RealAuthFY10!H62)</f>
        <v/>
      </c>
      <c r="I62" s="139">
        <f>IF(ISERROR((RealAuthFY11!I62-RealAuthFY10!I62)/RealAuthFY10!I62),"",(RealAuthFY11!I62-RealAuthFY10!I62)/RealAuthFY10!I62)</f>
        <v>1.0000000000000028E-2</v>
      </c>
      <c r="J62" s="139">
        <f>IF(ISERROR((RealAuthFY11!J62-RealAuthFY10!J62)/RealAuthFY10!J62),"",(RealAuthFY11!J62-RealAuthFY10!J62)/RealAuthFY10!J62)</f>
        <v>7.7398859174464263E-2</v>
      </c>
      <c r="K62" s="139">
        <f>IF(ISERROR((RealAuthFY11!K62-RealAuthFY10!K62)/RealAuthFY10!K62),"",(RealAuthFY11!K62-RealAuthFY10!K62)/RealAuthFY10!K62)</f>
        <v>0.16564295621161085</v>
      </c>
      <c r="L62" s="139">
        <f>IF(ISERROR((RealAuthFY11!L62-RealAuthFY10!L62)/RealAuthFY10!L62),"",(RealAuthFY11!L62-RealAuthFY10!L62)/RealAuthFY10!L62)</f>
        <v>0.32784327323162249</v>
      </c>
      <c r="M62" s="139">
        <f>IF(ISERROR((RealAuthFY11!M62-RealAuthFY10!M62)/RealAuthFY10!M62),"",(RealAuthFY11!M62-RealAuthFY10!M62)/RealAuthFY10!M62)</f>
        <v>-0.85429463047354859</v>
      </c>
      <c r="N62" s="139">
        <f>IF(ISERROR((RealAuthFY11!N62-RealAuthFY10!N62)/RealAuthFY10!N62),"",(RealAuthFY11!N62-RealAuthFY10!N62)/RealAuthFY10!N62)</f>
        <v>0</v>
      </c>
      <c r="O62" s="139" t="str">
        <f>IF(ISERROR((RealAuthFY11!O62-RealAuthFY10!O62)/RealAuthFY10!O62),"",(RealAuthFY11!O62-RealAuthFY10!O62)/RealAuthFY10!O62)</f>
        <v/>
      </c>
      <c r="P62" s="139" t="str">
        <f>IF(ISERROR((RealAuthFY11!P62-RealAuthFY10!P62)/RealAuthFY10!P62),"",(RealAuthFY11!P62-RealAuthFY10!P62)/RealAuthFY10!P62)</f>
        <v/>
      </c>
      <c r="Q62" s="139" t="str">
        <f>IF(ISERROR((RealAuthFY11!Q62-RealAuthFY10!Q62)/RealAuthFY10!Q62),"",(RealAuthFY11!Q62-RealAuthFY10!Q62)/RealAuthFY10!Q62)</f>
        <v/>
      </c>
      <c r="R62" s="139">
        <f>IF(ISERROR((RealAuthFY11!R62-RealAuthFY10!R62)/RealAuthFY10!R62),"",(RealAuthFY11!R62-RealAuthFY10!R62)/RealAuthFY10!R62)</f>
        <v>1.8493027436595705E-7</v>
      </c>
      <c r="S62" s="139">
        <f>IF(ISERROR((RealAuthFY11!S62-RealAuthFY10!S62)/RealAuthFY10!S62),"",(RealAuthFY11!S62-RealAuthFY10!S62)/RealAuthFY10!S62)</f>
        <v>4.348260497517896E-6</v>
      </c>
      <c r="T62" s="139">
        <f>IF(ISERROR((RealAuthFY11!T62-RealAuthFY10!T62)/RealAuthFY10!T62),"",(RealAuthFY11!T62-RealAuthFY10!T62)/RealAuthFY10!T62)</f>
        <v>2.8553339845376415E-6</v>
      </c>
      <c r="U62" s="139">
        <f>IF(ISERROR((RealAuthFY11!U62-RealAuthFY10!U62)/RealAuthFY10!U62),"",(RealAuthFY11!U62-RealAuthFY10!U62)/RealAuthFY10!U62)</f>
        <v>6.0640618215650137E-2</v>
      </c>
    </row>
    <row r="63" spans="1:21" s="51" customFormat="1" ht="11.5" x14ac:dyDescent="0.25">
      <c r="A63" s="51">
        <f>'FY2016 RPDC '!A64</f>
        <v>58</v>
      </c>
      <c r="B63" s="51">
        <f>'FY2016 RPDC '!B64</f>
        <v>1107</v>
      </c>
      <c r="C63" s="51">
        <f>'FY2016 RPDC '!C64</f>
        <v>1107</v>
      </c>
      <c r="D63" s="56" t="str">
        <f>'FY2016 RPDC '!D64</f>
        <v>CHARITON</v>
      </c>
      <c r="E63" s="139">
        <f>IF(ISERROR((RealAuthFY11!E63-RealAuthFY10!E63)/RealAuthFY10!E63),"",(RealAuthFY11!E63-RealAuthFY10!E63)/RealAuthFY10!E63)</f>
        <v>1.257814825841031E-2</v>
      </c>
      <c r="F63" s="139">
        <f>IF(ISERROR((RealAuthFY11!F63-RealAuthFY10!F63)/RealAuthFY10!F63),"",(RealAuthFY11!F63-RealAuthFY10!F63)/RealAuthFY10!F63)</f>
        <v>1.2566760917373547E-2</v>
      </c>
      <c r="G63" s="139">
        <f>IF(ISERROR((RealAuthFY11!G63-RealAuthFY10!G63)/RealAuthFY10!G63),"",(RealAuthFY11!G63-RealAuthFY10!G63)/RealAuthFY10!G63)</f>
        <v>2.5302927809171556E-2</v>
      </c>
      <c r="H63" s="139" t="str">
        <f>IF(ISERROR((RealAuthFY11!H63-RealAuthFY10!H63)/RealAuthFY10!H63),"",(RealAuthFY11!H63-RealAuthFY10!H63)/RealAuthFY10!H63)</f>
        <v/>
      </c>
      <c r="I63" s="139">
        <f>IF(ISERROR((RealAuthFY11!I63-RealAuthFY10!I63)/RealAuthFY10!I63),"",(RealAuthFY11!I63-RealAuthFY10!I63)/RealAuthFY10!I63)</f>
        <v>2.5302927809171556E-2</v>
      </c>
      <c r="J63" s="139">
        <f>IF(ISERROR((RealAuthFY11!J63-RealAuthFY10!J63)/RealAuthFY10!J63),"",(RealAuthFY11!J63-RealAuthFY10!J63)/RealAuthFY10!J63)</f>
        <v>-1.8405931611275066E-2</v>
      </c>
      <c r="K63" s="139">
        <f>IF(ISERROR((RealAuthFY11!K63-RealAuthFY10!K63)/RealAuthFY10!K63),"",(RealAuthFY11!K63-RealAuthFY10!K63)/RealAuthFY10!K63)</f>
        <v>0.27492198335644935</v>
      </c>
      <c r="L63" s="139">
        <f>IF(ISERROR((RealAuthFY11!L63-RealAuthFY10!L63)/RealAuthFY10!L63),"",(RealAuthFY11!L63-RealAuthFY10!L63)/RealAuthFY10!L63)</f>
        <v>-1.1910638864727674E-3</v>
      </c>
      <c r="M63" s="139">
        <f>IF(ISERROR((RealAuthFY11!M63-RealAuthFY10!M63)/RealAuthFY10!M63),"",(RealAuthFY11!M63-RealAuthFY10!M63)/RealAuthFY10!M63)</f>
        <v>-1</v>
      </c>
      <c r="N63" s="139">
        <f>IF(ISERROR((RealAuthFY11!N63-RealAuthFY10!N63)/RealAuthFY10!N63),"",(RealAuthFY11!N63-RealAuthFY10!N63)/RealAuthFY10!N63)</f>
        <v>0</v>
      </c>
      <c r="O63" s="139">
        <f>IF(ISERROR((RealAuthFY11!O63-RealAuthFY10!O63)/RealAuthFY10!O63),"",(RealAuthFY11!O63-RealAuthFY10!O63)/RealAuthFY10!O63)</f>
        <v>0</v>
      </c>
      <c r="P63" s="139" t="str">
        <f>IF(ISERROR((RealAuthFY11!P63-RealAuthFY10!P63)/RealAuthFY10!P63),"",(RealAuthFY11!P63-RealAuthFY10!P63)/RealAuthFY10!P63)</f>
        <v/>
      </c>
      <c r="Q63" s="139">
        <f>IF(ISERROR((RealAuthFY11!Q63-RealAuthFY10!Q63)/RealAuthFY10!Q63),"",(RealAuthFY11!Q63-RealAuthFY10!Q63)/RealAuthFY10!Q63)</f>
        <v>0.90683983597660223</v>
      </c>
      <c r="R63" s="139">
        <f>IF(ISERROR((RealAuthFY11!R63-RealAuthFY10!R63)/RealAuthFY10!R63),"",(RealAuthFY11!R63-RealAuthFY10!R63)/RealAuthFY10!R63)</f>
        <v>1.0558658936975744</v>
      </c>
      <c r="S63" s="139">
        <f>IF(ISERROR((RealAuthFY11!S63-RealAuthFY10!S63)/RealAuthFY10!S63),"",(RealAuthFY11!S63-RealAuthFY10!S63)/RealAuthFY10!S63)</f>
        <v>1.0558059114125429</v>
      </c>
      <c r="T63" s="139">
        <f>IF(ISERROR((RealAuthFY11!T63-RealAuthFY10!T63)/RealAuthFY10!T63),"",(RealAuthFY11!T63-RealAuthFY10!T63)/RealAuthFY10!T63)</f>
        <v>1.0558950747787959</v>
      </c>
      <c r="U63" s="139">
        <f>IF(ISERROR((RealAuthFY11!U63-RealAuthFY10!U63)/RealAuthFY10!U63),"",(RealAuthFY11!U63-RealAuthFY10!U63)/RealAuthFY10!U63)</f>
        <v>7.9577555207272235E-2</v>
      </c>
    </row>
    <row r="64" spans="1:21" s="51" customFormat="1" ht="11.5" x14ac:dyDescent="0.25">
      <c r="A64" s="51">
        <f>'FY2016 RPDC '!A65</f>
        <v>59</v>
      </c>
      <c r="B64" s="51">
        <f>'FY2016 RPDC '!B65</f>
        <v>1116</v>
      </c>
      <c r="C64" s="51">
        <f>'FY2016 RPDC '!C65</f>
        <v>1116</v>
      </c>
      <c r="D64" s="56" t="str">
        <f>'FY2016 RPDC '!D65</f>
        <v>CHARLES CITY</v>
      </c>
      <c r="E64" s="139">
        <f>IF(ISERROR((RealAuthFY11!E64-RealAuthFY10!E64)/RealAuthFY10!E64),"",(RealAuthFY11!E64-RealAuthFY10!E64)/RealAuthFY10!E64)</f>
        <v>-2.9572767885232495E-2</v>
      </c>
      <c r="F64" s="139">
        <f>IF(ISERROR((RealAuthFY11!F64-RealAuthFY10!F64)/RealAuthFY10!F64),"",(RealAuthFY11!F64-RealAuthFY10!F64)/RealAuthFY10!F64)</f>
        <v>1.2449424214130096E-2</v>
      </c>
      <c r="G64" s="139">
        <f>IF(ISERROR((RealAuthFY11!G64-RealAuthFY10!G64)/RealAuthFY10!G64),"",(RealAuthFY11!G64-RealAuthFY10!G64)/RealAuthFY10!G64)</f>
        <v>-1.7491526844339814E-2</v>
      </c>
      <c r="H64" s="139" t="str">
        <f>IF(ISERROR((RealAuthFY11!H64-RealAuthFY10!H64)/RealAuthFY10!H64),"",(RealAuthFY11!H64-RealAuthFY10!H64)/RealAuthFY10!H64)</f>
        <v/>
      </c>
      <c r="I64" s="139">
        <f>IF(ISERROR((RealAuthFY11!I64-RealAuthFY10!I64)/RealAuthFY10!I64),"",(RealAuthFY11!I64-RealAuthFY10!I64)/RealAuthFY10!I64)</f>
        <v>9.9999999999999933E-3</v>
      </c>
      <c r="J64" s="139">
        <f>IF(ISERROR((RealAuthFY11!J64-RealAuthFY10!J64)/RealAuthFY10!J64),"",(RealAuthFY11!J64-RealAuthFY10!J64)/RealAuthFY10!J64)</f>
        <v>-0.22026510583127307</v>
      </c>
      <c r="K64" s="139">
        <f>IF(ISERROR((RealAuthFY11!K64-RealAuthFY10!K64)/RealAuthFY10!K64),"",(RealAuthFY11!K64-RealAuthFY10!K64)/RealAuthFY10!K64)</f>
        <v>-0.32004160887656036</v>
      </c>
      <c r="L64" s="139">
        <f>IF(ISERROR((RealAuthFY11!L64-RealAuthFY10!L64)/RealAuthFY10!L64),"",(RealAuthFY11!L64-RealAuthFY10!L64)/RealAuthFY10!L64)</f>
        <v>-1.9611013614877337E-2</v>
      </c>
      <c r="M64" s="139">
        <f>IF(ISERROR((RealAuthFY11!M64-RealAuthFY10!M64)/RealAuthFY10!M64),"",(RealAuthFY11!M64-RealAuthFY10!M64)/RealAuthFY10!M64)</f>
        <v>-1</v>
      </c>
      <c r="N64" s="139">
        <f>IF(ISERROR((RealAuthFY11!N64-RealAuthFY10!N64)/RealAuthFY10!N64),"",(RealAuthFY11!N64-RealAuthFY10!N64)/RealAuthFY10!N64)</f>
        <v>0</v>
      </c>
      <c r="O64" s="139" t="str">
        <f>IF(ISERROR((RealAuthFY11!O64-RealAuthFY10!O64)/RealAuthFY10!O64),"",(RealAuthFY11!O64-RealAuthFY10!O64)/RealAuthFY10!O64)</f>
        <v/>
      </c>
      <c r="P64" s="139" t="str">
        <f>IF(ISERROR((RealAuthFY11!P64-RealAuthFY10!P64)/RealAuthFY10!P64),"",(RealAuthFY11!P64-RealAuthFY10!P64)/RealAuthFY10!P64)</f>
        <v/>
      </c>
      <c r="Q64" s="139" t="str">
        <f>IF(ISERROR((RealAuthFY11!Q64-RealAuthFY10!Q64)/RealAuthFY10!Q64),"",(RealAuthFY11!Q64-RealAuthFY10!Q64)/RealAuthFY10!Q64)</f>
        <v/>
      </c>
      <c r="R64" s="139">
        <f>IF(ISERROR((RealAuthFY11!R64-RealAuthFY10!R64)/RealAuthFY10!R64),"",(RealAuthFY11!R64-RealAuthFY10!R64)/RealAuthFY10!R64)</f>
        <v>0.76895654427562177</v>
      </c>
      <c r="S64" s="139">
        <f>IF(ISERROR((RealAuthFY11!S64-RealAuthFY10!S64)/RealAuthFY10!S64),"",(RealAuthFY11!S64-RealAuthFY10!S64)/RealAuthFY10!S64)</f>
        <v>0.76896097660786356</v>
      </c>
      <c r="T64" s="139">
        <f>IF(ISERROR((RealAuthFY11!T64-RealAuthFY10!T64)/RealAuthFY10!T64),"",(RealAuthFY11!T64-RealAuthFY10!T64)/RealAuthFY10!T64)</f>
        <v>0.76890310179501342</v>
      </c>
      <c r="U64" s="139">
        <f>IF(ISERROR((RealAuthFY11!U64-RealAuthFY10!U64)/RealAuthFY10!U64),"",(RealAuthFY11!U64-RealAuthFY10!U64)/RealAuthFY10!U64)</f>
        <v>5.1051127101911412E-2</v>
      </c>
    </row>
    <row r="65" spans="1:21" s="51" customFormat="1" ht="11.5" x14ac:dyDescent="0.25">
      <c r="A65" s="51">
        <f>'FY2016 RPDC '!A66</f>
        <v>60</v>
      </c>
      <c r="B65" s="51">
        <f>'FY2016 RPDC '!B66</f>
        <v>1134</v>
      </c>
      <c r="C65" s="51">
        <f>'FY2016 RPDC '!C66</f>
        <v>1134</v>
      </c>
      <c r="D65" s="56" t="str">
        <f>'FY2016 RPDC '!D66</f>
        <v>CHARTER OAK-UTE</v>
      </c>
      <c r="E65" s="139">
        <f>IF(ISERROR((RealAuthFY11!E65-RealAuthFY10!E65)/RealAuthFY10!E65),"",(RealAuthFY11!E65-RealAuthFY10!E65)/RealAuthFY10!E65)</f>
        <v>-1.5326975476839236E-2</v>
      </c>
      <c r="F65" s="139">
        <f>IF(ISERROR((RealAuthFY11!F65-RealAuthFY10!F65)/RealAuthFY10!F65),"",(RealAuthFY11!F65-RealAuthFY10!F65)/RealAuthFY10!F65)</f>
        <v>1.2533291555694815E-2</v>
      </c>
      <c r="G65" s="139">
        <f>IF(ISERROR((RealAuthFY11!G65-RealAuthFY10!G65)/RealAuthFY10!G65),"",(RealAuthFY11!G65-RealAuthFY10!G65)/RealAuthFY10!G65)</f>
        <v>-2.9858877756130994E-3</v>
      </c>
      <c r="H65" s="139">
        <f>IF(ISERROR((RealAuthFY11!H65-RealAuthFY10!H65)/RealAuthFY10!H65),"",(RealAuthFY11!H65-RealAuthFY10!H65)/RealAuthFY10!H65)</f>
        <v>0.70397633384679625</v>
      </c>
      <c r="I65" s="139">
        <f>IF(ISERROR((RealAuthFY11!I65-RealAuthFY10!I65)/RealAuthFY10!I65),"",(RealAuthFY11!I65-RealAuthFY10!I65)/RealAuthFY10!I65)</f>
        <v>2.3610744090945871E-3</v>
      </c>
      <c r="J65" s="139">
        <f>IF(ISERROR((RealAuthFY11!J65-RealAuthFY10!J65)/RealAuthFY10!J65),"",(RealAuthFY11!J65-RealAuthFY10!J65)/RealAuthFY10!J65)</f>
        <v>9.8394324122479462E-2</v>
      </c>
      <c r="K65" s="139">
        <f>IF(ISERROR((RealAuthFY11!K65-RealAuthFY10!K65)/RealAuthFY10!K65),"",(RealAuthFY11!K65-RealAuthFY10!K65)/RealAuthFY10!K65)</f>
        <v>-0.92154326256268004</v>
      </c>
      <c r="L65" s="139">
        <f>IF(ISERROR((RealAuthFY11!L65-RealAuthFY10!L65)/RealAuthFY10!L65),"",(RealAuthFY11!L65-RealAuthFY10!L65)/RealAuthFY10!L65)</f>
        <v>0.12193134535367545</v>
      </c>
      <c r="M65" s="139">
        <f>IF(ISERROR((RealAuthFY11!M65-RealAuthFY10!M65)/RealAuthFY10!M65),"",(RealAuthFY11!M65-RealAuthFY10!M65)/RealAuthFY10!M65)</f>
        <v>1.9937586685159502E-2</v>
      </c>
      <c r="N65" s="139">
        <f>IF(ISERROR((RealAuthFY11!N65-RealAuthFY10!N65)/RealAuthFY10!N65),"",(RealAuthFY11!N65-RealAuthFY10!N65)/RealAuthFY10!N65)</f>
        <v>0</v>
      </c>
      <c r="O65" s="139">
        <f>IF(ISERROR((RealAuthFY11!O65-RealAuthFY10!O65)/RealAuthFY10!O65),"",(RealAuthFY11!O65-RealAuthFY10!O65)/RealAuthFY10!O65)</f>
        <v>0</v>
      </c>
      <c r="P65" s="139" t="str">
        <f>IF(ISERROR((RealAuthFY11!P65-RealAuthFY10!P65)/RealAuthFY10!P65),"",(RealAuthFY11!P65-RealAuthFY10!P65)/RealAuthFY10!P65)</f>
        <v/>
      </c>
      <c r="Q65" s="139" t="str">
        <f>IF(ISERROR((RealAuthFY11!Q65-RealAuthFY10!Q65)/RealAuthFY10!Q65),"",(RealAuthFY11!Q65-RealAuthFY10!Q65)/RealAuthFY10!Q65)</f>
        <v/>
      </c>
      <c r="R65" s="139">
        <f>IF(ISERROR((RealAuthFY11!R65-RealAuthFY10!R65)/RealAuthFY10!R65),"",(RealAuthFY11!R65-RealAuthFY10!R65)/RealAuthFY10!R65)</f>
        <v>-1.3228887657469713E-6</v>
      </c>
      <c r="S65" s="139">
        <f>IF(ISERROR((RealAuthFY11!S65-RealAuthFY10!S65)/RealAuthFY10!S65),"",(RealAuthFY11!S65-RealAuthFY10!S65)/RealAuthFY10!S65)</f>
        <v>4.9969019206909364E-6</v>
      </c>
      <c r="T65" s="139">
        <f>IF(ISERROR((RealAuthFY11!T65-RealAuthFY10!T65)/RealAuthFY10!T65),"",(RealAuthFY11!T65-RealAuthFY10!T65)/RealAuthFY10!T65)</f>
        <v>9.5269431244418246E-6</v>
      </c>
      <c r="U65" s="139">
        <f>IF(ISERROR((RealAuthFY11!U65-RealAuthFY10!U65)/RealAuthFY10!U65),"",(RealAuthFY11!U65-RealAuthFY10!U65)/RealAuthFY10!U65)</f>
        <v>1.9058654380503529E-2</v>
      </c>
    </row>
    <row r="66" spans="1:21" s="51" customFormat="1" ht="11.5" x14ac:dyDescent="0.25">
      <c r="A66" s="51">
        <f>'FY2016 RPDC '!A67</f>
        <v>61</v>
      </c>
      <c r="B66" s="51">
        <f>'FY2016 RPDC '!B67</f>
        <v>1152</v>
      </c>
      <c r="C66" s="51">
        <f>'FY2016 RPDC '!C67</f>
        <v>1152</v>
      </c>
      <c r="D66" s="56" t="str">
        <f>'FY2016 RPDC '!D67</f>
        <v>CHEROKEE</v>
      </c>
      <c r="E66" s="139">
        <f>IF(ISERROR((RealAuthFY11!E66-RealAuthFY10!E66)/RealAuthFY10!E66),"",(RealAuthFY11!E66-RealAuthFY10!E66)/RealAuthFY10!E66)</f>
        <v>-1.9382627422828404E-2</v>
      </c>
      <c r="F66" s="139">
        <f>IF(ISERROR((RealAuthFY11!F66-RealAuthFY10!F66)/RealAuthFY10!F66),"",(RealAuthFY11!F66-RealAuthFY10!F66)/RealAuthFY10!F66)</f>
        <v>1.2466884837151316E-2</v>
      </c>
      <c r="G66" s="139">
        <f>IF(ISERROR((RealAuthFY11!G66-RealAuthFY10!G66)/RealAuthFY10!G66),"",(RealAuthFY11!G66-RealAuthFY10!G66)/RealAuthFY10!G66)</f>
        <v>-7.1574311710780733E-3</v>
      </c>
      <c r="H66" s="139" t="str">
        <f>IF(ISERROR((RealAuthFY11!H66-RealAuthFY10!H66)/RealAuthFY10!H66),"",(RealAuthFY11!H66-RealAuthFY10!H66)/RealAuthFY10!H66)</f>
        <v/>
      </c>
      <c r="I66" s="139">
        <f>IF(ISERROR((RealAuthFY11!I66-RealAuthFY10!I66)/RealAuthFY10!I66),"",(RealAuthFY11!I66-RealAuthFY10!I66)/RealAuthFY10!I66)</f>
        <v>9.9999999999999881E-3</v>
      </c>
      <c r="J66" s="139">
        <f>IF(ISERROR((RealAuthFY11!J66-RealAuthFY10!J66)/RealAuthFY10!J66),"",(RealAuthFY11!J66-RealAuthFY10!J66)/RealAuthFY10!J66)</f>
        <v>4.0523482930181029E-2</v>
      </c>
      <c r="K66" s="139">
        <f>IF(ISERROR((RealAuthFY11!K66-RealAuthFY10!K66)/RealAuthFY10!K66),"",(RealAuthFY11!K66-RealAuthFY10!K66)/RealAuthFY10!K66)</f>
        <v>-0.20671521035598706</v>
      </c>
      <c r="L66" s="139">
        <f>IF(ISERROR((RealAuthFY11!L66-RealAuthFY10!L66)/RealAuthFY10!L66),"",(RealAuthFY11!L66-RealAuthFY10!L66)/RealAuthFY10!L66)</f>
        <v>-7.6282940360610264E-3</v>
      </c>
      <c r="M66" s="139" t="str">
        <f>IF(ISERROR((RealAuthFY11!M66-RealAuthFY10!M66)/RealAuthFY10!M66),"",(RealAuthFY11!M66-RealAuthFY10!M66)/RealAuthFY10!M66)</f>
        <v/>
      </c>
      <c r="N66" s="139">
        <f>IF(ISERROR((RealAuthFY11!N66-RealAuthFY10!N66)/RealAuthFY10!N66),"",(RealAuthFY11!N66-RealAuthFY10!N66)/RealAuthFY10!N66)</f>
        <v>0</v>
      </c>
      <c r="O66" s="139" t="str">
        <f>IF(ISERROR((RealAuthFY11!O66-RealAuthFY10!O66)/RealAuthFY10!O66),"",(RealAuthFY11!O66-RealAuthFY10!O66)/RealAuthFY10!O66)</f>
        <v/>
      </c>
      <c r="P66" s="139">
        <f>IF(ISERROR((RealAuthFY11!P66-RealAuthFY10!P66)/RealAuthFY10!P66),"",(RealAuthFY11!P66-RealAuthFY10!P66)/RealAuthFY10!P66)</f>
        <v>-0.30587580906148865</v>
      </c>
      <c r="Q66" s="139">
        <f>IF(ISERROR((RealAuthFY11!Q66-RealAuthFY10!Q66)/RealAuthFY10!Q66),"",(RealAuthFY11!Q66-RealAuthFY10!Q66)/RealAuthFY10!Q66)</f>
        <v>0.30204798300233121</v>
      </c>
      <c r="R66" s="139">
        <f>IF(ISERROR((RealAuthFY11!R66-RealAuthFY10!R66)/RealAuthFY10!R66),"",(RealAuthFY11!R66-RealAuthFY10!R66)/RealAuthFY10!R66)</f>
        <v>6.7582001710163639E-8</v>
      </c>
      <c r="S66" s="139">
        <f>IF(ISERROR((RealAuthFY11!S66-RealAuthFY10!S66)/RealAuthFY10!S66),"",(RealAuthFY11!S66-RealAuthFY10!S66)/RealAuthFY10!S66)</f>
        <v>2.2353411911540326E-6</v>
      </c>
      <c r="T66" s="139">
        <f>IF(ISERROR((RealAuthFY11!T66-RealAuthFY10!T66)/RealAuthFY10!T66),"",(RealAuthFY11!T66-RealAuthFY10!T66)/RealAuthFY10!T66)</f>
        <v>-2.1654765767979665E-6</v>
      </c>
      <c r="U66" s="139">
        <f>IF(ISERROR((RealAuthFY11!U66-RealAuthFY10!U66)/RealAuthFY10!U66),"",(RealAuthFY11!U66-RealAuthFY10!U66)/RealAuthFY10!U66)</f>
        <v>1.1802497037662649E-2</v>
      </c>
    </row>
    <row r="67" spans="1:21" s="51" customFormat="1" ht="11.5" x14ac:dyDescent="0.25">
      <c r="A67" s="51">
        <f>'FY2016 RPDC '!A68</f>
        <v>62</v>
      </c>
      <c r="B67" s="51">
        <f>'FY2016 RPDC '!B68</f>
        <v>1197</v>
      </c>
      <c r="C67" s="51">
        <f>'FY2016 RPDC '!C68</f>
        <v>1197</v>
      </c>
      <c r="D67" s="56" t="str">
        <f>'FY2016 RPDC '!D68</f>
        <v>CLARINDA</v>
      </c>
      <c r="E67" s="139">
        <f>IF(ISERROR((RealAuthFY11!E67-RealAuthFY10!E67)/RealAuthFY10!E67),"",(RealAuthFY11!E67-RealAuthFY10!E67)/RealAuthFY10!E67)</f>
        <v>-1.161180355811238E-2</v>
      </c>
      <c r="F67" s="139">
        <f>IF(ISERROR((RealAuthFY11!F67-RealAuthFY10!F67)/RealAuthFY10!F67),"",(RealAuthFY11!F67-RealAuthFY10!F67)/RealAuthFY10!F67)</f>
        <v>1.2566760917373547E-2</v>
      </c>
      <c r="G67" s="139">
        <f>IF(ISERROR((RealAuthFY11!G67-RealAuthFY10!G67)/RealAuthFY10!G67),"",(RealAuthFY11!G67-RealAuthFY10!G67)/RealAuthFY10!G67)</f>
        <v>8.090680957279795E-4</v>
      </c>
      <c r="H67" s="139" t="str">
        <f>IF(ISERROR((RealAuthFY11!H67-RealAuthFY10!H67)/RealAuthFY10!H67),"",(RealAuthFY11!H67-RealAuthFY10!H67)/RealAuthFY10!H67)</f>
        <v/>
      </c>
      <c r="I67" s="139">
        <f>IF(ISERROR((RealAuthFY11!I67-RealAuthFY10!I67)/RealAuthFY10!I67),"",(RealAuthFY11!I67-RealAuthFY10!I67)/RealAuthFY10!I67)</f>
        <v>9.9999999999999447E-3</v>
      </c>
      <c r="J67" s="139">
        <f>IF(ISERROR((RealAuthFY11!J67-RealAuthFY10!J67)/RealAuthFY10!J67),"",(RealAuthFY11!J67-RealAuthFY10!J67)/RealAuthFY10!J67)</f>
        <v>-0.13714956971648803</v>
      </c>
      <c r="K67" s="139">
        <f>IF(ISERROR((RealAuthFY11!K67-RealAuthFY10!K67)/RealAuthFY10!K67),"",(RealAuthFY11!K67-RealAuthFY10!K67)/RealAuthFY10!K67)</f>
        <v>-0.7814859299931366</v>
      </c>
      <c r="L67" s="139">
        <f>IF(ISERROR((RealAuthFY11!L67-RealAuthFY10!L67)/RealAuthFY10!L67),"",(RealAuthFY11!L67-RealAuthFY10!L67)/RealAuthFY10!L67)</f>
        <v>-5.8468005103351282E-2</v>
      </c>
      <c r="M67" s="139">
        <f>IF(ISERROR((RealAuthFY11!M67-RealAuthFY10!M67)/RealAuthFY10!M67),"",(RealAuthFY11!M67-RealAuthFY10!M67)/RealAuthFY10!M67)</f>
        <v>0.52959849004804394</v>
      </c>
      <c r="N67" s="139">
        <f>IF(ISERROR((RealAuthFY11!N67-RealAuthFY10!N67)/RealAuthFY10!N67),"",(RealAuthFY11!N67-RealAuthFY10!N67)/RealAuthFY10!N67)</f>
        <v>0</v>
      </c>
      <c r="O67" s="139" t="str">
        <f>IF(ISERROR((RealAuthFY11!O67-RealAuthFY10!O67)/RealAuthFY10!O67),"",(RealAuthFY11!O67-RealAuthFY10!O67)/RealAuthFY10!O67)</f>
        <v/>
      </c>
      <c r="P67" s="139">
        <f>IF(ISERROR((RealAuthFY11!P67-RealAuthFY10!P67)/RealAuthFY10!P67),"",(RealAuthFY11!P67-RealAuthFY10!P67)/RealAuthFY10!P67)</f>
        <v>-0.35902539464653399</v>
      </c>
      <c r="Q67" s="139" t="str">
        <f>IF(ISERROR((RealAuthFY11!Q67-RealAuthFY10!Q67)/RealAuthFY10!Q67),"",(RealAuthFY11!Q67-RealAuthFY10!Q67)/RealAuthFY10!Q67)</f>
        <v/>
      </c>
      <c r="R67" s="139">
        <f>IF(ISERROR((RealAuthFY11!R67-RealAuthFY10!R67)/RealAuthFY10!R67),"",(RealAuthFY11!R67-RealAuthFY10!R67)/RealAuthFY10!R67)</f>
        <v>-5.2300830489024842E-7</v>
      </c>
      <c r="S67" s="139">
        <f>IF(ISERROR((RealAuthFY11!S67-RealAuthFY10!S67)/RealAuthFY10!S67),"",(RealAuthFY11!S67-RealAuthFY10!S67)/RealAuthFY10!S67)</f>
        <v>3.4279870100170721E-6</v>
      </c>
      <c r="T67" s="139">
        <f>IF(ISERROR((RealAuthFY11!T67-RealAuthFY10!T67)/RealAuthFY10!T67),"",(RealAuthFY11!T67-RealAuthFY10!T67)/RealAuthFY10!T67)</f>
        <v>3.2585904481622522E-6</v>
      </c>
      <c r="U67" s="139">
        <f>IF(ISERROR((RealAuthFY11!U67-RealAuthFY10!U67)/RealAuthFY10!U67),"",(RealAuthFY11!U67-RealAuthFY10!U67)/RealAuthFY10!U67)</f>
        <v>1.9080866768595779E-2</v>
      </c>
    </row>
    <row r="68" spans="1:21" s="51" customFormat="1" ht="11.5" x14ac:dyDescent="0.25">
      <c r="A68" s="51">
        <f>'FY2016 RPDC '!A69</f>
        <v>63</v>
      </c>
      <c r="B68" s="51">
        <f>'FY2016 RPDC '!B69</f>
        <v>1206</v>
      </c>
      <c r="C68" s="51">
        <f>'FY2016 RPDC '!C69</f>
        <v>1206</v>
      </c>
      <c r="D68" s="56" t="str">
        <f>'FY2016 RPDC '!D69</f>
        <v>CLARION-GOLDFIELD-DOWS</v>
      </c>
      <c r="E68" s="139">
        <f>IF(ISERROR((RealAuthFY11!E68-RealAuthFY10!E68)/RealAuthFY10!E68),"",(RealAuthFY11!E68-RealAuthFY10!E68)/RealAuthFY10!E68)</f>
        <v>9.3131548311991413E-3</v>
      </c>
      <c r="F68" s="139">
        <f>IF(ISERROR((RealAuthFY11!F68-RealAuthFY10!F68)/RealAuthFY10!F68),"",(RealAuthFY11!F68-RealAuthFY10!F68)/RealAuthFY10!F68)</f>
        <v>1.2498047180128105E-2</v>
      </c>
      <c r="G68" s="139">
        <f>IF(ISERROR((RealAuthFY11!G68-RealAuthFY10!G68)/RealAuthFY10!G68),"",(RealAuthFY11!G68-RealAuthFY10!G68)/RealAuthFY10!G68)</f>
        <v>2.1927581363704408E-2</v>
      </c>
      <c r="H68" s="139" t="str">
        <f>IF(ISERROR((RealAuthFY11!H68-RealAuthFY10!H68)/RealAuthFY10!H68),"",(RealAuthFY11!H68-RealAuthFY10!H68)/RealAuthFY10!H68)</f>
        <v/>
      </c>
      <c r="I68" s="139">
        <f>IF(ISERROR((RealAuthFY11!I68-RealAuthFY10!I68)/RealAuthFY10!I68),"",(RealAuthFY11!I68-RealAuthFY10!I68)/RealAuthFY10!I68)</f>
        <v>2.1927581363704408E-2</v>
      </c>
      <c r="J68" s="139">
        <f>IF(ISERROR((RealAuthFY11!J68-RealAuthFY10!J68)/RealAuthFY10!J68),"",(RealAuthFY11!J68-RealAuthFY10!J68)/RealAuthFY10!J68)</f>
        <v>0.11259526989864069</v>
      </c>
      <c r="K68" s="139">
        <f>IF(ISERROR((RealAuthFY11!K68-RealAuthFY10!K68)/RealAuthFY10!K68),"",(RealAuthFY11!K68-RealAuthFY10!K68)/RealAuthFY10!K68)</f>
        <v>-0.49006050129645634</v>
      </c>
      <c r="L68" s="139">
        <f>IF(ISERROR((RealAuthFY11!L68-RealAuthFY10!L68)/RealAuthFY10!L68),"",(RealAuthFY11!L68-RealAuthFY10!L68)/RealAuthFY10!L68)</f>
        <v>0.50968930537233315</v>
      </c>
      <c r="M68" s="139">
        <f>IF(ISERROR((RealAuthFY11!M68-RealAuthFY10!M68)/RealAuthFY10!M68),"",(RealAuthFY11!M68-RealAuthFY10!M68)/RealAuthFY10!M68)</f>
        <v>-1</v>
      </c>
      <c r="N68" s="139">
        <f>IF(ISERROR((RealAuthFY11!N68-RealAuthFY10!N68)/RealAuthFY10!N68),"",(RealAuthFY11!N68-RealAuthFY10!N68)/RealAuthFY10!N68)</f>
        <v>0</v>
      </c>
      <c r="O68" s="139">
        <f>IF(ISERROR((RealAuthFY11!O68-RealAuthFY10!O68)/RealAuthFY10!O68),"",(RealAuthFY11!O68-RealAuthFY10!O68)/RealAuthFY10!O68)</f>
        <v>0</v>
      </c>
      <c r="P68" s="139" t="str">
        <f>IF(ISERROR((RealAuthFY11!P68-RealAuthFY10!P68)/RealAuthFY10!P68),"",(RealAuthFY11!P68-RealAuthFY10!P68)/RealAuthFY10!P68)</f>
        <v/>
      </c>
      <c r="Q68" s="139" t="str">
        <f>IF(ISERROR((RealAuthFY11!Q68-RealAuthFY10!Q68)/RealAuthFY10!Q68),"",(RealAuthFY11!Q68-RealAuthFY10!Q68)/RealAuthFY10!Q68)</f>
        <v/>
      </c>
      <c r="R68" s="139">
        <f>IF(ISERROR((RealAuthFY11!R68-RealAuthFY10!R68)/RealAuthFY10!R68),"",(RealAuthFY11!R68-RealAuthFY10!R68)/RealAuthFY10!R68)</f>
        <v>2.0219505649476752</v>
      </c>
      <c r="S68" s="139">
        <f>IF(ISERROR((RealAuthFY11!S68-RealAuthFY10!S68)/RealAuthFY10!S68),"",(RealAuthFY11!S68-RealAuthFY10!S68)/RealAuthFY10!S68)</f>
        <v>2.022097566255344</v>
      </c>
      <c r="T68" s="139">
        <f>IF(ISERROR((RealAuthFY11!T68-RealAuthFY10!T68)/RealAuthFY10!T68),"",(RealAuthFY11!T68-RealAuthFY10!T68)/RealAuthFY10!T68)</f>
        <v>2.0219387579873489</v>
      </c>
      <c r="U68" s="139">
        <f>IF(ISERROR((RealAuthFY11!U68-RealAuthFY10!U68)/RealAuthFY10!U68),"",(RealAuthFY11!U68-RealAuthFY10!U68)/RealAuthFY10!U68)</f>
        <v>0.10039329155770586</v>
      </c>
    </row>
    <row r="69" spans="1:21" s="51" customFormat="1" ht="11.5" x14ac:dyDescent="0.25">
      <c r="A69" s="51">
        <f>'FY2016 RPDC '!A70</f>
        <v>64</v>
      </c>
      <c r="B69" s="51">
        <f>'FY2016 RPDC '!B70</f>
        <v>1211</v>
      </c>
      <c r="C69" s="51">
        <f>'FY2016 RPDC '!C70</f>
        <v>1211</v>
      </c>
      <c r="D69" s="56" t="str">
        <f>'FY2016 RPDC '!D70</f>
        <v>CLARKE</v>
      </c>
      <c r="E69" s="139">
        <f>IF(ISERROR((RealAuthFY11!E69-RealAuthFY10!E69)/RealAuthFY10!E69),"",(RealAuthFY11!E69-RealAuthFY10!E69)/RealAuthFY10!E69)</f>
        <v>-1.7125889096056873E-2</v>
      </c>
      <c r="F69" s="139">
        <f>IF(ISERROR((RealAuthFY11!F69-RealAuthFY10!F69)/RealAuthFY10!F69),"",(RealAuthFY11!F69-RealAuthFY10!F69)/RealAuthFY10!F69)</f>
        <v>1.2566760917373547E-2</v>
      </c>
      <c r="G69" s="139">
        <f>IF(ISERROR((RealAuthFY11!G69-RealAuthFY10!G69)/RealAuthFY10!G69),"",(RealAuthFY11!G69-RealAuthFY10!G69)/RealAuthFY10!G69)</f>
        <v>-4.7743883158027833E-3</v>
      </c>
      <c r="H69" s="139" t="str">
        <f>IF(ISERROR((RealAuthFY11!H69-RealAuthFY10!H69)/RealAuthFY10!H69),"",(RealAuthFY11!H69-RealAuthFY10!H69)/RealAuthFY10!H69)</f>
        <v/>
      </c>
      <c r="I69" s="139">
        <f>IF(ISERROR((RealAuthFY11!I69-RealAuthFY10!I69)/RealAuthFY10!I69),"",(RealAuthFY11!I69-RealAuthFY10!I69)/RealAuthFY10!I69)</f>
        <v>1.000000000000008E-2</v>
      </c>
      <c r="J69" s="139">
        <f>IF(ISERROR((RealAuthFY11!J69-RealAuthFY10!J69)/RealAuthFY10!J69),"",(RealAuthFY11!J69-RealAuthFY10!J69)/RealAuthFY10!J69)</f>
        <v>-2.6210069331950973E-2</v>
      </c>
      <c r="K69" s="139">
        <f>IF(ISERROR((RealAuthFY11!K69-RealAuthFY10!K69)/RealAuthFY10!K69),"",(RealAuthFY11!K69-RealAuthFY10!K69)/RealAuthFY10!K69)</f>
        <v>1.0395256916996047</v>
      </c>
      <c r="L69" s="139">
        <f>IF(ISERROR((RealAuthFY11!L69-RealAuthFY10!L69)/RealAuthFY10!L69),"",(RealAuthFY11!L69-RealAuthFY10!L69)/RealAuthFY10!L69)</f>
        <v>0.10134387351778656</v>
      </c>
      <c r="M69" s="139">
        <f>IF(ISERROR((RealAuthFY11!M69-RealAuthFY10!M69)/RealAuthFY10!M69),"",(RealAuthFY11!M69-RealAuthFY10!M69)/RealAuthFY10!M69)</f>
        <v>1.9762845849802372E-2</v>
      </c>
      <c r="N69" s="139">
        <f>IF(ISERROR((RealAuthFY11!N69-RealAuthFY10!N69)/RealAuthFY10!N69),"",(RealAuthFY11!N69-RealAuthFY10!N69)/RealAuthFY10!N69)</f>
        <v>0</v>
      </c>
      <c r="O69" s="139" t="str">
        <f>IF(ISERROR((RealAuthFY11!O69-RealAuthFY10!O69)/RealAuthFY10!O69),"",(RealAuthFY11!O69-RealAuthFY10!O69)/RealAuthFY10!O69)</f>
        <v/>
      </c>
      <c r="P69" s="139">
        <f>IF(ISERROR((RealAuthFY11!P69-RealAuthFY10!P69)/RealAuthFY10!P69),"",(RealAuthFY11!P69-RealAuthFY10!P69)/RealAuthFY10!P69)</f>
        <v>-0.52934022499239886</v>
      </c>
      <c r="Q69" s="139">
        <f>IF(ISERROR((RealAuthFY11!Q69-RealAuthFY10!Q69)/RealAuthFY10!Q69),"",(RealAuthFY11!Q69-RealAuthFY10!Q69)/RealAuthFY10!Q69)</f>
        <v>4.2424242424242385E-2</v>
      </c>
      <c r="R69" s="139">
        <f>IF(ISERROR((RealAuthFY11!R69-RealAuthFY10!R69)/RealAuthFY10!R69),"",(RealAuthFY11!R69-RealAuthFY10!R69)/RealAuthFY10!R69)</f>
        <v>0.44972968213825509</v>
      </c>
      <c r="S69" s="139">
        <f>IF(ISERROR((RealAuthFY11!S69-RealAuthFY10!S69)/RealAuthFY10!S69),"",(RealAuthFY11!S69-RealAuthFY10!S69)/RealAuthFY10!S69)</f>
        <v>0.44983558794302292</v>
      </c>
      <c r="T69" s="139">
        <f>IF(ISERROR((RealAuthFY11!T69-RealAuthFY10!T69)/RealAuthFY10!T69),"",(RealAuthFY11!T69-RealAuthFY10!T69)/RealAuthFY10!T69)</f>
        <v>0.44970378624011842</v>
      </c>
      <c r="U69" s="139">
        <f>IF(ISERROR((RealAuthFY11!U69-RealAuthFY10!U69)/RealAuthFY10!U69),"",(RealAuthFY11!U69-RealAuthFY10!U69)/RealAuthFY10!U69)</f>
        <v>3.8230692290759344E-2</v>
      </c>
    </row>
    <row r="70" spans="1:21" s="51" customFormat="1" ht="11.5" x14ac:dyDescent="0.25">
      <c r="A70" s="51">
        <f>'FY2016 RPDC '!A71</f>
        <v>65</v>
      </c>
      <c r="B70" s="51">
        <f>'FY2016 RPDC '!B71</f>
        <v>1215</v>
      </c>
      <c r="C70" s="51">
        <f>'FY2016 RPDC '!C71</f>
        <v>1215</v>
      </c>
      <c r="D70" s="56" t="str">
        <f>'FY2016 RPDC '!D71</f>
        <v>CLARKSVILLE</v>
      </c>
      <c r="E70" s="139">
        <f>IF(ISERROR((RealAuthFY11!E70-RealAuthFY10!E70)/RealAuthFY10!E70),"",(RealAuthFY11!E70-RealAuthFY10!E70)/RealAuthFY10!E70)</f>
        <v>6.4553990610328304E-3</v>
      </c>
      <c r="F70" s="139">
        <f>IF(ISERROR((RealAuthFY11!F70-RealAuthFY10!F70)/RealAuthFY10!F70),"",(RealAuthFY11!F70-RealAuthFY10!F70)/RealAuthFY10!F70)</f>
        <v>1.2566760917373547E-2</v>
      </c>
      <c r="G70" s="139">
        <f>IF(ISERROR((RealAuthFY11!G70-RealAuthFY10!G70)/RealAuthFY10!G70),"",(RealAuthFY11!G70-RealAuthFY10!G70)/RealAuthFY10!G70)</f>
        <v>1.9103189488244705E-2</v>
      </c>
      <c r="H70" s="139" t="str">
        <f>IF(ISERROR((RealAuthFY11!H70-RealAuthFY10!H70)/RealAuthFY10!H70),"",(RealAuthFY11!H70-RealAuthFY10!H70)/RealAuthFY10!H70)</f>
        <v/>
      </c>
      <c r="I70" s="139">
        <f>IF(ISERROR((RealAuthFY11!I70-RealAuthFY10!I70)/RealAuthFY10!I70),"",(RealAuthFY11!I70-RealAuthFY10!I70)/RealAuthFY10!I70)</f>
        <v>1.9103189488244705E-2</v>
      </c>
      <c r="J70" s="139">
        <f>IF(ISERROR((RealAuthFY11!J70-RealAuthFY10!J70)/RealAuthFY10!J70),"",(RealAuthFY11!J70-RealAuthFY10!J70)/RealAuthFY10!J70)</f>
        <v>-0.1698182433958004</v>
      </c>
      <c r="K70" s="139">
        <f>IF(ISERROR((RealAuthFY11!K70-RealAuthFY10!K70)/RealAuthFY10!K70),"",(RealAuthFY11!K70-RealAuthFY10!K70)/RealAuthFY10!K70)</f>
        <v>-0.59202496532593618</v>
      </c>
      <c r="L70" s="139">
        <f>IF(ISERROR((RealAuthFY11!L70-RealAuthFY10!L70)/RealAuthFY10!L70),"",(RealAuthFY11!L70-RealAuthFY10!L70)/RealAuthFY10!L70)</f>
        <v>0.18363127343709867</v>
      </c>
      <c r="M70" s="139">
        <f>IF(ISERROR((RealAuthFY11!M70-RealAuthFY10!M70)/RealAuthFY10!M70),"",(RealAuthFY11!M70-RealAuthFY10!M70)/RealAuthFY10!M70)</f>
        <v>-0.63697136745104488</v>
      </c>
      <c r="N70" s="139">
        <f>IF(ISERROR((RealAuthFY11!N70-RealAuthFY10!N70)/RealAuthFY10!N70),"",(RealAuthFY11!N70-RealAuthFY10!N70)/RealAuthFY10!N70)</f>
        <v>0</v>
      </c>
      <c r="O70" s="139" t="str">
        <f>IF(ISERROR((RealAuthFY11!O70-RealAuthFY10!O70)/RealAuthFY10!O70),"",(RealAuthFY11!O70-RealAuthFY10!O70)/RealAuthFY10!O70)</f>
        <v/>
      </c>
      <c r="P70" s="139">
        <f>IF(ISERROR((RealAuthFY11!P70-RealAuthFY10!P70)/RealAuthFY10!P70),"",(RealAuthFY11!P70-RealAuthFY10!P70)/RealAuthFY10!P70)</f>
        <v>1.9937586685159544E-2</v>
      </c>
      <c r="Q70" s="139" t="str">
        <f>IF(ISERROR((RealAuthFY11!Q70-RealAuthFY10!Q70)/RealAuthFY10!Q70),"",(RealAuthFY11!Q70-RealAuthFY10!Q70)/RealAuthFY10!Q70)</f>
        <v/>
      </c>
      <c r="R70" s="139">
        <f>IF(ISERROR((RealAuthFY11!R70-RealAuthFY10!R70)/RealAuthFY10!R70),"",(RealAuthFY11!R70-RealAuthFY10!R70)/RealAuthFY10!R70)</f>
        <v>-3.373753998307317E-7</v>
      </c>
      <c r="S70" s="139">
        <f>IF(ISERROR((RealAuthFY11!S70-RealAuthFY10!S70)/RealAuthFY10!S70),"",(RealAuthFY11!S70-RealAuthFY10!S70)/RealAuthFY10!S70)</f>
        <v>-3.7986560354258823E-6</v>
      </c>
      <c r="T70" s="139">
        <f>IF(ISERROR((RealAuthFY11!T70-RealAuthFY10!T70)/RealAuthFY10!T70),"",(RealAuthFY11!T70-RealAuthFY10!T70)/RealAuthFY10!T70)</f>
        <v>4.4913304629800411E-6</v>
      </c>
      <c r="U70" s="139">
        <f>IF(ISERROR((RealAuthFY11!U70-RealAuthFY10!U70)/RealAuthFY10!U70),"",(RealAuthFY11!U70-RealAuthFY10!U70)/RealAuthFY10!U70)</f>
        <v>-0.1164896979524727</v>
      </c>
    </row>
    <row r="71" spans="1:21" s="51" customFormat="1" ht="11.5" x14ac:dyDescent="0.25">
      <c r="A71" s="51">
        <f>'FY2016 RPDC '!A72</f>
        <v>66</v>
      </c>
      <c r="B71" s="51">
        <f>'FY2016 RPDC '!B72</f>
        <v>1218</v>
      </c>
      <c r="C71" s="51">
        <f>'FY2016 RPDC '!C72</f>
        <v>1218</v>
      </c>
      <c r="D71" s="56" t="str">
        <f>'FY2016 RPDC '!D72</f>
        <v>CLAY CENTRAL-EVERLY</v>
      </c>
      <c r="E71" s="139">
        <f>IF(ISERROR((RealAuthFY11!E71-RealAuthFY10!E71)/RealAuthFY10!E71),"",(RealAuthFY11!E71-RealAuthFY10!E71)/RealAuthFY10!E71)</f>
        <v>2.4258760107816711E-2</v>
      </c>
      <c r="F71" s="139">
        <f>IF(ISERROR((RealAuthFY11!F71-RealAuthFY10!F71)/RealAuthFY10!F71),"",(RealAuthFY11!F71-RealAuthFY10!F71)/RealAuthFY10!F71)</f>
        <v>1.2319063751154912E-2</v>
      </c>
      <c r="G71" s="139">
        <f>IF(ISERROR((RealAuthFY11!G71-RealAuthFY10!G71)/RealAuthFY10!G71),"",(RealAuthFY11!G71-RealAuthFY10!G71)/RealAuthFY10!G71)</f>
        <v>3.6876669071263794E-2</v>
      </c>
      <c r="H71" s="139" t="str">
        <f>IF(ISERROR((RealAuthFY11!H71-RealAuthFY10!H71)/RealAuthFY10!H71),"",(RealAuthFY11!H71-RealAuthFY10!H71)/RealAuthFY10!H71)</f>
        <v/>
      </c>
      <c r="I71" s="139">
        <f>IF(ISERROR((RealAuthFY11!I71-RealAuthFY10!I71)/RealAuthFY10!I71),"",(RealAuthFY11!I71-RealAuthFY10!I71)/RealAuthFY10!I71)</f>
        <v>3.6876669071263794E-2</v>
      </c>
      <c r="J71" s="139">
        <f>IF(ISERROR((RealAuthFY11!J71-RealAuthFY10!J71)/RealAuthFY10!J71),"",(RealAuthFY11!J71-RealAuthFY10!J71)/RealAuthFY10!J71)</f>
        <v>-6.7529772199436677E-2</v>
      </c>
      <c r="K71" s="139">
        <f>IF(ISERROR((RealAuthFY11!K71-RealAuthFY10!K71)/RealAuthFY10!K71),"",(RealAuthFY11!K71-RealAuthFY10!K71)/RealAuthFY10!K71)</f>
        <v>-0.4050645682001614</v>
      </c>
      <c r="L71" s="139">
        <f>IF(ISERROR((RealAuthFY11!L71-RealAuthFY10!L71)/RealAuthFY10!L71),"",(RealAuthFY11!L71-RealAuthFY10!L71)/RealAuthFY10!L71)</f>
        <v>-7.0509968239992407E-2</v>
      </c>
      <c r="M71" s="139">
        <f>IF(ISERROR((RealAuthFY11!M71-RealAuthFY10!M71)/RealAuthFY10!M71),"",(RealAuthFY11!M71-RealAuthFY10!M71)/RealAuthFY10!M71)</f>
        <v>7.6549828971136477E-2</v>
      </c>
      <c r="N71" s="139">
        <f>IF(ISERROR((RealAuthFY11!N71-RealAuthFY10!N71)/RealAuthFY10!N71),"",(RealAuthFY11!N71-RealAuthFY10!N71)/RealAuthFY10!N71)</f>
        <v>0</v>
      </c>
      <c r="O71" s="139">
        <f>IF(ISERROR((RealAuthFY11!O71-RealAuthFY10!O71)/RealAuthFY10!O71),"",(RealAuthFY11!O71-RealAuthFY10!O71)/RealAuthFY10!O71)</f>
        <v>0</v>
      </c>
      <c r="P71" s="139">
        <f>IF(ISERROR((RealAuthFY11!P71-RealAuthFY10!P71)/RealAuthFY10!P71),"",(RealAuthFY11!P71-RealAuthFY10!P71)/RealAuthFY10!P71)</f>
        <v>-0.28289032774126593</v>
      </c>
      <c r="Q71" s="139" t="str">
        <f>IF(ISERROR((RealAuthFY11!Q71-RealAuthFY10!Q71)/RealAuthFY10!Q71),"",(RealAuthFY11!Q71-RealAuthFY10!Q71)/RealAuthFY10!Q71)</f>
        <v/>
      </c>
      <c r="R71" s="139">
        <f>IF(ISERROR((RealAuthFY11!R71-RealAuthFY10!R71)/RealAuthFY10!R71),"",(RealAuthFY11!R71-RealAuthFY10!R71)/RealAuthFY10!R71)</f>
        <v>7.5054581229521121E-7</v>
      </c>
      <c r="S71" s="139">
        <f>IF(ISERROR((RealAuthFY11!S71-RealAuthFY10!S71)/RealAuthFY10!S71),"",(RealAuthFY11!S71-RealAuthFY10!S71)/RealAuthFY10!S71)</f>
        <v>2.7101896144050123E-6</v>
      </c>
      <c r="T71" s="139">
        <f>IF(ISERROR((RealAuthFY11!T71-RealAuthFY10!T71)/RealAuthFY10!T71),"",(RealAuthFY11!T71-RealAuthFY10!T71)/RealAuthFY10!T71)</f>
        <v>-4.6425233795329095E-7</v>
      </c>
      <c r="U71" s="139">
        <f>IF(ISERROR((RealAuthFY11!U71-RealAuthFY10!U71)/RealAuthFY10!U71),"",(RealAuthFY11!U71-RealAuthFY10!U71)/RealAuthFY10!U71)</f>
        <v>3.1672465435981061E-2</v>
      </c>
    </row>
    <row r="72" spans="1:21" s="51" customFormat="1" ht="11.5" x14ac:dyDescent="0.25">
      <c r="A72" s="51">
        <f>'FY2016 RPDC '!A73</f>
        <v>67</v>
      </c>
      <c r="B72" s="51">
        <f>'FY2016 RPDC '!B73</f>
        <v>2763</v>
      </c>
      <c r="C72" s="51">
        <f>'FY2016 RPDC '!C73</f>
        <v>2763</v>
      </c>
      <c r="D72" s="56" t="str">
        <f>'FY2016 RPDC '!D73</f>
        <v>CLAYTON RIDGE</v>
      </c>
      <c r="E72" s="139">
        <f>IF(ISERROR((RealAuthFY11!E72-RealAuthFY10!E72)/RealAuthFY10!E72),"",(RealAuthFY11!E72-RealAuthFY10!E72)/RealAuthFY10!E72)</f>
        <v>-3.6065045886330666E-2</v>
      </c>
      <c r="F72" s="139">
        <f>IF(ISERROR((RealAuthFY11!F72-RealAuthFY10!F72)/RealAuthFY10!F72),"",(RealAuthFY11!F72-RealAuthFY10!F72)/RealAuthFY10!F72)</f>
        <v>1.2387736141220192E-2</v>
      </c>
      <c r="G72" s="139">
        <f>IF(ISERROR((RealAuthFY11!G72-RealAuthFY10!G72)/RealAuthFY10!G72),"",(RealAuthFY11!G72-RealAuthFY10!G72)/RealAuthFY10!G72)</f>
        <v>-2.4124122676676289E-2</v>
      </c>
      <c r="H72" s="139" t="str">
        <f>IF(ISERROR((RealAuthFY11!H72-RealAuthFY10!H72)/RealAuthFY10!H72),"",(RealAuthFY11!H72-RealAuthFY10!H72)/RealAuthFY10!H72)</f>
        <v/>
      </c>
      <c r="I72" s="139">
        <f>IF(ISERROR((RealAuthFY11!I72-RealAuthFY10!I72)/RealAuthFY10!I72),"",(RealAuthFY11!I72-RealAuthFY10!I72)/RealAuthFY10!I72)</f>
        <v>1.0000000000000033E-2</v>
      </c>
      <c r="J72" s="139">
        <f>IF(ISERROR((RealAuthFY11!J72-RealAuthFY10!J72)/RealAuthFY10!J72),"",(RealAuthFY11!J72-RealAuthFY10!J72)/RealAuthFY10!J72)</f>
        <v>0.22617496634576148</v>
      </c>
      <c r="K72" s="139">
        <f>IF(ISERROR((RealAuthFY11!K72-RealAuthFY10!K72)/RealAuthFY10!K72),"",(RealAuthFY11!K72-RealAuthFY10!K72)/RealAuthFY10!K72)</f>
        <v>0.3113483257380622</v>
      </c>
      <c r="L72" s="139">
        <f>IF(ISERROR((RealAuthFY11!L72-RealAuthFY10!L72)/RealAuthFY10!L72),"",(RealAuthFY11!L72-RealAuthFY10!L72)/RealAuthFY10!L72)</f>
        <v>0.17292822468793342</v>
      </c>
      <c r="M72" s="139">
        <f>IF(ISERROR((RealAuthFY11!M72-RealAuthFY10!M72)/RealAuthFY10!M72),"",(RealAuthFY11!M72-RealAuthFY10!M72)/RealAuthFY10!M72)</f>
        <v>0.60275906479096497</v>
      </c>
      <c r="N72" s="139">
        <f>IF(ISERROR((RealAuthFY11!N72-RealAuthFY10!N72)/RealAuthFY10!N72),"",(RealAuthFY11!N72-RealAuthFY10!N72)/RealAuthFY10!N72)</f>
        <v>0</v>
      </c>
      <c r="O72" s="139" t="str">
        <f>IF(ISERROR((RealAuthFY11!O72-RealAuthFY10!O72)/RealAuthFY10!O72),"",(RealAuthFY11!O72-RealAuthFY10!O72)/RealAuthFY10!O72)</f>
        <v/>
      </c>
      <c r="P72" s="139">
        <f>IF(ISERROR((RealAuthFY11!P72-RealAuthFY10!P72)/RealAuthFY10!P72),"",(RealAuthFY11!P72-RealAuthFY10!P72)/RealAuthFY10!P72)</f>
        <v>-0.21543262562680035</v>
      </c>
      <c r="Q72" s="139">
        <f>IF(ISERROR((RealAuthFY11!Q72-RealAuthFY10!Q72)/RealAuthFY10!Q72),"",(RealAuthFY11!Q72-RealAuthFY10!Q72)/RealAuthFY10!Q72)</f>
        <v>-6.0583801737353053E-2</v>
      </c>
      <c r="R72" s="139">
        <f>IF(ISERROR((RealAuthFY11!R72-RealAuthFY10!R72)/RealAuthFY10!R72),"",(RealAuthFY11!R72-RealAuthFY10!R72)/RealAuthFY10!R72)</f>
        <v>-5.4271845501145944E-7</v>
      </c>
      <c r="S72" s="139">
        <f>IF(ISERROR((RealAuthFY11!S72-RealAuthFY10!S72)/RealAuthFY10!S72),"",(RealAuthFY11!S72-RealAuthFY10!S72)/RealAuthFY10!S72)</f>
        <v>-3.6787475550697899E-6</v>
      </c>
      <c r="T72" s="139">
        <f>IF(ISERROR((RealAuthFY11!T72-RealAuthFY10!T72)/RealAuthFY10!T72),"",(RealAuthFY11!T72-RealAuthFY10!T72)/RealAuthFY10!T72)</f>
        <v>4.9141408587759922E-6</v>
      </c>
      <c r="U72" s="139">
        <f>IF(ISERROR((RealAuthFY11!U72-RealAuthFY10!U72)/RealAuthFY10!U72),"",(RealAuthFY11!U72-RealAuthFY10!U72)/RealAuthFY10!U72)</f>
        <v>-1.1596172866917644E-2</v>
      </c>
    </row>
    <row r="73" spans="1:21" s="51" customFormat="1" ht="11.5" x14ac:dyDescent="0.25">
      <c r="A73" s="51">
        <f>'FY2016 RPDC '!A74</f>
        <v>68</v>
      </c>
      <c r="B73" s="51">
        <f>'FY2016 RPDC '!B74</f>
        <v>1221</v>
      </c>
      <c r="C73" s="51">
        <f>'FY2016 RPDC '!C74</f>
        <v>1221</v>
      </c>
      <c r="D73" s="56" t="str">
        <f>'FY2016 RPDC '!D74</f>
        <v>CLEAR CREEK-AMANA</v>
      </c>
      <c r="E73" s="139">
        <f>IF(ISERROR((RealAuthFY11!E73-RealAuthFY10!E73)/RealAuthFY10!E73),"",(RealAuthFY11!E73-RealAuthFY10!E73)/RealAuthFY10!E73)</f>
        <v>2.3364485981308414E-2</v>
      </c>
      <c r="F73" s="139">
        <f>IF(ISERROR((RealAuthFY11!F73-RealAuthFY10!F73)/RealAuthFY10!F73),"",(RealAuthFY11!F73-RealAuthFY10!F73)/RealAuthFY10!F73)</f>
        <v>1.2496094970321775E-2</v>
      </c>
      <c r="G73" s="139">
        <f>IF(ISERROR((RealAuthFY11!G73-RealAuthFY10!G73)/RealAuthFY10!G73),"",(RealAuthFY11!G73-RealAuthFY10!G73)/RealAuthFY10!G73)</f>
        <v>3.6152563794534895E-2</v>
      </c>
      <c r="H73" s="139" t="str">
        <f>IF(ISERROR((RealAuthFY11!H73-RealAuthFY10!H73)/RealAuthFY10!H73),"",(RealAuthFY11!H73-RealAuthFY10!H73)/RealAuthFY10!H73)</f>
        <v/>
      </c>
      <c r="I73" s="139">
        <f>IF(ISERROR((RealAuthFY11!I73-RealAuthFY10!I73)/RealAuthFY10!I73),"",(RealAuthFY11!I73-RealAuthFY10!I73)/RealAuthFY10!I73)</f>
        <v>3.6152563794534895E-2</v>
      </c>
      <c r="J73" s="139">
        <f>IF(ISERROR((RealAuthFY11!J73-RealAuthFY10!J73)/RealAuthFY10!J73),"",(RealAuthFY11!J73-RealAuthFY10!J73)/RealAuthFY10!J73)</f>
        <v>0.34777466811967506</v>
      </c>
      <c r="K73" s="139">
        <f>IF(ISERROR((RealAuthFY11!K73-RealAuthFY10!K73)/RealAuthFY10!K73),"",(RealAuthFY11!K73-RealAuthFY10!K73)/RealAuthFY10!K73)</f>
        <v>1.9937586685159502E-2</v>
      </c>
      <c r="L73" s="139">
        <f>IF(ISERROR((RealAuthFY11!L73-RealAuthFY10!L73)/RealAuthFY10!L73),"",(RealAuthFY11!L73-RealAuthFY10!L73)/RealAuthFY10!L73)</f>
        <v>-0.18404993065187239</v>
      </c>
      <c r="M73" s="139" t="str">
        <f>IF(ISERROR((RealAuthFY11!M73-RealAuthFY10!M73)/RealAuthFY10!M73),"",(RealAuthFY11!M73-RealAuthFY10!M73)/RealAuthFY10!M73)</f>
        <v/>
      </c>
      <c r="N73" s="139">
        <f>IF(ISERROR((RealAuthFY11!N73-RealAuthFY10!N73)/RealAuthFY10!N73),"",(RealAuthFY11!N73-RealAuthFY10!N73)/RealAuthFY10!N73)</f>
        <v>0</v>
      </c>
      <c r="O73" s="139" t="str">
        <f>IF(ISERROR((RealAuthFY11!O73-RealAuthFY10!O73)/RealAuthFY10!O73),"",(RealAuthFY11!O73-RealAuthFY10!O73)/RealAuthFY10!O73)</f>
        <v/>
      </c>
      <c r="P73" s="139">
        <f>IF(ISERROR((RealAuthFY11!P73-RealAuthFY10!P73)/RealAuthFY10!P73),"",(RealAuthFY11!P73-RealAuthFY10!P73)/RealAuthFY10!P73)</f>
        <v>-0.79601248266296809</v>
      </c>
      <c r="Q73" s="139">
        <f>IF(ISERROR((RealAuthFY11!Q73-RealAuthFY10!Q73)/RealAuthFY10!Q73),"",(RealAuthFY11!Q73-RealAuthFY10!Q73)/RealAuthFY10!Q73)</f>
        <v>-0.10755461165048529</v>
      </c>
      <c r="R73" s="139">
        <f>IF(ISERROR((RealAuthFY11!R73-RealAuthFY10!R73)/RealAuthFY10!R73),"",(RealAuthFY11!R73-RealAuthFY10!R73)/RealAuthFY10!R73)</f>
        <v>4.0467739532470146</v>
      </c>
      <c r="S73" s="139">
        <f>IF(ISERROR((RealAuthFY11!S73-RealAuthFY10!S73)/RealAuthFY10!S73),"",(RealAuthFY11!S73-RealAuthFY10!S73)/RealAuthFY10!S73)</f>
        <v>4.0470188781253764</v>
      </c>
      <c r="T73" s="139">
        <f>IF(ISERROR((RealAuthFY11!T73-RealAuthFY10!T73)/RealAuthFY10!T73),"",(RealAuthFY11!T73-RealAuthFY10!T73)/RealAuthFY10!T73)</f>
        <v>4.0471218706412708</v>
      </c>
      <c r="U73" s="139">
        <f>IF(ISERROR((RealAuthFY11!U73-RealAuthFY10!U73)/RealAuthFY10!U73),"",(RealAuthFY11!U73-RealAuthFY10!U73)/RealAuthFY10!U73)</f>
        <v>0.10975321229330215</v>
      </c>
    </row>
    <row r="74" spans="1:21" s="51" customFormat="1" ht="11.5" x14ac:dyDescent="0.25">
      <c r="A74" s="51">
        <f>'FY2016 RPDC '!A75</f>
        <v>69</v>
      </c>
      <c r="B74" s="51">
        <f>'FY2016 RPDC '!B75</f>
        <v>1233</v>
      </c>
      <c r="C74" s="51">
        <f>'FY2016 RPDC '!C75</f>
        <v>1233</v>
      </c>
      <c r="D74" s="56" t="str">
        <f>'FY2016 RPDC '!D75</f>
        <v>CLEAR LAKE</v>
      </c>
      <c r="E74" s="139">
        <f>IF(ISERROR((RealAuthFY11!E74-RealAuthFY10!E74)/RealAuthFY10!E74),"",(RealAuthFY11!E74-RealAuthFY10!E74)/RealAuthFY10!E74)</f>
        <v>-2.1994016333791579E-2</v>
      </c>
      <c r="F74" s="139">
        <f>IF(ISERROR((RealAuthFY11!F74-RealAuthFY10!F74)/RealAuthFY10!F74),"",(RealAuthFY11!F74-RealAuthFY10!F74)/RealAuthFY10!F74)</f>
        <v>1.2566760917373547E-2</v>
      </c>
      <c r="G74" s="139">
        <f>IF(ISERROR((RealAuthFY11!G74-RealAuthFY10!G74)/RealAuthFY10!G74),"",(RealAuthFY11!G74-RealAuthFY10!G74)/RealAuthFY10!G74)</f>
        <v>-9.703623803988197E-3</v>
      </c>
      <c r="H74" s="139" t="str">
        <f>IF(ISERROR((RealAuthFY11!H74-RealAuthFY10!H74)/RealAuthFY10!H74),"",(RealAuthFY11!H74-RealAuthFY10!H74)/RealAuthFY10!H74)</f>
        <v/>
      </c>
      <c r="I74" s="139">
        <f>IF(ISERROR((RealAuthFY11!I74-RealAuthFY10!I74)/RealAuthFY10!I74),"",(RealAuthFY11!I74-RealAuthFY10!I74)/RealAuthFY10!I74)</f>
        <v>1.0000000000000038E-2</v>
      </c>
      <c r="J74" s="139">
        <f>IF(ISERROR((RealAuthFY11!J74-RealAuthFY10!J74)/RealAuthFY10!J74),"",(RealAuthFY11!J74-RealAuthFY10!J74)/RealAuthFY10!J74)</f>
        <v>1.5995266197567738E-2</v>
      </c>
      <c r="K74" s="139">
        <f>IF(ISERROR((RealAuthFY11!K74-RealAuthFY10!K74)/RealAuthFY10!K74),"",(RealAuthFY11!K74-RealAuthFY10!K74)/RealAuthFY10!K74)</f>
        <v>1.9504748982360924E-2</v>
      </c>
      <c r="L74" s="139">
        <f>IF(ISERROR((RealAuthFY11!L74-RealAuthFY10!L74)/RealAuthFY10!L74),"",(RealAuthFY11!L74-RealAuthFY10!L74)/RealAuthFY10!L74)</f>
        <v>-0.12613878658654779</v>
      </c>
      <c r="M74" s="139" t="str">
        <f>IF(ISERROR((RealAuthFY11!M74-RealAuthFY10!M74)/RealAuthFY10!M74),"",(RealAuthFY11!M74-RealAuthFY10!M74)/RealAuthFY10!M74)</f>
        <v/>
      </c>
      <c r="N74" s="139">
        <f>IF(ISERROR((RealAuthFY11!N74-RealAuthFY10!N74)/RealAuthFY10!N74),"",(RealAuthFY11!N74-RealAuthFY10!N74)/RealAuthFY10!N74)</f>
        <v>0</v>
      </c>
      <c r="O74" s="139" t="str">
        <f>IF(ISERROR((RealAuthFY11!O74-RealAuthFY10!O74)/RealAuthFY10!O74),"",(RealAuthFY11!O74-RealAuthFY10!O74)/RealAuthFY10!O74)</f>
        <v/>
      </c>
      <c r="P74" s="139">
        <f>IF(ISERROR((RealAuthFY11!P74-RealAuthFY10!P74)/RealAuthFY10!P74),"",(RealAuthFY11!P74-RealAuthFY10!P74)/RealAuthFY10!P74)</f>
        <v>-1</v>
      </c>
      <c r="Q74" s="139" t="str">
        <f>IF(ISERROR((RealAuthFY11!Q74-RealAuthFY10!Q74)/RealAuthFY10!Q74),"",(RealAuthFY11!Q74-RealAuthFY10!Q74)/RealAuthFY10!Q74)</f>
        <v/>
      </c>
      <c r="R74" s="139">
        <f>IF(ISERROR((RealAuthFY11!R74-RealAuthFY10!R74)/RealAuthFY10!R74),"",(RealAuthFY11!R74-RealAuthFY10!R74)/RealAuthFY10!R74)</f>
        <v>2.1295965091018689</v>
      </c>
      <c r="S74" s="139">
        <f>IF(ISERROR((RealAuthFY11!S74-RealAuthFY10!S74)/RealAuthFY10!S74),"",(RealAuthFY11!S74-RealAuthFY10!S74)/RealAuthFY10!S74)</f>
        <v>2.1294625884694827</v>
      </c>
      <c r="T74" s="139">
        <f>IF(ISERROR((RealAuthFY11!T74-RealAuthFY10!T74)/RealAuthFY10!T74),"",(RealAuthFY11!T74-RealAuthFY10!T74)/RealAuthFY10!T74)</f>
        <v>2.1293871019898423</v>
      </c>
      <c r="U74" s="139">
        <f>IF(ISERROR((RealAuthFY11!U74-RealAuthFY10!U74)/RealAuthFY10!U74),"",(RealAuthFY11!U74-RealAuthFY10!U74)/RealAuthFY10!U74)</f>
        <v>7.7554145265202434E-2</v>
      </c>
    </row>
    <row r="75" spans="1:21" s="51" customFormat="1" ht="11.5" x14ac:dyDescent="0.25">
      <c r="A75" s="51">
        <f>'FY2016 RPDC '!A76</f>
        <v>71</v>
      </c>
      <c r="B75" s="51">
        <f>'FY2016 RPDC '!B76</f>
        <v>1278</v>
      </c>
      <c r="C75" s="51">
        <f>'FY2016 RPDC '!C76</f>
        <v>1278</v>
      </c>
      <c r="D75" s="56" t="str">
        <f>'FY2016 RPDC '!D76</f>
        <v>CLINTON</v>
      </c>
      <c r="E75" s="139">
        <f>IF(ISERROR((RealAuthFY11!E75-RealAuthFY10!E75)/RealAuthFY10!E75),"",(RealAuthFY11!E75-RealAuthFY10!E75)/RealAuthFY10!E75)</f>
        <v>-6.710713823034095E-3</v>
      </c>
      <c r="F75" s="139">
        <f>IF(ISERROR((RealAuthFY11!F75-RealAuthFY10!F75)/RealAuthFY10!F75),"",(RealAuthFY11!F75-RealAuthFY10!F75)/RealAuthFY10!F75)</f>
        <v>1.2476606363069246E-2</v>
      </c>
      <c r="G75" s="139">
        <f>IF(ISERROR((RealAuthFY11!G75-RealAuthFY10!G75)/RealAuthFY10!G75),"",(RealAuthFY11!G75-RealAuthFY10!G75)/RealAuthFY10!G75)</f>
        <v>5.6821656052499399E-3</v>
      </c>
      <c r="H75" s="139" t="str">
        <f>IF(ISERROR((RealAuthFY11!H75-RealAuthFY10!H75)/RealAuthFY10!H75),"",(RealAuthFY11!H75-RealAuthFY10!H75)/RealAuthFY10!H75)</f>
        <v/>
      </c>
      <c r="I75" s="139">
        <f>IF(ISERROR((RealAuthFY11!I75-RealAuthFY10!I75)/RealAuthFY10!I75),"",(RealAuthFY11!I75-RealAuthFY10!I75)/RealAuthFY10!I75)</f>
        <v>1.0000000000000024E-2</v>
      </c>
      <c r="J75" s="139">
        <f>IF(ISERROR((RealAuthFY11!J75-RealAuthFY10!J75)/RealAuthFY10!J75),"",(RealAuthFY11!J75-RealAuthFY10!J75)/RealAuthFY10!J75)</f>
        <v>-6.0872103466858271E-2</v>
      </c>
      <c r="K75" s="139">
        <f>IF(ISERROR((RealAuthFY11!K75-RealAuthFY10!K75)/RealAuthFY10!K75),"",(RealAuthFY11!K75-RealAuthFY10!K75)/RealAuthFY10!K75)</f>
        <v>1.9624573378839591E-2</v>
      </c>
      <c r="L75" s="139">
        <f>IF(ISERROR((RealAuthFY11!L75-RealAuthFY10!L75)/RealAuthFY10!L75),"",(RealAuthFY11!L75-RealAuthFY10!L75)/RealAuthFY10!L75)</f>
        <v>0.29152445961319684</v>
      </c>
      <c r="M75" s="139">
        <f>IF(ISERROR((RealAuthFY11!M75-RealAuthFY10!M75)/RealAuthFY10!M75),"",(RealAuthFY11!M75-RealAuthFY10!M75)/RealAuthFY10!M75)</f>
        <v>-0.4901877133105802</v>
      </c>
      <c r="N75" s="139">
        <f>IF(ISERROR((RealAuthFY11!N75-RealAuthFY10!N75)/RealAuthFY10!N75),"",(RealAuthFY11!N75-RealAuthFY10!N75)/RealAuthFY10!N75)</f>
        <v>0</v>
      </c>
      <c r="O75" s="139" t="str">
        <f>IF(ISERROR((RealAuthFY11!O75-RealAuthFY10!O75)/RealAuthFY10!O75),"",(RealAuthFY11!O75-RealAuthFY10!O75)/RealAuthFY10!O75)</f>
        <v/>
      </c>
      <c r="P75" s="139">
        <f>IF(ISERROR((RealAuthFY11!P75-RealAuthFY10!P75)/RealAuthFY10!P75),"",(RealAuthFY11!P75-RealAuthFY10!P75)/RealAuthFY10!P75)</f>
        <v>-0.4901877133105802</v>
      </c>
      <c r="Q75" s="139" t="str">
        <f>IF(ISERROR((RealAuthFY11!Q75-RealAuthFY10!Q75)/RealAuthFY10!Q75),"",(RealAuthFY11!Q75-RealAuthFY10!Q75)/RealAuthFY10!Q75)</f>
        <v/>
      </c>
      <c r="R75" s="139">
        <f>IF(ISERROR((RealAuthFY11!R75-RealAuthFY10!R75)/RealAuthFY10!R75),"",(RealAuthFY11!R75-RealAuthFY10!R75)/RealAuthFY10!R75)</f>
        <v>4.8432289615621702</v>
      </c>
      <c r="S75" s="139">
        <f>IF(ISERROR((RealAuthFY11!S75-RealAuthFY10!S75)/RealAuthFY10!S75),"",(RealAuthFY11!S75-RealAuthFY10!S75)/RealAuthFY10!S75)</f>
        <v>4.8427393145602498</v>
      </c>
      <c r="T75" s="139">
        <f>IF(ISERROR((RealAuthFY11!T75-RealAuthFY10!T75)/RealAuthFY10!T75),"",(RealAuthFY11!T75-RealAuthFY10!T75)/RealAuthFY10!T75)</f>
        <v>4.8428541633349731</v>
      </c>
      <c r="U75" s="139">
        <f>IF(ISERROR((RealAuthFY11!U75-RealAuthFY10!U75)/RealAuthFY10!U75),"",(RealAuthFY11!U75-RealAuthFY10!U75)/RealAuthFY10!U75)</f>
        <v>9.260428557217576E-2</v>
      </c>
    </row>
    <row r="76" spans="1:21" s="51" customFormat="1" ht="11.5" x14ac:dyDescent="0.25">
      <c r="A76" s="51" t="e">
        <f>'FY2016 RPDC '!#REF!</f>
        <v>#REF!</v>
      </c>
      <c r="B76" s="51" t="e">
        <f>'FY2016 RPDC '!#REF!</f>
        <v>#REF!</v>
      </c>
      <c r="C76" s="51" t="e">
        <f>'FY2016 RPDC '!#REF!</f>
        <v>#REF!</v>
      </c>
      <c r="D76" s="56" t="e">
        <f>'FY2016 RPDC '!#REF!</f>
        <v>#REF!</v>
      </c>
      <c r="E76" s="139" t="str">
        <f>IF(ISERROR((RealAuthFY11!E76-RealAuthFY10!E76)/RealAuthFY10!E76),"",(RealAuthFY11!E76-RealAuthFY10!E76)/RealAuthFY10!E76)</f>
        <v/>
      </c>
      <c r="F76" s="139" t="str">
        <f>IF(ISERROR((RealAuthFY11!F76-RealAuthFY10!F76)/RealAuthFY10!F76),"",(RealAuthFY11!F76-RealAuthFY10!F76)/RealAuthFY10!F76)</f>
        <v/>
      </c>
      <c r="G76" s="139" t="str">
        <f>IF(ISERROR((RealAuthFY11!G76-RealAuthFY10!G76)/RealAuthFY10!G76),"",(RealAuthFY11!G76-RealAuthFY10!G76)/RealAuthFY10!G76)</f>
        <v/>
      </c>
      <c r="H76" s="139" t="str">
        <f>IF(ISERROR((RealAuthFY11!H76-RealAuthFY10!H76)/RealAuthFY10!H76),"",(RealAuthFY11!H76-RealAuthFY10!H76)/RealAuthFY10!H76)</f>
        <v/>
      </c>
      <c r="I76" s="139" t="str">
        <f>IF(ISERROR((RealAuthFY11!I76-RealAuthFY10!I76)/RealAuthFY10!I76),"",(RealAuthFY11!I76-RealAuthFY10!I76)/RealAuthFY10!I76)</f>
        <v/>
      </c>
      <c r="J76" s="139">
        <f>IF(ISERROR((RealAuthFY11!J76-RealAuthFY10!J76)/RealAuthFY10!J76),"",(RealAuthFY11!J76-RealAuthFY10!J76)/RealAuthFY10!J76)</f>
        <v>-9.7598865573651661E-2</v>
      </c>
      <c r="K76" s="139">
        <f>IF(ISERROR((RealAuthFY11!K76-RealAuthFY10!K76)/RealAuthFY10!K76),"",(RealAuthFY11!K76-RealAuthFY10!K76)/RealAuthFY10!K76)</f>
        <v>-0.23513955892487939</v>
      </c>
      <c r="L76" s="139">
        <f>IF(ISERROR((RealAuthFY11!L76-RealAuthFY10!L76)/RealAuthFY10!L76),"",(RealAuthFY11!L76-RealAuthFY10!L76)/RealAuthFY10!L76)</f>
        <v>5.5596866045195689E-2</v>
      </c>
      <c r="M76" s="139">
        <f>IF(ISERROR((RealAuthFY11!M76-RealAuthFY10!M76)/RealAuthFY10!M76),"",(RealAuthFY11!M76-RealAuthFY10!M76)/RealAuthFY10!M76)</f>
        <v>0.60256473368120511</v>
      </c>
      <c r="N76" s="139">
        <f>IF(ISERROR((RealAuthFY11!N76-RealAuthFY10!N76)/RealAuthFY10!N76),"",(RealAuthFY11!N76-RealAuthFY10!N76)/RealAuthFY10!N76)</f>
        <v>0</v>
      </c>
      <c r="O76" s="139" t="str">
        <f>IF(ISERROR((RealAuthFY11!O76-RealAuthFY10!O76)/RealAuthFY10!O76),"",(RealAuthFY11!O76-RealAuthFY10!O76)/RealAuthFY10!O76)</f>
        <v/>
      </c>
      <c r="P76" s="139">
        <f>IF(ISERROR((RealAuthFY11!P76-RealAuthFY10!P76)/RealAuthFY10!P76),"",(RealAuthFY11!P76-RealAuthFY10!P76)/RealAuthFY10!P76)</f>
        <v>0.52972088215024105</v>
      </c>
      <c r="Q76" s="139" t="str">
        <f>IF(ISERROR((RealAuthFY11!Q76-RealAuthFY10!Q76)/RealAuthFY10!Q76),"",(RealAuthFY11!Q76-RealAuthFY10!Q76)/RealAuthFY10!Q76)</f>
        <v/>
      </c>
      <c r="R76" s="139" t="str">
        <f>IF(ISERROR((RealAuthFY11!R76-RealAuthFY10!R76)/RealAuthFY10!R76),"",(RealAuthFY11!R76-RealAuthFY10!R76)/RealAuthFY10!R76)</f>
        <v/>
      </c>
      <c r="S76" s="139" t="str">
        <f>IF(ISERROR((RealAuthFY11!S76-RealAuthFY10!S76)/RealAuthFY10!S76),"",(RealAuthFY11!S76-RealAuthFY10!S76)/RealAuthFY10!S76)</f>
        <v/>
      </c>
      <c r="T76" s="139" t="str">
        <f>IF(ISERROR((RealAuthFY11!T76-RealAuthFY10!T76)/RealAuthFY10!T76),"",(RealAuthFY11!T76-RealAuthFY10!T76)/RealAuthFY10!T76)</f>
        <v/>
      </c>
      <c r="U76" s="139" t="str">
        <f>IF(ISERROR((RealAuthFY11!U76-RealAuthFY10!U76)/RealAuthFY10!U76),"",(RealAuthFY11!U76-RealAuthFY10!U76)/RealAuthFY10!U76)</f>
        <v/>
      </c>
    </row>
    <row r="77" spans="1:21" s="51" customFormat="1" ht="11.5" x14ac:dyDescent="0.25">
      <c r="A77" s="51">
        <f>'FY2016 RPDC '!A77</f>
        <v>72</v>
      </c>
      <c r="B77" s="51">
        <f>'FY2016 RPDC '!B77</f>
        <v>1332</v>
      </c>
      <c r="C77" s="51">
        <f>'FY2016 RPDC '!C77</f>
        <v>1332</v>
      </c>
      <c r="D77" s="56" t="str">
        <f>'FY2016 RPDC '!D77</f>
        <v>COLFAX-MINGO</v>
      </c>
      <c r="E77" s="139">
        <f>IF(ISERROR((RealAuthFY11!E77-RealAuthFY10!E77)/RealAuthFY10!E77),"",(RealAuthFY11!E77-RealAuthFY10!E77)/RealAuthFY10!E77)</f>
        <v>4.9824939402099803E-3</v>
      </c>
      <c r="F77" s="139">
        <f>IF(ISERROR((RealAuthFY11!F77-RealAuthFY10!F77)/RealAuthFY10!F77),"",(RealAuthFY11!F77-RealAuthFY10!F77)/RealAuthFY10!F77)</f>
        <v>1.2566760917373547E-2</v>
      </c>
      <c r="G77" s="139">
        <f>IF(ISERROR((RealAuthFY11!G77-RealAuthFY10!G77)/RealAuthFY10!G77),"",(RealAuthFY11!G77-RealAuthFY10!G77)/RealAuthFY10!G77)</f>
        <v>1.7611782564255263E-2</v>
      </c>
      <c r="H77" s="139" t="str">
        <f>IF(ISERROR((RealAuthFY11!H77-RealAuthFY10!H77)/RealAuthFY10!H77),"",(RealAuthFY11!H77-RealAuthFY10!H77)/RealAuthFY10!H77)</f>
        <v/>
      </c>
      <c r="I77" s="139">
        <f>IF(ISERROR((RealAuthFY11!I77-RealAuthFY10!I77)/RealAuthFY10!I77),"",(RealAuthFY11!I77-RealAuthFY10!I77)/RealAuthFY10!I77)</f>
        <v>1.7611782564255263E-2</v>
      </c>
      <c r="J77" s="139">
        <f>IF(ISERROR((RealAuthFY11!J77-RealAuthFY10!J77)/RealAuthFY10!J77),"",(RealAuthFY11!J77-RealAuthFY10!J77)/RealAuthFY10!J77)</f>
        <v>-8.7694017939907581E-2</v>
      </c>
      <c r="K77" s="139">
        <f>IF(ISERROR((RealAuthFY11!K77-RealAuthFY10!K77)/RealAuthFY10!K77),"",(RealAuthFY11!K77-RealAuthFY10!K77)/RealAuthFY10!K77)</f>
        <v>0.39082398184339934</v>
      </c>
      <c r="L77" s="139">
        <f>IF(ISERROR((RealAuthFY11!L77-RealAuthFY10!L77)/RealAuthFY10!L77),"",(RealAuthFY11!L77-RealAuthFY10!L77)/RealAuthFY10!L77)</f>
        <v>0.11408567160994346</v>
      </c>
      <c r="M77" s="139">
        <f>IF(ISERROR((RealAuthFY11!M77-RealAuthFY10!M77)/RealAuthFY10!M77),"",(RealAuthFY11!M77-RealAuthFY10!M77)/RealAuthFY10!M77)</f>
        <v>1.9937586685159502E-2</v>
      </c>
      <c r="N77" s="139">
        <f>IF(ISERROR((RealAuthFY11!N77-RealAuthFY10!N77)/RealAuthFY10!N77),"",(RealAuthFY11!N77-RealAuthFY10!N77)/RealAuthFY10!N77)</f>
        <v>0</v>
      </c>
      <c r="O77" s="139" t="str">
        <f>IF(ISERROR((RealAuthFY11!O77-RealAuthFY10!O77)/RealAuthFY10!O77),"",(RealAuthFY11!O77-RealAuthFY10!O77)/RealAuthFY10!O77)</f>
        <v/>
      </c>
      <c r="P77" s="139" t="str">
        <f>IF(ISERROR((RealAuthFY11!P77-RealAuthFY10!P77)/RealAuthFY10!P77),"",(RealAuthFY11!P77-RealAuthFY10!P77)/RealAuthFY10!P77)</f>
        <v/>
      </c>
      <c r="Q77" s="139" t="str">
        <f>IF(ISERROR((RealAuthFY11!Q77-RealAuthFY10!Q77)/RealAuthFY10!Q77),"",(RealAuthFY11!Q77-RealAuthFY10!Q77)/RealAuthFY10!Q77)</f>
        <v/>
      </c>
      <c r="R77" s="139">
        <f>IF(ISERROR((RealAuthFY11!R77-RealAuthFY10!R77)/RealAuthFY10!R77),"",(RealAuthFY11!R77-RealAuthFY10!R77)/RealAuthFY10!R77)</f>
        <v>3.1681317294992803E-7</v>
      </c>
      <c r="S77" s="139">
        <f>IF(ISERROR((RealAuthFY11!S77-RealAuthFY10!S77)/RealAuthFY10!S77),"",(RealAuthFY11!S77-RealAuthFY10!S77)/RealAuthFY10!S77)</f>
        <v>9.4375063042960561E-7</v>
      </c>
      <c r="T77" s="139">
        <f>IF(ISERROR((RealAuthFY11!T77-RealAuthFY10!T77)/RealAuthFY10!T77),"",(RealAuthFY11!T77-RealAuthFY10!T77)/RealAuthFY10!T77)</f>
        <v>5.45645212918427E-6</v>
      </c>
      <c r="U77" s="139">
        <f>IF(ISERROR((RealAuthFY11!U77-RealAuthFY10!U77)/RealAuthFY10!U77),"",(RealAuthFY11!U77-RealAuthFY10!U77)/RealAuthFY10!U77)</f>
        <v>8.8729376777886879E-2</v>
      </c>
    </row>
    <row r="78" spans="1:21" s="51" customFormat="1" ht="11.5" x14ac:dyDescent="0.25">
      <c r="A78" s="51">
        <f>'FY2016 RPDC '!A78</f>
        <v>73</v>
      </c>
      <c r="B78" s="51">
        <f>'FY2016 RPDC '!B78</f>
        <v>1337</v>
      </c>
      <c r="C78" s="51">
        <f>'FY2016 RPDC '!C78</f>
        <v>1337</v>
      </c>
      <c r="D78" s="56" t="str">
        <f>'FY2016 RPDC '!D78</f>
        <v>COLLEGE</v>
      </c>
      <c r="E78" s="139">
        <f>IF(ISERROR((RealAuthFY11!E78-RealAuthFY10!E78)/RealAuthFY10!E78),"",(RealAuthFY11!E78-RealAuthFY10!E78)/RealAuthFY10!E78)</f>
        <v>2.4672913153906784E-2</v>
      </c>
      <c r="F78" s="139">
        <f>IF(ISERROR((RealAuthFY11!F78-RealAuthFY10!F78)/RealAuthFY10!F78),"",(RealAuthFY11!F78-RealAuthFY10!F78)/RealAuthFY10!F78)</f>
        <v>1.2566760917373547E-2</v>
      </c>
      <c r="G78" s="139">
        <f>IF(ISERROR((RealAuthFY11!G78-RealAuthFY10!G78)/RealAuthFY10!G78),"",(RealAuthFY11!G78-RealAuthFY10!G78)/RealAuthFY10!G78)</f>
        <v>3.7549725714814436E-2</v>
      </c>
      <c r="H78" s="139" t="str">
        <f>IF(ISERROR((RealAuthFY11!H78-RealAuthFY10!H78)/RealAuthFY10!H78),"",(RealAuthFY11!H78-RealAuthFY10!H78)/RealAuthFY10!H78)</f>
        <v/>
      </c>
      <c r="I78" s="139">
        <f>IF(ISERROR((RealAuthFY11!I78-RealAuthFY10!I78)/RealAuthFY10!I78),"",(RealAuthFY11!I78-RealAuthFY10!I78)/RealAuthFY10!I78)</f>
        <v>3.7549725714814436E-2</v>
      </c>
      <c r="J78" s="139">
        <f>IF(ISERROR((RealAuthFY11!J78-RealAuthFY10!J78)/RealAuthFY10!J78),"",(RealAuthFY11!J78-RealAuthFY10!J78)/RealAuthFY10!J78)</f>
        <v>-0.14460319232057151</v>
      </c>
      <c r="K78" s="139">
        <f>IF(ISERROR((RealAuthFY11!K78-RealAuthFY10!K78)/RealAuthFY10!K78),"",(RealAuthFY11!K78-RealAuthFY10!K78)/RealAuthFY10!K78)</f>
        <v>-9.2436974789915968E-3</v>
      </c>
      <c r="L78" s="139">
        <f>IF(ISERROR((RealAuthFY11!L78-RealAuthFY10!L78)/RealAuthFY10!L78),"",(RealAuthFY11!L78-RealAuthFY10!L78)/RealAuthFY10!L78)</f>
        <v>1.9896193771626297E-2</v>
      </c>
      <c r="M78" s="139" t="str">
        <f>IF(ISERROR((RealAuthFY11!M78-RealAuthFY10!M78)/RealAuthFY10!M78),"",(RealAuthFY11!M78-RealAuthFY10!M78)/RealAuthFY10!M78)</f>
        <v/>
      </c>
      <c r="N78" s="139">
        <f>IF(ISERROR((RealAuthFY11!N78-RealAuthFY10!N78)/RealAuthFY10!N78),"",(RealAuthFY11!N78-RealAuthFY10!N78)/RealAuthFY10!N78)</f>
        <v>0</v>
      </c>
      <c r="O78" s="139">
        <f>IF(ISERROR((RealAuthFY11!O78-RealAuthFY10!O78)/RealAuthFY10!O78),"",(RealAuthFY11!O78-RealAuthFY10!O78)/RealAuthFY10!O78)</f>
        <v>0</v>
      </c>
      <c r="P78" s="139" t="str">
        <f>IF(ISERROR((RealAuthFY11!P78-RealAuthFY10!P78)/RealAuthFY10!P78),"",(RealAuthFY11!P78-RealAuthFY10!P78)/RealAuthFY10!P78)</f>
        <v/>
      </c>
      <c r="Q78" s="139" t="str">
        <f>IF(ISERROR((RealAuthFY11!Q78-RealAuthFY10!Q78)/RealAuthFY10!Q78),"",(RealAuthFY11!Q78-RealAuthFY10!Q78)/RealAuthFY10!Q78)</f>
        <v/>
      </c>
      <c r="R78" s="139">
        <f>IF(ISERROR((RealAuthFY11!R78-RealAuthFY10!R78)/RealAuthFY10!R78),"",(RealAuthFY11!R78-RealAuthFY10!R78)/RealAuthFY10!R78)</f>
        <v>52.226980194477129</v>
      </c>
      <c r="S78" s="139">
        <f>IF(ISERROR((RealAuthFY11!S78-RealAuthFY10!S78)/RealAuthFY10!S78),"",(RealAuthFY11!S78-RealAuthFY10!S78)/RealAuthFY10!S78)</f>
        <v>52.222177157689806</v>
      </c>
      <c r="T78" s="139">
        <f>IF(ISERROR((RealAuthFY11!T78-RealAuthFY10!T78)/RealAuthFY10!T78),"",(RealAuthFY11!T78-RealAuthFY10!T78)/RealAuthFY10!T78)</f>
        <v>52.226860704216378</v>
      </c>
      <c r="U78" s="139">
        <f>IF(ISERROR((RealAuthFY11!U78-RealAuthFY10!U78)/RealAuthFY10!U78),"",(RealAuthFY11!U78-RealAuthFY10!U78)/RealAuthFY10!U78)</f>
        <v>0.12973891160900042</v>
      </c>
    </row>
    <row r="79" spans="1:21" s="51" customFormat="1" ht="11.5" x14ac:dyDescent="0.25">
      <c r="A79" s="51">
        <f>'FY2016 RPDC '!A79</f>
        <v>74</v>
      </c>
      <c r="B79" s="51">
        <f>'FY2016 RPDC '!B79</f>
        <v>1350</v>
      </c>
      <c r="C79" s="51">
        <f>'FY2016 RPDC '!C79</f>
        <v>1350</v>
      </c>
      <c r="D79" s="56" t="str">
        <f>'FY2016 RPDC '!D79</f>
        <v>COLLINS-MAXWELL</v>
      </c>
      <c r="E79" s="139">
        <f>IF(ISERROR((RealAuthFY11!E79-RealAuthFY10!E79)/RealAuthFY10!E79),"",(RealAuthFY11!E79-RealAuthFY10!E79)/RealAuthFY10!E79)</f>
        <v>-1.8655186551865564E-2</v>
      </c>
      <c r="F79" s="139">
        <f>IF(ISERROR((RealAuthFY11!F79-RealAuthFY10!F79)/RealAuthFY10!F79),"",(RealAuthFY11!F79-RealAuthFY10!F79)/RealAuthFY10!F79)</f>
        <v>1.2566760917373547E-2</v>
      </c>
      <c r="G79" s="139">
        <f>IF(ISERROR((RealAuthFY11!G79-RealAuthFY10!G79)/RealAuthFY10!G79),"",(RealAuthFY11!G79-RealAuthFY10!G79)/RealAuthFY10!G79)</f>
        <v>-6.3229249018222763E-3</v>
      </c>
      <c r="H79" s="139" t="str">
        <f>IF(ISERROR((RealAuthFY11!H79-RealAuthFY10!H79)/RealAuthFY10!H79),"",(RealAuthFY11!H79-RealAuthFY10!H79)/RealAuthFY10!H79)</f>
        <v/>
      </c>
      <c r="I79" s="139">
        <f>IF(ISERROR((RealAuthFY11!I79-RealAuthFY10!I79)/RealAuthFY10!I79),"",(RealAuthFY11!I79-RealAuthFY10!I79)/RealAuthFY10!I79)</f>
        <v>1.000000000000003E-2</v>
      </c>
      <c r="J79" s="139">
        <f>IF(ISERROR((RealAuthFY11!J79-RealAuthFY10!J79)/RealAuthFY10!J79),"",(RealAuthFY11!J79-RealAuthFY10!J79)/RealAuthFY10!J79)</f>
        <v>7.8469032135237649E-2</v>
      </c>
      <c r="K79" s="139">
        <f>IF(ISERROR((RealAuthFY11!K79-RealAuthFY10!K79)/RealAuthFY10!K79),"",(RealAuthFY11!K79-RealAuthFY10!K79)/RealAuthFY10!K79)</f>
        <v>-0.11323492020759486</v>
      </c>
      <c r="L79" s="139">
        <f>IF(ISERROR((RealAuthFY11!L79-RealAuthFY10!L79)/RealAuthFY10!L79),"",(RealAuthFY11!L79-RealAuthFY10!L79)/RealAuthFY10!L79)</f>
        <v>-0.12590299277605779</v>
      </c>
      <c r="M79" s="139">
        <f>IF(ISERROR((RealAuthFY11!M79-RealAuthFY10!M79)/RealAuthFY10!M79),"",(RealAuthFY11!M79-RealAuthFY10!M79)/RealAuthFY10!M79)</f>
        <v>-0.24858327449169881</v>
      </c>
      <c r="N79" s="139" t="str">
        <f>IF(ISERROR((RealAuthFY11!N79-RealAuthFY10!N79)/RealAuthFY10!N79),"",(RealAuthFY11!N79-RealAuthFY10!N79)/RealAuthFY10!N79)</f>
        <v/>
      </c>
      <c r="O79" s="139" t="str">
        <f>IF(ISERROR((RealAuthFY11!O79-RealAuthFY10!O79)/RealAuthFY10!O79),"",(RealAuthFY11!O79-RealAuthFY10!O79)/RealAuthFY10!O79)</f>
        <v/>
      </c>
      <c r="P79" s="139">
        <f>IF(ISERROR((RealAuthFY11!P79-RealAuthFY10!P79)/RealAuthFY10!P79),"",(RealAuthFY11!P79-RealAuthFY10!P79)/RealAuthFY10!P79)</f>
        <v>-0.2485832744916987</v>
      </c>
      <c r="Q79" s="139">
        <f>IF(ISERROR((RealAuthFY11!Q79-RealAuthFY10!Q79)/RealAuthFY10!Q79),"",(RealAuthFY11!Q79-RealAuthFY10!Q79)/RealAuthFY10!Q79)</f>
        <v>0.17925158656343912</v>
      </c>
      <c r="R79" s="139">
        <f>IF(ISERROR((RealAuthFY11!R79-RealAuthFY10!R79)/RealAuthFY10!R79),"",(RealAuthFY11!R79-RealAuthFY10!R79)/RealAuthFY10!R79)</f>
        <v>8.1143794439222075E-8</v>
      </c>
      <c r="S79" s="139">
        <f>IF(ISERROR((RealAuthFY11!S79-RealAuthFY10!S79)/RealAuthFY10!S79),"",(RealAuthFY11!S79-RealAuthFY10!S79)/RealAuthFY10!S79)</f>
        <v>-9.7983883607021414E-7</v>
      </c>
      <c r="T79" s="139">
        <f>IF(ISERROR((RealAuthFY11!T79-RealAuthFY10!T79)/RealAuthFY10!T79),"",(RealAuthFY11!T79-RealAuthFY10!T79)/RealAuthFY10!T79)</f>
        <v>6.3781961975988858E-7</v>
      </c>
      <c r="U79" s="139">
        <f>IF(ISERROR((RealAuthFY11!U79-RealAuthFY10!U79)/RealAuthFY10!U79),"",(RealAuthFY11!U79-RealAuthFY10!U79)/RealAuthFY10!U79)</f>
        <v>2.1692664525353512E-3</v>
      </c>
    </row>
    <row r="80" spans="1:21" s="51" customFormat="1" ht="11.5" x14ac:dyDescent="0.25">
      <c r="A80" s="51">
        <f>'FY2016 RPDC '!A80</f>
        <v>75</v>
      </c>
      <c r="B80" s="51">
        <f>'FY2016 RPDC '!B80</f>
        <v>1359</v>
      </c>
      <c r="C80" s="51">
        <f>'FY2016 RPDC '!C80</f>
        <v>1359</v>
      </c>
      <c r="D80" s="56" t="str">
        <f>'FY2016 RPDC '!D80</f>
        <v>COLO-NESCO</v>
      </c>
      <c r="E80" s="139">
        <f>IF(ISERROR((RealAuthFY11!E80-RealAuthFY10!E80)/RealAuthFY10!E80),"",(RealAuthFY11!E80-RealAuthFY10!E80)/RealAuthFY10!E80)</f>
        <v>-1.0227272727272684E-2</v>
      </c>
      <c r="F80" s="139">
        <f>IF(ISERROR((RealAuthFY11!F80-RealAuthFY10!F80)/RealAuthFY10!F80),"",(RealAuthFY11!F80-RealAuthFY10!F80)/RealAuthFY10!F80)</f>
        <v>1.252152136484583E-2</v>
      </c>
      <c r="G80" s="139">
        <f>IF(ISERROR((RealAuthFY11!G80-RealAuthFY10!G80)/RealAuthFY10!G80),"",(RealAuthFY11!G80-RealAuthFY10!G80)/RealAuthFY10!G80)</f>
        <v>2.1661876236145614E-3</v>
      </c>
      <c r="H80" s="139" t="str">
        <f>IF(ISERROR((RealAuthFY11!H80-RealAuthFY10!H80)/RealAuthFY10!H80),"",(RealAuthFY11!H80-RealAuthFY10!H80)/RealAuthFY10!H80)</f>
        <v/>
      </c>
      <c r="I80" s="139">
        <f>IF(ISERROR((RealAuthFY11!I80-RealAuthFY10!I80)/RealAuthFY10!I80),"",(RealAuthFY11!I80-RealAuthFY10!I80)/RealAuthFY10!I80)</f>
        <v>9.9999999999999777E-3</v>
      </c>
      <c r="J80" s="139">
        <f>IF(ISERROR((RealAuthFY11!J80-RealAuthFY10!J80)/RealAuthFY10!J80),"",(RealAuthFY11!J80-RealAuthFY10!J80)/RealAuthFY10!J80)</f>
        <v>-6.3981328675011939E-2</v>
      </c>
      <c r="K80" s="139">
        <f>IF(ISERROR((RealAuthFY11!K80-RealAuthFY10!K80)/RealAuthFY10!K80),"",(RealAuthFY11!K80-RealAuthFY10!K80)/RealAuthFY10!K80)</f>
        <v>-0.66002080443828015</v>
      </c>
      <c r="L80" s="139">
        <f>IF(ISERROR((RealAuthFY11!L80-RealAuthFY10!L80)/RealAuthFY10!L80),"",(RealAuthFY11!L80-RealAuthFY10!L80)/RealAuthFY10!L80)</f>
        <v>7.0934466019417469E-2</v>
      </c>
      <c r="M80" s="139">
        <f>IF(ISERROR((RealAuthFY11!M80-RealAuthFY10!M80)/RealAuthFY10!M80),"",(RealAuthFY11!M80-RealAuthFY10!M80)/RealAuthFY10!M80)</f>
        <v>-1</v>
      </c>
      <c r="N80" s="139">
        <f>IF(ISERROR((RealAuthFY11!N80-RealAuthFY10!N80)/RealAuthFY10!N80),"",(RealAuthFY11!N80-RealAuthFY10!N80)/RealAuthFY10!N80)</f>
        <v>0</v>
      </c>
      <c r="O80" s="139" t="str">
        <f>IF(ISERROR((RealAuthFY11!O80-RealAuthFY10!O80)/RealAuthFY10!O80),"",(RealAuthFY11!O80-RealAuthFY10!O80)/RealAuthFY10!O80)</f>
        <v/>
      </c>
      <c r="P80" s="139" t="str">
        <f>IF(ISERROR((RealAuthFY11!P80-RealAuthFY10!P80)/RealAuthFY10!P80),"",(RealAuthFY11!P80-RealAuthFY10!P80)/RealAuthFY10!P80)</f>
        <v/>
      </c>
      <c r="Q80" s="139" t="str">
        <f>IF(ISERROR((RealAuthFY11!Q80-RealAuthFY10!Q80)/RealAuthFY10!Q80),"",(RealAuthFY11!Q80-RealAuthFY10!Q80)/RealAuthFY10!Q80)</f>
        <v/>
      </c>
      <c r="R80" s="139">
        <f>IF(ISERROR((RealAuthFY11!R80-RealAuthFY10!R80)/RealAuthFY10!R80),"",(RealAuthFY11!R80-RealAuthFY10!R80)/RealAuthFY10!R80)</f>
        <v>-4.6973007972566126E-7</v>
      </c>
      <c r="S80" s="139">
        <f>IF(ISERROR((RealAuthFY11!S80-RealAuthFY10!S80)/RealAuthFY10!S80),"",(RealAuthFY11!S80-RealAuthFY10!S80)/RealAuthFY10!S80)</f>
        <v>9.02535221443406E-6</v>
      </c>
      <c r="T80" s="139">
        <f>IF(ISERROR((RealAuthFY11!T80-RealAuthFY10!T80)/RealAuthFY10!T80),"",(RealAuthFY11!T80-RealAuthFY10!T80)/RealAuthFY10!T80)</f>
        <v>-1.0000719723877573E-5</v>
      </c>
      <c r="U80" s="139">
        <f>IF(ISERROR((RealAuthFY11!U80-RealAuthFY10!U80)/RealAuthFY10!U80),"",(RealAuthFY11!U80-RealAuthFY10!U80)/RealAuthFY10!U80)</f>
        <v>1.7703565889814071E-2</v>
      </c>
    </row>
    <row r="81" spans="1:21" s="51" customFormat="1" ht="11.5" x14ac:dyDescent="0.25">
      <c r="A81" s="51">
        <f>'FY2016 RPDC '!A81</f>
        <v>76</v>
      </c>
      <c r="B81" s="51">
        <f>'FY2016 RPDC '!B81</f>
        <v>1368</v>
      </c>
      <c r="C81" s="51">
        <f>'FY2016 RPDC '!C81</f>
        <v>1368</v>
      </c>
      <c r="D81" s="56" t="str">
        <f>'FY2016 RPDC '!D81</f>
        <v>COLUMBUS</v>
      </c>
      <c r="E81" s="139">
        <f>IF(ISERROR((RealAuthFY11!E81-RealAuthFY10!E81)/RealAuthFY10!E81),"",(RealAuthFY11!E81-RealAuthFY10!E81)/RealAuthFY10!E81)</f>
        <v>6.1304561059342814E-4</v>
      </c>
      <c r="F81" s="139">
        <f>IF(ISERROR((RealAuthFY11!F81-RealAuthFY10!F81)/RealAuthFY10!F81),"",(RealAuthFY11!F81-RealAuthFY10!F81)/RealAuthFY10!F81)</f>
        <v>1.2566760917373547E-2</v>
      </c>
      <c r="G81" s="139">
        <f>IF(ISERROR((RealAuthFY11!G81-RealAuthFY10!G81)/RealAuthFY10!G81),"",(RealAuthFY11!G81-RealAuthFY10!G81)/RealAuthFY10!G81)</f>
        <v>1.3187432469651175E-2</v>
      </c>
      <c r="H81" s="139" t="str">
        <f>IF(ISERROR((RealAuthFY11!H81-RealAuthFY10!H81)/RealAuthFY10!H81),"",(RealAuthFY11!H81-RealAuthFY10!H81)/RealAuthFY10!H81)</f>
        <v/>
      </c>
      <c r="I81" s="139">
        <f>IF(ISERROR((RealAuthFY11!I81-RealAuthFY10!I81)/RealAuthFY10!I81),"",(RealAuthFY11!I81-RealAuthFY10!I81)/RealAuthFY10!I81)</f>
        <v>1.3187432469651175E-2</v>
      </c>
      <c r="J81" s="139">
        <f>IF(ISERROR((RealAuthFY11!J81-RealAuthFY10!J81)/RealAuthFY10!J81),"",(RealAuthFY11!J81-RealAuthFY10!J81)/RealAuthFY10!J81)</f>
        <v>-1.6400402777362803E-3</v>
      </c>
      <c r="K81" s="139">
        <f>IF(ISERROR((RealAuthFY11!K81-RealAuthFY10!K81)/RealAuthFY10!K81),"",(RealAuthFY11!K81-RealAuthFY10!K81)/RealAuthFY10!K81)</f>
        <v>-0.59202496532593618</v>
      </c>
      <c r="L81" s="139">
        <f>IF(ISERROR((RealAuthFY11!L81-RealAuthFY10!L81)/RealAuthFY10!L81),"",(RealAuthFY11!L81-RealAuthFY10!L81)/RealAuthFY10!L81)</f>
        <v>5.1663151720867669E-2</v>
      </c>
      <c r="M81" s="139">
        <f>IF(ISERROR((RealAuthFY11!M81-RealAuthFY10!M81)/RealAuthFY10!M81),"",(RealAuthFY11!M81-RealAuthFY10!M81)/RealAuthFY10!M81)</f>
        <v>0.44491158113730928</v>
      </c>
      <c r="N81" s="139">
        <f>IF(ISERROR((RealAuthFY11!N81-RealAuthFY10!N81)/RealAuthFY10!N81),"",(RealAuthFY11!N81-RealAuthFY10!N81)/RealAuthFY10!N81)</f>
        <v>0</v>
      </c>
      <c r="O81" s="139" t="str">
        <f>IF(ISERROR((RealAuthFY11!O81-RealAuthFY10!O81)/RealAuthFY10!O81),"",(RealAuthFY11!O81-RealAuthFY10!O81)/RealAuthFY10!O81)</f>
        <v/>
      </c>
      <c r="P81" s="139">
        <f>IF(ISERROR((RealAuthFY11!P81-RealAuthFY10!P81)/RealAuthFY10!P81),"",(RealAuthFY11!P81-RealAuthFY10!P81)/RealAuthFY10!P81)</f>
        <v>-3.6725612575127006E-2</v>
      </c>
      <c r="Q81" s="139" t="str">
        <f>IF(ISERROR((RealAuthFY11!Q81-RealAuthFY10!Q81)/RealAuthFY10!Q81),"",(RealAuthFY11!Q81-RealAuthFY10!Q81)/RealAuthFY10!Q81)</f>
        <v/>
      </c>
      <c r="R81" s="139">
        <f>IF(ISERROR((RealAuthFY11!R81-RealAuthFY10!R81)/RealAuthFY10!R81),"",(RealAuthFY11!R81-RealAuthFY10!R81)/RealAuthFY10!R81)</f>
        <v>1.0898929198513511E-7</v>
      </c>
      <c r="S81" s="139">
        <f>IF(ISERROR((RealAuthFY11!S81-RealAuthFY10!S81)/RealAuthFY10!S81),"",(RealAuthFY11!S81-RealAuthFY10!S81)/RealAuthFY10!S81)</f>
        <v>6.2091271268766508E-7</v>
      </c>
      <c r="T81" s="139">
        <f>IF(ISERROR((RealAuthFY11!T81-RealAuthFY10!T81)/RealAuthFY10!T81),"",(RealAuthFY11!T81-RealAuthFY10!T81)/RealAuthFY10!T81)</f>
        <v>7.565868550091065E-7</v>
      </c>
      <c r="U81" s="139">
        <f>IF(ISERROR((RealAuthFY11!U81-RealAuthFY10!U81)/RealAuthFY10!U81),"",(RealAuthFY11!U81-RealAuthFY10!U81)/RealAuthFY10!U81)</f>
        <v>0.1301352431498263</v>
      </c>
    </row>
    <row r="82" spans="1:21" s="51" customFormat="1" ht="11.5" x14ac:dyDescent="0.25">
      <c r="A82" s="51">
        <f>'FY2016 RPDC '!A82</f>
        <v>77</v>
      </c>
      <c r="B82" s="51">
        <f>'FY2016 RPDC '!B82</f>
        <v>1413</v>
      </c>
      <c r="C82" s="51">
        <f>'FY2016 RPDC '!C82</f>
        <v>1413</v>
      </c>
      <c r="D82" s="56" t="str">
        <f>'FY2016 RPDC '!D82</f>
        <v>COON RAPIDS-BAYARD</v>
      </c>
      <c r="E82" s="139">
        <f>IF(ISERROR((RealAuthFY11!E82-RealAuthFY10!E82)/RealAuthFY10!E82),"",(RealAuthFY11!E82-RealAuthFY10!E82)/RealAuthFY10!E82)</f>
        <v>-2.6427324856644282E-2</v>
      </c>
      <c r="F82" s="139">
        <f>IF(ISERROR((RealAuthFY11!F82-RealAuthFY10!F82)/RealAuthFY10!F82),"",(RealAuthFY11!F82-RealAuthFY10!F82)/RealAuthFY10!F82)</f>
        <v>1.2283126055581146E-2</v>
      </c>
      <c r="G82" s="139">
        <f>IF(ISERROR((RealAuthFY11!G82-RealAuthFY10!G82)/RealAuthFY10!G82),"",(RealAuthFY11!G82-RealAuthFY10!G82)/RealAuthFY10!G82)</f>
        <v>-1.4468695786651477E-2</v>
      </c>
      <c r="H82" s="139" t="str">
        <f>IF(ISERROR((RealAuthFY11!H82-RealAuthFY10!H82)/RealAuthFY10!H82),"",(RealAuthFY11!H82-RealAuthFY10!H82)/RealAuthFY10!H82)</f>
        <v/>
      </c>
      <c r="I82" s="139">
        <f>IF(ISERROR((RealAuthFY11!I82-RealAuthFY10!I82)/RealAuthFY10!I82),"",(RealAuthFY11!I82-RealAuthFY10!I82)/RealAuthFY10!I82)</f>
        <v>1.0000000000000051E-2</v>
      </c>
      <c r="J82" s="139">
        <f>IF(ISERROR((RealAuthFY11!J82-RealAuthFY10!J82)/RealAuthFY10!J82),"",(RealAuthFY11!J82-RealAuthFY10!J82)/RealAuthFY10!J82)</f>
        <v>-0.10315832894925631</v>
      </c>
      <c r="K82" s="139">
        <f>IF(ISERROR((RealAuthFY11!K82-RealAuthFY10!K82)/RealAuthFY10!K82),"",(RealAuthFY11!K82-RealAuthFY10!K82)/RealAuthFY10!K82)</f>
        <v>-0.27147315236774322</v>
      </c>
      <c r="L82" s="139">
        <f>IF(ISERROR((RealAuthFY11!L82-RealAuthFY10!L82)/RealAuthFY10!L82),"",(RealAuthFY11!L82-RealAuthFY10!L82)/RealAuthFY10!L82)</f>
        <v>-0.12576778284129186</v>
      </c>
      <c r="M82" s="139">
        <f>IF(ISERROR((RealAuthFY11!M82-RealAuthFY10!M82)/RealAuthFY10!M82),"",(RealAuthFY11!M82-RealAuthFY10!M82)/RealAuthFY10!M82)</f>
        <v>1.9937586685159502E-2</v>
      </c>
      <c r="N82" s="139">
        <f>IF(ISERROR((RealAuthFY11!N82-RealAuthFY10!N82)/RealAuthFY10!N82),"",(RealAuthFY11!N82-RealAuthFY10!N82)/RealAuthFY10!N82)</f>
        <v>0</v>
      </c>
      <c r="O82" s="139" t="str">
        <f>IF(ISERROR((RealAuthFY11!O82-RealAuthFY10!O82)/RealAuthFY10!O82),"",(RealAuthFY11!O82-RealAuthFY10!O82)/RealAuthFY10!O82)</f>
        <v/>
      </c>
      <c r="P82" s="139" t="str">
        <f>IF(ISERROR((RealAuthFY11!P82-RealAuthFY10!P82)/RealAuthFY10!P82),"",(RealAuthFY11!P82-RealAuthFY10!P82)/RealAuthFY10!P82)</f>
        <v/>
      </c>
      <c r="Q82" s="139" t="str">
        <f>IF(ISERROR((RealAuthFY11!Q82-RealAuthFY10!Q82)/RealAuthFY10!Q82),"",(RealAuthFY11!Q82-RealAuthFY10!Q82)/RealAuthFY10!Q82)</f>
        <v/>
      </c>
      <c r="R82" s="139">
        <f>IF(ISERROR((RealAuthFY11!R82-RealAuthFY10!R82)/RealAuthFY10!R82),"",(RealAuthFY11!R82-RealAuthFY10!R82)/RealAuthFY10!R82)</f>
        <v>-1.4043796985618011E-6</v>
      </c>
      <c r="S82" s="139">
        <f>IF(ISERROR((RealAuthFY11!S82-RealAuthFY10!S82)/RealAuthFY10!S82),"",(RealAuthFY11!S82-RealAuthFY10!S82)/RealAuthFY10!S82)</f>
        <v>-4.5446075958571357E-6</v>
      </c>
      <c r="T82" s="139">
        <f>IF(ISERROR((RealAuthFY11!T82-RealAuthFY10!T82)/RealAuthFY10!T82),"",(RealAuthFY11!T82-RealAuthFY10!T82)/RealAuthFY10!T82)</f>
        <v>1.4966597049236868E-6</v>
      </c>
      <c r="U82" s="139">
        <f>IF(ISERROR((RealAuthFY11!U82-RealAuthFY10!U82)/RealAuthFY10!U82),"",(RealAuthFY11!U82-RealAuthFY10!U82)/RealAuthFY10!U82)</f>
        <v>2.3046928968057712E-2</v>
      </c>
    </row>
    <row r="83" spans="1:21" s="51" customFormat="1" ht="11.5" x14ac:dyDescent="0.25">
      <c r="A83" s="51">
        <f>'FY2016 RPDC '!A83</f>
        <v>78</v>
      </c>
      <c r="B83" s="51">
        <f>'FY2016 RPDC '!B83</f>
        <v>1431</v>
      </c>
      <c r="C83" s="51">
        <f>'FY2016 RPDC '!C83</f>
        <v>1431</v>
      </c>
      <c r="D83" s="56" t="str">
        <f>'FY2016 RPDC '!D83</f>
        <v>CORNING</v>
      </c>
      <c r="E83" s="139">
        <f>IF(ISERROR((RealAuthFY11!E83-RealAuthFY10!E83)/RealAuthFY10!E83),"",(RealAuthFY11!E83-RealAuthFY10!E83)/RealAuthFY10!E83)</f>
        <v>-2.7279253409906622E-2</v>
      </c>
      <c r="F83" s="139">
        <f>IF(ISERROR((RealAuthFY11!F83-RealAuthFY10!F83)/RealAuthFY10!F83),"",(RealAuthFY11!F83-RealAuthFY10!F83)/RealAuthFY10!F83)</f>
        <v>1.2474660845158272E-2</v>
      </c>
      <c r="G83" s="139">
        <f>IF(ISERROR((RealAuthFY11!G83-RealAuthFY10!G83)/RealAuthFY10!G83),"",(RealAuthFY11!G83-RealAuthFY10!G83)/RealAuthFY10!G83)</f>
        <v>-1.5145002244408847E-2</v>
      </c>
      <c r="H83" s="139" t="str">
        <f>IF(ISERROR((RealAuthFY11!H83-RealAuthFY10!H83)/RealAuthFY10!H83),"",(RealAuthFY11!H83-RealAuthFY10!H83)/RealAuthFY10!H83)</f>
        <v/>
      </c>
      <c r="I83" s="139">
        <f>IF(ISERROR((RealAuthFY11!I83-RealAuthFY10!I83)/RealAuthFY10!I83),"",(RealAuthFY11!I83-RealAuthFY10!I83)/RealAuthFY10!I83)</f>
        <v>1.0000000000000063E-2</v>
      </c>
      <c r="J83" s="139">
        <f>IF(ISERROR((RealAuthFY11!J83-RealAuthFY10!J83)/RealAuthFY10!J83),"",(RealAuthFY11!J83-RealAuthFY10!J83)/RealAuthFY10!J83)</f>
        <v>-7.995752763826483E-2</v>
      </c>
      <c r="K83" s="139">
        <f>IF(ISERROR((RealAuthFY11!K83-RealAuthFY10!K83)/RealAuthFY10!K83),"",(RealAuthFY11!K83-RealAuthFY10!K83)/RealAuthFY10!K83)</f>
        <v>-0.36258849939561388</v>
      </c>
      <c r="L83" s="139">
        <f>IF(ISERROR((RealAuthFY11!L83-RealAuthFY10!L83)/RealAuthFY10!L83),"",(RealAuthFY11!L83-RealAuthFY10!L83)/RealAuthFY10!L83)</f>
        <v>-0.14331894318770505</v>
      </c>
      <c r="M83" s="139">
        <f>IF(ISERROR((RealAuthFY11!M83-RealAuthFY10!M83)/RealAuthFY10!M83),"",(RealAuthFY11!M83-RealAuthFY10!M83)/RealAuthFY10!M83)</f>
        <v>-1</v>
      </c>
      <c r="N83" s="139">
        <f>IF(ISERROR((RealAuthFY11!N83-RealAuthFY10!N83)/RealAuthFY10!N83),"",(RealAuthFY11!N83-RealAuthFY10!N83)/RealAuthFY10!N83)</f>
        <v>0</v>
      </c>
      <c r="O83" s="139" t="str">
        <f>IF(ISERROR((RealAuthFY11!O83-RealAuthFY10!O83)/RealAuthFY10!O83),"",(RealAuthFY11!O83-RealAuthFY10!O83)/RealAuthFY10!O83)</f>
        <v/>
      </c>
      <c r="P83" s="139" t="str">
        <f>IF(ISERROR((RealAuthFY11!P83-RealAuthFY10!P83)/RealAuthFY10!P83),"",(RealAuthFY11!P83-RealAuthFY10!P83)/RealAuthFY10!P83)</f>
        <v/>
      </c>
      <c r="Q83" s="139" t="str">
        <f>IF(ISERROR((RealAuthFY11!Q83-RealAuthFY10!Q83)/RealAuthFY10!Q83),"",(RealAuthFY11!Q83-RealAuthFY10!Q83)/RealAuthFY10!Q83)</f>
        <v/>
      </c>
      <c r="R83" s="139">
        <f>IF(ISERROR((RealAuthFY11!R83-RealAuthFY10!R83)/RealAuthFY10!R83),"",(RealAuthFY11!R83-RealAuthFY10!R83)/RealAuthFY10!R83)</f>
        <v>8.0275470852059597E-7</v>
      </c>
      <c r="S83" s="139">
        <f>IF(ISERROR((RealAuthFY11!S83-RealAuthFY10!S83)/RealAuthFY10!S83),"",(RealAuthFY11!S83-RealAuthFY10!S83)/RealAuthFY10!S83)</f>
        <v>-5.6726091448051216E-6</v>
      </c>
      <c r="T83" s="139">
        <f>IF(ISERROR((RealAuthFY11!T83-RealAuthFY10!T83)/RealAuthFY10!T83),"",(RealAuthFY11!T83-RealAuthFY10!T83)/RealAuthFY10!T83)</f>
        <v>6.264488494128992E-6</v>
      </c>
      <c r="U83" s="139">
        <f>IF(ISERROR((RealAuthFY11!U83-RealAuthFY10!U83)/RealAuthFY10!U83),"",(RealAuthFY11!U83-RealAuthFY10!U83)/RealAuthFY10!U83)</f>
        <v>1.360085330232844E-2</v>
      </c>
    </row>
    <row r="84" spans="1:21" s="51" customFormat="1" ht="11.5" x14ac:dyDescent="0.25">
      <c r="A84" s="51">
        <f>'FY2016 RPDC '!A84</f>
        <v>79</v>
      </c>
      <c r="B84" s="51">
        <f>'FY2016 RPDC '!B84</f>
        <v>1449</v>
      </c>
      <c r="C84" s="51">
        <f>'FY2016 RPDC '!C84</f>
        <v>1449</v>
      </c>
      <c r="D84" s="56" t="str">
        <f>'FY2016 RPDC '!D84</f>
        <v>CORWITH-WESLEY</v>
      </c>
      <c r="E84" s="139">
        <f>IF(ISERROR((RealAuthFY11!E84-RealAuthFY10!E84)/RealAuthFY10!E84),"",(RealAuthFY11!E84-RealAuthFY10!E84)/RealAuthFY10!E84)</f>
        <v>-1</v>
      </c>
      <c r="F84" s="139">
        <f>IF(ISERROR((RealAuthFY11!F84-RealAuthFY10!F84)/RealAuthFY10!F84),"",(RealAuthFY11!F84-RealAuthFY10!F84)/RealAuthFY10!F84)</f>
        <v>-1</v>
      </c>
      <c r="G84" s="139">
        <f>IF(ISERROR((RealAuthFY11!G84-RealAuthFY10!G84)/RealAuthFY10!G84),"",(RealAuthFY11!G84-RealAuthFY10!G84)/RealAuthFY10!G84)</f>
        <v>-1</v>
      </c>
      <c r="H84" s="139">
        <f>IF(ISERROR((RealAuthFY11!H84-RealAuthFY10!H84)/RealAuthFY10!H84),"",(RealAuthFY11!H84-RealAuthFY10!H84)/RealAuthFY10!H84)</f>
        <v>-1</v>
      </c>
      <c r="I84" s="139">
        <f>IF(ISERROR((RealAuthFY11!I84-RealAuthFY10!I84)/RealAuthFY10!I84),"",(RealAuthFY11!I84-RealAuthFY10!I84)/RealAuthFY10!I84)</f>
        <v>-1</v>
      </c>
      <c r="J84" s="139">
        <f>IF(ISERROR((RealAuthFY11!J84-RealAuthFY10!J84)/RealAuthFY10!J84),"",(RealAuthFY11!J84-RealAuthFY10!J84)/RealAuthFY10!J84)</f>
        <v>2.741513497464014E-2</v>
      </c>
      <c r="K84" s="139" t="str">
        <f>IF(ISERROR((RealAuthFY11!K84-RealAuthFY10!K84)/RealAuthFY10!K84),"",(RealAuthFY11!K84-RealAuthFY10!K84)/RealAuthFY10!K84)</f>
        <v/>
      </c>
      <c r="L84" s="139">
        <f>IF(ISERROR((RealAuthFY11!L84-RealAuthFY10!L84)/RealAuthFY10!L84),"",(RealAuthFY11!L84-RealAuthFY10!L84)/RealAuthFY10!L84)</f>
        <v>-7.7199326332474741E-2</v>
      </c>
      <c r="M84" s="139">
        <f>IF(ISERROR((RealAuthFY11!M84-RealAuthFY10!M84)/RealAuthFY10!M84),"",(RealAuthFY11!M84-RealAuthFY10!M84)/RealAuthFY10!M84)</f>
        <v>-0.49003120665742023</v>
      </c>
      <c r="N84" s="139">
        <f>IF(ISERROR((RealAuthFY11!N84-RealAuthFY10!N84)/RealAuthFY10!N84),"",(RealAuthFY11!N84-RealAuthFY10!N84)/RealAuthFY10!N84)</f>
        <v>0</v>
      </c>
      <c r="O84" s="139" t="str">
        <f>IF(ISERROR((RealAuthFY11!O84-RealAuthFY10!O84)/RealAuthFY10!O84),"",(RealAuthFY11!O84-RealAuthFY10!O84)/RealAuthFY10!O84)</f>
        <v/>
      </c>
      <c r="P84" s="139">
        <f>IF(ISERROR((RealAuthFY11!P84-RealAuthFY10!P84)/RealAuthFY10!P84),"",(RealAuthFY11!P84-RealAuthFY10!P84)/RealAuthFY10!P84)</f>
        <v>3.486980448302045E-3</v>
      </c>
      <c r="Q84" s="139" t="str">
        <f>IF(ISERROR((RealAuthFY11!Q84-RealAuthFY10!Q84)/RealAuthFY10!Q84),"",(RealAuthFY11!Q84-RealAuthFY10!Q84)/RealAuthFY10!Q84)</f>
        <v/>
      </c>
      <c r="R84" s="139">
        <f>IF(ISERROR((RealAuthFY11!R84-RealAuthFY10!R84)/RealAuthFY10!R84),"",(RealAuthFY11!R84-RealAuthFY10!R84)/RealAuthFY10!R84)</f>
        <v>5.6979872986193731E-7</v>
      </c>
      <c r="S84" s="139">
        <f>IF(ISERROR((RealAuthFY11!S84-RealAuthFY10!S84)/RealAuthFY10!S84),"",(RealAuthFY11!S84-RealAuthFY10!S84)/RealAuthFY10!S84)</f>
        <v>-6.6497341215515934E-6</v>
      </c>
      <c r="T84" s="139">
        <f>IF(ISERROR((RealAuthFY11!T84-RealAuthFY10!T84)/RealAuthFY10!T84),"",(RealAuthFY11!T84-RealAuthFY10!T84)/RealAuthFY10!T84)</f>
        <v>-3.4456118779405999E-6</v>
      </c>
      <c r="U84" s="139">
        <f>IF(ISERROR((RealAuthFY11!U84-RealAuthFY10!U84)/RealAuthFY10!U84),"",(RealAuthFY11!U84-RealAuthFY10!U84)/RealAuthFY10!U84)</f>
        <v>-0.57038954206067638</v>
      </c>
    </row>
    <row r="85" spans="1:21" s="51" customFormat="1" ht="11.5" x14ac:dyDescent="0.25">
      <c r="A85" s="51">
        <f>'FY2016 RPDC '!A85</f>
        <v>80</v>
      </c>
      <c r="B85" s="51">
        <f>'FY2016 RPDC '!B85</f>
        <v>1476</v>
      </c>
      <c r="C85" s="51">
        <f>'FY2016 RPDC '!C85</f>
        <v>1476</v>
      </c>
      <c r="D85" s="56" t="str">
        <f>'FY2016 RPDC '!D85</f>
        <v>COUNCIL BLUFFS</v>
      </c>
      <c r="E85" s="139">
        <f>IF(ISERROR((RealAuthFY11!E85-RealAuthFY10!E85)/RealAuthFY10!E85),"",(RealAuthFY11!E85-RealAuthFY10!E85)/RealAuthFY10!E85)</f>
        <v>1.1738680954657162E-2</v>
      </c>
      <c r="F85" s="139">
        <f>IF(ISERROR((RealAuthFY11!F85-RealAuthFY10!F85)/RealAuthFY10!F85),"",(RealAuthFY11!F85-RealAuthFY10!F85)/RealAuthFY10!F85)</f>
        <v>1.2432012432012432E-2</v>
      </c>
      <c r="G85" s="139">
        <f>IF(ISERROR((RealAuthFY11!G85-RealAuthFY10!G85)/RealAuthFY10!G85),"",(RealAuthFY11!G85-RealAuthFY10!G85)/RealAuthFY10!G85)</f>
        <v>2.4316619966927178E-2</v>
      </c>
      <c r="H85" s="139" t="str">
        <f>IF(ISERROR((RealAuthFY11!H85-RealAuthFY10!H85)/RealAuthFY10!H85),"",(RealAuthFY11!H85-RealAuthFY10!H85)/RealAuthFY10!H85)</f>
        <v/>
      </c>
      <c r="I85" s="139">
        <f>IF(ISERROR((RealAuthFY11!I85-RealAuthFY10!I85)/RealAuthFY10!I85),"",(RealAuthFY11!I85-RealAuthFY10!I85)/RealAuthFY10!I85)</f>
        <v>2.4316619966927178E-2</v>
      </c>
      <c r="J85" s="139">
        <f>IF(ISERROR((RealAuthFY11!J85-RealAuthFY10!J85)/RealAuthFY10!J85),"",(RealAuthFY11!J85-RealAuthFY10!J85)/RealAuthFY10!J85)</f>
        <v>0.2047952047952048</v>
      </c>
      <c r="K85" s="139">
        <f>IF(ISERROR((RealAuthFY11!K85-RealAuthFY10!K85)/RealAuthFY10!K85),"",(RealAuthFY11!K85-RealAuthFY10!K85)/RealAuthFY10!K85)</f>
        <v>1.944209636517329E-2</v>
      </c>
      <c r="L85" s="139">
        <f>IF(ISERROR((RealAuthFY11!L85-RealAuthFY10!L85)/RealAuthFY10!L85),"",(RealAuthFY11!L85-RealAuthFY10!L85)/RealAuthFY10!L85)</f>
        <v>0.17627934195981534</v>
      </c>
      <c r="M85" s="139" t="str">
        <f>IF(ISERROR((RealAuthFY11!M85-RealAuthFY10!M85)/RealAuthFY10!M85),"",(RealAuthFY11!M85-RealAuthFY10!M85)/RealAuthFY10!M85)</f>
        <v/>
      </c>
      <c r="N85" s="139">
        <f>IF(ISERROR((RealAuthFY11!N85-RealAuthFY10!N85)/RealAuthFY10!N85),"",(RealAuthFY11!N85-RealAuthFY10!N85)/RealAuthFY10!N85)</f>
        <v>0</v>
      </c>
      <c r="O85" s="139" t="str">
        <f>IF(ISERROR((RealAuthFY11!O85-RealAuthFY10!O85)/RealAuthFY10!O85),"",(RealAuthFY11!O85-RealAuthFY10!O85)/RealAuthFY10!O85)</f>
        <v/>
      </c>
      <c r="P85" s="139">
        <f>IF(ISERROR((RealAuthFY11!P85-RealAuthFY10!P85)/RealAuthFY10!P85),"",(RealAuthFY11!P85-RealAuthFY10!P85)/RealAuthFY10!P85)</f>
        <v>-0.68632550881071586</v>
      </c>
      <c r="Q85" s="139">
        <f>IF(ISERROR((RealAuthFY11!Q85-RealAuthFY10!Q85)/RealAuthFY10!Q85),"",(RealAuthFY11!Q85-RealAuthFY10!Q85)/RealAuthFY10!Q85)</f>
        <v>-0.35126412049488975</v>
      </c>
      <c r="R85" s="139">
        <f>IF(ISERROR((RealAuthFY11!R85-RealAuthFY10!R85)/RealAuthFY10!R85),"",(RealAuthFY11!R85-RealAuthFY10!R85)/RealAuthFY10!R85)</f>
        <v>19.889881570646473</v>
      </c>
      <c r="S85" s="139">
        <f>IF(ISERROR((RealAuthFY11!S85-RealAuthFY10!S85)/RealAuthFY10!S85),"",(RealAuthFY11!S85-RealAuthFY10!S85)/RealAuthFY10!S85)</f>
        <v>19.891311319094417</v>
      </c>
      <c r="T85" s="139">
        <f>IF(ISERROR((RealAuthFY11!T85-RealAuthFY10!T85)/RealAuthFY10!T85),"",(RealAuthFY11!T85-RealAuthFY10!T85)/RealAuthFY10!T85)</f>
        <v>19.8890884291806</v>
      </c>
      <c r="U85" s="139">
        <f>IF(ISERROR((RealAuthFY11!U85-RealAuthFY10!U85)/RealAuthFY10!U85),"",(RealAuthFY11!U85-RealAuthFY10!U85)/RealAuthFY10!U85)</f>
        <v>0.12870841852297699</v>
      </c>
    </row>
    <row r="86" spans="1:21" s="51" customFormat="1" ht="11.5" x14ac:dyDescent="0.25">
      <c r="A86" s="51">
        <f>'FY2016 RPDC '!A86</f>
        <v>81</v>
      </c>
      <c r="B86" s="51">
        <f>'FY2016 RPDC '!B86</f>
        <v>1503</v>
      </c>
      <c r="C86" s="51">
        <f>'FY2016 RPDC '!C86</f>
        <v>1503</v>
      </c>
      <c r="D86" s="56" t="str">
        <f>'FY2016 RPDC '!D86</f>
        <v>CRESTON</v>
      </c>
      <c r="E86" s="139">
        <f>IF(ISERROR((RealAuthFY11!E86-RealAuthFY10!E86)/RealAuthFY10!E86),"",(RealAuthFY11!E86-RealAuthFY10!E86)/RealAuthFY10!E86)</f>
        <v>-2.0133286566117185E-2</v>
      </c>
      <c r="F86" s="139">
        <f>IF(ISERROR((RealAuthFY11!F86-RealAuthFY10!F86)/RealAuthFY10!F86),"",(RealAuthFY11!F86-RealAuthFY10!F86)/RealAuthFY10!F86)</f>
        <v>1.2566760917373547E-2</v>
      </c>
      <c r="G86" s="139">
        <f>IF(ISERROR((RealAuthFY11!G86-RealAuthFY10!G86)/RealAuthFY10!G86),"",(RealAuthFY11!G86-RealAuthFY10!G86)/RealAuthFY10!G86)</f>
        <v>-7.8195358475010909E-3</v>
      </c>
      <c r="H86" s="139" t="str">
        <f>IF(ISERROR((RealAuthFY11!H86-RealAuthFY10!H86)/RealAuthFY10!H86),"",(RealAuthFY11!H86-RealAuthFY10!H86)/RealAuthFY10!H86)</f>
        <v/>
      </c>
      <c r="I86" s="139">
        <f>IF(ISERROR((RealAuthFY11!I86-RealAuthFY10!I86)/RealAuthFY10!I86),"",(RealAuthFY11!I86-RealAuthFY10!I86)/RealAuthFY10!I86)</f>
        <v>1.0000000000000009E-2</v>
      </c>
      <c r="J86" s="139">
        <f>IF(ISERROR((RealAuthFY11!J86-RealAuthFY10!J86)/RealAuthFY10!J86),"",(RealAuthFY11!J86-RealAuthFY10!J86)/RealAuthFY10!J86)</f>
        <v>-9.3532053119327413E-2</v>
      </c>
      <c r="K86" s="139">
        <f>IF(ISERROR((RealAuthFY11!K86-RealAuthFY10!K86)/RealAuthFY10!K86),"",(RealAuthFY11!K86-RealAuthFY10!K86)/RealAuthFY10!K86)</f>
        <v>1.9776440240756664E-2</v>
      </c>
      <c r="L86" s="139">
        <f>IF(ISERROR((RealAuthFY11!L86-RealAuthFY10!L86)/RealAuthFY10!L86),"",(RealAuthFY11!L86-RealAuthFY10!L86)/RealAuthFY10!L86)</f>
        <v>-0.31361201137641376</v>
      </c>
      <c r="M86" s="139">
        <f>IF(ISERROR((RealAuthFY11!M86-RealAuthFY10!M86)/RealAuthFY10!M86),"",(RealAuthFY11!M86-RealAuthFY10!M86)/RealAuthFY10!M86)</f>
        <v>1.5494411006018916</v>
      </c>
      <c r="N86" s="139">
        <f>IF(ISERROR((RealAuthFY11!N86-RealAuthFY10!N86)/RealAuthFY10!N86),"",(RealAuthFY11!N86-RealAuthFY10!N86)/RealAuthFY10!N86)</f>
        <v>0</v>
      </c>
      <c r="O86" s="139">
        <f>IF(ISERROR((RealAuthFY11!O86-RealAuthFY10!O86)/RealAuthFY10!O86),"",(RealAuthFY11!O86-RealAuthFY10!O86)/RealAuthFY10!O86)</f>
        <v>0</v>
      </c>
      <c r="P86" s="139">
        <f>IF(ISERROR((RealAuthFY11!P86-RealAuthFY10!P86)/RealAuthFY10!P86),"",(RealAuthFY11!P86-RealAuthFY10!P86)/RealAuthFY10!P86)</f>
        <v>1.9776440240756629E-2</v>
      </c>
      <c r="Q86" s="139" t="str">
        <f>IF(ISERROR((RealAuthFY11!Q86-RealAuthFY10!Q86)/RealAuthFY10!Q86),"",(RealAuthFY11!Q86-RealAuthFY10!Q86)/RealAuthFY10!Q86)</f>
        <v/>
      </c>
      <c r="R86" s="139">
        <f>IF(ISERROR((RealAuthFY11!R86-RealAuthFY10!R86)/RealAuthFY10!R86),"",(RealAuthFY11!R86-RealAuthFY10!R86)/RealAuthFY10!R86)</f>
        <v>1.9950203579536947</v>
      </c>
      <c r="S86" s="139">
        <f>IF(ISERROR((RealAuthFY11!S86-RealAuthFY10!S86)/RealAuthFY10!S86),"",(RealAuthFY11!S86-RealAuthFY10!S86)/RealAuthFY10!S86)</f>
        <v>1.9950202699390698</v>
      </c>
      <c r="T86" s="139">
        <f>IF(ISERROR((RealAuthFY11!T86-RealAuthFY10!T86)/RealAuthFY10!T86),"",(RealAuthFY11!T86-RealAuthFY10!T86)/RealAuthFY10!T86)</f>
        <v>1.995081592003209</v>
      </c>
      <c r="U86" s="139">
        <f>IF(ISERROR((RealAuthFY11!U86-RealAuthFY10!U86)/RealAuthFY10!U86),"",(RealAuthFY11!U86-RealAuthFY10!U86)/RealAuthFY10!U86)</f>
        <v>8.0133497774539167E-2</v>
      </c>
    </row>
    <row r="87" spans="1:21" s="51" customFormat="1" ht="11.5" x14ac:dyDescent="0.25">
      <c r="A87" s="51">
        <f>'FY2016 RPDC '!A87</f>
        <v>82</v>
      </c>
      <c r="B87" s="51">
        <f>'FY2016 RPDC '!B87</f>
        <v>1576</v>
      </c>
      <c r="C87" s="51">
        <f>'FY2016 RPDC '!C87</f>
        <v>1576</v>
      </c>
      <c r="D87" s="56" t="str">
        <f>'FY2016 RPDC '!D87</f>
        <v>DALLAS CENTER-GRIMES</v>
      </c>
      <c r="E87" s="139">
        <f>IF(ISERROR((RealAuthFY11!E87-RealAuthFY10!E87)/RealAuthFY10!E87),"",(RealAuthFY11!E87-RealAuthFY10!E87)/RealAuthFY10!E87)</f>
        <v>4.6459881625205861E-2</v>
      </c>
      <c r="F87" s="139">
        <f>IF(ISERROR((RealAuthFY11!F87-RealAuthFY10!F87)/RealAuthFY10!F87),"",(RealAuthFY11!F87-RealAuthFY10!F87)/RealAuthFY10!F87)</f>
        <v>1.2566760917373547E-2</v>
      </c>
      <c r="G87" s="139">
        <f>IF(ISERROR((RealAuthFY11!G87-RealAuthFY10!G87)/RealAuthFY10!G87),"",(RealAuthFY11!G87-RealAuthFY10!G87)/RealAuthFY10!G87)</f>
        <v>5.9610463138199066E-2</v>
      </c>
      <c r="H87" s="139" t="str">
        <f>IF(ISERROR((RealAuthFY11!H87-RealAuthFY10!H87)/RealAuthFY10!H87),"",(RealAuthFY11!H87-RealAuthFY10!H87)/RealAuthFY10!H87)</f>
        <v/>
      </c>
      <c r="I87" s="139">
        <f>IF(ISERROR((RealAuthFY11!I87-RealAuthFY10!I87)/RealAuthFY10!I87),"",(RealAuthFY11!I87-RealAuthFY10!I87)/RealAuthFY10!I87)</f>
        <v>5.9610463138199066E-2</v>
      </c>
      <c r="J87" s="139">
        <f>IF(ISERROR((RealAuthFY11!J87-RealAuthFY10!J87)/RealAuthFY10!J87),"",(RealAuthFY11!J87-RealAuthFY10!J87)/RealAuthFY10!J87)</f>
        <v>-7.3317730561546821E-2</v>
      </c>
      <c r="K87" s="139">
        <f>IF(ISERROR((RealAuthFY11!K87-RealAuthFY10!K87)/RealAuthFY10!K87),"",(RealAuthFY11!K87-RealAuthFY10!K87)/RealAuthFY10!K87)</f>
        <v>0.7838633686690224</v>
      </c>
      <c r="L87" s="139">
        <f>IF(ISERROR((RealAuthFY11!L87-RealAuthFY10!L87)/RealAuthFY10!L87),"",(RealAuthFY11!L87-RealAuthFY10!L87)/RealAuthFY10!L87)</f>
        <v>-0.56313550155044345</v>
      </c>
      <c r="M87" s="139">
        <f>IF(ISERROR((RealAuthFY11!M87-RealAuthFY10!M87)/RealAuthFY10!M87),"",(RealAuthFY11!M87-RealAuthFY10!M87)/RealAuthFY10!M87)</f>
        <v>-0.10806831566548881</v>
      </c>
      <c r="N87" s="139">
        <f>IF(ISERROR((RealAuthFY11!N87-RealAuthFY10!N87)/RealAuthFY10!N87),"",(RealAuthFY11!N87-RealAuthFY10!N87)/RealAuthFY10!N87)</f>
        <v>0</v>
      </c>
      <c r="O87" s="139">
        <f>IF(ISERROR((RealAuthFY11!O87-RealAuthFY10!O87)/RealAuthFY10!O87),"",(RealAuthFY11!O87-RealAuthFY10!O87)/RealAuthFY10!O87)</f>
        <v>0</v>
      </c>
      <c r="P87" s="139" t="str">
        <f>IF(ISERROR((RealAuthFY11!P87-RealAuthFY10!P87)/RealAuthFY10!P87),"",(RealAuthFY11!P87-RealAuthFY10!P87)/RealAuthFY10!P87)</f>
        <v/>
      </c>
      <c r="Q87" s="139" t="str">
        <f>IF(ISERROR((RealAuthFY11!Q87-RealAuthFY10!Q87)/RealAuthFY10!Q87),"",(RealAuthFY11!Q87-RealAuthFY10!Q87)/RealAuthFY10!Q87)</f>
        <v/>
      </c>
      <c r="R87" s="139">
        <f>IF(ISERROR((RealAuthFY11!R87-RealAuthFY10!R87)/RealAuthFY10!R87),"",(RealAuthFY11!R87-RealAuthFY10!R87)/RealAuthFY10!R87)</f>
        <v>16.899562152503773</v>
      </c>
      <c r="S87" s="139">
        <f>IF(ISERROR((RealAuthFY11!S87-RealAuthFY10!S87)/RealAuthFY10!S87),"",(RealAuthFY11!S87-RealAuthFY10!S87)/RealAuthFY10!S87)</f>
        <v>16.899511040852502</v>
      </c>
      <c r="T87" s="139">
        <f>IF(ISERROR((RealAuthFY11!T87-RealAuthFY10!T87)/RealAuthFY10!T87),"",(RealAuthFY11!T87-RealAuthFY10!T87)/RealAuthFY10!T87)</f>
        <v>16.899477611940299</v>
      </c>
      <c r="U87" s="139">
        <f>IF(ISERROR((RealAuthFY11!U87-RealAuthFY10!U87)/RealAuthFY10!U87),"",(RealAuthFY11!U87-RealAuthFY10!U87)/RealAuthFY10!U87)</f>
        <v>0.20394602512289864</v>
      </c>
    </row>
    <row r="88" spans="1:21" s="51" customFormat="1" ht="11.5" x14ac:dyDescent="0.25">
      <c r="A88" s="51">
        <f>'FY2016 RPDC '!A88</f>
        <v>83</v>
      </c>
      <c r="B88" s="51">
        <f>'FY2016 RPDC '!B88</f>
        <v>1602</v>
      </c>
      <c r="C88" s="51">
        <f>'FY2016 RPDC '!C88</f>
        <v>1602</v>
      </c>
      <c r="D88" s="56" t="str">
        <f>'FY2016 RPDC '!D88</f>
        <v>DANVILLE</v>
      </c>
      <c r="E88" s="139">
        <f>IF(ISERROR((RealAuthFY11!E88-RealAuthFY10!E88)/RealAuthFY10!E88),"",(RealAuthFY11!E88-RealAuthFY10!E88)/RealAuthFY10!E88)</f>
        <v>2.0610057708161583E-2</v>
      </c>
      <c r="F88" s="139">
        <f>IF(ISERROR((RealAuthFY11!F88-RealAuthFY10!F88)/RealAuthFY10!F88),"",(RealAuthFY11!F88-RealAuthFY10!F88)/RealAuthFY10!F88)</f>
        <v>1.2566760917373547E-2</v>
      </c>
      <c r="G88" s="139">
        <f>IF(ISERROR((RealAuthFY11!G88-RealAuthFY10!G88)/RealAuthFY10!G88),"",(RealAuthFY11!G88-RealAuthFY10!G88)/RealAuthFY10!G88)</f>
        <v>3.3435887208651344E-2</v>
      </c>
      <c r="H88" s="139" t="str">
        <f>IF(ISERROR((RealAuthFY11!H88-RealAuthFY10!H88)/RealAuthFY10!H88),"",(RealAuthFY11!H88-RealAuthFY10!H88)/RealAuthFY10!H88)</f>
        <v/>
      </c>
      <c r="I88" s="139">
        <f>IF(ISERROR((RealAuthFY11!I88-RealAuthFY10!I88)/RealAuthFY10!I88),"",(RealAuthFY11!I88-RealAuthFY10!I88)/RealAuthFY10!I88)</f>
        <v>3.3435887208651344E-2</v>
      </c>
      <c r="J88" s="139">
        <f>IF(ISERROR((RealAuthFY11!J88-RealAuthFY10!J88)/RealAuthFY10!J88),"",(RealAuthFY11!J88-RealAuthFY10!J88)/RealAuthFY10!J88)</f>
        <v>6.1574682136779461E-2</v>
      </c>
      <c r="K88" s="139">
        <f>IF(ISERROR((RealAuthFY11!K88-RealAuthFY10!K88)/RealAuthFY10!K88),"",(RealAuthFY11!K88-RealAuthFY10!K88)/RealAuthFY10!K88)</f>
        <v>-0.14629608232964528</v>
      </c>
      <c r="L88" s="139">
        <f>IF(ISERROR((RealAuthFY11!L88-RealAuthFY10!L88)/RealAuthFY10!L88),"",(RealAuthFY11!L88-RealAuthFY10!L88)/RealAuthFY10!L88)</f>
        <v>-2.2860611576275971E-2</v>
      </c>
      <c r="M88" s="139">
        <f>IF(ISERROR((RealAuthFY11!M88-RealAuthFY10!M88)/RealAuthFY10!M88),"",(RealAuthFY11!M88-RealAuthFY10!M88)/RealAuthFY10!M88)</f>
        <v>-0.14215554304641165</v>
      </c>
      <c r="N88" s="139">
        <f>IF(ISERROR((RealAuthFY11!N88-RealAuthFY10!N88)/RealAuthFY10!N88),"",(RealAuthFY11!N88-RealAuthFY10!N88)/RealAuthFY10!N88)</f>
        <v>0</v>
      </c>
      <c r="O88" s="139" t="str">
        <f>IF(ISERROR((RealAuthFY11!O88-RealAuthFY10!O88)/RealAuthFY10!O88),"",(RealAuthFY11!O88-RealAuthFY10!O88)/RealAuthFY10!O88)</f>
        <v/>
      </c>
      <c r="P88" s="139">
        <f>IF(ISERROR((RealAuthFY11!P88-RealAuthFY10!P88)/RealAuthFY10!P88),"",(RealAuthFY11!P88-RealAuthFY10!P88)/RealAuthFY10!P88)</f>
        <v>-2.3312818755683161E-2</v>
      </c>
      <c r="Q88" s="139">
        <f>IF(ISERROR((RealAuthFY11!Q88-RealAuthFY10!Q88)/RealAuthFY10!Q88),"",(RealAuthFY11!Q88-RealAuthFY10!Q88)/RealAuthFY10!Q88)</f>
        <v>0.24234423826919521</v>
      </c>
      <c r="R88" s="139">
        <f>IF(ISERROR((RealAuthFY11!R88-RealAuthFY10!R88)/RealAuthFY10!R88),"",(RealAuthFY11!R88-RealAuthFY10!R88)/RealAuthFY10!R88)</f>
        <v>-2.1514875816647739E-8</v>
      </c>
      <c r="S88" s="139">
        <f>IF(ISERROR((RealAuthFY11!S88-RealAuthFY10!S88)/RealAuthFY10!S88),"",(RealAuthFY11!S88-RealAuthFY10!S88)/RealAuthFY10!S88)</f>
        <v>-8.1688691252152594E-7</v>
      </c>
      <c r="T88" s="139">
        <f>IF(ISERROR((RealAuthFY11!T88-RealAuthFY10!T88)/RealAuthFY10!T88),"",(RealAuthFY11!T88-RealAuthFY10!T88)/RealAuthFY10!T88)</f>
        <v>1.7957270804567629E-8</v>
      </c>
      <c r="U88" s="139">
        <f>IF(ISERROR((RealAuthFY11!U88-RealAuthFY10!U88)/RealAuthFY10!U88),"",(RealAuthFY11!U88-RealAuthFY10!U88)/RealAuthFY10!U88)</f>
        <v>7.5482391627810508E-3</v>
      </c>
    </row>
    <row r="89" spans="1:21" s="51" customFormat="1" ht="11.5" x14ac:dyDescent="0.25">
      <c r="A89" s="51">
        <f>'FY2016 RPDC '!A89</f>
        <v>84</v>
      </c>
      <c r="B89" s="51">
        <f>'FY2016 RPDC '!B89</f>
        <v>1611</v>
      </c>
      <c r="C89" s="51">
        <f>'FY2016 RPDC '!C89</f>
        <v>1611</v>
      </c>
      <c r="D89" s="56" t="str">
        <f>'FY2016 RPDC '!D89</f>
        <v>DAVENPORT</v>
      </c>
      <c r="E89" s="139">
        <f>IF(ISERROR((RealAuthFY11!E89-RealAuthFY10!E89)/RealAuthFY10!E89),"",(RealAuthFY11!E89-RealAuthFY10!E89)/RealAuthFY10!E89)</f>
        <v>-9.8741638560550325E-3</v>
      </c>
      <c r="F89" s="139">
        <f>IF(ISERROR((RealAuthFY11!F89-RealAuthFY10!F89)/RealAuthFY10!F89),"",(RealAuthFY11!F89-RealAuthFY10!F89)/RealAuthFY10!F89)</f>
        <v>1.2566760917373547E-2</v>
      </c>
      <c r="G89" s="139">
        <f>IF(ISERROR((RealAuthFY11!G89-RealAuthFY10!G89)/RealAuthFY10!G89),"",(RealAuthFY11!G89-RealAuthFY10!G89)/RealAuthFY10!G89)</f>
        <v>2.5685068630246187E-3</v>
      </c>
      <c r="H89" s="139" t="str">
        <f>IF(ISERROR((RealAuthFY11!H89-RealAuthFY10!H89)/RealAuthFY10!H89),"",(RealAuthFY11!H89-RealAuthFY10!H89)/RealAuthFY10!H89)</f>
        <v/>
      </c>
      <c r="I89" s="139">
        <f>IF(ISERROR((RealAuthFY11!I89-RealAuthFY10!I89)/RealAuthFY10!I89),"",(RealAuthFY11!I89-RealAuthFY10!I89)/RealAuthFY10!I89)</f>
        <v>9.9999999999999829E-3</v>
      </c>
      <c r="J89" s="139">
        <f>IF(ISERROR((RealAuthFY11!J89-RealAuthFY10!J89)/RealAuthFY10!J89),"",(RealAuthFY11!J89-RealAuthFY10!J89)/RealAuthFY10!J89)</f>
        <v>-9.9794216969185251E-2</v>
      </c>
      <c r="K89" s="139">
        <f>IF(ISERROR((RealAuthFY11!K89-RealAuthFY10!K89)/RealAuthFY10!K89),"",(RealAuthFY11!K89-RealAuthFY10!K89)/RealAuthFY10!K89)</f>
        <v>0.35991678224687934</v>
      </c>
      <c r="L89" s="139">
        <f>IF(ISERROR((RealAuthFY11!L89-RealAuthFY10!L89)/RealAuthFY10!L89),"",(RealAuthFY11!L89-RealAuthFY10!L89)/RealAuthFY10!L89)</f>
        <v>-6.9306952149791962E-2</v>
      </c>
      <c r="M89" s="139">
        <f>IF(ISERROR((RealAuthFY11!M89-RealAuthFY10!M89)/RealAuthFY10!M89),"",(RealAuthFY11!M89-RealAuthFY10!M89)/RealAuthFY10!M89)</f>
        <v>0.35991678224687934</v>
      </c>
      <c r="N89" s="139">
        <f>IF(ISERROR((RealAuthFY11!N89-RealAuthFY10!N89)/RealAuthFY10!N89),"",(RealAuthFY11!N89-RealAuthFY10!N89)/RealAuthFY10!N89)</f>
        <v>0</v>
      </c>
      <c r="O89" s="139">
        <f>IF(ISERROR((RealAuthFY11!O89-RealAuthFY10!O89)/RealAuthFY10!O89),"",(RealAuthFY11!O89-RealAuthFY10!O89)/RealAuthFY10!O89)</f>
        <v>0</v>
      </c>
      <c r="P89" s="139">
        <f>IF(ISERROR((RealAuthFY11!P89-RealAuthFY10!P89)/RealAuthFY10!P89),"",(RealAuthFY11!P89-RealAuthFY10!P89)/RealAuthFY10!P89)</f>
        <v>-0.2987929091539529</v>
      </c>
      <c r="Q89" s="139">
        <f>IF(ISERROR((RealAuthFY11!Q89-RealAuthFY10!Q89)/RealAuthFY10!Q89),"",(RealAuthFY11!Q89-RealAuthFY10!Q89)/RealAuthFY10!Q89)</f>
        <v>0.18578109671526674</v>
      </c>
      <c r="R89" s="139">
        <f>IF(ISERROR((RealAuthFY11!R89-RealAuthFY10!R89)/RealAuthFY10!R89),"",(RealAuthFY11!R89-RealAuthFY10!R89)/RealAuthFY10!R89)</f>
        <v>10.927110552763818</v>
      </c>
      <c r="S89" s="139">
        <f>IF(ISERROR((RealAuthFY11!S89-RealAuthFY10!S89)/RealAuthFY10!S89),"",(RealAuthFY11!S89-RealAuthFY10!S89)/RealAuthFY10!S89)</f>
        <v>10.926697363871947</v>
      </c>
      <c r="T89" s="139">
        <f>IF(ISERROR((RealAuthFY11!T89-RealAuthFY10!T89)/RealAuthFY10!T89),"",(RealAuthFY11!T89-RealAuthFY10!T89)/RealAuthFY10!T89)</f>
        <v>10.927398741196104</v>
      </c>
      <c r="U89" s="139">
        <f>IF(ISERROR((RealAuthFY11!U89-RealAuthFY10!U89)/RealAuthFY10!U89),"",(RealAuthFY11!U89-RealAuthFY10!U89)/RealAuthFY10!U89)</f>
        <v>0.10019096090524819</v>
      </c>
    </row>
    <row r="90" spans="1:21" s="51" customFormat="1" ht="11.5" x14ac:dyDescent="0.25">
      <c r="A90" s="51">
        <f>'FY2016 RPDC '!A90</f>
        <v>85</v>
      </c>
      <c r="B90" s="51">
        <f>'FY2016 RPDC '!B90</f>
        <v>1619</v>
      </c>
      <c r="C90" s="51">
        <f>'FY2016 RPDC '!C90</f>
        <v>1619</v>
      </c>
      <c r="D90" s="56" t="str">
        <f>'FY2016 RPDC '!D90</f>
        <v>DAVIS COUNTY</v>
      </c>
      <c r="E90" s="139">
        <f>IF(ISERROR((RealAuthFY11!E90-RealAuthFY10!E90)/RealAuthFY10!E90),"",(RealAuthFY11!E90-RealAuthFY10!E90)/RealAuthFY10!E90)</f>
        <v>-1.0575296108291032E-2</v>
      </c>
      <c r="F90" s="139">
        <f>IF(ISERROR((RealAuthFY11!F90-RealAuthFY10!F90)/RealAuthFY10!F90),"",(RealAuthFY11!F90-RealAuthFY10!F90)/RealAuthFY10!F90)</f>
        <v>1.2566760917373547E-2</v>
      </c>
      <c r="G90" s="139">
        <f>IF(ISERROR((RealAuthFY11!G90-RealAuthFY10!G90)/RealAuthFY10!G90),"",(RealAuthFY11!G90-RealAuthFY10!G90)/RealAuthFY10!G90)</f>
        <v>1.8585675912591905E-3</v>
      </c>
      <c r="H90" s="139" t="str">
        <f>IF(ISERROR((RealAuthFY11!H90-RealAuthFY10!H90)/RealAuthFY10!H90),"",(RealAuthFY11!H90-RealAuthFY10!H90)/RealAuthFY10!H90)</f>
        <v/>
      </c>
      <c r="I90" s="139">
        <f>IF(ISERROR((RealAuthFY11!I90-RealAuthFY10!I90)/RealAuthFY10!I90),"",(RealAuthFY11!I90-RealAuthFY10!I90)/RealAuthFY10!I90)</f>
        <v>1.0000000000000014E-2</v>
      </c>
      <c r="J90" s="139">
        <f>IF(ISERROR((RealAuthFY11!J90-RealAuthFY10!J90)/RealAuthFY10!J90),"",(RealAuthFY11!J90-RealAuthFY10!J90)/RealAuthFY10!J90)</f>
        <v>1.629495244699811E-2</v>
      </c>
      <c r="K90" s="139">
        <f>IF(ISERROR((RealAuthFY11!K90-RealAuthFY10!K90)/RealAuthFY10!K90),"",(RealAuthFY11!K90-RealAuthFY10!K90)/RealAuthFY10!K90)</f>
        <v>-0.38803744798890433</v>
      </c>
      <c r="L90" s="139">
        <f>IF(ISERROR((RealAuthFY11!L90-RealAuthFY10!L90)/RealAuthFY10!L90),"",(RealAuthFY11!L90-RealAuthFY10!L90)/RealAuthFY10!L90)</f>
        <v>0.27534861647971404</v>
      </c>
      <c r="M90" s="139">
        <f>IF(ISERROR((RealAuthFY11!M90-RealAuthFY10!M90)/RealAuthFY10!M90),"",(RealAuthFY11!M90-RealAuthFY10!M90)/RealAuthFY10!M90)</f>
        <v>1.0398751733703191</v>
      </c>
      <c r="N90" s="139">
        <f>IF(ISERROR((RealAuthFY11!N90-RealAuthFY10!N90)/RealAuthFY10!N90),"",(RealAuthFY11!N90-RealAuthFY10!N90)/RealAuthFY10!N90)</f>
        <v>0</v>
      </c>
      <c r="O90" s="139" t="str">
        <f>IF(ISERROR((RealAuthFY11!O90-RealAuthFY10!O90)/RealAuthFY10!O90),"",(RealAuthFY11!O90-RealAuthFY10!O90)/RealAuthFY10!O90)</f>
        <v/>
      </c>
      <c r="P90" s="139">
        <f>IF(ISERROR((RealAuthFY11!P90-RealAuthFY10!P90)/RealAuthFY10!P90),"",(RealAuthFY11!P90-RealAuthFY10!P90)/RealAuthFY10!P90)</f>
        <v>1.9937586685159544E-2</v>
      </c>
      <c r="Q90" s="139" t="str">
        <f>IF(ISERROR((RealAuthFY11!Q90-RealAuthFY10!Q90)/RealAuthFY10!Q90),"",(RealAuthFY11!Q90-RealAuthFY10!Q90)/RealAuthFY10!Q90)</f>
        <v/>
      </c>
      <c r="R90" s="139">
        <f>IF(ISERROR((RealAuthFY11!R90-RealAuthFY10!R90)/RealAuthFY10!R90),"",(RealAuthFY11!R90-RealAuthFY10!R90)/RealAuthFY10!R90)</f>
        <v>3.0726695561849254E-7</v>
      </c>
      <c r="S90" s="139">
        <f>IF(ISERROR((RealAuthFY11!S90-RealAuthFY10!S90)/RealAuthFY10!S90),"",(RealAuthFY11!S90-RealAuthFY10!S90)/RealAuthFY10!S90)</f>
        <v>5.2631855957356365E-6</v>
      </c>
      <c r="T90" s="139">
        <f>IF(ISERROR((RealAuthFY11!T90-RealAuthFY10!T90)/RealAuthFY10!T90),"",(RealAuthFY11!T90-RealAuthFY10!T90)/RealAuthFY10!T90)</f>
        <v>-7.4501713912841505E-7</v>
      </c>
      <c r="U90" s="139">
        <f>IF(ISERROR((RealAuthFY11!U90-RealAuthFY10!U90)/RealAuthFY10!U90),"",(RealAuthFY11!U90-RealAuthFY10!U90)/RealAuthFY10!U90)</f>
        <v>4.0415590960757801E-2</v>
      </c>
    </row>
    <row r="91" spans="1:21" s="51" customFormat="1" ht="11.5" x14ac:dyDescent="0.25">
      <c r="A91" s="51">
        <f>'FY2016 RPDC '!A91</f>
        <v>86</v>
      </c>
      <c r="B91" s="51">
        <f>'FY2016 RPDC '!B91</f>
        <v>1638</v>
      </c>
      <c r="C91" s="51">
        <f>'FY2016 RPDC '!C91</f>
        <v>1638</v>
      </c>
      <c r="D91" s="56" t="str">
        <f>'FY2016 RPDC '!D91</f>
        <v>DECORAH</v>
      </c>
      <c r="E91" s="139">
        <f>IF(ISERROR((RealAuthFY11!E91-RealAuthFY10!E91)/RealAuthFY10!E91),"",(RealAuthFY11!E91-RealAuthFY10!E91)/RealAuthFY10!E91)</f>
        <v>7.893226176809246E-4</v>
      </c>
      <c r="F91" s="139">
        <f>IF(ISERROR((RealAuthFY11!F91-RealAuthFY10!F91)/RealAuthFY10!F91),"",(RealAuthFY11!F91-RealAuthFY10!F91)/RealAuthFY10!F91)</f>
        <v>1.2539184952978056E-2</v>
      </c>
      <c r="G91" s="139">
        <f>IF(ISERROR((RealAuthFY11!G91-RealAuthFY10!G91)/RealAuthFY10!G91),"",(RealAuthFY11!G91-RealAuthFY10!G91)/RealAuthFY10!G91)</f>
        <v>1.3338405032949552E-2</v>
      </c>
      <c r="H91" s="139" t="str">
        <f>IF(ISERROR((RealAuthFY11!H91-RealAuthFY10!H91)/RealAuthFY10!H91),"",(RealAuthFY11!H91-RealAuthFY10!H91)/RealAuthFY10!H91)</f>
        <v/>
      </c>
      <c r="I91" s="139">
        <f>IF(ISERROR((RealAuthFY11!I91-RealAuthFY10!I91)/RealAuthFY10!I91),"",(RealAuthFY11!I91-RealAuthFY10!I91)/RealAuthFY10!I91)</f>
        <v>1.3338405032949552E-2</v>
      </c>
      <c r="J91" s="139">
        <f>IF(ISERROR((RealAuthFY11!J91-RealAuthFY10!J91)/RealAuthFY10!J91),"",(RealAuthFY11!J91-RealAuthFY10!J91)/RealAuthFY10!J91)</f>
        <v>0.4374558970241138</v>
      </c>
      <c r="K91" s="139">
        <f>IF(ISERROR((RealAuthFY11!K91-RealAuthFY10!K91)/RealAuthFY10!K91),"",(RealAuthFY11!K91-RealAuthFY10!K91)/RealAuthFY10!K91)</f>
        <v>2.3997919556171983</v>
      </c>
      <c r="L91" s="139">
        <f>IF(ISERROR((RealAuthFY11!L91-RealAuthFY10!L91)/RealAuthFY10!L91),"",(RealAuthFY11!L91-RealAuthFY10!L91)/RealAuthFY10!L91)</f>
        <v>0.10984745857207412</v>
      </c>
      <c r="M91" s="139">
        <f>IF(ISERROR((RealAuthFY11!M91-RealAuthFY10!M91)/RealAuthFY10!M91),"",(RealAuthFY11!M91-RealAuthFY10!M91)/RealAuthFY10!M91)</f>
        <v>-1</v>
      </c>
      <c r="N91" s="139">
        <f>IF(ISERROR((RealAuthFY11!N91-RealAuthFY10!N91)/RealAuthFY10!N91),"",(RealAuthFY11!N91-RealAuthFY10!N91)/RealAuthFY10!N91)</f>
        <v>0</v>
      </c>
      <c r="O91" s="139" t="str">
        <f>IF(ISERROR((RealAuthFY11!O91-RealAuthFY10!O91)/RealAuthFY10!O91),"",(RealAuthFY11!O91-RealAuthFY10!O91)/RealAuthFY10!O91)</f>
        <v/>
      </c>
      <c r="P91" s="139" t="str">
        <f>IF(ISERROR((RealAuthFY11!P91-RealAuthFY10!P91)/RealAuthFY10!P91),"",(RealAuthFY11!P91-RealAuthFY10!P91)/RealAuthFY10!P91)</f>
        <v/>
      </c>
      <c r="Q91" s="139" t="str">
        <f>IF(ISERROR((RealAuthFY11!Q91-RealAuthFY10!Q91)/RealAuthFY10!Q91),"",(RealAuthFY11!Q91-RealAuthFY10!Q91)/RealAuthFY10!Q91)</f>
        <v/>
      </c>
      <c r="R91" s="139">
        <f>IF(ISERROR((RealAuthFY11!R91-RealAuthFY10!R91)/RealAuthFY10!R91),"",(RealAuthFY11!R91-RealAuthFY10!R91)/RealAuthFY10!R91)</f>
        <v>1.9253379003732018</v>
      </c>
      <c r="S91" s="139">
        <f>IF(ISERROR((RealAuthFY11!S91-RealAuthFY10!S91)/RealAuthFY10!S91),"",(RealAuthFY11!S91-RealAuthFY10!S91)/RealAuthFY10!S91)</f>
        <v>1.9251552711008715</v>
      </c>
      <c r="T91" s="139">
        <f>IF(ISERROR((RealAuthFY11!T91-RealAuthFY10!T91)/RealAuthFY10!T91),"",(RealAuthFY11!T91-RealAuthFY10!T91)/RealAuthFY10!T91)</f>
        <v>1.9255652814580653</v>
      </c>
      <c r="U91" s="139">
        <f>IF(ISERROR((RealAuthFY11!U91-RealAuthFY10!U91)/RealAuthFY10!U91),"",(RealAuthFY11!U91-RealAuthFY10!U91)/RealAuthFY10!U91)</f>
        <v>7.4057312319596225E-2</v>
      </c>
    </row>
    <row r="92" spans="1:21" s="51" customFormat="1" ht="11.5" x14ac:dyDescent="0.25">
      <c r="A92" s="51">
        <f>'FY2016 RPDC '!A92</f>
        <v>87</v>
      </c>
      <c r="B92" s="51">
        <f>'FY2016 RPDC '!B92</f>
        <v>1675</v>
      </c>
      <c r="C92" s="51">
        <f>'FY2016 RPDC '!C92</f>
        <v>1675</v>
      </c>
      <c r="D92" s="56" t="str">
        <f>'FY2016 RPDC '!D92</f>
        <v>DELWOOD</v>
      </c>
      <c r="E92" s="139">
        <f>IF(ISERROR((RealAuthFY11!E92-RealAuthFY10!E92)/RealAuthFY10!E92),"",(RealAuthFY11!E92-RealAuthFY10!E92)/RealAuthFY10!E92)</f>
        <v>-8.4905660377358486E-2</v>
      </c>
      <c r="F92" s="139">
        <f>IF(ISERROR((RealAuthFY11!F92-RealAuthFY10!F92)/RealAuthFY10!F92),"",(RealAuthFY11!F92-RealAuthFY10!F92)/RealAuthFY10!F92)</f>
        <v>1.2230545788105795E-2</v>
      </c>
      <c r="G92" s="139">
        <f>IF(ISERROR((RealAuthFY11!G92-RealAuthFY10!G92)/RealAuthFY10!G92),"",(RealAuthFY11!G92-RealAuthFY10!G92)/RealAuthFY10!G92)</f>
        <v>-7.3713557156167342E-2</v>
      </c>
      <c r="H92" s="139" t="str">
        <f>IF(ISERROR((RealAuthFY11!H92-RealAuthFY10!H92)/RealAuthFY10!H92),"",(RealAuthFY11!H92-RealAuthFY10!H92)/RealAuthFY10!H92)</f>
        <v/>
      </c>
      <c r="I92" s="139">
        <f>IF(ISERROR((RealAuthFY11!I92-RealAuthFY10!I92)/RealAuthFY10!I92),"",(RealAuthFY11!I92-RealAuthFY10!I92)/RealAuthFY10!I92)</f>
        <v>9.9999999999999464E-3</v>
      </c>
      <c r="J92" s="139">
        <f>IF(ISERROR((RealAuthFY11!J92-RealAuthFY10!J92)/RealAuthFY10!J92),"",(RealAuthFY11!J92-RealAuthFY10!J92)/RealAuthFY10!J92)</f>
        <v>-9.2357943974092551E-3</v>
      </c>
      <c r="K92" s="139">
        <f>IF(ISERROR((RealAuthFY11!K92-RealAuthFY10!K92)/RealAuthFY10!K92),"",(RealAuthFY11!K92-RealAuthFY10!K92)/RealAuthFY10!K92)</f>
        <v>-0.50381414701803051</v>
      </c>
      <c r="L92" s="139">
        <f>IF(ISERROR((RealAuthFY11!L92-RealAuthFY10!L92)/RealAuthFY10!L92),"",(RealAuthFY11!L92-RealAuthFY10!L92)/RealAuthFY10!L92)</f>
        <v>-0.12917609557875262</v>
      </c>
      <c r="M92" s="139">
        <f>IF(ISERROR((RealAuthFY11!M92-RealAuthFY10!M92)/RealAuthFY10!M92),"",(RealAuthFY11!M92-RealAuthFY10!M92)/RealAuthFY10!M92)</f>
        <v>-0.20977808599167821</v>
      </c>
      <c r="N92" s="139">
        <f>IF(ISERROR((RealAuthFY11!N92-RealAuthFY10!N92)/RealAuthFY10!N92),"",(RealAuthFY11!N92-RealAuthFY10!N92)/RealAuthFY10!N92)</f>
        <v>0</v>
      </c>
      <c r="O92" s="139" t="str">
        <f>IF(ISERROR((RealAuthFY11!O92-RealAuthFY10!O92)/RealAuthFY10!O92),"",(RealAuthFY11!O92-RealAuthFY10!O92)/RealAuthFY10!O92)</f>
        <v/>
      </c>
      <c r="P92" s="139">
        <f>IF(ISERROR((RealAuthFY11!P92-RealAuthFY10!P92)/RealAuthFY10!P92),"",(RealAuthFY11!P92-RealAuthFY10!P92)/RealAuthFY10!P92)</f>
        <v>-3.1986508636994114E-2</v>
      </c>
      <c r="Q92" s="139">
        <f>IF(ISERROR((RealAuthFY11!Q92-RealAuthFY10!Q92)/RealAuthFY10!Q92),"",(RealAuthFY11!Q92-RealAuthFY10!Q92)/RealAuthFY10!Q92)</f>
        <v>5.6363929066772483E-2</v>
      </c>
      <c r="R92" s="139">
        <f>IF(ISERROR((RealAuthFY11!R92-RealAuthFY10!R92)/RealAuthFY10!R92),"",(RealAuthFY11!R92-RealAuthFY10!R92)/RealAuthFY10!R92)</f>
        <v>9.9333750182953566E-9</v>
      </c>
      <c r="S92" s="139">
        <f>IF(ISERROR((RealAuthFY11!S92-RealAuthFY10!S92)/RealAuthFY10!S92),"",(RealAuthFY11!S92-RealAuthFY10!S92)/RealAuthFY10!S92)</f>
        <v>6.6258045765849804E-8</v>
      </c>
      <c r="T92" s="139">
        <f>IF(ISERROR((RealAuthFY11!T92-RealAuthFY10!T92)/RealAuthFY10!T92),"",(RealAuthFY11!T92-RealAuthFY10!T92)/RealAuthFY10!T92)</f>
        <v>2.9513599054978801E-7</v>
      </c>
      <c r="U92" s="139">
        <f>IF(ISERROR((RealAuthFY11!U92-RealAuthFY10!U92)/RealAuthFY10!U92),"",(RealAuthFY11!U92-RealAuthFY10!U92)/RealAuthFY10!U92)</f>
        <v>5.8911937533053949E-3</v>
      </c>
    </row>
    <row r="93" spans="1:21" s="51" customFormat="1" ht="11.5" x14ac:dyDescent="0.25">
      <c r="A93" s="51">
        <f>'FY2016 RPDC '!A93</f>
        <v>88</v>
      </c>
      <c r="B93" s="51">
        <f>'FY2016 RPDC '!B93</f>
        <v>1701</v>
      </c>
      <c r="C93" s="51">
        <f>'FY2016 RPDC '!C93</f>
        <v>1701</v>
      </c>
      <c r="D93" s="56" t="str">
        <f>'FY2016 RPDC '!D93</f>
        <v>DENISON</v>
      </c>
      <c r="E93" s="139">
        <f>IF(ISERROR((RealAuthFY11!E93-RealAuthFY10!E93)/RealAuthFY10!E93),"",(RealAuthFY11!E93-RealAuthFY10!E93)/RealAuthFY10!E93)</f>
        <v>-2.1299462628236399E-2</v>
      </c>
      <c r="F93" s="139">
        <f>IF(ISERROR((RealAuthFY11!F93-RealAuthFY10!F93)/RealAuthFY10!F93),"",(RealAuthFY11!F93-RealAuthFY10!F93)/RealAuthFY10!F93)</f>
        <v>1.2566760917373547E-2</v>
      </c>
      <c r="G93" s="139">
        <f>IF(ISERROR((RealAuthFY11!G93-RealAuthFY10!G93)/RealAuthFY10!G93),"",(RealAuthFY11!G93-RealAuthFY10!G93)/RealAuthFY10!G93)</f>
        <v>-9.0003669653804484E-3</v>
      </c>
      <c r="H93" s="139" t="str">
        <f>IF(ISERROR((RealAuthFY11!H93-RealAuthFY10!H93)/RealAuthFY10!H93),"",(RealAuthFY11!H93-RealAuthFY10!H93)/RealAuthFY10!H93)</f>
        <v/>
      </c>
      <c r="I93" s="139">
        <f>IF(ISERROR((RealAuthFY11!I93-RealAuthFY10!I93)/RealAuthFY10!I93),"",(RealAuthFY11!I93-RealAuthFY10!I93)/RealAuthFY10!I93)</f>
        <v>9.9999999999999655E-3</v>
      </c>
      <c r="J93" s="139">
        <f>IF(ISERROR((RealAuthFY11!J93-RealAuthFY10!J93)/RealAuthFY10!J93),"",(RealAuthFY11!J93-RealAuthFY10!J93)/RealAuthFY10!J93)</f>
        <v>6.7087986069631511E-2</v>
      </c>
      <c r="K93" s="139">
        <f>IF(ISERROR((RealAuthFY11!K93-RealAuthFY10!K93)/RealAuthFY10!K93),"",(RealAuthFY11!K93-RealAuthFY10!K93)/RealAuthFY10!K93)</f>
        <v>-0.49003120665742023</v>
      </c>
      <c r="L93" s="139">
        <f>IF(ISERROR((RealAuthFY11!L93-RealAuthFY10!L93)/RealAuthFY10!L93),"",(RealAuthFY11!L93-RealAuthFY10!L93)/RealAuthFY10!L93)</f>
        <v>-6.1296380395959284E-2</v>
      </c>
      <c r="M93" s="139">
        <f>IF(ISERROR((RealAuthFY11!M93-RealAuthFY10!M93)/RealAuthFY10!M93),"",(RealAuthFY11!M93-RealAuthFY10!M93)/RealAuthFY10!M93)</f>
        <v>-0.23504680998613037</v>
      </c>
      <c r="N93" s="139">
        <f>IF(ISERROR((RealAuthFY11!N93-RealAuthFY10!N93)/RealAuthFY10!N93),"",(RealAuthFY11!N93-RealAuthFY10!N93)/RealAuthFY10!N93)</f>
        <v>0</v>
      </c>
      <c r="O93" s="139" t="str">
        <f>IF(ISERROR((RealAuthFY11!O93-RealAuthFY10!O93)/RealAuthFY10!O93),"",(RealAuthFY11!O93-RealAuthFY10!O93)/RealAuthFY10!O93)</f>
        <v/>
      </c>
      <c r="P93" s="139" t="str">
        <f>IF(ISERROR((RealAuthFY11!P93-RealAuthFY10!P93)/RealAuthFY10!P93),"",(RealAuthFY11!P93-RealAuthFY10!P93)/RealAuthFY10!P93)</f>
        <v/>
      </c>
      <c r="Q93" s="139">
        <f>IF(ISERROR((RealAuthFY11!Q93-RealAuthFY10!Q93)/RealAuthFY10!Q93),"",(RealAuthFY11!Q93-RealAuthFY10!Q93)/RealAuthFY10!Q93)</f>
        <v>1.0398751733703191</v>
      </c>
      <c r="R93" s="139">
        <f>IF(ISERROR((RealAuthFY11!R93-RealAuthFY10!R93)/RealAuthFY10!R93),"",(RealAuthFY11!R93-RealAuthFY10!R93)/RealAuthFY10!R93)</f>
        <v>0.71031535424677317</v>
      </c>
      <c r="S93" s="139">
        <f>IF(ISERROR((RealAuthFY11!S93-RealAuthFY10!S93)/RealAuthFY10!S93),"",(RealAuthFY11!S93-RealAuthFY10!S93)/RealAuthFY10!S93)</f>
        <v>0.71033182005249951</v>
      </c>
      <c r="T93" s="139">
        <f>IF(ISERROR((RealAuthFY11!T93-RealAuthFY10!T93)/RealAuthFY10!T93),"",(RealAuthFY11!T93-RealAuthFY10!T93)/RealAuthFY10!T93)</f>
        <v>0.71017258299031394</v>
      </c>
      <c r="U93" s="139">
        <f>IF(ISERROR((RealAuthFY11!U93-RealAuthFY10!U93)/RealAuthFY10!U93),"",(RealAuthFY11!U93-RealAuthFY10!U93)/RealAuthFY10!U93)</f>
        <v>5.1832580497430773E-2</v>
      </c>
    </row>
    <row r="94" spans="1:21" s="51" customFormat="1" ht="11.5" x14ac:dyDescent="0.25">
      <c r="A94" s="51">
        <f>'FY2016 RPDC '!A94</f>
        <v>89</v>
      </c>
      <c r="B94" s="51">
        <f>'FY2016 RPDC '!B94</f>
        <v>1719</v>
      </c>
      <c r="C94" s="51">
        <f>'FY2016 RPDC '!C94</f>
        <v>1719</v>
      </c>
      <c r="D94" s="56" t="str">
        <f>'FY2016 RPDC '!D94</f>
        <v>DENVER</v>
      </c>
      <c r="E94" s="139">
        <f>IF(ISERROR((RealAuthFY11!E94-RealAuthFY10!E94)/RealAuthFY10!E94),"",(RealAuthFY11!E94-RealAuthFY10!E94)/RealAuthFY10!E94)</f>
        <v>-5.8646831640681201E-3</v>
      </c>
      <c r="F94" s="139">
        <f>IF(ISERROR((RealAuthFY11!F94-RealAuthFY10!F94)/RealAuthFY10!F94),"",(RealAuthFY11!F94-RealAuthFY10!F94)/RealAuthFY10!F94)</f>
        <v>1.2566760917373547E-2</v>
      </c>
      <c r="G94" s="139">
        <f>IF(ISERROR((RealAuthFY11!G94-RealAuthFY10!G94)/RealAuthFY10!G94),"",(RealAuthFY11!G94-RealAuthFY10!G94)/RealAuthFY10!G94)</f>
        <v>6.6282872082527892E-3</v>
      </c>
      <c r="H94" s="139" t="str">
        <f>IF(ISERROR((RealAuthFY11!H94-RealAuthFY10!H94)/RealAuthFY10!H94),"",(RealAuthFY11!H94-RealAuthFY10!H94)/RealAuthFY10!H94)</f>
        <v/>
      </c>
      <c r="I94" s="139">
        <f>IF(ISERROR((RealAuthFY11!I94-RealAuthFY10!I94)/RealAuthFY10!I94),"",(RealAuthFY11!I94-RealAuthFY10!I94)/RealAuthFY10!I94)</f>
        <v>9.9999999999999915E-3</v>
      </c>
      <c r="J94" s="139">
        <f>IF(ISERROR((RealAuthFY11!J94-RealAuthFY10!J94)/RealAuthFY10!J94),"",(RealAuthFY11!J94-RealAuthFY10!J94)/RealAuthFY10!J94)</f>
        <v>-4.5768798535635973E-2</v>
      </c>
      <c r="K94" s="139">
        <f>IF(ISERROR((RealAuthFY11!K94-RealAuthFY10!K94)/RealAuthFY10!K94),"",(RealAuthFY11!K94-RealAuthFY10!K94)/RealAuthFY10!K94)</f>
        <v>-0.74502767208578347</v>
      </c>
      <c r="L94" s="139">
        <f>IF(ISERROR((RealAuthFY11!L94-RealAuthFY10!L94)/RealAuthFY10!L94),"",(RealAuthFY11!L94-RealAuthFY10!L94)/RealAuthFY10!L94)</f>
        <v>0.43760282396718159</v>
      </c>
      <c r="M94" s="139">
        <f>IF(ISERROR((RealAuthFY11!M94-RealAuthFY10!M94)/RealAuthFY10!M94),"",(RealAuthFY11!M94-RealAuthFY10!M94)/RealAuthFY10!M94)</f>
        <v>-0.32007379222875593</v>
      </c>
      <c r="N94" s="139">
        <f>IF(ISERROR((RealAuthFY11!N94-RealAuthFY10!N94)/RealAuthFY10!N94),"",(RealAuthFY11!N94-RealAuthFY10!N94)/RealAuthFY10!N94)</f>
        <v>0</v>
      </c>
      <c r="O94" s="139" t="str">
        <f>IF(ISERROR((RealAuthFY11!O94-RealAuthFY10!O94)/RealAuthFY10!O94),"",(RealAuthFY11!O94-RealAuthFY10!O94)/RealAuthFY10!O94)</f>
        <v/>
      </c>
      <c r="P94" s="139">
        <f>IF(ISERROR((RealAuthFY11!P94-RealAuthFY10!P94)/RealAuthFY10!P94),"",(RealAuthFY11!P94-RealAuthFY10!P94)/RealAuthFY10!P94)</f>
        <v>0.41215443152489145</v>
      </c>
      <c r="Q94" s="139" t="str">
        <f>IF(ISERROR((RealAuthFY11!Q94-RealAuthFY10!Q94)/RealAuthFY10!Q94),"",(RealAuthFY11!Q94-RealAuthFY10!Q94)/RealAuthFY10!Q94)</f>
        <v/>
      </c>
      <c r="R94" s="139">
        <f>IF(ISERROR((RealAuthFY11!R94-RealAuthFY10!R94)/RealAuthFY10!R94),"",(RealAuthFY11!R94-RealAuthFY10!R94)/RealAuthFY10!R94)</f>
        <v>2.1996604355838542E-7</v>
      </c>
      <c r="S94" s="139">
        <f>IF(ISERROR((RealAuthFY11!S94-RealAuthFY10!S94)/RealAuthFY10!S94),"",(RealAuthFY11!S94-RealAuthFY10!S94)/RealAuthFY10!S94)</f>
        <v>-2.7692958398803177E-6</v>
      </c>
      <c r="T94" s="139">
        <f>IF(ISERROR((RealAuthFY11!T94-RealAuthFY10!T94)/RealAuthFY10!T94),"",(RealAuthFY11!T94-RealAuthFY10!T94)/RealAuthFY10!T94)</f>
        <v>5.9638158839349114E-6</v>
      </c>
      <c r="U94" s="139">
        <f>IF(ISERROR((RealAuthFY11!U94-RealAuthFY10!U94)/RealAuthFY10!U94),"",(RealAuthFY11!U94-RealAuthFY10!U94)/RealAuthFY10!U94)</f>
        <v>2.8392460598265393E-2</v>
      </c>
    </row>
    <row r="95" spans="1:21" s="51" customFormat="1" ht="11.5" x14ac:dyDescent="0.25">
      <c r="A95" s="51">
        <f>'FY2016 RPDC '!A95</f>
        <v>90</v>
      </c>
      <c r="B95" s="51">
        <f>'FY2016 RPDC '!B95</f>
        <v>1737</v>
      </c>
      <c r="C95" s="51">
        <f>'FY2016 RPDC '!C95</f>
        <v>1737</v>
      </c>
      <c r="D95" s="56" t="str">
        <f>'FY2016 RPDC '!D95</f>
        <v>DES MOINES</v>
      </c>
      <c r="E95" s="139">
        <f>IF(ISERROR((RealAuthFY11!E95-RealAuthFY10!E95)/RealAuthFY10!E95),"",(RealAuthFY11!E95-RealAuthFY10!E95)/RealAuthFY10!E95)</f>
        <v>-5.2756284476701413E-4</v>
      </c>
      <c r="F95" s="139">
        <f>IF(ISERROR((RealAuthFY11!F95-RealAuthFY10!F95)/RealAuthFY10!F95),"",(RealAuthFY11!F95-RealAuthFY10!F95)/RealAuthFY10!F95)</f>
        <v>1.2433944668946224E-2</v>
      </c>
      <c r="G95" s="139">
        <f>IF(ISERROR((RealAuthFY11!G95-RealAuthFY10!G95)/RealAuthFY10!G95),"",(RealAuthFY11!G95-RealAuthFY10!G95)/RealAuthFY10!G95)</f>
        <v>1.1899821166527189E-2</v>
      </c>
      <c r="H95" s="139" t="str">
        <f>IF(ISERROR((RealAuthFY11!H95-RealAuthFY10!H95)/RealAuthFY10!H95),"",(RealAuthFY11!H95-RealAuthFY10!H95)/RealAuthFY10!H95)</f>
        <v/>
      </c>
      <c r="I95" s="139">
        <f>IF(ISERROR((RealAuthFY11!I95-RealAuthFY10!I95)/RealAuthFY10!I95),"",(RealAuthFY11!I95-RealAuthFY10!I95)/RealAuthFY10!I95)</f>
        <v>1.1899821166527189E-2</v>
      </c>
      <c r="J95" s="139">
        <f>IF(ISERROR((RealAuthFY11!J95-RealAuthFY10!J95)/RealAuthFY10!J95),"",(RealAuthFY11!J95-RealAuthFY10!J95)/RealAuthFY10!J95)</f>
        <v>-4.5301754973872656E-2</v>
      </c>
      <c r="K95" s="139">
        <f>IF(ISERROR((RealAuthFY11!K95-RealAuthFY10!K95)/RealAuthFY10!K95),"",(RealAuthFY11!K95-RealAuthFY10!K95)/RealAuthFY10!K95)</f>
        <v>-1.4749438663722385E-3</v>
      </c>
      <c r="L95" s="139">
        <f>IF(ISERROR((RealAuthFY11!L95-RealAuthFY10!L95)/RealAuthFY10!L95),"",(RealAuthFY11!L95-RealAuthFY10!L95)/RealAuthFY10!L95)</f>
        <v>-0.29699965766738035</v>
      </c>
      <c r="M95" s="139" t="str">
        <f>IF(ISERROR((RealAuthFY11!M95-RealAuthFY10!M95)/RealAuthFY10!M95),"",(RealAuthFY11!M95-RealAuthFY10!M95)/RealAuthFY10!M95)</f>
        <v/>
      </c>
      <c r="N95" s="139" t="str">
        <f>IF(ISERROR((RealAuthFY11!N95-RealAuthFY10!N95)/RealAuthFY10!N95),"",(RealAuthFY11!N95-RealAuthFY10!N95)/RealAuthFY10!N95)</f>
        <v/>
      </c>
      <c r="O95" s="139" t="str">
        <f>IF(ISERROR((RealAuthFY11!O95-RealAuthFY10!O95)/RealAuthFY10!O95),"",(RealAuthFY11!O95-RealAuthFY10!O95)/RealAuthFY10!O95)</f>
        <v/>
      </c>
      <c r="P95" s="139" t="str">
        <f>IF(ISERROR((RealAuthFY11!P95-RealAuthFY10!P95)/RealAuthFY10!P95),"",(RealAuthFY11!P95-RealAuthFY10!P95)/RealAuthFY10!P95)</f>
        <v/>
      </c>
      <c r="Q95" s="139">
        <f>IF(ISERROR((RealAuthFY11!Q95-RealAuthFY10!Q95)/RealAuthFY10!Q95),"",(RealAuthFY11!Q95-RealAuthFY10!Q95)/RealAuthFY10!Q95)</f>
        <v>-8.9865628230090699E-2</v>
      </c>
      <c r="R95" s="139">
        <f>IF(ISERROR((RealAuthFY11!R95-RealAuthFY10!R95)/RealAuthFY10!R95),"",(RealAuthFY11!R95-RealAuthFY10!R95)/RealAuthFY10!R95)</f>
        <v>142.48140180537268</v>
      </c>
      <c r="S95" s="139">
        <f>IF(ISERROR((RealAuthFY11!S95-RealAuthFY10!S95)/RealAuthFY10!S95),"",(RealAuthFY11!S95-RealAuthFY10!S95)/RealAuthFY10!S95)</f>
        <v>142.5039859724952</v>
      </c>
      <c r="T95" s="139">
        <f>IF(ISERROR((RealAuthFY11!T95-RealAuthFY10!T95)/RealAuthFY10!T95),"",(RealAuthFY11!T95-RealAuthFY10!T95)/RealAuthFY10!T95)</f>
        <v>142.49322185293551</v>
      </c>
      <c r="U95" s="139">
        <f>IF(ISERROR((RealAuthFY11!U95-RealAuthFY10!U95)/RealAuthFY10!U95),"",(RealAuthFY11!U95-RealAuthFY10!U95)/RealAuthFY10!U95)</f>
        <v>9.4041757528749728E-2</v>
      </c>
    </row>
    <row r="96" spans="1:21" s="51" customFormat="1" ht="11.5" x14ac:dyDescent="0.25">
      <c r="A96" s="51">
        <f>'FY2016 RPDC '!A96</f>
        <v>91</v>
      </c>
      <c r="B96" s="51">
        <f>'FY2016 RPDC '!B96</f>
        <v>1782</v>
      </c>
      <c r="C96" s="51">
        <f>'FY2016 RPDC '!C96</f>
        <v>1782</v>
      </c>
      <c r="D96" s="56" t="str">
        <f>'FY2016 RPDC '!D96</f>
        <v>DIAGONAL</v>
      </c>
      <c r="E96" s="139">
        <f>IF(ISERROR((RealAuthFY11!E96-RealAuthFY10!E96)/RealAuthFY10!E96),"",(RealAuthFY11!E96-RealAuthFY10!E96)/RealAuthFY10!E96)</f>
        <v>-0.11881188118811881</v>
      </c>
      <c r="F96" s="139">
        <f>IF(ISERROR((RealAuthFY11!F96-RealAuthFY10!F96)/RealAuthFY10!F96),"",(RealAuthFY11!F96-RealAuthFY10!F96)/RealAuthFY10!F96)</f>
        <v>1.2545083895248549E-2</v>
      </c>
      <c r="G96" s="139">
        <f>IF(ISERROR((RealAuthFY11!G96-RealAuthFY10!G96)/RealAuthFY10!G96),"",(RealAuthFY11!G96-RealAuthFY10!G96)/RealAuthFY10!G96)</f>
        <v>-0.10775730231012752</v>
      </c>
      <c r="H96" s="139">
        <f>IF(ISERROR((RealAuthFY11!H96-RealAuthFY10!H96)/RealAuthFY10!H96),"",(RealAuthFY11!H96-RealAuthFY10!H96)/RealAuthFY10!H96)</f>
        <v>0.52989954614220913</v>
      </c>
      <c r="I96" s="139">
        <f>IF(ISERROR((RealAuthFY11!I96-RealAuthFY10!I96)/RealAuthFY10!I96),"",(RealAuthFY11!I96-RealAuthFY10!I96)/RealAuthFY10!I96)</f>
        <v>-6.2184250892378286E-2</v>
      </c>
      <c r="J96" s="139">
        <f>IF(ISERROR((RealAuthFY11!J96-RealAuthFY10!J96)/RealAuthFY10!J96),"",(RealAuthFY11!J96-RealAuthFY10!J96)/RealAuthFY10!J96)</f>
        <v>0.45977081171255946</v>
      </c>
      <c r="K96" s="139">
        <f>IF(ISERROR((RealAuthFY11!K96-RealAuthFY10!K96)/RealAuthFY10!K96),"",(RealAuthFY11!K96-RealAuthFY10!K96)/RealAuthFY10!K96)</f>
        <v>-0.10755461165048544</v>
      </c>
      <c r="L96" s="139">
        <f>IF(ISERROR((RealAuthFY11!L96-RealAuthFY10!L96)/RealAuthFY10!L96),"",(RealAuthFY11!L96-RealAuthFY10!L96)/RealAuthFY10!L96)</f>
        <v>0.20068601976860548</v>
      </c>
      <c r="M96" s="139">
        <f>IF(ISERROR((RealAuthFY11!M96-RealAuthFY10!M96)/RealAuthFY10!M96),"",(RealAuthFY11!M96-RealAuthFY10!M96)/RealAuthFY10!M96)</f>
        <v>-0.14805213347474913</v>
      </c>
      <c r="N96" s="139">
        <f>IF(ISERROR((RealAuthFY11!N96-RealAuthFY10!N96)/RealAuthFY10!N96),"",(RealAuthFY11!N96-RealAuthFY10!N96)/RealAuthFY10!N96)</f>
        <v>0</v>
      </c>
      <c r="O96" s="139" t="str">
        <f>IF(ISERROR((RealAuthFY11!O96-RealAuthFY10!O96)/RealAuthFY10!O96),"",(RealAuthFY11!O96-RealAuthFY10!O96)/RealAuthFY10!O96)</f>
        <v/>
      </c>
      <c r="P96" s="139">
        <f>IF(ISERROR((RealAuthFY11!P96-RealAuthFY10!P96)/RealAuthFY10!P96),"",(RealAuthFY11!P96-RealAuthFY10!P96)/RealAuthFY10!P96)</f>
        <v>6.5389350797688622E-2</v>
      </c>
      <c r="Q96" s="139" t="str">
        <f>IF(ISERROR((RealAuthFY11!Q96-RealAuthFY10!Q96)/RealAuthFY10!Q96),"",(RealAuthFY11!Q96-RealAuthFY10!Q96)/RealAuthFY10!Q96)</f>
        <v/>
      </c>
      <c r="R96" s="139">
        <f>IF(ISERROR((RealAuthFY11!R96-RealAuthFY10!R96)/RealAuthFY10!R96),"",(RealAuthFY11!R96-RealAuthFY10!R96)/RealAuthFY10!R96)</f>
        <v>3.8352874891656642E-7</v>
      </c>
      <c r="S96" s="139">
        <f>IF(ISERROR((RealAuthFY11!S96-RealAuthFY10!S96)/RealAuthFY10!S96),"",(RealAuthFY11!S96-RealAuthFY10!S96)/RealAuthFY10!S96)</f>
        <v>4.2914234782883164E-6</v>
      </c>
      <c r="T96" s="139">
        <f>IF(ISERROR((RealAuthFY11!T96-RealAuthFY10!T96)/RealAuthFY10!T96),"",(RealAuthFY11!T96-RealAuthFY10!T96)/RealAuthFY10!T96)</f>
        <v>2.6403106062409996E-6</v>
      </c>
      <c r="U96" s="139">
        <f>IF(ISERROR((RealAuthFY11!U96-RealAuthFY10!U96)/RealAuthFY10!U96),"",(RealAuthFY11!U96-RealAuthFY10!U96)/RealAuthFY10!U96)</f>
        <v>-2.6121423929141976E-2</v>
      </c>
    </row>
    <row r="97" spans="1:21" s="51" customFormat="1" ht="11.5" x14ac:dyDescent="0.25">
      <c r="A97" s="51">
        <f>'FY2016 RPDC '!A97</f>
        <v>92</v>
      </c>
      <c r="B97" s="51">
        <f>'FY2016 RPDC '!B97</f>
        <v>1791</v>
      </c>
      <c r="C97" s="51">
        <f>'FY2016 RPDC '!C97</f>
        <v>1791</v>
      </c>
      <c r="D97" s="56" t="str">
        <f>'FY2016 RPDC '!D97</f>
        <v>DIKE-NEW HARTFORD</v>
      </c>
      <c r="E97" s="139">
        <f>IF(ISERROR((RealAuthFY11!E97-RealAuthFY10!E97)/RealAuthFY10!E97),"",(RealAuthFY11!E97-RealAuthFY10!E97)/RealAuthFY10!E97)</f>
        <v>-1.192504258943782E-2</v>
      </c>
      <c r="F97" s="139">
        <f>IF(ISERROR((RealAuthFY11!F97-RealAuthFY10!F97)/RealAuthFY10!F97),"",(RealAuthFY11!F97-RealAuthFY10!F97)/RealAuthFY10!F97)</f>
        <v>1.2566760917373547E-2</v>
      </c>
      <c r="G97" s="139">
        <f>IF(ISERROR((RealAuthFY11!G97-RealAuthFY10!G97)/RealAuthFY10!G97),"",(RealAuthFY11!G97-RealAuthFY10!G97)/RealAuthFY10!G97)</f>
        <v>4.9185916878476533E-4</v>
      </c>
      <c r="H97" s="139" t="str">
        <f>IF(ISERROR((RealAuthFY11!H97-RealAuthFY10!H97)/RealAuthFY10!H97),"",(RealAuthFY11!H97-RealAuthFY10!H97)/RealAuthFY10!H97)</f>
        <v/>
      </c>
      <c r="I97" s="139">
        <f>IF(ISERROR((RealAuthFY11!I97-RealAuthFY10!I97)/RealAuthFY10!I97),"",(RealAuthFY11!I97-RealAuthFY10!I97)/RealAuthFY10!I97)</f>
        <v>9.9999999999999794E-3</v>
      </c>
      <c r="J97" s="139">
        <f>IF(ISERROR((RealAuthFY11!J97-RealAuthFY10!J97)/RealAuthFY10!J97),"",(RealAuthFY11!J97-RealAuthFY10!J97)/RealAuthFY10!J97)</f>
        <v>-0.28073765563243103</v>
      </c>
      <c r="K97" s="139">
        <f>IF(ISERROR((RealAuthFY11!K97-RealAuthFY10!K97)/RealAuthFY10!K97),"",(RealAuthFY11!K97-RealAuthFY10!K97)/RealAuthFY10!K97)</f>
        <v>-0.21543262562680038</v>
      </c>
      <c r="L97" s="139">
        <f>IF(ISERROR((RealAuthFY11!L97-RealAuthFY10!L97)/RealAuthFY10!L97),"",(RealAuthFY11!L97-RealAuthFY10!L97)/RealAuthFY10!L97)</f>
        <v>-1.1935462898751734E-2</v>
      </c>
      <c r="M97" s="139" t="str">
        <f>IF(ISERROR((RealAuthFY11!M97-RealAuthFY10!M97)/RealAuthFY10!M97),"",(RealAuthFY11!M97-RealAuthFY10!M97)/RealAuthFY10!M97)</f>
        <v/>
      </c>
      <c r="N97" s="139">
        <f>IF(ISERROR((RealAuthFY11!N97-RealAuthFY10!N97)/RealAuthFY10!N97),"",(RealAuthFY11!N97-RealAuthFY10!N97)/RealAuthFY10!N97)</f>
        <v>0</v>
      </c>
      <c r="O97" s="139" t="str">
        <f>IF(ISERROR((RealAuthFY11!O97-RealAuthFY10!O97)/RealAuthFY10!O97),"",(RealAuthFY11!O97-RealAuthFY10!O97)/RealAuthFY10!O97)</f>
        <v/>
      </c>
      <c r="P97" s="139" t="str">
        <f>IF(ISERROR((RealAuthFY11!P97-RealAuthFY10!P97)/RealAuthFY10!P97),"",(RealAuthFY11!P97-RealAuthFY10!P97)/RealAuthFY10!P97)</f>
        <v/>
      </c>
      <c r="Q97" s="139" t="str">
        <f>IF(ISERROR((RealAuthFY11!Q97-RealAuthFY10!Q97)/RealAuthFY10!Q97),"",(RealAuthFY11!Q97-RealAuthFY10!Q97)/RealAuthFY10!Q97)</f>
        <v/>
      </c>
      <c r="R97" s="139">
        <f>IF(ISERROR((RealAuthFY11!R97-RealAuthFY10!R97)/RealAuthFY10!R97),"",(RealAuthFY11!R97-RealAuthFY10!R97)/RealAuthFY10!R97)</f>
        <v>0.19257342221415027</v>
      </c>
      <c r="S97" s="139">
        <f>IF(ISERROR((RealAuthFY11!S97-RealAuthFY10!S97)/RealAuthFY10!S97),"",(RealAuthFY11!S97-RealAuthFY10!S97)/RealAuthFY10!S97)</f>
        <v>0.19269051143190613</v>
      </c>
      <c r="T97" s="139">
        <f>IF(ISERROR((RealAuthFY11!T97-RealAuthFY10!T97)/RealAuthFY10!T97),"",(RealAuthFY11!T97-RealAuthFY10!T97)/RealAuthFY10!T97)</f>
        <v>0.19258164225238536</v>
      </c>
      <c r="U97" s="139">
        <f>IF(ISERROR((RealAuthFY11!U97-RealAuthFY10!U97)/RealAuthFY10!U97),"",(RealAuthFY11!U97-RealAuthFY10!U97)/RealAuthFY10!U97)</f>
        <v>2.7781129325294227E-2</v>
      </c>
    </row>
    <row r="98" spans="1:21" s="51" customFormat="1" ht="11.5" x14ac:dyDescent="0.25">
      <c r="A98" s="51">
        <f>'FY2016 RPDC '!A98</f>
        <v>94</v>
      </c>
      <c r="B98" s="51">
        <f>'FY2016 RPDC '!B98</f>
        <v>1863</v>
      </c>
      <c r="C98" s="51">
        <f>'FY2016 RPDC '!C98</f>
        <v>1863</v>
      </c>
      <c r="D98" s="56" t="str">
        <f>'FY2016 RPDC '!D98</f>
        <v>DUBUQUE</v>
      </c>
      <c r="E98" s="139">
        <f>IF(ISERROR((RealAuthFY11!E98-RealAuthFY10!E98)/RealAuthFY10!E98),"",(RealAuthFY11!E98-RealAuthFY10!E98)/RealAuthFY10!E98)</f>
        <v>5.2086287410432726E-3</v>
      </c>
      <c r="F98" s="139">
        <f>IF(ISERROR((RealAuthFY11!F98-RealAuthFY10!F98)/RealAuthFY10!F98),"",(RealAuthFY11!F98-RealAuthFY10!F98)/RealAuthFY10!F98)</f>
        <v>1.2552957790679428E-2</v>
      </c>
      <c r="G98" s="139">
        <f>IF(ISERROR((RealAuthFY11!G98-RealAuthFY10!G98)/RealAuthFY10!G98),"",(RealAuthFY11!G98-RealAuthFY10!G98)/RealAuthFY10!G98)</f>
        <v>1.7826967208978677E-2</v>
      </c>
      <c r="H98" s="139" t="str">
        <f>IF(ISERROR((RealAuthFY11!H98-RealAuthFY10!H98)/RealAuthFY10!H98),"",(RealAuthFY11!H98-RealAuthFY10!H98)/RealAuthFY10!H98)</f>
        <v/>
      </c>
      <c r="I98" s="139">
        <f>IF(ISERROR((RealAuthFY11!I98-RealAuthFY10!I98)/RealAuthFY10!I98),"",(RealAuthFY11!I98-RealAuthFY10!I98)/RealAuthFY10!I98)</f>
        <v>1.7826967208978677E-2</v>
      </c>
      <c r="J98" s="139">
        <f>IF(ISERROR((RealAuthFY11!J98-RealAuthFY10!J98)/RealAuthFY10!J98),"",(RealAuthFY11!J98-RealAuthFY10!J98)/RealAuthFY10!J98)</f>
        <v>3.5092535322736429E-2</v>
      </c>
      <c r="K98" s="139">
        <f>IF(ISERROR((RealAuthFY11!K98-RealAuthFY10!K98)/RealAuthFY10!K98),"",(RealAuthFY11!K98-RealAuthFY10!K98)/RealAuthFY10!K98)</f>
        <v>-0.17639189117941689</v>
      </c>
      <c r="L98" s="139">
        <f>IF(ISERROR((RealAuthFY11!L98-RealAuthFY10!L98)/RealAuthFY10!L98),"",(RealAuthFY11!L98-RealAuthFY10!L98)/RealAuthFY10!L98)</f>
        <v>3.7356103650342011E-3</v>
      </c>
      <c r="M98" s="139">
        <f>IF(ISERROR((RealAuthFY11!M98-RealAuthFY10!M98)/RealAuthFY10!M98),"",(RealAuthFY11!M98-RealAuthFY10!M98)/RealAuthFY10!M98)</f>
        <v>-0.12696465959983852</v>
      </c>
      <c r="N98" s="139">
        <f>IF(ISERROR((RealAuthFY11!N98-RealAuthFY10!N98)/RealAuthFY10!N98),"",(RealAuthFY11!N98-RealAuthFY10!N98)/RealAuthFY10!N98)</f>
        <v>0</v>
      </c>
      <c r="O98" s="139" t="str">
        <f>IF(ISERROR((RealAuthFY11!O98-RealAuthFY10!O98)/RealAuthFY10!O98),"",(RealAuthFY11!O98-RealAuthFY10!O98)/RealAuthFY10!O98)</f>
        <v/>
      </c>
      <c r="P98" s="139">
        <f>IF(ISERROR((RealAuthFY11!P98-RealAuthFY10!P98)/RealAuthFY10!P98),"",(RealAuthFY11!P98-RealAuthFY10!P98)/RealAuthFY10!P98)</f>
        <v>5.5078642787218177E-2</v>
      </c>
      <c r="Q98" s="139">
        <f>IF(ISERROR((RealAuthFY11!Q98-RealAuthFY10!Q98)/RealAuthFY10!Q98),"",(RealAuthFY11!Q98-RealAuthFY10!Q98)/RealAuthFY10!Q98)</f>
        <v>5.1134549841794344E-2</v>
      </c>
      <c r="R98" s="139">
        <f>IF(ISERROR((RealAuthFY11!R98-RealAuthFY10!R98)/RealAuthFY10!R98),"",(RealAuthFY11!R98-RealAuthFY10!R98)/RealAuthFY10!R98)</f>
        <v>-5.5664978069546946E-9</v>
      </c>
      <c r="S98" s="139">
        <f>IF(ISERROR((RealAuthFY11!S98-RealAuthFY10!S98)/RealAuthFY10!S98),"",(RealAuthFY11!S98-RealAuthFY10!S98)/RealAuthFY10!S98)</f>
        <v>-1.0772990372094825E-7</v>
      </c>
      <c r="T98" s="139">
        <f>IF(ISERROR((RealAuthFY11!T98-RealAuthFY10!T98)/RealAuthFY10!T98),"",(RealAuthFY11!T98-RealAuthFY10!T98)/RealAuthFY10!T98)</f>
        <v>-6.0121152501999974E-8</v>
      </c>
      <c r="U98" s="139">
        <f>IF(ISERROR((RealAuthFY11!U98-RealAuthFY10!U98)/RealAuthFY10!U98),"",(RealAuthFY11!U98-RealAuthFY10!U98)/RealAuthFY10!U98)</f>
        <v>1.5458509785549926E-2</v>
      </c>
    </row>
    <row r="99" spans="1:21" s="51" customFormat="1" ht="11.5" x14ac:dyDescent="0.25">
      <c r="A99" s="51" t="e">
        <f>'FY2016 RPDC '!#REF!</f>
        <v>#REF!</v>
      </c>
      <c r="B99" s="51" t="e">
        <f>'FY2016 RPDC '!#REF!</f>
        <v>#REF!</v>
      </c>
      <c r="C99" s="51" t="e">
        <f>'FY2016 RPDC '!#REF!</f>
        <v>#REF!</v>
      </c>
      <c r="D99" s="56" t="e">
        <f>'FY2016 RPDC '!#REF!</f>
        <v>#REF!</v>
      </c>
      <c r="E99" s="139" t="str">
        <f>IF(ISERROR((RealAuthFY11!E99-RealAuthFY10!E99)/RealAuthFY10!E99),"",(RealAuthFY11!E99-RealAuthFY10!E99)/RealAuthFY10!E99)</f>
        <v/>
      </c>
      <c r="F99" s="139" t="str">
        <f>IF(ISERROR((RealAuthFY11!F99-RealAuthFY10!F99)/RealAuthFY10!F99),"",(RealAuthFY11!F99-RealAuthFY10!F99)/RealAuthFY10!F99)</f>
        <v/>
      </c>
      <c r="G99" s="139" t="str">
        <f>IF(ISERROR((RealAuthFY11!G99-RealAuthFY10!G99)/RealAuthFY10!G99),"",(RealAuthFY11!G99-RealAuthFY10!G99)/RealAuthFY10!G99)</f>
        <v/>
      </c>
      <c r="H99" s="139" t="str">
        <f>IF(ISERROR((RealAuthFY11!H99-RealAuthFY10!H99)/RealAuthFY10!H99),"",(RealAuthFY11!H99-RealAuthFY10!H99)/RealAuthFY10!H99)</f>
        <v/>
      </c>
      <c r="I99" s="139" t="str">
        <f>IF(ISERROR((RealAuthFY11!I99-RealAuthFY10!I99)/RealAuthFY10!I99),"",(RealAuthFY11!I99-RealAuthFY10!I99)/RealAuthFY10!I99)</f>
        <v/>
      </c>
      <c r="J99" s="139">
        <f>IF(ISERROR((RealAuthFY11!J99-RealAuthFY10!J99)/RealAuthFY10!J99),"",(RealAuthFY11!J99-RealAuthFY10!J99)/RealAuthFY10!J99)</f>
        <v>-7.7233662109938289E-2</v>
      </c>
      <c r="K99" s="139">
        <f>IF(ISERROR((RealAuthFY11!K99-RealAuthFY10!K99)/RealAuthFY10!K99),"",(RealAuthFY11!K99-RealAuthFY10!K99)/RealAuthFY10!K99)</f>
        <v>1.9899636615331371E-2</v>
      </c>
      <c r="L99" s="139">
        <f>IF(ISERROR((RealAuthFY11!L99-RealAuthFY10!L99)/RealAuthFY10!L99),"",(RealAuthFY11!L99-RealAuthFY10!L99)/RealAuthFY10!L99)</f>
        <v>9.274961065928361E-2</v>
      </c>
      <c r="M99" s="139">
        <f>IF(ISERROR((RealAuthFY11!M99-RealAuthFY10!M99)/RealAuthFY10!M99),"",(RealAuthFY11!M99-RealAuthFY10!M99)/RealAuthFY10!M99)</f>
        <v>-0.23507527253850147</v>
      </c>
      <c r="N99" s="139">
        <f>IF(ISERROR((RealAuthFY11!N99-RealAuthFY10!N99)/RealAuthFY10!N99),"",(RealAuthFY11!N99-RealAuthFY10!N99)/RealAuthFY10!N99)</f>
        <v>0</v>
      </c>
      <c r="O99" s="139">
        <f>IF(ISERROR((RealAuthFY11!O99-RealAuthFY10!O99)/RealAuthFY10!O99),"",(RealAuthFY11!O99-RealAuthFY10!O99)/RealAuthFY10!O99)</f>
        <v>0</v>
      </c>
      <c r="P99" s="139" t="str">
        <f>IF(ISERROR((RealAuthFY11!P99-RealAuthFY10!P99)/RealAuthFY10!P99),"",(RealAuthFY11!P99-RealAuthFY10!P99)/RealAuthFY10!P99)</f>
        <v/>
      </c>
      <c r="Q99" s="139" t="str">
        <f>IF(ISERROR((RealAuthFY11!Q99-RealAuthFY10!Q99)/RealAuthFY10!Q99),"",(RealAuthFY11!Q99-RealAuthFY10!Q99)/RealAuthFY10!Q99)</f>
        <v/>
      </c>
      <c r="R99" s="139" t="str">
        <f>IF(ISERROR((RealAuthFY11!R99-RealAuthFY10!R99)/RealAuthFY10!R99),"",(RealAuthFY11!R99-RealAuthFY10!R99)/RealAuthFY10!R99)</f>
        <v/>
      </c>
      <c r="S99" s="139" t="str">
        <f>IF(ISERROR((RealAuthFY11!S99-RealAuthFY10!S99)/RealAuthFY10!S99),"",(RealAuthFY11!S99-RealAuthFY10!S99)/RealAuthFY10!S99)</f>
        <v/>
      </c>
      <c r="T99" s="139" t="str">
        <f>IF(ISERROR((RealAuthFY11!T99-RealAuthFY10!T99)/RealAuthFY10!T99),"",(RealAuthFY11!T99-RealAuthFY10!T99)/RealAuthFY10!T99)</f>
        <v/>
      </c>
      <c r="U99" s="139" t="str">
        <f>IF(ISERROR((RealAuthFY11!U99-RealAuthFY10!U99)/RealAuthFY10!U99),"",(RealAuthFY11!U99-RealAuthFY10!U99)/RealAuthFY10!U99)</f>
        <v/>
      </c>
    </row>
    <row r="100" spans="1:21" s="51" customFormat="1" ht="11.5" x14ac:dyDescent="0.25">
      <c r="A100" s="51">
        <f>'FY2016 RPDC '!A99</f>
        <v>95</v>
      </c>
      <c r="B100" s="51">
        <f>'FY2016 RPDC '!B99</f>
        <v>1908</v>
      </c>
      <c r="C100" s="51">
        <f>'FY2016 RPDC '!C99</f>
        <v>1908</v>
      </c>
      <c r="D100" s="56" t="str">
        <f>'FY2016 RPDC '!D99</f>
        <v>DUNKERTON</v>
      </c>
      <c r="E100" s="139">
        <f>IF(ISERROR((RealAuthFY11!E100-RealAuthFY10!E100)/RealAuthFY10!E100),"",(RealAuthFY11!E100-RealAuthFY10!E100)/RealAuthFY10!E100)</f>
        <v>-4.5258620689655662E-3</v>
      </c>
      <c r="F100" s="139">
        <f>IF(ISERROR((RealAuthFY11!F100-RealAuthFY10!F100)/RealAuthFY10!F100),"",(RealAuthFY11!F100-RealAuthFY10!F100)/RealAuthFY10!F100)</f>
        <v>1.2566760917373547E-2</v>
      </c>
      <c r="G100" s="139">
        <f>IF(ISERROR((RealAuthFY11!G100-RealAuthFY10!G100)/RealAuthFY10!G100),"",(RealAuthFY11!G100-RealAuthFY10!G100)/RealAuthFY10!G100)</f>
        <v>7.9840234218422988E-3</v>
      </c>
      <c r="H100" s="139" t="str">
        <f>IF(ISERROR((RealAuthFY11!H100-RealAuthFY10!H100)/RealAuthFY10!H100),"",(RealAuthFY11!H100-RealAuthFY10!H100)/RealAuthFY10!H100)</f>
        <v/>
      </c>
      <c r="I100" s="139">
        <f>IF(ISERROR((RealAuthFY11!I100-RealAuthFY10!I100)/RealAuthFY10!I100),"",(RealAuthFY11!I100-RealAuthFY10!I100)/RealAuthFY10!I100)</f>
        <v>1.0000000000000077E-2</v>
      </c>
      <c r="J100" s="139">
        <f>IF(ISERROR((RealAuthFY11!J100-RealAuthFY10!J100)/RealAuthFY10!J100),"",(RealAuthFY11!J100-RealAuthFY10!J100)/RealAuthFY10!J100)</f>
        <v>0.38665671897645276</v>
      </c>
      <c r="K100" s="139">
        <f>IF(ISERROR((RealAuthFY11!K100-RealAuthFY10!K100)/RealAuthFY10!K100),"",(RealAuthFY11!K100-RealAuthFY10!K100)/RealAuthFY10!K100)</f>
        <v>-0.60771631281340022</v>
      </c>
      <c r="L100" s="139">
        <f>IF(ISERROR((RealAuthFY11!L100-RealAuthFY10!L100)/RealAuthFY10!L100),"",(RealAuthFY11!L100-RealAuthFY10!L100)/RealAuthFY10!L100)</f>
        <v>-0.1411051901598657</v>
      </c>
      <c r="M100" s="139" t="str">
        <f>IF(ISERROR((RealAuthFY11!M100-RealAuthFY10!M100)/RealAuthFY10!M100),"",(RealAuthFY11!M100-RealAuthFY10!M100)/RealAuthFY10!M100)</f>
        <v/>
      </c>
      <c r="N100" s="139">
        <f>IF(ISERROR((RealAuthFY11!N100-RealAuthFY10!N100)/RealAuthFY10!N100),"",(RealAuthFY11!N100-RealAuthFY10!N100)/RealAuthFY10!N100)</f>
        <v>0</v>
      </c>
      <c r="O100" s="139" t="str">
        <f>IF(ISERROR((RealAuthFY11!O100-RealAuthFY10!O100)/RealAuthFY10!O100),"",(RealAuthFY11!O100-RealAuthFY10!O100)/RealAuthFY10!O100)</f>
        <v/>
      </c>
      <c r="P100" s="139">
        <f>IF(ISERROR((RealAuthFY11!P100-RealAuthFY10!P100)/RealAuthFY10!P100),"",(RealAuthFY11!P100-RealAuthFY10!P100)/RealAuthFY10!P100)</f>
        <v>-0.49003120665742028</v>
      </c>
      <c r="Q100" s="139" t="str">
        <f>IF(ISERROR((RealAuthFY11!Q100-RealAuthFY10!Q100)/RealAuthFY10!Q100),"",(RealAuthFY11!Q100-RealAuthFY10!Q100)/RealAuthFY10!Q100)</f>
        <v/>
      </c>
      <c r="R100" s="139">
        <f>IF(ISERROR((RealAuthFY11!R100-RealAuthFY10!R100)/RealAuthFY10!R100),"",(RealAuthFY11!R100-RealAuthFY10!R100)/RealAuthFY10!R100)</f>
        <v>3.3634452978169788E-7</v>
      </c>
      <c r="S100" s="139">
        <f>IF(ISERROR((RealAuthFY11!S100-RealAuthFY10!S100)/RealAuthFY10!S100),"",(RealAuthFY11!S100-RealAuthFY10!S100)/RealAuthFY10!S100)</f>
        <v>1.0069213287074388E-5</v>
      </c>
      <c r="T100" s="139">
        <f>IF(ISERROR((RealAuthFY11!T100-RealAuthFY10!T100)/RealAuthFY10!T100),"",(RealAuthFY11!T100-RealAuthFY10!T100)/RealAuthFY10!T100)</f>
        <v>1.7289363124225814E-6</v>
      </c>
      <c r="U100" s="139">
        <f>IF(ISERROR((RealAuthFY11!U100-RealAuthFY10!U100)/RealAuthFY10!U100),"",(RealAuthFY11!U100-RealAuthFY10!U100)/RealAuthFY10!U100)</f>
        <v>-1.0840928612401268E-2</v>
      </c>
    </row>
    <row r="101" spans="1:21" s="51" customFormat="1" ht="11.5" x14ac:dyDescent="0.25">
      <c r="A101" s="51">
        <f>'FY2016 RPDC '!A100</f>
        <v>96</v>
      </c>
      <c r="B101" s="51">
        <f>'FY2016 RPDC '!B100</f>
        <v>1926</v>
      </c>
      <c r="C101" s="51">
        <f>'FY2016 RPDC '!C100</f>
        <v>1926</v>
      </c>
      <c r="D101" s="56" t="str">
        <f>'FY2016 RPDC '!D100</f>
        <v>DURANT</v>
      </c>
      <c r="E101" s="139">
        <f>IF(ISERROR((RealAuthFY11!E101-RealAuthFY10!E101)/RealAuthFY10!E101),"",(RealAuthFY11!E101-RealAuthFY10!E101)/RealAuthFY10!E101)</f>
        <v>2.1039603960395999E-2</v>
      </c>
      <c r="F101" s="139">
        <f>IF(ISERROR((RealAuthFY11!F101-RealAuthFY10!F101)/RealAuthFY10!F101),"",(RealAuthFY11!F101-RealAuthFY10!F101)/RealAuthFY10!F101)</f>
        <v>1.2476606363069246E-2</v>
      </c>
      <c r="G101" s="139">
        <f>IF(ISERROR((RealAuthFY11!G101-RealAuthFY10!G101)/RealAuthFY10!G101),"",(RealAuthFY11!G101-RealAuthFY10!G101)/RealAuthFY10!G101)</f>
        <v>3.3778770190593076E-2</v>
      </c>
      <c r="H101" s="139" t="str">
        <f>IF(ISERROR((RealAuthFY11!H101-RealAuthFY10!H101)/RealAuthFY10!H101),"",(RealAuthFY11!H101-RealAuthFY10!H101)/RealAuthFY10!H101)</f>
        <v/>
      </c>
      <c r="I101" s="139">
        <f>IF(ISERROR((RealAuthFY11!I101-RealAuthFY10!I101)/RealAuthFY10!I101),"",(RealAuthFY11!I101-RealAuthFY10!I101)/RealAuthFY10!I101)</f>
        <v>3.3778770190593076E-2</v>
      </c>
      <c r="J101" s="139">
        <f>IF(ISERROR((RealAuthFY11!J101-RealAuthFY10!J101)/RealAuthFY10!J101),"",(RealAuthFY11!J101-RealAuthFY10!J101)/RealAuthFY10!J101)</f>
        <v>-0.21125160582021665</v>
      </c>
      <c r="K101" s="139">
        <f>IF(ISERROR((RealAuthFY11!K101-RealAuthFY10!K101)/RealAuthFY10!K101),"",(RealAuthFY11!K101-RealAuthFY10!K101)/RealAuthFY10!K101)</f>
        <v>1.9376579612468407E-2</v>
      </c>
      <c r="L101" s="139">
        <f>IF(ISERROR((RealAuthFY11!L101-RealAuthFY10!L101)/RealAuthFY10!L101),"",(RealAuthFY11!L101-RealAuthFY10!L101)/RealAuthFY10!L101)</f>
        <v>-1</v>
      </c>
      <c r="M101" s="139" t="str">
        <f>IF(ISERROR((RealAuthFY11!M101-RealAuthFY10!M101)/RealAuthFY10!M101),"",(RealAuthFY11!M101-RealAuthFY10!M101)/RealAuthFY10!M101)</f>
        <v/>
      </c>
      <c r="N101" s="139">
        <f>IF(ISERROR((RealAuthFY11!N101-RealAuthFY10!N101)/RealAuthFY10!N101),"",(RealAuthFY11!N101-RealAuthFY10!N101)/RealAuthFY10!N101)</f>
        <v>0</v>
      </c>
      <c r="O101" s="139">
        <f>IF(ISERROR((RealAuthFY11!O101-RealAuthFY10!O101)/RealAuthFY10!O101),"",(RealAuthFY11!O101-RealAuthFY10!O101)/RealAuthFY10!O101)</f>
        <v>0</v>
      </c>
      <c r="P101" s="139">
        <f>IF(ISERROR((RealAuthFY11!P101-RealAuthFY10!P101)/RealAuthFY10!P101),"",(RealAuthFY11!P101-RealAuthFY10!P101)/RealAuthFY10!P101)</f>
        <v>-0.49031171019376579</v>
      </c>
      <c r="Q101" s="139" t="str">
        <f>IF(ISERROR((RealAuthFY11!Q101-RealAuthFY10!Q101)/RealAuthFY10!Q101),"",(RealAuthFY11!Q101-RealAuthFY10!Q101)/RealAuthFY10!Q101)</f>
        <v/>
      </c>
      <c r="R101" s="139">
        <f>IF(ISERROR((RealAuthFY11!R101-RealAuthFY10!R101)/RealAuthFY10!R101),"",(RealAuthFY11!R101-RealAuthFY10!R101)/RealAuthFY10!R101)</f>
        <v>3.1453406716540604</v>
      </c>
      <c r="S101" s="139">
        <f>IF(ISERROR((RealAuthFY11!S101-RealAuthFY10!S101)/RealAuthFY10!S101),"",(RealAuthFY11!S101-RealAuthFY10!S101)/RealAuthFY10!S101)</f>
        <v>3.1455450401651577</v>
      </c>
      <c r="T101" s="139">
        <f>IF(ISERROR((RealAuthFY11!T101-RealAuthFY10!T101)/RealAuthFY10!T101),"",(RealAuthFY11!T101-RealAuthFY10!T101)/RealAuthFY10!T101)</f>
        <v>3.1456700426175517</v>
      </c>
      <c r="U101" s="139">
        <f>IF(ISERROR((RealAuthFY11!U101-RealAuthFY10!U101)/RealAuthFY10!U101),"",(RealAuthFY11!U101-RealAuthFY10!U101)/RealAuthFY10!U101)</f>
        <v>0.12224084413710239</v>
      </c>
    </row>
    <row r="102" spans="1:21" s="51" customFormat="1" ht="11.5" x14ac:dyDescent="0.25">
      <c r="A102" s="51">
        <f>'FY2016 RPDC '!A101</f>
        <v>97</v>
      </c>
      <c r="B102" s="51">
        <f>'FY2016 RPDC '!B101</f>
        <v>1944</v>
      </c>
      <c r="C102" s="51">
        <f>'FY2016 RPDC '!C101</f>
        <v>1944</v>
      </c>
      <c r="D102" s="56" t="str">
        <f>'FY2016 RPDC '!D101</f>
        <v>EAGLE GROVE</v>
      </c>
      <c r="E102" s="139">
        <f>IF(ISERROR((RealAuthFY11!E102-RealAuthFY10!E102)/RealAuthFY10!E102),"",(RealAuthFY11!E102-RealAuthFY10!E102)/RealAuthFY10!E102)</f>
        <v>2.7601104044162588E-3</v>
      </c>
      <c r="F102" s="139">
        <f>IF(ISERROR((RealAuthFY11!F102-RealAuthFY10!F102)/RealAuthFY10!F102),"",(RealAuthFY11!F102-RealAuthFY10!F102)/RealAuthFY10!F102)</f>
        <v>1.2338062924120914E-2</v>
      </c>
      <c r="G102" s="139">
        <f>IF(ISERROR((RealAuthFY11!G102-RealAuthFY10!G102)/RealAuthFY10!G102),"",(RealAuthFY11!G102-RealAuthFY10!G102)/RealAuthFY10!G102)</f>
        <v>1.5132265320184695E-2</v>
      </c>
      <c r="H102" s="139" t="str">
        <f>IF(ISERROR((RealAuthFY11!H102-RealAuthFY10!H102)/RealAuthFY10!H102),"",(RealAuthFY11!H102-RealAuthFY10!H102)/RealAuthFY10!H102)</f>
        <v/>
      </c>
      <c r="I102" s="139">
        <f>IF(ISERROR((RealAuthFY11!I102-RealAuthFY10!I102)/RealAuthFY10!I102),"",(RealAuthFY11!I102-RealAuthFY10!I102)/RealAuthFY10!I102)</f>
        <v>1.5132265320184695E-2</v>
      </c>
      <c r="J102" s="139">
        <f>IF(ISERROR((RealAuthFY11!J102-RealAuthFY10!J102)/RealAuthFY10!J102),"",(RealAuthFY11!J102-RealAuthFY10!J102)/RealAuthFY10!J102)</f>
        <v>0.19113204584707175</v>
      </c>
      <c r="K102" s="139">
        <f>IF(ISERROR((RealAuthFY11!K102-RealAuthFY10!K102)/RealAuthFY10!K102),"",(RealAuthFY11!K102-RealAuthFY10!K102)/RealAuthFY10!K102)</f>
        <v>-0.39239200515796263</v>
      </c>
      <c r="L102" s="139">
        <f>IF(ISERROR((RealAuthFY11!L102-RealAuthFY10!L102)/RealAuthFY10!L102),"",(RealAuthFY11!L102-RealAuthFY10!L102)/RealAuthFY10!L102)</f>
        <v>-7.5703463203463203E-2</v>
      </c>
      <c r="M102" s="139">
        <f>IF(ISERROR((RealAuthFY11!M102-RealAuthFY10!M102)/RealAuthFY10!M102),"",(RealAuthFY11!M102-RealAuthFY10!M102)/RealAuthFY10!M102)</f>
        <v>-0.18636120433873243</v>
      </c>
      <c r="N102" s="139">
        <f>IF(ISERROR((RealAuthFY11!N102-RealAuthFY10!N102)/RealAuthFY10!N102),"",(RealAuthFY11!N102-RealAuthFY10!N102)/RealAuthFY10!N102)</f>
        <v>0</v>
      </c>
      <c r="O102" s="139" t="str">
        <f>IF(ISERROR((RealAuthFY11!O102-RealAuthFY10!O102)/RealAuthFY10!O102),"",(RealAuthFY11!O102-RealAuthFY10!O102)/RealAuthFY10!O102)</f>
        <v/>
      </c>
      <c r="P102" s="139">
        <f>IF(ISERROR((RealAuthFY11!P102-RealAuthFY10!P102)/RealAuthFY10!P102),"",(RealAuthFY11!P102-RealAuthFY10!P102)/RealAuthFY10!P102)</f>
        <v>0.3258874458874455</v>
      </c>
      <c r="Q102" s="139">
        <f>IF(ISERROR((RealAuthFY11!Q102-RealAuthFY10!Q102)/RealAuthFY10!Q102),"",(RealAuthFY11!Q102-RealAuthFY10!Q102)/RealAuthFY10!Q102)</f>
        <v>9.9366134660252306E-2</v>
      </c>
      <c r="R102" s="139">
        <f>IF(ISERROR((RealAuthFY11!R102-RealAuthFY10!R102)/RealAuthFY10!R102),"",(RealAuthFY11!R102-RealAuthFY10!R102)/RealAuthFY10!R102)</f>
        <v>8.3460170524727463E-8</v>
      </c>
      <c r="S102" s="139">
        <f>IF(ISERROR((RealAuthFY11!S102-RealAuthFY10!S102)/RealAuthFY10!S102),"",(RealAuthFY11!S102-RealAuthFY10!S102)/RealAuthFY10!S102)</f>
        <v>-2.0438072276239552E-7</v>
      </c>
      <c r="T102" s="139">
        <f>IF(ISERROR((RealAuthFY11!T102-RealAuthFY10!T102)/RealAuthFY10!T102),"",(RealAuthFY11!T102-RealAuthFY10!T102)/RealAuthFY10!T102)</f>
        <v>4.2824278268906295E-7</v>
      </c>
      <c r="U102" s="139">
        <f>IF(ISERROR((RealAuthFY11!U102-RealAuthFY10!U102)/RealAuthFY10!U102),"",(RealAuthFY11!U102-RealAuthFY10!U102)/RealAuthFY10!U102)</f>
        <v>1.5439098997487919E-2</v>
      </c>
    </row>
    <row r="103" spans="1:21" s="51" customFormat="1" ht="11.5" x14ac:dyDescent="0.25">
      <c r="A103" s="51">
        <f>'FY2016 RPDC '!A102</f>
        <v>98</v>
      </c>
      <c r="B103" s="51">
        <f>'FY2016 RPDC '!B102</f>
        <v>1953</v>
      </c>
      <c r="C103" s="51">
        <f>'FY2016 RPDC '!C102</f>
        <v>1953</v>
      </c>
      <c r="D103" s="56" t="str">
        <f>'FY2016 RPDC '!D102</f>
        <v>EARLHAM</v>
      </c>
      <c r="E103" s="139">
        <f>IF(ISERROR((RealAuthFY11!E103-RealAuthFY10!E103)/RealAuthFY10!E103),"",(RealAuthFY11!E103-RealAuthFY10!E103)/RealAuthFY10!E103)</f>
        <v>-2.3266635644485804E-3</v>
      </c>
      <c r="F103" s="139">
        <f>IF(ISERROR((RealAuthFY11!F103-RealAuthFY10!F103)/RealAuthFY10!F103),"",(RealAuthFY11!F103-RealAuthFY10!F103)/RealAuthFY10!F103)</f>
        <v>1.2566760917373547E-2</v>
      </c>
      <c r="G103" s="139">
        <f>IF(ISERROR((RealAuthFY11!G103-RealAuthFY10!G103)/RealAuthFY10!G103),"",(RealAuthFY11!G103-RealAuthFY10!G103)/RealAuthFY10!G103)</f>
        <v>1.0210907956804849E-2</v>
      </c>
      <c r="H103" s="139" t="str">
        <f>IF(ISERROR((RealAuthFY11!H103-RealAuthFY10!H103)/RealAuthFY10!H103),"",(RealAuthFY11!H103-RealAuthFY10!H103)/RealAuthFY10!H103)</f>
        <v/>
      </c>
      <c r="I103" s="139">
        <f>IF(ISERROR((RealAuthFY11!I103-RealAuthFY10!I103)/RealAuthFY10!I103),"",(RealAuthFY11!I103-RealAuthFY10!I103)/RealAuthFY10!I103)</f>
        <v>1.0210907956804849E-2</v>
      </c>
      <c r="J103" s="139">
        <f>IF(ISERROR((RealAuthFY11!J103-RealAuthFY10!J103)/RealAuthFY10!J103),"",(RealAuthFY11!J103-RealAuthFY10!J103)/RealAuthFY10!J103)</f>
        <v>0.52990638002773927</v>
      </c>
      <c r="K103" s="139">
        <f>IF(ISERROR((RealAuthFY11!K103-RealAuthFY10!K103)/RealAuthFY10!K103),"",(RealAuthFY11!K103-RealAuthFY10!K103)/RealAuthFY10!K103)</f>
        <v>0.52990638002773927</v>
      </c>
      <c r="L103" s="139">
        <f>IF(ISERROR((RealAuthFY11!L103-RealAuthFY10!L103)/RealAuthFY10!L103),"",(RealAuthFY11!L103-RealAuthFY10!L103)/RealAuthFY10!L103)</f>
        <v>0.34631761442441056</v>
      </c>
      <c r="M103" s="139">
        <f>IF(ISERROR((RealAuthFY11!M103-RealAuthFY10!M103)/RealAuthFY10!M103),"",(RealAuthFY11!M103-RealAuthFY10!M103)/RealAuthFY10!M103)</f>
        <v>-1</v>
      </c>
      <c r="N103" s="139">
        <f>IF(ISERROR((RealAuthFY11!N103-RealAuthFY10!N103)/RealAuthFY10!N103),"",(RealAuthFY11!N103-RealAuthFY10!N103)/RealAuthFY10!N103)</f>
        <v>0</v>
      </c>
      <c r="O103" s="139" t="str">
        <f>IF(ISERROR((RealAuthFY11!O103-RealAuthFY10!O103)/RealAuthFY10!O103),"",(RealAuthFY11!O103-RealAuthFY10!O103)/RealAuthFY10!O103)</f>
        <v/>
      </c>
      <c r="P103" s="139">
        <f>IF(ISERROR((RealAuthFY11!P103-RealAuthFY10!P103)/RealAuthFY10!P103),"",(RealAuthFY11!P103-RealAuthFY10!P103)/RealAuthFY10!P103)</f>
        <v>-0.23504680998613037</v>
      </c>
      <c r="Q103" s="139" t="str">
        <f>IF(ISERROR((RealAuthFY11!Q103-RealAuthFY10!Q103)/RealAuthFY10!Q103),"",(RealAuthFY11!Q103-RealAuthFY10!Q103)/RealAuthFY10!Q103)</f>
        <v/>
      </c>
      <c r="R103" s="139">
        <f>IF(ISERROR((RealAuthFY11!R103-RealAuthFY10!R103)/RealAuthFY10!R103),"",(RealAuthFY11!R103-RealAuthFY10!R103)/RealAuthFY10!R103)</f>
        <v>0.40544673132848885</v>
      </c>
      <c r="S103" s="139">
        <f>IF(ISERROR((RealAuthFY11!S103-RealAuthFY10!S103)/RealAuthFY10!S103),"",(RealAuthFY11!S103-RealAuthFY10!S103)/RealAuthFY10!S103)</f>
        <v>0.4053684598238867</v>
      </c>
      <c r="T103" s="139">
        <f>IF(ISERROR((RealAuthFY11!T103-RealAuthFY10!T103)/RealAuthFY10!T103),"",(RealAuthFY11!T103-RealAuthFY10!T103)/RealAuthFY10!T103)</f>
        <v>0.40539770553055349</v>
      </c>
      <c r="U103" s="139">
        <f>IF(ISERROR((RealAuthFY11!U103-RealAuthFY10!U103)/RealAuthFY10!U103),"",(RealAuthFY11!U103-RealAuthFY10!U103)/RealAuthFY10!U103)</f>
        <v>2.8252295752758096E-2</v>
      </c>
    </row>
    <row r="104" spans="1:21" s="51" customFormat="1" ht="11.5" x14ac:dyDescent="0.25">
      <c r="A104" s="51">
        <f>'FY2016 RPDC '!A103</f>
        <v>99</v>
      </c>
      <c r="B104" s="51">
        <f>'FY2016 RPDC '!B103</f>
        <v>1963</v>
      </c>
      <c r="C104" s="51">
        <f>'FY2016 RPDC '!C103</f>
        <v>1963</v>
      </c>
      <c r="D104" s="56" t="str">
        <f>'FY2016 RPDC '!D103</f>
        <v>EAST BUCHANAN</v>
      </c>
      <c r="E104" s="139">
        <f>IF(ISERROR((RealAuthFY11!E104-RealAuthFY10!E104)/RealAuthFY10!E104),"",(RealAuthFY11!E104-RealAuthFY10!E104)/RealAuthFY10!E104)</f>
        <v>4.8188470462253181E-3</v>
      </c>
      <c r="F104" s="139">
        <f>IF(ISERROR((RealAuthFY11!F104-RealAuthFY10!F104)/RealAuthFY10!F104),"",(RealAuthFY11!F104-RealAuthFY10!F104)/RealAuthFY10!F104)</f>
        <v>1.2566760917373547E-2</v>
      </c>
      <c r="G104" s="139">
        <f>IF(ISERROR((RealAuthFY11!G104-RealAuthFY10!G104)/RealAuthFY10!G104),"",(RealAuthFY11!G104-RealAuthFY10!G104)/RealAuthFY10!G104)</f>
        <v>1.7446108212522463E-2</v>
      </c>
      <c r="H104" s="139" t="str">
        <f>IF(ISERROR((RealAuthFY11!H104-RealAuthFY10!H104)/RealAuthFY10!H104),"",(RealAuthFY11!H104-RealAuthFY10!H104)/RealAuthFY10!H104)</f>
        <v/>
      </c>
      <c r="I104" s="139">
        <f>IF(ISERROR((RealAuthFY11!I104-RealAuthFY10!I104)/RealAuthFY10!I104),"",(RealAuthFY11!I104-RealAuthFY10!I104)/RealAuthFY10!I104)</f>
        <v>1.7446108212522463E-2</v>
      </c>
      <c r="J104" s="139">
        <f>IF(ISERROR((RealAuthFY11!J104-RealAuthFY10!J104)/RealAuthFY10!J104),"",(RealAuthFY11!J104-RealAuthFY10!J104)/RealAuthFY10!J104)</f>
        <v>-0.16363379884327831</v>
      </c>
      <c r="K104" s="139">
        <f>IF(ISERROR((RealAuthFY11!K104-RealAuthFY10!K104)/RealAuthFY10!K104),"",(RealAuthFY11!K104-RealAuthFY10!K104)/RealAuthFY10!K104)</f>
        <v>1.9779841761265911E-2</v>
      </c>
      <c r="L104" s="139">
        <f>IF(ISERROR((RealAuthFY11!L104-RealAuthFY10!L104)/RealAuthFY10!L104),"",(RealAuthFY11!L104-RealAuthFY10!L104)/RealAuthFY10!L104)</f>
        <v>4.0983185005807124E-2</v>
      </c>
      <c r="M104" s="139">
        <f>IF(ISERROR((RealAuthFY11!M104-RealAuthFY10!M104)/RealAuthFY10!M104),"",(RealAuthFY11!M104-RealAuthFY10!M104)/RealAuthFY10!M104)</f>
        <v>-0.11121397769149341</v>
      </c>
      <c r="N104" s="139">
        <f>IF(ISERROR((RealAuthFY11!N104-RealAuthFY10!N104)/RealAuthFY10!N104),"",(RealAuthFY11!N104-RealAuthFY10!N104)/RealAuthFY10!N104)</f>
        <v>0</v>
      </c>
      <c r="O104" s="139" t="str">
        <f>IF(ISERROR((RealAuthFY11!O104-RealAuthFY10!O104)/RealAuthFY10!O104),"",(RealAuthFY11!O104-RealAuthFY10!O104)/RealAuthFY10!O104)</f>
        <v/>
      </c>
      <c r="P104" s="139" t="str">
        <f>IF(ISERROR((RealAuthFY11!P104-RealAuthFY10!P104)/RealAuthFY10!P104),"",(RealAuthFY11!P104-RealAuthFY10!P104)/RealAuthFY10!P104)</f>
        <v/>
      </c>
      <c r="Q104" s="139">
        <f>IF(ISERROR((RealAuthFY11!Q104-RealAuthFY10!Q104)/RealAuthFY10!Q104),"",(RealAuthFY11!Q104-RealAuthFY10!Q104)/RealAuthFY10!Q104)</f>
        <v>-0.12590299277605765</v>
      </c>
      <c r="R104" s="139">
        <f>IF(ISERROR((RealAuthFY11!R104-RealAuthFY10!R104)/RealAuthFY10!R104),"",(RealAuthFY11!R104-RealAuthFY10!R104)/RealAuthFY10!R104)</f>
        <v>-2.083417296561781E-7</v>
      </c>
      <c r="S104" s="139">
        <f>IF(ISERROR((RealAuthFY11!S104-RealAuthFY10!S104)/RealAuthFY10!S104),"",(RealAuthFY11!S104-RealAuthFY10!S104)/RealAuthFY10!S104)</f>
        <v>-2.3534171565163358E-6</v>
      </c>
      <c r="T104" s="139">
        <f>IF(ISERROR((RealAuthFY11!T104-RealAuthFY10!T104)/RealAuthFY10!T104),"",(RealAuthFY11!T104-RealAuthFY10!T104)/RealAuthFY10!T104)</f>
        <v>-2.569743763545096E-6</v>
      </c>
      <c r="U104" s="139">
        <f>IF(ISERROR((RealAuthFY11!U104-RealAuthFY10!U104)/RealAuthFY10!U104),"",(RealAuthFY11!U104-RealAuthFY10!U104)/RealAuthFY10!U104)</f>
        <v>1.1545717295729402E-2</v>
      </c>
    </row>
    <row r="105" spans="1:21" s="51" customFormat="1" ht="11.5" x14ac:dyDescent="0.25">
      <c r="A105" s="51">
        <f>'FY2016 RPDC '!A104</f>
        <v>102</v>
      </c>
      <c r="B105" s="51">
        <f>'FY2016 RPDC '!B104</f>
        <v>3582</v>
      </c>
      <c r="C105" s="51">
        <f>'FY2016 RPDC '!C104</f>
        <v>1968</v>
      </c>
      <c r="D105" s="56" t="str">
        <f>'FY2016 RPDC '!D104</f>
        <v>EAST MARSHALL</v>
      </c>
      <c r="E105" s="139">
        <f>IF(ISERROR((RealAuthFY11!E105-RealAuthFY10!E105)/RealAuthFY10!E105),"",(RealAuthFY11!E105-RealAuthFY10!E105)/RealAuthFY10!E105)</f>
        <v>-4.4477268997209767E-2</v>
      </c>
      <c r="F105" s="139">
        <f>IF(ISERROR((RealAuthFY11!F105-RealAuthFY10!F105)/RealAuthFY10!F105),"",(RealAuthFY11!F105-RealAuthFY10!F105)/RealAuthFY10!F105)</f>
        <v>1.2403100775193798E-2</v>
      </c>
      <c r="G105" s="139">
        <f>IF(ISERROR((RealAuthFY11!G105-RealAuthFY10!G105)/RealAuthFY10!G105),"",(RealAuthFY11!G105-RealAuthFY10!G105)/RealAuthFY10!G105)</f>
        <v>-3.2625824271593794E-2</v>
      </c>
      <c r="H105" s="139">
        <f>IF(ISERROR((RealAuthFY11!H105-RealAuthFY10!H105)/RealAuthFY10!H105),"",(RealAuthFY11!H105-RealAuthFY10!H105)/RealAuthFY10!H105)</f>
        <v>4.7700010006752232E-2</v>
      </c>
      <c r="I105" s="139">
        <f>IF(ISERROR((RealAuthFY11!I105-RealAuthFY10!I105)/RealAuthFY10!I105),"",(RealAuthFY11!I105-RealAuthFY10!I105)/RealAuthFY10!I105)</f>
        <v>-2.9485519980185202E-2</v>
      </c>
      <c r="J105" s="139">
        <f>IF(ISERROR((RealAuthFY11!J105-RealAuthFY10!J105)/RealAuthFY10!J105),"",(RealAuthFY11!J105-RealAuthFY10!J105)/RealAuthFY10!J105)</f>
        <v>-8.2415902140672778E-2</v>
      </c>
      <c r="K105" s="139">
        <f>IF(ISERROR((RealAuthFY11!K105-RealAuthFY10!K105)/RealAuthFY10!K105),"",(RealAuthFY11!K105-RealAuthFY10!K105)/RealAuthFY10!K105)</f>
        <v>-9.3744100879676828E-2</v>
      </c>
      <c r="L105" s="139">
        <f>IF(ISERROR((RealAuthFY11!L105-RealAuthFY10!L105)/RealAuthFY10!L105),"",(RealAuthFY11!L105-RealAuthFY10!L105)/RealAuthFY10!L105)</f>
        <v>5.5949953885733705E-2</v>
      </c>
      <c r="M105" s="139" t="str">
        <f>IF(ISERROR((RealAuthFY11!M105-RealAuthFY10!M105)/RealAuthFY10!M105),"",(RealAuthFY11!M105-RealAuthFY10!M105)/RealAuthFY10!M105)</f>
        <v/>
      </c>
      <c r="N105" s="139">
        <f>IF(ISERROR((RealAuthFY11!N105-RealAuthFY10!N105)/RealAuthFY10!N105),"",(RealAuthFY11!N105-RealAuthFY10!N105)/RealAuthFY10!N105)</f>
        <v>0</v>
      </c>
      <c r="O105" s="139">
        <f>IF(ISERROR((RealAuthFY11!O105-RealAuthFY10!O105)/RealAuthFY10!O105),"",(RealAuthFY11!O105-RealAuthFY10!O105)/RealAuthFY10!O105)</f>
        <v>0</v>
      </c>
      <c r="P105" s="139">
        <f>IF(ISERROR((RealAuthFY11!P105-RealAuthFY10!P105)/RealAuthFY10!P105),"",(RealAuthFY11!P105-RealAuthFY10!P105)/RealAuthFY10!P105)</f>
        <v>-0.17465980615827703</v>
      </c>
      <c r="Q105" s="139">
        <f>IF(ISERROR((RealAuthFY11!Q105-RealAuthFY10!Q105)/RealAuthFY10!Q105),"",(RealAuthFY11!Q105-RealAuthFY10!Q105)/RealAuthFY10!Q105)</f>
        <v>6.2922477425698273E-2</v>
      </c>
      <c r="R105" s="139">
        <f>IF(ISERROR((RealAuthFY11!R105-RealAuthFY10!R105)/RealAuthFY10!R105),"",(RealAuthFY11!R105-RealAuthFY10!R105)/RealAuthFY10!R105)</f>
        <v>2.5272257451985792E-7</v>
      </c>
      <c r="S105" s="139">
        <f>IF(ISERROR((RealAuthFY11!S105-RealAuthFY10!S105)/RealAuthFY10!S105),"",(RealAuthFY11!S105-RealAuthFY10!S105)/RealAuthFY10!S105)</f>
        <v>-3.0396969219571498E-6</v>
      </c>
      <c r="T105" s="139">
        <f>IF(ISERROR((RealAuthFY11!T105-RealAuthFY10!T105)/RealAuthFY10!T105),"",(RealAuthFY11!T105-RealAuthFY10!T105)/RealAuthFY10!T105)</f>
        <v>-2.3475435361048601E-6</v>
      </c>
      <c r="U105" s="139">
        <f>IF(ISERROR((RealAuthFY11!U105-RealAuthFY10!U105)/RealAuthFY10!U105),"",(RealAuthFY11!U105-RealAuthFY10!U105)/RealAuthFY10!U105)</f>
        <v>-1.5379956699045218E-2</v>
      </c>
    </row>
    <row r="106" spans="1:21" s="51" customFormat="1" ht="11.5" x14ac:dyDescent="0.25">
      <c r="A106" s="51" t="e">
        <f>'FY2016 RPDC '!#REF!</f>
        <v>#REF!</v>
      </c>
      <c r="B106" s="51" t="e">
        <f>'FY2016 RPDC '!#REF!</f>
        <v>#REF!</v>
      </c>
      <c r="C106" s="51" t="e">
        <f>'FY2016 RPDC '!#REF!</f>
        <v>#REF!</v>
      </c>
      <c r="D106" s="56" t="e">
        <f>'FY2016 RPDC '!#REF!</f>
        <v>#REF!</v>
      </c>
      <c r="E106" s="139" t="str">
        <f>IF(ISERROR((RealAuthFY11!E106-RealAuthFY10!E106)/RealAuthFY10!E106),"",(RealAuthFY11!E106-RealAuthFY10!E106)/RealAuthFY10!E106)</f>
        <v/>
      </c>
      <c r="F106" s="139" t="str">
        <f>IF(ISERROR((RealAuthFY11!F106-RealAuthFY10!F106)/RealAuthFY10!F106),"",(RealAuthFY11!F106-RealAuthFY10!F106)/RealAuthFY10!F106)</f>
        <v/>
      </c>
      <c r="G106" s="139" t="str">
        <f>IF(ISERROR((RealAuthFY11!G106-RealAuthFY10!G106)/RealAuthFY10!G106),"",(RealAuthFY11!G106-RealAuthFY10!G106)/RealAuthFY10!G106)</f>
        <v/>
      </c>
      <c r="H106" s="139" t="str">
        <f>IF(ISERROR((RealAuthFY11!H106-RealAuthFY10!H106)/RealAuthFY10!H106),"",(RealAuthFY11!H106-RealAuthFY10!H106)/RealAuthFY10!H106)</f>
        <v/>
      </c>
      <c r="I106" s="139" t="str">
        <f>IF(ISERROR((RealAuthFY11!I106-RealAuthFY10!I106)/RealAuthFY10!I106),"",(RealAuthFY11!I106-RealAuthFY10!I106)/RealAuthFY10!I106)</f>
        <v/>
      </c>
      <c r="J106" s="139">
        <f>IF(ISERROR((RealAuthFY11!J106-RealAuthFY10!J106)/RealAuthFY10!J106),"",(RealAuthFY11!J106-RealAuthFY10!J106)/RealAuthFY10!J106)</f>
        <v>1.9937586685159502E-2</v>
      </c>
      <c r="K106" s="139">
        <f>IF(ISERROR((RealAuthFY11!K106-RealAuthFY10!K106)/RealAuthFY10!K106),"",(RealAuthFY11!K106-RealAuthFY10!K106)/RealAuthFY10!K106)</f>
        <v>-0.59202496532593618</v>
      </c>
      <c r="L106" s="139">
        <f>IF(ISERROR((RealAuthFY11!L106-RealAuthFY10!L106)/RealAuthFY10!L106),"",(RealAuthFY11!L106-RealAuthFY10!L106)/RealAuthFY10!L106)</f>
        <v>0.13509183034316138</v>
      </c>
      <c r="M106" s="139">
        <f>IF(ISERROR((RealAuthFY11!M106-RealAuthFY10!M106)/RealAuthFY10!M106),"",(RealAuthFY11!M106-RealAuthFY10!M106)/RealAuthFY10!M106)</f>
        <v>-1</v>
      </c>
      <c r="N106" s="139">
        <f>IF(ISERROR((RealAuthFY11!N106-RealAuthFY10!N106)/RealAuthFY10!N106),"",(RealAuthFY11!N106-RealAuthFY10!N106)/RealAuthFY10!N106)</f>
        <v>0</v>
      </c>
      <c r="O106" s="139" t="str">
        <f>IF(ISERROR((RealAuthFY11!O106-RealAuthFY10!O106)/RealAuthFY10!O106),"",(RealAuthFY11!O106-RealAuthFY10!O106)/RealAuthFY10!O106)</f>
        <v/>
      </c>
      <c r="P106" s="139" t="str">
        <f>IF(ISERROR((RealAuthFY11!P106-RealAuthFY10!P106)/RealAuthFY10!P106),"",(RealAuthFY11!P106-RealAuthFY10!P106)/RealAuthFY10!P106)</f>
        <v/>
      </c>
      <c r="Q106" s="139" t="str">
        <f>IF(ISERROR((RealAuthFY11!Q106-RealAuthFY10!Q106)/RealAuthFY10!Q106),"",(RealAuthFY11!Q106-RealAuthFY10!Q106)/RealAuthFY10!Q106)</f>
        <v/>
      </c>
      <c r="R106" s="139" t="str">
        <f>IF(ISERROR((RealAuthFY11!R106-RealAuthFY10!R106)/RealAuthFY10!R106),"",(RealAuthFY11!R106-RealAuthFY10!R106)/RealAuthFY10!R106)</f>
        <v/>
      </c>
      <c r="S106" s="139" t="str">
        <f>IF(ISERROR((RealAuthFY11!S106-RealAuthFY10!S106)/RealAuthFY10!S106),"",(RealAuthFY11!S106-RealAuthFY10!S106)/RealAuthFY10!S106)</f>
        <v/>
      </c>
      <c r="T106" s="139" t="str">
        <f>IF(ISERROR((RealAuthFY11!T106-RealAuthFY10!T106)/RealAuthFY10!T106),"",(RealAuthFY11!T106-RealAuthFY10!T106)/RealAuthFY10!T106)</f>
        <v/>
      </c>
      <c r="U106" s="139" t="str">
        <f>IF(ISERROR((RealAuthFY11!U106-RealAuthFY10!U106)/RealAuthFY10!U106),"",(RealAuthFY11!U106-RealAuthFY10!U106)/RealAuthFY10!U106)</f>
        <v/>
      </c>
    </row>
    <row r="107" spans="1:21" s="51" customFormat="1" ht="11.5" x14ac:dyDescent="0.25">
      <c r="A107" s="51">
        <f>'FY2016 RPDC '!A105</f>
        <v>103</v>
      </c>
      <c r="B107" s="51">
        <f>'FY2016 RPDC '!B105</f>
        <v>3978</v>
      </c>
      <c r="C107" s="51">
        <f>'FY2016 RPDC '!C105</f>
        <v>3978</v>
      </c>
      <c r="D107" s="56" t="str">
        <f>'FY2016 RPDC '!D105</f>
        <v>EAST MILLS</v>
      </c>
      <c r="E107" s="139">
        <f>IF(ISERROR((RealAuthFY11!E107-RealAuthFY10!E107)/RealAuthFY10!E107),"",(RealAuthFY11!E107-RealAuthFY10!E107)/RealAuthFY10!E107)</f>
        <v>-3.3021463951569767E-3</v>
      </c>
      <c r="F107" s="139">
        <f>IF(ISERROR((RealAuthFY11!F107-RealAuthFY10!F107)/RealAuthFY10!F107),"",(RealAuthFY11!F107-RealAuthFY10!F107)/RealAuthFY10!F107)</f>
        <v>1.2441679626749611E-2</v>
      </c>
      <c r="G107" s="139">
        <f>IF(ISERROR((RealAuthFY11!G107-RealAuthFY10!G107)/RealAuthFY10!G107),"",(RealAuthFY11!G107-RealAuthFY10!G107)/RealAuthFY10!G107)</f>
        <v>9.0984489840634595E-3</v>
      </c>
      <c r="H107" s="139" t="str">
        <f>IF(ISERROR((RealAuthFY11!H107-RealAuthFY10!H107)/RealAuthFY10!H107),"",(RealAuthFY11!H107-RealAuthFY10!H107)/RealAuthFY10!H107)</f>
        <v/>
      </c>
      <c r="I107" s="139">
        <f>IF(ISERROR((RealAuthFY11!I107-RealAuthFY10!I107)/RealAuthFY10!I107),"",(RealAuthFY11!I107-RealAuthFY10!I107)/RealAuthFY10!I107)</f>
        <v>1.0000000000000047E-2</v>
      </c>
      <c r="J107" s="139">
        <f>IF(ISERROR((RealAuthFY11!J107-RealAuthFY10!J107)/RealAuthFY10!J107),"",(RealAuthFY11!J107-RealAuthFY10!J107)/RealAuthFY10!J107)</f>
        <v>-0.10976545902046776</v>
      </c>
      <c r="K107" s="139">
        <f>IF(ISERROR((RealAuthFY11!K107-RealAuthFY10!K107)/RealAuthFY10!K107),"",(RealAuthFY11!K107-RealAuthFY10!K107)/RealAuthFY10!K107)</f>
        <v>-0.49003120665742023</v>
      </c>
      <c r="L107" s="139">
        <f>IF(ISERROR((RealAuthFY11!L107-RealAuthFY10!L107)/RealAuthFY10!L107),"",(RealAuthFY11!L107-RealAuthFY10!L107)/RealAuthFY10!L107)</f>
        <v>0.66589805825242721</v>
      </c>
      <c r="M107" s="139">
        <f>IF(ISERROR((RealAuthFY11!M107-RealAuthFY10!M107)/RealAuthFY10!M107),"",(RealAuthFY11!M107-RealAuthFY10!M107)/RealAuthFY10!M107)</f>
        <v>-0.74501560332871009</v>
      </c>
      <c r="N107" s="139">
        <f>IF(ISERROR((RealAuthFY11!N107-RealAuthFY10!N107)/RealAuthFY10!N107),"",(RealAuthFY11!N107-RealAuthFY10!N107)/RealAuthFY10!N107)</f>
        <v>0</v>
      </c>
      <c r="O107" s="139" t="str">
        <f>IF(ISERROR((RealAuthFY11!O107-RealAuthFY10!O107)/RealAuthFY10!O107),"",(RealAuthFY11!O107-RealAuthFY10!O107)/RealAuthFY10!O107)</f>
        <v/>
      </c>
      <c r="P107" s="139" t="str">
        <f>IF(ISERROR((RealAuthFY11!P107-RealAuthFY10!P107)/RealAuthFY10!P107),"",(RealAuthFY11!P107-RealAuthFY10!P107)/RealAuthFY10!P107)</f>
        <v/>
      </c>
      <c r="Q107" s="139">
        <f>IF(ISERROR((RealAuthFY11!Q107-RealAuthFY10!Q107)/RealAuthFY10!Q107),"",(RealAuthFY11!Q107-RealAuthFY10!Q107)/RealAuthFY10!Q107)</f>
        <v>-6.1657420249653157E-2</v>
      </c>
      <c r="R107" s="139">
        <f>IF(ISERROR((RealAuthFY11!R107-RealAuthFY10!R107)/RealAuthFY10!R107),"",(RealAuthFY11!R107-RealAuthFY10!R107)/RealAuthFY10!R107)</f>
        <v>1.2846654228378684E-6</v>
      </c>
      <c r="S107" s="139">
        <f>IF(ISERROR((RealAuthFY11!S107-RealAuthFY10!S107)/RealAuthFY10!S107),"",(RealAuthFY11!S107-RealAuthFY10!S107)/RealAuthFY10!S107)</f>
        <v>3.6593485474086577E-6</v>
      </c>
      <c r="T107" s="139">
        <f>IF(ISERROR((RealAuthFY11!T107-RealAuthFY10!T107)/RealAuthFY10!T107),"",(RealAuthFY11!T107-RealAuthFY10!T107)/RealAuthFY10!T107)</f>
        <v>5.2052574103605085E-6</v>
      </c>
      <c r="U107" s="139">
        <f>IF(ISERROR((RealAuthFY11!U107-RealAuthFY10!U107)/RealAuthFY10!U107),"",(RealAuthFY11!U107-RealAuthFY10!U107)/RealAuthFY10!U107)</f>
        <v>4.2852071730569256E-2</v>
      </c>
    </row>
    <row r="108" spans="1:21" s="51" customFormat="1" ht="11.5" x14ac:dyDescent="0.25">
      <c r="A108" s="51">
        <f>'FY2016 RPDC '!A106</f>
        <v>104</v>
      </c>
      <c r="B108" s="51">
        <f>'FY2016 RPDC '!B106</f>
        <v>6741</v>
      </c>
      <c r="C108" s="51">
        <f>'FY2016 RPDC '!C106</f>
        <v>6741</v>
      </c>
      <c r="D108" s="56" t="str">
        <f>'FY2016 RPDC '!D106</f>
        <v>EAST SAC COUNTY</v>
      </c>
      <c r="E108" s="139">
        <f>IF(ISERROR((RealAuthFY11!E108-RealAuthFY10!E108)/RealAuthFY10!E108),"",(RealAuthFY11!E108-RealAuthFY10!E108)/RealAuthFY10!E108)</f>
        <v>-2.1076523994811931E-2</v>
      </c>
      <c r="F108" s="139">
        <f>IF(ISERROR((RealAuthFY11!F108-RealAuthFY10!F108)/RealAuthFY10!F108),"",(RealAuthFY11!F108-RealAuthFY10!F108)/RealAuthFY10!F108)</f>
        <v>1.2541150650572191E-2</v>
      </c>
      <c r="G108" s="139">
        <f>IF(ISERROR((RealAuthFY11!G108-RealAuthFY10!G108)/RealAuthFY10!G108),"",(RealAuthFY11!G108-RealAuthFY10!G108)/RealAuthFY10!G108)</f>
        <v>-8.7997307963212316E-3</v>
      </c>
      <c r="H108" s="139" t="str">
        <f>IF(ISERROR((RealAuthFY11!H108-RealAuthFY10!H108)/RealAuthFY10!H108),"",(RealAuthFY11!H108-RealAuthFY10!H108)/RealAuthFY10!H108)</f>
        <v/>
      </c>
      <c r="I108" s="139">
        <f>IF(ISERROR((RealAuthFY11!I108-RealAuthFY10!I108)/RealAuthFY10!I108),"",(RealAuthFY11!I108-RealAuthFY10!I108)/RealAuthFY10!I108)</f>
        <v>9.999999999999962E-3</v>
      </c>
      <c r="J108" s="139">
        <f>IF(ISERROR((RealAuthFY11!J108-RealAuthFY10!J108)/RealAuthFY10!J108),"",(RealAuthFY11!J108-RealAuthFY10!J108)/RealAuthFY10!J108)</f>
        <v>1.9937586685159502E-2</v>
      </c>
      <c r="K108" s="139">
        <f>IF(ISERROR((RealAuthFY11!K108-RealAuthFY10!K108)/RealAuthFY10!K108),"",(RealAuthFY11!K108-RealAuthFY10!K108)/RealAuthFY10!K108)</f>
        <v>0.27492198335644935</v>
      </c>
      <c r="L108" s="139">
        <f>IF(ISERROR((RealAuthFY11!L108-RealAuthFY10!L108)/RealAuthFY10!L108),"",(RealAuthFY11!L108-RealAuthFY10!L108)/RealAuthFY10!L108)</f>
        <v>1.2151803580692596E-2</v>
      </c>
      <c r="M108" s="139" t="str">
        <f>IF(ISERROR((RealAuthFY11!M108-RealAuthFY10!M108)/RealAuthFY10!M108),"",(RealAuthFY11!M108-RealAuthFY10!M108)/RealAuthFY10!M108)</f>
        <v/>
      </c>
      <c r="N108" s="139">
        <f>IF(ISERROR((RealAuthFY11!N108-RealAuthFY10!N108)/RealAuthFY10!N108),"",(RealAuthFY11!N108-RealAuthFY10!N108)/RealAuthFY10!N108)</f>
        <v>0</v>
      </c>
      <c r="O108" s="139">
        <f>IF(ISERROR((RealAuthFY11!O108-RealAuthFY10!O108)/RealAuthFY10!O108),"",(RealAuthFY11!O108-RealAuthFY10!O108)/RealAuthFY10!O108)</f>
        <v>0</v>
      </c>
      <c r="P108" s="139" t="str">
        <f>IF(ISERROR((RealAuthFY11!P108-RealAuthFY10!P108)/RealAuthFY10!P108),"",(RealAuthFY11!P108-RealAuthFY10!P108)/RealAuthFY10!P108)</f>
        <v/>
      </c>
      <c r="Q108" s="139">
        <f>IF(ISERROR((RealAuthFY11!Q108-RealAuthFY10!Q108)/RealAuthFY10!Q108),"",(RealAuthFY11!Q108-RealAuthFY10!Q108)/RealAuthFY10!Q108)</f>
        <v>-0.37487696299941842</v>
      </c>
      <c r="R108" s="139">
        <f>IF(ISERROR((RealAuthFY11!R108-RealAuthFY10!R108)/RealAuthFY10!R108),"",(RealAuthFY11!R108-RealAuthFY10!R108)/RealAuthFY10!R108)</f>
        <v>1.3387598840869774</v>
      </c>
      <c r="S108" s="139">
        <f>IF(ISERROR((RealAuthFY11!S108-RealAuthFY10!S108)/RealAuthFY10!S108),"",(RealAuthFY11!S108-RealAuthFY10!S108)/RealAuthFY10!S108)</f>
        <v>1.3387696202531647</v>
      </c>
      <c r="T108" s="139">
        <f>IF(ISERROR((RealAuthFY11!T108-RealAuthFY10!T108)/RealAuthFY10!T108),"",(RealAuthFY11!T108-RealAuthFY10!T108)/RealAuthFY10!T108)</f>
        <v>1.3390316672694396</v>
      </c>
      <c r="U108" s="139">
        <f>IF(ISERROR((RealAuthFY11!U108-RealAuthFY10!U108)/RealAuthFY10!U108),"",(RealAuthFY11!U108-RealAuthFY10!U108)/RealAuthFY10!U108)</f>
        <v>5.350487361901872E-2</v>
      </c>
    </row>
    <row r="109" spans="1:21" s="51" customFormat="1" ht="11.5" x14ac:dyDescent="0.25">
      <c r="A109" s="51">
        <f>'FY2016 RPDC '!A107</f>
        <v>105</v>
      </c>
      <c r="B109" s="51">
        <f>'FY2016 RPDC '!B107</f>
        <v>1970</v>
      </c>
      <c r="C109" s="51">
        <f>'FY2016 RPDC '!C107</f>
        <v>1970</v>
      </c>
      <c r="D109" s="56" t="str">
        <f>'FY2016 RPDC '!D107</f>
        <v>EAST UNION</v>
      </c>
      <c r="E109" s="139">
        <f>IF(ISERROR((RealAuthFY11!E109-RealAuthFY10!E109)/RealAuthFY10!E109),"",(RealAuthFY11!E109-RealAuthFY10!E109)/RealAuthFY10!E109)</f>
        <v>1.3571151609150834E-2</v>
      </c>
      <c r="F109" s="139">
        <f>IF(ISERROR((RealAuthFY11!F109-RealAuthFY10!F109)/RealAuthFY10!F109),"",(RealAuthFY11!F109-RealAuthFY10!F109)/RealAuthFY10!F109)</f>
        <v>1.2519561815336464E-2</v>
      </c>
      <c r="G109" s="139">
        <f>IF(ISERROR((RealAuthFY11!G109-RealAuthFY10!G109)/RealAuthFY10!G109),"",(RealAuthFY11!G109-RealAuthFY10!G109)/RealAuthFY10!G109)</f>
        <v>2.6260618295963222E-2</v>
      </c>
      <c r="H109" s="139" t="str">
        <f>IF(ISERROR((RealAuthFY11!H109-RealAuthFY10!H109)/RealAuthFY10!H109),"",(RealAuthFY11!H109-RealAuthFY10!H109)/RealAuthFY10!H109)</f>
        <v/>
      </c>
      <c r="I109" s="139">
        <f>IF(ISERROR((RealAuthFY11!I109-RealAuthFY10!I109)/RealAuthFY10!I109),"",(RealAuthFY11!I109-RealAuthFY10!I109)/RealAuthFY10!I109)</f>
        <v>2.6260618295963222E-2</v>
      </c>
      <c r="J109" s="139">
        <f>IF(ISERROR((RealAuthFY11!J109-RealAuthFY10!J109)/RealAuthFY10!J109),"",(RealAuthFY11!J109-RealAuthFY10!J109)/RealAuthFY10!J109)</f>
        <v>0.1609685140371061</v>
      </c>
      <c r="K109" s="139">
        <f>IF(ISERROR((RealAuthFY11!K109-RealAuthFY10!K109)/RealAuthFY10!K109),"",(RealAuthFY11!K109-RealAuthFY10!K109)/RealAuthFY10!K109)</f>
        <v>-0.36264397455733194</v>
      </c>
      <c r="L109" s="139">
        <f>IF(ISERROR((RealAuthFY11!L109-RealAuthFY10!L109)/RealAuthFY10!L109),"",(RealAuthFY11!L109-RealAuthFY10!L109)/RealAuthFY10!L109)</f>
        <v>-2.2720760987909001E-2</v>
      </c>
      <c r="M109" s="139">
        <f>IF(ISERROR((RealAuthFY11!M109-RealAuthFY10!M109)/RealAuthFY10!M109),"",(RealAuthFY11!M109-RealAuthFY10!M109)/RealAuthFY10!M109)</f>
        <v>-1</v>
      </c>
      <c r="N109" s="139">
        <f>IF(ISERROR((RealAuthFY11!N109-RealAuthFY10!N109)/RealAuthFY10!N109),"",(RealAuthFY11!N109-RealAuthFY10!N109)/RealAuthFY10!N109)</f>
        <v>0</v>
      </c>
      <c r="O109" s="139">
        <f>IF(ISERROR((RealAuthFY11!O109-RealAuthFY10!O109)/RealAuthFY10!O109),"",(RealAuthFY11!O109-RealAuthFY10!O109)/RealAuthFY10!O109)</f>
        <v>0</v>
      </c>
      <c r="P109" s="139">
        <f>IF(ISERROR((RealAuthFY11!P109-RealAuthFY10!P109)/RealAuthFY10!P109),"",(RealAuthFY11!P109-RealAuthFY10!P109)/RealAuthFY10!P109)</f>
        <v>-0.23517276946879836</v>
      </c>
      <c r="Q109" s="139" t="str">
        <f>IF(ISERROR((RealAuthFY11!Q109-RealAuthFY10!Q109)/RealAuthFY10!Q109),"",(RealAuthFY11!Q109-RealAuthFY10!Q109)/RealAuthFY10!Q109)</f>
        <v/>
      </c>
      <c r="R109" s="139">
        <f>IF(ISERROR((RealAuthFY11!R109-RealAuthFY10!R109)/RealAuthFY10!R109),"",(RealAuthFY11!R109-RealAuthFY10!R109)/RealAuthFY10!R109)</f>
        <v>0.4451289239211631</v>
      </c>
      <c r="S109" s="139">
        <f>IF(ISERROR((RealAuthFY11!S109-RealAuthFY10!S109)/RealAuthFY10!S109),"",(RealAuthFY11!S109-RealAuthFY10!S109)/RealAuthFY10!S109)</f>
        <v>0.44523663839494415</v>
      </c>
      <c r="T109" s="139">
        <f>IF(ISERROR((RealAuthFY11!T109-RealAuthFY10!T109)/RealAuthFY10!T109),"",(RealAuthFY11!T109-RealAuthFY10!T109)/RealAuthFY10!T109)</f>
        <v>0.4450110726569968</v>
      </c>
      <c r="U109" s="139">
        <f>IF(ISERROR((RealAuthFY11!U109-RealAuthFY10!U109)/RealAuthFY10!U109),"",(RealAuthFY11!U109-RealAuthFY10!U109)/RealAuthFY10!U109)</f>
        <v>5.0207088432000169E-2</v>
      </c>
    </row>
    <row r="110" spans="1:21" s="51" customFormat="1" ht="11.5" x14ac:dyDescent="0.25">
      <c r="A110" s="51">
        <f>'FY2016 RPDC '!A108</f>
        <v>106</v>
      </c>
      <c r="B110" s="51">
        <f>'FY2016 RPDC '!B108</f>
        <v>1972</v>
      </c>
      <c r="C110" s="51">
        <f>'FY2016 RPDC '!C108</f>
        <v>1972</v>
      </c>
      <c r="D110" s="56" t="str">
        <f>'FY2016 RPDC '!D108</f>
        <v>EASTERN ALLAMAKEE</v>
      </c>
      <c r="E110" s="139">
        <f>IF(ISERROR((RealAuthFY11!E110-RealAuthFY10!E110)/RealAuthFY10!E110),"",(RealAuthFY11!E110-RealAuthFY10!E110)/RealAuthFY10!E110)</f>
        <v>-3.2967032967032968E-2</v>
      </c>
      <c r="F110" s="139">
        <f>IF(ISERROR((RealAuthFY11!F110-RealAuthFY10!F110)/RealAuthFY10!F110),"",(RealAuthFY11!F110-RealAuthFY10!F110)/RealAuthFY10!F110)</f>
        <v>1.2566760917373547E-2</v>
      </c>
      <c r="G110" s="139">
        <f>IF(ISERROR((RealAuthFY11!G110-RealAuthFY10!G110)/RealAuthFY10!G110),"",(RealAuthFY11!G110-RealAuthFY10!G110)/RealAuthFY10!G110)</f>
        <v>-2.0814560871111294E-2</v>
      </c>
      <c r="H110" s="139">
        <f>IF(ISERROR((RealAuthFY11!H110-RealAuthFY10!H110)/RealAuthFY10!H110),"",(RealAuthFY11!H110-RealAuthFY10!H110)/RealAuthFY10!H110)</f>
        <v>4.3013764941718184</v>
      </c>
      <c r="I110" s="139">
        <f>IF(ISERROR((RealAuthFY11!I110-RealAuthFY10!I110)/RealAuthFY10!I110),"",(RealAuthFY11!I110-RealAuthFY10!I110)/RealAuthFY10!I110)</f>
        <v>4.1632424347609158E-3</v>
      </c>
      <c r="J110" s="139">
        <f>IF(ISERROR((RealAuthFY11!J110-RealAuthFY10!J110)/RealAuthFY10!J110),"",(RealAuthFY11!J110-RealAuthFY10!J110)/RealAuthFY10!J110)</f>
        <v>-8.7565162418336076E-2</v>
      </c>
      <c r="K110" s="139">
        <f>IF(ISERROR((RealAuthFY11!K110-RealAuthFY10!K110)/RealAuthFY10!K110),"",(RealAuthFY11!K110-RealAuthFY10!K110)/RealAuthFY10!K110)</f>
        <v>1.96514012303486E-2</v>
      </c>
      <c r="L110" s="139">
        <f>IF(ISERROR((RealAuthFY11!L110-RealAuthFY10!L110)/RealAuthFY10!L110),"",(RealAuthFY11!L110-RealAuthFY10!L110)/RealAuthFY10!L110)</f>
        <v>7.3317264452998521E-2</v>
      </c>
      <c r="M110" s="139">
        <f>IF(ISERROR((RealAuthFY11!M110-RealAuthFY10!M110)/RealAuthFY10!M110),"",(RealAuthFY11!M110-RealAuthFY10!M110)/RealAuthFY10!M110)</f>
        <v>0.86936090225563911</v>
      </c>
      <c r="N110" s="139">
        <f>IF(ISERROR((RealAuthFY11!N110-RealAuthFY10!N110)/RealAuthFY10!N110),"",(RealAuthFY11!N110-RealAuthFY10!N110)/RealAuthFY10!N110)</f>
        <v>0</v>
      </c>
      <c r="O110" s="139" t="str">
        <f>IF(ISERROR((RealAuthFY11!O110-RealAuthFY10!O110)/RealAuthFY10!O110),"",(RealAuthFY11!O110-RealAuthFY10!O110)/RealAuthFY10!O110)</f>
        <v/>
      </c>
      <c r="P110" s="139">
        <f>IF(ISERROR((RealAuthFY11!P110-RealAuthFY10!P110)/RealAuthFY10!P110),"",(RealAuthFY11!P110-RealAuthFY10!P110)/RealAuthFY10!P110)</f>
        <v>-0.32023239917976748</v>
      </c>
      <c r="Q110" s="139">
        <f>IF(ISERROR((RealAuthFY11!Q110-RealAuthFY10!Q110)/RealAuthFY10!Q110),"",(RealAuthFY11!Q110-RealAuthFY10!Q110)/RealAuthFY10!Q110)</f>
        <v>4.2825296712856599E-2</v>
      </c>
      <c r="R110" s="139">
        <f>IF(ISERROR((RealAuthFY11!R110-RealAuthFY10!R110)/RealAuthFY10!R110),"",(RealAuthFY11!R110-RealAuthFY10!R110)/RealAuthFY10!R110)</f>
        <v>-2.3684414934193149E-7</v>
      </c>
      <c r="S110" s="139">
        <f>IF(ISERROR((RealAuthFY11!S110-RealAuthFY10!S110)/RealAuthFY10!S110),"",(RealAuthFY11!S110-RealAuthFY10!S110)/RealAuthFY10!S110)</f>
        <v>-2.7168368634654361E-7</v>
      </c>
      <c r="T110" s="139">
        <f>IF(ISERROR((RealAuthFY11!T110-RealAuthFY10!T110)/RealAuthFY10!T110),"",(RealAuthFY11!T110-RealAuthFY10!T110)/RealAuthFY10!T110)</f>
        <v>-1.548020459715215E-6</v>
      </c>
      <c r="U110" s="139">
        <f>IF(ISERROR((RealAuthFY11!U110-RealAuthFY10!U110)/RealAuthFY10!U110),"",(RealAuthFY11!U110-RealAuthFY10!U110)/RealAuthFY10!U110)</f>
        <v>3.9392466937083336E-2</v>
      </c>
    </row>
    <row r="111" spans="1:21" s="51" customFormat="1" ht="11.5" x14ac:dyDescent="0.25">
      <c r="A111" s="51">
        <f>'FY2016 RPDC '!A109</f>
        <v>100</v>
      </c>
      <c r="B111" s="51">
        <f>'FY2016 RPDC '!B109</f>
        <v>1965</v>
      </c>
      <c r="C111" s="51">
        <f>'FY2016 RPDC '!C109</f>
        <v>1965</v>
      </c>
      <c r="D111" s="56" t="str">
        <f>'FY2016 RPDC '!D109</f>
        <v>EASTON VALLEY</v>
      </c>
      <c r="E111" s="139">
        <f>IF(ISERROR((RealAuthFY11!E111-RealAuthFY10!E111)/RealAuthFY10!E111),"",(RealAuthFY11!E111-RealAuthFY10!E111)/RealAuthFY10!E111)</f>
        <v>-1.8320610687022901E-2</v>
      </c>
      <c r="F111" s="139">
        <f>IF(ISERROR((RealAuthFY11!F111-RealAuthFY10!F111)/RealAuthFY10!F111),"",(RealAuthFY11!F111-RealAuthFY10!F111)/RealAuthFY10!F111)</f>
        <v>1.2566760917373547E-2</v>
      </c>
      <c r="G111" s="139">
        <f>IF(ISERROR((RealAuthFY11!G111-RealAuthFY10!G111)/RealAuthFY10!G111),"",(RealAuthFY11!G111-RealAuthFY10!G111)/RealAuthFY10!G111)</f>
        <v>-5.9840805040134492E-3</v>
      </c>
      <c r="H111" s="139" t="str">
        <f>IF(ISERROR((RealAuthFY11!H111-RealAuthFY10!H111)/RealAuthFY10!H111),"",(RealAuthFY11!H111-RealAuthFY10!H111)/RealAuthFY10!H111)</f>
        <v/>
      </c>
      <c r="I111" s="139">
        <f>IF(ISERROR((RealAuthFY11!I111-RealAuthFY10!I111)/RealAuthFY10!I111),"",(RealAuthFY11!I111-RealAuthFY10!I111)/RealAuthFY10!I111)</f>
        <v>9.9999999999999551E-3</v>
      </c>
      <c r="J111" s="139">
        <f>IF(ISERROR((RealAuthFY11!J111-RealAuthFY10!J111)/RealAuthFY10!J111),"",(RealAuthFY11!J111-RealAuthFY10!J111)/RealAuthFY10!J111)</f>
        <v>-1.0140762105947351E-2</v>
      </c>
      <c r="K111" s="139">
        <f>IF(ISERROR((RealAuthFY11!K111-RealAuthFY10!K111)/RealAuthFY10!K111),"",(RealAuthFY11!K111-RealAuthFY10!K111)/RealAuthFY10!K111)</f>
        <v>-0.18411602209944752</v>
      </c>
      <c r="L111" s="139">
        <f>IF(ISERROR((RealAuthFY11!L111-RealAuthFY10!L111)/RealAuthFY10!L111),"",(RealAuthFY11!L111-RealAuthFY10!L111)/RealAuthFY10!L111)</f>
        <v>0.12720812736260542</v>
      </c>
      <c r="M111" s="139" t="str">
        <f>IF(ISERROR((RealAuthFY11!M111-RealAuthFY10!M111)/RealAuthFY10!M111),"",(RealAuthFY11!M111-RealAuthFY10!M111)/RealAuthFY10!M111)</f>
        <v/>
      </c>
      <c r="N111" s="139">
        <f>IF(ISERROR((RealAuthFY11!N111-RealAuthFY10!N111)/RealAuthFY10!N111),"",(RealAuthFY11!N111-RealAuthFY10!N111)/RealAuthFY10!N111)</f>
        <v>0</v>
      </c>
      <c r="O111" s="139">
        <f>IF(ISERROR((RealAuthFY11!O111-RealAuthFY10!O111)/RealAuthFY10!O111),"",(RealAuthFY11!O111-RealAuthFY10!O111)/RealAuthFY10!O111)</f>
        <v>0</v>
      </c>
      <c r="P111" s="139">
        <f>IF(ISERROR((RealAuthFY11!P111-RealAuthFY10!P111)/RealAuthFY10!P111),"",(RealAuthFY11!P111-RealAuthFY10!P111)/RealAuthFY10!P111)</f>
        <v>-0.18411602209944763</v>
      </c>
      <c r="Q111" s="139">
        <f>IF(ISERROR((RealAuthFY11!Q111-RealAuthFY10!Q111)/RealAuthFY10!Q111),"",(RealAuthFY11!Q111-RealAuthFY10!Q111)/RealAuthFY10!Q111)</f>
        <v>0.20528314917127077</v>
      </c>
      <c r="R111" s="139">
        <f>IF(ISERROR((RealAuthFY11!R111-RealAuthFY10!R111)/RealAuthFY10!R111),"",(RealAuthFY11!R111-RealAuthFY10!R111)/RealAuthFY10!R111)</f>
        <v>0.3154051186705098</v>
      </c>
      <c r="S111" s="139">
        <f>IF(ISERROR((RealAuthFY11!S111-RealAuthFY10!S111)/RealAuthFY10!S111),"",(RealAuthFY11!S111-RealAuthFY10!S111)/RealAuthFY10!S111)</f>
        <v>0.31545058939514381</v>
      </c>
      <c r="T111" s="139">
        <f>IF(ISERROR((RealAuthFY11!T111-RealAuthFY10!T111)/RealAuthFY10!T111),"",(RealAuthFY11!T111-RealAuthFY10!T111)/RealAuthFY10!T111)</f>
        <v>0.31544860309941708</v>
      </c>
      <c r="U111" s="139">
        <f>IF(ISERROR((RealAuthFY11!U111-RealAuthFY10!U111)/RealAuthFY10!U111),"",(RealAuthFY11!U111-RealAuthFY10!U111)/RealAuthFY10!U111)</f>
        <v>3.9146486426757297E-2</v>
      </c>
    </row>
    <row r="112" spans="1:21" s="51" customFormat="1" ht="11.5" x14ac:dyDescent="0.25">
      <c r="A112" s="51">
        <f>'FY2016 RPDC '!A110</f>
        <v>107</v>
      </c>
      <c r="B112" s="51">
        <f>'FY2016 RPDC '!B110</f>
        <v>657</v>
      </c>
      <c r="C112" s="51">
        <f>'FY2016 RPDC '!C110</f>
        <v>657</v>
      </c>
      <c r="D112" s="56" t="str">
        <f>'FY2016 RPDC '!D110</f>
        <v>EDDYVILLE-BLAKESBURG-FREMONT</v>
      </c>
      <c r="E112" s="139">
        <f>IF(ISERROR((RealAuthFY11!E112-RealAuthFY10!E112)/RealAuthFY10!E112),"",(RealAuthFY11!E112-RealAuthFY10!E112)/RealAuthFY10!E112)</f>
        <v>1.0383852525959605E-2</v>
      </c>
      <c r="F112" s="139">
        <f>IF(ISERROR((RealAuthFY11!F112-RealAuthFY10!F112)/RealAuthFY10!F112),"",(RealAuthFY11!F112-RealAuthFY10!F112)/RealAuthFY10!F112)</f>
        <v>1.2566760917373547E-2</v>
      </c>
      <c r="G112" s="139">
        <f>IF(ISERROR((RealAuthFY11!G112-RealAuthFY10!G112)/RealAuthFY10!G112),"",(RealAuthFY11!G112-RealAuthFY10!G112)/RealAuthFY10!G112)</f>
        <v>2.308102983359233E-2</v>
      </c>
      <c r="H112" s="139">
        <f>IF(ISERROR((RealAuthFY11!H112-RealAuthFY10!H112)/RealAuthFY10!H112),"",(RealAuthFY11!H112-RealAuthFY10!H112)/RealAuthFY10!H112)</f>
        <v>-1</v>
      </c>
      <c r="I112" s="139">
        <f>IF(ISERROR((RealAuthFY11!I112-RealAuthFY10!I112)/RealAuthFY10!I112),"",(RealAuthFY11!I112-RealAuthFY10!I112)/RealAuthFY10!I112)</f>
        <v>1.9132667498929244E-2</v>
      </c>
      <c r="J112" s="139">
        <f>IF(ISERROR((RealAuthFY11!J112-RealAuthFY10!J112)/RealAuthFY10!J112),"",(RealAuthFY11!J112-RealAuthFY10!J112)/RealAuthFY10!J112)</f>
        <v>-0.10755461165048544</v>
      </c>
      <c r="K112" s="139">
        <f>IF(ISERROR((RealAuthFY11!K112-RealAuthFY10!K112)/RealAuthFY10!K112),"",(RealAuthFY11!K112-RealAuthFY10!K112)/RealAuthFY10!K112)</f>
        <v>1.0398751733703191</v>
      </c>
      <c r="L112" s="139">
        <f>IF(ISERROR((RealAuthFY11!L112-RealAuthFY10!L112)/RealAuthFY10!L112),"",(RealAuthFY11!L112-RealAuthFY10!L112)/RealAuthFY10!L112)</f>
        <v>0.13993024394223708</v>
      </c>
      <c r="M112" s="139">
        <f>IF(ISERROR((RealAuthFY11!M112-RealAuthFY10!M112)/RealAuthFY10!M112),"",(RealAuthFY11!M112-RealAuthFY10!M112)/RealAuthFY10!M112)</f>
        <v>-0.32004160887656036</v>
      </c>
      <c r="N112" s="139">
        <f>IF(ISERROR((RealAuthFY11!N112-RealAuthFY10!N112)/RealAuthFY10!N112),"",(RealAuthFY11!N112-RealAuthFY10!N112)/RealAuthFY10!N112)</f>
        <v>0</v>
      </c>
      <c r="O112" s="139" t="str">
        <f>IF(ISERROR((RealAuthFY11!O112-RealAuthFY10!O112)/RealAuthFY10!O112),"",(RealAuthFY11!O112-RealAuthFY10!O112)/RealAuthFY10!O112)</f>
        <v/>
      </c>
      <c r="P112" s="139" t="str">
        <f>IF(ISERROR((RealAuthFY11!P112-RealAuthFY10!P112)/RealAuthFY10!P112),"",(RealAuthFY11!P112-RealAuthFY10!P112)/RealAuthFY10!P112)</f>
        <v/>
      </c>
      <c r="Q112" s="139">
        <f>IF(ISERROR((RealAuthFY11!Q112-RealAuthFY10!Q112)/RealAuthFY10!Q112),"",(RealAuthFY11!Q112-RealAuthFY10!Q112)/RealAuthFY10!Q112)</f>
        <v>-0.15591372136400594</v>
      </c>
      <c r="R112" s="139">
        <f>IF(ISERROR((RealAuthFY11!R112-RealAuthFY10!R112)/RealAuthFY10!R112),"",(RealAuthFY11!R112-RealAuthFY10!R112)/RealAuthFY10!R112)</f>
        <v>1.0931703245682403</v>
      </c>
      <c r="S112" s="139">
        <f>IF(ISERROR((RealAuthFY11!S112-RealAuthFY10!S112)/RealAuthFY10!S112),"",(RealAuthFY11!S112-RealAuthFY10!S112)/RealAuthFY10!S112)</f>
        <v>1.0933542413783504</v>
      </c>
      <c r="T112" s="139">
        <f>IF(ISERROR((RealAuthFY11!T112-RealAuthFY10!T112)/RealAuthFY10!T112),"",(RealAuthFY11!T112-RealAuthFY10!T112)/RealAuthFY10!T112)</f>
        <v>1.0932758578170036</v>
      </c>
      <c r="U112" s="139">
        <f>IF(ISERROR((RealAuthFY11!U112-RealAuthFY10!U112)/RealAuthFY10!U112),"",(RealAuthFY11!U112-RealAuthFY10!U112)/RealAuthFY10!U112)</f>
        <v>7.0788246112235539E-2</v>
      </c>
    </row>
    <row r="113" spans="1:21" s="51" customFormat="1" ht="11.5" x14ac:dyDescent="0.25">
      <c r="A113" s="51">
        <f>'FY2016 RPDC '!A111</f>
        <v>108</v>
      </c>
      <c r="B113" s="51">
        <f>'FY2016 RPDC '!B111</f>
        <v>1989</v>
      </c>
      <c r="C113" s="51">
        <f>'FY2016 RPDC '!C111</f>
        <v>1989</v>
      </c>
      <c r="D113" s="56" t="str">
        <f>'FY2016 RPDC '!D111</f>
        <v>EDGEWOOD-COLESBURG</v>
      </c>
      <c r="E113" s="139">
        <f>IF(ISERROR((RealAuthFY11!E113-RealAuthFY10!E113)/RealAuthFY10!E113),"",(RealAuthFY11!E113-RealAuthFY10!E113)/RealAuthFY10!E113)</f>
        <v>-1.2077294685990338E-2</v>
      </c>
      <c r="F113" s="139">
        <f>IF(ISERROR((RealAuthFY11!F113-RealAuthFY10!F113)/RealAuthFY10!F113),"",(RealAuthFY11!F113-RealAuthFY10!F113)/RealAuthFY10!F113)</f>
        <v>1.2566760917373547E-2</v>
      </c>
      <c r="G113" s="139">
        <f>IF(ISERROR((RealAuthFY11!G113-RealAuthFY10!G113)/RealAuthFY10!G113),"",(RealAuthFY11!G113-RealAuthFY10!G113)/RealAuthFY10!G113)</f>
        <v>3.3769375653570222E-4</v>
      </c>
      <c r="H113" s="139">
        <f>IF(ISERROR((RealAuthFY11!H113-RealAuthFY10!H113)/RealAuthFY10!H113),"",(RealAuthFY11!H113-RealAuthFY10!H113)/RealAuthFY10!H113)</f>
        <v>8.6215662856177419E-2</v>
      </c>
      <c r="I113" s="139">
        <f>IF(ISERROR((RealAuthFY11!I113-RealAuthFY10!I113)/RealAuthFY10!I113),"",(RealAuthFY11!I113-RealAuthFY10!I113)/RealAuthFY10!I113)</f>
        <v>1.0948759067428504E-3</v>
      </c>
      <c r="J113" s="139">
        <f>IF(ISERROR((RealAuthFY11!J113-RealAuthFY10!J113)/RealAuthFY10!J113),"",(RealAuthFY11!J113-RealAuthFY10!J113)/RealAuthFY10!J113)</f>
        <v>-8.0384143152725046E-2</v>
      </c>
      <c r="K113" s="139">
        <f>IF(ISERROR((RealAuthFY11!K113-RealAuthFY10!K113)/RealAuthFY10!K113),"",(RealAuthFY11!K113-RealAuthFY10!K113)/RealAuthFY10!K113)</f>
        <v>1.9937586685159502E-2</v>
      </c>
      <c r="L113" s="139">
        <f>IF(ISERROR((RealAuthFY11!L113-RealAuthFY10!L113)/RealAuthFY10!L113),"",(RealAuthFY11!L113-RealAuthFY10!L113)/RealAuthFY10!L113)</f>
        <v>0.18547719499531617</v>
      </c>
      <c r="M113" s="139">
        <f>IF(ISERROR((RealAuthFY11!M113-RealAuthFY10!M113)/RealAuthFY10!M113),"",(RealAuthFY11!M113-RealAuthFY10!M113)/RealAuthFY10!M113)</f>
        <v>-0.14325242718446601</v>
      </c>
      <c r="N113" s="139" t="str">
        <f>IF(ISERROR((RealAuthFY11!N113-RealAuthFY10!N113)/RealAuthFY10!N113),"",(RealAuthFY11!N113-RealAuthFY10!N113)/RealAuthFY10!N113)</f>
        <v/>
      </c>
      <c r="O113" s="139" t="str">
        <f>IF(ISERROR((RealAuthFY11!O113-RealAuthFY10!O113)/RealAuthFY10!O113),"",(RealAuthFY11!O113-RealAuthFY10!O113)/RealAuthFY10!O113)</f>
        <v/>
      </c>
      <c r="P113" s="139">
        <f>IF(ISERROR((RealAuthFY11!P113-RealAuthFY10!P113)/RealAuthFY10!P113),"",(RealAuthFY11!P113-RealAuthFY10!P113)/RealAuthFY10!P113)</f>
        <v>-0.10755461165048549</v>
      </c>
      <c r="Q113" s="139">
        <f>IF(ISERROR((RealAuthFY11!Q113-RealAuthFY10!Q113)/RealAuthFY10!Q113),"",(RealAuthFY11!Q113-RealAuthFY10!Q113)/RealAuthFY10!Q113)</f>
        <v>-0.11605409153952854</v>
      </c>
      <c r="R113" s="139">
        <f>IF(ISERROR((RealAuthFY11!R113-RealAuthFY10!R113)/RealAuthFY10!R113),"",(RealAuthFY11!R113-RealAuthFY10!R113)/RealAuthFY10!R113)</f>
        <v>8.6553365502532757E-7</v>
      </c>
      <c r="S113" s="139">
        <f>IF(ISERROR((RealAuthFY11!S113-RealAuthFY10!S113)/RealAuthFY10!S113),"",(RealAuthFY11!S113-RealAuthFY10!S113)/RealAuthFY10!S113)</f>
        <v>3.5780010185723346E-6</v>
      </c>
      <c r="T113" s="139">
        <f>IF(ISERROR((RealAuthFY11!T113-RealAuthFY10!T113)/RealAuthFY10!T113),"",(RealAuthFY11!T113-RealAuthFY10!T113)/RealAuthFY10!T113)</f>
        <v>8.6434814762015748E-6</v>
      </c>
      <c r="U113" s="139">
        <f>IF(ISERROR((RealAuthFY11!U113-RealAuthFY10!U113)/RealAuthFY10!U113),"",(RealAuthFY11!U113-RealAuthFY10!U113)/RealAuthFY10!U113)</f>
        <v>1.4227390710061249E-2</v>
      </c>
    </row>
    <row r="114" spans="1:21" s="51" customFormat="1" ht="11.5" x14ac:dyDescent="0.25">
      <c r="A114" s="51">
        <f>'FY2016 RPDC '!A112</f>
        <v>109</v>
      </c>
      <c r="B114" s="51">
        <f>'FY2016 RPDC '!B112</f>
        <v>2007</v>
      </c>
      <c r="C114" s="51">
        <f>'FY2016 RPDC '!C112</f>
        <v>2007</v>
      </c>
      <c r="D114" s="56" t="str">
        <f>'FY2016 RPDC '!D112</f>
        <v>ELDORA-NEW PROVIDENCE</v>
      </c>
      <c r="E114" s="139">
        <f>IF(ISERROR((RealAuthFY11!E114-RealAuthFY10!E114)/RealAuthFY10!E114),"",(RealAuthFY11!E114-RealAuthFY10!E114)/RealAuthFY10!E114)</f>
        <v>1.5847860538827259E-2</v>
      </c>
      <c r="F114" s="139">
        <f>IF(ISERROR((RealAuthFY11!F114-RealAuthFY10!F114)/RealAuthFY10!F114),"",(RealAuthFY11!F114-RealAuthFY10!F114)/RealAuthFY10!F114)</f>
        <v>1.2566760917373547E-2</v>
      </c>
      <c r="G114" s="139">
        <f>IF(ISERROR((RealAuthFY11!G114-RealAuthFY10!G114)/RealAuthFY10!G114),"",(RealAuthFY11!G114-RealAuthFY10!G114)/RealAuthFY10!G114)</f>
        <v>2.8613777730644125E-2</v>
      </c>
      <c r="H114" s="139" t="str">
        <f>IF(ISERROR((RealAuthFY11!H114-RealAuthFY10!H114)/RealAuthFY10!H114),"",(RealAuthFY11!H114-RealAuthFY10!H114)/RealAuthFY10!H114)</f>
        <v/>
      </c>
      <c r="I114" s="139">
        <f>IF(ISERROR((RealAuthFY11!I114-RealAuthFY10!I114)/RealAuthFY10!I114),"",(RealAuthFY11!I114-RealAuthFY10!I114)/RealAuthFY10!I114)</f>
        <v>2.8613777730644125E-2</v>
      </c>
      <c r="J114" s="139">
        <f>IF(ISERROR((RealAuthFY11!J114-RealAuthFY10!J114)/RealAuthFY10!J114),"",(RealAuthFY11!J114-RealAuthFY10!J114)/RealAuthFY10!J114)</f>
        <v>-4.5864838262270141E-2</v>
      </c>
      <c r="K114" s="139" t="str">
        <f>IF(ISERROR((RealAuthFY11!K114-RealAuthFY10!K114)/RealAuthFY10!K114),"",(RealAuthFY11!K114-RealAuthFY10!K114)/RealAuthFY10!K114)</f>
        <v/>
      </c>
      <c r="L114" s="139">
        <f>IF(ISERROR((RealAuthFY11!L114-RealAuthFY10!L114)/RealAuthFY10!L114),"",(RealAuthFY11!L114-RealAuthFY10!L114)/RealAuthFY10!L114)</f>
        <v>4.1246008450795081E-3</v>
      </c>
      <c r="M114" s="139" t="str">
        <f>IF(ISERROR((RealAuthFY11!M114-RealAuthFY10!M114)/RealAuthFY10!M114),"",(RealAuthFY11!M114-RealAuthFY10!M114)/RealAuthFY10!M114)</f>
        <v/>
      </c>
      <c r="N114" s="139">
        <f>IF(ISERROR((RealAuthFY11!N114-RealAuthFY10!N114)/RealAuthFY10!N114),"",(RealAuthFY11!N114-RealAuthFY10!N114)/RealAuthFY10!N114)</f>
        <v>0</v>
      </c>
      <c r="O114" s="139" t="str">
        <f>IF(ISERROR((RealAuthFY11!O114-RealAuthFY10!O114)/RealAuthFY10!O114),"",(RealAuthFY11!O114-RealAuthFY10!O114)/RealAuthFY10!O114)</f>
        <v/>
      </c>
      <c r="P114" s="139">
        <f>IF(ISERROR((RealAuthFY11!P114-RealAuthFY10!P114)/RealAuthFY10!P114),"",(RealAuthFY11!P114-RealAuthFY10!P114)/RealAuthFY10!P114)</f>
        <v>-1</v>
      </c>
      <c r="Q114" s="139">
        <f>IF(ISERROR((RealAuthFY11!Q114-RealAuthFY10!Q114)/RealAuthFY10!Q114),"",(RealAuthFY11!Q114-RealAuthFY10!Q114)/RealAuthFY10!Q114)</f>
        <v>0.32591886269070741</v>
      </c>
      <c r="R114" s="139">
        <f>IF(ISERROR((RealAuthFY11!R114-RealAuthFY10!R114)/RealAuthFY10!R114),"",(RealAuthFY11!R114-RealAuthFY10!R114)/RealAuthFY10!R114)</f>
        <v>0.34255095808698749</v>
      </c>
      <c r="S114" s="139">
        <f>IF(ISERROR((RealAuthFY11!S114-RealAuthFY10!S114)/RealAuthFY10!S114),"",(RealAuthFY11!S114-RealAuthFY10!S114)/RealAuthFY10!S114)</f>
        <v>0.34249920094173875</v>
      </c>
      <c r="T114" s="139">
        <f>IF(ISERROR((RealAuthFY11!T114-RealAuthFY10!T114)/RealAuthFY10!T114),"",(RealAuthFY11!T114-RealAuthFY10!T114)/RealAuthFY10!T114)</f>
        <v>0.34255019038725598</v>
      </c>
      <c r="U114" s="139">
        <f>IF(ISERROR((RealAuthFY11!U114-RealAuthFY10!U114)/RealAuthFY10!U114),"",(RealAuthFY11!U114-RealAuthFY10!U114)/RealAuthFY10!U114)</f>
        <v>5.2236799267975066E-2</v>
      </c>
    </row>
    <row r="115" spans="1:21" s="51" customFormat="1" ht="11.5" x14ac:dyDescent="0.25">
      <c r="A115" s="51">
        <f>'FY2016 RPDC '!A113</f>
        <v>111</v>
      </c>
      <c r="B115" s="51">
        <f>'FY2016 RPDC '!B113</f>
        <v>2088</v>
      </c>
      <c r="C115" s="51">
        <f>'FY2016 RPDC '!C113</f>
        <v>2088</v>
      </c>
      <c r="D115" s="56" t="str">
        <f>'FY2016 RPDC '!D113</f>
        <v>EMMETSBURG</v>
      </c>
      <c r="E115" s="139">
        <f>IF(ISERROR((RealAuthFY11!E115-RealAuthFY10!E115)/RealAuthFY10!E115),"",(RealAuthFY11!E115-RealAuthFY10!E115)/RealAuthFY10!E115)</f>
        <v>-3.1848086124401848E-2</v>
      </c>
      <c r="F115" s="139">
        <f>IF(ISERROR((RealAuthFY11!F115-RealAuthFY10!F115)/RealAuthFY10!F115),"",(RealAuthFY11!F115-RealAuthFY10!F115)/RealAuthFY10!F115)</f>
        <v>1.2328556017876406E-2</v>
      </c>
      <c r="G115" s="139">
        <f>IF(ISERROR((RealAuthFY11!G115-RealAuthFY10!G115)/RealAuthFY10!G115),"",(RealAuthFY11!G115-RealAuthFY10!G115)/RealAuthFY10!G115)</f>
        <v>-1.9912125853400686E-2</v>
      </c>
      <c r="H115" s="139" t="str">
        <f>IF(ISERROR((RealAuthFY11!H115-RealAuthFY10!H115)/RealAuthFY10!H115),"",(RealAuthFY11!H115-RealAuthFY10!H115)/RealAuthFY10!H115)</f>
        <v/>
      </c>
      <c r="I115" s="139">
        <f>IF(ISERROR((RealAuthFY11!I115-RealAuthFY10!I115)/RealAuthFY10!I115),"",(RealAuthFY11!I115-RealAuthFY10!I115)/RealAuthFY10!I115)</f>
        <v>9.9999999999999308E-3</v>
      </c>
      <c r="J115" s="139">
        <f>IF(ISERROR((RealAuthFY11!J115-RealAuthFY10!J115)/RealAuthFY10!J115),"",(RealAuthFY11!J115-RealAuthFY10!J115)/RealAuthFY10!J115)</f>
        <v>-5.0486675252625249E-2</v>
      </c>
      <c r="K115" s="139">
        <f>IF(ISERROR((RealAuthFY11!K115-RealAuthFY10!K115)/RealAuthFY10!K115),"",(RealAuthFY11!K115-RealAuthFY10!K115)/RealAuthFY10!K115)</f>
        <v>-0.1411051901598657</v>
      </c>
      <c r="L115" s="139">
        <f>IF(ISERROR((RealAuthFY11!L115-RealAuthFY10!L115)/RealAuthFY10!L115),"",(RealAuthFY11!L115-RealAuthFY10!L115)/RealAuthFY10!L115)</f>
        <v>-0.27147315236774322</v>
      </c>
      <c r="M115" s="139">
        <f>IF(ISERROR((RealAuthFY11!M115-RealAuthFY10!M115)/RealAuthFY10!M115),"",(RealAuthFY11!M115-RealAuthFY10!M115)/RealAuthFY10!M115)</f>
        <v>-9.6536767349874125E-2</v>
      </c>
      <c r="N115" s="139">
        <f>IF(ISERROR((RealAuthFY11!N115-RealAuthFY10!N115)/RealAuthFY10!N115),"",(RealAuthFY11!N115-RealAuthFY10!N115)/RealAuthFY10!N115)</f>
        <v>0</v>
      </c>
      <c r="O115" s="139" t="str">
        <f>IF(ISERROR((RealAuthFY11!O115-RealAuthFY10!O115)/RealAuthFY10!O115),"",(RealAuthFY11!O115-RealAuthFY10!O115)/RealAuthFY10!O115)</f>
        <v/>
      </c>
      <c r="P115" s="139">
        <f>IF(ISERROR((RealAuthFY11!P115-RealAuthFY10!P115)/RealAuthFY10!P115),"",(RealAuthFY11!P115-RealAuthFY10!P115)/RealAuthFY10!P115)</f>
        <v>-0.44367040726264023</v>
      </c>
      <c r="Q115" s="139" t="str">
        <f>IF(ISERROR((RealAuthFY11!Q115-RealAuthFY10!Q115)/RealAuthFY10!Q115),"",(RealAuthFY11!Q115-RealAuthFY10!Q115)/RealAuthFY10!Q115)</f>
        <v/>
      </c>
      <c r="R115" s="139">
        <f>IF(ISERROR((RealAuthFY11!R115-RealAuthFY10!R115)/RealAuthFY10!R115),"",(RealAuthFY11!R115-RealAuthFY10!R115)/RealAuthFY10!R115)</f>
        <v>2.5861304167884843E-2</v>
      </c>
      <c r="S115" s="139">
        <f>IF(ISERROR((RealAuthFY11!S115-RealAuthFY10!S115)/RealAuthFY10!S115),"",(RealAuthFY11!S115-RealAuthFY10!S115)/RealAuthFY10!S115)</f>
        <v>2.5862068965517206E-2</v>
      </c>
      <c r="T115" s="139">
        <f>IF(ISERROR((RealAuthFY11!T115-RealAuthFY10!T115)/RealAuthFY10!T115),"",(RealAuthFY11!T115-RealAuthFY10!T115)/RealAuthFY10!T115)</f>
        <v>2.5795241913926893E-2</v>
      </c>
      <c r="U115" s="139">
        <f>IF(ISERROR((RealAuthFY11!U115-RealAuthFY10!U115)/RealAuthFY10!U115),"",(RealAuthFY11!U115-RealAuthFY10!U115)/RealAuthFY10!U115)</f>
        <v>4.6350669018334283E-2</v>
      </c>
    </row>
    <row r="116" spans="1:21" s="51" customFormat="1" ht="11.5" x14ac:dyDescent="0.25">
      <c r="A116" s="51" t="e">
        <f>'FY2016 RPDC '!#REF!</f>
        <v>#REF!</v>
      </c>
      <c r="B116" s="51" t="e">
        <f>'FY2016 RPDC '!#REF!</f>
        <v>#REF!</v>
      </c>
      <c r="C116" s="51" t="e">
        <f>'FY2016 RPDC '!#REF!</f>
        <v>#REF!</v>
      </c>
      <c r="D116" s="56" t="e">
        <f>'FY2016 RPDC '!#REF!</f>
        <v>#REF!</v>
      </c>
      <c r="E116" s="139" t="str">
        <f>IF(ISERROR((RealAuthFY11!E116-RealAuthFY10!E116)/RealAuthFY10!E116),"",(RealAuthFY11!E116-RealAuthFY10!E116)/RealAuthFY10!E116)</f>
        <v/>
      </c>
      <c r="F116" s="139" t="str">
        <f>IF(ISERROR((RealAuthFY11!F116-RealAuthFY10!F116)/RealAuthFY10!F116),"",(RealAuthFY11!F116-RealAuthFY10!F116)/RealAuthFY10!F116)</f>
        <v/>
      </c>
      <c r="G116" s="139" t="str">
        <f>IF(ISERROR((RealAuthFY11!G116-RealAuthFY10!G116)/RealAuthFY10!G116),"",(RealAuthFY11!G116-RealAuthFY10!G116)/RealAuthFY10!G116)</f>
        <v/>
      </c>
      <c r="H116" s="139" t="str">
        <f>IF(ISERROR((RealAuthFY11!H116-RealAuthFY10!H116)/RealAuthFY10!H116),"",(RealAuthFY11!H116-RealAuthFY10!H116)/RealAuthFY10!H116)</f>
        <v/>
      </c>
      <c r="I116" s="139" t="str">
        <f>IF(ISERROR((RealAuthFY11!I116-RealAuthFY10!I116)/RealAuthFY10!I116),"",(RealAuthFY11!I116-RealAuthFY10!I116)/RealAuthFY10!I116)</f>
        <v/>
      </c>
      <c r="J116" s="139">
        <f>IF(ISERROR((RealAuthFY11!J116-RealAuthFY10!J116)/RealAuthFY10!J116),"",(RealAuthFY11!J116-RealAuthFY10!J116)/RealAuthFY10!J116)</f>
        <v>-0.21586416952887044</v>
      </c>
      <c r="K116" s="139">
        <f>IF(ISERROR((RealAuthFY11!K116-RealAuthFY10!K116)/RealAuthFY10!K116),"",(RealAuthFY11!K116-RealAuthFY10!K116)/RealAuthFY10!K116)</f>
        <v>1.0387531592249368</v>
      </c>
      <c r="L116" s="139">
        <f>IF(ISERROR((RealAuthFY11!L116-RealAuthFY10!L116)/RealAuthFY10!L116),"",(RealAuthFY11!L116-RealAuthFY10!L116)/RealAuthFY10!L116)</f>
        <v>8.3087615838247683E-2</v>
      </c>
      <c r="M116" s="139" t="str">
        <f>IF(ISERROR((RealAuthFY11!M116-RealAuthFY10!M116)/RealAuthFY10!M116),"",(RealAuthFY11!M116-RealAuthFY10!M116)/RealAuthFY10!M116)</f>
        <v/>
      </c>
      <c r="N116" s="139">
        <f>IF(ISERROR((RealAuthFY11!N116-RealAuthFY10!N116)/RealAuthFY10!N116),"",(RealAuthFY11!N116-RealAuthFY10!N116)/RealAuthFY10!N116)</f>
        <v>0</v>
      </c>
      <c r="O116" s="139" t="str">
        <f>IF(ISERROR((RealAuthFY11!O116-RealAuthFY10!O116)/RealAuthFY10!O116),"",(RealAuthFY11!O116-RealAuthFY10!O116)/RealAuthFY10!O116)</f>
        <v/>
      </c>
      <c r="P116" s="139" t="str">
        <f>IF(ISERROR((RealAuthFY11!P116-RealAuthFY10!P116)/RealAuthFY10!P116),"",(RealAuthFY11!P116-RealAuthFY10!P116)/RealAuthFY10!P116)</f>
        <v/>
      </c>
      <c r="Q116" s="139" t="str">
        <f>IF(ISERROR((RealAuthFY11!Q116-RealAuthFY10!Q116)/RealAuthFY10!Q116),"",(RealAuthFY11!Q116-RealAuthFY10!Q116)/RealAuthFY10!Q116)</f>
        <v/>
      </c>
      <c r="R116" s="139" t="str">
        <f>IF(ISERROR((RealAuthFY11!R116-RealAuthFY10!R116)/RealAuthFY10!R116),"",(RealAuthFY11!R116-RealAuthFY10!R116)/RealAuthFY10!R116)</f>
        <v/>
      </c>
      <c r="S116" s="139" t="str">
        <f>IF(ISERROR((RealAuthFY11!S116-RealAuthFY10!S116)/RealAuthFY10!S116),"",(RealAuthFY11!S116-RealAuthFY10!S116)/RealAuthFY10!S116)</f>
        <v/>
      </c>
      <c r="T116" s="139" t="str">
        <f>IF(ISERROR((RealAuthFY11!T116-RealAuthFY10!T116)/RealAuthFY10!T116),"",(RealAuthFY11!T116-RealAuthFY10!T116)/RealAuthFY10!T116)</f>
        <v/>
      </c>
      <c r="U116" s="139" t="str">
        <f>IF(ISERROR((RealAuthFY11!U116-RealAuthFY10!U116)/RealAuthFY10!U116),"",(RealAuthFY11!U116-RealAuthFY10!U116)/RealAuthFY10!U116)</f>
        <v/>
      </c>
    </row>
    <row r="117" spans="1:21" s="51" customFormat="1" ht="11.5" x14ac:dyDescent="0.25">
      <c r="A117" s="51">
        <f>'FY2016 RPDC '!A114</f>
        <v>112</v>
      </c>
      <c r="B117" s="51">
        <f>'FY2016 RPDC '!B114</f>
        <v>2097</v>
      </c>
      <c r="C117" s="51">
        <f>'FY2016 RPDC '!C114</f>
        <v>2097</v>
      </c>
      <c r="D117" s="56" t="str">
        <f>'FY2016 RPDC '!D114</f>
        <v>ENGLISH VALLEYS</v>
      </c>
      <c r="E117" s="139">
        <f>IF(ISERROR((RealAuthFY11!E117-RealAuthFY10!E117)/RealAuthFY10!E117),"",(RealAuthFY11!E117-RealAuthFY10!E117)/RealAuthFY10!E117)</f>
        <v>-4.5771578029643037E-3</v>
      </c>
      <c r="F117" s="139">
        <f>IF(ISERROR((RealAuthFY11!F117-RealAuthFY10!F117)/RealAuthFY10!F117),"",(RealAuthFY11!F117-RealAuthFY10!F117)/RealAuthFY10!F117)</f>
        <v>1.2424289485945022E-2</v>
      </c>
      <c r="G117" s="139">
        <f>IF(ISERROR((RealAuthFY11!G117-RealAuthFY10!G117)/RealAuthFY10!G117),"",(RealAuthFY11!G117-RealAuthFY10!G117)/RealAuthFY10!G117)</f>
        <v>7.7903319767395965E-3</v>
      </c>
      <c r="H117" s="139" t="str">
        <f>IF(ISERROR((RealAuthFY11!H117-RealAuthFY10!H117)/RealAuthFY10!H117),"",(RealAuthFY11!H117-RealAuthFY10!H117)/RealAuthFY10!H117)</f>
        <v/>
      </c>
      <c r="I117" s="139">
        <f>IF(ISERROR((RealAuthFY11!I117-RealAuthFY10!I117)/RealAuthFY10!I117),"",(RealAuthFY11!I117-RealAuthFY10!I117)/RealAuthFY10!I117)</f>
        <v>9.999999999999962E-3</v>
      </c>
      <c r="J117" s="139">
        <f>IF(ISERROR((RealAuthFY11!J117-RealAuthFY10!J117)/RealAuthFY10!J117),"",(RealAuthFY11!J117-RealAuthFY10!J117)/RealAuthFY10!J117)</f>
        <v>0.32537769478866069</v>
      </c>
      <c r="K117" s="139">
        <f>IF(ISERROR((RealAuthFY11!K117-RealAuthFY10!K117)/RealAuthFY10!K117),"",(RealAuthFY11!K117-RealAuthFY10!K117)/RealAuthFY10!K117)</f>
        <v>-0.32031913087760994</v>
      </c>
      <c r="L117" s="139">
        <f>IF(ISERROR((RealAuthFY11!L117-RealAuthFY10!L117)/RealAuthFY10!L117),"",(RealAuthFY11!L117-RealAuthFY10!L117)/RealAuthFY10!L117)</f>
        <v>0.17013240536411475</v>
      </c>
      <c r="M117" s="139" t="str">
        <f>IF(ISERROR((RealAuthFY11!M117-RealAuthFY10!M117)/RealAuthFY10!M117),"",(RealAuthFY11!M117-RealAuthFY10!M117)/RealAuthFY10!M117)</f>
        <v/>
      </c>
      <c r="N117" s="139">
        <f>IF(ISERROR((RealAuthFY11!N117-RealAuthFY10!N117)/RealAuthFY10!N117),"",(RealAuthFY11!N117-RealAuthFY10!N117)/RealAuthFY10!N117)</f>
        <v>0</v>
      </c>
      <c r="O117" s="139" t="str">
        <f>IF(ISERROR((RealAuthFY11!O117-RealAuthFY10!O117)/RealAuthFY10!O117),"",(RealAuthFY11!O117-RealAuthFY10!O117)/RealAuthFY10!O117)</f>
        <v/>
      </c>
      <c r="P117" s="139">
        <f>IF(ISERROR((RealAuthFY11!P117-RealAuthFY10!P117)/RealAuthFY10!P117),"",(RealAuthFY11!P117-RealAuthFY10!P117)/RealAuthFY10!P117)</f>
        <v>1.9521303683585095E-2</v>
      </c>
      <c r="Q117" s="139" t="str">
        <f>IF(ISERROR((RealAuthFY11!Q117-RealAuthFY10!Q117)/RealAuthFY10!Q117),"",(RealAuthFY11!Q117-RealAuthFY10!Q117)/RealAuthFY10!Q117)</f>
        <v/>
      </c>
      <c r="R117" s="139">
        <f>IF(ISERROR((RealAuthFY11!R117-RealAuthFY10!R117)/RealAuthFY10!R117),"",(RealAuthFY11!R117-RealAuthFY10!R117)/RealAuthFY10!R117)</f>
        <v>6.902113226452559E-7</v>
      </c>
      <c r="S117" s="139">
        <f>IF(ISERROR((RealAuthFY11!S117-RealAuthFY10!S117)/RealAuthFY10!S117),"",(RealAuthFY11!S117-RealAuthFY10!S117)/RealAuthFY10!S117)</f>
        <v>-1.2115554472336807E-5</v>
      </c>
      <c r="T117" s="139">
        <f>IF(ISERROR((RealAuthFY11!T117-RealAuthFY10!T117)/RealAuthFY10!T117),"",(RealAuthFY11!T117-RealAuthFY10!T117)/RealAuthFY10!T117)</f>
        <v>4.9649071881919062E-6</v>
      </c>
      <c r="U117" s="139">
        <f>IF(ISERROR((RealAuthFY11!U117-RealAuthFY10!U117)/RealAuthFY10!U117),"",(RealAuthFY11!U117-RealAuthFY10!U117)/RealAuthFY10!U117)</f>
        <v>2.2278216799123708E-2</v>
      </c>
    </row>
    <row r="118" spans="1:21" s="51" customFormat="1" ht="11.5" x14ac:dyDescent="0.25">
      <c r="A118" s="51">
        <f>'FY2016 RPDC '!A115</f>
        <v>113</v>
      </c>
      <c r="B118" s="51">
        <f>'FY2016 RPDC '!B115</f>
        <v>2113</v>
      </c>
      <c r="C118" s="51">
        <f>'FY2016 RPDC '!C115</f>
        <v>2113</v>
      </c>
      <c r="D118" s="56" t="str">
        <f>'FY2016 RPDC '!D115</f>
        <v>ESSEX</v>
      </c>
      <c r="E118" s="139">
        <f>IF(ISERROR((RealAuthFY11!E118-RealAuthFY10!E118)/RealAuthFY10!E118),"",(RealAuthFY11!E118-RealAuthFY10!E118)/RealAuthFY10!E118)</f>
        <v>-6.1655405405405497E-2</v>
      </c>
      <c r="F118" s="139">
        <f>IF(ISERROR((RealAuthFY11!F118-RealAuthFY10!F118)/RealAuthFY10!F118),"",(RealAuthFY11!F118-RealAuthFY10!F118)/RealAuthFY10!F118)</f>
        <v>1.2566760917373547E-2</v>
      </c>
      <c r="G118" s="139">
        <f>IF(ISERROR((RealAuthFY11!G118-RealAuthFY10!G118)/RealAuthFY10!G118),"",(RealAuthFY11!G118-RealAuthFY10!G118)/RealAuthFY10!G118)</f>
        <v>-4.9863579284217481E-2</v>
      </c>
      <c r="H118" s="139" t="str">
        <f>IF(ISERROR((RealAuthFY11!H118-RealAuthFY10!H118)/RealAuthFY10!H118),"",(RealAuthFY11!H118-RealAuthFY10!H118)/RealAuthFY10!H118)</f>
        <v/>
      </c>
      <c r="I118" s="139">
        <f>IF(ISERROR((RealAuthFY11!I118-RealAuthFY10!I118)/RealAuthFY10!I118),"",(RealAuthFY11!I118-RealAuthFY10!I118)/RealAuthFY10!I118)</f>
        <v>9.9999999999999638E-3</v>
      </c>
      <c r="J118" s="139">
        <f>IF(ISERROR((RealAuthFY11!J118-RealAuthFY10!J118)/RealAuthFY10!J118),"",(RealAuthFY11!J118-RealAuthFY10!J118)/RealAuthFY10!J118)</f>
        <v>0.64217261300430384</v>
      </c>
      <c r="K118" s="139">
        <f>IF(ISERROR((RealAuthFY11!K118-RealAuthFY10!K118)/RealAuthFY10!K118),"",(RealAuthFY11!K118-RealAuthFY10!K118)/RealAuthFY10!K118)</f>
        <v>1.9688409518917992E-2</v>
      </c>
      <c r="L118" s="139">
        <f>IF(ISERROR((RealAuthFY11!L118-RealAuthFY10!L118)/RealAuthFY10!L118),"",(RealAuthFY11!L118-RealAuthFY10!L118)/RealAuthFY10!L118)</f>
        <v>1.8736673359169507</v>
      </c>
      <c r="M118" s="139">
        <f>IF(ISERROR((RealAuthFY11!M118-RealAuthFY10!M118)/RealAuthFY10!M118),"",(RealAuthFY11!M118-RealAuthFY10!M118)/RealAuthFY10!M118)</f>
        <v>-1</v>
      </c>
      <c r="N118" s="139">
        <f>IF(ISERROR((RealAuthFY11!N118-RealAuthFY10!N118)/RealAuthFY10!N118),"",(RealAuthFY11!N118-RealAuthFY10!N118)/RealAuthFY10!N118)</f>
        <v>0</v>
      </c>
      <c r="O118" s="139">
        <f>IF(ISERROR((RealAuthFY11!O118-RealAuthFY10!O118)/RealAuthFY10!O118),"",(RealAuthFY11!O118-RealAuthFY10!O118)/RealAuthFY10!O118)</f>
        <v>0</v>
      </c>
      <c r="P118" s="139" t="str">
        <f>IF(ISERROR((RealAuthFY11!P118-RealAuthFY10!P118)/RealAuthFY10!P118),"",(RealAuthFY11!P118-RealAuthFY10!P118)/RealAuthFY10!P118)</f>
        <v/>
      </c>
      <c r="Q118" s="139">
        <f>IF(ISERROR((RealAuthFY11!Q118-RealAuthFY10!Q118)/RealAuthFY10!Q118),"",(RealAuthFY11!Q118-RealAuthFY10!Q118)/RealAuthFY10!Q118)</f>
        <v>-0.1077726416709467</v>
      </c>
      <c r="R118" s="139">
        <f>IF(ISERROR((RealAuthFY11!R118-RealAuthFY10!R118)/RealAuthFY10!R118),"",(RealAuthFY11!R118-RealAuthFY10!R118)/RealAuthFY10!R118)</f>
        <v>9.9801432576891999E-7</v>
      </c>
      <c r="S118" s="139">
        <f>IF(ISERROR((RealAuthFY11!S118-RealAuthFY10!S118)/RealAuthFY10!S118),"",(RealAuthFY11!S118-RealAuthFY10!S118)/RealAuthFY10!S118)</f>
        <v>8.5136344362918758E-6</v>
      </c>
      <c r="T118" s="139">
        <f>IF(ISERROR((RealAuthFY11!T118-RealAuthFY10!T118)/RealAuthFY10!T118),"",(RealAuthFY11!T118-RealAuthFY10!T118)/RealAuthFY10!T118)</f>
        <v>-1.0375226686079943E-5</v>
      </c>
      <c r="U118" s="139">
        <f>IF(ISERROR((RealAuthFY11!U118-RealAuthFY10!U118)/RealAuthFY10!U118),"",(RealAuthFY11!U118-RealAuthFY10!U118)/RealAuthFY10!U118)</f>
        <v>-0.17723435808571852</v>
      </c>
    </row>
    <row r="119" spans="1:21" s="51" customFormat="1" ht="11.5" x14ac:dyDescent="0.25">
      <c r="A119" s="51">
        <f>'FY2016 RPDC '!A116</f>
        <v>114</v>
      </c>
      <c r="B119" s="51">
        <f>'FY2016 RPDC '!B116</f>
        <v>2124</v>
      </c>
      <c r="C119" s="51">
        <f>'FY2016 RPDC '!C116</f>
        <v>2124</v>
      </c>
      <c r="D119" s="56" t="str">
        <f>'FY2016 RPDC '!D116</f>
        <v>ESTHERVILLE-LINCOLN CENTRAL</v>
      </c>
      <c r="E119" s="139">
        <f>IF(ISERROR((RealAuthFY11!E119-RealAuthFY10!E119)/RealAuthFY10!E119),"",(RealAuthFY11!E119-RealAuthFY10!E119)/RealAuthFY10!E119)</f>
        <v>9.950610110400963E-3</v>
      </c>
      <c r="F119" s="139">
        <f>IF(ISERROR((RealAuthFY11!F119-RealAuthFY10!F119)/RealAuthFY10!F119),"",(RealAuthFY11!F119-RealAuthFY10!F119)/RealAuthFY10!F119)</f>
        <v>1.2531328320802004E-2</v>
      </c>
      <c r="G119" s="139">
        <f>IF(ISERROR((RealAuthFY11!G119-RealAuthFY10!G119)/RealAuthFY10!G119),"",(RealAuthFY11!G119-RealAuthFY10!G119)/RealAuthFY10!G119)</f>
        <v>2.260665606233626E-2</v>
      </c>
      <c r="H119" s="139" t="str">
        <f>IF(ISERROR((RealAuthFY11!H119-RealAuthFY10!H119)/RealAuthFY10!H119),"",(RealAuthFY11!H119-RealAuthFY10!H119)/RealAuthFY10!H119)</f>
        <v/>
      </c>
      <c r="I119" s="139">
        <f>IF(ISERROR((RealAuthFY11!I119-RealAuthFY10!I119)/RealAuthFY10!I119),"",(RealAuthFY11!I119-RealAuthFY10!I119)/RealAuthFY10!I119)</f>
        <v>2.260665606233626E-2</v>
      </c>
      <c r="J119" s="139">
        <f>IF(ISERROR((RealAuthFY11!J119-RealAuthFY10!J119)/RealAuthFY10!J119),"",(RealAuthFY11!J119-RealAuthFY10!J119)/RealAuthFY10!J119)</f>
        <v>-0.14128966069462526</v>
      </c>
      <c r="K119" s="139">
        <f>IF(ISERROR((RealAuthFY11!K119-RealAuthFY10!K119)/RealAuthFY10!K119),"",(RealAuthFY11!K119-RealAuthFY10!K119)/RealAuthFY10!K119)</f>
        <v>0.69989597780859913</v>
      </c>
      <c r="L119" s="139">
        <f>IF(ISERROR((RealAuthFY11!L119-RealAuthFY10!L119)/RealAuthFY10!L119),"",(RealAuthFY11!L119-RealAuthFY10!L119)/RealAuthFY10!L119)</f>
        <v>-8.2409091563524231E-2</v>
      </c>
      <c r="M119" s="139" t="str">
        <f>IF(ISERROR((RealAuthFY11!M119-RealAuthFY10!M119)/RealAuthFY10!M119),"",(RealAuthFY11!M119-RealAuthFY10!M119)/RealAuthFY10!M119)</f>
        <v/>
      </c>
      <c r="N119" s="139" t="str">
        <f>IF(ISERROR((RealAuthFY11!N119-RealAuthFY10!N119)/RealAuthFY10!N119),"",(RealAuthFY11!N119-RealAuthFY10!N119)/RealAuthFY10!N119)</f>
        <v/>
      </c>
      <c r="O119" s="139" t="str">
        <f>IF(ISERROR((RealAuthFY11!O119-RealAuthFY10!O119)/RealAuthFY10!O119),"",(RealAuthFY11!O119-RealAuthFY10!O119)/RealAuthFY10!O119)</f>
        <v/>
      </c>
      <c r="P119" s="139" t="str">
        <f>IF(ISERROR((RealAuthFY11!P119-RealAuthFY10!P119)/RealAuthFY10!P119),"",(RealAuthFY11!P119-RealAuthFY10!P119)/RealAuthFY10!P119)</f>
        <v/>
      </c>
      <c r="Q119" s="139" t="str">
        <f>IF(ISERROR((RealAuthFY11!Q119-RealAuthFY10!Q119)/RealAuthFY10!Q119),"",(RealAuthFY11!Q119-RealAuthFY10!Q119)/RealAuthFY10!Q119)</f>
        <v/>
      </c>
      <c r="R119" s="139">
        <f>IF(ISERROR((RealAuthFY11!R119-RealAuthFY10!R119)/RealAuthFY10!R119),"",(RealAuthFY11!R119-RealAuthFY10!R119)/RealAuthFY10!R119)</f>
        <v>4.6959894158472153</v>
      </c>
      <c r="S119" s="139">
        <f>IF(ISERROR((RealAuthFY11!S119-RealAuthFY10!S119)/RealAuthFY10!S119),"",(RealAuthFY11!S119-RealAuthFY10!S119)/RealAuthFY10!S119)</f>
        <v>4.6963499512272282</v>
      </c>
      <c r="T119" s="139">
        <f>IF(ISERROR((RealAuthFY11!T119-RealAuthFY10!T119)/RealAuthFY10!T119),"",(RealAuthFY11!T119-RealAuthFY10!T119)/RealAuthFY10!T119)</f>
        <v>4.6960902223458669</v>
      </c>
      <c r="U119" s="139">
        <f>IF(ISERROR((RealAuthFY11!U119-RealAuthFY10!U119)/RealAuthFY10!U119),"",(RealAuthFY11!U119-RealAuthFY10!U119)/RealAuthFY10!U119)</f>
        <v>0.11655241448838484</v>
      </c>
    </row>
    <row r="120" spans="1:21" s="51" customFormat="1" ht="11.5" x14ac:dyDescent="0.25">
      <c r="A120" s="51">
        <f>'FY2016 RPDC '!A117</f>
        <v>115</v>
      </c>
      <c r="B120" s="51">
        <f>'FY2016 RPDC '!B117</f>
        <v>2151</v>
      </c>
      <c r="C120" s="51">
        <f>'FY2016 RPDC '!C117</f>
        <v>2151</v>
      </c>
      <c r="D120" s="56" t="str">
        <f>'FY2016 RPDC '!D117</f>
        <v>EXIRA-ELK HORN-KIMBALLTON</v>
      </c>
      <c r="E120" s="139">
        <f>IF(ISERROR((RealAuthFY11!E120-RealAuthFY10!E120)/RealAuthFY10!E120),"",(RealAuthFY11!E120-RealAuthFY10!E120)/RealAuthFY10!E120)</f>
        <v>-5.1111620444648204E-2</v>
      </c>
      <c r="F120" s="139">
        <f>IF(ISERROR((RealAuthFY11!F120-RealAuthFY10!F120)/RealAuthFY10!F120),"",(RealAuthFY11!F120-RealAuthFY10!F120)/RealAuthFY10!F120)</f>
        <v>1.2403100775193798E-2</v>
      </c>
      <c r="G120" s="139">
        <f>IF(ISERROR((RealAuthFY11!G120-RealAuthFY10!G120)/RealAuthFY10!G120),"",(RealAuthFY11!G120-RealAuthFY10!G120)/RealAuthFY10!G120)</f>
        <v>-3.9342462248612806E-2</v>
      </c>
      <c r="H120" s="139" t="str">
        <f>IF(ISERROR((RealAuthFY11!H120-RealAuthFY10!H120)/RealAuthFY10!H120),"",(RealAuthFY11!H120-RealAuthFY10!H120)/RealAuthFY10!H120)</f>
        <v/>
      </c>
      <c r="I120" s="139">
        <f>IF(ISERROR((RealAuthFY11!I120-RealAuthFY10!I120)/RealAuthFY10!I120),"",(RealAuthFY11!I120-RealAuthFY10!I120)/RealAuthFY10!I120)</f>
        <v>1.0000000000000033E-2</v>
      </c>
      <c r="J120" s="139">
        <f>IF(ISERROR((RealAuthFY11!J120-RealAuthFY10!J120)/RealAuthFY10!J120),"",(RealAuthFY11!J120-RealAuthFY10!J120)/RealAuthFY10!J120)</f>
        <v>0.24375068500080094</v>
      </c>
      <c r="K120" s="139">
        <f>IF(ISERROR((RealAuthFY11!K120-RealAuthFY10!K120)/RealAuthFY10!K120),"",(RealAuthFY11!K120-RealAuthFY10!K120)/RealAuthFY10!K120)</f>
        <v>-0.84547339974232472</v>
      </c>
      <c r="L120" s="139">
        <f>IF(ISERROR((RealAuthFY11!L120-RealAuthFY10!L120)/RealAuthFY10!L120),"",(RealAuthFY11!L120-RealAuthFY10!L120)/RealAuthFY10!L120)</f>
        <v>0.12186311787072243</v>
      </c>
      <c r="M120" s="139">
        <f>IF(ISERROR((RealAuthFY11!M120-RealAuthFY10!M120)/RealAuthFY10!M120),"",(RealAuthFY11!M120-RealAuthFY10!M120)/RealAuthFY10!M120)</f>
        <v>-0.53377117179398548</v>
      </c>
      <c r="N120" s="139">
        <f>IF(ISERROR((RealAuthFY11!N120-RealAuthFY10!N120)/RealAuthFY10!N120),"",(RealAuthFY11!N120-RealAuthFY10!N120)/RealAuthFY10!N120)</f>
        <v>0</v>
      </c>
      <c r="O120" s="139" t="str">
        <f>IF(ISERROR((RealAuthFY11!O120-RealAuthFY10!O120)/RealAuthFY10!O120),"",(RealAuthFY11!O120-RealAuthFY10!O120)/RealAuthFY10!O120)</f>
        <v/>
      </c>
      <c r="P120" s="139">
        <f>IF(ISERROR((RealAuthFY11!P120-RealAuthFY10!P120)/RealAuthFY10!P120),"",(RealAuthFY11!P120-RealAuthFY10!P120)/RealAuthFY10!P120)</f>
        <v>-0.30530215362419033</v>
      </c>
      <c r="Q120" s="139">
        <f>IF(ISERROR((RealAuthFY11!Q120-RealAuthFY10!Q120)/RealAuthFY10!Q120),"",(RealAuthFY11!Q120-RealAuthFY10!Q120)/RealAuthFY10!Q120)</f>
        <v>0.14128931904597306</v>
      </c>
      <c r="R120" s="139">
        <f>IF(ISERROR((RealAuthFY11!R120-RealAuthFY10!R120)/RealAuthFY10!R120),"",(RealAuthFY11!R120-RealAuthFY10!R120)/RealAuthFY10!R120)</f>
        <v>-2.8332097087995452E-7</v>
      </c>
      <c r="S120" s="139">
        <f>IF(ISERROR((RealAuthFY11!S120-RealAuthFY10!S120)/RealAuthFY10!S120),"",(RealAuthFY11!S120-RealAuthFY10!S120)/RealAuthFY10!S120)</f>
        <v>6.0784657457360979E-6</v>
      </c>
      <c r="T120" s="139">
        <f>IF(ISERROR((RealAuthFY11!T120-RealAuthFY10!T120)/RealAuthFY10!T120),"",(RealAuthFY11!T120-RealAuthFY10!T120)/RealAuthFY10!T120)</f>
        <v>-5.289459595306825E-6</v>
      </c>
      <c r="U120" s="139">
        <f>IF(ISERROR((RealAuthFY11!U120-RealAuthFY10!U120)/RealAuthFY10!U120),"",(RealAuthFY11!U120-RealAuthFY10!U120)/RealAuthFY10!U120)</f>
        <v>1.4809781342862826E-2</v>
      </c>
    </row>
    <row r="121" spans="1:21" s="51" customFormat="1" ht="11.5" x14ac:dyDescent="0.25">
      <c r="A121" s="51">
        <f>'FY2016 RPDC '!A118</f>
        <v>116</v>
      </c>
      <c r="B121" s="51">
        <f>'FY2016 RPDC '!B118</f>
        <v>2169</v>
      </c>
      <c r="C121" s="51">
        <f>'FY2016 RPDC '!C118</f>
        <v>2169</v>
      </c>
      <c r="D121" s="56" t="str">
        <f>'FY2016 RPDC '!D118</f>
        <v>FAIRFIELD</v>
      </c>
      <c r="E121" s="139">
        <f>IF(ISERROR((RealAuthFY11!E121-RealAuthFY10!E121)/RealAuthFY10!E121),"",(RealAuthFY11!E121-RealAuthFY10!E121)/RealAuthFY10!E121)</f>
        <v>-1.5058426695578845E-3</v>
      </c>
      <c r="F121" s="139">
        <f>IF(ISERROR((RealAuthFY11!F121-RealAuthFY10!F121)/RealAuthFY10!F121),"",(RealAuthFY11!F121-RealAuthFY10!F121)/RealAuthFY10!F121)</f>
        <v>1.2566760917373547E-2</v>
      </c>
      <c r="G121" s="139">
        <f>IF(ISERROR((RealAuthFY11!G121-RealAuthFY10!G121)/RealAuthFY10!G121),"",(RealAuthFY11!G121-RealAuthFY10!G121)/RealAuthFY10!G121)</f>
        <v>1.1042013815527326E-2</v>
      </c>
      <c r="H121" s="139" t="str">
        <f>IF(ISERROR((RealAuthFY11!H121-RealAuthFY10!H121)/RealAuthFY10!H121),"",(RealAuthFY11!H121-RealAuthFY10!H121)/RealAuthFY10!H121)</f>
        <v/>
      </c>
      <c r="I121" s="139">
        <f>IF(ISERROR((RealAuthFY11!I121-RealAuthFY10!I121)/RealAuthFY10!I121),"",(RealAuthFY11!I121-RealAuthFY10!I121)/RealAuthFY10!I121)</f>
        <v>1.1042013815527326E-2</v>
      </c>
      <c r="J121" s="139">
        <f>IF(ISERROR((RealAuthFY11!J121-RealAuthFY10!J121)/RealAuthFY10!J121),"",(RealAuthFY11!J121-RealAuthFY10!J121)/RealAuthFY10!J121)</f>
        <v>0.25306617792748165</v>
      </c>
      <c r="K121" s="139">
        <f>IF(ISERROR((RealAuthFY11!K121-RealAuthFY10!K121)/RealAuthFY10!K121),"",(RealAuthFY11!K121-RealAuthFY10!K121)/RealAuthFY10!K121)</f>
        <v>1.9937586685159502E-2</v>
      </c>
      <c r="L121" s="139">
        <f>IF(ISERROR((RealAuthFY11!L121-RealAuthFY10!L121)/RealAuthFY10!L121),"",(RealAuthFY11!L121-RealAuthFY10!L121)/RealAuthFY10!L121)</f>
        <v>-0.22583050649198735</v>
      </c>
      <c r="M121" s="139" t="str">
        <f>IF(ISERROR((RealAuthFY11!M121-RealAuthFY10!M121)/RealAuthFY10!M121),"",(RealAuthFY11!M121-RealAuthFY10!M121)/RealAuthFY10!M121)</f>
        <v/>
      </c>
      <c r="N121" s="139">
        <f>IF(ISERROR((RealAuthFY11!N121-RealAuthFY10!N121)/RealAuthFY10!N121),"",(RealAuthFY11!N121-RealAuthFY10!N121)/RealAuthFY10!N121)</f>
        <v>0</v>
      </c>
      <c r="O121" s="139" t="str">
        <f>IF(ISERROR((RealAuthFY11!O121-RealAuthFY10!O121)/RealAuthFY10!O121),"",(RealAuthFY11!O121-RealAuthFY10!O121)/RealAuthFY10!O121)</f>
        <v/>
      </c>
      <c r="P121" s="139" t="str">
        <f>IF(ISERROR((RealAuthFY11!P121-RealAuthFY10!P121)/RealAuthFY10!P121),"",(RealAuthFY11!P121-RealAuthFY10!P121)/RealAuthFY10!P121)</f>
        <v/>
      </c>
      <c r="Q121" s="139" t="str">
        <f>IF(ISERROR((RealAuthFY11!Q121-RealAuthFY10!Q121)/RealAuthFY10!Q121),"",(RealAuthFY11!Q121-RealAuthFY10!Q121)/RealAuthFY10!Q121)</f>
        <v/>
      </c>
      <c r="R121" s="139">
        <f>IF(ISERROR((RealAuthFY11!R121-RealAuthFY10!R121)/RealAuthFY10!R121),"",(RealAuthFY11!R121-RealAuthFY10!R121)/RealAuthFY10!R121)</f>
        <v>5.1240189862352619</v>
      </c>
      <c r="S121" s="139">
        <f>IF(ISERROR((RealAuthFY11!S121-RealAuthFY10!S121)/RealAuthFY10!S121),"",(RealAuthFY11!S121-RealAuthFY10!S121)/RealAuthFY10!S121)</f>
        <v>5.1237362177610732</v>
      </c>
      <c r="T121" s="139">
        <f>IF(ISERROR((RealAuthFY11!T121-RealAuthFY10!T121)/RealAuthFY10!T121),"",(RealAuthFY11!T121-RealAuthFY10!T121)/RealAuthFY10!T121)</f>
        <v>5.1242487676412987</v>
      </c>
      <c r="U121" s="139">
        <f>IF(ISERROR((RealAuthFY11!U121-RealAuthFY10!U121)/RealAuthFY10!U121),"",(RealAuthFY11!U121-RealAuthFY10!U121)/RealAuthFY10!U121)</f>
        <v>9.828909081409011E-2</v>
      </c>
    </row>
    <row r="122" spans="1:21" s="51" customFormat="1" ht="11.5" x14ac:dyDescent="0.25">
      <c r="A122" s="51">
        <f>'FY2016 RPDC '!A119</f>
        <v>117</v>
      </c>
      <c r="B122" s="51">
        <f>'FY2016 RPDC '!B119</f>
        <v>2205</v>
      </c>
      <c r="C122" s="51">
        <f>'FY2016 RPDC '!C119</f>
        <v>2205</v>
      </c>
      <c r="D122" s="56" t="str">
        <f>'FY2016 RPDC '!D119</f>
        <v>FARRAGUT</v>
      </c>
      <c r="E122" s="139">
        <f>IF(ISERROR((RealAuthFY11!E122-RealAuthFY10!E122)/RealAuthFY10!E122),"",(RealAuthFY11!E122-RealAuthFY10!E122)/RealAuthFY10!E122)</f>
        <v>1.4198782961460505E-2</v>
      </c>
      <c r="F122" s="139">
        <f>IF(ISERROR((RealAuthFY11!F122-RealAuthFY10!F122)/RealAuthFY10!F122),"",(RealAuthFY11!F122-RealAuthFY10!F122)/RealAuthFY10!F122)</f>
        <v>1.2399256044637322E-2</v>
      </c>
      <c r="G122" s="139">
        <f>IF(ISERROR((RealAuthFY11!G122-RealAuthFY10!G122)/RealAuthFY10!G122),"",(RealAuthFY11!G122-RealAuthFY10!G122)/RealAuthFY10!G122)</f>
        <v>2.6774416151733742E-2</v>
      </c>
      <c r="H122" s="139">
        <f>IF(ISERROR((RealAuthFY11!H122-RealAuthFY10!H122)/RealAuthFY10!H122),"",(RealAuthFY11!H122-RealAuthFY10!H122)/RealAuthFY10!H122)</f>
        <v>-1</v>
      </c>
      <c r="I122" s="139">
        <f>IF(ISERROR((RealAuthFY11!I122-RealAuthFY10!I122)/RealAuthFY10!I122),"",(RealAuthFY11!I122-RealAuthFY10!I122)/RealAuthFY10!I122)</f>
        <v>-1.3313172616570508E-2</v>
      </c>
      <c r="J122" s="139">
        <f>IF(ISERROR((RealAuthFY11!J122-RealAuthFY10!J122)/RealAuthFY10!J122),"",(RealAuthFY11!J122-RealAuthFY10!J122)/RealAuthFY10!J122)</f>
        <v>-1.3121614804035297E-2</v>
      </c>
      <c r="K122" s="139">
        <f>IF(ISERROR((RealAuthFY11!K122-RealAuthFY10!K122)/RealAuthFY10!K122),"",(RealAuthFY11!K122-RealAuthFY10!K122)/RealAuthFY10!K122)</f>
        <v>-0.32004160887656036</v>
      </c>
      <c r="L122" s="139">
        <f>IF(ISERROR((RealAuthFY11!L122-RealAuthFY10!L122)/RealAuthFY10!L122),"",(RealAuthFY11!L122-RealAuthFY10!L122)/RealAuthFY10!L122)</f>
        <v>-5.4389848781775364E-2</v>
      </c>
      <c r="M122" s="139" t="str">
        <f>IF(ISERROR((RealAuthFY11!M122-RealAuthFY10!M122)/RealAuthFY10!M122),"",(RealAuthFY11!M122-RealAuthFY10!M122)/RealAuthFY10!M122)</f>
        <v/>
      </c>
      <c r="N122" s="139">
        <f>IF(ISERROR((RealAuthFY11!N122-RealAuthFY10!N122)/RealAuthFY10!N122),"",(RealAuthFY11!N122-RealAuthFY10!N122)/RealAuthFY10!N122)</f>
        <v>0</v>
      </c>
      <c r="O122" s="139" t="str">
        <f>IF(ISERROR((RealAuthFY11!O122-RealAuthFY10!O122)/RealAuthFY10!O122),"",(RealAuthFY11!O122-RealAuthFY10!O122)/RealAuthFY10!O122)</f>
        <v/>
      </c>
      <c r="P122" s="139">
        <f>IF(ISERROR((RealAuthFY11!P122-RealAuthFY10!P122)/RealAuthFY10!P122),"",(RealAuthFY11!P122-RealAuthFY10!P122)/RealAuthFY10!P122)</f>
        <v>-0.27754420943134533</v>
      </c>
      <c r="Q122" s="139" t="str">
        <f>IF(ISERROR((RealAuthFY11!Q122-RealAuthFY10!Q122)/RealAuthFY10!Q122),"",(RealAuthFY11!Q122-RealAuthFY10!Q122)/RealAuthFY10!Q122)</f>
        <v/>
      </c>
      <c r="R122" s="139">
        <f>IF(ISERROR((RealAuthFY11!R122-RealAuthFY10!R122)/RealAuthFY10!R122),"",(RealAuthFY11!R122-RealAuthFY10!R122)/RealAuthFY10!R122)</f>
        <v>2.3347343585822903E-7</v>
      </c>
      <c r="S122" s="139">
        <f>IF(ISERROR((RealAuthFY11!S122-RealAuthFY10!S122)/RealAuthFY10!S122),"",(RealAuthFY11!S122-RealAuthFY10!S122)/RealAuthFY10!S122)</f>
        <v>4.0620355747185108E-6</v>
      </c>
      <c r="T122" s="139">
        <f>IF(ISERROR((RealAuthFY11!T122-RealAuthFY10!T122)/RealAuthFY10!T122),"",(RealAuthFY11!T122-RealAuthFY10!T122)/RealAuthFY10!T122)</f>
        <v>3.2003759984191346E-6</v>
      </c>
      <c r="U122" s="139">
        <f>IF(ISERROR((RealAuthFY11!U122-RealAuthFY10!U122)/RealAuthFY10!U122),"",(RealAuthFY11!U122-RealAuthFY10!U122)/RealAuthFY10!U122)</f>
        <v>-4.8526592865416572E-3</v>
      </c>
    </row>
    <row r="123" spans="1:21" s="51" customFormat="1" ht="11.5" x14ac:dyDescent="0.25">
      <c r="A123" s="51">
        <f>'FY2016 RPDC '!A120</f>
        <v>118</v>
      </c>
      <c r="B123" s="51">
        <f>'FY2016 RPDC '!B120</f>
        <v>2295</v>
      </c>
      <c r="C123" s="51">
        <f>'FY2016 RPDC '!C120</f>
        <v>2295</v>
      </c>
      <c r="D123" s="56" t="str">
        <f>'FY2016 RPDC '!D120</f>
        <v>FOREST CITY</v>
      </c>
      <c r="E123" s="139">
        <f>IF(ISERROR((RealAuthFY11!E123-RealAuthFY10!E123)/RealAuthFY10!E123),"",(RealAuthFY11!E123-RealAuthFY10!E123)/RealAuthFY10!E123)</f>
        <v>-6.5134792835173198E-3</v>
      </c>
      <c r="F123" s="139">
        <f>IF(ISERROR((RealAuthFY11!F123-RealAuthFY10!F123)/RealAuthFY10!F123),"",(RealAuthFY11!F123-RealAuthFY10!F123)/RealAuthFY10!F123)</f>
        <v>1.2552957790679428E-2</v>
      </c>
      <c r="G123" s="139">
        <f>IF(ISERROR((RealAuthFY11!G123-RealAuthFY10!G123)/RealAuthFY10!G123),"",(RealAuthFY11!G123-RealAuthFY10!G123)/RealAuthFY10!G123)</f>
        <v>5.9577436358666308E-3</v>
      </c>
      <c r="H123" s="139" t="str">
        <f>IF(ISERROR((RealAuthFY11!H123-RealAuthFY10!H123)/RealAuthFY10!H123),"",(RealAuthFY11!H123-RealAuthFY10!H123)/RealAuthFY10!H123)</f>
        <v/>
      </c>
      <c r="I123" s="139">
        <f>IF(ISERROR((RealAuthFY11!I123-RealAuthFY10!I123)/RealAuthFY10!I123),"",(RealAuthFY11!I123-RealAuthFY10!I123)/RealAuthFY10!I123)</f>
        <v>9.9999999999999516E-3</v>
      </c>
      <c r="J123" s="139">
        <f>IF(ISERROR((RealAuthFY11!J123-RealAuthFY10!J123)/RealAuthFY10!J123),"",(RealAuthFY11!J123-RealAuthFY10!J123)/RealAuthFY10!J123)</f>
        <v>0.12811752647762215</v>
      </c>
      <c r="K123" s="139">
        <f>IF(ISERROR((RealAuthFY11!K123-RealAuthFY10!K123)/RealAuthFY10!K123),"",(RealAuthFY11!K123-RealAuthFY10!K123)/RealAuthFY10!K123)</f>
        <v>-1</v>
      </c>
      <c r="L123" s="139">
        <f>IF(ISERROR((RealAuthFY11!L123-RealAuthFY10!L123)/RealAuthFY10!L123),"",(RealAuthFY11!L123-RealAuthFY10!L123)/RealAuthFY10!L123)</f>
        <v>-9.3649166761568536E-2</v>
      </c>
      <c r="M123" s="139">
        <f>IF(ISERROR((RealAuthFY11!M123-RealAuthFY10!M123)/RealAuthFY10!M123),"",(RealAuthFY11!M123-RealAuthFY10!M123)/RealAuthFY10!M123)</f>
        <v>1.9644687393235393E-2</v>
      </c>
      <c r="N123" s="139">
        <f>IF(ISERROR((RealAuthFY11!N123-RealAuthFY10!N123)/RealAuthFY10!N123),"",(RealAuthFY11!N123-RealAuthFY10!N123)/RealAuthFY10!N123)</f>
        <v>0</v>
      </c>
      <c r="O123" s="139">
        <f>IF(ISERROR((RealAuthFY11!O123-RealAuthFY10!O123)/RealAuthFY10!O123),"",(RealAuthFY11!O123-RealAuthFY10!O123)/RealAuthFY10!O123)</f>
        <v>0</v>
      </c>
      <c r="P123" s="139">
        <f>IF(ISERROR((RealAuthFY11!P123-RealAuthFY10!P123)/RealAuthFY10!P123),"",(RealAuthFY11!P123-RealAuthFY10!P123)/RealAuthFY10!P123)</f>
        <v>-1</v>
      </c>
      <c r="Q123" s="139" t="str">
        <f>IF(ISERROR((RealAuthFY11!Q123-RealAuthFY10!Q123)/RealAuthFY10!Q123),"",(RealAuthFY11!Q123-RealAuthFY10!Q123)/RealAuthFY10!Q123)</f>
        <v/>
      </c>
      <c r="R123" s="139">
        <f>IF(ISERROR((RealAuthFY11!R123-RealAuthFY10!R123)/RealAuthFY10!R123),"",(RealAuthFY11!R123-RealAuthFY10!R123)/RealAuthFY10!R123)</f>
        <v>3.2526989528842751</v>
      </c>
      <c r="S123" s="139">
        <f>IF(ISERROR((RealAuthFY11!S123-RealAuthFY10!S123)/RealAuthFY10!S123),"",(RealAuthFY11!S123-RealAuthFY10!S123)/RealAuthFY10!S123)</f>
        <v>3.2525228383064286</v>
      </c>
      <c r="T123" s="139">
        <f>IF(ISERROR((RealAuthFY11!T123-RealAuthFY10!T123)/RealAuthFY10!T123),"",(RealAuthFY11!T123-RealAuthFY10!T123)/RealAuthFY10!T123)</f>
        <v>3.2530178386896957</v>
      </c>
      <c r="U123" s="139">
        <f>IF(ISERROR((RealAuthFY11!U123-RealAuthFY10!U123)/RealAuthFY10!U123),"",(RealAuthFY11!U123-RealAuthFY10!U123)/RealAuthFY10!U123)</f>
        <v>8.6339323437207224E-2</v>
      </c>
    </row>
    <row r="124" spans="1:21" s="51" customFormat="1" ht="11.5" x14ac:dyDescent="0.25">
      <c r="A124" s="51">
        <f>'FY2016 RPDC '!A121</f>
        <v>119</v>
      </c>
      <c r="B124" s="51">
        <f>'FY2016 RPDC '!B121</f>
        <v>2313</v>
      </c>
      <c r="C124" s="51">
        <f>'FY2016 RPDC '!C121</f>
        <v>2313</v>
      </c>
      <c r="D124" s="56" t="str">
        <f>'FY2016 RPDC '!D121</f>
        <v>FORT DODGE</v>
      </c>
      <c r="E124" s="139">
        <f>IF(ISERROR((RealAuthFY11!E124-RealAuthFY10!E124)/RealAuthFY10!E124),"",(RealAuthFY11!E124-RealAuthFY10!E124)/RealAuthFY10!E124)</f>
        <v>9.9734577334512492E-3</v>
      </c>
      <c r="F124" s="139">
        <f>IF(ISERROR((RealAuthFY11!F124-RealAuthFY10!F124)/RealAuthFY10!F124),"",(RealAuthFY11!F124-RealAuthFY10!F124)/RealAuthFY10!F124)</f>
        <v>1.2513686844986703E-2</v>
      </c>
      <c r="G124" s="139">
        <f>IF(ISERROR((RealAuthFY11!G124-RealAuthFY10!G124)/RealAuthFY10!G124),"",(RealAuthFY11!G124-RealAuthFY10!G124)/RealAuthFY10!G124)</f>
        <v>2.2611936439670976E-2</v>
      </c>
      <c r="H124" s="139" t="str">
        <f>IF(ISERROR((RealAuthFY11!H124-RealAuthFY10!H124)/RealAuthFY10!H124),"",(RealAuthFY11!H124-RealAuthFY10!H124)/RealAuthFY10!H124)</f>
        <v/>
      </c>
      <c r="I124" s="139">
        <f>IF(ISERROR((RealAuthFY11!I124-RealAuthFY10!I124)/RealAuthFY10!I124),"",(RealAuthFY11!I124-RealAuthFY10!I124)/RealAuthFY10!I124)</f>
        <v>2.2611936439670976E-2</v>
      </c>
      <c r="J124" s="139">
        <f>IF(ISERROR((RealAuthFY11!J124-RealAuthFY10!J124)/RealAuthFY10!J124),"",(RealAuthFY11!J124-RealAuthFY10!J124)/RealAuthFY10!J124)</f>
        <v>0.15186981182851347</v>
      </c>
      <c r="K124" s="139">
        <f>IF(ISERROR((RealAuthFY11!K124-RealAuthFY10!K124)/RealAuthFY10!K124),"",(RealAuthFY11!K124-RealAuthFY10!K124)/RealAuthFY10!K124)</f>
        <v>-0.32004160887656036</v>
      </c>
      <c r="L124" s="139">
        <f>IF(ISERROR((RealAuthFY11!L124-RealAuthFY10!L124)/RealAuthFY10!L124),"",(RealAuthFY11!L124-RealAuthFY10!L124)/RealAuthFY10!L124)</f>
        <v>-4.5484277445013592E-2</v>
      </c>
      <c r="M124" s="139">
        <f>IF(ISERROR((RealAuthFY11!M124-RealAuthFY10!M124)/RealAuthFY10!M124),"",(RealAuthFY11!M124-RealAuthFY10!M124)/RealAuthFY10!M124)</f>
        <v>1.9937586685159502E-2</v>
      </c>
      <c r="N124" s="139">
        <f>IF(ISERROR((RealAuthFY11!N124-RealAuthFY10!N124)/RealAuthFY10!N124),"",(RealAuthFY11!N124-RealAuthFY10!N124)/RealAuthFY10!N124)</f>
        <v>0</v>
      </c>
      <c r="O124" s="139" t="str">
        <f>IF(ISERROR((RealAuthFY11!O124-RealAuthFY10!O124)/RealAuthFY10!O124),"",(RealAuthFY11!O124-RealAuthFY10!O124)/RealAuthFY10!O124)</f>
        <v/>
      </c>
      <c r="P124" s="139">
        <f>IF(ISERROR((RealAuthFY11!P124-RealAuthFY10!P124)/RealAuthFY10!P124),"",(RealAuthFY11!P124-RealAuthFY10!P124)/RealAuthFY10!P124)</f>
        <v>-0.69401872399445208</v>
      </c>
      <c r="Q124" s="139" t="str">
        <f>IF(ISERROR((RealAuthFY11!Q124-RealAuthFY10!Q124)/RealAuthFY10!Q124),"",(RealAuthFY11!Q124-RealAuthFY10!Q124)/RealAuthFY10!Q124)</f>
        <v/>
      </c>
      <c r="R124" s="139">
        <f>IF(ISERROR((RealAuthFY11!R124-RealAuthFY10!R124)/RealAuthFY10!R124),"",(RealAuthFY11!R124-RealAuthFY10!R124)/RealAuthFY10!R124)</f>
        <v>2.0915363443804305</v>
      </c>
      <c r="S124" s="139">
        <f>IF(ISERROR((RealAuthFY11!S124-RealAuthFY10!S124)/RealAuthFY10!S124),"",(RealAuthFY11!S124-RealAuthFY10!S124)/RealAuthFY10!S124)</f>
        <v>2.0917549017062331</v>
      </c>
      <c r="T124" s="139">
        <f>IF(ISERROR((RealAuthFY11!T124-RealAuthFY10!T124)/RealAuthFY10!T124),"",(RealAuthFY11!T124-RealAuthFY10!T124)/RealAuthFY10!T124)</f>
        <v>2.0915235856863146</v>
      </c>
      <c r="U124" s="139">
        <f>IF(ISERROR((RealAuthFY11!U124-RealAuthFY10!U124)/RealAuthFY10!U124),"",(RealAuthFY11!U124-RealAuthFY10!U124)/RealAuthFY10!U124)</f>
        <v>9.3915794624257906E-2</v>
      </c>
    </row>
    <row r="125" spans="1:21" s="51" customFormat="1" ht="11.5" x14ac:dyDescent="0.25">
      <c r="A125" s="51">
        <f>'FY2016 RPDC '!A122</f>
        <v>120</v>
      </c>
      <c r="B125" s="51">
        <f>'FY2016 RPDC '!B122</f>
        <v>2322</v>
      </c>
      <c r="C125" s="51">
        <f>'FY2016 RPDC '!C122</f>
        <v>2322</v>
      </c>
      <c r="D125" s="56" t="str">
        <f>'FY2016 RPDC '!D122</f>
        <v>FORT MADISON</v>
      </c>
      <c r="E125" s="139">
        <f>IF(ISERROR((RealAuthFY11!E125-RealAuthFY10!E125)/RealAuthFY10!E125),"",(RealAuthFY11!E125-RealAuthFY10!E125)/RealAuthFY10!E125)</f>
        <v>1.307101468804739E-2</v>
      </c>
      <c r="F125" s="139">
        <f>IF(ISERROR((RealAuthFY11!F125-RealAuthFY10!F125)/RealAuthFY10!F125),"",(RealAuthFY11!F125-RealAuthFY10!F125)/RealAuthFY10!F125)</f>
        <v>1.2566760917373547E-2</v>
      </c>
      <c r="G125" s="139">
        <f>IF(ISERROR((RealAuthFY11!G125-RealAuthFY10!G125)/RealAuthFY10!G125),"",(RealAuthFY11!G125-RealAuthFY10!G125)/RealAuthFY10!G125)</f>
        <v>2.5802021446131463E-2</v>
      </c>
      <c r="H125" s="139" t="str">
        <f>IF(ISERROR((RealAuthFY11!H125-RealAuthFY10!H125)/RealAuthFY10!H125),"",(RealAuthFY11!H125-RealAuthFY10!H125)/RealAuthFY10!H125)</f>
        <v/>
      </c>
      <c r="I125" s="139">
        <f>IF(ISERROR((RealAuthFY11!I125-RealAuthFY10!I125)/RealAuthFY10!I125),"",(RealAuthFY11!I125-RealAuthFY10!I125)/RealAuthFY10!I125)</f>
        <v>2.5802021446131463E-2</v>
      </c>
      <c r="J125" s="139">
        <f>IF(ISERROR((RealAuthFY11!J125-RealAuthFY10!J125)/RealAuthFY10!J125),"",(RealAuthFY11!J125-RealAuthFY10!J125)/RealAuthFY10!J125)</f>
        <v>0.10835951617366968</v>
      </c>
      <c r="K125" s="139">
        <f>IF(ISERROR((RealAuthFY11!K125-RealAuthFY10!K125)/RealAuthFY10!K125),"",(RealAuthFY11!K125-RealAuthFY10!K125)/RealAuthFY10!K125)</f>
        <v>-0.4037831021437579</v>
      </c>
      <c r="L125" s="139">
        <f>IF(ISERROR((RealAuthFY11!L125-RealAuthFY10!L125)/RealAuthFY10!L125),"",(RealAuthFY11!L125-RealAuthFY10!L125)/RealAuthFY10!L125)</f>
        <v>1.7679418343289569E-2</v>
      </c>
      <c r="M125" s="139">
        <f>IF(ISERROR((RealAuthFY11!M125-RealAuthFY10!M125)/RealAuthFY10!M125),"",(RealAuthFY11!M125-RealAuthFY10!M125)/RealAuthFY10!M125)</f>
        <v>-0.32010353753235549</v>
      </c>
      <c r="N125" s="139">
        <f>IF(ISERROR((RealAuthFY11!N125-RealAuthFY10!N125)/RealAuthFY10!N125),"",(RealAuthFY11!N125-RealAuthFY10!N125)/RealAuthFY10!N125)</f>
        <v>0</v>
      </c>
      <c r="O125" s="139" t="str">
        <f>IF(ISERROR((RealAuthFY11!O125-RealAuthFY10!O125)/RealAuthFY10!O125),"",(RealAuthFY11!O125-RealAuthFY10!O125)/RealAuthFY10!O125)</f>
        <v/>
      </c>
      <c r="P125" s="139">
        <f>IF(ISERROR((RealAuthFY11!P125-RealAuthFY10!P125)/RealAuthFY10!P125),"",(RealAuthFY11!P125-RealAuthFY10!P125)/RealAuthFY10!P125)</f>
        <v>-0.35787556322500241</v>
      </c>
      <c r="Q125" s="139">
        <f>IF(ISERROR((RealAuthFY11!Q125-RealAuthFY10!Q125)/RealAuthFY10!Q125),"",(RealAuthFY11!Q125-RealAuthFY10!Q125)/RealAuthFY10!Q125)</f>
        <v>6.5509381479144396E-2</v>
      </c>
      <c r="R125" s="139">
        <f>IF(ISERROR((RealAuthFY11!R125-RealAuthFY10!R125)/RealAuthFY10!R125),"",(RealAuthFY11!R125-RealAuthFY10!R125)/RealAuthFY10!R125)</f>
        <v>2.4827960852264448E-7</v>
      </c>
      <c r="S125" s="139">
        <f>IF(ISERROR((RealAuthFY11!S125-RealAuthFY10!S125)/RealAuthFY10!S125),"",(RealAuthFY11!S125-RealAuthFY10!S125)/RealAuthFY10!S125)</f>
        <v>1.6147357727316198E-6</v>
      </c>
      <c r="T125" s="139">
        <f>IF(ISERROR((RealAuthFY11!T125-RealAuthFY10!T125)/RealAuthFY10!T125),"",(RealAuthFY11!T125-RealAuthFY10!T125)/RealAuthFY10!T125)</f>
        <v>8.0042654181506023E-7</v>
      </c>
      <c r="U125" s="139">
        <f>IF(ISERROR((RealAuthFY11!U125-RealAuthFY10!U125)/RealAuthFY10!U125),"",(RealAuthFY11!U125-RealAuthFY10!U125)/RealAuthFY10!U125)</f>
        <v>2.1794723692840683E-2</v>
      </c>
    </row>
    <row r="126" spans="1:21" s="51" customFormat="1" ht="11.5" x14ac:dyDescent="0.25">
      <c r="A126" s="51">
        <f>'FY2016 RPDC '!A123</f>
        <v>122</v>
      </c>
      <c r="B126" s="51">
        <f>'FY2016 RPDC '!B123</f>
        <v>2369</v>
      </c>
      <c r="C126" s="51">
        <f>'FY2016 RPDC '!C123</f>
        <v>2369</v>
      </c>
      <c r="D126" s="56" t="str">
        <f>'FY2016 RPDC '!D123</f>
        <v>FREMONT-MILLS</v>
      </c>
      <c r="E126" s="139">
        <f>IF(ISERROR((RealAuthFY11!E126-RealAuthFY10!E126)/RealAuthFY10!E126),"",(RealAuthFY11!E126-RealAuthFY10!E126)/RealAuthFY10!E126)</f>
        <v>4.2316258351893093E-2</v>
      </c>
      <c r="F126" s="139">
        <f>IF(ISERROR((RealAuthFY11!F126-RealAuthFY10!F126)/RealAuthFY10!F126),"",(RealAuthFY11!F126-RealAuthFY10!F126)/RealAuthFY10!F126)</f>
        <v>1.2566760917373547E-2</v>
      </c>
      <c r="G126" s="139">
        <f>IF(ISERROR((RealAuthFY11!G126-RealAuthFY10!G126)/RealAuthFY10!G126),"",(RealAuthFY11!G126-RealAuthFY10!G126)/RealAuthFY10!G126)</f>
        <v>5.5414797570892696E-2</v>
      </c>
      <c r="H126" s="139" t="str">
        <f>IF(ISERROR((RealAuthFY11!H126-RealAuthFY10!H126)/RealAuthFY10!H126),"",(RealAuthFY11!H126-RealAuthFY10!H126)/RealAuthFY10!H126)</f>
        <v/>
      </c>
      <c r="I126" s="139">
        <f>IF(ISERROR((RealAuthFY11!I126-RealAuthFY10!I126)/RealAuthFY10!I126),"",(RealAuthFY11!I126-RealAuthFY10!I126)/RealAuthFY10!I126)</f>
        <v>5.5414797570892696E-2</v>
      </c>
      <c r="J126" s="139">
        <f>IF(ISERROR((RealAuthFY11!J126-RealAuthFY10!J126)/RealAuthFY10!J126),"",(RealAuthFY11!J126-RealAuthFY10!J126)/RealAuthFY10!J126)</f>
        <v>-4.6951811258196731E-2</v>
      </c>
      <c r="K126" s="139">
        <f>IF(ISERROR((RealAuthFY11!K126-RealAuthFY10!K126)/RealAuthFY10!K126),"",(RealAuthFY11!K126-RealAuthFY10!K126)/RealAuthFY10!K126)</f>
        <v>-0.38803744798890433</v>
      </c>
      <c r="L126" s="139">
        <f>IF(ISERROR((RealAuthFY11!L126-RealAuthFY10!L126)/RealAuthFY10!L126),"",(RealAuthFY11!L126-RealAuthFY10!L126)/RealAuthFY10!L126)</f>
        <v>-1.929078203350048E-2</v>
      </c>
      <c r="M126" s="139">
        <f>IF(ISERROR((RealAuthFY11!M126-RealAuthFY10!M126)/RealAuthFY10!M126),"",(RealAuthFY11!M126-RealAuthFY10!M126)/RealAuthFY10!M126)</f>
        <v>-0.28604368932038837</v>
      </c>
      <c r="N126" s="139">
        <f>IF(ISERROR((RealAuthFY11!N126-RealAuthFY10!N126)/RealAuthFY10!N126),"",(RealAuthFY11!N126-RealAuthFY10!N126)/RealAuthFY10!N126)</f>
        <v>0</v>
      </c>
      <c r="O126" s="139" t="str">
        <f>IF(ISERROR((RealAuthFY11!O126-RealAuthFY10!O126)/RealAuthFY10!O126),"",(RealAuthFY11!O126-RealAuthFY10!O126)/RealAuthFY10!O126)</f>
        <v/>
      </c>
      <c r="P126" s="139">
        <f>IF(ISERROR((RealAuthFY11!P126-RealAuthFY10!P126)/RealAuthFY10!P126),"",(RealAuthFY11!P126-RealAuthFY10!P126)/RealAuthFY10!P126)</f>
        <v>-0.79601248266296809</v>
      </c>
      <c r="Q126" s="139" t="str">
        <f>IF(ISERROR((RealAuthFY11!Q126-RealAuthFY10!Q126)/RealAuthFY10!Q126),"",(RealAuthFY11!Q126-RealAuthFY10!Q126)/RealAuthFY10!Q126)</f>
        <v/>
      </c>
      <c r="R126" s="139">
        <f>IF(ISERROR((RealAuthFY11!R126-RealAuthFY10!R126)/RealAuthFY10!R126),"",(RealAuthFY11!R126-RealAuthFY10!R126)/RealAuthFY10!R126)</f>
        <v>2.8867188864896993E-7</v>
      </c>
      <c r="S126" s="139">
        <f>IF(ISERROR((RealAuthFY11!S126-RealAuthFY10!S126)/RealAuthFY10!S126),"",(RealAuthFY11!S126-RealAuthFY10!S126)/RealAuthFY10!S126)</f>
        <v>1.1816118068289097E-6</v>
      </c>
      <c r="T126" s="139">
        <f>IF(ISERROR((RealAuthFY11!T126-RealAuthFY10!T126)/RealAuthFY10!T126),"",(RealAuthFY11!T126-RealAuthFY10!T126)/RealAuthFY10!T126)</f>
        <v>-2.3876230508172413E-6</v>
      </c>
      <c r="U126" s="139">
        <f>IF(ISERROR((RealAuthFY11!U126-RealAuthFY10!U126)/RealAuthFY10!U126),"",(RealAuthFY11!U126-RealAuthFY10!U126)/RealAuthFY10!U126)</f>
        <v>6.3038275038397151E-2</v>
      </c>
    </row>
    <row r="127" spans="1:21" s="51" customFormat="1" ht="11.5" x14ac:dyDescent="0.25">
      <c r="A127" s="51" t="e">
        <f>'FY2016 RPDC '!#REF!</f>
        <v>#REF!</v>
      </c>
      <c r="B127" s="51" t="e">
        <f>'FY2016 RPDC '!#REF!</f>
        <v>#REF!</v>
      </c>
      <c r="C127" s="51" t="e">
        <f>'FY2016 RPDC '!#REF!</f>
        <v>#REF!</v>
      </c>
      <c r="D127" s="56" t="e">
        <f>'FY2016 RPDC '!#REF!</f>
        <v>#REF!</v>
      </c>
      <c r="E127" s="139" t="str">
        <f>IF(ISERROR((RealAuthFY11!E127-RealAuthFY10!E127)/RealAuthFY10!E127),"",(RealAuthFY11!E127-RealAuthFY10!E127)/RealAuthFY10!E127)</f>
        <v/>
      </c>
      <c r="F127" s="139" t="str">
        <f>IF(ISERROR((RealAuthFY11!F127-RealAuthFY10!F127)/RealAuthFY10!F127),"",(RealAuthFY11!F127-RealAuthFY10!F127)/RealAuthFY10!F127)</f>
        <v/>
      </c>
      <c r="G127" s="139" t="str">
        <f>IF(ISERROR((RealAuthFY11!G127-RealAuthFY10!G127)/RealAuthFY10!G127),"",(RealAuthFY11!G127-RealAuthFY10!G127)/RealAuthFY10!G127)</f>
        <v/>
      </c>
      <c r="H127" s="139" t="str">
        <f>IF(ISERROR((RealAuthFY11!H127-RealAuthFY10!H127)/RealAuthFY10!H127),"",(RealAuthFY11!H127-RealAuthFY10!H127)/RealAuthFY10!H127)</f>
        <v/>
      </c>
      <c r="I127" s="139" t="str">
        <f>IF(ISERROR((RealAuthFY11!I127-RealAuthFY10!I127)/RealAuthFY10!I127),"",(RealAuthFY11!I127-RealAuthFY10!I127)/RealAuthFY10!I127)</f>
        <v/>
      </c>
      <c r="J127" s="139">
        <f>IF(ISERROR((RealAuthFY11!J127-RealAuthFY10!J127)/RealAuthFY10!J127),"",(RealAuthFY11!J127-RealAuthFY10!J127)/RealAuthFY10!J127)</f>
        <v>0.52990638002773927</v>
      </c>
      <c r="K127" s="139">
        <f>IF(ISERROR((RealAuthFY11!K127-RealAuthFY10!K127)/RealAuthFY10!K127),"",(RealAuthFY11!K127-RealAuthFY10!K127)/RealAuthFY10!K127)</f>
        <v>-3.1704822767253636E-2</v>
      </c>
      <c r="L127" s="139">
        <f>IF(ISERROR((RealAuthFY11!L127-RealAuthFY10!L127)/RealAuthFY10!L127),"",(RealAuthFY11!L127-RealAuthFY10!L127)/RealAuthFY10!L127)</f>
        <v>-0.10005507057191809</v>
      </c>
      <c r="M127" s="139">
        <f>IF(ISERROR((RealAuthFY11!M127-RealAuthFY10!M127)/RealAuthFY10!M127),"",(RealAuthFY11!M127-RealAuthFY10!M127)/RealAuthFY10!M127)</f>
        <v>-0.12687161139831044</v>
      </c>
      <c r="N127" s="139">
        <f>IF(ISERROR((RealAuthFY11!N127-RealAuthFY10!N127)/RealAuthFY10!N127),"",(RealAuthFY11!N127-RealAuthFY10!N127)/RealAuthFY10!N127)</f>
        <v>0</v>
      </c>
      <c r="O127" s="139">
        <f>IF(ISERROR((RealAuthFY11!O127-RealAuthFY10!O127)/RealAuthFY10!O127),"",(RealAuthFY11!O127-RealAuthFY10!O127)/RealAuthFY10!O127)</f>
        <v>0</v>
      </c>
      <c r="P127" s="139">
        <f>IF(ISERROR((RealAuthFY11!P127-RealAuthFY10!P127)/RealAuthFY10!P127),"",(RealAuthFY11!P127-RealAuthFY10!P127)/RealAuthFY10!P127)</f>
        <v>-0.49003120665742028</v>
      </c>
      <c r="Q127" s="139" t="str">
        <f>IF(ISERROR((RealAuthFY11!Q127-RealAuthFY10!Q127)/RealAuthFY10!Q127),"",(RealAuthFY11!Q127-RealAuthFY10!Q127)/RealAuthFY10!Q127)</f>
        <v/>
      </c>
      <c r="R127" s="139" t="str">
        <f>IF(ISERROR((RealAuthFY11!R127-RealAuthFY10!R127)/RealAuthFY10!R127),"",(RealAuthFY11!R127-RealAuthFY10!R127)/RealAuthFY10!R127)</f>
        <v/>
      </c>
      <c r="S127" s="139" t="str">
        <f>IF(ISERROR((RealAuthFY11!S127-RealAuthFY10!S127)/RealAuthFY10!S127),"",(RealAuthFY11!S127-RealAuthFY10!S127)/RealAuthFY10!S127)</f>
        <v/>
      </c>
      <c r="T127" s="139" t="str">
        <f>IF(ISERROR((RealAuthFY11!T127-RealAuthFY10!T127)/RealAuthFY10!T127),"",(RealAuthFY11!T127-RealAuthFY10!T127)/RealAuthFY10!T127)</f>
        <v/>
      </c>
      <c r="U127" s="139" t="str">
        <f>IF(ISERROR((RealAuthFY11!U127-RealAuthFY10!U127)/RealAuthFY10!U127),"",(RealAuthFY11!U127-RealAuthFY10!U127)/RealAuthFY10!U127)</f>
        <v/>
      </c>
    </row>
    <row r="128" spans="1:21" s="51" customFormat="1" ht="11.5" x14ac:dyDescent="0.25">
      <c r="A128" s="51">
        <f>'FY2016 RPDC '!A124</f>
        <v>123</v>
      </c>
      <c r="B128" s="51">
        <f>'FY2016 RPDC '!B124</f>
        <v>2376</v>
      </c>
      <c r="C128" s="51">
        <f>'FY2016 RPDC '!C124</f>
        <v>2376</v>
      </c>
      <c r="D128" s="56" t="str">
        <f>'FY2016 RPDC '!D124</f>
        <v>GALVA-HOLSTEIN</v>
      </c>
      <c r="E128" s="139">
        <f>IF(ISERROR((RealAuthFY11!E128-RealAuthFY10!E128)/RealAuthFY10!E128),"",(RealAuthFY11!E128-RealAuthFY10!E128)/RealAuthFY10!E128)</f>
        <v>-8.6993970714900906E-2</v>
      </c>
      <c r="F128" s="139">
        <f>IF(ISERROR((RealAuthFY11!F128-RealAuthFY10!F128)/RealAuthFY10!F128),"",(RealAuthFY11!F128-RealAuthFY10!F128)/RealAuthFY10!F128)</f>
        <v>1.2505862122870096E-2</v>
      </c>
      <c r="G128" s="139">
        <f>IF(ISERROR((RealAuthFY11!G128-RealAuthFY10!G128)/RealAuthFY10!G128),"",(RealAuthFY11!G128-RealAuthFY10!G128)/RealAuthFY10!G128)</f>
        <v>-7.557610543001185E-2</v>
      </c>
      <c r="H128" s="139" t="str">
        <f>IF(ISERROR((RealAuthFY11!H128-RealAuthFY10!H128)/RealAuthFY10!H128),"",(RealAuthFY11!H128-RealAuthFY10!H128)/RealAuthFY10!H128)</f>
        <v/>
      </c>
      <c r="I128" s="139">
        <f>IF(ISERROR((RealAuthFY11!I128-RealAuthFY10!I128)/RealAuthFY10!I128),"",(RealAuthFY11!I128-RealAuthFY10!I128)/RealAuthFY10!I128)</f>
        <v>9.9999999999999742E-3</v>
      </c>
      <c r="J128" s="139">
        <f>IF(ISERROR((RealAuthFY11!J128-RealAuthFY10!J128)/RealAuthFY10!J128),"",(RealAuthFY11!J128-RealAuthFY10!J128)/RealAuthFY10!J128)</f>
        <v>-0.19581844126747033</v>
      </c>
      <c r="K128" s="139">
        <f>IF(ISERROR((RealAuthFY11!K128-RealAuthFY10!K128)/RealAuthFY10!K128),"",(RealAuthFY11!K128-RealAuthFY10!K128)/RealAuthFY10!K128)</f>
        <v>-0.12285367545076283</v>
      </c>
      <c r="L128" s="139">
        <f>IF(ISERROR((RealAuthFY11!L128-RealAuthFY10!L128)/RealAuthFY10!L128),"",(RealAuthFY11!L128-RealAuthFY10!L128)/RealAuthFY10!L128)</f>
        <v>1.0398751733703191</v>
      </c>
      <c r="M128" s="139" t="str">
        <f>IF(ISERROR((RealAuthFY11!M128-RealAuthFY10!M128)/RealAuthFY10!M128),"",(RealAuthFY11!M128-RealAuthFY10!M128)/RealAuthFY10!M128)</f>
        <v/>
      </c>
      <c r="N128" s="139">
        <f>IF(ISERROR((RealAuthFY11!N128-RealAuthFY10!N128)/RealAuthFY10!N128),"",(RealAuthFY11!N128-RealAuthFY10!N128)/RealAuthFY10!N128)</f>
        <v>0</v>
      </c>
      <c r="O128" s="139" t="str">
        <f>IF(ISERROR((RealAuthFY11!O128-RealAuthFY10!O128)/RealAuthFY10!O128),"",(RealAuthFY11!O128-RealAuthFY10!O128)/RealAuthFY10!O128)</f>
        <v/>
      </c>
      <c r="P128" s="139" t="str">
        <f>IF(ISERROR((RealAuthFY11!P128-RealAuthFY10!P128)/RealAuthFY10!P128),"",(RealAuthFY11!P128-RealAuthFY10!P128)/RealAuthFY10!P128)</f>
        <v/>
      </c>
      <c r="Q128" s="139" t="str">
        <f>IF(ISERROR((RealAuthFY11!Q128-RealAuthFY10!Q128)/RealAuthFY10!Q128),"",(RealAuthFY11!Q128-RealAuthFY10!Q128)/RealAuthFY10!Q128)</f>
        <v/>
      </c>
      <c r="R128" s="139">
        <f>IF(ISERROR((RealAuthFY11!R128-RealAuthFY10!R128)/RealAuthFY10!R128),"",(RealAuthFY11!R128-RealAuthFY10!R128)/RealAuthFY10!R128)</f>
        <v>1.0457731242726138</v>
      </c>
      <c r="S128" s="139">
        <f>IF(ISERROR((RealAuthFY11!S128-RealAuthFY10!S128)/RealAuthFY10!S128),"",(RealAuthFY11!S128-RealAuthFY10!S128)/RealAuthFY10!S128)</f>
        <v>1.0456301567617892</v>
      </c>
      <c r="T128" s="139">
        <f>IF(ISERROR((RealAuthFY11!T128-RealAuthFY10!T128)/RealAuthFY10!T128),"",(RealAuthFY11!T128-RealAuthFY10!T128)/RealAuthFY10!T128)</f>
        <v>1.0457619398016749</v>
      </c>
      <c r="U128" s="139">
        <f>IF(ISERROR((RealAuthFY11!U128-RealAuthFY10!U128)/RealAuthFY10!U128),"",(RealAuthFY11!U128-RealAuthFY10!U128)/RealAuthFY10!U128)</f>
        <v>9.2972362794292412E-2</v>
      </c>
    </row>
    <row r="129" spans="1:21" s="51" customFormat="1" ht="11.5" x14ac:dyDescent="0.25">
      <c r="A129" s="51">
        <f>'FY2016 RPDC '!A125</f>
        <v>124</v>
      </c>
      <c r="B129" s="51">
        <f>'FY2016 RPDC '!B125</f>
        <v>2403</v>
      </c>
      <c r="C129" s="51">
        <f>'FY2016 RPDC '!C125</f>
        <v>2403</v>
      </c>
      <c r="D129" s="56" t="str">
        <f>'FY2016 RPDC '!D125</f>
        <v>GARNER-HAYFIELD-VENTURA</v>
      </c>
      <c r="E129" s="139">
        <f>IF(ISERROR((RealAuthFY11!E129-RealAuthFY10!E129)/RealAuthFY10!E129),"",(RealAuthFY11!E129-RealAuthFY10!E129)/RealAuthFY10!E129)</f>
        <v>-5.8765529481364639E-2</v>
      </c>
      <c r="F129" s="139">
        <f>IF(ISERROR((RealAuthFY11!F129-RealAuthFY10!F129)/RealAuthFY10!F129),"",(RealAuthFY11!F129-RealAuthFY10!F129)/RealAuthFY10!F129)</f>
        <v>1.2566760917373547E-2</v>
      </c>
      <c r="G129" s="139">
        <f>IF(ISERROR((RealAuthFY11!G129-RealAuthFY10!G129)/RealAuthFY10!G129),"",(RealAuthFY11!G129-RealAuthFY10!G129)/RealAuthFY10!G129)</f>
        <v>-5.0985581449794551E-2</v>
      </c>
      <c r="H129" s="139">
        <f>IF(ISERROR((RealAuthFY11!H129-RealAuthFY10!H129)/RealAuthFY10!H129),"",(RealAuthFY11!H129-RealAuthFY10!H129)/RealAuthFY10!H129)</f>
        <v>6.8035006808359304</v>
      </c>
      <c r="I129" s="139">
        <f>IF(ISERROR((RealAuthFY11!I129-RealAuthFY10!I129)/RealAuthFY10!I129),"",(RealAuthFY11!I129-RealAuthFY10!I129)/RealAuthFY10!I129)</f>
        <v>2.1679007108608233E-3</v>
      </c>
      <c r="J129" s="139">
        <f>IF(ISERROR((RealAuthFY11!J129-RealAuthFY10!J129)/RealAuthFY10!J129),"",(RealAuthFY11!J129-RealAuthFY10!J129)/RealAuthFY10!J129)</f>
        <v>-9.203487220130771E-3</v>
      </c>
      <c r="K129" s="139">
        <f>IF(ISERROR((RealAuthFY11!K129-RealAuthFY10!K129)/RealAuthFY10!K129),"",(RealAuthFY11!K129-RealAuthFY10!K129)/RealAuthFY10!K129)</f>
        <v>-0.1500520110957004</v>
      </c>
      <c r="L129" s="139">
        <f>IF(ISERROR((RealAuthFY11!L129-RealAuthFY10!L129)/RealAuthFY10!L129),"",(RealAuthFY11!L129-RealAuthFY10!L129)/RealAuthFY10!L129)</f>
        <v>-8.7012390435279294E-2</v>
      </c>
      <c r="M129" s="139" t="str">
        <f>IF(ISERROR((RealAuthFY11!M129-RealAuthFY10!M129)/RealAuthFY10!M129),"",(RealAuthFY11!M129-RealAuthFY10!M129)/RealAuthFY10!M129)</f>
        <v/>
      </c>
      <c r="N129" s="139" t="str">
        <f>IF(ISERROR((RealAuthFY11!N129-RealAuthFY10!N129)/RealAuthFY10!N129),"",(RealAuthFY11!N129-RealAuthFY10!N129)/RealAuthFY10!N129)</f>
        <v/>
      </c>
      <c r="O129" s="139" t="str">
        <f>IF(ISERROR((RealAuthFY11!O129-RealAuthFY10!O129)/RealAuthFY10!O129),"",(RealAuthFY11!O129-RealAuthFY10!O129)/RealAuthFY10!O129)</f>
        <v/>
      </c>
      <c r="P129" s="139" t="str">
        <f>IF(ISERROR((RealAuthFY11!P129-RealAuthFY10!P129)/RealAuthFY10!P129),"",(RealAuthFY11!P129-RealAuthFY10!P129)/RealAuthFY10!P129)</f>
        <v/>
      </c>
      <c r="Q129" s="139" t="str">
        <f>IF(ISERROR((RealAuthFY11!Q129-RealAuthFY10!Q129)/RealAuthFY10!Q129),"",(RealAuthFY11!Q129-RealAuthFY10!Q129)/RealAuthFY10!Q129)</f>
        <v/>
      </c>
      <c r="R129" s="139">
        <f>IF(ISERROR((RealAuthFY11!R129-RealAuthFY10!R129)/RealAuthFY10!R129),"",(RealAuthFY11!R129-RealAuthFY10!R129)/RealAuthFY10!R129)</f>
        <v>1.0761227708493588</v>
      </c>
      <c r="S129" s="139">
        <f>IF(ISERROR((RealAuthFY11!S129-RealAuthFY10!S129)/RealAuthFY10!S129),"",(RealAuthFY11!S129-RealAuthFY10!S129)/RealAuthFY10!S129)</f>
        <v>1.0760418068086226</v>
      </c>
      <c r="T129" s="139">
        <f>IF(ISERROR((RealAuthFY11!T129-RealAuthFY10!T129)/RealAuthFY10!T129),"",(RealAuthFY11!T129-RealAuthFY10!T129)/RealAuthFY10!T129)</f>
        <v>1.0760519175568428</v>
      </c>
      <c r="U129" s="139">
        <f>IF(ISERROR((RealAuthFY11!U129-RealAuthFY10!U129)/RealAuthFY10!U129),"",(RealAuthFY11!U129-RealAuthFY10!U129)/RealAuthFY10!U129)</f>
        <v>4.5436265369794324E-2</v>
      </c>
    </row>
    <row r="130" spans="1:21" s="51" customFormat="1" ht="11.5" x14ac:dyDescent="0.25">
      <c r="A130" s="51">
        <f>'FY2016 RPDC '!A126</f>
        <v>125</v>
      </c>
      <c r="B130" s="51">
        <f>'FY2016 RPDC '!B126</f>
        <v>2457</v>
      </c>
      <c r="C130" s="51">
        <f>'FY2016 RPDC '!C126</f>
        <v>2457</v>
      </c>
      <c r="D130" s="56" t="str">
        <f>'FY2016 RPDC '!D126</f>
        <v>GEORGE - LITTLE ROCK</v>
      </c>
      <c r="E130" s="139">
        <f>IF(ISERROR((RealAuthFY11!E130-RealAuthFY10!E130)/RealAuthFY10!E130),"",(RealAuthFY11!E130-RealAuthFY10!E130)/RealAuthFY10!E130)</f>
        <v>2.4881248586292693E-2</v>
      </c>
      <c r="F130" s="139">
        <f>IF(ISERROR((RealAuthFY11!F130-RealAuthFY10!F130)/RealAuthFY10!F130),"",(RealAuthFY11!F130-RealAuthFY10!F130)/RealAuthFY10!F130)</f>
        <v>1.2566760917373547E-2</v>
      </c>
      <c r="G130" s="139">
        <f>IF(ISERROR((RealAuthFY11!G130-RealAuthFY10!G130)/RealAuthFY10!G130),"",(RealAuthFY11!G130-RealAuthFY10!G130)/RealAuthFY10!G130)</f>
        <v>3.7760538713456394E-2</v>
      </c>
      <c r="H130" s="139">
        <f>IF(ISERROR((RealAuthFY11!H130-RealAuthFY10!H130)/RealAuthFY10!H130),"",(RealAuthFY11!H130-RealAuthFY10!H130)/RealAuthFY10!H130)</f>
        <v>-1</v>
      </c>
      <c r="I130" s="139">
        <f>IF(ISERROR((RealAuthFY11!I130-RealAuthFY10!I130)/RealAuthFY10!I130),"",(RealAuthFY11!I130-RealAuthFY10!I130)/RealAuthFY10!I130)</f>
        <v>3.6038108778441852E-2</v>
      </c>
      <c r="J130" s="139">
        <f>IF(ISERROR((RealAuthFY11!J130-RealAuthFY10!J130)/RealAuthFY10!J130),"",(RealAuthFY11!J130-RealAuthFY10!J130)/RealAuthFY10!J130)</f>
        <v>-0.18176349571096867</v>
      </c>
      <c r="K130" s="139">
        <f>IF(ISERROR((RealAuthFY11!K130-RealAuthFY10!K130)/RealAuthFY10!K130),"",(RealAuthFY11!K130-RealAuthFY10!K130)/RealAuthFY10!K130)</f>
        <v>2.0594930160372478</v>
      </c>
      <c r="L130" s="139">
        <f>IF(ISERROR((RealAuthFY11!L130-RealAuthFY10!L130)/RealAuthFY10!L130),"",(RealAuthFY11!L130-RealAuthFY10!L130)/RealAuthFY10!L130)</f>
        <v>-4.5964543386234555E-2</v>
      </c>
      <c r="M130" s="139">
        <f>IF(ISERROR((RealAuthFY11!M130-RealAuthFY10!M130)/RealAuthFY10!M130),"",(RealAuthFY11!M130-RealAuthFY10!M130)/RealAuthFY10!M130)</f>
        <v>-0.49008449732712539</v>
      </c>
      <c r="N130" s="139">
        <f>IF(ISERROR((RealAuthFY11!N130-RealAuthFY10!N130)/RealAuthFY10!N130),"",(RealAuthFY11!N130-RealAuthFY10!N130)/RealAuthFY10!N130)</f>
        <v>0</v>
      </c>
      <c r="O130" s="139">
        <f>IF(ISERROR((RealAuthFY11!O130-RealAuthFY10!O130)/RealAuthFY10!O130),"",(RealAuthFY11!O130-RealAuthFY10!O130)/RealAuthFY10!O130)</f>
        <v>0</v>
      </c>
      <c r="P130" s="139">
        <f>IF(ISERROR((RealAuthFY11!P130-RealAuthFY10!P130)/RealAuthFY10!P130),"",(RealAuthFY11!P130-RealAuthFY10!P130)/RealAuthFY10!P130)</f>
        <v>-1</v>
      </c>
      <c r="Q130" s="139" t="str">
        <f>IF(ISERROR((RealAuthFY11!Q130-RealAuthFY10!Q130)/RealAuthFY10!Q130),"",(RealAuthFY11!Q130-RealAuthFY10!Q130)/RealAuthFY10!Q130)</f>
        <v/>
      </c>
      <c r="R130" s="139">
        <f>IF(ISERROR((RealAuthFY11!R130-RealAuthFY10!R130)/RealAuthFY10!R130),"",(RealAuthFY11!R130-RealAuthFY10!R130)/RealAuthFY10!R130)</f>
        <v>1.9776034539161273E-2</v>
      </c>
      <c r="S130" s="139">
        <f>IF(ISERROR((RealAuthFY11!S130-RealAuthFY10!S130)/RealAuthFY10!S130),"",(RealAuthFY11!S130-RealAuthFY10!S130)/RealAuthFY10!S130)</f>
        <v>1.9825048057035739E-2</v>
      </c>
      <c r="T130" s="139">
        <f>IF(ISERROR((RealAuthFY11!T130-RealAuthFY10!T130)/RealAuthFY10!T130),"",(RealAuthFY11!T130-RealAuthFY10!T130)/RealAuthFY10!T130)</f>
        <v>1.9812928527900203E-2</v>
      </c>
      <c r="U130" s="139">
        <f>IF(ISERROR((RealAuthFY11!U130-RealAuthFY10!U130)/RealAuthFY10!U130),"",(RealAuthFY11!U130-RealAuthFY10!U130)/RealAuthFY10!U130)</f>
        <v>2.7519566375243745E-2</v>
      </c>
    </row>
    <row r="131" spans="1:21" s="51" customFormat="1" ht="11.5" x14ac:dyDescent="0.25">
      <c r="A131" s="51">
        <f>'FY2016 RPDC '!A127</f>
        <v>126</v>
      </c>
      <c r="B131" s="51">
        <f>'FY2016 RPDC '!B127</f>
        <v>2466</v>
      </c>
      <c r="C131" s="51">
        <f>'FY2016 RPDC '!C127</f>
        <v>2466</v>
      </c>
      <c r="D131" s="56" t="str">
        <f>'FY2016 RPDC '!D127</f>
        <v>GILBERT</v>
      </c>
      <c r="E131" s="139">
        <f>IF(ISERROR((RealAuthFY11!E131-RealAuthFY10!E131)/RealAuthFY10!E131),"",(RealAuthFY11!E131-RealAuthFY10!E131)/RealAuthFY10!E131)</f>
        <v>1.7786860429912201E-2</v>
      </c>
      <c r="F131" s="139">
        <f>IF(ISERROR((RealAuthFY11!F131-RealAuthFY10!F131)/RealAuthFY10!F131),"",(RealAuthFY11!F131-RealAuthFY10!F131)/RealAuthFY10!F131)</f>
        <v>1.2566760917373547E-2</v>
      </c>
      <c r="G131" s="139">
        <f>IF(ISERROR((RealAuthFY11!G131-RealAuthFY10!G131)/RealAuthFY10!G131),"",(RealAuthFY11!G131-RealAuthFY10!G131)/RealAuthFY10!G131)</f>
        <v>3.0577169075942032E-2</v>
      </c>
      <c r="H131" s="139" t="str">
        <f>IF(ISERROR((RealAuthFY11!H131-RealAuthFY10!H131)/RealAuthFY10!H131),"",(RealAuthFY11!H131-RealAuthFY10!H131)/RealAuthFY10!H131)</f>
        <v/>
      </c>
      <c r="I131" s="139">
        <f>IF(ISERROR((RealAuthFY11!I131-RealAuthFY10!I131)/RealAuthFY10!I131),"",(RealAuthFY11!I131-RealAuthFY10!I131)/RealAuthFY10!I131)</f>
        <v>3.0577169075942032E-2</v>
      </c>
      <c r="J131" s="139">
        <f>IF(ISERROR((RealAuthFY11!J131-RealAuthFY10!J131)/RealAuthFY10!J131),"",(RealAuthFY11!J131-RealAuthFY10!J131)/RealAuthFY10!J131)</f>
        <v>0.29810238305383935</v>
      </c>
      <c r="K131" s="139">
        <f>IF(ISERROR((RealAuthFY11!K131-RealAuthFY10!K131)/RealAuthFY10!K131),"",(RealAuthFY11!K131-RealAuthFY10!K131)/RealAuthFY10!K131)</f>
        <v>-0.4333680073971336</v>
      </c>
      <c r="L131" s="139">
        <f>IF(ISERROR((RealAuthFY11!L131-RealAuthFY10!L131)/RealAuthFY10!L131),"",(RealAuthFY11!L131-RealAuthFY10!L131)/RealAuthFY10!L131)</f>
        <v>-8.7768723994452163E-3</v>
      </c>
      <c r="M131" s="139" t="str">
        <f>IF(ISERROR((RealAuthFY11!M131-RealAuthFY10!M131)/RealAuthFY10!M131),"",(RealAuthFY11!M131-RealAuthFY10!M131)/RealAuthFY10!M131)</f>
        <v/>
      </c>
      <c r="N131" s="139">
        <f>IF(ISERROR((RealAuthFY11!N131-RealAuthFY10!N131)/RealAuthFY10!N131),"",(RealAuthFY11!N131-RealAuthFY10!N131)/RealAuthFY10!N131)</f>
        <v>0</v>
      </c>
      <c r="O131" s="139" t="str">
        <f>IF(ISERROR((RealAuthFY11!O131-RealAuthFY10!O131)/RealAuthFY10!O131),"",(RealAuthFY11!O131-RealAuthFY10!O131)/RealAuthFY10!O131)</f>
        <v/>
      </c>
      <c r="P131" s="139" t="str">
        <f>IF(ISERROR((RealAuthFY11!P131-RealAuthFY10!P131)/RealAuthFY10!P131),"",(RealAuthFY11!P131-RealAuthFY10!P131)/RealAuthFY10!P131)</f>
        <v/>
      </c>
      <c r="Q131" s="139">
        <f>IF(ISERROR((RealAuthFY11!Q131-RealAuthFY10!Q131)/RealAuthFY10!Q131),"",(RealAuthFY11!Q131-RealAuthFY10!Q131)/RealAuthFY10!Q131)</f>
        <v>0.36963047354864281</v>
      </c>
      <c r="R131" s="139">
        <f>IF(ISERROR((RealAuthFY11!R131-RealAuthFY10!R131)/RealAuthFY10!R131),"",(RealAuthFY11!R131-RealAuthFY10!R131)/RealAuthFY10!R131)</f>
        <v>0.82830513565020114</v>
      </c>
      <c r="S131" s="139">
        <f>IF(ISERROR((RealAuthFY11!S131-RealAuthFY10!S131)/RealAuthFY10!S131),"",(RealAuthFY11!S131-RealAuthFY10!S131)/RealAuthFY10!S131)</f>
        <v>0.82834777059048137</v>
      </c>
      <c r="T131" s="139">
        <f>IF(ISERROR((RealAuthFY11!T131-RealAuthFY10!T131)/RealAuthFY10!T131),"",(RealAuthFY11!T131-RealAuthFY10!T131)/RealAuthFY10!T131)</f>
        <v>0.82831023519286096</v>
      </c>
      <c r="U131" s="139">
        <f>IF(ISERROR((RealAuthFY11!U131-RealAuthFY10!U131)/RealAuthFY10!U131),"",(RealAuthFY11!U131-RealAuthFY10!U131)/RealAuthFY10!U131)</f>
        <v>7.3292918695778211E-2</v>
      </c>
    </row>
    <row r="132" spans="1:21" s="51" customFormat="1" ht="11.5" x14ac:dyDescent="0.25">
      <c r="A132" s="51">
        <f>'FY2016 RPDC '!A128</f>
        <v>127</v>
      </c>
      <c r="B132" s="51">
        <f>'FY2016 RPDC '!B128</f>
        <v>2493</v>
      </c>
      <c r="C132" s="51">
        <f>'FY2016 RPDC '!C128</f>
        <v>2493</v>
      </c>
      <c r="D132" s="56" t="str">
        <f>'FY2016 RPDC '!D128</f>
        <v>GILMORE CITY-BRADGATE</v>
      </c>
      <c r="E132" s="139">
        <f>IF(ISERROR((RealAuthFY11!E132-RealAuthFY10!E132)/RealAuthFY10!E132),"",(RealAuthFY11!E132-RealAuthFY10!E132)/RealAuthFY10!E132)</f>
        <v>-5.3571428571428568E-2</v>
      </c>
      <c r="F132" s="139">
        <f>IF(ISERROR((RealAuthFY11!F132-RealAuthFY10!F132)/RealAuthFY10!F132),"",(RealAuthFY11!F132-RealAuthFY10!F132)/RealAuthFY10!F132)</f>
        <v>1.2245522730751569E-2</v>
      </c>
      <c r="G132" s="139">
        <f>IF(ISERROR((RealAuthFY11!G132-RealAuthFY10!G132)/RealAuthFY10!G132),"",(RealAuthFY11!G132-RealAuthFY10!G132)/RealAuthFY10!G132)</f>
        <v>-4.1981915986967266E-2</v>
      </c>
      <c r="H132" s="139">
        <f>IF(ISERROR((RealAuthFY11!H132-RealAuthFY10!H132)/RealAuthFY10!H132),"",(RealAuthFY11!H132-RealAuthFY10!H132)/RealAuthFY10!H132)</f>
        <v>-0.56565229307509635</v>
      </c>
      <c r="I132" s="139">
        <f>IF(ISERROR((RealAuthFY11!I132-RealAuthFY10!I132)/RealAuthFY10!I132),"",(RealAuthFY11!I132-RealAuthFY10!I132)/RealAuthFY10!I132)</f>
        <v>-9.7955042574798895E-2</v>
      </c>
      <c r="J132" s="139">
        <f>IF(ISERROR((RealAuthFY11!J132-RealAuthFY10!J132)/RealAuthFY10!J132),"",(RealAuthFY11!J132-RealAuthFY10!J132)/RealAuthFY10!J132)</f>
        <v>-4.8058252427184464E-2</v>
      </c>
      <c r="K132" s="139">
        <f>IF(ISERROR((RealAuthFY11!K132-RealAuthFY10!K132)/RealAuthFY10!K132),"",(RealAuthFY11!K132-RealAuthFY10!K132)/RealAuthFY10!K132)</f>
        <v>-0.49003120665742023</v>
      </c>
      <c r="L132" s="139">
        <f>IF(ISERROR((RealAuthFY11!L132-RealAuthFY10!L132)/RealAuthFY10!L132),"",(RealAuthFY11!L132-RealAuthFY10!L132)/RealAuthFY10!L132)</f>
        <v>0.45705369526451356</v>
      </c>
      <c r="M132" s="139" t="str">
        <f>IF(ISERROR((RealAuthFY11!M132-RealAuthFY10!M132)/RealAuthFY10!M132),"",(RealAuthFY11!M132-RealAuthFY10!M132)/RealAuthFY10!M132)</f>
        <v/>
      </c>
      <c r="N132" s="139">
        <f>IF(ISERROR((RealAuthFY11!N132-RealAuthFY10!N132)/RealAuthFY10!N132),"",(RealAuthFY11!N132-RealAuthFY10!N132)/RealAuthFY10!N132)</f>
        <v>0</v>
      </c>
      <c r="O132" s="139">
        <f>IF(ISERROR((RealAuthFY11!O132-RealAuthFY10!O132)/RealAuthFY10!O132),"",(RealAuthFY11!O132-RealAuthFY10!O132)/RealAuthFY10!O132)</f>
        <v>0</v>
      </c>
      <c r="P132" s="139">
        <f>IF(ISERROR((RealAuthFY11!P132-RealAuthFY10!P132)/RealAuthFY10!P132),"",(RealAuthFY11!P132-RealAuthFY10!P132)/RealAuthFY10!P132)</f>
        <v>1.9937586685159464E-2</v>
      </c>
      <c r="Q132" s="139">
        <f>IF(ISERROR((RealAuthFY11!Q132-RealAuthFY10!Q132)/RealAuthFY10!Q132),"",(RealAuthFY11!Q132-RealAuthFY10!Q132)/RealAuthFY10!Q132)</f>
        <v>0.2945361677157794</v>
      </c>
      <c r="R132" s="139">
        <f>IF(ISERROR((RealAuthFY11!R132-RealAuthFY10!R132)/RealAuthFY10!R132),"",(RealAuthFY11!R132-RealAuthFY10!R132)/RealAuthFY10!R132)</f>
        <v>-8.1645724061195667E-7</v>
      </c>
      <c r="S132" s="139">
        <f>IF(ISERROR((RealAuthFY11!S132-RealAuthFY10!S132)/RealAuthFY10!S132),"",(RealAuthFY11!S132-RealAuthFY10!S132)/RealAuthFY10!S132)</f>
        <v>-1.4308784417713656E-5</v>
      </c>
      <c r="T132" s="139">
        <f>IF(ISERROR((RealAuthFY11!T132-RealAuthFY10!T132)/RealAuthFY10!T132),"",(RealAuthFY11!T132-RealAuthFY10!T132)/RealAuthFY10!T132)</f>
        <v>8.3011593061689092E-6</v>
      </c>
      <c r="U132" s="139">
        <f>IF(ISERROR((RealAuthFY11!U132-RealAuthFY10!U132)/RealAuthFY10!U132),"",(RealAuthFY11!U132-RealAuthFY10!U132)/RealAuthFY10!U132)</f>
        <v>-8.2588687309481847E-3</v>
      </c>
    </row>
    <row r="133" spans="1:21" s="51" customFormat="1" ht="11.5" x14ac:dyDescent="0.25">
      <c r="A133" s="51">
        <f>'FY2016 RPDC '!A129</f>
        <v>128</v>
      </c>
      <c r="B133" s="51">
        <f>'FY2016 RPDC '!B129</f>
        <v>2502</v>
      </c>
      <c r="C133" s="51">
        <f>'FY2016 RPDC '!C129</f>
        <v>2502</v>
      </c>
      <c r="D133" s="56" t="str">
        <f>'FY2016 RPDC '!D129</f>
        <v>GLADBROOK-REINBECK</v>
      </c>
      <c r="E133" s="139">
        <f>IF(ISERROR((RealAuthFY11!E133-RealAuthFY10!E133)/RealAuthFY10!E133),"",(RealAuthFY11!E133-RealAuthFY10!E133)/RealAuthFY10!E133)</f>
        <v>-1.3965087281795473E-2</v>
      </c>
      <c r="F133" s="139">
        <f>IF(ISERROR((RealAuthFY11!F133-RealAuthFY10!F133)/RealAuthFY10!F133),"",(RealAuthFY11!F133-RealAuthFY10!F133)/RealAuthFY10!F133)</f>
        <v>1.2372409526755336E-2</v>
      </c>
      <c r="G133" s="139">
        <f>IF(ISERROR((RealAuthFY11!G133-RealAuthFY10!G133)/RealAuthFY10!G133),"",(RealAuthFY11!G133-RealAuthFY10!G133)/RealAuthFY10!G133)</f>
        <v>-1.7654595339674083E-3</v>
      </c>
      <c r="H133" s="139" t="str">
        <f>IF(ISERROR((RealAuthFY11!H133-RealAuthFY10!H133)/RealAuthFY10!H133),"",(RealAuthFY11!H133-RealAuthFY10!H133)/RealAuthFY10!H133)</f>
        <v/>
      </c>
      <c r="I133" s="139">
        <f>IF(ISERROR((RealAuthFY11!I133-RealAuthFY10!I133)/RealAuthFY10!I133),"",(RealAuthFY11!I133-RealAuthFY10!I133)/RealAuthFY10!I133)</f>
        <v>1.0000000000000057E-2</v>
      </c>
      <c r="J133" s="139">
        <f>IF(ISERROR((RealAuthFY11!J133-RealAuthFY10!J133)/RealAuthFY10!J133),"",(RealAuthFY11!J133-RealAuthFY10!J133)/RealAuthFY10!J133)</f>
        <v>2.8426183757443185E-2</v>
      </c>
      <c r="K133" s="139">
        <f>IF(ISERROR((RealAuthFY11!K133-RealAuthFY10!K133)/RealAuthFY10!K133),"",(RealAuthFY11!K133-RealAuthFY10!K133)/RealAuthFY10!K133)</f>
        <v>1.9937586685159502E-2</v>
      </c>
      <c r="L133" s="139">
        <f>IF(ISERROR((RealAuthFY11!L133-RealAuthFY10!L133)/RealAuthFY10!L133),"",(RealAuthFY11!L133-RealAuthFY10!L133)/RealAuthFY10!L133)</f>
        <v>7.3070747753076065E-2</v>
      </c>
      <c r="M133" s="139">
        <f>IF(ISERROR((RealAuthFY11!M133-RealAuthFY10!M133)/RealAuthFY10!M133),"",(RealAuthFY11!M133-RealAuthFY10!M133)/RealAuthFY10!M133)</f>
        <v>-0.59202496532593618</v>
      </c>
      <c r="N133" s="139">
        <f>IF(ISERROR((RealAuthFY11!N133-RealAuthFY10!N133)/RealAuthFY10!N133),"",(RealAuthFY11!N133-RealAuthFY10!N133)/RealAuthFY10!N133)</f>
        <v>0</v>
      </c>
      <c r="O133" s="139" t="str">
        <f>IF(ISERROR((RealAuthFY11!O133-RealAuthFY10!O133)/RealAuthFY10!O133),"",(RealAuthFY11!O133-RealAuthFY10!O133)/RealAuthFY10!O133)</f>
        <v/>
      </c>
      <c r="P133" s="139">
        <f>IF(ISERROR((RealAuthFY11!P133-RealAuthFY10!P133)/RealAuthFY10!P133),"",(RealAuthFY11!P133-RealAuthFY10!P133)/RealAuthFY10!P133)</f>
        <v>0.32591886269070741</v>
      </c>
      <c r="Q133" s="139" t="str">
        <f>IF(ISERROR((RealAuthFY11!Q133-RealAuthFY10!Q133)/RealAuthFY10!Q133),"",(RealAuthFY11!Q133-RealAuthFY10!Q133)/RealAuthFY10!Q133)</f>
        <v/>
      </c>
      <c r="R133" s="139">
        <f>IF(ISERROR((RealAuthFY11!R133-RealAuthFY10!R133)/RealAuthFY10!R133),"",(RealAuthFY11!R133-RealAuthFY10!R133)/RealAuthFY10!R133)</f>
        <v>-5.6315861149874408E-7</v>
      </c>
      <c r="S133" s="139">
        <f>IF(ISERROR((RealAuthFY11!S133-RealAuthFY10!S133)/RealAuthFY10!S133),"",(RealAuthFY11!S133-RealAuthFY10!S133)/RealAuthFY10!S133)</f>
        <v>8.0662210994989138E-6</v>
      </c>
      <c r="T133" s="139">
        <f>IF(ISERROR((RealAuthFY11!T133-RealAuthFY10!T133)/RealAuthFY10!T133),"",(RealAuthFY11!T133-RealAuthFY10!T133)/RealAuthFY10!T133)</f>
        <v>4.3251370355774004E-6</v>
      </c>
      <c r="U133" s="139">
        <f>IF(ISERROR((RealAuthFY11!U133-RealAuthFY10!U133)/RealAuthFY10!U133),"",(RealAuthFY11!U133-RealAuthFY10!U133)/RealAuthFY10!U133)</f>
        <v>1.647348134034602E-2</v>
      </c>
    </row>
    <row r="134" spans="1:21" s="51" customFormat="1" ht="11.5" x14ac:dyDescent="0.25">
      <c r="A134" s="51">
        <f>'FY2016 RPDC '!A130</f>
        <v>129</v>
      </c>
      <c r="B134" s="51">
        <f>'FY2016 RPDC '!B130</f>
        <v>2511</v>
      </c>
      <c r="C134" s="51">
        <f>'FY2016 RPDC '!C130</f>
        <v>2511</v>
      </c>
      <c r="D134" s="56" t="str">
        <f>'FY2016 RPDC '!D130</f>
        <v>GLENWOOD</v>
      </c>
      <c r="E134" s="139">
        <f>IF(ISERROR((RealAuthFY11!E134-RealAuthFY10!E134)/RealAuthFY10!E134),"",(RealAuthFY11!E134-RealAuthFY10!E134)/RealAuthFY10!E134)</f>
        <v>-2.550369803621525E-4</v>
      </c>
      <c r="F134" s="139">
        <f>IF(ISERROR((RealAuthFY11!F134-RealAuthFY10!F134)/RealAuthFY10!F134),"",(RealAuthFY11!F134-RealAuthFY10!F134)/RealAuthFY10!F134)</f>
        <v>1.2566760917373547E-2</v>
      </c>
      <c r="G134" s="139">
        <f>IF(ISERROR((RealAuthFY11!G134-RealAuthFY10!G134)/RealAuthFY10!G134),"",(RealAuthFY11!G134-RealAuthFY10!G134)/RealAuthFY10!G134)</f>
        <v>1.2308518948254094E-2</v>
      </c>
      <c r="H134" s="139">
        <f>IF(ISERROR((RealAuthFY11!H134-RealAuthFY10!H134)/RealAuthFY10!H134),"",(RealAuthFY11!H134-RealAuthFY10!H134)/RealAuthFY10!H134)</f>
        <v>-1</v>
      </c>
      <c r="I134" s="139">
        <f>IF(ISERROR((RealAuthFY11!I134-RealAuthFY10!I134)/RealAuthFY10!I134),"",(RealAuthFY11!I134-RealAuthFY10!I134)/RealAuthFY10!I134)</f>
        <v>9.948918047768044E-3</v>
      </c>
      <c r="J134" s="139">
        <f>IF(ISERROR((RealAuthFY11!J134-RealAuthFY10!J134)/RealAuthFY10!J134),"",(RealAuthFY11!J134-RealAuthFY10!J134)/RealAuthFY10!J134)</f>
        <v>-0.35817030172548286</v>
      </c>
      <c r="K134" s="139">
        <f>IF(ISERROR((RealAuthFY11!K134-RealAuthFY10!K134)/RealAuthFY10!K134),"",(RealAuthFY11!K134-RealAuthFY10!K134)/RealAuthFY10!K134)</f>
        <v>-0.11358558294567965</v>
      </c>
      <c r="L134" s="139">
        <f>IF(ISERROR((RealAuthFY11!L134-RealAuthFY10!L134)/RealAuthFY10!L134),"",(RealAuthFY11!L134-RealAuthFY10!L134)/RealAuthFY10!L134)</f>
        <v>-0.69418702611625949</v>
      </c>
      <c r="M134" s="139">
        <f>IF(ISERROR((RealAuthFY11!M134-RealAuthFY10!M134)/RealAuthFY10!M134),"",(RealAuthFY11!M134-RealAuthFY10!M134)/RealAuthFY10!M134)</f>
        <v>1.9376579612468407E-2</v>
      </c>
      <c r="N134" s="139">
        <f>IF(ISERROR((RealAuthFY11!N134-RealAuthFY10!N134)/RealAuthFY10!N134),"",(RealAuthFY11!N134-RealAuthFY10!N134)/RealAuthFY10!N134)</f>
        <v>0</v>
      </c>
      <c r="O134" s="139" t="str">
        <f>IF(ISERROR((RealAuthFY11!O134-RealAuthFY10!O134)/RealAuthFY10!O134),"",(RealAuthFY11!O134-RealAuthFY10!O134)/RealAuthFY10!O134)</f>
        <v/>
      </c>
      <c r="P134" s="139" t="str">
        <f>IF(ISERROR((RealAuthFY11!P134-RealAuthFY10!P134)/RealAuthFY10!P134),"",(RealAuthFY11!P134-RealAuthFY10!P134)/RealAuthFY10!P134)</f>
        <v/>
      </c>
      <c r="Q134" s="139">
        <f>IF(ISERROR((RealAuthFY11!Q134-RealAuthFY10!Q134)/RealAuthFY10!Q134),"",(RealAuthFY11!Q134-RealAuthFY10!Q134)/RealAuthFY10!Q134)</f>
        <v>1.718337545633249</v>
      </c>
      <c r="R134" s="139">
        <f>IF(ISERROR((RealAuthFY11!R134-RealAuthFY10!R134)/RealAuthFY10!R134),"",(RealAuthFY11!R134-RealAuthFY10!R134)/RealAuthFY10!R134)</f>
        <v>12.599958011861647</v>
      </c>
      <c r="S134" s="139">
        <f>IF(ISERROR((RealAuthFY11!S134-RealAuthFY10!S134)/RealAuthFY10!S134),"",(RealAuthFY11!S134-RealAuthFY10!S134)/RealAuthFY10!S134)</f>
        <v>12.600471420153212</v>
      </c>
      <c r="T134" s="139">
        <f>IF(ISERROR((RealAuthFY11!T134-RealAuthFY10!T134)/RealAuthFY10!T134),"",(RealAuthFY11!T134-RealAuthFY10!T134)/RealAuthFY10!T134)</f>
        <v>12.598750975800158</v>
      </c>
      <c r="U134" s="139">
        <f>IF(ISERROR((RealAuthFY11!U134-RealAuthFY10!U134)/RealAuthFY10!U134),"",(RealAuthFY11!U134-RealAuthFY10!U134)/RealAuthFY10!U134)</f>
        <v>0.11608751918999796</v>
      </c>
    </row>
    <row r="135" spans="1:21" s="51" customFormat="1" ht="11.5" x14ac:dyDescent="0.25">
      <c r="A135" s="51">
        <f>'FY2016 RPDC '!A131</f>
        <v>130</v>
      </c>
      <c r="B135" s="51">
        <f>'FY2016 RPDC '!B131</f>
        <v>2520</v>
      </c>
      <c r="C135" s="51">
        <f>'FY2016 RPDC '!C131</f>
        <v>2520</v>
      </c>
      <c r="D135" s="56" t="str">
        <f>'FY2016 RPDC '!D131</f>
        <v>GLIDDEN-RALSTON</v>
      </c>
      <c r="E135" s="139">
        <f>IF(ISERROR((RealAuthFY11!E135-RealAuthFY10!E135)/RealAuthFY10!E135),"",(RealAuthFY11!E135-RealAuthFY10!E135)/RealAuthFY10!E135)</f>
        <v>-5.8983975451755918E-2</v>
      </c>
      <c r="F135" s="139">
        <f>IF(ISERROR((RealAuthFY11!F135-RealAuthFY10!F135)/RealAuthFY10!F135),"",(RealAuthFY11!F135-RealAuthFY10!F135)/RealAuthFY10!F135)</f>
        <v>1.2560841576385618E-2</v>
      </c>
      <c r="G135" s="139">
        <f>IF(ISERROR((RealAuthFY11!G135-RealAuthFY10!G135)/RealAuthFY10!G135),"",(RealAuthFY11!G135-RealAuthFY10!G135)/RealAuthFY10!G135)</f>
        <v>-4.7164175269321443E-2</v>
      </c>
      <c r="H135" s="139">
        <f>IF(ISERROR((RealAuthFY11!H135-RealAuthFY10!H135)/RealAuthFY10!H135),"",(RealAuthFY11!H135-RealAuthFY10!H135)/RealAuthFY10!H135)</f>
        <v>4.5943147527242258</v>
      </c>
      <c r="I135" s="139">
        <f>IF(ISERROR((RealAuthFY11!I135-RealAuthFY10!I135)/RealAuthFY10!I135),"",(RealAuthFY11!I135-RealAuthFY10!I135)/RealAuthFY10!I135)</f>
        <v>-2.160545509655856E-4</v>
      </c>
      <c r="J135" s="139">
        <f>IF(ISERROR((RealAuthFY11!J135-RealAuthFY10!J135)/RealAuthFY10!J135),"",(RealAuthFY11!J135-RealAuthFY10!J135)/RealAuthFY10!J135)</f>
        <v>2.4170006205275461E-2</v>
      </c>
      <c r="K135" s="139">
        <f>IF(ISERROR((RealAuthFY11!K135-RealAuthFY10!K135)/RealAuthFY10!K135),"",(RealAuthFY11!K135-RealAuthFY10!K135)/RealAuthFY10!K135)</f>
        <v>-0.43355676740134819</v>
      </c>
      <c r="L135" s="139">
        <f>IF(ISERROR((RealAuthFY11!L135-RealAuthFY10!L135)/RealAuthFY10!L135),"",(RealAuthFY11!L135-RealAuthFY10!L135)/RealAuthFY10!L135)</f>
        <v>0.58604105127622508</v>
      </c>
      <c r="M135" s="139">
        <f>IF(ISERROR((RealAuthFY11!M135-RealAuthFY10!M135)/RealAuthFY10!M135),"",(RealAuthFY11!M135-RealAuthFY10!M135)/RealAuthFY10!M135)</f>
        <v>2.0587934560327197</v>
      </c>
      <c r="N135" s="139" t="str">
        <f>IF(ISERROR((RealAuthFY11!N135-RealAuthFY10!N135)/RealAuthFY10!N135),"",(RealAuthFY11!N135-RealAuthFY10!N135)/RealAuthFY10!N135)</f>
        <v/>
      </c>
      <c r="O135" s="139" t="str">
        <f>IF(ISERROR((RealAuthFY11!O135-RealAuthFY10!O135)/RealAuthFY10!O135),"",(RealAuthFY11!O135-RealAuthFY10!O135)/RealAuthFY10!O135)</f>
        <v/>
      </c>
      <c r="P135" s="139" t="str">
        <f>IF(ISERROR((RealAuthFY11!P135-RealAuthFY10!P135)/RealAuthFY10!P135),"",(RealAuthFY11!P135-RealAuthFY10!P135)/RealAuthFY10!P135)</f>
        <v/>
      </c>
      <c r="Q135" s="139" t="str">
        <f>IF(ISERROR((RealAuthFY11!Q135-RealAuthFY10!Q135)/RealAuthFY10!Q135),"",(RealAuthFY11!Q135-RealAuthFY10!Q135)/RealAuthFY10!Q135)</f>
        <v/>
      </c>
      <c r="R135" s="139">
        <f>IF(ISERROR((RealAuthFY11!R135-RealAuthFY10!R135)/RealAuthFY10!R135),"",(RealAuthFY11!R135-RealAuthFY10!R135)/RealAuthFY10!R135)</f>
        <v>-5.4657579249257131E-7</v>
      </c>
      <c r="S135" s="139">
        <f>IF(ISERROR((RealAuthFY11!S135-RealAuthFY10!S135)/RealAuthFY10!S135),"",(RealAuthFY11!S135-RealAuthFY10!S135)/RealAuthFY10!S135)</f>
        <v>5.3127267293071586E-6</v>
      </c>
      <c r="T135" s="139">
        <f>IF(ISERROR((RealAuthFY11!T135-RealAuthFY10!T135)/RealAuthFY10!T135),"",(RealAuthFY11!T135-RealAuthFY10!T135)/RealAuthFY10!T135)</f>
        <v>8.4462864786923599E-6</v>
      </c>
      <c r="U135" s="139">
        <f>IF(ISERROR((RealAuthFY11!U135-RealAuthFY10!U135)/RealAuthFY10!U135),"",(RealAuthFY11!U135-RealAuthFY10!U135)/RealAuthFY10!U135)</f>
        <v>2.930225528172703E-2</v>
      </c>
    </row>
    <row r="136" spans="1:21" s="51" customFormat="1" ht="11.5" x14ac:dyDescent="0.25">
      <c r="A136" s="51">
        <f>'FY2016 RPDC '!A132</f>
        <v>131</v>
      </c>
      <c r="B136" s="51">
        <f>'FY2016 RPDC '!B132</f>
        <v>2682</v>
      </c>
      <c r="C136" s="51">
        <f>'FY2016 RPDC '!C132</f>
        <v>2682</v>
      </c>
      <c r="D136" s="56" t="str">
        <f>'FY2016 RPDC '!D132</f>
        <v>GMG</v>
      </c>
      <c r="E136" s="139">
        <f>IF(ISERROR((RealAuthFY11!E136-RealAuthFY10!E136)/RealAuthFY10!E136),"",(RealAuthFY11!E136-RealAuthFY10!E136)/RealAuthFY10!E136)</f>
        <v>-3.6392405063291139E-2</v>
      </c>
      <c r="F136" s="139">
        <f>IF(ISERROR((RealAuthFY11!F136-RealAuthFY10!F136)/RealAuthFY10!F136),"",(RealAuthFY11!F136-RealAuthFY10!F136)/RealAuthFY10!F136)</f>
        <v>1.2566760917373547E-2</v>
      </c>
      <c r="G136" s="139">
        <f>IF(ISERROR((RealAuthFY11!G136-RealAuthFY10!G136)/RealAuthFY10!G136),"",(RealAuthFY11!G136-RealAuthFY10!G136)/RealAuthFY10!G136)</f>
        <v>-2.4282978799556185E-2</v>
      </c>
      <c r="H136" s="139" t="str">
        <f>IF(ISERROR((RealAuthFY11!H136-RealAuthFY10!H136)/RealAuthFY10!H136),"",(RealAuthFY11!H136-RealAuthFY10!H136)/RealAuthFY10!H136)</f>
        <v/>
      </c>
      <c r="I136" s="139">
        <f>IF(ISERROR((RealAuthFY11!I136-RealAuthFY10!I136)/RealAuthFY10!I136),"",(RealAuthFY11!I136-RealAuthFY10!I136)/RealAuthFY10!I136)</f>
        <v>1.0000000000000028E-2</v>
      </c>
      <c r="J136" s="139">
        <f>IF(ISERROR((RealAuthFY11!J136-RealAuthFY10!J136)/RealAuthFY10!J136),"",(RealAuthFY11!J136-RealAuthFY10!J136)/RealAuthFY10!J136)</f>
        <v>1.9011212855291167E-2</v>
      </c>
      <c r="K136" s="139">
        <f>IF(ISERROR((RealAuthFY11!K136-RealAuthFY10!K136)/RealAuthFY10!K136),"",(RealAuthFY11!K136-RealAuthFY10!K136)/RealAuthFY10!K136)</f>
        <v>-0.67791444630994968</v>
      </c>
      <c r="L136" s="139">
        <f>IF(ISERROR((RealAuthFY11!L136-RealAuthFY10!L136)/RealAuthFY10!L136),"",(RealAuthFY11!L136-RealAuthFY10!L136)/RealAuthFY10!L136)</f>
        <v>-0.13375163870575493</v>
      </c>
      <c r="M136" s="139">
        <f>IF(ISERROR((RealAuthFY11!M136-RealAuthFY10!M136)/RealAuthFY10!M136),"",(RealAuthFY11!M136-RealAuthFY10!M136)/RealAuthFY10!M136)</f>
        <v>-0.2926239318151313</v>
      </c>
      <c r="N136" s="139">
        <f>IF(ISERROR((RealAuthFY11!N136-RealAuthFY10!N136)/RealAuthFY10!N136),"",(RealAuthFY11!N136-RealAuthFY10!N136)/RealAuthFY10!N136)</f>
        <v>0</v>
      </c>
      <c r="O136" s="139" t="str">
        <f>IF(ISERROR((RealAuthFY11!O136-RealAuthFY10!O136)/RealAuthFY10!O136),"",(RealAuthFY11!O136-RealAuthFY10!O136)/RealAuthFY10!O136)</f>
        <v/>
      </c>
      <c r="P136" s="139">
        <f>IF(ISERROR((RealAuthFY11!P136-RealAuthFY10!P136)/RealAuthFY10!P136),"",(RealAuthFY11!P136-RealAuthFY10!P136)/RealAuthFY10!P136)</f>
        <v>-0.1500520110957004</v>
      </c>
      <c r="Q136" s="139" t="str">
        <f>IF(ISERROR((RealAuthFY11!Q136-RealAuthFY10!Q136)/RealAuthFY10!Q136),"",(RealAuthFY11!Q136-RealAuthFY10!Q136)/RealAuthFY10!Q136)</f>
        <v/>
      </c>
      <c r="R136" s="139">
        <f>IF(ISERROR((RealAuthFY11!R136-RealAuthFY10!R136)/RealAuthFY10!R136),"",(RealAuthFY11!R136-RealAuthFY10!R136)/RealAuthFY10!R136)</f>
        <v>2.5024062134694117E-7</v>
      </c>
      <c r="S136" s="139">
        <f>IF(ISERROR((RealAuthFY11!S136-RealAuthFY10!S136)/RealAuthFY10!S136),"",(RealAuthFY11!S136-RealAuthFY10!S136)/RealAuthFY10!S136)</f>
        <v>-4.256695544972383E-7</v>
      </c>
      <c r="T136" s="139">
        <f>IF(ISERROR((RealAuthFY11!T136-RealAuthFY10!T136)/RealAuthFY10!T136),"",(RealAuthFY11!T136-RealAuthFY10!T136)/RealAuthFY10!T136)</f>
        <v>-1.6837283130966485E-6</v>
      </c>
      <c r="U136" s="139">
        <f>IF(ISERROR((RealAuthFY11!U136-RealAuthFY10!U136)/RealAuthFY10!U136),"",(RealAuthFY11!U136-RealAuthFY10!U136)/RealAuthFY10!U136)</f>
        <v>-2.4080698976222198E-2</v>
      </c>
    </row>
    <row r="137" spans="1:21" s="51" customFormat="1" ht="11.5" x14ac:dyDescent="0.25">
      <c r="A137" s="51">
        <f>'FY2016 RPDC '!A133</f>
        <v>132</v>
      </c>
      <c r="B137" s="51">
        <f>'FY2016 RPDC '!B133</f>
        <v>2556</v>
      </c>
      <c r="C137" s="51">
        <f>'FY2016 RPDC '!C133</f>
        <v>2556</v>
      </c>
      <c r="D137" s="56" t="str">
        <f>'FY2016 RPDC '!D133</f>
        <v>GRAETTINGER - TERRIL</v>
      </c>
      <c r="E137" s="139">
        <f>IF(ISERROR((RealAuthFY11!E137-RealAuthFY10!E137)/RealAuthFY10!E137),"",(RealAuthFY11!E137-RealAuthFY10!E137)/RealAuthFY10!E137)</f>
        <v>3.3898305084745763E-2</v>
      </c>
      <c r="F137" s="139">
        <f>IF(ISERROR((RealAuthFY11!F137-RealAuthFY10!F137)/RealAuthFY10!F137),"",(RealAuthFY11!F137-RealAuthFY10!F137)/RealAuthFY10!F137)</f>
        <v>1.2537219871493496E-2</v>
      </c>
      <c r="G137" s="139">
        <f>IF(ISERROR((RealAuthFY11!G137-RealAuthFY10!G137)/RealAuthFY10!G137),"",(RealAuthFY11!G137-RealAuthFY10!G137)/RealAuthFY10!G137)</f>
        <v>4.6860515460357681E-2</v>
      </c>
      <c r="H137" s="139" t="str">
        <f>IF(ISERROR((RealAuthFY11!H137-RealAuthFY10!H137)/RealAuthFY10!H137),"",(RealAuthFY11!H137-RealAuthFY10!H137)/RealAuthFY10!H137)</f>
        <v/>
      </c>
      <c r="I137" s="139">
        <f>IF(ISERROR((RealAuthFY11!I137-RealAuthFY10!I137)/RealAuthFY10!I137),"",(RealAuthFY11!I137-RealAuthFY10!I137)/RealAuthFY10!I137)</f>
        <v>4.6860515460357681E-2</v>
      </c>
      <c r="J137" s="139">
        <f>IF(ISERROR((RealAuthFY11!J137-RealAuthFY10!J137)/RealAuthFY10!J137),"",(RealAuthFY11!J137-RealAuthFY10!J137)/RealAuthFY10!J137)</f>
        <v>1.9927222318488997E-2</v>
      </c>
      <c r="K137" s="139">
        <f>IF(ISERROR((RealAuthFY11!K137-RealAuthFY10!K137)/RealAuthFY10!K137),"",(RealAuthFY11!K137-RealAuthFY10!K137)/RealAuthFY10!K137)</f>
        <v>-1</v>
      </c>
      <c r="L137" s="139">
        <f>IF(ISERROR((RealAuthFY11!L137-RealAuthFY10!L137)/RealAuthFY10!L137),"",(RealAuthFY11!L137-RealAuthFY10!L137)/RealAuthFY10!L137)</f>
        <v>0.17858256801247618</v>
      </c>
      <c r="M137" s="139" t="str">
        <f>IF(ISERROR((RealAuthFY11!M137-RealAuthFY10!M137)/RealAuthFY10!M137),"",(RealAuthFY11!M137-RealAuthFY10!M137)/RealAuthFY10!M137)</f>
        <v/>
      </c>
      <c r="N137" s="139">
        <f>IF(ISERROR((RealAuthFY11!N137-RealAuthFY10!N137)/RealAuthFY10!N137),"",(RealAuthFY11!N137-RealAuthFY10!N137)/RealAuthFY10!N137)</f>
        <v>0</v>
      </c>
      <c r="O137" s="139" t="str">
        <f>IF(ISERROR((RealAuthFY11!O137-RealAuthFY10!O137)/RealAuthFY10!O137),"",(RealAuthFY11!O137-RealAuthFY10!O137)/RealAuthFY10!O137)</f>
        <v/>
      </c>
      <c r="P137" s="139" t="str">
        <f>IF(ISERROR((RealAuthFY11!P137-RealAuthFY10!P137)/RealAuthFY10!P137),"",(RealAuthFY11!P137-RealAuthFY10!P137)/RealAuthFY10!P137)</f>
        <v/>
      </c>
      <c r="Q137" s="139">
        <f>IF(ISERROR((RealAuthFY11!Q137-RealAuthFY10!Q137)/RealAuthFY10!Q137),"",(RealAuthFY11!Q137-RealAuthFY10!Q137)/RealAuthFY10!Q137)</f>
        <v>0.18991509270490364</v>
      </c>
      <c r="R137" s="139">
        <f>IF(ISERROR((RealAuthFY11!R137-RealAuthFY10!R137)/RealAuthFY10!R137),"",(RealAuthFY11!R137-RealAuthFY10!R137)/RealAuthFY10!R137)</f>
        <v>4.3370599626324231E-2</v>
      </c>
      <c r="S137" s="139">
        <f>IF(ISERROR((RealAuthFY11!S137-RealAuthFY10!S137)/RealAuthFY10!S137),"",(RealAuthFY11!S137-RealAuthFY10!S137)/RealAuthFY10!S137)</f>
        <v>4.337974640837234E-2</v>
      </c>
      <c r="T137" s="139">
        <f>IF(ISERROR((RealAuthFY11!T137-RealAuthFY10!T137)/RealAuthFY10!T137),"",(RealAuthFY11!T137-RealAuthFY10!T137)/RealAuthFY10!T137)</f>
        <v>4.3312892795647144E-2</v>
      </c>
      <c r="U137" s="139">
        <f>IF(ISERROR((RealAuthFY11!U137-RealAuthFY10!U137)/RealAuthFY10!U137),"",(RealAuthFY11!U137-RealAuthFY10!U137)/RealAuthFY10!U137)</f>
        <v>6.4876413573693545E-2</v>
      </c>
    </row>
    <row r="138" spans="1:21" s="51" customFormat="1" ht="11.5" x14ac:dyDescent="0.25">
      <c r="A138" s="51">
        <f>'FY2016 RPDC '!A134</f>
        <v>158</v>
      </c>
      <c r="B138" s="51">
        <f>'FY2016 RPDC '!B134</f>
        <v>3195</v>
      </c>
      <c r="C138" s="51">
        <f>'FY2016 RPDC '!C134</f>
        <v>3195</v>
      </c>
      <c r="D138" s="56" t="str">
        <f>'FY2016 RPDC '!D134</f>
        <v>GREENE COUNTY</v>
      </c>
      <c r="E138" s="139">
        <f>IF(ISERROR((RealAuthFY11!E138-RealAuthFY10!E138)/RealAuthFY10!E138),"",(RealAuthFY11!E138-RealAuthFY10!E138)/RealAuthFY10!E138)</f>
        <v>-1.4652857690832305E-2</v>
      </c>
      <c r="F138" s="139">
        <f>IF(ISERROR((RealAuthFY11!F138-RealAuthFY10!F138)/RealAuthFY10!F138),"",(RealAuthFY11!F138-RealAuthFY10!F138)/RealAuthFY10!F138)</f>
        <v>1.2422360248447204E-2</v>
      </c>
      <c r="G138" s="139">
        <f>IF(ISERROR((RealAuthFY11!G138-RealAuthFY10!G138)/RealAuthFY10!G138),"",(RealAuthFY11!G138-RealAuthFY10!G138)/RealAuthFY10!G138)</f>
        <v>-2.4125205192898087E-3</v>
      </c>
      <c r="H138" s="139" t="str">
        <f>IF(ISERROR((RealAuthFY11!H138-RealAuthFY10!H138)/RealAuthFY10!H138),"",(RealAuthFY11!H138-RealAuthFY10!H138)/RealAuthFY10!H138)</f>
        <v/>
      </c>
      <c r="I138" s="139">
        <f>IF(ISERROR((RealAuthFY11!I138-RealAuthFY10!I138)/RealAuthFY10!I138),"",(RealAuthFY11!I138-RealAuthFY10!I138)/RealAuthFY10!I138)</f>
        <v>1.0000000000000044E-2</v>
      </c>
      <c r="J138" s="139">
        <f>IF(ISERROR((RealAuthFY11!J138-RealAuthFY10!J138)/RealAuthFY10!J138),"",(RealAuthFY11!J138-RealAuthFY10!J138)/RealAuthFY10!J138)</f>
        <v>-4.3808512482662966E-2</v>
      </c>
      <c r="K138" s="139">
        <f>IF(ISERROR((RealAuthFY11!K138-RealAuthFY10!K138)/RealAuthFY10!K138),"",(RealAuthFY11!K138-RealAuthFY10!K138)/RealAuthFY10!K138)</f>
        <v>0.52990638002773927</v>
      </c>
      <c r="L138" s="139">
        <f>IF(ISERROR((RealAuthFY11!L138-RealAuthFY10!L138)/RealAuthFY10!L138),"",(RealAuthFY11!L138-RealAuthFY10!L138)/RealAuthFY10!L138)</f>
        <v>-4.8634837374230321E-2</v>
      </c>
      <c r="M138" s="139">
        <f>IF(ISERROR((RealAuthFY11!M138-RealAuthFY10!M138)/RealAuthFY10!M138),"",(RealAuthFY11!M138-RealAuthFY10!M138)/RealAuthFY10!M138)</f>
        <v>-1</v>
      </c>
      <c r="N138" s="139">
        <f>IF(ISERROR((RealAuthFY11!N138-RealAuthFY10!N138)/RealAuthFY10!N138),"",(RealAuthFY11!N138-RealAuthFY10!N138)/RealAuthFY10!N138)</f>
        <v>0</v>
      </c>
      <c r="O138" s="139">
        <f>IF(ISERROR((RealAuthFY11!O138-RealAuthFY10!O138)/RealAuthFY10!O138),"",(RealAuthFY11!O138-RealAuthFY10!O138)/RealAuthFY10!O138)</f>
        <v>0</v>
      </c>
      <c r="P138" s="139" t="str">
        <f>IF(ISERROR((RealAuthFY11!P138-RealAuthFY10!P138)/RealAuthFY10!P138),"",(RealAuthFY11!P138-RealAuthFY10!P138)/RealAuthFY10!P138)</f>
        <v/>
      </c>
      <c r="Q138" s="139">
        <f>IF(ISERROR((RealAuthFY11!Q138-RealAuthFY10!Q138)/RealAuthFY10!Q138),"",(RealAuthFY11!Q138-RealAuthFY10!Q138)/RealAuthFY10!Q138)</f>
        <v>-5.0402936534506733E-2</v>
      </c>
      <c r="R138" s="139">
        <f>IF(ISERROR((RealAuthFY11!R138-RealAuthFY10!R138)/RealAuthFY10!R138),"",(RealAuthFY11!R138-RealAuthFY10!R138)/RealAuthFY10!R138)</f>
        <v>2.688304734025682</v>
      </c>
      <c r="S138" s="139">
        <f>IF(ISERROR((RealAuthFY11!S138-RealAuthFY10!S138)/RealAuthFY10!S138),"",(RealAuthFY11!S138-RealAuthFY10!S138)/RealAuthFY10!S138)</f>
        <v>2.6885253490529668</v>
      </c>
      <c r="T138" s="139">
        <f>IF(ISERROR((RealAuthFY11!T138-RealAuthFY10!T138)/RealAuthFY10!T138),"",(RealAuthFY11!T138-RealAuthFY10!T138)/RealAuthFY10!T138)</f>
        <v>2.6885371961318176</v>
      </c>
      <c r="U138" s="139">
        <f>IF(ISERROR((RealAuthFY11!U138-RealAuthFY10!U138)/RealAuthFY10!U138),"",(RealAuthFY11!U138-RealAuthFY10!U138)/RealAuthFY10!U138)</f>
        <v>7.5752084466386413E-2</v>
      </c>
    </row>
    <row r="139" spans="1:21" s="51" customFormat="1" ht="11.5" x14ac:dyDescent="0.25">
      <c r="A139" s="51">
        <f>'FY2016 RPDC '!A135</f>
        <v>133</v>
      </c>
      <c r="B139" s="51">
        <f>'FY2016 RPDC '!B135</f>
        <v>2709</v>
      </c>
      <c r="C139" s="51">
        <f>'FY2016 RPDC '!C135</f>
        <v>2709</v>
      </c>
      <c r="D139" s="56" t="str">
        <f>'FY2016 RPDC '!D135</f>
        <v>GRINNELL-NEWBURG</v>
      </c>
      <c r="E139" s="139">
        <f>IF(ISERROR((RealAuthFY11!E139-RealAuthFY10!E139)/RealAuthFY10!E139),"",(RealAuthFY11!E139-RealAuthFY10!E139)/RealAuthFY10!E139)</f>
        <v>-1.2978226104071787E-2</v>
      </c>
      <c r="F139" s="139">
        <f>IF(ISERROR((RealAuthFY11!F139-RealAuthFY10!F139)/RealAuthFY10!F139),"",(RealAuthFY11!F139-RealAuthFY10!F139)/RealAuthFY10!F139)</f>
        <v>1.252152136484583E-2</v>
      </c>
      <c r="G139" s="139">
        <f>IF(ISERROR((RealAuthFY11!G139-RealAuthFY10!G139)/RealAuthFY10!G139),"",(RealAuthFY11!G139-RealAuthFY10!G139)/RealAuthFY10!G139)</f>
        <v>-6.1919263218812538E-4</v>
      </c>
      <c r="H139" s="139" t="str">
        <f>IF(ISERROR((RealAuthFY11!H139-RealAuthFY10!H139)/RealAuthFY10!H139),"",(RealAuthFY11!H139-RealAuthFY10!H139)/RealAuthFY10!H139)</f>
        <v/>
      </c>
      <c r="I139" s="139">
        <f>IF(ISERROR((RealAuthFY11!I139-RealAuthFY10!I139)/RealAuthFY10!I139),"",(RealAuthFY11!I139-RealAuthFY10!I139)/RealAuthFY10!I139)</f>
        <v>9.999999999999943E-3</v>
      </c>
      <c r="J139" s="139">
        <f>IF(ISERROR((RealAuthFY11!J139-RealAuthFY10!J139)/RealAuthFY10!J139),"",(RealAuthFY11!J139-RealAuthFY10!J139)/RealAuthFY10!J139)</f>
        <v>-0.19108398297383902</v>
      </c>
      <c r="K139" s="139">
        <f>IF(ISERROR((RealAuthFY11!K139-RealAuthFY10!K139)/RealAuthFY10!K139),"",(RealAuthFY11!K139-RealAuthFY10!K139)/RealAuthFY10!K139)</f>
        <v>8.7933425797503462E-2</v>
      </c>
      <c r="L139" s="139">
        <f>IF(ISERROR((RealAuthFY11!L139-RealAuthFY10!L139)/RealAuthFY10!L139),"",(RealAuthFY11!L139-RealAuthFY10!L139)/RealAuthFY10!L139)</f>
        <v>-0.30458800907830036</v>
      </c>
      <c r="M139" s="139">
        <f>IF(ISERROR((RealAuthFY11!M139-RealAuthFY10!M139)/RealAuthFY10!M139),"",(RealAuthFY11!M139-RealAuthFY10!M139)/RealAuthFY10!M139)</f>
        <v>-2.787198769070735E-2</v>
      </c>
      <c r="N139" s="139">
        <f>IF(ISERROR((RealAuthFY11!N139-RealAuthFY10!N139)/RealAuthFY10!N139),"",(RealAuthFY11!N139-RealAuthFY10!N139)/RealAuthFY10!N139)</f>
        <v>0</v>
      </c>
      <c r="O139" s="139">
        <f>IF(ISERROR((RealAuthFY11!O139-RealAuthFY10!O139)/RealAuthFY10!O139),"",(RealAuthFY11!O139-RealAuthFY10!O139)/RealAuthFY10!O139)</f>
        <v>0</v>
      </c>
      <c r="P139" s="139" t="str">
        <f>IF(ISERROR((RealAuthFY11!P139-RealAuthFY10!P139)/RealAuthFY10!P139),"",(RealAuthFY11!P139-RealAuthFY10!P139)/RealAuthFY10!P139)</f>
        <v/>
      </c>
      <c r="Q139" s="139" t="str">
        <f>IF(ISERROR((RealAuthFY11!Q139-RealAuthFY10!Q139)/RealAuthFY10!Q139),"",(RealAuthFY11!Q139-RealAuthFY10!Q139)/RealAuthFY10!Q139)</f>
        <v/>
      </c>
      <c r="R139" s="139">
        <f>IF(ISERROR((RealAuthFY11!R139-RealAuthFY10!R139)/RealAuthFY10!R139),"",(RealAuthFY11!R139-RealAuthFY10!R139)/RealAuthFY10!R139)</f>
        <v>6.0248184150331356</v>
      </c>
      <c r="S139" s="139">
        <f>IF(ISERROR((RealAuthFY11!S139-RealAuthFY10!S139)/RealAuthFY10!S139),"",(RealAuthFY11!S139-RealAuthFY10!S139)/RealAuthFY10!S139)</f>
        <v>6.025208876097035</v>
      </c>
      <c r="T139" s="139">
        <f>IF(ISERROR((RealAuthFY11!T139-RealAuthFY10!T139)/RealAuthFY10!T139),"",(RealAuthFY11!T139-RealAuthFY10!T139)/RealAuthFY10!T139)</f>
        <v>6.025136244068821</v>
      </c>
      <c r="U139" s="139">
        <f>IF(ISERROR((RealAuthFY11!U139-RealAuthFY10!U139)/RealAuthFY10!U139),"",(RealAuthFY11!U139-RealAuthFY10!U139)/RealAuthFY10!U139)</f>
        <v>9.7424119651448926E-2</v>
      </c>
    </row>
    <row r="140" spans="1:21" s="51" customFormat="1" ht="11.5" x14ac:dyDescent="0.25">
      <c r="A140" s="51">
        <f>'FY2016 RPDC '!A136</f>
        <v>134</v>
      </c>
      <c r="B140" s="51">
        <f>'FY2016 RPDC '!B136</f>
        <v>2718</v>
      </c>
      <c r="C140" s="51">
        <f>'FY2016 RPDC '!C136</f>
        <v>2718</v>
      </c>
      <c r="D140" s="56" t="str">
        <f>'FY2016 RPDC '!D136</f>
        <v>GRISWOLD</v>
      </c>
      <c r="E140" s="139">
        <f>IF(ISERROR((RealAuthFY11!E140-RealAuthFY10!E140)/RealAuthFY10!E140),"",(RealAuthFY11!E140-RealAuthFY10!E140)/RealAuthFY10!E140)</f>
        <v>-4.7577553154409126E-2</v>
      </c>
      <c r="F140" s="139">
        <f>IF(ISERROR((RealAuthFY11!F140-RealAuthFY10!F140)/RealAuthFY10!F140),"",(RealAuthFY11!F140-RealAuthFY10!F140)/RealAuthFY10!F140)</f>
        <v>1.2439744985227803E-2</v>
      </c>
      <c r="G140" s="139">
        <f>IF(ISERROR((RealAuthFY11!G140-RealAuthFY10!G140)/RealAuthFY10!G140),"",(RealAuthFY11!G140-RealAuthFY10!G140)/RealAuthFY10!G140)</f>
        <v>-3.5729713059888764E-2</v>
      </c>
      <c r="H140" s="139">
        <f>IF(ISERROR((RealAuthFY11!H140-RealAuthFY10!H140)/RealAuthFY10!H140),"",(RealAuthFY11!H140-RealAuthFY10!H140)/RealAuthFY10!H140)</f>
        <v>8.7137681326272212</v>
      </c>
      <c r="I140" s="139">
        <f>IF(ISERROR((RealAuthFY11!I140-RealAuthFY10!I140)/RealAuthFY10!I140),"",(RealAuthFY11!I140-RealAuthFY10!I140)/RealAuthFY10!I140)</f>
        <v>5.2674808764983424E-3</v>
      </c>
      <c r="J140" s="139">
        <f>IF(ISERROR((RealAuthFY11!J140-RealAuthFY10!J140)/RealAuthFY10!J140),"",(RealAuthFY11!J140-RealAuthFY10!J140)/RealAuthFY10!J140)</f>
        <v>-0.13745886986035183</v>
      </c>
      <c r="K140" s="139">
        <f>IF(ISERROR((RealAuthFY11!K140-RealAuthFY10!K140)/RealAuthFY10!K140),"",(RealAuthFY11!K140-RealAuthFY10!K140)/RealAuthFY10!K140)</f>
        <v>-3.7264698177463418E-2</v>
      </c>
      <c r="L140" s="139">
        <f>IF(ISERROR((RealAuthFY11!L140-RealAuthFY10!L140)/RealAuthFY10!L140),"",(RealAuthFY11!L140-RealAuthFY10!L140)/RealAuthFY10!L140)</f>
        <v>-0.30683058268777363</v>
      </c>
      <c r="M140" s="139">
        <f>IF(ISERROR((RealAuthFY11!M140-RealAuthFY10!M140)/RealAuthFY10!M140),"",(RealAuthFY11!M140-RealAuthFY10!M140)/RealAuthFY10!M140)</f>
        <v>7.3742396925088665E-3</v>
      </c>
      <c r="N140" s="139">
        <f>IF(ISERROR((RealAuthFY11!N140-RealAuthFY10!N140)/RealAuthFY10!N140),"",(RealAuthFY11!N140-RealAuthFY10!N140)/RealAuthFY10!N140)</f>
        <v>0</v>
      </c>
      <c r="O140" s="139">
        <f>IF(ISERROR((RealAuthFY11!O140-RealAuthFY10!O140)/RealAuthFY10!O140),"",(RealAuthFY11!O140-RealAuthFY10!O140)/RealAuthFY10!O140)</f>
        <v>0</v>
      </c>
      <c r="P140" s="139" t="str">
        <f>IF(ISERROR((RealAuthFY11!P140-RealAuthFY10!P140)/RealAuthFY10!P140),"",(RealAuthFY11!P140-RealAuthFY10!P140)/RealAuthFY10!P140)</f>
        <v/>
      </c>
      <c r="Q140" s="139" t="str">
        <f>IF(ISERROR((RealAuthFY11!Q140-RealAuthFY10!Q140)/RealAuthFY10!Q140),"",(RealAuthFY11!Q140-RealAuthFY10!Q140)/RealAuthFY10!Q140)</f>
        <v/>
      </c>
      <c r="R140" s="139">
        <f>IF(ISERROR((RealAuthFY11!R140-RealAuthFY10!R140)/RealAuthFY10!R140),"",(RealAuthFY11!R140-RealAuthFY10!R140)/RealAuthFY10!R140)</f>
        <v>0.94904915720046235</v>
      </c>
      <c r="S140" s="139">
        <f>IF(ISERROR((RealAuthFY11!S140-RealAuthFY10!S140)/RealAuthFY10!S140),"",(RealAuthFY11!S140-RealAuthFY10!S140)/RealAuthFY10!S140)</f>
        <v>0.94899856149856143</v>
      </c>
      <c r="T140" s="139">
        <f>IF(ISERROR((RealAuthFY11!T140-RealAuthFY10!T140)/RealAuthFY10!T140),"",(RealAuthFY11!T140-RealAuthFY10!T140)/RealAuthFY10!T140)</f>
        <v>0.94894989679068764</v>
      </c>
      <c r="U140" s="139">
        <f>IF(ISERROR((RealAuthFY11!U140-RealAuthFY10!U140)/RealAuthFY10!U140),"",(RealAuthFY11!U140-RealAuthFY10!U140)/RealAuthFY10!U140)</f>
        <v>4.803442172950597E-2</v>
      </c>
    </row>
    <row r="141" spans="1:21" s="51" customFormat="1" ht="11.5" x14ac:dyDescent="0.25">
      <c r="A141" s="51">
        <f>'FY2016 RPDC '!A137</f>
        <v>135</v>
      </c>
      <c r="B141" s="51">
        <f>'FY2016 RPDC '!B137</f>
        <v>2727</v>
      </c>
      <c r="C141" s="51">
        <f>'FY2016 RPDC '!C137</f>
        <v>2727</v>
      </c>
      <c r="D141" s="56" t="str">
        <f>'FY2016 RPDC '!D137</f>
        <v>GRUNDY CENTER</v>
      </c>
      <c r="E141" s="139">
        <f>IF(ISERROR((RealAuthFY11!E141-RealAuthFY10!E141)/RealAuthFY10!E141),"",(RealAuthFY11!E141-RealAuthFY10!E141)/RealAuthFY10!E141)</f>
        <v>-2.8173523291179801E-2</v>
      </c>
      <c r="F141" s="139">
        <f>IF(ISERROR((RealAuthFY11!F141-RealAuthFY10!F141)/RealAuthFY10!F141),"",(RealAuthFY11!F141-RealAuthFY10!F141)/RealAuthFY10!F141)</f>
        <v>1.2566760917373547E-2</v>
      </c>
      <c r="G141" s="139">
        <f>IF(ISERROR((RealAuthFY11!G141-RealAuthFY10!G141)/RealAuthFY10!G141),"",(RealAuthFY11!G141-RealAuthFY10!G141)/RealAuthFY10!G141)</f>
        <v>-1.5960762816708721E-2</v>
      </c>
      <c r="H141" s="139" t="str">
        <f>IF(ISERROR((RealAuthFY11!H141-RealAuthFY10!H141)/RealAuthFY10!H141),"",(RealAuthFY11!H141-RealAuthFY10!H141)/RealAuthFY10!H141)</f>
        <v/>
      </c>
      <c r="I141" s="139">
        <f>IF(ISERROR((RealAuthFY11!I141-RealAuthFY10!I141)/RealAuthFY10!I141),"",(RealAuthFY11!I141-RealAuthFY10!I141)/RealAuthFY10!I141)</f>
        <v>9.9999999999999759E-3</v>
      </c>
      <c r="J141" s="139">
        <f>IF(ISERROR((RealAuthFY11!J141-RealAuthFY10!J141)/RealAuthFY10!J141),"",(RealAuthFY11!J141-RealAuthFY10!J141)/RealAuthFY10!J141)</f>
        <v>2.3375154073800641E-2</v>
      </c>
      <c r="K141" s="139">
        <f>IF(ISERROR((RealAuthFY11!K141-RealAuthFY10!K141)/RealAuthFY10!K141),"",(RealAuthFY11!K141-RealAuthFY10!K141)/RealAuthFY10!K141)</f>
        <v>0.32581592125712311</v>
      </c>
      <c r="L141" s="139">
        <f>IF(ISERROR((RealAuthFY11!L141-RealAuthFY10!L141)/RealAuthFY10!L141),"",(RealAuthFY11!L141-RealAuthFY10!L141)/RealAuthFY10!L141)</f>
        <v>3.8070158127143101E-2</v>
      </c>
      <c r="M141" s="139">
        <f>IF(ISERROR((RealAuthFY11!M141-RealAuthFY10!M141)/RealAuthFY10!M141),"",(RealAuthFY11!M141-RealAuthFY10!M141)/RealAuthFY10!M141)</f>
        <v>-0.56291782815699243</v>
      </c>
      <c r="N141" s="139">
        <f>IF(ISERROR((RealAuthFY11!N141-RealAuthFY10!N141)/RealAuthFY10!N141),"",(RealAuthFY11!N141-RealAuthFY10!N141)/RealAuthFY10!N141)</f>
        <v>0</v>
      </c>
      <c r="O141" s="139" t="str">
        <f>IF(ISERROR((RealAuthFY11!O141-RealAuthFY10!O141)/RealAuthFY10!O141),"",(RealAuthFY11!O141-RealAuthFY10!O141)/RealAuthFY10!O141)</f>
        <v/>
      </c>
      <c r="P141" s="139">
        <f>IF(ISERROR((RealAuthFY11!P141-RealAuthFY10!P141)/RealAuthFY10!P141),"",(RealAuthFY11!P141-RealAuthFY10!P141)/RealAuthFY10!P141)</f>
        <v>-0.18411327922638585</v>
      </c>
      <c r="Q141" s="139" t="str">
        <f>IF(ISERROR((RealAuthFY11!Q141-RealAuthFY10!Q141)/RealAuthFY10!Q141),"",(RealAuthFY11!Q141-RealAuthFY10!Q141)/RealAuthFY10!Q141)</f>
        <v/>
      </c>
      <c r="R141" s="139">
        <f>IF(ISERROR((RealAuthFY11!R141-RealAuthFY10!R141)/RealAuthFY10!R141),"",(RealAuthFY11!R141-RealAuthFY10!R141)/RealAuthFY10!R141)</f>
        <v>5.2775603323564734E-7</v>
      </c>
      <c r="S141" s="139">
        <f>IF(ISERROR((RealAuthFY11!S141-RealAuthFY10!S141)/RealAuthFY10!S141),"",(RealAuthFY11!S141-RealAuthFY10!S141)/RealAuthFY10!S141)</f>
        <v>-3.9715215428631101E-6</v>
      </c>
      <c r="T141" s="139">
        <f>IF(ISERROR((RealAuthFY11!T141-RealAuthFY10!T141)/RealAuthFY10!T141),"",(RealAuthFY11!T141-RealAuthFY10!T141)/RealAuthFY10!T141)</f>
        <v>-1.58038489487371E-6</v>
      </c>
      <c r="U141" s="139">
        <f>IF(ISERROR((RealAuthFY11!U141-RealAuthFY10!U141)/RealAuthFY10!U141),"",(RealAuthFY11!U141-RealAuthFY10!U141)/RealAuthFY10!U141)</f>
        <v>8.0278122567420613E-4</v>
      </c>
    </row>
    <row r="142" spans="1:21" s="51" customFormat="1" ht="11.5" x14ac:dyDescent="0.25">
      <c r="A142" s="51">
        <f>'FY2016 RPDC '!A138</f>
        <v>136</v>
      </c>
      <c r="B142" s="51">
        <f>'FY2016 RPDC '!B138</f>
        <v>2754</v>
      </c>
      <c r="C142" s="51">
        <f>'FY2016 RPDC '!C138</f>
        <v>2754</v>
      </c>
      <c r="D142" s="56" t="str">
        <f>'FY2016 RPDC '!D138</f>
        <v>GUTHRIE CENTER</v>
      </c>
      <c r="E142" s="139">
        <f>IF(ISERROR((RealAuthFY11!E142-RealAuthFY10!E142)/RealAuthFY10!E142),"",(RealAuthFY11!E142-RealAuthFY10!E142)/RealAuthFY10!E142)</f>
        <v>-2.1897810218978079E-2</v>
      </c>
      <c r="F142" s="139">
        <f>IF(ISERROR((RealAuthFY11!F142-RealAuthFY10!F142)/RealAuthFY10!F142),"",(RealAuthFY11!F142-RealAuthFY10!F142)/RealAuthFY10!F142)</f>
        <v>1.2519561815336464E-2</v>
      </c>
      <c r="G142" s="139">
        <f>IF(ISERROR((RealAuthFY11!G142-RealAuthFY10!G142)/RealAuthFY10!G142),"",(RealAuthFY11!G142-RealAuthFY10!G142)/RealAuthFY10!G142)</f>
        <v>-9.6523993922986422E-3</v>
      </c>
      <c r="H142" s="139" t="str">
        <f>IF(ISERROR((RealAuthFY11!H142-RealAuthFY10!H142)/RealAuthFY10!H142),"",(RealAuthFY11!H142-RealAuthFY10!H142)/RealAuthFY10!H142)</f>
        <v/>
      </c>
      <c r="I142" s="139">
        <f>IF(ISERROR((RealAuthFY11!I142-RealAuthFY10!I142)/RealAuthFY10!I142),"",(RealAuthFY11!I142-RealAuthFY10!I142)/RealAuthFY10!I142)</f>
        <v>1.0000000000000038E-2</v>
      </c>
      <c r="J142" s="139">
        <f>IF(ISERROR((RealAuthFY11!J142-RealAuthFY10!J142)/RealAuthFY10!J142),"",(RealAuthFY11!J142-RealAuthFY10!J142)/RealAuthFY10!J142)</f>
        <v>0.3040981966186343</v>
      </c>
      <c r="K142" s="139">
        <f>IF(ISERROR((RealAuthFY11!K142-RealAuthFY10!K142)/RealAuthFY10!K142),"",(RealAuthFY11!K142-RealAuthFY10!K142)/RealAuthFY10!K142)</f>
        <v>0.5295731184639122</v>
      </c>
      <c r="L142" s="139">
        <f>IF(ISERROR((RealAuthFY11!L142-RealAuthFY10!L142)/RealAuthFY10!L142),"",(RealAuthFY11!L142-RealAuthFY10!L142)/RealAuthFY10!L142)</f>
        <v>0.21394691941580335</v>
      </c>
      <c r="M142" s="139">
        <f>IF(ISERROR((RealAuthFY11!M142-RealAuthFY10!M142)/RealAuthFY10!M142),"",(RealAuthFY11!M142-RealAuthFY10!M142)/RealAuthFY10!M142)</f>
        <v>0.5295731184639122</v>
      </c>
      <c r="N142" s="139">
        <f>IF(ISERROR((RealAuthFY11!N142-RealAuthFY10!N142)/RealAuthFY10!N142),"",(RealAuthFY11!N142-RealAuthFY10!N142)/RealAuthFY10!N142)</f>
        <v>0</v>
      </c>
      <c r="O142" s="139" t="str">
        <f>IF(ISERROR((RealAuthFY11!O142-RealAuthFY10!O142)/RealAuthFY10!O142),"",(RealAuthFY11!O142-RealAuthFY10!O142)/RealAuthFY10!O142)</f>
        <v/>
      </c>
      <c r="P142" s="139" t="str">
        <f>IF(ISERROR((RealAuthFY11!P142-RealAuthFY10!P142)/RealAuthFY10!P142),"",(RealAuthFY11!P142-RealAuthFY10!P142)/RealAuthFY10!P142)</f>
        <v/>
      </c>
      <c r="Q142" s="139">
        <f>IF(ISERROR((RealAuthFY11!Q142-RealAuthFY10!Q142)/RealAuthFY10!Q142),"",(RealAuthFY11!Q142-RealAuthFY10!Q142)/RealAuthFY10!Q142)</f>
        <v>-0.12093498938855617</v>
      </c>
      <c r="R142" s="139">
        <f>IF(ISERROR((RealAuthFY11!R142-RealAuthFY10!R142)/RealAuthFY10!R142),"",(RealAuthFY11!R142-RealAuthFY10!R142)/RealAuthFY10!R142)</f>
        <v>9.2735192013063713E-7</v>
      </c>
      <c r="S142" s="139">
        <f>IF(ISERROR((RealAuthFY11!S142-RealAuthFY10!S142)/RealAuthFY10!S142),"",(RealAuthFY11!S142-RealAuthFY10!S142)/RealAuthFY10!S142)</f>
        <v>-1.1816699359655628E-5</v>
      </c>
      <c r="T142" s="139">
        <f>IF(ISERROR((RealAuthFY11!T142-RealAuthFY10!T142)/RealAuthFY10!T142),"",(RealAuthFY11!T142-RealAuthFY10!T142)/RealAuthFY10!T142)</f>
        <v>-5.8130013083279044E-6</v>
      </c>
      <c r="U142" s="139">
        <f>IF(ISERROR((RealAuthFY11!U142-RealAuthFY10!U142)/RealAuthFY10!U142),"",(RealAuthFY11!U142-RealAuthFY10!U142)/RealAuthFY10!U142)</f>
        <v>-5.6120587713236704E-3</v>
      </c>
    </row>
    <row r="143" spans="1:21" s="51" customFormat="1" ht="11.5" x14ac:dyDescent="0.25">
      <c r="A143" s="51">
        <f>'FY2016 RPDC '!A139</f>
        <v>137</v>
      </c>
      <c r="B143" s="51">
        <f>'FY2016 RPDC '!B139</f>
        <v>2766</v>
      </c>
      <c r="C143" s="51">
        <f>'FY2016 RPDC '!C139</f>
        <v>2766</v>
      </c>
      <c r="D143" s="56" t="str">
        <f>'FY2016 RPDC '!D139</f>
        <v>H L V</v>
      </c>
      <c r="E143" s="139">
        <f>IF(ISERROR((RealAuthFY11!E143-RealAuthFY10!E143)/RealAuthFY10!E143),"",(RealAuthFY11!E143-RealAuthFY10!E143)/RealAuthFY10!E143)</f>
        <v>-3.5395506309633736E-2</v>
      </c>
      <c r="F143" s="139">
        <f>IF(ISERROR((RealAuthFY11!F143-RealAuthFY10!F143)/RealAuthFY10!F143),"",(RealAuthFY11!F143-RealAuthFY10!F143)/RealAuthFY10!F143)</f>
        <v>1.2372409526755336E-2</v>
      </c>
      <c r="G143" s="139">
        <f>IF(ISERROR((RealAuthFY11!G143-RealAuthFY10!G143)/RealAuthFY10!G143),"",(RealAuthFY11!G143-RealAuthFY10!G143)/RealAuthFY10!G143)</f>
        <v>-2.3460838546022683E-2</v>
      </c>
      <c r="H143" s="139" t="str">
        <f>IF(ISERROR((RealAuthFY11!H143-RealAuthFY10!H143)/RealAuthFY10!H143),"",(RealAuthFY11!H143-RealAuthFY10!H143)/RealAuthFY10!H143)</f>
        <v/>
      </c>
      <c r="I143" s="139">
        <f>IF(ISERROR((RealAuthFY11!I143-RealAuthFY10!I143)/RealAuthFY10!I143),"",(RealAuthFY11!I143-RealAuthFY10!I143)/RealAuthFY10!I143)</f>
        <v>9.9999999999999031E-3</v>
      </c>
      <c r="J143" s="139">
        <f>IF(ISERROR((RealAuthFY11!J143-RealAuthFY10!J143)/RealAuthFY10!J143),"",(RealAuthFY11!J143-RealAuthFY10!J143)/RealAuthFY10!J143)</f>
        <v>0.3113483257380622</v>
      </c>
      <c r="K143" s="139">
        <f>IF(ISERROR((RealAuthFY11!K143-RealAuthFY10!K143)/RealAuthFY10!K143),"",(RealAuthFY11!K143-RealAuthFY10!K143)/RealAuthFY10!K143)</f>
        <v>-0.85429463047354859</v>
      </c>
      <c r="L143" s="139">
        <f>IF(ISERROR((RealAuthFY11!L143-RealAuthFY10!L143)/RealAuthFY10!L143),"",(RealAuthFY11!L143-RealAuthFY10!L143)/RealAuthFY10!L143)</f>
        <v>-0.1736971807118351</v>
      </c>
      <c r="M143" s="139">
        <f>IF(ISERROR((RealAuthFY11!M143-RealAuthFY10!M143)/RealAuthFY10!M143),"",(RealAuthFY11!M143-RealAuthFY10!M143)/RealAuthFY10!M143)</f>
        <v>1.5498439667128987</v>
      </c>
      <c r="N143" s="139">
        <f>IF(ISERROR((RealAuthFY11!N143-RealAuthFY10!N143)/RealAuthFY10!N143),"",(RealAuthFY11!N143-RealAuthFY10!N143)/RealAuthFY10!N143)</f>
        <v>0</v>
      </c>
      <c r="O143" s="139" t="str">
        <f>IF(ISERROR((RealAuthFY11!O143-RealAuthFY10!O143)/RealAuthFY10!O143),"",(RealAuthFY11!O143-RealAuthFY10!O143)/RealAuthFY10!O143)</f>
        <v/>
      </c>
      <c r="P143" s="139" t="str">
        <f>IF(ISERROR((RealAuthFY11!P143-RealAuthFY10!P143)/RealAuthFY10!P143),"",(RealAuthFY11!P143-RealAuthFY10!P143)/RealAuthFY10!P143)</f>
        <v/>
      </c>
      <c r="Q143" s="139" t="str">
        <f>IF(ISERROR((RealAuthFY11!Q143-RealAuthFY10!Q143)/RealAuthFY10!Q143),"",(RealAuthFY11!Q143-RealAuthFY10!Q143)/RealAuthFY10!Q143)</f>
        <v/>
      </c>
      <c r="R143" s="139">
        <f>IF(ISERROR((RealAuthFY11!R143-RealAuthFY10!R143)/RealAuthFY10!R143),"",(RealAuthFY11!R143-RealAuthFY10!R143)/RealAuthFY10!R143)</f>
        <v>1.0454692788992838E-6</v>
      </c>
      <c r="S143" s="139">
        <f>IF(ISERROR((RealAuthFY11!S143-RealAuthFY10!S143)/RealAuthFY10!S143),"",(RealAuthFY11!S143-RealAuthFY10!S143)/RealAuthFY10!S143)</f>
        <v>4.3628063021370984E-6</v>
      </c>
      <c r="T143" s="139">
        <f>IF(ISERROR((RealAuthFY11!T143-RealAuthFY10!T143)/RealAuthFY10!T143),"",(RealAuthFY11!T143-RealAuthFY10!T143)/RealAuthFY10!T143)</f>
        <v>-1.2018481277936697E-5</v>
      </c>
      <c r="U143" s="139">
        <f>IF(ISERROR((RealAuthFY11!U143-RealAuthFY10!U143)/RealAuthFY10!U143),"",(RealAuthFY11!U143-RealAuthFY10!U143)/RealAuthFY10!U143)</f>
        <v>2.7079248063650615E-3</v>
      </c>
    </row>
    <row r="144" spans="1:21" s="51" customFormat="1" ht="11.5" x14ac:dyDescent="0.25">
      <c r="A144" s="51">
        <f>'FY2016 RPDC '!A140</f>
        <v>138</v>
      </c>
      <c r="B144" s="51">
        <f>'FY2016 RPDC '!B140</f>
        <v>2772</v>
      </c>
      <c r="C144" s="51">
        <f>'FY2016 RPDC '!C140</f>
        <v>2772</v>
      </c>
      <c r="D144" s="56" t="str">
        <f>'FY2016 RPDC '!D140</f>
        <v>HAMBURG</v>
      </c>
      <c r="E144" s="139">
        <f>IF(ISERROR((RealAuthFY11!E144-RealAuthFY10!E144)/RealAuthFY10!E144),"",(RealAuthFY11!E144-RealAuthFY10!E144)/RealAuthFY10!E144)</f>
        <v>-1.2535382126971381E-2</v>
      </c>
      <c r="F144" s="139">
        <f>IF(ISERROR((RealAuthFY11!F144-RealAuthFY10!F144)/RealAuthFY10!F144),"",(RealAuthFY11!F144-RealAuthFY10!F144)/RealAuthFY10!F144)</f>
        <v>1.2294452128477025E-2</v>
      </c>
      <c r="G144" s="139">
        <f>IF(ISERROR((RealAuthFY11!G144-RealAuthFY10!G144)/RealAuthFY10!G144),"",(RealAuthFY11!G144-RealAuthFY10!G144)/RealAuthFY10!G144)</f>
        <v>-3.9498353510269703E-4</v>
      </c>
      <c r="H144" s="139">
        <f>IF(ISERROR((RealAuthFY11!H144-RealAuthFY10!H144)/RealAuthFY10!H144),"",(RealAuthFY11!H144-RealAuthFY10!H144)/RealAuthFY10!H144)</f>
        <v>-0.42111676356588634</v>
      </c>
      <c r="I144" s="139">
        <f>IF(ISERROR((RealAuthFY11!I144-RealAuthFY10!I144)/RealAuthFY10!I144),"",(RealAuthFY11!I144-RealAuthFY10!I144)/RealAuthFY10!I144)</f>
        <v>-7.816598365034089E-3</v>
      </c>
      <c r="J144" s="139">
        <f>IF(ISERROR((RealAuthFY11!J144-RealAuthFY10!J144)/RealAuthFY10!J144),"",(RealAuthFY11!J144-RealAuthFY10!J144)/RealAuthFY10!J144)</f>
        <v>0.10940321385258056</v>
      </c>
      <c r="K144" s="139">
        <f>IF(ISERROR((RealAuthFY11!K144-RealAuthFY10!K144)/RealAuthFY10!K144),"",(RealAuthFY11!K144-RealAuthFY10!K144)/RealAuthFY10!K144)</f>
        <v>0.42779696132596684</v>
      </c>
      <c r="L144" s="139">
        <f>IF(ISERROR((RealAuthFY11!L144-RealAuthFY10!L144)/RealAuthFY10!L144),"",(RealAuthFY11!L144-RealAuthFY10!L144)/RealAuthFY10!L144)</f>
        <v>0.27355859812318517</v>
      </c>
      <c r="M144" s="139">
        <f>IF(ISERROR((RealAuthFY11!M144-RealAuthFY10!M144)/RealAuthFY10!M144),"",(RealAuthFY11!M144-RealAuthFY10!M144)/RealAuthFY10!M144)</f>
        <v>-0.49007251381215472</v>
      </c>
      <c r="N144" s="139">
        <f>IF(ISERROR((RealAuthFY11!N144-RealAuthFY10!N144)/RealAuthFY10!N144),"",(RealAuthFY11!N144-RealAuthFY10!N144)/RealAuthFY10!N144)</f>
        <v>0</v>
      </c>
      <c r="O144" s="139">
        <f>IF(ISERROR((RealAuthFY11!O144-RealAuthFY10!O144)/RealAuthFY10!O144),"",(RealAuthFY11!O144-RealAuthFY10!O144)/RealAuthFY10!O144)</f>
        <v>0</v>
      </c>
      <c r="P144" s="139">
        <f>IF(ISERROR((RealAuthFY11!P144-RealAuthFY10!P144)/RealAuthFY10!P144),"",(RealAuthFY11!P144-RealAuthFY10!P144)/RealAuthFY10!P144)</f>
        <v>-0.38808701657458566</v>
      </c>
      <c r="Q144" s="139" t="str">
        <f>IF(ISERROR((RealAuthFY11!Q144-RealAuthFY10!Q144)/RealAuthFY10!Q144),"",(RealAuthFY11!Q144-RealAuthFY10!Q144)/RealAuthFY10!Q144)</f>
        <v/>
      </c>
      <c r="R144" s="139">
        <f>IF(ISERROR((RealAuthFY11!R144-RealAuthFY10!R144)/RealAuthFY10!R144),"",(RealAuthFY11!R144-RealAuthFY10!R144)/RealAuthFY10!R144)</f>
        <v>5.156617412725731E-7</v>
      </c>
      <c r="S144" s="139">
        <f>IF(ISERROR((RealAuthFY11!S144-RealAuthFY10!S144)/RealAuthFY10!S144),"",(RealAuthFY11!S144-RealAuthFY10!S144)/RealAuthFY10!S144)</f>
        <v>1.527780111944894E-6</v>
      </c>
      <c r="T144" s="139">
        <f>IF(ISERROR((RealAuthFY11!T144-RealAuthFY10!T144)/RealAuthFY10!T144),"",(RealAuthFY11!T144-RealAuthFY10!T144)/RealAuthFY10!T144)</f>
        <v>1.2511634959663562E-5</v>
      </c>
      <c r="U144" s="139">
        <f>IF(ISERROR((RealAuthFY11!U144-RealAuthFY10!U144)/RealAuthFY10!U144),"",(RealAuthFY11!U144-RealAuthFY10!U144)/RealAuthFY10!U144)</f>
        <v>7.3251607598252527E-2</v>
      </c>
    </row>
    <row r="145" spans="1:21" s="51" customFormat="1" ht="11.5" x14ac:dyDescent="0.25">
      <c r="A145" s="51">
        <f>'FY2016 RPDC '!A141</f>
        <v>139</v>
      </c>
      <c r="B145" s="51">
        <f>'FY2016 RPDC '!B141</f>
        <v>2781</v>
      </c>
      <c r="C145" s="51">
        <f>'FY2016 RPDC '!C141</f>
        <v>2781</v>
      </c>
      <c r="D145" s="56" t="str">
        <f>'FY2016 RPDC '!D141</f>
        <v>HAMPTON-DUMONT</v>
      </c>
      <c r="E145" s="139">
        <f>IF(ISERROR((RealAuthFY11!E145-RealAuthFY10!E145)/RealAuthFY10!E145),"",(RealAuthFY11!E145-RealAuthFY10!E145)/RealAuthFY10!E145)</f>
        <v>1.1254415509734696E-2</v>
      </c>
      <c r="F145" s="139">
        <f>IF(ISERROR((RealAuthFY11!F145-RealAuthFY10!F145)/RealAuthFY10!F145),"",(RealAuthFY11!F145-RealAuthFY10!F145)/RealAuthFY10!F145)</f>
        <v>1.2566760917373547E-2</v>
      </c>
      <c r="G145" s="139">
        <f>IF(ISERROR((RealAuthFY11!G145-RealAuthFY10!G145)/RealAuthFY10!G145),"",(RealAuthFY11!G145-RealAuthFY10!G145)/RealAuthFY10!G145)</f>
        <v>2.3962581548964478E-2</v>
      </c>
      <c r="H145" s="139" t="str">
        <f>IF(ISERROR((RealAuthFY11!H145-RealAuthFY10!H145)/RealAuthFY10!H145),"",(RealAuthFY11!H145-RealAuthFY10!H145)/RealAuthFY10!H145)</f>
        <v/>
      </c>
      <c r="I145" s="139">
        <f>IF(ISERROR((RealAuthFY11!I145-RealAuthFY10!I145)/RealAuthFY10!I145),"",(RealAuthFY11!I145-RealAuthFY10!I145)/RealAuthFY10!I145)</f>
        <v>2.3962581548964478E-2</v>
      </c>
      <c r="J145" s="139">
        <f>IF(ISERROR((RealAuthFY11!J145-RealAuthFY10!J145)/RealAuthFY10!J145),"",(RealAuthFY11!J145-RealAuthFY10!J145)/RealAuthFY10!J145)</f>
        <v>-4.0378523597578091E-2</v>
      </c>
      <c r="K145" s="139">
        <f>IF(ISERROR((RealAuthFY11!K145-RealAuthFY10!K145)/RealAuthFY10!K145),"",(RealAuthFY11!K145-RealAuthFY10!K145)/RealAuthFY10!K145)</f>
        <v>-1</v>
      </c>
      <c r="L145" s="139">
        <f>IF(ISERROR((RealAuthFY11!L145-RealAuthFY10!L145)/RealAuthFY10!L145),"",(RealAuthFY11!L145-RealAuthFY10!L145)/RealAuthFY10!L145)</f>
        <v>0.40194700068166328</v>
      </c>
      <c r="M145" s="139">
        <f>IF(ISERROR((RealAuthFY11!M145-RealAuthFY10!M145)/RealAuthFY10!M145),"",(RealAuthFY11!M145-RealAuthFY10!M145)/RealAuthFY10!M145)</f>
        <v>-1</v>
      </c>
      <c r="N145" s="139">
        <f>IF(ISERROR((RealAuthFY11!N145-RealAuthFY10!N145)/RealAuthFY10!N145),"",(RealAuthFY11!N145-RealAuthFY10!N145)/RealAuthFY10!N145)</f>
        <v>0</v>
      </c>
      <c r="O145" s="139">
        <f>IF(ISERROR((RealAuthFY11!O145-RealAuthFY10!O145)/RealAuthFY10!O145),"",(RealAuthFY11!O145-RealAuthFY10!O145)/RealAuthFY10!O145)</f>
        <v>0</v>
      </c>
      <c r="P145" s="139" t="str">
        <f>IF(ISERROR((RealAuthFY11!P145-RealAuthFY10!P145)/RealAuthFY10!P145),"",(RealAuthFY11!P145-RealAuthFY10!P145)/RealAuthFY10!P145)</f>
        <v/>
      </c>
      <c r="Q145" s="139" t="str">
        <f>IF(ISERROR((RealAuthFY11!Q145-RealAuthFY10!Q145)/RealAuthFY10!Q145),"",(RealAuthFY11!Q145-RealAuthFY10!Q145)/RealAuthFY10!Q145)</f>
        <v/>
      </c>
      <c r="R145" s="139">
        <f>IF(ISERROR((RealAuthFY11!R145-RealAuthFY10!R145)/RealAuthFY10!R145),"",(RealAuthFY11!R145-RealAuthFY10!R145)/RealAuthFY10!R145)</f>
        <v>2.3465615647606675</v>
      </c>
      <c r="S145" s="139">
        <f>IF(ISERROR((RealAuthFY11!S145-RealAuthFY10!S145)/RealAuthFY10!S145),"",(RealAuthFY11!S145-RealAuthFY10!S145)/RealAuthFY10!S145)</f>
        <v>2.3464733354903151</v>
      </c>
      <c r="T145" s="139">
        <f>IF(ISERROR((RealAuthFY11!T145-RealAuthFY10!T145)/RealAuthFY10!T145),"",(RealAuthFY11!T145-RealAuthFY10!T145)/RealAuthFY10!T145)</f>
        <v>2.3462884957596559</v>
      </c>
      <c r="U145" s="139">
        <f>IF(ISERROR((RealAuthFY11!U145-RealAuthFY10!U145)/RealAuthFY10!U145),"",(RealAuthFY11!U145-RealAuthFY10!U145)/RealAuthFY10!U145)</f>
        <v>9.7933641351812609E-2</v>
      </c>
    </row>
    <row r="146" spans="1:21" s="51" customFormat="1" ht="11.5" x14ac:dyDescent="0.25">
      <c r="A146" s="51">
        <f>'FY2016 RPDC '!A142</f>
        <v>140</v>
      </c>
      <c r="B146" s="51">
        <f>'FY2016 RPDC '!B142</f>
        <v>2826</v>
      </c>
      <c r="C146" s="51">
        <f>'FY2016 RPDC '!C142</f>
        <v>2826</v>
      </c>
      <c r="D146" s="56" t="str">
        <f>'FY2016 RPDC '!D142</f>
        <v>HARLAN</v>
      </c>
      <c r="E146" s="139">
        <f>IF(ISERROR((RealAuthFY11!E146-RealAuthFY10!E146)/RealAuthFY10!E146),"",(RealAuthFY11!E146-RealAuthFY10!E146)/RealAuthFY10!E146)</f>
        <v>-2.2248736664795092E-2</v>
      </c>
      <c r="F146" s="139">
        <f>IF(ISERROR((RealAuthFY11!F146-RealAuthFY10!F146)/RealAuthFY10!F146),"",(RealAuthFY11!F146-RealAuthFY10!F146)/RealAuthFY10!F146)</f>
        <v>1.2488292226038089E-2</v>
      </c>
      <c r="G146" s="139">
        <f>IF(ISERROR((RealAuthFY11!G146-RealAuthFY10!G146)/RealAuthFY10!G146),"",(RealAuthFY11!G146-RealAuthFY10!G146)/RealAuthFY10!G146)</f>
        <v>-1.0038314856283996E-2</v>
      </c>
      <c r="H146" s="139" t="str">
        <f>IF(ISERROR((RealAuthFY11!H146-RealAuthFY10!H146)/RealAuthFY10!H146),"",(RealAuthFY11!H146-RealAuthFY10!H146)/RealAuthFY10!H146)</f>
        <v/>
      </c>
      <c r="I146" s="139">
        <f>IF(ISERROR((RealAuthFY11!I146-RealAuthFY10!I146)/RealAuthFY10!I146),"",(RealAuthFY11!I146-RealAuthFY10!I146)/RealAuthFY10!I146)</f>
        <v>9.999999999999943E-3</v>
      </c>
      <c r="J146" s="139">
        <f>IF(ISERROR((RealAuthFY11!J146-RealAuthFY10!J146)/RealAuthFY10!J146),"",(RealAuthFY11!J146-RealAuthFY10!J146)/RealAuthFY10!J146)</f>
        <v>0.29227556913659991</v>
      </c>
      <c r="K146" s="139">
        <f>IF(ISERROR((RealAuthFY11!K146-RealAuthFY10!K146)/RealAuthFY10!K146),"",(RealAuthFY11!K146-RealAuthFY10!K146)/RealAuthFY10!K146)</f>
        <v>-0.61770181079708919</v>
      </c>
      <c r="L146" s="139">
        <f>IF(ISERROR((RealAuthFY11!L146-RealAuthFY10!L146)/RealAuthFY10!L146),"",(RealAuthFY11!L146-RealAuthFY10!L146)/RealAuthFY10!L146)</f>
        <v>0.57435878760354842</v>
      </c>
      <c r="M146" s="139">
        <f>IF(ISERROR((RealAuthFY11!M146-RealAuthFY10!M146)/RealAuthFY10!M146),"",(RealAuthFY11!M146-RealAuthFY10!M146)/RealAuthFY10!M146)</f>
        <v>-0.79610763242511429</v>
      </c>
      <c r="N146" s="139" t="str">
        <f>IF(ISERROR((RealAuthFY11!N146-RealAuthFY10!N146)/RealAuthFY10!N146),"",(RealAuthFY11!N146-RealAuthFY10!N146)/RealAuthFY10!N146)</f>
        <v/>
      </c>
      <c r="O146" s="139" t="str">
        <f>IF(ISERROR((RealAuthFY11!O146-RealAuthFY10!O146)/RealAuthFY10!O146),"",(RealAuthFY11!O146-RealAuthFY10!O146)/RealAuthFY10!O146)</f>
        <v/>
      </c>
      <c r="P146" s="139">
        <f>IF(ISERROR((RealAuthFY11!P146-RealAuthFY10!P146)/RealAuthFY10!P146),"",(RealAuthFY11!P146-RealAuthFY10!P146)/RealAuthFY10!P146)</f>
        <v>-0.56308778376810198</v>
      </c>
      <c r="Q146" s="139">
        <f>IF(ISERROR((RealAuthFY11!Q146-RealAuthFY10!Q146)/RealAuthFY10!Q146),"",(RealAuthFY11!Q146-RealAuthFY10!Q146)/RealAuthFY10!Q146)</f>
        <v>0.42724657302420033</v>
      </c>
      <c r="R146" s="139">
        <f>IF(ISERROR((RealAuthFY11!R146-RealAuthFY10!R146)/RealAuthFY10!R146),"",(RealAuthFY11!R146-RealAuthFY10!R146)/RealAuthFY10!R146)</f>
        <v>3.8135181008170838</v>
      </c>
      <c r="S146" s="139">
        <f>IF(ISERROR((RealAuthFY11!S146-RealAuthFY10!S146)/RealAuthFY10!S146),"",(RealAuthFY11!S146-RealAuthFY10!S146)/RealAuthFY10!S146)</f>
        <v>3.8137752223705732</v>
      </c>
      <c r="T146" s="139">
        <f>IF(ISERROR((RealAuthFY11!T146-RealAuthFY10!T146)/RealAuthFY10!T146),"",(RealAuthFY11!T146-RealAuthFY10!T146)/RealAuthFY10!T146)</f>
        <v>3.8134929651295146</v>
      </c>
      <c r="U146" s="139">
        <f>IF(ISERROR((RealAuthFY11!U146-RealAuthFY10!U146)/RealAuthFY10!U146),"",(RealAuthFY11!U146-RealAuthFY10!U146)/RealAuthFY10!U146)</f>
        <v>8.8565324619797131E-2</v>
      </c>
    </row>
    <row r="147" spans="1:21" s="51" customFormat="1" ht="11.5" x14ac:dyDescent="0.25">
      <c r="A147" s="51">
        <f>'FY2016 RPDC '!A143</f>
        <v>141</v>
      </c>
      <c r="B147" s="51">
        <f>'FY2016 RPDC '!B143</f>
        <v>2834</v>
      </c>
      <c r="C147" s="51">
        <f>'FY2016 RPDC '!C143</f>
        <v>2834</v>
      </c>
      <c r="D147" s="56" t="str">
        <f>'FY2016 RPDC '!D143</f>
        <v>HARMONY</v>
      </c>
      <c r="E147" s="139">
        <f>IF(ISERROR((RealAuthFY11!E147-RealAuthFY10!E147)/RealAuthFY10!E147),"",(RealAuthFY11!E147-RealAuthFY10!E147)/RealAuthFY10!E147)</f>
        <v>-8.60832137733142E-3</v>
      </c>
      <c r="F147" s="139">
        <f>IF(ISERROR((RealAuthFY11!F147-RealAuthFY10!F147)/RealAuthFY10!F147),"",(RealAuthFY11!F147-RealAuthFY10!F147)/RealAuthFY10!F147)</f>
        <v>1.2566760917373547E-2</v>
      </c>
      <c r="G147" s="139">
        <f>IF(ISERROR((RealAuthFY11!G147-RealAuthFY10!G147)/RealAuthFY10!G147),"",(RealAuthFY11!G147-RealAuthFY10!G147)/RealAuthFY10!G147)</f>
        <v>3.850260823393287E-3</v>
      </c>
      <c r="H147" s="139">
        <f>IF(ISERROR((RealAuthFY11!H147-RealAuthFY10!H147)/RealAuthFY10!H147),"",(RealAuthFY11!H147-RealAuthFY10!H147)/RealAuthFY10!H147)</f>
        <v>0.93662313697661348</v>
      </c>
      <c r="I147" s="139">
        <f>IF(ISERROR((RealAuthFY11!I147-RealAuthFY10!I147)/RealAuthFY10!I147),"",(RealAuthFY11!I147-RealAuthFY10!I147)/RealAuthFY10!I147)</f>
        <v>6.8029013351930193E-3</v>
      </c>
      <c r="J147" s="139">
        <f>IF(ISERROR((RealAuthFY11!J147-RealAuthFY10!J147)/RealAuthFY10!J147),"",(RealAuthFY11!J147-RealAuthFY10!J147)/RealAuthFY10!J147)</f>
        <v>0.26603512770838822</v>
      </c>
      <c r="K147" s="139">
        <f>IF(ISERROR((RealAuthFY11!K147-RealAuthFY10!K147)/RealAuthFY10!K147),"",(RealAuthFY11!K147-RealAuthFY10!K147)/RealAuthFY10!K147)</f>
        <v>-0.18404993065187239</v>
      </c>
      <c r="L147" s="139">
        <f>IF(ISERROR((RealAuthFY11!L147-RealAuthFY10!L147)/RealAuthFY10!L147),"",(RealAuthFY11!L147-RealAuthFY10!L147)/RealAuthFY10!L147)</f>
        <v>2.5028789280925758E-2</v>
      </c>
      <c r="M147" s="139">
        <f>IF(ISERROR((RealAuthFY11!M147-RealAuthFY10!M147)/RealAuthFY10!M147),"",(RealAuthFY11!M147-RealAuthFY10!M147)/RealAuthFY10!M147)</f>
        <v>0.35991678224687934</v>
      </c>
      <c r="N147" s="139">
        <f>IF(ISERROR((RealAuthFY11!N147-RealAuthFY10!N147)/RealAuthFY10!N147),"",(RealAuthFY11!N147-RealAuthFY10!N147)/RealAuthFY10!N147)</f>
        <v>0</v>
      </c>
      <c r="O147" s="139" t="str">
        <f>IF(ISERROR((RealAuthFY11!O147-RealAuthFY10!O147)/RealAuthFY10!O147),"",(RealAuthFY11!O147-RealAuthFY10!O147)/RealAuthFY10!O147)</f>
        <v/>
      </c>
      <c r="P147" s="139">
        <f>IF(ISERROR((RealAuthFY11!P147-RealAuthFY10!P147)/RealAuthFY10!P147),"",(RealAuthFY11!P147-RealAuthFY10!P147)/RealAuthFY10!P147)</f>
        <v>0.11864122410630401</v>
      </c>
      <c r="Q147" s="139" t="str">
        <f>IF(ISERROR((RealAuthFY11!Q147-RealAuthFY10!Q147)/RealAuthFY10!Q147),"",(RealAuthFY11!Q147-RealAuthFY10!Q147)/RealAuthFY10!Q147)</f>
        <v/>
      </c>
      <c r="R147" s="139">
        <f>IF(ISERROR((RealAuthFY11!R147-RealAuthFY10!R147)/RealAuthFY10!R147),"",(RealAuthFY11!R147-RealAuthFY10!R147)/RealAuthFY10!R147)</f>
        <v>-3.953995123939975E-8</v>
      </c>
      <c r="S147" s="139">
        <f>IF(ISERROR((RealAuthFY11!S147-RealAuthFY10!S147)/RealAuthFY10!S147),"",(RealAuthFY11!S147-RealAuthFY10!S147)/RealAuthFY10!S147)</f>
        <v>7.3556995637445758E-6</v>
      </c>
      <c r="T147" s="139">
        <f>IF(ISERROR((RealAuthFY11!T147-RealAuthFY10!T147)/RealAuthFY10!T147),"",(RealAuthFY11!T147-RealAuthFY10!T147)/RealAuthFY10!T147)</f>
        <v>-2.13211043589082E-6</v>
      </c>
      <c r="U147" s="139">
        <f>IF(ISERROR((RealAuthFY11!U147-RealAuthFY10!U147)/RealAuthFY10!U147),"",(RealAuthFY11!U147-RealAuthFY10!U147)/RealAuthFY10!U147)</f>
        <v>6.3553671371284662E-2</v>
      </c>
    </row>
    <row r="148" spans="1:21" s="51" customFormat="1" ht="11.5" x14ac:dyDescent="0.25">
      <c r="A148" s="51">
        <f>'FY2016 RPDC '!A144</f>
        <v>142</v>
      </c>
      <c r="B148" s="51">
        <f>'FY2016 RPDC '!B144</f>
        <v>2846</v>
      </c>
      <c r="C148" s="51">
        <f>'FY2016 RPDC '!C144</f>
        <v>2846</v>
      </c>
      <c r="D148" s="56" t="str">
        <f>'FY2016 RPDC '!D144</f>
        <v>HARRIS-LAKE PARK</v>
      </c>
      <c r="E148" s="139">
        <f>IF(ISERROR((RealAuthFY11!E148-RealAuthFY10!E148)/RealAuthFY10!E148),"",(RealAuthFY11!E148-RealAuthFY10!E148)/RealAuthFY10!E148)</f>
        <v>-2.103658536585359E-2</v>
      </c>
      <c r="F148" s="139">
        <f>IF(ISERROR((RealAuthFY11!F148-RealAuthFY10!F148)/RealAuthFY10!F148),"",(RealAuthFY11!F148-RealAuthFY10!F148)/RealAuthFY10!F148)</f>
        <v>1.2428149759204598E-2</v>
      </c>
      <c r="G148" s="139">
        <f>IF(ISERROR((RealAuthFY11!G148-RealAuthFY10!G148)/RealAuthFY10!G148),"",(RealAuthFY11!G148-RealAuthFY10!G148)/RealAuthFY10!G148)</f>
        <v>-8.8698814399980931E-3</v>
      </c>
      <c r="H148" s="139" t="str">
        <f>IF(ISERROR((RealAuthFY11!H148-RealAuthFY10!H148)/RealAuthFY10!H148),"",(RealAuthFY11!H148-RealAuthFY10!H148)/RealAuthFY10!H148)</f>
        <v/>
      </c>
      <c r="I148" s="139">
        <f>IF(ISERROR((RealAuthFY11!I148-RealAuthFY10!I148)/RealAuthFY10!I148),"",(RealAuthFY11!I148-RealAuthFY10!I148)/RealAuthFY10!I148)</f>
        <v>9.9999999999999378E-3</v>
      </c>
      <c r="J148" s="139">
        <f>IF(ISERROR((RealAuthFY11!J148-RealAuthFY10!J148)/RealAuthFY10!J148),"",(RealAuthFY11!J148-RealAuthFY10!J148)/RealAuthFY10!J148)</f>
        <v>-2.4114568916656757E-2</v>
      </c>
      <c r="K148" s="139">
        <f>IF(ISERROR((RealAuthFY11!K148-RealAuthFY10!K148)/RealAuthFY10!K148),"",(RealAuthFY11!K148-RealAuthFY10!K148)/RealAuthFY10!K148)</f>
        <v>-8.2179752066115705E-2</v>
      </c>
      <c r="L148" s="139">
        <f>IF(ISERROR((RealAuthFY11!L148-RealAuthFY10!L148)/RealAuthFY10!L148),"",(RealAuthFY11!L148-RealAuthFY10!L148)/RealAuthFY10!L148)</f>
        <v>5.2072436098615615E-2</v>
      </c>
      <c r="M148" s="139">
        <f>IF(ISERROR((RealAuthFY11!M148-RealAuthFY10!M148)/RealAuthFY10!M148),"",(RealAuthFY11!M148-RealAuthFY10!M148)/RealAuthFY10!M148)</f>
        <v>0.35973370064279153</v>
      </c>
      <c r="N148" s="139">
        <f>IF(ISERROR((RealAuthFY11!N148-RealAuthFY10!N148)/RealAuthFY10!N148),"",(RealAuthFY11!N148-RealAuthFY10!N148)/RealAuthFY10!N148)</f>
        <v>0</v>
      </c>
      <c r="O148" s="139" t="str">
        <f>IF(ISERROR((RealAuthFY11!O148-RealAuthFY10!O148)/RealAuthFY10!O148),"",(RealAuthFY11!O148-RealAuthFY10!O148)/RealAuthFY10!O148)</f>
        <v/>
      </c>
      <c r="P148" s="139">
        <f>IF(ISERROR((RealAuthFY11!P148-RealAuthFY10!P148)/RealAuthFY10!P148),"",(RealAuthFY11!P148-RealAuthFY10!P148)/RealAuthFY10!P148)</f>
        <v>-0.59207988980716242</v>
      </c>
      <c r="Q148" s="139" t="str">
        <f>IF(ISERROR((RealAuthFY11!Q148-RealAuthFY10!Q148)/RealAuthFY10!Q148),"",(RealAuthFY11!Q148-RealAuthFY10!Q148)/RealAuthFY10!Q148)</f>
        <v/>
      </c>
      <c r="R148" s="139">
        <f>IF(ISERROR((RealAuthFY11!R148-RealAuthFY10!R148)/RealAuthFY10!R148),"",(RealAuthFY11!R148-RealAuthFY10!R148)/RealAuthFY10!R148)</f>
        <v>1.8471345889980973E-7</v>
      </c>
      <c r="S148" s="139">
        <f>IF(ISERROR((RealAuthFY11!S148-RealAuthFY10!S148)/RealAuthFY10!S148),"",(RealAuthFY11!S148-RealAuthFY10!S148)/RealAuthFY10!S148)</f>
        <v>-2.280847954685365E-7</v>
      </c>
      <c r="T148" s="139">
        <f>IF(ISERROR((RealAuthFY11!T148-RealAuthFY10!T148)/RealAuthFY10!T148),"",(RealAuthFY11!T148-RealAuthFY10!T148)/RealAuthFY10!T148)</f>
        <v>1.9498428009203303E-6</v>
      </c>
      <c r="U148" s="139">
        <f>IF(ISERROR((RealAuthFY11!U148-RealAuthFY10!U148)/RealAuthFY10!U148),"",(RealAuthFY11!U148-RealAuthFY10!U148)/RealAuthFY10!U148)</f>
        <v>1.9521724310323462E-2</v>
      </c>
    </row>
    <row r="149" spans="1:21" s="51" customFormat="1" ht="11.5" x14ac:dyDescent="0.25">
      <c r="A149" s="51">
        <f>'FY2016 RPDC '!A145</f>
        <v>143</v>
      </c>
      <c r="B149" s="51">
        <f>'FY2016 RPDC '!B145</f>
        <v>2862</v>
      </c>
      <c r="C149" s="51">
        <f>'FY2016 RPDC '!C145</f>
        <v>2862</v>
      </c>
      <c r="D149" s="56" t="str">
        <f>'FY2016 RPDC '!D145</f>
        <v>HARTLEY-MELVIN-SANBORN</v>
      </c>
      <c r="E149" s="139">
        <f>IF(ISERROR((RealAuthFY11!E149-RealAuthFY10!E149)/RealAuthFY10!E149),"",(RealAuthFY11!E149-RealAuthFY10!E149)/RealAuthFY10!E149)</f>
        <v>2.9701372074253392E-2</v>
      </c>
      <c r="F149" s="139">
        <f>IF(ISERROR((RealAuthFY11!F149-RealAuthFY10!F149)/RealAuthFY10!F149),"",(RealAuthFY11!F149-RealAuthFY10!F149)/RealAuthFY10!F149)</f>
        <v>1.2474660845158272E-2</v>
      </c>
      <c r="G149" s="139">
        <f>IF(ISERROR((RealAuthFY11!G149-RealAuthFY10!G149)/RealAuthFY10!G149),"",(RealAuthFY11!G149-RealAuthFY10!G149)/RealAuthFY10!G149)</f>
        <v>4.2546416253907073E-2</v>
      </c>
      <c r="H149" s="139" t="str">
        <f>IF(ISERROR((RealAuthFY11!H149-RealAuthFY10!H149)/RealAuthFY10!H149),"",(RealAuthFY11!H149-RealAuthFY10!H149)/RealAuthFY10!H149)</f>
        <v/>
      </c>
      <c r="I149" s="139">
        <f>IF(ISERROR((RealAuthFY11!I149-RealAuthFY10!I149)/RealAuthFY10!I149),"",(RealAuthFY11!I149-RealAuthFY10!I149)/RealAuthFY10!I149)</f>
        <v>4.2546416253907073E-2</v>
      </c>
      <c r="J149" s="139">
        <f>IF(ISERROR((RealAuthFY11!J149-RealAuthFY10!J149)/RealAuthFY10!J149),"",(RealAuthFY11!J149-RealAuthFY10!J149)/RealAuthFY10!J149)</f>
        <v>0.46084810592926501</v>
      </c>
      <c r="K149" s="139">
        <f>IF(ISERROR((RealAuthFY11!K149-RealAuthFY10!K149)/RealAuthFY10!K149),"",(RealAuthFY11!K149-RealAuthFY10!K149)/RealAuthFY10!K149)</f>
        <v>-1</v>
      </c>
      <c r="L149" s="139">
        <f>IF(ISERROR((RealAuthFY11!L149-RealAuthFY10!L149)/RealAuthFY10!L149),"",(RealAuthFY11!L149-RealAuthFY10!L149)/RealAuthFY10!L149)</f>
        <v>7.3618512300167901E-2</v>
      </c>
      <c r="M149" s="139">
        <f>IF(ISERROR((RealAuthFY11!M149-RealAuthFY10!M149)/RealAuthFY10!M149),"",(RealAuthFY11!M149-RealAuthFY10!M149)/RealAuthFY10!M149)</f>
        <v>-1</v>
      </c>
      <c r="N149" s="139">
        <f>IF(ISERROR((RealAuthFY11!N149-RealAuthFY10!N149)/RealAuthFY10!N149),"",(RealAuthFY11!N149-RealAuthFY10!N149)/RealAuthFY10!N149)</f>
        <v>0</v>
      </c>
      <c r="O149" s="139" t="str">
        <f>IF(ISERROR((RealAuthFY11!O149-RealAuthFY10!O149)/RealAuthFY10!O149),"",(RealAuthFY11!O149-RealAuthFY10!O149)/RealAuthFY10!O149)</f>
        <v/>
      </c>
      <c r="P149" s="139">
        <f>IF(ISERROR((RealAuthFY11!P149-RealAuthFY10!P149)/RealAuthFY10!P149),"",(RealAuthFY11!P149-RealAuthFY10!P149)/RealAuthFY10!P149)</f>
        <v>-0.38803744798890427</v>
      </c>
      <c r="Q149" s="139">
        <f>IF(ISERROR((RealAuthFY11!Q149-RealAuthFY10!Q149)/RealAuthFY10!Q149),"",(RealAuthFY11!Q149-RealAuthFY10!Q149)/RealAuthFY10!Q149)</f>
        <v>-6.5057212205270526E-2</v>
      </c>
      <c r="R149" s="139">
        <f>IF(ISERROR((RealAuthFY11!R149-RealAuthFY10!R149)/RealAuthFY10!R149),"",(RealAuthFY11!R149-RealAuthFY10!R149)/RealAuthFY10!R149)</f>
        <v>0.52344224847279019</v>
      </c>
      <c r="S149" s="139">
        <f>IF(ISERROR((RealAuthFY11!S149-RealAuthFY10!S149)/RealAuthFY10!S149),"",(RealAuthFY11!S149-RealAuthFY10!S149)/RealAuthFY10!S149)</f>
        <v>0.52327571565157538</v>
      </c>
      <c r="T149" s="139">
        <f>IF(ISERROR((RealAuthFY11!T149-RealAuthFY10!T149)/RealAuthFY10!T149),"",(RealAuthFY11!T149-RealAuthFY10!T149)/RealAuthFY10!T149)</f>
        <v>0.5234726684808686</v>
      </c>
      <c r="U149" s="139">
        <f>IF(ISERROR((RealAuthFY11!U149-RealAuthFY10!U149)/RealAuthFY10!U149),"",(RealAuthFY11!U149-RealAuthFY10!U149)/RealAuthFY10!U149)</f>
        <v>4.5998717972548828E-2</v>
      </c>
    </row>
    <row r="150" spans="1:21" s="51" customFormat="1" ht="11.5" x14ac:dyDescent="0.25">
      <c r="A150" s="51">
        <f>'FY2016 RPDC '!A146</f>
        <v>144</v>
      </c>
      <c r="B150" s="51">
        <f>'FY2016 RPDC '!B146</f>
        <v>2977</v>
      </c>
      <c r="C150" s="51">
        <f>'FY2016 RPDC '!C146</f>
        <v>2977</v>
      </c>
      <c r="D150" s="56" t="str">
        <f>'FY2016 RPDC '!D146</f>
        <v>HIGHLAND</v>
      </c>
      <c r="E150" s="139">
        <f>IF(ISERROR((RealAuthFY11!E150-RealAuthFY10!E150)/RealAuthFY10!E150),"",(RealAuthFY11!E150-RealAuthFY10!E150)/RealAuthFY10!E150)</f>
        <v>4.3110084680522782E-3</v>
      </c>
      <c r="F150" s="139">
        <f>IF(ISERROR((RealAuthFY11!F150-RealAuthFY10!F150)/RealAuthFY10!F150),"",(RealAuthFY11!F150-RealAuthFY10!F150)/RealAuthFY10!F150)</f>
        <v>1.2566760917373547E-2</v>
      </c>
      <c r="G150" s="139">
        <f>IF(ISERROR((RealAuthFY11!G150-RealAuthFY10!G150)/RealAuthFY10!G150),"",(RealAuthFY11!G150-RealAuthFY10!G150)/RealAuthFY10!G150)</f>
        <v>1.6931944798156635E-2</v>
      </c>
      <c r="H150" s="139" t="str">
        <f>IF(ISERROR((RealAuthFY11!H150-RealAuthFY10!H150)/RealAuthFY10!H150),"",(RealAuthFY11!H150-RealAuthFY10!H150)/RealAuthFY10!H150)</f>
        <v/>
      </c>
      <c r="I150" s="139">
        <f>IF(ISERROR((RealAuthFY11!I150-RealAuthFY10!I150)/RealAuthFY10!I150),"",(RealAuthFY11!I150-RealAuthFY10!I150)/RealAuthFY10!I150)</f>
        <v>1.6931944798156635E-2</v>
      </c>
      <c r="J150" s="139">
        <f>IF(ISERROR((RealAuthFY11!J150-RealAuthFY10!J150)/RealAuthFY10!J150),"",(RealAuthFY11!J150-RealAuthFY10!J150)/RealAuthFY10!J150)</f>
        <v>-0.2635535004091264</v>
      </c>
      <c r="K150" s="139">
        <f>IF(ISERROR((RealAuthFY11!K150-RealAuthFY10!K150)/RealAuthFY10!K150),"",(RealAuthFY11!K150-RealAuthFY10!K150)/RealAuthFY10!K150)</f>
        <v>-0.4901524233601644</v>
      </c>
      <c r="L150" s="139">
        <f>IF(ISERROR((RealAuthFY11!L150-RealAuthFY10!L150)/RealAuthFY10!L150),"",(RealAuthFY11!L150-RealAuthFY10!L150)/RealAuthFY10!L150)</f>
        <v>-0.32020323114688587</v>
      </c>
      <c r="M150" s="139">
        <f>IF(ISERROR((RealAuthFY11!M150-RealAuthFY10!M150)/RealAuthFY10!M150),"",(RealAuthFY11!M150-RealAuthFY10!M150)/RealAuthFY10!M150)</f>
        <v>-1</v>
      </c>
      <c r="N150" s="139">
        <f>IF(ISERROR((RealAuthFY11!N150-RealAuthFY10!N150)/RealAuthFY10!N150),"",(RealAuthFY11!N150-RealAuthFY10!N150)/RealAuthFY10!N150)</f>
        <v>0</v>
      </c>
      <c r="O150" s="139" t="str">
        <f>IF(ISERROR((RealAuthFY11!O150-RealAuthFY10!O150)/RealAuthFY10!O150),"",(RealAuthFY11!O150-RealAuthFY10!O150)/RealAuthFY10!O150)</f>
        <v/>
      </c>
      <c r="P150" s="139" t="str">
        <f>IF(ISERROR((RealAuthFY11!P150-RealAuthFY10!P150)/RealAuthFY10!P150),"",(RealAuthFY11!P150-RealAuthFY10!P150)/RealAuthFY10!P150)</f>
        <v/>
      </c>
      <c r="Q150" s="139">
        <f>IF(ISERROR((RealAuthFY11!Q150-RealAuthFY10!Q150)/RealAuthFY10!Q150),"",(RealAuthFY11!Q150-RealAuthFY10!Q150)/RealAuthFY10!Q150)</f>
        <v>6.8252065340608029E-2</v>
      </c>
      <c r="R150" s="139">
        <f>IF(ISERROR((RealAuthFY11!R150-RealAuthFY10!R150)/RealAuthFY10!R150),"",(RealAuthFY11!R150-RealAuthFY10!R150)/RealAuthFY10!R150)</f>
        <v>1.310242125170846</v>
      </c>
      <c r="S150" s="139">
        <f>IF(ISERROR((RealAuthFY11!S150-RealAuthFY10!S150)/RealAuthFY10!S150),"",(RealAuthFY11!S150-RealAuthFY10!S150)/RealAuthFY10!S150)</f>
        <v>1.3102963752884933</v>
      </c>
      <c r="T150" s="139">
        <f>IF(ISERROR((RealAuthFY11!T150-RealAuthFY10!T150)/RealAuthFY10!T150),"",(RealAuthFY11!T150-RealAuthFY10!T150)/RealAuthFY10!T150)</f>
        <v>1.3102732498416665</v>
      </c>
      <c r="U150" s="139">
        <f>IF(ISERROR((RealAuthFY11!U150-RealAuthFY10!U150)/RealAuthFY10!U150),"",(RealAuthFY11!U150-RealAuthFY10!U150)/RealAuthFY10!U150)</f>
        <v>3.6993509564499073E-2</v>
      </c>
    </row>
    <row r="151" spans="1:21" s="51" customFormat="1" ht="11.5" x14ac:dyDescent="0.25">
      <c r="A151" s="51">
        <f>'FY2016 RPDC '!A147</f>
        <v>145</v>
      </c>
      <c r="B151" s="51">
        <f>'FY2016 RPDC '!B147</f>
        <v>2988</v>
      </c>
      <c r="C151" s="51">
        <f>'FY2016 RPDC '!C147</f>
        <v>2988</v>
      </c>
      <c r="D151" s="56" t="str">
        <f>'FY2016 RPDC '!D147</f>
        <v>HINTON</v>
      </c>
      <c r="E151" s="139">
        <f>IF(ISERROR((RealAuthFY11!E151-RealAuthFY10!E151)/RealAuthFY10!E151),"",(RealAuthFY11!E151-RealAuthFY10!E151)/RealAuthFY10!E151)</f>
        <v>-5.2140504939626783E-2</v>
      </c>
      <c r="F151" s="139">
        <f>IF(ISERROR((RealAuthFY11!F151-RealAuthFY10!F151)/RealAuthFY10!F151),"",(RealAuthFY11!F151-RealAuthFY10!F151)/RealAuthFY10!F151)</f>
        <v>1.2566760917373547E-2</v>
      </c>
      <c r="G151" s="139">
        <f>IF(ISERROR((RealAuthFY11!G151-RealAuthFY10!G151)/RealAuthFY10!G151),"",(RealAuthFY11!G151-RealAuthFY10!G151)/RealAuthFY10!G151)</f>
        <v>-4.0229091611354656E-2</v>
      </c>
      <c r="H151" s="139" t="str">
        <f>IF(ISERROR((RealAuthFY11!H151-RealAuthFY10!H151)/RealAuthFY10!H151),"",(RealAuthFY11!H151-RealAuthFY10!H151)/RealAuthFY10!H151)</f>
        <v/>
      </c>
      <c r="I151" s="139">
        <f>IF(ISERROR((RealAuthFY11!I151-RealAuthFY10!I151)/RealAuthFY10!I151),"",(RealAuthFY11!I151-RealAuthFY10!I151)/RealAuthFY10!I151)</f>
        <v>1.0000000000000016E-2</v>
      </c>
      <c r="J151" s="139">
        <f>IF(ISERROR((RealAuthFY11!J151-RealAuthFY10!J151)/RealAuthFY10!J151),"",(RealAuthFY11!J151-RealAuthFY10!J151)/RealAuthFY10!J151)</f>
        <v>0.45682348605822382</v>
      </c>
      <c r="K151" s="139" t="str">
        <f>IF(ISERROR((RealAuthFY11!K151-RealAuthFY10!K151)/RealAuthFY10!K151),"",(RealAuthFY11!K151-RealAuthFY10!K151)/RealAuthFY10!K151)</f>
        <v/>
      </c>
      <c r="L151" s="139">
        <f>IF(ISERROR((RealAuthFY11!L151-RealAuthFY10!L151)/RealAuthFY10!L151),"",(RealAuthFY11!L151-RealAuthFY10!L151)/RealAuthFY10!L151)</f>
        <v>-7.293050887203939E-2</v>
      </c>
      <c r="M151" s="139" t="str">
        <f>IF(ISERROR((RealAuthFY11!M151-RealAuthFY10!M151)/RealAuthFY10!M151),"",(RealAuthFY11!M151-RealAuthFY10!M151)/RealAuthFY10!M151)</f>
        <v/>
      </c>
      <c r="N151" s="139">
        <f>IF(ISERROR((RealAuthFY11!N151-RealAuthFY10!N151)/RealAuthFY10!N151),"",(RealAuthFY11!N151-RealAuthFY10!N151)/RealAuthFY10!N151)</f>
        <v>0</v>
      </c>
      <c r="O151" s="139">
        <f>IF(ISERROR((RealAuthFY11!O151-RealAuthFY10!O151)/RealAuthFY10!O151),"",(RealAuthFY11!O151-RealAuthFY10!O151)/RealAuthFY10!O151)</f>
        <v>0</v>
      </c>
      <c r="P151" s="139">
        <f>IF(ISERROR((RealAuthFY11!P151-RealAuthFY10!P151)/RealAuthFY10!P151),"",(RealAuthFY11!P151-RealAuthFY10!P151)/RealAuthFY10!P151)</f>
        <v>-0.18417884780739485</v>
      </c>
      <c r="Q151" s="139" t="str">
        <f>IF(ISERROR((RealAuthFY11!Q151-RealAuthFY10!Q151)/RealAuthFY10!Q151),"",(RealAuthFY11!Q151-RealAuthFY10!Q151)/RealAuthFY10!Q151)</f>
        <v/>
      </c>
      <c r="R151" s="139">
        <f>IF(ISERROR((RealAuthFY11!R151-RealAuthFY10!R151)/RealAuthFY10!R151),"",(RealAuthFY11!R151-RealAuthFY10!R151)/RealAuthFY10!R151)</f>
        <v>4.0056094569132385E-7</v>
      </c>
      <c r="S151" s="139">
        <f>IF(ISERROR((RealAuthFY11!S151-RealAuthFY10!S151)/RealAuthFY10!S151),"",(RealAuthFY11!S151-RealAuthFY10!S151)/RealAuthFY10!S151)</f>
        <v>8.1704320497498057E-6</v>
      </c>
      <c r="T151" s="139">
        <f>IF(ISERROR((RealAuthFY11!T151-RealAuthFY10!T151)/RealAuthFY10!T151),"",(RealAuthFY11!T151-RealAuthFY10!T151)/RealAuthFY10!T151)</f>
        <v>5.9306125312557966E-6</v>
      </c>
      <c r="U151" s="139">
        <f>IF(ISERROR((RealAuthFY11!U151-RealAuthFY10!U151)/RealAuthFY10!U151),"",(RealAuthFY11!U151-RealAuthFY10!U151)/RealAuthFY10!U151)</f>
        <v>8.2144994576484592E-3</v>
      </c>
    </row>
    <row r="152" spans="1:21" s="51" customFormat="1" ht="11.5" x14ac:dyDescent="0.25">
      <c r="A152" s="51">
        <f>'FY2016 RPDC '!A148</f>
        <v>146</v>
      </c>
      <c r="B152" s="51">
        <f>'FY2016 RPDC '!B148</f>
        <v>3029</v>
      </c>
      <c r="C152" s="51">
        <f>'FY2016 RPDC '!C148</f>
        <v>3029</v>
      </c>
      <c r="D152" s="56" t="str">
        <f>'FY2016 RPDC '!D148</f>
        <v>HOWARD-WINNESHIEK</v>
      </c>
      <c r="E152" s="139">
        <f>IF(ISERROR((RealAuthFY11!E152-RealAuthFY10!E152)/RealAuthFY10!E152),"",(RealAuthFY11!E152-RealAuthFY10!E152)/RealAuthFY10!E152)</f>
        <v>-4.0937475907794244E-2</v>
      </c>
      <c r="F152" s="139">
        <f>IF(ISERROR((RealAuthFY11!F152-RealAuthFY10!F152)/RealAuthFY10!F152),"",(RealAuthFY11!F152-RealAuthFY10!F152)/RealAuthFY10!F152)</f>
        <v>1.2328556017876406E-2</v>
      </c>
      <c r="G152" s="139">
        <f>IF(ISERROR((RealAuthFY11!G152-RealAuthFY10!G152)/RealAuthFY10!G152),"",(RealAuthFY11!G152-RealAuthFY10!G152)/RealAuthFY10!G152)</f>
        <v>-2.9113631389866224E-2</v>
      </c>
      <c r="H152" s="139" t="str">
        <f>IF(ISERROR((RealAuthFY11!H152-RealAuthFY10!H152)/RealAuthFY10!H152),"",(RealAuthFY11!H152-RealAuthFY10!H152)/RealAuthFY10!H152)</f>
        <v/>
      </c>
      <c r="I152" s="139">
        <f>IF(ISERROR((RealAuthFY11!I152-RealAuthFY10!I152)/RealAuthFY10!I152),"",(RealAuthFY11!I152-RealAuthFY10!I152)/RealAuthFY10!I152)</f>
        <v>1.0000000000000035E-2</v>
      </c>
      <c r="J152" s="139">
        <f>IF(ISERROR((RealAuthFY11!J152-RealAuthFY10!J152)/RealAuthFY10!J152),"",(RealAuthFY11!J152-RealAuthFY10!J152)/RealAuthFY10!J152)</f>
        <v>-0.19505768875437668</v>
      </c>
      <c r="K152" s="139">
        <f>IF(ISERROR((RealAuthFY11!K152-RealAuthFY10!K152)/RealAuthFY10!K152),"",(RealAuthFY11!K152-RealAuthFY10!K152)/RealAuthFY10!K152)</f>
        <v>-0.23504680998613037</v>
      </c>
      <c r="L152" s="139">
        <f>IF(ISERROR((RealAuthFY11!L152-RealAuthFY10!L152)/RealAuthFY10!L152),"",(RealAuthFY11!L152-RealAuthFY10!L152)/RealAuthFY10!L152)</f>
        <v>9.1933181039406051E-2</v>
      </c>
      <c r="M152" s="139">
        <f>IF(ISERROR((RealAuthFY11!M152-RealAuthFY10!M152)/RealAuthFY10!M152),"",(RealAuthFY11!M152-RealAuthFY10!M152)/RealAuthFY10!M152)</f>
        <v>-0.66002080443828015</v>
      </c>
      <c r="N152" s="139">
        <f>IF(ISERROR((RealAuthFY11!N152-RealAuthFY10!N152)/RealAuthFY10!N152),"",(RealAuthFY11!N152-RealAuthFY10!N152)/RealAuthFY10!N152)</f>
        <v>0</v>
      </c>
      <c r="O152" s="139" t="str">
        <f>IF(ISERROR((RealAuthFY11!O152-RealAuthFY10!O152)/RealAuthFY10!O152),"",(RealAuthFY11!O152-RealAuthFY10!O152)/RealAuthFY10!O152)</f>
        <v/>
      </c>
      <c r="P152" s="139">
        <f>IF(ISERROR((RealAuthFY11!P152-RealAuthFY10!P152)/RealAuthFY10!P152),"",(RealAuthFY11!P152-RealAuthFY10!P152)/RealAuthFY10!P152)</f>
        <v>1.9937586685159565E-2</v>
      </c>
      <c r="Q152" s="139">
        <f>IF(ISERROR((RealAuthFY11!Q152-RealAuthFY10!Q152)/RealAuthFY10!Q152),"",(RealAuthFY11!Q152-RealAuthFY10!Q152)/RealAuthFY10!Q152)</f>
        <v>-0.15744286317312925</v>
      </c>
      <c r="R152" s="139">
        <f>IF(ISERROR((RealAuthFY11!R152-RealAuthFY10!R152)/RealAuthFY10!R152),"",(RealAuthFY11!R152-RealAuthFY10!R152)/RealAuthFY10!R152)</f>
        <v>0.94136224411054348</v>
      </c>
      <c r="S152" s="139">
        <f>IF(ISERROR((RealAuthFY11!S152-RealAuthFY10!S152)/RealAuthFY10!S152),"",(RealAuthFY11!S152-RealAuthFY10!S152)/RealAuthFY10!S152)</f>
        <v>0.9414740291833763</v>
      </c>
      <c r="T152" s="139">
        <f>IF(ISERROR((RealAuthFY11!T152-RealAuthFY10!T152)/RealAuthFY10!T152),"",(RealAuthFY11!T152-RealAuthFY10!T152)/RealAuthFY10!T152)</f>
        <v>0.94136473033034329</v>
      </c>
      <c r="U152" s="139">
        <f>IF(ISERROR((RealAuthFY11!U152-RealAuthFY10!U152)/RealAuthFY10!U152),"",(RealAuthFY11!U152-RealAuthFY10!U152)/RealAuthFY10!U152)</f>
        <v>6.1324245817637603E-2</v>
      </c>
    </row>
    <row r="153" spans="1:21" s="51" customFormat="1" ht="11.5" x14ac:dyDescent="0.25">
      <c r="A153" s="51">
        <f>'FY2016 RPDC '!A149</f>
        <v>147</v>
      </c>
      <c r="B153" s="51">
        <f>'FY2016 RPDC '!B149</f>
        <v>3033</v>
      </c>
      <c r="C153" s="51">
        <f>'FY2016 RPDC '!C149</f>
        <v>3033</v>
      </c>
      <c r="D153" s="56" t="str">
        <f>'FY2016 RPDC '!D149</f>
        <v>HUBBARD-RADCLIFFE</v>
      </c>
      <c r="E153" s="139">
        <f>IF(ISERROR((RealAuthFY11!E153-RealAuthFY10!E153)/RealAuthFY10!E153),"",(RealAuthFY11!E153-RealAuthFY10!E153)/RealAuthFY10!E153)</f>
        <v>-3.1364468864468836E-2</v>
      </c>
      <c r="F153" s="139">
        <f>IF(ISERROR((RealAuthFY11!F153-RealAuthFY10!F153)/RealAuthFY10!F153),"",(RealAuthFY11!F153-RealAuthFY10!F153)/RealAuthFY10!F153)</f>
        <v>1.234949058351343E-2</v>
      </c>
      <c r="G153" s="139">
        <f>IF(ISERROR((RealAuthFY11!G153-RealAuthFY10!G153)/RealAuthFY10!G153),"",(RealAuthFY11!G153-RealAuthFY10!G153)/RealAuthFY10!G153)</f>
        <v>-1.9402174873391454E-2</v>
      </c>
      <c r="H153" s="139" t="str">
        <f>IF(ISERROR((RealAuthFY11!H153-RealAuthFY10!H153)/RealAuthFY10!H153),"",(RealAuthFY11!H153-RealAuthFY10!H153)/RealAuthFY10!H153)</f>
        <v/>
      </c>
      <c r="I153" s="139">
        <f>IF(ISERROR((RealAuthFY11!I153-RealAuthFY10!I153)/RealAuthFY10!I153),"",(RealAuthFY11!I153-RealAuthFY10!I153)/RealAuthFY10!I153)</f>
        <v>9.9999999999999672E-3</v>
      </c>
      <c r="J153" s="139">
        <f>IF(ISERROR((RealAuthFY11!J153-RealAuthFY10!J153)/RealAuthFY10!J153),"",(RealAuthFY11!J153-RealAuthFY10!J153)/RealAuthFY10!J153)</f>
        <v>-2.4407525779412652E-2</v>
      </c>
      <c r="K153" s="139">
        <f>IF(ISERROR((RealAuthFY11!K153-RealAuthFY10!K153)/RealAuthFY10!K153),"",(RealAuthFY11!K153-RealAuthFY10!K153)/RealAuthFY10!K153)</f>
        <v>-0.18404993065187239</v>
      </c>
      <c r="L153" s="139">
        <f>IF(ISERROR((RealAuthFY11!L153-RealAuthFY10!L153)/RealAuthFY10!L153),"",(RealAuthFY11!L153-RealAuthFY10!L153)/RealAuthFY10!L153)</f>
        <v>8.9756474535826553E-2</v>
      </c>
      <c r="M153" s="139">
        <f>IF(ISERROR((RealAuthFY11!M153-RealAuthFY10!M153)/RealAuthFY10!M153),"",(RealAuthFY11!M153-RealAuthFY10!M153)/RealAuthFY10!M153)</f>
        <v>-1</v>
      </c>
      <c r="N153" s="139">
        <f>IF(ISERROR((RealAuthFY11!N153-RealAuthFY10!N153)/RealAuthFY10!N153),"",(RealAuthFY11!N153-RealAuthFY10!N153)/RealAuthFY10!N153)</f>
        <v>0</v>
      </c>
      <c r="O153" s="139" t="str">
        <f>IF(ISERROR((RealAuthFY11!O153-RealAuthFY10!O153)/RealAuthFY10!O153),"",(RealAuthFY11!O153-RealAuthFY10!O153)/RealAuthFY10!O153)</f>
        <v/>
      </c>
      <c r="P153" s="139">
        <f>IF(ISERROR((RealAuthFY11!P153-RealAuthFY10!P153)/RealAuthFY10!P153),"",(RealAuthFY11!P153-RealAuthFY10!P153)/RealAuthFY10!P153)</f>
        <v>-1</v>
      </c>
      <c r="Q153" s="139" t="str">
        <f>IF(ISERROR((RealAuthFY11!Q153-RealAuthFY10!Q153)/RealAuthFY10!Q153),"",(RealAuthFY11!Q153-RealAuthFY10!Q153)/RealAuthFY10!Q153)</f>
        <v/>
      </c>
      <c r="R153" s="139">
        <f>IF(ISERROR((RealAuthFY11!R153-RealAuthFY10!R153)/RealAuthFY10!R153),"",(RealAuthFY11!R153-RealAuthFY10!R153)/RealAuthFY10!R153)</f>
        <v>-1.6362735670763116E-6</v>
      </c>
      <c r="S153" s="139">
        <f>IF(ISERROR((RealAuthFY11!S153-RealAuthFY10!S153)/RealAuthFY10!S153),"",(RealAuthFY11!S153-RealAuthFY10!S153)/RealAuthFY10!S153)</f>
        <v>-7.8452221594086437E-6</v>
      </c>
      <c r="T153" s="139">
        <f>IF(ISERROR((RealAuthFY11!T153-RealAuthFY10!T153)/RealAuthFY10!T153),"",(RealAuthFY11!T153-RealAuthFY10!T153)/RealAuthFY10!T153)</f>
        <v>2.8293353395474897E-7</v>
      </c>
      <c r="U153" s="139">
        <f>IF(ISERROR((RealAuthFY11!U153-RealAuthFY10!U153)/RealAuthFY10!U153),"",(RealAuthFY11!U153-RealAuthFY10!U153)/RealAuthFY10!U153)</f>
        <v>2.786701932407824E-2</v>
      </c>
    </row>
    <row r="154" spans="1:21" s="51" customFormat="1" ht="11.5" x14ac:dyDescent="0.25">
      <c r="A154" s="51">
        <f>'FY2016 RPDC '!A150</f>
        <v>148</v>
      </c>
      <c r="B154" s="51">
        <f>'FY2016 RPDC '!B150</f>
        <v>3042</v>
      </c>
      <c r="C154" s="51">
        <f>'FY2016 RPDC '!C150</f>
        <v>3042</v>
      </c>
      <c r="D154" s="56" t="str">
        <f>'FY2016 RPDC '!D150</f>
        <v>HUDSON</v>
      </c>
      <c r="E154" s="139">
        <f>IF(ISERROR((RealAuthFY11!E154-RealAuthFY10!E154)/RealAuthFY10!E154),"",(RealAuthFY11!E154-RealAuthFY10!E154)/RealAuthFY10!E154)</f>
        <v>-2.6865671641791045E-2</v>
      </c>
      <c r="F154" s="139">
        <f>IF(ISERROR((RealAuthFY11!F154-RealAuthFY10!F154)/RealAuthFY10!F154),"",(RealAuthFY11!F154-RealAuthFY10!F154)/RealAuthFY10!F154)</f>
        <v>1.2230545788105795E-2</v>
      </c>
      <c r="G154" s="139">
        <f>IF(ISERROR((RealAuthFY11!G154-RealAuthFY10!G154)/RealAuthFY10!G154),"",(RealAuthFY11!G154-RealAuthFY10!G154)/RealAuthFY10!G154)</f>
        <v>-1.4963707680828392E-2</v>
      </c>
      <c r="H154" s="139">
        <f>IF(ISERROR((RealAuthFY11!H154-RealAuthFY10!H154)/RealAuthFY10!H154),"",(RealAuthFY11!H154-RealAuthFY10!H154)/RealAuthFY10!H154)</f>
        <v>5.1016564417178021</v>
      </c>
      <c r="I154" s="139">
        <f>IF(ISERROR((RealAuthFY11!I154-RealAuthFY10!I154)/RealAuthFY10!I154),"",(RealAuthFY11!I154-RealAuthFY10!I154)/RealAuthFY10!I154)</f>
        <v>5.8846241250795801E-3</v>
      </c>
      <c r="J154" s="139">
        <f>IF(ISERROR((RealAuthFY11!J154-RealAuthFY10!J154)/RealAuthFY10!J154),"",(RealAuthFY11!J154-RealAuthFY10!J154)/RealAuthFY10!J154)</f>
        <v>6.6395846381681001E-2</v>
      </c>
      <c r="K154" s="139">
        <f>IF(ISERROR((RealAuthFY11!K154-RealAuthFY10!K154)/RealAuthFY10!K154),"",(RealAuthFY11!K154-RealAuthFY10!K154)/RealAuthFY10!K154)</f>
        <v>0.31938051064934547</v>
      </c>
      <c r="L154" s="139">
        <f>IF(ISERROR((RealAuthFY11!L154-RealAuthFY10!L154)/RealAuthFY10!L154),"",(RealAuthFY11!L154-RealAuthFY10!L154)/RealAuthFY10!L154)</f>
        <v>-9.9568079367773843E-2</v>
      </c>
      <c r="M154" s="139" t="str">
        <f>IF(ISERROR((RealAuthFY11!M154-RealAuthFY10!M154)/RealAuthFY10!M154),"",(RealAuthFY11!M154-RealAuthFY10!M154)/RealAuthFY10!M154)</f>
        <v/>
      </c>
      <c r="N154" s="139">
        <f>IF(ISERROR((RealAuthFY11!N154-RealAuthFY10!N154)/RealAuthFY10!N154),"",(RealAuthFY11!N154-RealAuthFY10!N154)/RealAuthFY10!N154)</f>
        <v>0</v>
      </c>
      <c r="O154" s="139" t="str">
        <f>IF(ISERROR((RealAuthFY11!O154-RealAuthFY10!O154)/RealAuthFY10!O154),"",(RealAuthFY11!O154-RealAuthFY10!O154)/RealAuthFY10!O154)</f>
        <v/>
      </c>
      <c r="P154" s="139">
        <f>IF(ISERROR((RealAuthFY11!P154-RealAuthFY10!P154)/RealAuthFY10!P154),"",(RealAuthFY11!P154-RealAuthFY10!P154)/RealAuthFY10!P154)</f>
        <v>-0.49023934815820747</v>
      </c>
      <c r="Q154" s="139">
        <f>IF(ISERROR((RealAuthFY11!Q154-RealAuthFY10!Q154)/RealAuthFY10!Q154),"",(RealAuthFY11!Q154-RealAuthFY10!Q154)/RealAuthFY10!Q154)</f>
        <v>0.15463858489466262</v>
      </c>
      <c r="R154" s="139">
        <f>IF(ISERROR((RealAuthFY11!R154-RealAuthFY10!R154)/RealAuthFY10!R154),"",(RealAuthFY11!R154-RealAuthFY10!R154)/RealAuthFY10!R154)</f>
        <v>1.5160705756155919E-7</v>
      </c>
      <c r="S154" s="139">
        <f>IF(ISERROR((RealAuthFY11!S154-RealAuthFY10!S154)/RealAuthFY10!S154),"",(RealAuthFY11!S154-RealAuthFY10!S154)/RealAuthFY10!S154)</f>
        <v>2.7884541373153504E-6</v>
      </c>
      <c r="T154" s="139">
        <f>IF(ISERROR((RealAuthFY11!T154-RealAuthFY10!T154)/RealAuthFY10!T154),"",(RealAuthFY11!T154-RealAuthFY10!T154)/RealAuthFY10!T154)</f>
        <v>-2.2902896298980623E-6</v>
      </c>
      <c r="U154" s="139">
        <f>IF(ISERROR((RealAuthFY11!U154-RealAuthFY10!U154)/RealAuthFY10!U154),"",(RealAuthFY11!U154-RealAuthFY10!U154)/RealAuthFY10!U154)</f>
        <v>1.1735722147014713E-3</v>
      </c>
    </row>
    <row r="155" spans="1:21" s="51" customFormat="1" ht="11.5" x14ac:dyDescent="0.25">
      <c r="A155" s="51">
        <f>'FY2016 RPDC '!A151</f>
        <v>149</v>
      </c>
      <c r="B155" s="51">
        <f>'FY2016 RPDC '!B151</f>
        <v>3060</v>
      </c>
      <c r="C155" s="51">
        <f>'FY2016 RPDC '!C151</f>
        <v>3060</v>
      </c>
      <c r="D155" s="56" t="str">
        <f>'FY2016 RPDC '!D151</f>
        <v>HUMBOLDT</v>
      </c>
      <c r="E155" s="139">
        <f>IF(ISERROR((RealAuthFY11!E155-RealAuthFY10!E155)/RealAuthFY10!E155),"",(RealAuthFY11!E155-RealAuthFY10!E155)/RealAuthFY10!E155)</f>
        <v>1.8747372845733464E-2</v>
      </c>
      <c r="F155" s="139">
        <f>IF(ISERROR((RealAuthFY11!F155-RealAuthFY10!F155)/RealAuthFY10!F155),"",(RealAuthFY11!F155-RealAuthFY10!F155)/RealAuthFY10!F155)</f>
        <v>1.2566760917373547E-2</v>
      </c>
      <c r="G155" s="139">
        <f>IF(ISERROR((RealAuthFY11!G155-RealAuthFY10!G155)/RealAuthFY10!G155),"",(RealAuthFY11!G155-RealAuthFY10!G155)/RealAuthFY10!G155)</f>
        <v>3.1549727515488214E-2</v>
      </c>
      <c r="H155" s="139" t="str">
        <f>IF(ISERROR((RealAuthFY11!H155-RealAuthFY10!H155)/RealAuthFY10!H155),"",(RealAuthFY11!H155-RealAuthFY10!H155)/RealAuthFY10!H155)</f>
        <v/>
      </c>
      <c r="I155" s="139">
        <f>IF(ISERROR((RealAuthFY11!I155-RealAuthFY10!I155)/RealAuthFY10!I155),"",(RealAuthFY11!I155-RealAuthFY10!I155)/RealAuthFY10!I155)</f>
        <v>3.1549727515488214E-2</v>
      </c>
      <c r="J155" s="139">
        <f>IF(ISERROR((RealAuthFY11!J155-RealAuthFY10!J155)/RealAuthFY10!J155),"",(RealAuthFY11!J155-RealAuthFY10!J155)/RealAuthFY10!J155)</f>
        <v>-0.129795463335836</v>
      </c>
      <c r="K155" s="139">
        <f>IF(ISERROR((RealAuthFY11!K155-RealAuthFY10!K155)/RealAuthFY10!K155),"",(RealAuthFY11!K155-RealAuthFY10!K155)/RealAuthFY10!K155)</f>
        <v>1.8346946854751283E-2</v>
      </c>
      <c r="L155" s="139">
        <f>IF(ISERROR((RealAuthFY11!L155-RealAuthFY10!L155)/RealAuthFY10!L155),"",(RealAuthFY11!L155-RealAuthFY10!L155)/RealAuthFY10!L155)</f>
        <v>4.0977891156462585</v>
      </c>
      <c r="M155" s="139">
        <f>IF(ISERROR((RealAuthFY11!M155-RealAuthFY10!M155)/RealAuthFY10!M155),"",(RealAuthFY11!M155-RealAuthFY10!M155)/RealAuthFY10!M155)</f>
        <v>-8.8905775075987847E-2</v>
      </c>
      <c r="N155" s="139">
        <f>IF(ISERROR((RealAuthFY11!N155-RealAuthFY10!N155)/RealAuthFY10!N155),"",(RealAuthFY11!N155-RealAuthFY10!N155)/RealAuthFY10!N155)</f>
        <v>0</v>
      </c>
      <c r="O155" s="139" t="str">
        <f>IF(ISERROR((RealAuthFY11!O155-RealAuthFY10!O155)/RealAuthFY10!O155),"",(RealAuthFY11!O155-RealAuthFY10!O155)/RealAuthFY10!O155)</f>
        <v/>
      </c>
      <c r="P155" s="139">
        <f>IF(ISERROR((RealAuthFY11!P155-RealAuthFY10!P155)/RealAuthFY10!P155),"",(RealAuthFY11!P155-RealAuthFY10!P155)/RealAuthFY10!P155)</f>
        <v>-0.4902210884353741</v>
      </c>
      <c r="Q155" s="139">
        <f>IF(ISERROR((RealAuthFY11!Q155-RealAuthFY10!Q155)/RealAuthFY10!Q155),"",(RealAuthFY11!Q155-RealAuthFY10!Q155)/RealAuthFY10!Q155)</f>
        <v>-7.7542921930677036E-2</v>
      </c>
      <c r="R155" s="139">
        <f>IF(ISERROR((RealAuthFY11!R155-RealAuthFY10!R155)/RealAuthFY10!R155),"",(RealAuthFY11!R155-RealAuthFY10!R155)/RealAuthFY10!R155)</f>
        <v>1.9712332806505772</v>
      </c>
      <c r="S155" s="139">
        <f>IF(ISERROR((RealAuthFY11!S155-RealAuthFY10!S155)/RealAuthFY10!S155),"",(RealAuthFY11!S155-RealAuthFY10!S155)/RealAuthFY10!S155)</f>
        <v>1.9715773147521323</v>
      </c>
      <c r="T155" s="139">
        <f>IF(ISERROR((RealAuthFY11!T155-RealAuthFY10!T155)/RealAuthFY10!T155),"",(RealAuthFY11!T155-RealAuthFY10!T155)/RealAuthFY10!T155)</f>
        <v>1.9714393926952631</v>
      </c>
      <c r="U155" s="139">
        <f>IF(ISERROR((RealAuthFY11!U155-RealAuthFY10!U155)/RealAuthFY10!U155),"",(RealAuthFY11!U155-RealAuthFY10!U155)/RealAuthFY10!U155)</f>
        <v>0.10600628572950624</v>
      </c>
    </row>
    <row r="156" spans="1:21" s="51" customFormat="1" ht="11.5" x14ac:dyDescent="0.25">
      <c r="A156" s="51">
        <f>'FY2016 RPDC '!A152</f>
        <v>150</v>
      </c>
      <c r="B156" s="51">
        <f>'FY2016 RPDC '!B152</f>
        <v>3168</v>
      </c>
      <c r="C156" s="51">
        <f>'FY2016 RPDC '!C152</f>
        <v>3168</v>
      </c>
      <c r="D156" s="56" t="str">
        <f>'FY2016 RPDC '!D152</f>
        <v>IKM - MANNING</v>
      </c>
      <c r="E156" s="139">
        <f>IF(ISERROR((RealAuthFY11!E156-RealAuthFY10!E156)/RealAuthFY10!E156),"",(RealAuthFY11!E156-RealAuthFY10!E156)/RealAuthFY10!E156)</f>
        <v>-1.160158460667789E-2</v>
      </c>
      <c r="F156" s="139">
        <f>IF(ISERROR((RealAuthFY11!F156-RealAuthFY10!F156)/RealAuthFY10!F156),"",(RealAuthFY11!F156-RealAuthFY10!F156)/RealAuthFY10!F156)</f>
        <v>1.2370496366166692E-2</v>
      </c>
      <c r="G156" s="139">
        <f>IF(ISERROR((RealAuthFY11!G156-RealAuthFY10!G156)/RealAuthFY10!G156),"",(RealAuthFY11!G156-RealAuthFY10!G156)/RealAuthFY10!G156)</f>
        <v>6.2530683396359605E-4</v>
      </c>
      <c r="H156" s="139">
        <f>IF(ISERROR((RealAuthFY11!H156-RealAuthFY10!H156)/RealAuthFY10!H156),"",(RealAuthFY11!H156-RealAuthFY10!H156)/RealAuthFY10!H156)</f>
        <v>0.64613576120777494</v>
      </c>
      <c r="I156" s="139">
        <f>IF(ISERROR((RealAuthFY11!I156-RealAuthFY10!I156)/RealAuthFY10!I156),"",(RealAuthFY11!I156-RealAuthFY10!I156)/RealAuthFY10!I156)</f>
        <v>4.2806521863504692E-3</v>
      </c>
      <c r="J156" s="139">
        <f>IF(ISERROR((RealAuthFY11!J156-RealAuthFY10!J156)/RealAuthFY10!J156),"",(RealAuthFY11!J156-RealAuthFY10!J156)/RealAuthFY10!J156)</f>
        <v>0.19923587809682178</v>
      </c>
      <c r="K156" s="139">
        <f>IF(ISERROR((RealAuthFY11!K156-RealAuthFY10!K156)/RealAuthFY10!K156),"",(RealAuthFY11!K156-RealAuthFY10!K156)/RealAuthFY10!K156)</f>
        <v>-0.79612990072354028</v>
      </c>
      <c r="L156" s="139">
        <f>IF(ISERROR((RealAuthFY11!L156-RealAuthFY10!L156)/RealAuthFY10!L156),"",(RealAuthFY11!L156-RealAuthFY10!L156)/RealAuthFY10!L156)</f>
        <v>-5.156084249647009E-2</v>
      </c>
      <c r="M156" s="139">
        <f>IF(ISERROR((RealAuthFY11!M156-RealAuthFY10!M156)/RealAuthFY10!M156),"",(RealAuthFY11!M156-RealAuthFY10!M156)/RealAuthFY10!M156)</f>
        <v>-1</v>
      </c>
      <c r="N156" s="139">
        <f>IF(ISERROR((RealAuthFY11!N156-RealAuthFY10!N156)/RealAuthFY10!N156),"",(RealAuthFY11!N156-RealAuthFY10!N156)/RealAuthFY10!N156)</f>
        <v>0</v>
      </c>
      <c r="O156" s="139" t="str">
        <f>IF(ISERROR((RealAuthFY11!O156-RealAuthFY10!O156)/RealAuthFY10!O156),"",(RealAuthFY11!O156-RealAuthFY10!O156)/RealAuthFY10!O156)</f>
        <v/>
      </c>
      <c r="P156" s="139">
        <f>IF(ISERROR((RealAuthFY11!P156-RealAuthFY10!P156)/RealAuthFY10!P156),"",(RealAuthFY11!P156-RealAuthFY10!P156)/RealAuthFY10!P156)</f>
        <v>-1</v>
      </c>
      <c r="Q156" s="139" t="str">
        <f>IF(ISERROR((RealAuthFY11!Q156-RealAuthFY10!Q156)/RealAuthFY10!Q156),"",(RealAuthFY11!Q156-RealAuthFY10!Q156)/RealAuthFY10!Q156)</f>
        <v/>
      </c>
      <c r="R156" s="139">
        <f>IF(ISERROR((RealAuthFY11!R156-RealAuthFY10!R156)/RealAuthFY10!R156),"",(RealAuthFY11!R156-RealAuthFY10!R156)/RealAuthFY10!R156)</f>
        <v>5.0989026159453839E-2</v>
      </c>
      <c r="S156" s="139">
        <f>IF(ISERROR((RealAuthFY11!S156-RealAuthFY10!S156)/RealAuthFY10!S156),"",(RealAuthFY11!S156-RealAuthFY10!S156)/RealAuthFY10!S156)</f>
        <v>5.1070135852579468E-2</v>
      </c>
      <c r="T156" s="139">
        <f>IF(ISERROR((RealAuthFY11!T156-RealAuthFY10!T156)/RealAuthFY10!T156),"",(RealAuthFY11!T156-RealAuthFY10!T156)/RealAuthFY10!T156)</f>
        <v>5.0986571977777471E-2</v>
      </c>
      <c r="U156" s="139">
        <f>IF(ISERROR((RealAuthFY11!U156-RealAuthFY10!U156)/RealAuthFY10!U156),"",(RealAuthFY11!U156-RealAuthFY10!U156)/RealAuthFY10!U156)</f>
        <v>3.385952192523704E-4</v>
      </c>
    </row>
    <row r="157" spans="1:21" s="51" customFormat="1" ht="11.5" x14ac:dyDescent="0.25">
      <c r="A157" s="51">
        <f>'FY2016 RPDC '!A153</f>
        <v>151</v>
      </c>
      <c r="B157" s="51">
        <f>'FY2016 RPDC '!B153</f>
        <v>3105</v>
      </c>
      <c r="C157" s="51">
        <f>'FY2016 RPDC '!C153</f>
        <v>3105</v>
      </c>
      <c r="D157" s="56" t="str">
        <f>'FY2016 RPDC '!D153</f>
        <v>INDEPENDENCE</v>
      </c>
      <c r="E157" s="139">
        <f>IF(ISERROR((RealAuthFY11!E157-RealAuthFY10!E157)/RealAuthFY10!E157),"",(RealAuthFY11!E157-RealAuthFY10!E157)/RealAuthFY10!E157)</f>
        <v>9.7757331799884339E-3</v>
      </c>
      <c r="F157" s="139">
        <f>IF(ISERROR((RealAuthFY11!F157-RealAuthFY10!F157)/RealAuthFY10!F157),"",(RealAuthFY11!F157-RealAuthFY10!F157)/RealAuthFY10!F157)</f>
        <v>1.2566760917373547E-2</v>
      </c>
      <c r="G157" s="139">
        <f>IF(ISERROR((RealAuthFY11!G157-RealAuthFY10!G157)/RealAuthFY10!G157),"",(RealAuthFY11!G157-RealAuthFY10!G157)/RealAuthFY10!G157)</f>
        <v>2.2465366488945298E-2</v>
      </c>
      <c r="H157" s="139" t="str">
        <f>IF(ISERROR((RealAuthFY11!H157-RealAuthFY10!H157)/RealAuthFY10!H157),"",(RealAuthFY11!H157-RealAuthFY10!H157)/RealAuthFY10!H157)</f>
        <v/>
      </c>
      <c r="I157" s="139">
        <f>IF(ISERROR((RealAuthFY11!I157-RealAuthFY10!I157)/RealAuthFY10!I157),"",(RealAuthFY11!I157-RealAuthFY10!I157)/RealAuthFY10!I157)</f>
        <v>2.2465366488945298E-2</v>
      </c>
      <c r="J157" s="139">
        <f>IF(ISERROR((RealAuthFY11!J157-RealAuthFY10!J157)/RealAuthFY10!J157),"",(RealAuthFY11!J157-RealAuthFY10!J157)/RealAuthFY10!J157)</f>
        <v>0.40912429739397049</v>
      </c>
      <c r="K157" s="139">
        <f>IF(ISERROR((RealAuthFY11!K157-RealAuthFY10!K157)/RealAuthFY10!K157),"",(RealAuthFY11!K157-RealAuthFY10!K157)/RealAuthFY10!K157)</f>
        <v>-0.49003120665742023</v>
      </c>
      <c r="L157" s="139">
        <f>IF(ISERROR((RealAuthFY11!L157-RealAuthFY10!L157)/RealAuthFY10!L157),"",(RealAuthFY11!L157-RealAuthFY10!L157)/RealAuthFY10!L157)</f>
        <v>-3.5695372588576475E-2</v>
      </c>
      <c r="M157" s="139">
        <f>IF(ISERROR((RealAuthFY11!M157-RealAuthFY10!M157)/RealAuthFY10!M157),"",(RealAuthFY11!M157-RealAuthFY10!M157)/RealAuthFY10!M157)</f>
        <v>1.0398751733703191</v>
      </c>
      <c r="N157" s="139">
        <f>IF(ISERROR((RealAuthFY11!N157-RealAuthFY10!N157)/RealAuthFY10!N157),"",(RealAuthFY11!N157-RealAuthFY10!N157)/RealAuthFY10!N157)</f>
        <v>0</v>
      </c>
      <c r="O157" s="139" t="str">
        <f>IF(ISERROR((RealAuthFY11!O157-RealAuthFY10!O157)/RealAuthFY10!O157),"",(RealAuthFY11!O157-RealAuthFY10!O157)/RealAuthFY10!O157)</f>
        <v/>
      </c>
      <c r="P157" s="139">
        <f>IF(ISERROR((RealAuthFY11!P157-RealAuthFY10!P157)/RealAuthFY10!P157),"",(RealAuthFY11!P157-RealAuthFY10!P157)/RealAuthFY10!P157)</f>
        <v>0.13993024394223705</v>
      </c>
      <c r="Q157" s="139" t="str">
        <f>IF(ISERROR((RealAuthFY11!Q157-RealAuthFY10!Q157)/RealAuthFY10!Q157),"",(RealAuthFY11!Q157-RealAuthFY10!Q157)/RealAuthFY10!Q157)</f>
        <v/>
      </c>
      <c r="R157" s="139">
        <f>IF(ISERROR((RealAuthFY11!R157-RealAuthFY10!R157)/RealAuthFY10!R157),"",(RealAuthFY11!R157-RealAuthFY10!R157)/RealAuthFY10!R157)</f>
        <v>0.28659875126644085</v>
      </c>
      <c r="S157" s="139">
        <f>IF(ISERROR((RealAuthFY11!S157-RealAuthFY10!S157)/RealAuthFY10!S157),"",(RealAuthFY11!S157-RealAuthFY10!S157)/RealAuthFY10!S157)</f>
        <v>0.28649997926789672</v>
      </c>
      <c r="T157" s="139">
        <f>IF(ISERROR((RealAuthFY11!T157-RealAuthFY10!T157)/RealAuthFY10!T157),"",(RealAuthFY11!T157-RealAuthFY10!T157)/RealAuthFY10!T157)</f>
        <v>0.2865639225473427</v>
      </c>
      <c r="U157" s="139">
        <f>IF(ISERROR((RealAuthFY11!U157-RealAuthFY10!U157)/RealAuthFY10!U157),"",(RealAuthFY11!U157-RealAuthFY10!U157)/RealAuthFY10!U157)</f>
        <v>6.6335985391396859E-2</v>
      </c>
    </row>
    <row r="158" spans="1:21" s="51" customFormat="1" ht="11.5" x14ac:dyDescent="0.25">
      <c r="A158" s="51">
        <f>'FY2016 RPDC '!A154</f>
        <v>152</v>
      </c>
      <c r="B158" s="51">
        <f>'FY2016 RPDC '!B154</f>
        <v>3114</v>
      </c>
      <c r="C158" s="51">
        <f>'FY2016 RPDC '!C154</f>
        <v>3114</v>
      </c>
      <c r="D158" s="56" t="str">
        <f>'FY2016 RPDC '!D154</f>
        <v>INDIANOLA</v>
      </c>
      <c r="E158" s="139">
        <f>IF(ISERROR((RealAuthFY11!E158-RealAuthFY10!E158)/RealAuthFY10!E158),"",(RealAuthFY11!E158-RealAuthFY10!E158)/RealAuthFY10!E158)</f>
        <v>8.081579875396731E-3</v>
      </c>
      <c r="F158" s="139">
        <f>IF(ISERROR((RealAuthFY11!F158-RealAuthFY10!F158)/RealAuthFY10!F158),"",(RealAuthFY11!F158-RealAuthFY10!F158)/RealAuthFY10!F158)</f>
        <v>1.2566760917373547E-2</v>
      </c>
      <c r="G158" s="139">
        <f>IF(ISERROR((RealAuthFY11!G158-RealAuthFY10!G158)/RealAuthFY10!G158),"",(RealAuthFY11!G158-RealAuthFY10!G158)/RealAuthFY10!G158)</f>
        <v>2.0749890650660342E-2</v>
      </c>
      <c r="H158" s="139" t="str">
        <f>IF(ISERROR((RealAuthFY11!H158-RealAuthFY10!H158)/RealAuthFY10!H158),"",(RealAuthFY11!H158-RealAuthFY10!H158)/RealAuthFY10!H158)</f>
        <v/>
      </c>
      <c r="I158" s="139">
        <f>IF(ISERROR((RealAuthFY11!I158-RealAuthFY10!I158)/RealAuthFY10!I158),"",(RealAuthFY11!I158-RealAuthFY10!I158)/RealAuthFY10!I158)</f>
        <v>2.0749890650660342E-2</v>
      </c>
      <c r="J158" s="139">
        <f>IF(ISERROR((RealAuthFY11!J158-RealAuthFY10!J158)/RealAuthFY10!J158),"",(RealAuthFY11!J158-RealAuthFY10!J158)/RealAuthFY10!J158)</f>
        <v>0.12493431577472354</v>
      </c>
      <c r="K158" s="139">
        <f>IF(ISERROR((RealAuthFY11!K158-RealAuthFY10!K158)/RealAuthFY10!K158),"",(RealAuthFY11!K158-RealAuthFY10!K158)/RealAuthFY10!K158)</f>
        <v>34.137792075855067</v>
      </c>
      <c r="L158" s="139">
        <f>IF(ISERROR((RealAuthFY11!L158-RealAuthFY10!L158)/RealAuthFY10!L158),"",(RealAuthFY11!L158-RealAuthFY10!L158)/RealAuthFY10!L158)</f>
        <v>-2.6867900132376936E-2</v>
      </c>
      <c r="M158" s="139">
        <f>IF(ISERROR((RealAuthFY11!M158-RealAuthFY10!M158)/RealAuthFY10!M158),"",(RealAuthFY11!M158-RealAuthFY10!M158)/RealAuthFY10!M158)</f>
        <v>118.27819166948865</v>
      </c>
      <c r="N158" s="139">
        <f>IF(ISERROR((RealAuthFY11!N158-RealAuthFY10!N158)/RealAuthFY10!N158),"",(RealAuthFY11!N158-RealAuthFY10!N158)/RealAuthFY10!N158)</f>
        <v>0</v>
      </c>
      <c r="O158" s="139">
        <f>IF(ISERROR((RealAuthFY11!O158-RealAuthFY10!O158)/RealAuthFY10!O158),"",(RealAuthFY11!O158-RealAuthFY10!O158)/RealAuthFY10!O158)</f>
        <v>0</v>
      </c>
      <c r="P158" s="139" t="str">
        <f>IF(ISERROR((RealAuthFY11!P158-RealAuthFY10!P158)/RealAuthFY10!P158),"",(RealAuthFY11!P158-RealAuthFY10!P158)/RealAuthFY10!P158)</f>
        <v/>
      </c>
      <c r="Q158" s="139" t="str">
        <f>IF(ISERROR((RealAuthFY11!Q158-RealAuthFY10!Q158)/RealAuthFY10!Q158),"",(RealAuthFY11!Q158-RealAuthFY10!Q158)/RealAuthFY10!Q158)</f>
        <v/>
      </c>
      <c r="R158" s="139">
        <f>IF(ISERROR((RealAuthFY11!R158-RealAuthFY10!R158)/RealAuthFY10!R158),"",(RealAuthFY11!R158-RealAuthFY10!R158)/RealAuthFY10!R158)</f>
        <v>7.4168953782716995</v>
      </c>
      <c r="S158" s="139">
        <f>IF(ISERROR((RealAuthFY11!S158-RealAuthFY10!S158)/RealAuthFY10!S158),"",(RealAuthFY11!S158-RealAuthFY10!S158)/RealAuthFY10!S158)</f>
        <v>7.4171559064796142</v>
      </c>
      <c r="T158" s="139">
        <f>IF(ISERROR((RealAuthFY11!T158-RealAuthFY10!T158)/RealAuthFY10!T158),"",(RealAuthFY11!T158-RealAuthFY10!T158)/RealAuthFY10!T158)</f>
        <v>7.4167114035719237</v>
      </c>
      <c r="U158" s="139">
        <f>IF(ISERROR((RealAuthFY11!U158-RealAuthFY10!U158)/RealAuthFY10!U158),"",(RealAuthFY11!U158-RealAuthFY10!U158)/RealAuthFY10!U158)</f>
        <v>0.11297289610219215</v>
      </c>
    </row>
    <row r="159" spans="1:21" s="51" customFormat="1" ht="11.5" x14ac:dyDescent="0.25">
      <c r="A159" s="51">
        <f>'FY2016 RPDC '!A155</f>
        <v>153</v>
      </c>
      <c r="B159" s="51">
        <f>'FY2016 RPDC '!B155</f>
        <v>3119</v>
      </c>
      <c r="C159" s="51">
        <f>'FY2016 RPDC '!C155</f>
        <v>3119</v>
      </c>
      <c r="D159" s="56" t="str">
        <f>'FY2016 RPDC '!D155</f>
        <v>INTERSTATE 35</v>
      </c>
      <c r="E159" s="139">
        <f>IF(ISERROR((RealAuthFY11!E159-RealAuthFY10!E159)/RealAuthFY10!E159),"",(RealAuthFY11!E159-RealAuthFY10!E159)/RealAuthFY10!E159)</f>
        <v>1.0153429602888087E-2</v>
      </c>
      <c r="F159" s="139">
        <f>IF(ISERROR((RealAuthFY11!F159-RealAuthFY10!F159)/RealAuthFY10!F159),"",(RealAuthFY11!F159-RealAuthFY10!F159)/RealAuthFY10!F159)</f>
        <v>1.2566760917373547E-2</v>
      </c>
      <c r="G159" s="139">
        <f>IF(ISERROR((RealAuthFY11!G159-RealAuthFY10!G159)/RealAuthFY10!G159),"",(RealAuthFY11!G159-RealAuthFY10!G159)/RealAuthFY10!G159)</f>
        <v>2.2847858748689831E-2</v>
      </c>
      <c r="H159" s="139" t="str">
        <f>IF(ISERROR((RealAuthFY11!H159-RealAuthFY10!H159)/RealAuthFY10!H159),"",(RealAuthFY11!H159-RealAuthFY10!H159)/RealAuthFY10!H159)</f>
        <v/>
      </c>
      <c r="I159" s="139">
        <f>IF(ISERROR((RealAuthFY11!I159-RealAuthFY10!I159)/RealAuthFY10!I159),"",(RealAuthFY11!I159-RealAuthFY10!I159)/RealAuthFY10!I159)</f>
        <v>2.2847858748689831E-2</v>
      </c>
      <c r="J159" s="139">
        <f>IF(ISERROR((RealAuthFY11!J159-RealAuthFY10!J159)/RealAuthFY10!J159),"",(RealAuthFY11!J159-RealAuthFY10!J159)/RealAuthFY10!J159)</f>
        <v>0.25323709331695532</v>
      </c>
      <c r="K159" s="139">
        <f>IF(ISERROR((RealAuthFY11!K159-RealAuthFY10!K159)/RealAuthFY10!K159),"",(RealAuthFY11!K159-RealAuthFY10!K159)/RealAuthFY10!K159)</f>
        <v>-0.63573657618387158</v>
      </c>
      <c r="L159" s="139">
        <f>IF(ISERROR((RealAuthFY11!L159-RealAuthFY10!L159)/RealAuthFY10!L159),"",(RealAuthFY11!L159-RealAuthFY10!L159)/RealAuthFY10!L159)</f>
        <v>-0.1432524271844659</v>
      </c>
      <c r="M159" s="139">
        <f>IF(ISERROR((RealAuthFY11!M159-RealAuthFY10!M159)/RealAuthFY10!M159),"",(RealAuthFY11!M159-RealAuthFY10!M159)/RealAuthFY10!M159)</f>
        <v>-0.53814147018030511</v>
      </c>
      <c r="N159" s="139">
        <f>IF(ISERROR((RealAuthFY11!N159-RealAuthFY10!N159)/RealAuthFY10!N159),"",(RealAuthFY11!N159-RealAuthFY10!N159)/RealAuthFY10!N159)</f>
        <v>0</v>
      </c>
      <c r="O159" s="139" t="str">
        <f>IF(ISERROR((RealAuthFY11!O159-RealAuthFY10!O159)/RealAuthFY10!O159),"",(RealAuthFY11!O159-RealAuthFY10!O159)/RealAuthFY10!O159)</f>
        <v/>
      </c>
      <c r="P159" s="139">
        <f>IF(ISERROR((RealAuthFY11!P159-RealAuthFY10!P159)/RealAuthFY10!P159),"",(RealAuthFY11!P159-RealAuthFY10!P159)/RealAuthFY10!P159)</f>
        <v>-1</v>
      </c>
      <c r="Q159" s="139" t="str">
        <f>IF(ISERROR((RealAuthFY11!Q159-RealAuthFY10!Q159)/RealAuthFY10!Q159),"",(RealAuthFY11!Q159-RealAuthFY10!Q159)/RealAuthFY10!Q159)</f>
        <v/>
      </c>
      <c r="R159" s="139">
        <f>IF(ISERROR((RealAuthFY11!R159-RealAuthFY10!R159)/RealAuthFY10!R159),"",(RealAuthFY11!R159-RealAuthFY10!R159)/RealAuthFY10!R159)</f>
        <v>-7.0993535947281614E-8</v>
      </c>
      <c r="S159" s="139">
        <f>IF(ISERROR((RealAuthFY11!S159-RealAuthFY10!S159)/RealAuthFY10!S159),"",(RealAuthFY11!S159-RealAuthFY10!S159)/RealAuthFY10!S159)</f>
        <v>-4.1975929710498126E-6</v>
      </c>
      <c r="T159" s="139">
        <f>IF(ISERROR((RealAuthFY11!T159-RealAuthFY10!T159)/RealAuthFY10!T159),"",(RealAuthFY11!T159-RealAuthFY10!T159)/RealAuthFY10!T159)</f>
        <v>2.8683035866879968E-6</v>
      </c>
      <c r="U159" s="139">
        <f>IF(ISERROR((RealAuthFY11!U159-RealAuthFY10!U159)/RealAuthFY10!U159),"",(RealAuthFY11!U159-RealAuthFY10!U159)/RealAuthFY10!U159)</f>
        <v>1.8261841262645566E-2</v>
      </c>
    </row>
    <row r="160" spans="1:21" s="51" customFormat="1" ht="11.5" x14ac:dyDescent="0.25">
      <c r="A160" s="51">
        <f>'FY2016 RPDC '!A156</f>
        <v>154</v>
      </c>
      <c r="B160" s="51">
        <f>'FY2016 RPDC '!B156</f>
        <v>3141</v>
      </c>
      <c r="C160" s="51">
        <f>'FY2016 RPDC '!C156</f>
        <v>3141</v>
      </c>
      <c r="D160" s="56" t="str">
        <f>'FY2016 RPDC '!D156</f>
        <v>IOWA CITY</v>
      </c>
      <c r="E160" s="139">
        <f>IF(ISERROR((RealAuthFY11!E160-RealAuthFY10!E160)/RealAuthFY10!E160),"",(RealAuthFY11!E160-RealAuthFY10!E160)/RealAuthFY10!E160)</f>
        <v>1.2773653295237834E-2</v>
      </c>
      <c r="F160" s="139">
        <f>IF(ISERROR((RealAuthFY11!F160-RealAuthFY10!F160)/RealAuthFY10!F160),"",(RealAuthFY11!F160-RealAuthFY10!F160)/RealAuthFY10!F160)</f>
        <v>1.2533291555694815E-2</v>
      </c>
      <c r="G160" s="139">
        <f>IF(ISERROR((RealAuthFY11!G160-RealAuthFY10!G160)/RealAuthFY10!G160),"",(RealAuthFY11!G160-RealAuthFY10!G160)/RealAuthFY10!G160)</f>
        <v>2.5467037109515301E-2</v>
      </c>
      <c r="H160" s="139" t="str">
        <f>IF(ISERROR((RealAuthFY11!H160-RealAuthFY10!H160)/RealAuthFY10!H160),"",(RealAuthFY11!H160-RealAuthFY10!H160)/RealAuthFY10!H160)</f>
        <v/>
      </c>
      <c r="I160" s="139">
        <f>IF(ISERROR((RealAuthFY11!I160-RealAuthFY10!I160)/RealAuthFY10!I160),"",(RealAuthFY11!I160-RealAuthFY10!I160)/RealAuthFY10!I160)</f>
        <v>2.5467037109515301E-2</v>
      </c>
      <c r="J160" s="139">
        <f>IF(ISERROR((RealAuthFY11!J160-RealAuthFY10!J160)/RealAuthFY10!J160),"",(RealAuthFY11!J160-RealAuthFY10!J160)/RealAuthFY10!J160)</f>
        <v>4.200844749804985E-3</v>
      </c>
      <c r="K160" s="139">
        <f>IF(ISERROR((RealAuthFY11!K160-RealAuthFY10!K160)/RealAuthFY10!K160),"",(RealAuthFY11!K160-RealAuthFY10!K160)/RealAuthFY10!K160)</f>
        <v>-0.38803744798890433</v>
      </c>
      <c r="L160" s="139">
        <f>IF(ISERROR((RealAuthFY11!L160-RealAuthFY10!L160)/RealAuthFY10!L160),"",(RealAuthFY11!L160-RealAuthFY10!L160)/RealAuthFY10!L160)</f>
        <v>5.9393586170078637E-2</v>
      </c>
      <c r="M160" s="139">
        <f>IF(ISERROR((RealAuthFY11!M160-RealAuthFY10!M160)/RealAuthFY10!M160),"",(RealAuthFY11!M160-RealAuthFY10!M160)/RealAuthFY10!M160)</f>
        <v>1.5498439667128987</v>
      </c>
      <c r="N160" s="139">
        <f>IF(ISERROR((RealAuthFY11!N160-RealAuthFY10!N160)/RealAuthFY10!N160),"",(RealAuthFY11!N160-RealAuthFY10!N160)/RealAuthFY10!N160)</f>
        <v>0</v>
      </c>
      <c r="O160" s="139" t="str">
        <f>IF(ISERROR((RealAuthFY11!O160-RealAuthFY10!O160)/RealAuthFY10!O160),"",(RealAuthFY11!O160-RealAuthFY10!O160)/RealAuthFY10!O160)</f>
        <v/>
      </c>
      <c r="P160" s="139">
        <f>IF(ISERROR((RealAuthFY11!P160-RealAuthFY10!P160)/RealAuthFY10!P160),"",(RealAuthFY11!P160-RealAuthFY10!P160)/RealAuthFY10!P160)</f>
        <v>0.35991678224687929</v>
      </c>
      <c r="Q160" s="139" t="str">
        <f>IF(ISERROR((RealAuthFY11!Q160-RealAuthFY10!Q160)/RealAuthFY10!Q160),"",(RealAuthFY11!Q160-RealAuthFY10!Q160)/RealAuthFY10!Q160)</f>
        <v/>
      </c>
      <c r="R160" s="139">
        <f>IF(ISERROR((RealAuthFY11!R160-RealAuthFY10!R160)/RealAuthFY10!R160),"",(RealAuthFY11!R160-RealAuthFY10!R160)/RealAuthFY10!R160)</f>
        <v>3.0224317775794129</v>
      </c>
      <c r="S160" s="139">
        <f>IF(ISERROR((RealAuthFY11!S160-RealAuthFY10!S160)/RealAuthFY10!S160),"",(RealAuthFY11!S160-RealAuthFY10!S160)/RealAuthFY10!S160)</f>
        <v>3.0225466517586543</v>
      </c>
      <c r="T160" s="139">
        <f>IF(ISERROR((RealAuthFY11!T160-RealAuthFY10!T160)/RealAuthFY10!T160),"",(RealAuthFY11!T160-RealAuthFY10!T160)/RealAuthFY10!T160)</f>
        <v>3.0225556207903521</v>
      </c>
      <c r="U160" s="139">
        <f>IF(ISERROR((RealAuthFY11!U160-RealAuthFY10!U160)/RealAuthFY10!U160),"",(RealAuthFY11!U160-RealAuthFY10!U160)/RealAuthFY10!U160)</f>
        <v>9.5758301029748291E-2</v>
      </c>
    </row>
    <row r="161" spans="1:21" s="51" customFormat="1" ht="11.5" x14ac:dyDescent="0.25">
      <c r="A161" s="51">
        <f>'FY2016 RPDC '!A157</f>
        <v>155</v>
      </c>
      <c r="B161" s="51">
        <f>'FY2016 RPDC '!B157</f>
        <v>3150</v>
      </c>
      <c r="C161" s="51">
        <f>'FY2016 RPDC '!C157</f>
        <v>3150</v>
      </c>
      <c r="D161" s="56" t="str">
        <f>'FY2016 RPDC '!D157</f>
        <v>IOWA FALLS</v>
      </c>
      <c r="E161" s="139">
        <f>IF(ISERROR((RealAuthFY11!E161-RealAuthFY10!E161)/RealAuthFY10!E161),"",(RealAuthFY11!E161-RealAuthFY10!E161)/RealAuthFY10!E161)</f>
        <v>-1.931034482758537E-3</v>
      </c>
      <c r="F161" s="139">
        <f>IF(ISERROR((RealAuthFY11!F161-RealAuthFY10!F161)/RealAuthFY10!F161),"",(RealAuthFY11!F161-RealAuthFY10!F161)/RealAuthFY10!F161)</f>
        <v>1.2556898446083818E-2</v>
      </c>
      <c r="G161" s="139">
        <f>IF(ISERROR((RealAuthFY11!G161-RealAuthFY10!G161)/RealAuthFY10!G161),"",(RealAuthFY11!G161-RealAuthFY10!G161)/RealAuthFY10!G161)</f>
        <v>1.0601543228274493E-2</v>
      </c>
      <c r="H161" s="139" t="str">
        <f>IF(ISERROR((RealAuthFY11!H161-RealAuthFY10!H161)/RealAuthFY10!H161),"",(RealAuthFY11!H161-RealAuthFY10!H161)/RealAuthFY10!H161)</f>
        <v/>
      </c>
      <c r="I161" s="139">
        <f>IF(ISERROR((RealAuthFY11!I161-RealAuthFY10!I161)/RealAuthFY10!I161),"",(RealAuthFY11!I161-RealAuthFY10!I161)/RealAuthFY10!I161)</f>
        <v>1.0601543228274493E-2</v>
      </c>
      <c r="J161" s="139">
        <f>IF(ISERROR((RealAuthFY11!J161-RealAuthFY10!J161)/RealAuthFY10!J161),"",(RealAuthFY11!J161-RealAuthFY10!J161)/RealAuthFY10!J161)</f>
        <v>2.5249761615811373E-2</v>
      </c>
      <c r="K161" s="139">
        <f>IF(ISERROR((RealAuthFY11!K161-RealAuthFY10!K161)/RealAuthFY10!K161),"",(RealAuthFY11!K161-RealAuthFY10!K161)/RealAuthFY10!K161)</f>
        <v>-1</v>
      </c>
      <c r="L161" s="139">
        <f>IF(ISERROR((RealAuthFY11!L161-RealAuthFY10!L161)/RealAuthFY10!L161),"",(RealAuthFY11!L161-RealAuthFY10!L161)/RealAuthFY10!L161)</f>
        <v>1.9937586685159502E-2</v>
      </c>
      <c r="M161" s="139" t="str">
        <f>IF(ISERROR((RealAuthFY11!M161-RealAuthFY10!M161)/RealAuthFY10!M161),"",(RealAuthFY11!M161-RealAuthFY10!M161)/RealAuthFY10!M161)</f>
        <v/>
      </c>
      <c r="N161" s="139">
        <f>IF(ISERROR((RealAuthFY11!N161-RealAuthFY10!N161)/RealAuthFY10!N161),"",(RealAuthFY11!N161-RealAuthFY10!N161)/RealAuthFY10!N161)</f>
        <v>0</v>
      </c>
      <c r="O161" s="139" t="str">
        <f>IF(ISERROR((RealAuthFY11!O161-RealAuthFY10!O161)/RealAuthFY10!O161),"",(RealAuthFY11!O161-RealAuthFY10!O161)/RealAuthFY10!O161)</f>
        <v/>
      </c>
      <c r="P161" s="139" t="str">
        <f>IF(ISERROR((RealAuthFY11!P161-RealAuthFY10!P161)/RealAuthFY10!P161),"",(RealAuthFY11!P161-RealAuthFY10!P161)/RealAuthFY10!P161)</f>
        <v/>
      </c>
      <c r="Q161" s="139" t="str">
        <f>IF(ISERROR((RealAuthFY11!Q161-RealAuthFY10!Q161)/RealAuthFY10!Q161),"",(RealAuthFY11!Q161-RealAuthFY10!Q161)/RealAuthFY10!Q161)</f>
        <v/>
      </c>
      <c r="R161" s="139">
        <f>IF(ISERROR((RealAuthFY11!R161-RealAuthFY10!R161)/RealAuthFY10!R161),"",(RealAuthFY11!R161-RealAuthFY10!R161)/RealAuthFY10!R161)</f>
        <v>0.26136331826441461</v>
      </c>
      <c r="S161" s="139">
        <f>IF(ISERROR((RealAuthFY11!S161-RealAuthFY10!S161)/RealAuthFY10!S161),"",(RealAuthFY11!S161-RealAuthFY10!S161)/RealAuthFY10!S161)</f>
        <v>0.26149970406568213</v>
      </c>
      <c r="T161" s="139">
        <f>IF(ISERROR((RealAuthFY11!T161-RealAuthFY10!T161)/RealAuthFY10!T161),"",(RealAuthFY11!T161-RealAuthFY10!T161)/RealAuthFY10!T161)</f>
        <v>0.26130290632570463</v>
      </c>
      <c r="U161" s="139">
        <f>IF(ISERROR((RealAuthFY11!U161-RealAuthFY10!U161)/RealAuthFY10!U161),"",(RealAuthFY11!U161-RealAuthFY10!U161)/RealAuthFY10!U161)</f>
        <v>2.9902540815161385E-2</v>
      </c>
    </row>
    <row r="162" spans="1:21" s="51" customFormat="1" ht="11.5" x14ac:dyDescent="0.25">
      <c r="A162" s="51">
        <f>'FY2016 RPDC '!A158</f>
        <v>156</v>
      </c>
      <c r="B162" s="51">
        <f>'FY2016 RPDC '!B158</f>
        <v>3154</v>
      </c>
      <c r="C162" s="51">
        <f>'FY2016 RPDC '!C158</f>
        <v>3154</v>
      </c>
      <c r="D162" s="56" t="str">
        <f>'FY2016 RPDC '!D158</f>
        <v>IOWA VALLEY</v>
      </c>
      <c r="E162" s="139">
        <f>IF(ISERROR((RealAuthFY11!E162-RealAuthFY10!E162)/RealAuthFY10!E162),"",(RealAuthFY11!E162-RealAuthFY10!E162)/RealAuthFY10!E162)</f>
        <v>-1.7395982783357328E-2</v>
      </c>
      <c r="F162" s="139">
        <f>IF(ISERROR((RealAuthFY11!F162-RealAuthFY10!F162)/RealAuthFY10!F162),"",(RealAuthFY11!F162-RealAuthFY10!F162)/RealAuthFY10!F162)</f>
        <v>1.2566760917373547E-2</v>
      </c>
      <c r="G162" s="139">
        <f>IF(ISERROR((RealAuthFY11!G162-RealAuthFY10!G162)/RealAuthFY10!G162),"",(RealAuthFY11!G162-RealAuthFY10!G162)/RealAuthFY10!G162)</f>
        <v>-5.0479451398745276E-3</v>
      </c>
      <c r="H162" s="139" t="str">
        <f>IF(ISERROR((RealAuthFY11!H162-RealAuthFY10!H162)/RealAuthFY10!H162),"",(RealAuthFY11!H162-RealAuthFY10!H162)/RealAuthFY10!H162)</f>
        <v/>
      </c>
      <c r="I162" s="139">
        <f>IF(ISERROR((RealAuthFY11!I162-RealAuthFY10!I162)/RealAuthFY10!I162),"",(RealAuthFY11!I162-RealAuthFY10!I162)/RealAuthFY10!I162)</f>
        <v>9.9999999999999534E-3</v>
      </c>
      <c r="J162" s="139">
        <f>IF(ISERROR((RealAuthFY11!J162-RealAuthFY10!J162)/RealAuthFY10!J162),"",(RealAuthFY11!J162-RealAuthFY10!J162)/RealAuthFY10!J162)</f>
        <v>0.15888843328352648</v>
      </c>
      <c r="K162" s="139">
        <f>IF(ISERROR((RealAuthFY11!K162-RealAuthFY10!K162)/RealAuthFY10!K162),"",(RealAuthFY11!K162-RealAuthFY10!K162)/RealAuthFY10!K162)</f>
        <v>-0.26221519336508581</v>
      </c>
      <c r="L162" s="139">
        <f>IF(ISERROR((RealAuthFY11!L162-RealAuthFY10!L162)/RealAuthFY10!L162),"",(RealAuthFY11!L162-RealAuthFY10!L162)/RealAuthFY10!L162)</f>
        <v>-5.7260444833207795E-2</v>
      </c>
      <c r="M162" s="139">
        <f>IF(ISERROR((RealAuthFY11!M162-RealAuthFY10!M162)/RealAuthFY10!M162),"",(RealAuthFY11!M162-RealAuthFY10!M162)/RealAuthFY10!M162)</f>
        <v>-4.3863439930855661E-2</v>
      </c>
      <c r="N162" s="139">
        <f>IF(ISERROR((RealAuthFY11!N162-RealAuthFY10!N162)/RealAuthFY10!N162),"",(RealAuthFY11!N162-RealAuthFY10!N162)/RealAuthFY10!N162)</f>
        <v>0</v>
      </c>
      <c r="O162" s="139" t="str">
        <f>IF(ISERROR((RealAuthFY11!O162-RealAuthFY10!O162)/RealAuthFY10!O162),"",(RealAuthFY11!O162-RealAuthFY10!O162)/RealAuthFY10!O162)</f>
        <v/>
      </c>
      <c r="P162" s="139">
        <f>IF(ISERROR((RealAuthFY11!P162-RealAuthFY10!P162)/RealAuthFY10!P162),"",(RealAuthFY11!P162-RealAuthFY10!P162)/RealAuthFY10!P162)</f>
        <v>-0.52811568776687012</v>
      </c>
      <c r="Q162" s="139">
        <f>IF(ISERROR((RealAuthFY11!Q162-RealAuthFY10!Q162)/RealAuthFY10!Q162),"",(RealAuthFY11!Q162-RealAuthFY10!Q162)/RealAuthFY10!Q162)</f>
        <v>0.35622207102006287</v>
      </c>
      <c r="R162" s="139">
        <f>IF(ISERROR((RealAuthFY11!R162-RealAuthFY10!R162)/RealAuthFY10!R162),"",(RealAuthFY11!R162-RealAuthFY10!R162)/RealAuthFY10!R162)</f>
        <v>6.2015029746661941E-8</v>
      </c>
      <c r="S162" s="139">
        <f>IF(ISERROR((RealAuthFY11!S162-RealAuthFY10!S162)/RealAuthFY10!S162),"",(RealAuthFY11!S162-RealAuthFY10!S162)/RealAuthFY10!S162)</f>
        <v>5.0892648189980811E-7</v>
      </c>
      <c r="T162" s="139">
        <f>IF(ISERROR((RealAuthFY11!T162-RealAuthFY10!T162)/RealAuthFY10!T162),"",(RealAuthFY11!T162-RealAuthFY10!T162)/RealAuthFY10!T162)</f>
        <v>-5.0118231446104159E-7</v>
      </c>
      <c r="U162" s="139">
        <f>IF(ISERROR((RealAuthFY11!U162-RealAuthFY10!U162)/RealAuthFY10!U162),"",(RealAuthFY11!U162-RealAuthFY10!U162)/RealAuthFY10!U162)</f>
        <v>-3.8619825189999402E-2</v>
      </c>
    </row>
    <row r="163" spans="1:21" s="51" customFormat="1" ht="11.5" x14ac:dyDescent="0.25">
      <c r="A163" s="51">
        <f>'FY2016 RPDC '!A159</f>
        <v>157</v>
      </c>
      <c r="B163" s="51">
        <f>'FY2016 RPDC '!B159</f>
        <v>3186</v>
      </c>
      <c r="C163" s="51">
        <f>'FY2016 RPDC '!C159</f>
        <v>3186</v>
      </c>
      <c r="D163" s="56" t="str">
        <f>'FY2016 RPDC '!D159</f>
        <v>JANESVILLE</v>
      </c>
      <c r="E163" s="139">
        <f>IF(ISERROR((RealAuthFY11!E163-RealAuthFY10!E163)/RealAuthFY10!E163),"",(RealAuthFY11!E163-RealAuthFY10!E163)/RealAuthFY10!E163)</f>
        <v>1.4140875133404512E-2</v>
      </c>
      <c r="F163" s="139">
        <f>IF(ISERROR((RealAuthFY11!F163-RealAuthFY10!F163)/RealAuthFY10!F163),"",(RealAuthFY11!F163-RealAuthFY10!F163)/RealAuthFY10!F163)</f>
        <v>1.2420431609998447E-2</v>
      </c>
      <c r="G163" s="139">
        <f>IF(ISERROR((RealAuthFY11!G163-RealAuthFY10!G163)/RealAuthFY10!G163),"",(RealAuthFY11!G163-RealAuthFY10!G163)/RealAuthFY10!G163)</f>
        <v>2.6736857453770347E-2</v>
      </c>
      <c r="H163" s="139" t="str">
        <f>IF(ISERROR((RealAuthFY11!H163-RealAuthFY10!H163)/RealAuthFY10!H163),"",(RealAuthFY11!H163-RealAuthFY10!H163)/RealAuthFY10!H163)</f>
        <v/>
      </c>
      <c r="I163" s="139">
        <f>IF(ISERROR((RealAuthFY11!I163-RealAuthFY10!I163)/RealAuthFY10!I163),"",(RealAuthFY11!I163-RealAuthFY10!I163)/RealAuthFY10!I163)</f>
        <v>2.6736857453770347E-2</v>
      </c>
      <c r="J163" s="139">
        <f>IF(ISERROR((RealAuthFY11!J163-RealAuthFY10!J163)/RealAuthFY10!J163),"",(RealAuthFY11!J163-RealAuthFY10!J163)/RealAuthFY10!J163)</f>
        <v>-1.7854507894348531E-2</v>
      </c>
      <c r="K163" s="139">
        <f>IF(ISERROR((RealAuthFY11!K163-RealAuthFY10!K163)/RealAuthFY10!K163),"",(RealAuthFY11!K163-RealAuthFY10!K163)/RealAuthFY10!K163)</f>
        <v>-2.8647315499905141E-2</v>
      </c>
      <c r="L163" s="139">
        <f>IF(ISERROR((RealAuthFY11!L163-RealAuthFY10!L163)/RealAuthFY10!L163),"",(RealAuthFY11!L163-RealAuthFY10!L163)/RealAuthFY10!L163)</f>
        <v>-0.16505691046131601</v>
      </c>
      <c r="M163" s="139">
        <f>IF(ISERROR((RealAuthFY11!M163-RealAuthFY10!M163)/RealAuthFY10!M163),"",(RealAuthFY11!M163-RealAuthFY10!M163)/RealAuthFY10!M163)</f>
        <v>-4.1254842968343031E-2</v>
      </c>
      <c r="N163" s="139">
        <f>IF(ISERROR((RealAuthFY11!N163-RealAuthFY10!N163)/RealAuthFY10!N163),"",(RealAuthFY11!N163-RealAuthFY10!N163)/RealAuthFY10!N163)</f>
        <v>0</v>
      </c>
      <c r="O163" s="139">
        <f>IF(ISERROR((RealAuthFY11!O163-RealAuthFY10!O163)/RealAuthFY10!O163),"",(RealAuthFY11!O163-RealAuthFY10!O163)/RealAuthFY10!O163)</f>
        <v>0</v>
      </c>
      <c r="P163" s="139">
        <f>IF(ISERROR((RealAuthFY11!P163-RealAuthFY10!P163)/RealAuthFY10!P163),"",(RealAuthFY11!P163-RealAuthFY10!P163)/RealAuthFY10!P163)</f>
        <v>-1</v>
      </c>
      <c r="Q163" s="139">
        <f>IF(ISERROR((RealAuthFY11!Q163-RealAuthFY10!Q163)/RealAuthFY10!Q163),"",(RealAuthFY11!Q163-RealAuthFY10!Q163)/RealAuthFY10!Q163)</f>
        <v>1.9920318725099601E-2</v>
      </c>
      <c r="R163" s="139">
        <f>IF(ISERROR((RealAuthFY11!R163-RealAuthFY10!R163)/RealAuthFY10!R163),"",(RealAuthFY11!R163-RealAuthFY10!R163)/RealAuthFY10!R163)</f>
        <v>4.9385379427473327E-7</v>
      </c>
      <c r="S163" s="139">
        <f>IF(ISERROR((RealAuthFY11!S163-RealAuthFY10!S163)/RealAuthFY10!S163),"",(RealAuthFY11!S163-RealAuthFY10!S163)/RealAuthFY10!S163)</f>
        <v>-3.724792388550074E-6</v>
      </c>
      <c r="T163" s="139">
        <f>IF(ISERROR((RealAuthFY11!T163-RealAuthFY10!T163)/RealAuthFY10!T163),"",(RealAuthFY11!T163-RealAuthFY10!T163)/RealAuthFY10!T163)</f>
        <v>-1.2309119983500099E-6</v>
      </c>
      <c r="U163" s="139">
        <f>IF(ISERROR((RealAuthFY11!U163-RealAuthFY10!U163)/RealAuthFY10!U163),"",(RealAuthFY11!U163-RealAuthFY10!U163)/RealAuthFY10!U163)</f>
        <v>-2.7246824530446703E-3</v>
      </c>
    </row>
    <row r="164" spans="1:21" s="51" customFormat="1" ht="11.5" x14ac:dyDescent="0.25">
      <c r="A164" s="51">
        <f>'FY2016 RPDC '!A160</f>
        <v>159</v>
      </c>
      <c r="B164" s="51">
        <f>'FY2016 RPDC '!B160</f>
        <v>3204</v>
      </c>
      <c r="C164" s="51">
        <f>'FY2016 RPDC '!C160</f>
        <v>3204</v>
      </c>
      <c r="D164" s="56" t="str">
        <f>'FY2016 RPDC '!D160</f>
        <v>JESUP</v>
      </c>
      <c r="E164" s="139">
        <f>IF(ISERROR((RealAuthFY11!E164-RealAuthFY10!E164)/RealAuthFY10!E164),"",(RealAuthFY11!E164-RealAuthFY10!E164)/RealAuthFY10!E164)</f>
        <v>-1.247731397459191E-3</v>
      </c>
      <c r="F164" s="139">
        <f>IF(ISERROR((RealAuthFY11!F164-RealAuthFY10!F164)/RealAuthFY10!F164),"",(RealAuthFY11!F164-RealAuthFY10!F164)/RealAuthFY10!F164)</f>
        <v>1.2566760917373547E-2</v>
      </c>
      <c r="G164" s="139">
        <f>IF(ISERROR((RealAuthFY11!G164-RealAuthFY10!G164)/RealAuthFY10!G164),"",(RealAuthFY11!G164-RealAuthFY10!G164)/RealAuthFY10!G164)</f>
        <v>1.1303277499676601E-2</v>
      </c>
      <c r="H164" s="139" t="str">
        <f>IF(ISERROR((RealAuthFY11!H164-RealAuthFY10!H164)/RealAuthFY10!H164),"",(RealAuthFY11!H164-RealAuthFY10!H164)/RealAuthFY10!H164)</f>
        <v/>
      </c>
      <c r="I164" s="139">
        <f>IF(ISERROR((RealAuthFY11!I164-RealAuthFY10!I164)/RealAuthFY10!I164),"",(RealAuthFY11!I164-RealAuthFY10!I164)/RealAuthFY10!I164)</f>
        <v>1.1303277499676601E-2</v>
      </c>
      <c r="J164" s="139">
        <f>IF(ISERROR((RealAuthFY11!J164-RealAuthFY10!J164)/RealAuthFY10!J164),"",(RealAuthFY11!J164-RealAuthFY10!J164)/RealAuthFY10!J164)</f>
        <v>-1.8945664420139952E-2</v>
      </c>
      <c r="K164" s="139">
        <f>IF(ISERROR((RealAuthFY11!K164-RealAuthFY10!K164)/RealAuthFY10!K164),"",(RealAuthFY11!K164-RealAuthFY10!K164)/RealAuthFY10!K164)</f>
        <v>-0.49003120665742023</v>
      </c>
      <c r="L164" s="139">
        <f>IF(ISERROR((RealAuthFY11!L164-RealAuthFY10!L164)/RealAuthFY10!L164),"",(RealAuthFY11!L164-RealAuthFY10!L164)/RealAuthFY10!L164)</f>
        <v>-6.1657420249653261E-2</v>
      </c>
      <c r="M164" s="139" t="str">
        <f>IF(ISERROR((RealAuthFY11!M164-RealAuthFY10!M164)/RealAuthFY10!M164),"",(RealAuthFY11!M164-RealAuthFY10!M164)/RealAuthFY10!M164)</f>
        <v/>
      </c>
      <c r="N164" s="139">
        <f>IF(ISERROR((RealAuthFY11!N164-RealAuthFY10!N164)/RealAuthFY10!N164),"",(RealAuthFY11!N164-RealAuthFY10!N164)/RealAuthFY10!N164)</f>
        <v>0</v>
      </c>
      <c r="O164" s="139">
        <f>IF(ISERROR((RealAuthFY11!O164-RealAuthFY10!O164)/RealAuthFY10!O164),"",(RealAuthFY11!O164-RealAuthFY10!O164)/RealAuthFY10!O164)</f>
        <v>0</v>
      </c>
      <c r="P164" s="139">
        <f>IF(ISERROR((RealAuthFY11!P164-RealAuthFY10!P164)/RealAuthFY10!P164),"",(RealAuthFY11!P164-RealAuthFY10!P164)/RealAuthFY10!P164)</f>
        <v>0.52990638002773927</v>
      </c>
      <c r="Q164" s="139" t="str">
        <f>IF(ISERROR((RealAuthFY11!Q164-RealAuthFY10!Q164)/RealAuthFY10!Q164),"",(RealAuthFY11!Q164-RealAuthFY10!Q164)/RealAuthFY10!Q164)</f>
        <v/>
      </c>
      <c r="R164" s="139">
        <f>IF(ISERROR((RealAuthFY11!R164-RealAuthFY10!R164)/RealAuthFY10!R164),"",(RealAuthFY11!R164-RealAuthFY10!R164)/RealAuthFY10!R164)</f>
        <v>0.36242699272386941</v>
      </c>
      <c r="S164" s="139">
        <f>IF(ISERROR((RealAuthFY11!S164-RealAuthFY10!S164)/RealAuthFY10!S164),"",(RealAuthFY11!S164-RealAuthFY10!S164)/RealAuthFY10!S164)</f>
        <v>0.36239503948031981</v>
      </c>
      <c r="T164" s="139">
        <f>IF(ISERROR((RealAuthFY11!T164-RealAuthFY10!T164)/RealAuthFY10!T164),"",(RealAuthFY11!T164-RealAuthFY10!T164)/RealAuthFY10!T164)</f>
        <v>0.36250242062007254</v>
      </c>
      <c r="U164" s="139">
        <f>IF(ISERROR((RealAuthFY11!U164-RealAuthFY10!U164)/RealAuthFY10!U164),"",(RealAuthFY11!U164-RealAuthFY10!U164)/RealAuthFY10!U164)</f>
        <v>3.7681663947731703E-2</v>
      </c>
    </row>
    <row r="165" spans="1:21" s="51" customFormat="1" ht="11.5" x14ac:dyDescent="0.25">
      <c r="A165" s="51">
        <f>'FY2016 RPDC '!A161</f>
        <v>160</v>
      </c>
      <c r="B165" s="51">
        <f>'FY2016 RPDC '!B161</f>
        <v>3231</v>
      </c>
      <c r="C165" s="51">
        <f>'FY2016 RPDC '!C161</f>
        <v>3231</v>
      </c>
      <c r="D165" s="56" t="str">
        <f>'FY2016 RPDC '!D161</f>
        <v>JOHNSTON</v>
      </c>
      <c r="E165" s="139">
        <f>IF(ISERROR((RealAuthFY11!E165-RealAuthFY10!E165)/RealAuthFY10!E165),"",(RealAuthFY11!E165-RealAuthFY10!E165)/RealAuthFY10!E165)</f>
        <v>3.2469964112966196E-2</v>
      </c>
      <c r="F165" s="139">
        <f>IF(ISERROR((RealAuthFY11!F165-RealAuthFY10!F165)/RealAuthFY10!F165),"",(RealAuthFY11!F165-RealAuthFY10!F165)/RealAuthFY10!F165)</f>
        <v>1.2566760917373547E-2</v>
      </c>
      <c r="G165" s="139">
        <f>IF(ISERROR((RealAuthFY11!G165-RealAuthFY10!G165)/RealAuthFY10!G165),"",(RealAuthFY11!G165-RealAuthFY10!G165)/RealAuthFY10!G165)</f>
        <v>4.5444767306343066E-2</v>
      </c>
      <c r="H165" s="139" t="str">
        <f>IF(ISERROR((RealAuthFY11!H165-RealAuthFY10!H165)/RealAuthFY10!H165),"",(RealAuthFY11!H165-RealAuthFY10!H165)/RealAuthFY10!H165)</f>
        <v/>
      </c>
      <c r="I165" s="139">
        <f>IF(ISERROR((RealAuthFY11!I165-RealAuthFY10!I165)/RealAuthFY10!I165),"",(RealAuthFY11!I165-RealAuthFY10!I165)/RealAuthFY10!I165)</f>
        <v>4.5444767306343066E-2</v>
      </c>
      <c r="J165" s="139">
        <f>IF(ISERROR((RealAuthFY11!J165-RealAuthFY10!J165)/RealAuthFY10!J165),"",(RealAuthFY11!J165-RealAuthFY10!J165)/RealAuthFY10!J165)</f>
        <v>0.17939084766242791</v>
      </c>
      <c r="K165" s="139">
        <f>IF(ISERROR((RealAuthFY11!K165-RealAuthFY10!K165)/RealAuthFY10!K165),"",(RealAuthFY11!K165-RealAuthFY10!K165)/RealAuthFY10!K165)</f>
        <v>-0.16571499696606662</v>
      </c>
      <c r="L165" s="139">
        <f>IF(ISERROR((RealAuthFY11!L165-RealAuthFY10!L165)/RealAuthFY10!L165),"",(RealAuthFY11!L165-RealAuthFY10!L165)/RealAuthFY10!L165)</f>
        <v>-0.2352387472188944</v>
      </c>
      <c r="M165" s="139">
        <f>IF(ISERROR((RealAuthFY11!M165-RealAuthFY10!M165)/RealAuthFY10!M165),"",(RealAuthFY11!M165-RealAuthFY10!M165)/RealAuthFY10!M165)</f>
        <v>-1</v>
      </c>
      <c r="N165" s="139">
        <f>IF(ISERROR((RealAuthFY11!N165-RealAuthFY10!N165)/RealAuthFY10!N165),"",(RealAuthFY11!N165-RealAuthFY10!N165)/RealAuthFY10!N165)</f>
        <v>0</v>
      </c>
      <c r="O165" s="139" t="str">
        <f>IF(ISERROR((RealAuthFY11!O165-RealAuthFY10!O165)/RealAuthFY10!O165),"",(RealAuthFY11!O165-RealAuthFY10!O165)/RealAuthFY10!O165)</f>
        <v/>
      </c>
      <c r="P165" s="139" t="str">
        <f>IF(ISERROR((RealAuthFY11!P165-RealAuthFY10!P165)/RealAuthFY10!P165),"",(RealAuthFY11!P165-RealAuthFY10!P165)/RealAuthFY10!P165)</f>
        <v/>
      </c>
      <c r="Q165" s="139" t="str">
        <f>IF(ISERROR((RealAuthFY11!Q165-RealAuthFY10!Q165)/RealAuthFY10!Q165),"",(RealAuthFY11!Q165-RealAuthFY10!Q165)/RealAuthFY10!Q165)</f>
        <v/>
      </c>
      <c r="R165" s="139">
        <f>IF(ISERROR((RealAuthFY11!R165-RealAuthFY10!R165)/RealAuthFY10!R165),"",(RealAuthFY11!R165-RealAuthFY10!R165)/RealAuthFY10!R165)</f>
        <v>18.915724946216216</v>
      </c>
      <c r="S165" s="139">
        <f>IF(ISERROR((RealAuthFY11!S165-RealAuthFY10!S165)/RealAuthFY10!S165),"",(RealAuthFY11!S165-RealAuthFY10!S165)/RealAuthFY10!S165)</f>
        <v>18.917355849828638</v>
      </c>
      <c r="T165" s="139">
        <f>IF(ISERROR((RealAuthFY11!T165-RealAuthFY10!T165)/RealAuthFY10!T165),"",(RealAuthFY11!T165-RealAuthFY10!T165)/RealAuthFY10!T165)</f>
        <v>18.91440187267596</v>
      </c>
      <c r="U165" s="139">
        <f>IF(ISERROR((RealAuthFY11!U165-RealAuthFY10!U165)/RealAuthFY10!U165),"",(RealAuthFY11!U165-RealAuthFY10!U165)/RealAuthFY10!U165)</f>
        <v>0.12939647960646652</v>
      </c>
    </row>
    <row r="166" spans="1:21" s="51" customFormat="1" ht="11.5" x14ac:dyDescent="0.25">
      <c r="A166" s="51">
        <f>'FY2016 RPDC '!A162</f>
        <v>161</v>
      </c>
      <c r="B166" s="51">
        <f>'FY2016 RPDC '!B162</f>
        <v>3312</v>
      </c>
      <c r="C166" s="51">
        <f>'FY2016 RPDC '!C162</f>
        <v>3312</v>
      </c>
      <c r="D166" s="56" t="str">
        <f>'FY2016 RPDC '!D162</f>
        <v>KEOKUK</v>
      </c>
      <c r="E166" s="139">
        <f>IF(ISERROR((RealAuthFY11!E166-RealAuthFY10!E166)/RealAuthFY10!E166),"",(RealAuthFY11!E166-RealAuthFY10!E166)/RealAuthFY10!E166)</f>
        <v>-2.8942825225957373E-3</v>
      </c>
      <c r="F166" s="139">
        <f>IF(ISERROR((RealAuthFY11!F166-RealAuthFY10!F166)/RealAuthFY10!F166),"",(RealAuthFY11!F166-RealAuthFY10!F166)/RealAuthFY10!F166)</f>
        <v>1.2566760917373547E-2</v>
      </c>
      <c r="G166" s="139">
        <f>IF(ISERROR((RealAuthFY11!G166-RealAuthFY10!G166)/RealAuthFY10!G166),"",(RealAuthFY11!G166-RealAuthFY10!G166)/RealAuthFY10!G166)</f>
        <v>9.6361388507801675E-3</v>
      </c>
      <c r="H166" s="139" t="str">
        <f>IF(ISERROR((RealAuthFY11!H166-RealAuthFY10!H166)/RealAuthFY10!H166),"",(RealAuthFY11!H166-RealAuthFY10!H166)/RealAuthFY10!H166)</f>
        <v/>
      </c>
      <c r="I166" s="139">
        <f>IF(ISERROR((RealAuthFY11!I166-RealAuthFY10!I166)/RealAuthFY10!I166),"",(RealAuthFY11!I166-RealAuthFY10!I166)/RealAuthFY10!I166)</f>
        <v>0.01</v>
      </c>
      <c r="J166" s="139">
        <f>IF(ISERROR((RealAuthFY11!J166-RealAuthFY10!J166)/RealAuthFY10!J166),"",(RealAuthFY11!J166-RealAuthFY10!J166)/RealAuthFY10!J166)</f>
        <v>0.30516239316239319</v>
      </c>
      <c r="K166" s="139">
        <f>IF(ISERROR((RealAuthFY11!K166-RealAuthFY10!K166)/RealAuthFY10!K166),"",(RealAuthFY11!K166-RealAuthFY10!K166)/RealAuthFY10!K166)</f>
        <v>-0.49017094017094015</v>
      </c>
      <c r="L166" s="139">
        <f>IF(ISERROR((RealAuthFY11!L166-RealAuthFY10!L166)/RealAuthFY10!L166),"",(RealAuthFY11!L166-RealAuthFY10!L166)/RealAuthFY10!L166)</f>
        <v>0.15459241380114505</v>
      </c>
      <c r="M166" s="139">
        <f>IF(ISERROR((RealAuthFY11!M166-RealAuthFY10!M166)/RealAuthFY10!M166),"",(RealAuthFY11!M166-RealAuthFY10!M166)/RealAuthFY10!M166)</f>
        <v>-0.7960683760683761</v>
      </c>
      <c r="N166" s="139">
        <f>IF(ISERROR((RealAuthFY11!N166-RealAuthFY10!N166)/RealAuthFY10!N166),"",(RealAuthFY11!N166-RealAuthFY10!N166)/RealAuthFY10!N166)</f>
        <v>0</v>
      </c>
      <c r="O166" s="139">
        <f>IF(ISERROR((RealAuthFY11!O166-RealAuthFY10!O166)/RealAuthFY10!O166),"",(RealAuthFY11!O166-RealAuthFY10!O166)/RealAuthFY10!O166)</f>
        <v>0</v>
      </c>
      <c r="P166" s="139">
        <f>IF(ISERROR((RealAuthFY11!P166-RealAuthFY10!P166)/RealAuthFY10!P166),"",(RealAuthFY11!P166-RealAuthFY10!P166)/RealAuthFY10!P166)</f>
        <v>-0.7960683760683761</v>
      </c>
      <c r="Q166" s="139" t="str">
        <f>IF(ISERROR((RealAuthFY11!Q166-RealAuthFY10!Q166)/RealAuthFY10!Q166),"",(RealAuthFY11!Q166-RealAuthFY10!Q166)/RealAuthFY10!Q166)</f>
        <v/>
      </c>
      <c r="R166" s="139">
        <f>IF(ISERROR((RealAuthFY11!R166-RealAuthFY10!R166)/RealAuthFY10!R166),"",(RealAuthFY11!R166-RealAuthFY10!R166)/RealAuthFY10!R166)</f>
        <v>0.88196006427876317</v>
      </c>
      <c r="S166" s="139">
        <f>IF(ISERROR((RealAuthFY11!S166-RealAuthFY10!S166)/RealAuthFY10!S166),"",(RealAuthFY11!S166-RealAuthFY10!S166)/RealAuthFY10!S166)</f>
        <v>0.88192036980994015</v>
      </c>
      <c r="T166" s="139">
        <f>IF(ISERROR((RealAuthFY11!T166-RealAuthFY10!T166)/RealAuthFY10!T166),"",(RealAuthFY11!T166-RealAuthFY10!T166)/RealAuthFY10!T166)</f>
        <v>0.88196373203044265</v>
      </c>
      <c r="U166" s="139">
        <f>IF(ISERROR((RealAuthFY11!U166-RealAuthFY10!U166)/RealAuthFY10!U166),"",(RealAuthFY11!U166-RealAuthFY10!U166)/RealAuthFY10!U166)</f>
        <v>6.8092702954990966E-2</v>
      </c>
    </row>
    <row r="167" spans="1:21" s="51" customFormat="1" ht="11.5" x14ac:dyDescent="0.25">
      <c r="A167" s="51">
        <f>'FY2016 RPDC '!A163</f>
        <v>162</v>
      </c>
      <c r="B167" s="51">
        <f>'FY2016 RPDC '!B163</f>
        <v>3330</v>
      </c>
      <c r="C167" s="51">
        <f>'FY2016 RPDC '!C163</f>
        <v>3330</v>
      </c>
      <c r="D167" s="56" t="str">
        <f>'FY2016 RPDC '!D163</f>
        <v>KEOTA</v>
      </c>
      <c r="E167" s="139">
        <f>IF(ISERROR((RealAuthFY11!E167-RealAuthFY10!E167)/RealAuthFY10!E167),"",(RealAuthFY11!E167-RealAuthFY10!E167)/RealAuthFY10!E167)</f>
        <v>-1.9953730480046367E-2</v>
      </c>
      <c r="F167" s="139">
        <f>IF(ISERROR((RealAuthFY11!F167-RealAuthFY10!F167)/RealAuthFY10!F167),"",(RealAuthFY11!F167-RealAuthFY10!F167)/RealAuthFY10!F167)</f>
        <v>1.2480499219968799E-2</v>
      </c>
      <c r="G167" s="139">
        <f>IF(ISERROR((RealAuthFY11!G167-RealAuthFY10!G167)/RealAuthFY10!G167),"",(RealAuthFY11!G167-RealAuthFY10!G167)/RealAuthFY10!G167)</f>
        <v>-7.7222637777691555E-3</v>
      </c>
      <c r="H167" s="139" t="str">
        <f>IF(ISERROR((RealAuthFY11!H167-RealAuthFY10!H167)/RealAuthFY10!H167),"",(RealAuthFY11!H167-RealAuthFY10!H167)/RealAuthFY10!H167)</f>
        <v/>
      </c>
      <c r="I167" s="139">
        <f>IF(ISERROR((RealAuthFY11!I167-RealAuthFY10!I167)/RealAuthFY10!I167),"",(RealAuthFY11!I167-RealAuthFY10!I167)/RealAuthFY10!I167)</f>
        <v>9.9999999999999083E-3</v>
      </c>
      <c r="J167" s="139">
        <f>IF(ISERROR((RealAuthFY11!J167-RealAuthFY10!J167)/RealAuthFY10!J167),"",(RealAuthFY11!J167-RealAuthFY10!J167)/RealAuthFY10!J167)</f>
        <v>0.20409298428109113</v>
      </c>
      <c r="K167" s="139">
        <f>IF(ISERROR((RealAuthFY11!K167-RealAuthFY10!K167)/RealAuthFY10!K167),"",(RealAuthFY11!K167-RealAuthFY10!K167)/RealAuthFY10!K167)</f>
        <v>-0.71441747572815539</v>
      </c>
      <c r="L167" s="139">
        <f>IF(ISERROR((RealAuthFY11!L167-RealAuthFY10!L167)/RealAuthFY10!L167),"",(RealAuthFY11!L167-RealAuthFY10!L167)/RealAuthFY10!L167)</f>
        <v>0.31518267756770568</v>
      </c>
      <c r="M167" s="139">
        <f>IF(ISERROR((RealAuthFY11!M167-RealAuthFY10!M167)/RealAuthFY10!M167),"",(RealAuthFY11!M167-RealAuthFY10!M167)/RealAuthFY10!M167)</f>
        <v>1.9937586685159502E-2</v>
      </c>
      <c r="N167" s="139">
        <f>IF(ISERROR((RealAuthFY11!N167-RealAuthFY10!N167)/RealAuthFY10!N167),"",(RealAuthFY11!N167-RealAuthFY10!N167)/RealAuthFY10!N167)</f>
        <v>0</v>
      </c>
      <c r="O167" s="139" t="str">
        <f>IF(ISERROR((RealAuthFY11!O167-RealAuthFY10!O167)/RealAuthFY10!O167),"",(RealAuthFY11!O167-RealAuthFY10!O167)/RealAuthFY10!O167)</f>
        <v/>
      </c>
      <c r="P167" s="139">
        <f>IF(ISERROR((RealAuthFY11!P167-RealAuthFY10!P167)/RealAuthFY10!P167),"",(RealAuthFY11!P167-RealAuthFY10!P167)/RealAuthFY10!P167)</f>
        <v>3.6127072188098588E-2</v>
      </c>
      <c r="Q167" s="139" t="str">
        <f>IF(ISERROR((RealAuthFY11!Q167-RealAuthFY10!Q167)/RealAuthFY10!Q167),"",(RealAuthFY11!Q167-RealAuthFY10!Q167)/RealAuthFY10!Q167)</f>
        <v/>
      </c>
      <c r="R167" s="139">
        <f>IF(ISERROR((RealAuthFY11!R167-RealAuthFY10!R167)/RealAuthFY10!R167),"",(RealAuthFY11!R167-RealAuthFY10!R167)/RealAuthFY10!R167)</f>
        <v>9.6311322747492116E-7</v>
      </c>
      <c r="S167" s="139">
        <f>IF(ISERROR((RealAuthFY11!S167-RealAuthFY10!S167)/RealAuthFY10!S167),"",(RealAuthFY11!S167-RealAuthFY10!S167)/RealAuthFY10!S167)</f>
        <v>3.5271855973934528E-6</v>
      </c>
      <c r="T167" s="139">
        <f>IF(ISERROR((RealAuthFY11!T167-RealAuthFY10!T167)/RealAuthFY10!T167),"",(RealAuthFY11!T167-RealAuthFY10!T167)/RealAuthFY10!T167)</f>
        <v>2.2329325248811433E-7</v>
      </c>
      <c r="U167" s="139">
        <f>IF(ISERROR((RealAuthFY11!U167-RealAuthFY10!U167)/RealAuthFY10!U167),"",(RealAuthFY11!U167-RealAuthFY10!U167)/RealAuthFY10!U167)</f>
        <v>6.4313215972378879E-2</v>
      </c>
    </row>
    <row r="168" spans="1:21" s="51" customFormat="1" ht="11.5" x14ac:dyDescent="0.25">
      <c r="A168" s="51">
        <f>'FY2016 RPDC '!A164</f>
        <v>163</v>
      </c>
      <c r="B168" s="51">
        <f>'FY2016 RPDC '!B164</f>
        <v>3348</v>
      </c>
      <c r="C168" s="51">
        <f>'FY2016 RPDC '!C164</f>
        <v>3348</v>
      </c>
      <c r="D168" s="56" t="str">
        <f>'FY2016 RPDC '!D164</f>
        <v>KINGSLEY-PIERSON</v>
      </c>
      <c r="E168" s="139">
        <f>IF(ISERROR((RealAuthFY11!E168-RealAuthFY10!E168)/RealAuthFY10!E168),"",(RealAuthFY11!E168-RealAuthFY10!E168)/RealAuthFY10!E168)</f>
        <v>-2.6096491228070125E-2</v>
      </c>
      <c r="F168" s="139">
        <f>IF(ISERROR((RealAuthFY11!F168-RealAuthFY10!F168)/RealAuthFY10!F168),"",(RealAuthFY11!F168-RealAuthFY10!F168)/RealAuthFY10!F168)</f>
        <v>1.2366671819446591E-2</v>
      </c>
      <c r="G168" s="139">
        <f>IF(ISERROR((RealAuthFY11!G168-RealAuthFY10!G168)/RealAuthFY10!G168),"",(RealAuthFY11!G168-RealAuthFY10!G168)/RealAuthFY10!G168)</f>
        <v>-1.4052546151280069E-2</v>
      </c>
      <c r="H168" s="139" t="str">
        <f>IF(ISERROR((RealAuthFY11!H168-RealAuthFY10!H168)/RealAuthFY10!H168),"",(RealAuthFY11!H168-RealAuthFY10!H168)/RealAuthFY10!H168)</f>
        <v/>
      </c>
      <c r="I168" s="139">
        <f>IF(ISERROR((RealAuthFY11!I168-RealAuthFY10!I168)/RealAuthFY10!I168),"",(RealAuthFY11!I168-RealAuthFY10!I168)/RealAuthFY10!I168)</f>
        <v>1.0000000000000044E-2</v>
      </c>
      <c r="J168" s="139">
        <f>IF(ISERROR((RealAuthFY11!J168-RealAuthFY10!J168)/RealAuthFY10!J168),"",(RealAuthFY11!J168-RealAuthFY10!J168)/RealAuthFY10!J168)</f>
        <v>4.5251777495127175E-2</v>
      </c>
      <c r="K168" s="139">
        <f>IF(ISERROR((RealAuthFY11!K168-RealAuthFY10!K168)/RealAuthFY10!K168),"",(RealAuthFY11!K168-RealAuthFY10!K168)/RealAuthFY10!K168)</f>
        <v>-0.25822720968352036</v>
      </c>
      <c r="L168" s="139">
        <f>IF(ISERROR((RealAuthFY11!L168-RealAuthFY10!L168)/RealAuthFY10!L168),"",(RealAuthFY11!L168-RealAuthFY10!L168)/RealAuthFY10!L168)</f>
        <v>5.637842235383923E-3</v>
      </c>
      <c r="M168" s="139">
        <f>IF(ISERROR((RealAuthFY11!M168-RealAuthFY10!M168)/RealAuthFY10!M168),"",(RealAuthFY11!M168-RealAuthFY10!M168)/RealAuthFY10!M168)</f>
        <v>-8.3940129449838179E-3</v>
      </c>
      <c r="N168" s="139">
        <f>IF(ISERROR((RealAuthFY11!N168-RealAuthFY10!N168)/RealAuthFY10!N168),"",(RealAuthFY11!N168-RealAuthFY10!N168)/RealAuthFY10!N168)</f>
        <v>0</v>
      </c>
      <c r="O168" s="139" t="str">
        <f>IF(ISERROR((RealAuthFY11!O168-RealAuthFY10!O168)/RealAuthFY10!O168),"",(RealAuthFY11!O168-RealAuthFY10!O168)/RealAuthFY10!O168)</f>
        <v/>
      </c>
      <c r="P168" s="139">
        <f>IF(ISERROR((RealAuthFY11!P168-RealAuthFY10!P168)/RealAuthFY10!P168),"",(RealAuthFY11!P168-RealAuthFY10!P168)/RealAuthFY10!P168)</f>
        <v>-6.5706027463976191E-2</v>
      </c>
      <c r="Q168" s="139" t="str">
        <f>IF(ISERROR((RealAuthFY11!Q168-RealAuthFY10!Q168)/RealAuthFY10!Q168),"",(RealAuthFY11!Q168-RealAuthFY10!Q168)/RealAuthFY10!Q168)</f>
        <v/>
      </c>
      <c r="R168" s="139">
        <f>IF(ISERROR((RealAuthFY11!R168-RealAuthFY10!R168)/RealAuthFY10!R168),"",(RealAuthFY11!R168-RealAuthFY10!R168)/RealAuthFY10!R168)</f>
        <v>1.744341883914714E-7</v>
      </c>
      <c r="S168" s="139">
        <f>IF(ISERROR((RealAuthFY11!S168-RealAuthFY10!S168)/RealAuthFY10!S168),"",(RealAuthFY11!S168-RealAuthFY10!S168)/RealAuthFY10!S168)</f>
        <v>-1.6808880811556598E-6</v>
      </c>
      <c r="T168" s="139">
        <f>IF(ISERROR((RealAuthFY11!T168-RealAuthFY10!T168)/RealAuthFY10!T168),"",(RealAuthFY11!T168-RealAuthFY10!T168)/RealAuthFY10!T168)</f>
        <v>-4.5633265815854277E-7</v>
      </c>
      <c r="U168" s="139">
        <f>IF(ISERROR((RealAuthFY11!U168-RealAuthFY10!U168)/RealAuthFY10!U168),"",(RealAuthFY11!U168-RealAuthFY10!U168)/RealAuthFY10!U168)</f>
        <v>9.6635344252434169E-2</v>
      </c>
    </row>
    <row r="169" spans="1:21" s="51" customFormat="1" ht="11.5" x14ac:dyDescent="0.25">
      <c r="A169" s="51">
        <f>'FY2016 RPDC '!A165</f>
        <v>164</v>
      </c>
      <c r="B169" s="51">
        <f>'FY2016 RPDC '!B165</f>
        <v>3375</v>
      </c>
      <c r="C169" s="51">
        <f>'FY2016 RPDC '!C165</f>
        <v>3375</v>
      </c>
      <c r="D169" s="56" t="str">
        <f>'FY2016 RPDC '!D165</f>
        <v>KNOXVILLE</v>
      </c>
      <c r="E169" s="139">
        <f>IF(ISERROR((RealAuthFY11!E169-RealAuthFY10!E169)/RealAuthFY10!E169),"",(RealAuthFY11!E169-RealAuthFY10!E169)/RealAuthFY10!E169)</f>
        <v>5.6198531048296842E-3</v>
      </c>
      <c r="F169" s="139">
        <f>IF(ISERROR((RealAuthFY11!F169-RealAuthFY10!F169)/RealAuthFY10!F169),"",(RealAuthFY11!F169-RealAuthFY10!F169)/RealAuthFY10!F169)</f>
        <v>1.2566760917373547E-2</v>
      </c>
      <c r="G169" s="139">
        <f>IF(ISERROR((RealAuthFY11!G169-RealAuthFY10!G169)/RealAuthFY10!G169),"",(RealAuthFY11!G169-RealAuthFY10!G169)/RealAuthFY10!G169)</f>
        <v>1.8257255172745231E-2</v>
      </c>
      <c r="H169" s="139" t="str">
        <f>IF(ISERROR((RealAuthFY11!H169-RealAuthFY10!H169)/RealAuthFY10!H169),"",(RealAuthFY11!H169-RealAuthFY10!H169)/RealAuthFY10!H169)</f>
        <v/>
      </c>
      <c r="I169" s="139">
        <f>IF(ISERROR((RealAuthFY11!I169-RealAuthFY10!I169)/RealAuthFY10!I169),"",(RealAuthFY11!I169-RealAuthFY10!I169)/RealAuthFY10!I169)</f>
        <v>1.8257255172745231E-2</v>
      </c>
      <c r="J169" s="139">
        <f>IF(ISERROR((RealAuthFY11!J169-RealAuthFY10!J169)/RealAuthFY10!J169),"",(RealAuthFY11!J169-RealAuthFY10!J169)/RealAuthFY10!J169)</f>
        <v>0.11615811373092927</v>
      </c>
      <c r="K169" s="139">
        <f>IF(ISERROR((RealAuthFY11!K169-RealAuthFY10!K169)/RealAuthFY10!K169),"",(RealAuthFY11!K169-RealAuthFY10!K169)/RealAuthFY10!K169)</f>
        <v>-0.46574697840301171</v>
      </c>
      <c r="L169" s="139">
        <f>IF(ISERROR((RealAuthFY11!L169-RealAuthFY10!L169)/RealAuthFY10!L169),"",(RealAuthFY11!L169-RealAuthFY10!L169)/RealAuthFY10!L169)</f>
        <v>-0.39559254122360921</v>
      </c>
      <c r="M169" s="139" t="str">
        <f>IF(ISERROR((RealAuthFY11!M169-RealAuthFY10!M169)/RealAuthFY10!M169),"",(RealAuthFY11!M169-RealAuthFY10!M169)/RealAuthFY10!M169)</f>
        <v/>
      </c>
      <c r="N169" s="139">
        <f>IF(ISERROR((RealAuthFY11!N169-RealAuthFY10!N169)/RealAuthFY10!N169),"",(RealAuthFY11!N169-RealAuthFY10!N169)/RealAuthFY10!N169)</f>
        <v>0</v>
      </c>
      <c r="O169" s="139" t="str">
        <f>IF(ISERROR((RealAuthFY11!O169-RealAuthFY10!O169)/RealAuthFY10!O169),"",(RealAuthFY11!O169-RealAuthFY10!O169)/RealAuthFY10!O169)</f>
        <v/>
      </c>
      <c r="P169" s="139" t="str">
        <f>IF(ISERROR((RealAuthFY11!P169-RealAuthFY10!P169)/RealAuthFY10!P169),"",(RealAuthFY11!P169-RealAuthFY10!P169)/RealAuthFY10!P169)</f>
        <v/>
      </c>
      <c r="Q169" s="139">
        <f>IF(ISERROR((RealAuthFY11!Q169-RealAuthFY10!Q169)/RealAuthFY10!Q169),"",(RealAuthFY11!Q169-RealAuthFY10!Q169)/RealAuthFY10!Q169)</f>
        <v>0.58358730564274763</v>
      </c>
      <c r="R169" s="139">
        <f>IF(ISERROR((RealAuthFY11!R169-RealAuthFY10!R169)/RealAuthFY10!R169),"",(RealAuthFY11!R169-RealAuthFY10!R169)/RealAuthFY10!R169)</f>
        <v>1.8969389440652152E-7</v>
      </c>
      <c r="S169" s="139">
        <f>IF(ISERROR((RealAuthFY11!S169-RealAuthFY10!S169)/RealAuthFY10!S169),"",(RealAuthFY11!S169-RealAuthFY10!S169)/RealAuthFY10!S169)</f>
        <v>2.2968936129212141E-6</v>
      </c>
      <c r="T169" s="139">
        <f>IF(ISERROR((RealAuthFY11!T169-RealAuthFY10!T169)/RealAuthFY10!T169),"",(RealAuthFY11!T169-RealAuthFY10!T169)/RealAuthFY10!T169)</f>
        <v>2.5561701285345119E-6</v>
      </c>
      <c r="U169" s="139">
        <f>IF(ISERROR((RealAuthFY11!U169-RealAuthFY10!U169)/RealAuthFY10!U169),"",(RealAuthFY11!U169-RealAuthFY10!U169)/RealAuthFY10!U169)</f>
        <v>1.927480130622105E-2</v>
      </c>
    </row>
    <row r="170" spans="1:21" s="51" customFormat="1" ht="11.5" x14ac:dyDescent="0.25">
      <c r="A170" s="51">
        <f>'FY2016 RPDC '!A166</f>
        <v>165</v>
      </c>
      <c r="B170" s="51">
        <f>'FY2016 RPDC '!B166</f>
        <v>3420</v>
      </c>
      <c r="C170" s="51">
        <f>'FY2016 RPDC '!C166</f>
        <v>3420</v>
      </c>
      <c r="D170" s="56" t="str">
        <f>'FY2016 RPDC '!D166</f>
        <v>LAKE MILLS</v>
      </c>
      <c r="E170" s="139">
        <f>IF(ISERROR((RealAuthFY11!E170-RealAuthFY10!E170)/RealAuthFY10!E170),"",(RealAuthFY11!E170-RealAuthFY10!E170)/RealAuthFY10!E170)</f>
        <v>1.2955067235159219E-2</v>
      </c>
      <c r="F170" s="139">
        <f>IF(ISERROR((RealAuthFY11!F170-RealAuthFY10!F170)/RealAuthFY10!F170),"",(RealAuthFY11!F170-RealAuthFY10!F170)/RealAuthFY10!F170)</f>
        <v>1.2566760917373547E-2</v>
      </c>
      <c r="G170" s="139">
        <f>IF(ISERROR((RealAuthFY11!G170-RealAuthFY10!G170)/RealAuthFY10!G170),"",(RealAuthFY11!G170-RealAuthFY10!G170)/RealAuthFY10!G170)</f>
        <v>2.5684578541865333E-2</v>
      </c>
      <c r="H170" s="139" t="str">
        <f>IF(ISERROR((RealAuthFY11!H170-RealAuthFY10!H170)/RealAuthFY10!H170),"",(RealAuthFY11!H170-RealAuthFY10!H170)/RealAuthFY10!H170)</f>
        <v/>
      </c>
      <c r="I170" s="139">
        <f>IF(ISERROR((RealAuthFY11!I170-RealAuthFY10!I170)/RealAuthFY10!I170),"",(RealAuthFY11!I170-RealAuthFY10!I170)/RealAuthFY10!I170)</f>
        <v>2.5684578541865333E-2</v>
      </c>
      <c r="J170" s="139">
        <f>IF(ISERROR((RealAuthFY11!J170-RealAuthFY10!J170)/RealAuthFY10!J170),"",(RealAuthFY11!J170-RealAuthFY10!J170)/RealAuthFY10!J170)</f>
        <v>0.1432764377580866</v>
      </c>
      <c r="K170" s="139">
        <f>IF(ISERROR((RealAuthFY11!K170-RealAuthFY10!K170)/RealAuthFY10!K170),"",(RealAuthFY11!K170-RealAuthFY10!K170)/RealAuthFY10!K170)</f>
        <v>-1</v>
      </c>
      <c r="L170" s="139">
        <f>IF(ISERROR((RealAuthFY11!L170-RealAuthFY10!L170)/RealAuthFY10!L170),"",(RealAuthFY11!L170-RealAuthFY10!L170)/RealAuthFY10!L170)</f>
        <v>-4.0200801586980285E-2</v>
      </c>
      <c r="M170" s="139" t="str">
        <f>IF(ISERROR((RealAuthFY11!M170-RealAuthFY10!M170)/RealAuthFY10!M170),"",(RealAuthFY11!M170-RealAuthFY10!M170)/RealAuthFY10!M170)</f>
        <v/>
      </c>
      <c r="N170" s="139">
        <f>IF(ISERROR((RealAuthFY11!N170-RealAuthFY10!N170)/RealAuthFY10!N170),"",(RealAuthFY11!N170-RealAuthFY10!N170)/RealAuthFY10!N170)</f>
        <v>0</v>
      </c>
      <c r="O170" s="139">
        <f>IF(ISERROR((RealAuthFY11!O170-RealAuthFY10!O170)/RealAuthFY10!O170),"",(RealAuthFY11!O170-RealAuthFY10!O170)/RealAuthFY10!O170)</f>
        <v>0</v>
      </c>
      <c r="P170" s="139" t="str">
        <f>IF(ISERROR((RealAuthFY11!P170-RealAuthFY10!P170)/RealAuthFY10!P170),"",(RealAuthFY11!P170-RealAuthFY10!P170)/RealAuthFY10!P170)</f>
        <v/>
      </c>
      <c r="Q170" s="139" t="str">
        <f>IF(ISERROR((RealAuthFY11!Q170-RealAuthFY10!Q170)/RealAuthFY10!Q170),"",(RealAuthFY11!Q170-RealAuthFY10!Q170)/RealAuthFY10!Q170)</f>
        <v/>
      </c>
      <c r="R170" s="139">
        <f>IF(ISERROR((RealAuthFY11!R170-RealAuthFY10!R170)/RealAuthFY10!R170),"",(RealAuthFY11!R170-RealAuthFY10!R170)/RealAuthFY10!R170)</f>
        <v>0.8283673072885972</v>
      </c>
      <c r="S170" s="139">
        <f>IF(ISERROR((RealAuthFY11!S170-RealAuthFY10!S170)/RealAuthFY10!S170),"",(RealAuthFY11!S170-RealAuthFY10!S170)/RealAuthFY10!S170)</f>
        <v>0.82849826431241358</v>
      </c>
      <c r="T170" s="139">
        <f>IF(ISERROR((RealAuthFY11!T170-RealAuthFY10!T170)/RealAuthFY10!T170),"",(RealAuthFY11!T170-RealAuthFY10!T170)/RealAuthFY10!T170)</f>
        <v>0.82819033903751638</v>
      </c>
      <c r="U170" s="139">
        <f>IF(ISERROR((RealAuthFY11!U170-RealAuthFY10!U170)/RealAuthFY10!U170),"",(RealAuthFY11!U170-RealAuthFY10!U170)/RealAuthFY10!U170)</f>
        <v>6.3824242208838464E-2</v>
      </c>
    </row>
    <row r="171" spans="1:21" s="51" customFormat="1" ht="11.5" x14ac:dyDescent="0.25">
      <c r="A171" s="51">
        <f>'FY2016 RPDC '!A167</f>
        <v>166</v>
      </c>
      <c r="B171" s="51">
        <f>'FY2016 RPDC '!B167</f>
        <v>3465</v>
      </c>
      <c r="C171" s="51">
        <f>'FY2016 RPDC '!C167</f>
        <v>3465</v>
      </c>
      <c r="D171" s="56" t="str">
        <f>'FY2016 RPDC '!D167</f>
        <v>LAMONI</v>
      </c>
      <c r="E171" s="139">
        <f>IF(ISERROR((RealAuthFY11!E171-RealAuthFY10!E171)/RealAuthFY10!E171),"",(RealAuthFY11!E171-RealAuthFY10!E171)/RealAuthFY10!E171)</f>
        <v>-7.5325480471171755E-2</v>
      </c>
      <c r="F171" s="139">
        <f>IF(ISERROR((RealAuthFY11!F171-RealAuthFY10!F171)/RealAuthFY10!F171),"",(RealAuthFY11!F171-RealAuthFY10!F171)/RealAuthFY10!F171)</f>
        <v>1.2566760917373547E-2</v>
      </c>
      <c r="G171" s="139">
        <f>IF(ISERROR((RealAuthFY11!G171-RealAuthFY10!G171)/RealAuthFY10!G171),"",(RealAuthFY11!G171-RealAuthFY10!G171)/RealAuthFY10!G171)</f>
        <v>-6.3705499222855427E-2</v>
      </c>
      <c r="H171" s="139" t="str">
        <f>IF(ISERROR((RealAuthFY11!H171-RealAuthFY10!H171)/RealAuthFY10!H171),"",(RealAuthFY11!H171-RealAuthFY10!H171)/RealAuthFY10!H171)</f>
        <v/>
      </c>
      <c r="I171" s="139">
        <f>IF(ISERROR((RealAuthFY11!I171-RealAuthFY10!I171)/RealAuthFY10!I171),"",(RealAuthFY11!I171-RealAuthFY10!I171)/RealAuthFY10!I171)</f>
        <v>9.9999999999999863E-3</v>
      </c>
      <c r="J171" s="139">
        <f>IF(ISERROR((RealAuthFY11!J171-RealAuthFY10!J171)/RealAuthFY10!J171),"",(RealAuthFY11!J171-RealAuthFY10!J171)/RealAuthFY10!J171)</f>
        <v>0.43669190628822718</v>
      </c>
      <c r="K171" s="139">
        <f>IF(ISERROR((RealAuthFY11!K171-RealAuthFY10!K171)/RealAuthFY10!K171),"",(RealAuthFY11!K171-RealAuthFY10!K171)/RealAuthFY10!K171)</f>
        <v>1.7189008119003009</v>
      </c>
      <c r="L171" s="139">
        <f>IF(ISERROR((RealAuthFY11!L171-RealAuthFY10!L171)/RealAuthFY10!L171),"",(RealAuthFY11!L171-RealAuthFY10!L171)/RealAuthFY10!L171)</f>
        <v>-2.5727209069058839E-2</v>
      </c>
      <c r="M171" s="139">
        <f>IF(ISERROR((RealAuthFY11!M171-RealAuthFY10!M171)/RealAuthFY10!M171),"",(RealAuthFY11!M171-RealAuthFY10!M171)/RealAuthFY10!M171)</f>
        <v>-0.49020609776869356</v>
      </c>
      <c r="N171" s="139">
        <f>IF(ISERROR((RealAuthFY11!N171-RealAuthFY10!N171)/RealAuthFY10!N171),"",(RealAuthFY11!N171-RealAuthFY10!N171)/RealAuthFY10!N171)</f>
        <v>0</v>
      </c>
      <c r="O171" s="139" t="str">
        <f>IF(ISERROR((RealAuthFY11!O171-RealAuthFY10!O171)/RealAuthFY10!O171),"",(RealAuthFY11!O171-RealAuthFY10!O171)/RealAuthFY10!O171)</f>
        <v/>
      </c>
      <c r="P171" s="139" t="str">
        <f>IF(ISERROR((RealAuthFY11!P171-RealAuthFY10!P171)/RealAuthFY10!P171),"",(RealAuthFY11!P171-RealAuthFY10!P171)/RealAuthFY10!P171)</f>
        <v/>
      </c>
      <c r="Q171" s="139" t="str">
        <f>IF(ISERROR((RealAuthFY11!Q171-RealAuthFY10!Q171)/RealAuthFY10!Q171),"",(RealAuthFY11!Q171-RealAuthFY10!Q171)/RealAuthFY10!Q171)</f>
        <v/>
      </c>
      <c r="R171" s="139">
        <f>IF(ISERROR((RealAuthFY11!R171-RealAuthFY10!R171)/RealAuthFY10!R171),"",(RealAuthFY11!R171-RealAuthFY10!R171)/RealAuthFY10!R171)</f>
        <v>-8.155735399057748E-7</v>
      </c>
      <c r="S171" s="139">
        <f>IF(ISERROR((RealAuthFY11!S171-RealAuthFY10!S171)/RealAuthFY10!S171),"",(RealAuthFY11!S171-RealAuthFY10!S171)/RealAuthFY10!S171)</f>
        <v>-1.2972728869580297E-5</v>
      </c>
      <c r="T171" s="139">
        <f>IF(ISERROR((RealAuthFY11!T171-RealAuthFY10!T171)/RealAuthFY10!T171),"",(RealAuthFY11!T171-RealAuthFY10!T171)/RealAuthFY10!T171)</f>
        <v>3.2146082090283779E-7</v>
      </c>
      <c r="U171" s="139">
        <f>IF(ISERROR((RealAuthFY11!U171-RealAuthFY10!U171)/RealAuthFY10!U171),"",(RealAuthFY11!U171-RealAuthFY10!U171)/RealAuthFY10!U171)</f>
        <v>-3.1614708955633654E-2</v>
      </c>
    </row>
    <row r="172" spans="1:21" s="51" customFormat="1" ht="11.5" x14ac:dyDescent="0.25">
      <c r="A172" s="51">
        <f>'FY2016 RPDC '!A168</f>
        <v>167</v>
      </c>
      <c r="B172" s="51">
        <f>'FY2016 RPDC '!B168</f>
        <v>3537</v>
      </c>
      <c r="C172" s="51">
        <f>'FY2016 RPDC '!C168</f>
        <v>3537</v>
      </c>
      <c r="D172" s="56" t="str">
        <f>'FY2016 RPDC '!D168</f>
        <v>LAURENS-MARATHON</v>
      </c>
      <c r="E172" s="139">
        <f>IF(ISERROR((RealAuthFY11!E172-RealAuthFY10!E172)/RealAuthFY10!E172),"",(RealAuthFY11!E172-RealAuthFY10!E172)/RealAuthFY10!E172)</f>
        <v>2.4273395081443518E-2</v>
      </c>
      <c r="F172" s="139">
        <f>IF(ISERROR((RealAuthFY11!F172-RealAuthFY10!F172)/RealAuthFY10!F172),"",(RealAuthFY11!F172-RealAuthFY10!F172)/RealAuthFY10!F172)</f>
        <v>1.2566760917373547E-2</v>
      </c>
      <c r="G172" s="139">
        <f>IF(ISERROR((RealAuthFY11!G172-RealAuthFY10!G172)/RealAuthFY10!G172),"",(RealAuthFY11!G172-RealAuthFY10!G172)/RealAuthFY10!G172)</f>
        <v>3.7144985814232902E-2</v>
      </c>
      <c r="H172" s="139" t="str">
        <f>IF(ISERROR((RealAuthFY11!H172-RealAuthFY10!H172)/RealAuthFY10!H172),"",(RealAuthFY11!H172-RealAuthFY10!H172)/RealAuthFY10!H172)</f>
        <v/>
      </c>
      <c r="I172" s="139">
        <f>IF(ISERROR((RealAuthFY11!I172-RealAuthFY10!I172)/RealAuthFY10!I172),"",(RealAuthFY11!I172-RealAuthFY10!I172)/RealAuthFY10!I172)</f>
        <v>3.7144985814232902E-2</v>
      </c>
      <c r="J172" s="139">
        <f>IF(ISERROR((RealAuthFY11!J172-RealAuthFY10!J172)/RealAuthFY10!J172),"",(RealAuthFY11!J172-RealAuthFY10!J172)/RealAuthFY10!J172)</f>
        <v>0.37829403606102635</v>
      </c>
      <c r="K172" s="139">
        <f>IF(ISERROR((RealAuthFY11!K172-RealAuthFY10!K172)/RealAuthFY10!K172),"",(RealAuthFY11!K172-RealAuthFY10!K172)/RealAuthFY10!K172)</f>
        <v>1.0398751733703191</v>
      </c>
      <c r="L172" s="139">
        <f>IF(ISERROR((RealAuthFY11!L172-RealAuthFY10!L172)/RealAuthFY10!L172),"",(RealAuthFY11!L172-RealAuthFY10!L172)/RealAuthFY10!L172)</f>
        <v>-5.7213516694958465E-2</v>
      </c>
      <c r="M172" s="139">
        <f>IF(ISERROR((RealAuthFY11!M172-RealAuthFY10!M172)/RealAuthFY10!M172),"",(RealAuthFY11!M172-RealAuthFY10!M172)/RealAuthFY10!M172)</f>
        <v>1.3798543689320388</v>
      </c>
      <c r="N172" s="139">
        <f>IF(ISERROR((RealAuthFY11!N172-RealAuthFY10!N172)/RealAuthFY10!N172),"",(RealAuthFY11!N172-RealAuthFY10!N172)/RealAuthFY10!N172)</f>
        <v>0</v>
      </c>
      <c r="O172" s="139" t="str">
        <f>IF(ISERROR((RealAuthFY11!O172-RealAuthFY10!O172)/RealAuthFY10!O172),"",(RealAuthFY11!O172-RealAuthFY10!O172)/RealAuthFY10!O172)</f>
        <v/>
      </c>
      <c r="P172" s="139">
        <f>IF(ISERROR((RealAuthFY11!P172-RealAuthFY10!P172)/RealAuthFY10!P172),"",(RealAuthFY11!P172-RealAuthFY10!P172)/RealAuthFY10!P172)</f>
        <v>0.18992718446601933</v>
      </c>
      <c r="Q172" s="139" t="str">
        <f>IF(ISERROR((RealAuthFY11!Q172-RealAuthFY10!Q172)/RealAuthFY10!Q172),"",(RealAuthFY11!Q172-RealAuthFY10!Q172)/RealAuthFY10!Q172)</f>
        <v/>
      </c>
      <c r="R172" s="139">
        <f>IF(ISERROR((RealAuthFY11!R172-RealAuthFY10!R172)/RealAuthFY10!R172),"",(RealAuthFY11!R172-RealAuthFY10!R172)/RealAuthFY10!R172)</f>
        <v>2.0558386772933845E-8</v>
      </c>
      <c r="S172" s="139">
        <f>IF(ISERROR((RealAuthFY11!S172-RealAuthFY10!S172)/RealAuthFY10!S172),"",(RealAuthFY11!S172-RealAuthFY10!S172)/RealAuthFY10!S172)</f>
        <v>1.9215688946594003E-6</v>
      </c>
      <c r="T172" s="139">
        <f>IF(ISERROR((RealAuthFY11!T172-RealAuthFY10!T172)/RealAuthFY10!T172),"",(RealAuthFY11!T172-RealAuthFY10!T172)/RealAuthFY10!T172)</f>
        <v>-2.8350841028381589E-6</v>
      </c>
      <c r="U172" s="139">
        <f>IF(ISERROR((RealAuthFY11!U172-RealAuthFY10!U172)/RealAuthFY10!U172),"",(RealAuthFY11!U172-RealAuthFY10!U172)/RealAuthFY10!U172)</f>
        <v>-3.8032116818847619E-2</v>
      </c>
    </row>
    <row r="173" spans="1:21" s="51" customFormat="1" ht="11.5" x14ac:dyDescent="0.25">
      <c r="A173" s="51">
        <f>'FY2016 RPDC '!A169</f>
        <v>168</v>
      </c>
      <c r="B173" s="51">
        <f>'FY2016 RPDC '!B169</f>
        <v>3555</v>
      </c>
      <c r="C173" s="51">
        <f>'FY2016 RPDC '!C169</f>
        <v>3555</v>
      </c>
      <c r="D173" s="56" t="str">
        <f>'FY2016 RPDC '!D169</f>
        <v>LAWTON-BRONSON</v>
      </c>
      <c r="E173" s="139">
        <f>IF(ISERROR((RealAuthFY11!E173-RealAuthFY10!E173)/RealAuthFY10!E173),"",(RealAuthFY11!E173-RealAuthFY10!E173)/RealAuthFY10!E173)</f>
        <v>7.2487644151564704E-3</v>
      </c>
      <c r="F173" s="139">
        <f>IF(ISERROR((RealAuthFY11!F173-RealAuthFY10!F173)/RealAuthFY10!F173),"",(RealAuthFY11!F173-RealAuthFY10!F173)/RealAuthFY10!F173)</f>
        <v>1.2566760917373547E-2</v>
      </c>
      <c r="G173" s="139">
        <f>IF(ISERROR((RealAuthFY11!G173-RealAuthFY10!G173)/RealAuthFY10!G173),"",(RealAuthFY11!G173-RealAuthFY10!G173)/RealAuthFY10!G173)</f>
        <v>1.9906618821881668E-2</v>
      </c>
      <c r="H173" s="139" t="str">
        <f>IF(ISERROR((RealAuthFY11!H173-RealAuthFY10!H173)/RealAuthFY10!H173),"",(RealAuthFY11!H173-RealAuthFY10!H173)/RealAuthFY10!H173)</f>
        <v/>
      </c>
      <c r="I173" s="139">
        <f>IF(ISERROR((RealAuthFY11!I173-RealAuthFY10!I173)/RealAuthFY10!I173),"",(RealAuthFY11!I173-RealAuthFY10!I173)/RealAuthFY10!I173)</f>
        <v>1.9906618821881668E-2</v>
      </c>
      <c r="J173" s="139">
        <f>IF(ISERROR((RealAuthFY11!J173-RealAuthFY10!J173)/RealAuthFY10!J173),"",(RealAuthFY11!J173-RealAuthFY10!J173)/RealAuthFY10!J173)</f>
        <v>0.1889213288578486</v>
      </c>
      <c r="K173" s="139">
        <f>IF(ISERROR((RealAuthFY11!K173-RealAuthFY10!K173)/RealAuthFY10!K173),"",(RealAuthFY11!K173-RealAuthFY10!K173)/RealAuthFY10!K173)</f>
        <v>-1</v>
      </c>
      <c r="L173" s="139">
        <f>IF(ISERROR((RealAuthFY11!L173-RealAuthFY10!L173)/RealAuthFY10!L173),"",(RealAuthFY11!L173-RealAuthFY10!L173)/RealAuthFY10!L173)</f>
        <v>-0.20317376040221913</v>
      </c>
      <c r="M173" s="139">
        <f>IF(ISERROR((RealAuthFY11!M173-RealAuthFY10!M173)/RealAuthFY10!M173),"",(RealAuthFY11!M173-RealAuthFY10!M173)/RealAuthFY10!M173)</f>
        <v>-1</v>
      </c>
      <c r="N173" s="139">
        <f>IF(ISERROR((RealAuthFY11!N173-RealAuthFY10!N173)/RealAuthFY10!N173),"",(RealAuthFY11!N173-RealAuthFY10!N173)/RealAuthFY10!N173)</f>
        <v>0</v>
      </c>
      <c r="O173" s="139" t="str">
        <f>IF(ISERROR((RealAuthFY11!O173-RealAuthFY10!O173)/RealAuthFY10!O173),"",(RealAuthFY11!O173-RealAuthFY10!O173)/RealAuthFY10!O173)</f>
        <v/>
      </c>
      <c r="P173" s="139">
        <f>IF(ISERROR((RealAuthFY11!P173-RealAuthFY10!P173)/RealAuthFY10!P173),"",(RealAuthFY11!P173-RealAuthFY10!P173)/RealAuthFY10!P173)</f>
        <v>1.9937586685159499E-2</v>
      </c>
      <c r="Q173" s="139" t="str">
        <f>IF(ISERROR((RealAuthFY11!Q173-RealAuthFY10!Q173)/RealAuthFY10!Q173),"",(RealAuthFY11!Q173-RealAuthFY10!Q173)/RealAuthFY10!Q173)</f>
        <v/>
      </c>
      <c r="R173" s="139">
        <f>IF(ISERROR((RealAuthFY11!R173-RealAuthFY10!R173)/RealAuthFY10!R173),"",(RealAuthFY11!R173-RealAuthFY10!R173)/RealAuthFY10!R173)</f>
        <v>-6.3104370677273581E-8</v>
      </c>
      <c r="S173" s="139">
        <f>IF(ISERROR((RealAuthFY11!S173-RealAuthFY10!S173)/RealAuthFY10!S173),"",(RealAuthFY11!S173-RealAuthFY10!S173)/RealAuthFY10!S173)</f>
        <v>9.2744833279889847E-6</v>
      </c>
      <c r="T173" s="139">
        <f>IF(ISERROR((RealAuthFY11!T173-RealAuthFY10!T173)/RealAuthFY10!T173),"",(RealAuthFY11!T173-RealAuthFY10!T173)/RealAuthFY10!T173)</f>
        <v>-1.1522204625627168E-5</v>
      </c>
      <c r="U173" s="139">
        <f>IF(ISERROR((RealAuthFY11!U173-RealAuthFY10!U173)/RealAuthFY10!U173),"",(RealAuthFY11!U173-RealAuthFY10!U173)/RealAuthFY10!U173)</f>
        <v>-8.6848934694991595E-2</v>
      </c>
    </row>
    <row r="174" spans="1:21" s="51" customFormat="1" ht="11.5" x14ac:dyDescent="0.25">
      <c r="A174" s="51">
        <f>'FY2016 RPDC '!A170</f>
        <v>169</v>
      </c>
      <c r="B174" s="51">
        <f>'FY2016 RPDC '!B170</f>
        <v>3600</v>
      </c>
      <c r="C174" s="51">
        <f>'FY2016 RPDC '!C170</f>
        <v>3600</v>
      </c>
      <c r="D174" s="56" t="str">
        <f>'FY2016 RPDC '!D170</f>
        <v>LE MARS</v>
      </c>
      <c r="E174" s="139">
        <f>IF(ISERROR((RealAuthFY11!E174-RealAuthFY10!E174)/RealAuthFY10!E174),"",(RealAuthFY11!E174-RealAuthFY10!E174)/RealAuthFY10!E174)</f>
        <v>1.8490132209235444E-2</v>
      </c>
      <c r="F174" s="139">
        <f>IF(ISERROR((RealAuthFY11!F174-RealAuthFY10!F174)/RealAuthFY10!F174),"",(RealAuthFY11!F174-RealAuthFY10!F174)/RealAuthFY10!F174)</f>
        <v>1.2566760917373547E-2</v>
      </c>
      <c r="G174" s="139">
        <f>IF(ISERROR((RealAuthFY11!G174-RealAuthFY10!G174)/RealAuthFY10!G174),"",(RealAuthFY11!G174-RealAuthFY10!G174)/RealAuthFY10!G174)</f>
        <v>3.1289223157067447E-2</v>
      </c>
      <c r="H174" s="139" t="str">
        <f>IF(ISERROR((RealAuthFY11!H174-RealAuthFY10!H174)/RealAuthFY10!H174),"",(RealAuthFY11!H174-RealAuthFY10!H174)/RealAuthFY10!H174)</f>
        <v/>
      </c>
      <c r="I174" s="139">
        <f>IF(ISERROR((RealAuthFY11!I174-RealAuthFY10!I174)/RealAuthFY10!I174),"",(RealAuthFY11!I174-RealAuthFY10!I174)/RealAuthFY10!I174)</f>
        <v>3.1289223157067447E-2</v>
      </c>
      <c r="J174" s="139">
        <f>IF(ISERROR((RealAuthFY11!J174-RealAuthFY10!J174)/RealAuthFY10!J174),"",(RealAuthFY11!J174-RealAuthFY10!J174)/RealAuthFY10!J174)</f>
        <v>7.3618512300167901E-2</v>
      </c>
      <c r="K174" s="139">
        <f>IF(ISERROR((RealAuthFY11!K174-RealAuthFY10!K174)/RealAuthFY10!K174),"",(RealAuthFY11!K174-RealAuthFY10!K174)/RealAuthFY10!K174)</f>
        <v>0.69989597780859913</v>
      </c>
      <c r="L174" s="139">
        <f>IF(ISERROR((RealAuthFY11!L174-RealAuthFY10!L174)/RealAuthFY10!L174),"",(RealAuthFY11!L174-RealAuthFY10!L174)/RealAuthFY10!L174)</f>
        <v>0.33899498559692748</v>
      </c>
      <c r="M174" s="139">
        <f>IF(ISERROR((RealAuthFY11!M174-RealAuthFY10!M174)/RealAuthFY10!M174),"",(RealAuthFY11!M174-RealAuthFY10!M174)/RealAuthFY10!M174)</f>
        <v>1.9937586685159502E-2</v>
      </c>
      <c r="N174" s="139" t="str">
        <f>IF(ISERROR((RealAuthFY11!N174-RealAuthFY10!N174)/RealAuthFY10!N174),"",(RealAuthFY11!N174-RealAuthFY10!N174)/RealAuthFY10!N174)</f>
        <v/>
      </c>
      <c r="O174" s="139" t="str">
        <f>IF(ISERROR((RealAuthFY11!O174-RealAuthFY10!O174)/RealAuthFY10!O174),"",(RealAuthFY11!O174-RealAuthFY10!O174)/RealAuthFY10!O174)</f>
        <v/>
      </c>
      <c r="P174" s="139">
        <f>IF(ISERROR((RealAuthFY11!P174-RealAuthFY10!P174)/RealAuthFY10!P174),"",(RealAuthFY11!P174-RealAuthFY10!P174)/RealAuthFY10!P174)</f>
        <v>-0.66002080443828015</v>
      </c>
      <c r="Q174" s="139">
        <f>IF(ISERROR((RealAuthFY11!Q174-RealAuthFY10!Q174)/RealAuthFY10!Q174),"",(RealAuthFY11!Q174-RealAuthFY10!Q174)/RealAuthFY10!Q174)</f>
        <v>0.18992718446601956</v>
      </c>
      <c r="R174" s="139">
        <f>IF(ISERROR((RealAuthFY11!R174-RealAuthFY10!R174)/RealAuthFY10!R174),"",(RealAuthFY11!R174-RealAuthFY10!R174)/RealAuthFY10!R174)</f>
        <v>5.3524040711661858</v>
      </c>
      <c r="S174" s="139">
        <f>IF(ISERROR((RealAuthFY11!S174-RealAuthFY10!S174)/RealAuthFY10!S174),"",(RealAuthFY11!S174-RealAuthFY10!S174)/RealAuthFY10!S174)</f>
        <v>5.3528864350949172</v>
      </c>
      <c r="T174" s="139">
        <f>IF(ISERROR((RealAuthFY11!T174-RealAuthFY10!T174)/RealAuthFY10!T174),"",(RealAuthFY11!T174-RealAuthFY10!T174)/RealAuthFY10!T174)</f>
        <v>5.3528696585222049</v>
      </c>
      <c r="U174" s="139">
        <f>IF(ISERROR((RealAuthFY11!U174-RealAuthFY10!U174)/RealAuthFY10!U174),"",(RealAuthFY11!U174-RealAuthFY10!U174)/RealAuthFY10!U174)</f>
        <v>0.12674720073879872</v>
      </c>
    </row>
    <row r="175" spans="1:21" s="51" customFormat="1" ht="11.5" x14ac:dyDescent="0.25">
      <c r="A175" s="51">
        <f>'FY2016 RPDC '!A171</f>
        <v>170</v>
      </c>
      <c r="B175" s="51">
        <f>'FY2016 RPDC '!B171</f>
        <v>3609</v>
      </c>
      <c r="C175" s="51">
        <f>'FY2016 RPDC '!C171</f>
        <v>3609</v>
      </c>
      <c r="D175" s="56" t="str">
        <f>'FY2016 RPDC '!D171</f>
        <v>LENOX</v>
      </c>
      <c r="E175" s="139">
        <f>IF(ISERROR((RealAuthFY11!E175-RealAuthFY10!E175)/RealAuthFY10!E175),"",(RealAuthFY11!E175-RealAuthFY10!E175)/RealAuthFY10!E175)</f>
        <v>4.0229885057471368E-2</v>
      </c>
      <c r="F175" s="139">
        <f>IF(ISERROR((RealAuthFY11!F175-RealAuthFY10!F175)/RealAuthFY10!F175),"",(RealAuthFY11!F175-RealAuthFY10!F175)/RealAuthFY10!F175)</f>
        <v>1.2566760917373547E-2</v>
      </c>
      <c r="G175" s="139">
        <f>IF(ISERROR((RealAuthFY11!G175-RealAuthFY10!G175)/RealAuthFY10!G175),"",(RealAuthFY11!G175-RealAuthFY10!G175)/RealAuthFY10!G175)</f>
        <v>5.3302351615185983E-2</v>
      </c>
      <c r="H175" s="139" t="str">
        <f>IF(ISERROR((RealAuthFY11!H175-RealAuthFY10!H175)/RealAuthFY10!H175),"",(RealAuthFY11!H175-RealAuthFY10!H175)/RealAuthFY10!H175)</f>
        <v/>
      </c>
      <c r="I175" s="139">
        <f>IF(ISERROR((RealAuthFY11!I175-RealAuthFY10!I175)/RealAuthFY10!I175),"",(RealAuthFY11!I175-RealAuthFY10!I175)/RealAuthFY10!I175)</f>
        <v>5.3302351615185983E-2</v>
      </c>
      <c r="J175" s="139">
        <f>IF(ISERROR((RealAuthFY11!J175-RealAuthFY10!J175)/RealAuthFY10!J175),"",(RealAuthFY11!J175-RealAuthFY10!J175)/RealAuthFY10!J175)</f>
        <v>0.15154243658001879</v>
      </c>
      <c r="K175" s="139">
        <f>IF(ISERROR((RealAuthFY11!K175-RealAuthFY10!K175)/RealAuthFY10!K175),"",(RealAuthFY11!K175-RealAuthFY10!K175)/RealAuthFY10!K175)</f>
        <v>2.0598127600554785</v>
      </c>
      <c r="L175" s="139">
        <f>IF(ISERROR((RealAuthFY11!L175-RealAuthFY10!L175)/RealAuthFY10!L175),"",(RealAuthFY11!L175-RealAuthFY10!L175)/RealAuthFY10!L175)</f>
        <v>-0.18269901994103113</v>
      </c>
      <c r="M175" s="139" t="str">
        <f>IF(ISERROR((RealAuthFY11!M175-RealAuthFY10!M175)/RealAuthFY10!M175),"",(RealAuthFY11!M175-RealAuthFY10!M175)/RealAuthFY10!M175)</f>
        <v/>
      </c>
      <c r="N175" s="139">
        <f>IF(ISERROR((RealAuthFY11!N175-RealAuthFY10!N175)/RealAuthFY10!N175),"",(RealAuthFY11!N175-RealAuthFY10!N175)/RealAuthFY10!N175)</f>
        <v>0</v>
      </c>
      <c r="O175" s="139" t="str">
        <f>IF(ISERROR((RealAuthFY11!O175-RealAuthFY10!O175)/RealAuthFY10!O175),"",(RealAuthFY11!O175-RealAuthFY10!O175)/RealAuthFY10!O175)</f>
        <v/>
      </c>
      <c r="P175" s="139">
        <f>IF(ISERROR((RealAuthFY11!P175-RealAuthFY10!P175)/RealAuthFY10!P175),"",(RealAuthFY11!P175-RealAuthFY10!P175)/RealAuthFY10!P175)</f>
        <v>-1</v>
      </c>
      <c r="Q175" s="139">
        <f>IF(ISERROR((RealAuthFY11!Q175-RealAuthFY10!Q175)/RealAuthFY10!Q175),"",(RealAuthFY11!Q175-RealAuthFY10!Q175)/RealAuthFY10!Q175)</f>
        <v>-2.6423212709620326E-2</v>
      </c>
      <c r="R175" s="139">
        <f>IF(ISERROR((RealAuthFY11!R175-RealAuthFY10!R175)/RealAuthFY10!R175),"",(RealAuthFY11!R175-RealAuthFY10!R175)/RealAuthFY10!R175)</f>
        <v>0.33485307916043233</v>
      </c>
      <c r="S175" s="139">
        <f>IF(ISERROR((RealAuthFY11!S175-RealAuthFY10!S175)/RealAuthFY10!S175),"",(RealAuthFY11!S175-RealAuthFY10!S175)/RealAuthFY10!S175)</f>
        <v>0.33476003670145571</v>
      </c>
      <c r="T175" s="139">
        <f>IF(ISERROR((RealAuthFY11!T175-RealAuthFY10!T175)/RealAuthFY10!T175),"",(RealAuthFY11!T175-RealAuthFY10!T175)/RealAuthFY10!T175)</f>
        <v>0.33495681574990116</v>
      </c>
      <c r="U175" s="139">
        <f>IF(ISERROR((RealAuthFY11!U175-RealAuthFY10!U175)/RealAuthFY10!U175),"",(RealAuthFY11!U175-RealAuthFY10!U175)/RealAuthFY10!U175)</f>
        <v>5.0322372357542298E-2</v>
      </c>
    </row>
    <row r="176" spans="1:21" s="51" customFormat="1" ht="11.5" x14ac:dyDescent="0.25">
      <c r="A176" s="51">
        <f>'FY2016 RPDC '!A172</f>
        <v>171</v>
      </c>
      <c r="B176" s="51">
        <f>'FY2016 RPDC '!B172</f>
        <v>3645</v>
      </c>
      <c r="C176" s="51">
        <f>'FY2016 RPDC '!C172</f>
        <v>3645</v>
      </c>
      <c r="D176" s="56" t="str">
        <f>'FY2016 RPDC '!D172</f>
        <v>LEWIS CENTRAL</v>
      </c>
      <c r="E176" s="139">
        <f>IF(ISERROR((RealAuthFY11!E176-RealAuthFY10!E176)/RealAuthFY10!E176),"",(RealAuthFY11!E176-RealAuthFY10!E176)/RealAuthFY10!E176)</f>
        <v>3.8828097423226622E-3</v>
      </c>
      <c r="F176" s="139">
        <f>IF(ISERROR((RealAuthFY11!F176-RealAuthFY10!F176)/RealAuthFY10!F176),"",(RealAuthFY11!F176-RealAuthFY10!F176)/RealAuthFY10!F176)</f>
        <v>1.2566760917373547E-2</v>
      </c>
      <c r="G176" s="139">
        <f>IF(ISERROR((RealAuthFY11!G176-RealAuthFY10!G176)/RealAuthFY10!G176),"",(RealAuthFY11!G176-RealAuthFY10!G176)/RealAuthFY10!G176)</f>
        <v>1.6498377526508796E-2</v>
      </c>
      <c r="H176" s="139" t="str">
        <f>IF(ISERROR((RealAuthFY11!H176-RealAuthFY10!H176)/RealAuthFY10!H176),"",(RealAuthFY11!H176-RealAuthFY10!H176)/RealAuthFY10!H176)</f>
        <v/>
      </c>
      <c r="I176" s="139">
        <f>IF(ISERROR((RealAuthFY11!I176-RealAuthFY10!I176)/RealAuthFY10!I176),"",(RealAuthFY11!I176-RealAuthFY10!I176)/RealAuthFY10!I176)</f>
        <v>1.6498377526508796E-2</v>
      </c>
      <c r="J176" s="139">
        <f>IF(ISERROR((RealAuthFY11!J176-RealAuthFY10!J176)/RealAuthFY10!J176),"",(RealAuthFY11!J176-RealAuthFY10!J176)/RealAuthFY10!J176)</f>
        <v>3.2183835581893944E-2</v>
      </c>
      <c r="K176" s="139">
        <f>IF(ISERROR((RealAuthFY11!K176-RealAuthFY10!K176)/RealAuthFY10!K176),"",(RealAuthFY11!K176-RealAuthFY10!K176)/RealAuthFY10!K176)</f>
        <v>-0.49003120665742023</v>
      </c>
      <c r="L176" s="139">
        <f>IF(ISERROR((RealAuthFY11!L176-RealAuthFY10!L176)/RealAuthFY10!L176),"",(RealAuthFY11!L176-RealAuthFY10!L176)/RealAuthFY10!L176)</f>
        <v>7.0393863058277009E-2</v>
      </c>
      <c r="M176" s="139">
        <f>IF(ISERROR((RealAuthFY11!M176-RealAuthFY10!M176)/RealAuthFY10!M176),"",(RealAuthFY11!M176-RealAuthFY10!M176)/RealAuthFY10!M176)</f>
        <v>-1</v>
      </c>
      <c r="N176" s="139">
        <f>IF(ISERROR((RealAuthFY11!N176-RealAuthFY10!N176)/RealAuthFY10!N176),"",(RealAuthFY11!N176-RealAuthFY10!N176)/RealAuthFY10!N176)</f>
        <v>0</v>
      </c>
      <c r="O176" s="139" t="str">
        <f>IF(ISERROR((RealAuthFY11!O176-RealAuthFY10!O176)/RealAuthFY10!O176),"",(RealAuthFY11!O176-RealAuthFY10!O176)/RealAuthFY10!O176)</f>
        <v/>
      </c>
      <c r="P176" s="139">
        <f>IF(ISERROR((RealAuthFY11!P176-RealAuthFY10!P176)/RealAuthFY10!P176),"",(RealAuthFY11!P176-RealAuthFY10!P176)/RealAuthFY10!P176)</f>
        <v>1.9937586685159523E-2</v>
      </c>
      <c r="Q176" s="139" t="str">
        <f>IF(ISERROR((RealAuthFY11!Q176-RealAuthFY10!Q176)/RealAuthFY10!Q176),"",(RealAuthFY11!Q176-RealAuthFY10!Q176)/RealAuthFY10!Q176)</f>
        <v/>
      </c>
      <c r="R176" s="139">
        <f>IF(ISERROR((RealAuthFY11!R176-RealAuthFY10!R176)/RealAuthFY10!R176),"",(RealAuthFY11!R176-RealAuthFY10!R176)/RealAuthFY10!R176)</f>
        <v>3.3131973672869357</v>
      </c>
      <c r="S176" s="139">
        <f>IF(ISERROR((RealAuthFY11!S176-RealAuthFY10!S176)/RealAuthFY10!S176),"",(RealAuthFY11!S176-RealAuthFY10!S176)/RealAuthFY10!S176)</f>
        <v>3.3129059847623905</v>
      </c>
      <c r="T176" s="139">
        <f>IF(ISERROR((RealAuthFY11!T176-RealAuthFY10!T176)/RealAuthFY10!T176),"",(RealAuthFY11!T176-RealAuthFY10!T176)/RealAuthFY10!T176)</f>
        <v>3.313061613472756</v>
      </c>
      <c r="U176" s="139">
        <f>IF(ISERROR((RealAuthFY11!U176-RealAuthFY10!U176)/RealAuthFY10!U176),"",(RealAuthFY11!U176-RealAuthFY10!U176)/RealAuthFY10!U176)</f>
        <v>8.8208240061364171E-2</v>
      </c>
    </row>
    <row r="177" spans="1:21" s="51" customFormat="1" ht="11.5" x14ac:dyDescent="0.25">
      <c r="A177" s="51">
        <f>'FY2016 RPDC '!A173</f>
        <v>172</v>
      </c>
      <c r="B177" s="51">
        <f>'FY2016 RPDC '!B173</f>
        <v>3715</v>
      </c>
      <c r="C177" s="51">
        <f>'FY2016 RPDC '!C173</f>
        <v>3715</v>
      </c>
      <c r="D177" s="56" t="str">
        <f>'FY2016 RPDC '!D173</f>
        <v>LINN-MAR</v>
      </c>
      <c r="E177" s="139">
        <f>IF(ISERROR((RealAuthFY11!E177-RealAuthFY10!E177)/RealAuthFY10!E177),"",(RealAuthFY11!E177-RealAuthFY10!E177)/RealAuthFY10!E177)</f>
        <v>2.9122857554371284E-2</v>
      </c>
      <c r="F177" s="139">
        <f>IF(ISERROR((RealAuthFY11!F177-RealAuthFY10!F177)/RealAuthFY10!F177),"",(RealAuthFY11!F177-RealAuthFY10!F177)/RealAuthFY10!F177)</f>
        <v>1.2564787183917072E-2</v>
      </c>
      <c r="G177" s="139">
        <f>IF(ISERROR((RealAuthFY11!G177-RealAuthFY10!G177)/RealAuthFY10!G177),"",(RealAuthFY11!G177-RealAuthFY10!G177)/RealAuthFY10!G177)</f>
        <v>4.2053567245646552E-2</v>
      </c>
      <c r="H177" s="139" t="str">
        <f>IF(ISERROR((RealAuthFY11!H177-RealAuthFY10!H177)/RealAuthFY10!H177),"",(RealAuthFY11!H177-RealAuthFY10!H177)/RealAuthFY10!H177)</f>
        <v/>
      </c>
      <c r="I177" s="139">
        <f>IF(ISERROR((RealAuthFY11!I177-RealAuthFY10!I177)/RealAuthFY10!I177),"",(RealAuthFY11!I177-RealAuthFY10!I177)/RealAuthFY10!I177)</f>
        <v>4.2053567245646552E-2</v>
      </c>
      <c r="J177" s="139">
        <f>IF(ISERROR((RealAuthFY11!J177-RealAuthFY10!J177)/RealAuthFY10!J177),"",(RealAuthFY11!J177-RealAuthFY10!J177)/RealAuthFY10!J177)</f>
        <v>4.2410787747713757E-2</v>
      </c>
      <c r="K177" s="139">
        <f>IF(ISERROR((RealAuthFY11!K177-RealAuthFY10!K177)/RealAuthFY10!K177),"",(RealAuthFY11!K177-RealAuthFY10!K177)/RealAuthFY10!K177)</f>
        <v>-0.3509488084730803</v>
      </c>
      <c r="L177" s="139">
        <f>IF(ISERROR((RealAuthFY11!L177-RealAuthFY10!L177)/RealAuthFY10!L177),"",(RealAuthFY11!L177-RealAuthFY10!L177)/RealAuthFY10!L177)</f>
        <v>0.22619163199260281</v>
      </c>
      <c r="M177" s="139">
        <f>IF(ISERROR((RealAuthFY11!M177-RealAuthFY10!M177)/RealAuthFY10!M177),"",(RealAuthFY11!M177-RealAuthFY10!M177)/RealAuthFY10!M177)</f>
        <v>1.0398751733703191</v>
      </c>
      <c r="N177" s="139">
        <f>IF(ISERROR((RealAuthFY11!N177-RealAuthFY10!N177)/RealAuthFY10!N177),"",(RealAuthFY11!N177-RealAuthFY10!N177)/RealAuthFY10!N177)</f>
        <v>0</v>
      </c>
      <c r="O177" s="139" t="str">
        <f>IF(ISERROR((RealAuthFY11!O177-RealAuthFY10!O177)/RealAuthFY10!O177),"",(RealAuthFY11!O177-RealAuthFY10!O177)/RealAuthFY10!O177)</f>
        <v/>
      </c>
      <c r="P177" s="139">
        <f>IF(ISERROR((RealAuthFY11!P177-RealAuthFY10!P177)/RealAuthFY10!P177),"",(RealAuthFY11!P177-RealAuthFY10!P177)/RealAuthFY10!P177)</f>
        <v>-0.33841886269070737</v>
      </c>
      <c r="Q177" s="139" t="str">
        <f>IF(ISERROR((RealAuthFY11!Q177-RealAuthFY10!Q177)/RealAuthFY10!Q177),"",(RealAuthFY11!Q177-RealAuthFY10!Q177)/RealAuthFY10!Q177)</f>
        <v/>
      </c>
      <c r="R177" s="139">
        <f>IF(ISERROR((RealAuthFY11!R177-RealAuthFY10!R177)/RealAuthFY10!R177),"",(RealAuthFY11!R177-RealAuthFY10!R177)/RealAuthFY10!R177)</f>
        <v>2.3189927431238573</v>
      </c>
      <c r="S177" s="139">
        <f>IF(ISERROR((RealAuthFY11!S177-RealAuthFY10!S177)/RealAuthFY10!S177),"",(RealAuthFY11!S177-RealAuthFY10!S177)/RealAuthFY10!S177)</f>
        <v>2.3190068164111435</v>
      </c>
      <c r="T177" s="139">
        <f>IF(ISERROR((RealAuthFY11!T177-RealAuthFY10!T177)/RealAuthFY10!T177),"",(RealAuthFY11!T177-RealAuthFY10!T177)/RealAuthFY10!T177)</f>
        <v>2.3190365318898465</v>
      </c>
      <c r="U177" s="139">
        <f>IF(ISERROR((RealAuthFY11!U177-RealAuthFY10!U177)/RealAuthFY10!U177),"",(RealAuthFY11!U177-RealAuthFY10!U177)/RealAuthFY10!U177)</f>
        <v>0.10715887128812336</v>
      </c>
    </row>
    <row r="178" spans="1:21" s="51" customFormat="1" ht="11.5" x14ac:dyDescent="0.25">
      <c r="A178" s="51">
        <f>'FY2016 RPDC '!A174</f>
        <v>173</v>
      </c>
      <c r="B178" s="51">
        <f>'FY2016 RPDC '!B174</f>
        <v>3744</v>
      </c>
      <c r="C178" s="51">
        <f>'FY2016 RPDC '!C174</f>
        <v>3744</v>
      </c>
      <c r="D178" s="56" t="str">
        <f>'FY2016 RPDC '!D174</f>
        <v>LISBON</v>
      </c>
      <c r="E178" s="139">
        <f>IF(ISERROR((RealAuthFY11!E178-RealAuthFY10!E178)/RealAuthFY10!E178),"",(RealAuthFY11!E178-RealAuthFY10!E178)/RealAuthFY10!E178)</f>
        <v>-2.701929949964257E-2</v>
      </c>
      <c r="F178" s="139">
        <f>IF(ISERROR((RealAuthFY11!F178-RealAuthFY10!F178)/RealAuthFY10!F178),"",(RealAuthFY11!F178-RealAuthFY10!F178)/RealAuthFY10!F178)</f>
        <v>1.2566760917373547E-2</v>
      </c>
      <c r="G178" s="139">
        <f>IF(ISERROR((RealAuthFY11!G178-RealAuthFY10!G178)/RealAuthFY10!G178),"",(RealAuthFY11!G178-RealAuthFY10!G178)/RealAuthFY10!G178)</f>
        <v>-1.4792083659235849E-2</v>
      </c>
      <c r="H178" s="139" t="str">
        <f>IF(ISERROR((RealAuthFY11!H178-RealAuthFY10!H178)/RealAuthFY10!H178),"",(RealAuthFY11!H178-RealAuthFY10!H178)/RealAuthFY10!H178)</f>
        <v/>
      </c>
      <c r="I178" s="139">
        <f>IF(ISERROR((RealAuthFY11!I178-RealAuthFY10!I178)/RealAuthFY10!I178),"",(RealAuthFY11!I178-RealAuthFY10!I178)/RealAuthFY10!I178)</f>
        <v>9.9999999999999829E-3</v>
      </c>
      <c r="J178" s="139">
        <f>IF(ISERROR((RealAuthFY11!J178-RealAuthFY10!J178)/RealAuthFY10!J178),"",(RealAuthFY11!J178-RealAuthFY10!J178)/RealAuthFY10!J178)</f>
        <v>-0.37234610050144029</v>
      </c>
      <c r="K178" s="139">
        <f>IF(ISERROR((RealAuthFY11!K178-RealAuthFY10!K178)/RealAuthFY10!K178),"",(RealAuthFY11!K178-RealAuthFY10!K178)/RealAuthFY10!K178)</f>
        <v>1.9937586685159502E-2</v>
      </c>
      <c r="L178" s="139">
        <f>IF(ISERROR((RealAuthFY11!L178-RealAuthFY10!L178)/RealAuthFY10!L178),"",(RealAuthFY11!L178-RealAuthFY10!L178)/RealAuthFY10!L178)</f>
        <v>-0.30557440906542332</v>
      </c>
      <c r="M178" s="139">
        <f>IF(ISERROR((RealAuthFY11!M178-RealAuthFY10!M178)/RealAuthFY10!M178),"",(RealAuthFY11!M178-RealAuthFY10!M178)/RealAuthFY10!M178)</f>
        <v>0.27492198335644935</v>
      </c>
      <c r="N178" s="139">
        <f>IF(ISERROR((RealAuthFY11!N178-RealAuthFY10!N178)/RealAuthFY10!N178),"",(RealAuthFY11!N178-RealAuthFY10!N178)/RealAuthFY10!N178)</f>
        <v>0</v>
      </c>
      <c r="O178" s="139">
        <f>IF(ISERROR((RealAuthFY11!O178-RealAuthFY10!O178)/RealAuthFY10!O178),"",(RealAuthFY11!O178-RealAuthFY10!O178)/RealAuthFY10!O178)</f>
        <v>0</v>
      </c>
      <c r="P178" s="139">
        <f>IF(ISERROR((RealAuthFY11!P178-RealAuthFY10!P178)/RealAuthFY10!P178),"",(RealAuthFY11!P178-RealAuthFY10!P178)/RealAuthFY10!P178)</f>
        <v>0.72945938611831407</v>
      </c>
      <c r="Q178" s="139">
        <f>IF(ISERROR((RealAuthFY11!Q178-RealAuthFY10!Q178)/RealAuthFY10!Q178),"",(RealAuthFY11!Q178-RealAuthFY10!Q178)/RealAuthFY10!Q178)</f>
        <v>-0.34432583713096893</v>
      </c>
      <c r="R178" s="139">
        <f>IF(ISERROR((RealAuthFY11!R178-RealAuthFY10!R178)/RealAuthFY10!R178),"",(RealAuthFY11!R178-RealAuthFY10!R178)/RealAuthFY10!R178)</f>
        <v>0.91613821758602465</v>
      </c>
      <c r="S178" s="139">
        <f>IF(ISERROR((RealAuthFY11!S178-RealAuthFY10!S178)/RealAuthFY10!S178),"",(RealAuthFY11!S178-RealAuthFY10!S178)/RealAuthFY10!S178)</f>
        <v>0.91606659893063702</v>
      </c>
      <c r="T178" s="139">
        <f>IF(ISERROR((RealAuthFY11!T178-RealAuthFY10!T178)/RealAuthFY10!T178),"",(RealAuthFY11!T178-RealAuthFY10!T178)/RealAuthFY10!T178)</f>
        <v>0.91606936620615786</v>
      </c>
      <c r="U178" s="139">
        <f>IF(ISERROR((RealAuthFY11!U178-RealAuthFY10!U178)/RealAuthFY10!U178),"",(RealAuthFY11!U178-RealAuthFY10!U178)/RealAuthFY10!U178)</f>
        <v>5.2453287377308595E-2</v>
      </c>
    </row>
    <row r="179" spans="1:21" s="51" customFormat="1" ht="11.5" x14ac:dyDescent="0.25">
      <c r="A179" s="51">
        <f>'FY2016 RPDC '!A175</f>
        <v>174</v>
      </c>
      <c r="B179" s="51">
        <f>'FY2016 RPDC '!B175</f>
        <v>3798</v>
      </c>
      <c r="C179" s="51">
        <f>'FY2016 RPDC '!C175</f>
        <v>3798</v>
      </c>
      <c r="D179" s="56" t="str">
        <f>'FY2016 RPDC '!D175</f>
        <v>LOGAN-MAGNOLIA</v>
      </c>
      <c r="E179" s="139">
        <f>IF(ISERROR((RealAuthFY11!E179-RealAuthFY10!E179)/RealAuthFY10!E179),"",(RealAuthFY11!E179-RealAuthFY10!E179)/RealAuthFY10!E179)</f>
        <v>1.679003430222074E-2</v>
      </c>
      <c r="F179" s="139">
        <f>IF(ISERROR((RealAuthFY11!F179-RealAuthFY10!F179)/RealAuthFY10!F179),"",(RealAuthFY11!F179-RealAuthFY10!F179)/RealAuthFY10!F179)</f>
        <v>1.2554927809165096E-2</v>
      </c>
      <c r="G179" s="139">
        <f>IF(ISERROR((RealAuthFY11!G179-RealAuthFY10!G179)/RealAuthFY10!G179),"",(RealAuthFY11!G179-RealAuthFY10!G179)/RealAuthFY10!G179)</f>
        <v>2.9555701439119106E-2</v>
      </c>
      <c r="H179" s="139" t="str">
        <f>IF(ISERROR((RealAuthFY11!H179-RealAuthFY10!H179)/RealAuthFY10!H179),"",(RealAuthFY11!H179-RealAuthFY10!H179)/RealAuthFY10!H179)</f>
        <v/>
      </c>
      <c r="I179" s="139">
        <f>IF(ISERROR((RealAuthFY11!I179-RealAuthFY10!I179)/RealAuthFY10!I179),"",(RealAuthFY11!I179-RealAuthFY10!I179)/RealAuthFY10!I179)</f>
        <v>2.9555701439119106E-2</v>
      </c>
      <c r="J179" s="139">
        <f>IF(ISERROR((RealAuthFY11!J179-RealAuthFY10!J179)/RealAuthFY10!J179),"",(RealAuthFY11!J179-RealAuthFY10!J179)/RealAuthFY10!J179)</f>
        <v>-0.11386830001289348</v>
      </c>
      <c r="K179" s="139">
        <f>IF(ISERROR((RealAuthFY11!K179-RealAuthFY10!K179)/RealAuthFY10!K179),"",(RealAuthFY11!K179-RealAuthFY10!K179)/RealAuthFY10!K179)</f>
        <v>-0.57055259507993283</v>
      </c>
      <c r="L179" s="139">
        <f>IF(ISERROR((RealAuthFY11!L179-RealAuthFY10!L179)/RealAuthFY10!L179),"",(RealAuthFY11!L179-RealAuthFY10!L179)/RealAuthFY10!L179)</f>
        <v>8.3921871867571579E-2</v>
      </c>
      <c r="M179" s="139">
        <f>IF(ISERROR((RealAuthFY11!M179-RealAuthFY10!M179)/RealAuthFY10!M179),"",(RealAuthFY11!M179-RealAuthFY10!M179)/RealAuthFY10!M179)</f>
        <v>-0.41717852189419458</v>
      </c>
      <c r="N179" s="139">
        <f>IF(ISERROR((RealAuthFY11!N179-RealAuthFY10!N179)/RealAuthFY10!N179),"",(RealAuthFY11!N179-RealAuthFY10!N179)/RealAuthFY10!N179)</f>
        <v>0</v>
      </c>
      <c r="O179" s="139" t="str">
        <f>IF(ISERROR((RealAuthFY11!O179-RealAuthFY10!O179)/RealAuthFY10!O179),"",(RealAuthFY11!O179-RealAuthFY10!O179)/RealAuthFY10!O179)</f>
        <v/>
      </c>
      <c r="P179" s="139">
        <f>IF(ISERROR((RealAuthFY11!P179-RealAuthFY10!P179)/RealAuthFY10!P179),"",(RealAuthFY11!P179-RealAuthFY10!P179)/RealAuthFY10!P179)</f>
        <v>-0.3277684087756903</v>
      </c>
      <c r="Q179" s="139">
        <f>IF(ISERROR((RealAuthFY11!Q179-RealAuthFY10!Q179)/RealAuthFY10!Q179),"",(RealAuthFY11!Q179-RealAuthFY10!Q179)/RealAuthFY10!Q179)</f>
        <v>0.12921661382999794</v>
      </c>
      <c r="R179" s="139">
        <f>IF(ISERROR((RealAuthFY11!R179-RealAuthFY10!R179)/RealAuthFY10!R179),"",(RealAuthFY11!R179-RealAuthFY10!R179)/RealAuthFY10!R179)</f>
        <v>-1.7927250901495247E-7</v>
      </c>
      <c r="S179" s="139">
        <f>IF(ISERROR((RealAuthFY11!S179-RealAuthFY10!S179)/RealAuthFY10!S179),"",(RealAuthFY11!S179-RealAuthFY10!S179)/RealAuthFY10!S179)</f>
        <v>-3.4278024247834553E-7</v>
      </c>
      <c r="T179" s="139">
        <f>IF(ISERROR((RealAuthFY11!T179-RealAuthFY10!T179)/RealAuthFY10!T179),"",(RealAuthFY11!T179-RealAuthFY10!T179)/RealAuthFY10!T179)</f>
        <v>-1.9695339360544852E-6</v>
      </c>
      <c r="U179" s="139">
        <f>IF(ISERROR((RealAuthFY11!U179-RealAuthFY10!U179)/RealAuthFY10!U179),"",(RealAuthFY11!U179-RealAuthFY10!U179)/RealAuthFY10!U179)</f>
        <v>5.9334986232827937E-2</v>
      </c>
    </row>
    <row r="180" spans="1:21" s="51" customFormat="1" ht="11.5" x14ac:dyDescent="0.25">
      <c r="A180" s="51">
        <f>'FY2016 RPDC '!A176</f>
        <v>175</v>
      </c>
      <c r="B180" s="51">
        <f>'FY2016 RPDC '!B176</f>
        <v>3816</v>
      </c>
      <c r="C180" s="51">
        <f>'FY2016 RPDC '!C176</f>
        <v>3816</v>
      </c>
      <c r="D180" s="56" t="str">
        <f>'FY2016 RPDC '!D176</f>
        <v>LONE TREE</v>
      </c>
      <c r="E180" s="139">
        <f>IF(ISERROR((RealAuthFY11!E180-RealAuthFY10!E180)/RealAuthFY10!E180),"",(RealAuthFY11!E180-RealAuthFY10!E180)/RealAuthFY10!E180)</f>
        <v>-1.5822002472187829E-2</v>
      </c>
      <c r="F180" s="139">
        <f>IF(ISERROR((RealAuthFY11!F180-RealAuthFY10!F180)/RealAuthFY10!F180),"",(RealAuthFY11!F180-RealAuthFY10!F180)/RealAuthFY10!F180)</f>
        <v>1.2566760917373547E-2</v>
      </c>
      <c r="G180" s="139">
        <f>IF(ISERROR((RealAuthFY11!G180-RealAuthFY10!G180)/RealAuthFY10!G180),"",(RealAuthFY11!G180-RealAuthFY10!G180)/RealAuthFY10!G180)</f>
        <v>-3.4540728771163816E-3</v>
      </c>
      <c r="H180" s="139">
        <f>IF(ISERROR((RealAuthFY11!H180-RealAuthFY10!H180)/RealAuthFY10!H180),"",(RealAuthFY11!H180-RealAuthFY10!H180)/RealAuthFY10!H180)</f>
        <v>-0.34644651952461591</v>
      </c>
      <c r="I180" s="139">
        <f>IF(ISERROR((RealAuthFY11!I180-RealAuthFY10!I180)/RealAuthFY10!I180),"",(RealAuthFY11!I180-RealAuthFY10!I180)/RealAuthFY10!I180)</f>
        <v>-1.0372503336114778E-2</v>
      </c>
      <c r="J180" s="139">
        <f>IF(ISERROR((RealAuthFY11!J180-RealAuthFY10!J180)/RealAuthFY10!J180),"",(RealAuthFY11!J180-RealAuthFY10!J180)/RealAuthFY10!J180)</f>
        <v>6.3670083181528878E-2</v>
      </c>
      <c r="K180" s="139">
        <f>IF(ISERROR((RealAuthFY11!K180-RealAuthFY10!K180)/RealAuthFY10!K180),"",(RealAuthFY11!K180-RealAuthFY10!K180)/RealAuthFY10!K180)</f>
        <v>-1</v>
      </c>
      <c r="L180" s="139">
        <f>IF(ISERROR((RealAuthFY11!L180-RealAuthFY10!L180)/RealAuthFY10!L180),"",(RealAuthFY11!L180-RealAuthFY10!L180)/RealAuthFY10!L180)</f>
        <v>-0.38838970217062091</v>
      </c>
      <c r="M180" s="139" t="str">
        <f>IF(ISERROR((RealAuthFY11!M180-RealAuthFY10!M180)/RealAuthFY10!M180),"",(RealAuthFY11!M180-RealAuthFY10!M180)/RealAuthFY10!M180)</f>
        <v/>
      </c>
      <c r="N180" s="139">
        <f>IF(ISERROR((RealAuthFY11!N180-RealAuthFY10!N180)/RealAuthFY10!N180),"",(RealAuthFY11!N180-RealAuthFY10!N180)/RealAuthFY10!N180)</f>
        <v>0</v>
      </c>
      <c r="O180" s="139">
        <f>IF(ISERROR((RealAuthFY11!O180-RealAuthFY10!O180)/RealAuthFY10!O180),"",(RealAuthFY11!O180-RealAuthFY10!O180)/RealAuthFY10!O180)</f>
        <v>0</v>
      </c>
      <c r="P180" s="139" t="str">
        <f>IF(ISERROR((RealAuthFY11!P180-RealAuthFY10!P180)/RealAuthFY10!P180),"",(RealAuthFY11!P180-RealAuthFY10!P180)/RealAuthFY10!P180)</f>
        <v/>
      </c>
      <c r="Q180" s="139" t="str">
        <f>IF(ISERROR((RealAuthFY11!Q180-RealAuthFY10!Q180)/RealAuthFY10!Q180),"",(RealAuthFY11!Q180-RealAuthFY10!Q180)/RealAuthFY10!Q180)</f>
        <v/>
      </c>
      <c r="R180" s="139">
        <f>IF(ISERROR((RealAuthFY11!R180-RealAuthFY10!R180)/RealAuthFY10!R180),"",(RealAuthFY11!R180-RealAuthFY10!R180)/RealAuthFY10!R180)</f>
        <v>3.2475117505037043</v>
      </c>
      <c r="S180" s="139">
        <f>IF(ISERROR((RealAuthFY11!S180-RealAuthFY10!S180)/RealAuthFY10!S180),"",(RealAuthFY11!S180-RealAuthFY10!S180)/RealAuthFY10!S180)</f>
        <v>3.247413307123221</v>
      </c>
      <c r="T180" s="139">
        <f>IF(ISERROR((RealAuthFY11!T180-RealAuthFY10!T180)/RealAuthFY10!T180),"",(RealAuthFY11!T180-RealAuthFY10!T180)/RealAuthFY10!T180)</f>
        <v>3.2472166876978599</v>
      </c>
      <c r="U180" s="139">
        <f>IF(ISERROR((RealAuthFY11!U180-RealAuthFY10!U180)/RealAuthFY10!U180),"",(RealAuthFY11!U180-RealAuthFY10!U180)/RealAuthFY10!U180)</f>
        <v>7.7075207814811961E-2</v>
      </c>
    </row>
    <row r="181" spans="1:21" s="51" customFormat="1" ht="11.5" x14ac:dyDescent="0.25">
      <c r="A181" s="51">
        <f>'FY2016 RPDC '!A177</f>
        <v>176</v>
      </c>
      <c r="B181" s="51">
        <f>'FY2016 RPDC '!B177</f>
        <v>3841</v>
      </c>
      <c r="C181" s="51">
        <f>'FY2016 RPDC '!C177</f>
        <v>3841</v>
      </c>
      <c r="D181" s="56" t="str">
        <f>'FY2016 RPDC '!D177</f>
        <v>LOUISA-MUSCATINE</v>
      </c>
      <c r="E181" s="139">
        <f>IF(ISERROR((RealAuthFY11!E181-RealAuthFY10!E181)/RealAuthFY10!E181),"",(RealAuthFY11!E181-RealAuthFY10!E181)/RealAuthFY10!E181)</f>
        <v>-7.7831106498897394E-3</v>
      </c>
      <c r="F181" s="139">
        <f>IF(ISERROR((RealAuthFY11!F181-RealAuthFY10!F181)/RealAuthFY10!F181),"",(RealAuthFY11!F181-RealAuthFY10!F181)/RealAuthFY10!F181)</f>
        <v>1.2566760917373547E-2</v>
      </c>
      <c r="G181" s="139">
        <f>IF(ISERROR((RealAuthFY11!G181-RealAuthFY10!G181)/RealAuthFY10!G181),"",(RealAuthFY11!G181-RealAuthFY10!G181)/RealAuthFY10!G181)</f>
        <v>4.6859236657646091E-3</v>
      </c>
      <c r="H181" s="139" t="str">
        <f>IF(ISERROR((RealAuthFY11!H181-RealAuthFY10!H181)/RealAuthFY10!H181),"",(RealAuthFY11!H181-RealAuthFY10!H181)/RealAuthFY10!H181)</f>
        <v/>
      </c>
      <c r="I181" s="139">
        <f>IF(ISERROR((RealAuthFY11!I181-RealAuthFY10!I181)/RealAuthFY10!I181),"",(RealAuthFY11!I181-RealAuthFY10!I181)/RealAuthFY10!I181)</f>
        <v>1.0000000000000045E-2</v>
      </c>
      <c r="J181" s="139">
        <f>IF(ISERROR((RealAuthFY11!J181-RealAuthFY10!J181)/RealAuthFY10!J181),"",(RealAuthFY11!J181-RealAuthFY10!J181)/RealAuthFY10!J181)</f>
        <v>-3.3254212791239773E-2</v>
      </c>
      <c r="K181" s="139">
        <f>IF(ISERROR((RealAuthFY11!K181-RealAuthFY10!K181)/RealAuthFY10!K181),"",(RealAuthFY11!K181-RealAuthFY10!K181)/RealAuthFY10!K181)</f>
        <v>-0.24449323651958424</v>
      </c>
      <c r="L181" s="139">
        <f>IF(ISERROR((RealAuthFY11!L181-RealAuthFY10!L181)/RealAuthFY10!L181),"",(RealAuthFY11!L181-RealAuthFY10!L181)/RealAuthFY10!L181)</f>
        <v>0.24609343794041627</v>
      </c>
      <c r="M181" s="139">
        <f>IF(ISERROR((RealAuthFY11!M181-RealAuthFY10!M181)/RealAuthFY10!M181),"",(RealAuthFY11!M181-RealAuthFY10!M181)/RealAuthFY10!M181)</f>
        <v>0.43428237129485181</v>
      </c>
      <c r="N181" s="139">
        <f>IF(ISERROR((RealAuthFY11!N181-RealAuthFY10!N181)/RealAuthFY10!N181),"",(RealAuthFY11!N181-RealAuthFY10!N181)/RealAuthFY10!N181)</f>
        <v>0</v>
      </c>
      <c r="O181" s="139" t="str">
        <f>IF(ISERROR((RealAuthFY11!O181-RealAuthFY10!O181)/RealAuthFY10!O181),"",(RealAuthFY11!O181-RealAuthFY10!O181)/RealAuthFY10!O181)</f>
        <v/>
      </c>
      <c r="P181" s="139">
        <f>IF(ISERROR((RealAuthFY11!P181-RealAuthFY10!P181)/RealAuthFY10!P181),"",(RealAuthFY11!P181-RealAuthFY10!P181)/RealAuthFY10!P181)</f>
        <v>-0.11205734503889958</v>
      </c>
      <c r="Q181" s="139" t="str">
        <f>IF(ISERROR((RealAuthFY11!Q181-RealAuthFY10!Q181)/RealAuthFY10!Q181),"",(RealAuthFY11!Q181-RealAuthFY10!Q181)/RealAuthFY10!Q181)</f>
        <v/>
      </c>
      <c r="R181" s="139">
        <f>IF(ISERROR((RealAuthFY11!R181-RealAuthFY10!R181)/RealAuthFY10!R181),"",(RealAuthFY11!R181-RealAuthFY10!R181)/RealAuthFY10!R181)</f>
        <v>-1.222845965358205E-7</v>
      </c>
      <c r="S181" s="139">
        <f>IF(ISERROR((RealAuthFY11!S181-RealAuthFY10!S181)/RealAuthFY10!S181),"",(RealAuthFY11!S181-RealAuthFY10!S181)/RealAuthFY10!S181)</f>
        <v>1.1272817591908221E-6</v>
      </c>
      <c r="T181" s="139">
        <f>IF(ISERROR((RealAuthFY11!T181-RealAuthFY10!T181)/RealAuthFY10!T181),"",(RealAuthFY11!T181-RealAuthFY10!T181)/RealAuthFY10!T181)</f>
        <v>-1.2434369734835022E-8</v>
      </c>
      <c r="U181" s="139">
        <f>IF(ISERROR((RealAuthFY11!U181-RealAuthFY10!U181)/RealAuthFY10!U181),"",(RealAuthFY11!U181-RealAuthFY10!U181)/RealAuthFY10!U181)</f>
        <v>9.1891179893621028E-2</v>
      </c>
    </row>
    <row r="182" spans="1:21" s="51" customFormat="1" ht="11.5" x14ac:dyDescent="0.25">
      <c r="A182" s="51">
        <f>'FY2016 RPDC '!A178</f>
        <v>177</v>
      </c>
      <c r="B182" s="51">
        <f>'FY2016 RPDC '!B178</f>
        <v>3897</v>
      </c>
      <c r="C182" s="51">
        <f>'FY2016 RPDC '!C178</f>
        <v>3897</v>
      </c>
      <c r="D182" s="56" t="str">
        <f>'FY2016 RPDC '!D178</f>
        <v>LU VERNE</v>
      </c>
      <c r="E182" s="139">
        <f>IF(ISERROR((RealAuthFY11!E182-RealAuthFY10!E182)/RealAuthFY10!E182),"",(RealAuthFY11!E182-RealAuthFY10!E182)/RealAuthFY10!E182)</f>
        <v>-0.14046461372231228</v>
      </c>
      <c r="F182" s="139">
        <f>IF(ISERROR((RealAuthFY11!F182-RealAuthFY10!F182)/RealAuthFY10!F182),"",(RealAuthFY11!F182-RealAuthFY10!F182)/RealAuthFY10!F182)</f>
        <v>1.2230545788105795E-2</v>
      </c>
      <c r="G182" s="139">
        <f>IF(ISERROR((RealAuthFY11!G182-RealAuthFY10!G182)/RealAuthFY10!G182),"",(RealAuthFY11!G182-RealAuthFY10!G182)/RealAuthFY10!G182)</f>
        <v>-0.12995195496304335</v>
      </c>
      <c r="H182" s="139">
        <f>IF(ISERROR((RealAuthFY11!H182-RealAuthFY10!H182)/RealAuthFY10!H182),"",(RealAuthFY11!H182-RealAuthFY10!H182)/RealAuthFY10!H182)</f>
        <v>8.5964937418587546</v>
      </c>
      <c r="I182" s="139">
        <f>IF(ISERROR((RealAuthFY11!I182-RealAuthFY10!I182)/RealAuthFY10!I182),"",(RealAuthFY11!I182-RealAuthFY10!I182)/RealAuthFY10!I182)</f>
        <v>-4.5177695140655805E-3</v>
      </c>
      <c r="J182" s="139">
        <f>IF(ISERROR((RealAuthFY11!J182-RealAuthFY10!J182)/RealAuthFY10!J182),"",(RealAuthFY11!J182-RealAuthFY10!J182)/RealAuthFY10!J182)</f>
        <v>-4.9093722058336911E-2</v>
      </c>
      <c r="K182" s="139">
        <f>IF(ISERROR((RealAuthFY11!K182-RealAuthFY10!K182)/RealAuthFY10!K182),"",(RealAuthFY11!K182-RealAuthFY10!K182)/RealAuthFY10!K182)</f>
        <v>-0.70858926094709729</v>
      </c>
      <c r="L182" s="139">
        <f>IF(ISERROR((RealAuthFY11!L182-RealAuthFY10!L182)/RealAuthFY10!L182),"",(RealAuthFY11!L182-RealAuthFY10!L182)/RealAuthFY10!L182)</f>
        <v>0.16564295621161085</v>
      </c>
      <c r="M182" s="139">
        <f>IF(ISERROR((RealAuthFY11!M182-RealAuthFY10!M182)/RealAuthFY10!M182),"",(RealAuthFY11!M182-RealAuthFY10!M182)/RealAuthFY10!M182)</f>
        <v>-0.49003120665742023</v>
      </c>
      <c r="N182" s="139">
        <f>IF(ISERROR((RealAuthFY11!N182-RealAuthFY10!N182)/RealAuthFY10!N182),"",(RealAuthFY11!N182-RealAuthFY10!N182)/RealAuthFY10!N182)</f>
        <v>0</v>
      </c>
      <c r="O182" s="139" t="str">
        <f>IF(ISERROR((RealAuthFY11!O182-RealAuthFY10!O182)/RealAuthFY10!O182),"",(RealAuthFY11!O182-RealAuthFY10!O182)/RealAuthFY10!O182)</f>
        <v/>
      </c>
      <c r="P182" s="139" t="str">
        <f>IF(ISERROR((RealAuthFY11!P182-RealAuthFY10!P182)/RealAuthFY10!P182),"",(RealAuthFY11!P182-RealAuthFY10!P182)/RealAuthFY10!P182)</f>
        <v/>
      </c>
      <c r="Q182" s="139">
        <f>IF(ISERROR((RealAuthFY11!Q182-RealAuthFY10!Q182)/RealAuthFY10!Q182),"",(RealAuthFY11!Q182-RealAuthFY10!Q182)/RealAuthFY10!Q182)</f>
        <v>0.36886360318271427</v>
      </c>
      <c r="R182" s="139">
        <f>IF(ISERROR((RealAuthFY11!R182-RealAuthFY10!R182)/RealAuthFY10!R182),"",(RealAuthFY11!R182-RealAuthFY10!R182)/RealAuthFY10!R182)</f>
        <v>-2.5478112157546289E-8</v>
      </c>
      <c r="S182" s="139">
        <f>IF(ISERROR((RealAuthFY11!S182-RealAuthFY10!S182)/RealAuthFY10!S182),"",(RealAuthFY11!S182-RealAuthFY10!S182)/RealAuthFY10!S182)</f>
        <v>2.6353072129122131E-7</v>
      </c>
      <c r="T182" s="139">
        <f>IF(ISERROR((RealAuthFY11!T182-RealAuthFY10!T182)/RealAuthFY10!T182),"",(RealAuthFY11!T182-RealAuthFY10!T182)/RealAuthFY10!T182)</f>
        <v>-1.3435980568948768E-5</v>
      </c>
      <c r="U182" s="139">
        <f>IF(ISERROR((RealAuthFY11!U182-RealAuthFY10!U182)/RealAuthFY10!U182),"",(RealAuthFY11!U182-RealAuthFY10!U182)/RealAuthFY10!U182)</f>
        <v>0.10227133983975174</v>
      </c>
    </row>
    <row r="183" spans="1:21" s="51" customFormat="1" ht="11.5" x14ac:dyDescent="0.25">
      <c r="A183" s="51">
        <f>'FY2016 RPDC '!A179</f>
        <v>178</v>
      </c>
      <c r="B183" s="51">
        <f>'FY2016 RPDC '!B179</f>
        <v>3906</v>
      </c>
      <c r="C183" s="51">
        <f>'FY2016 RPDC '!C179</f>
        <v>3906</v>
      </c>
      <c r="D183" s="56" t="str">
        <f>'FY2016 RPDC '!D179</f>
        <v>LYNNVILLE-SULLY</v>
      </c>
      <c r="E183" s="139">
        <f>IF(ISERROR((RealAuthFY11!E183-RealAuthFY10!E183)/RealAuthFY10!E183),"",(RealAuthFY11!E183-RealAuthFY10!E183)/RealAuthFY10!E183)</f>
        <v>-1.2476894639556455E-2</v>
      </c>
      <c r="F183" s="139">
        <f>IF(ISERROR((RealAuthFY11!F183-RealAuthFY10!F183)/RealAuthFY10!F183),"",(RealAuthFY11!F183-RealAuthFY10!F183)/RealAuthFY10!F183)</f>
        <v>1.2566760917373547E-2</v>
      </c>
      <c r="G183" s="139">
        <f>IF(ISERROR((RealAuthFY11!G183-RealAuthFY10!G183)/RealAuthFY10!G183),"",(RealAuthFY11!G183-RealAuthFY10!G183)/RealAuthFY10!G183)</f>
        <v>-6.7000459131024055E-5</v>
      </c>
      <c r="H183" s="139" t="str">
        <f>IF(ISERROR((RealAuthFY11!H183-RealAuthFY10!H183)/RealAuthFY10!H183),"",(RealAuthFY11!H183-RealAuthFY10!H183)/RealAuthFY10!H183)</f>
        <v/>
      </c>
      <c r="I183" s="139">
        <f>IF(ISERROR((RealAuthFY11!I183-RealAuthFY10!I183)/RealAuthFY10!I183),"",(RealAuthFY11!I183-RealAuthFY10!I183)/RealAuthFY10!I183)</f>
        <v>9.9999999999999326E-3</v>
      </c>
      <c r="J183" s="139">
        <f>IF(ISERROR((RealAuthFY11!J183-RealAuthFY10!J183)/RealAuthFY10!J183),"",(RealAuthFY11!J183-RealAuthFY10!J183)/RealAuthFY10!J183)</f>
        <v>0.22390024246622792</v>
      </c>
      <c r="K183" s="139">
        <f>IF(ISERROR((RealAuthFY11!K183-RealAuthFY10!K183)/RealAuthFY10!K183),"",(RealAuthFY11!K183-RealAuthFY10!K183)/RealAuthFY10!K183)</f>
        <v>-0.74502078281953588</v>
      </c>
      <c r="L183" s="139">
        <f>IF(ISERROR((RealAuthFY11!L183-RealAuthFY10!L183)/RealAuthFY10!L183),"",(RealAuthFY11!L183-RealAuthFY10!L183)/RealAuthFY10!L183)</f>
        <v>0.26073057383673942</v>
      </c>
      <c r="M183" s="139">
        <f>IF(ISERROR((RealAuthFY11!M183-RealAuthFY10!M183)/RealAuthFY10!M183),"",(RealAuthFY11!M183-RealAuthFY10!M183)/RealAuthFY10!M183)</f>
        <v>-0.3200554208520956</v>
      </c>
      <c r="N183" s="139">
        <f>IF(ISERROR((RealAuthFY11!N183-RealAuthFY10!N183)/RealAuthFY10!N183),"",(RealAuthFY11!N183-RealAuthFY10!N183)/RealAuthFY10!N183)</f>
        <v>0</v>
      </c>
      <c r="O183" s="139" t="str">
        <f>IF(ISERROR((RealAuthFY11!O183-RealAuthFY10!O183)/RealAuthFY10!O183),"",(RealAuthFY11!O183-RealAuthFY10!O183)/RealAuthFY10!O183)</f>
        <v/>
      </c>
      <c r="P183" s="139">
        <f>IF(ISERROR((RealAuthFY11!P183-RealAuthFY10!P183)/RealAuthFY10!P183),"",(RealAuthFY11!P183-RealAuthFY10!P183)/RealAuthFY10!P183)</f>
        <v>-1</v>
      </c>
      <c r="Q183" s="139" t="str">
        <f>IF(ISERROR((RealAuthFY11!Q183-RealAuthFY10!Q183)/RealAuthFY10!Q183),"",(RealAuthFY11!Q183-RealAuthFY10!Q183)/RealAuthFY10!Q183)</f>
        <v/>
      </c>
      <c r="R183" s="139">
        <f>IF(ISERROR((RealAuthFY11!R183-RealAuthFY10!R183)/RealAuthFY10!R183),"",(RealAuthFY11!R183-RealAuthFY10!R183)/RealAuthFY10!R183)</f>
        <v>8.6869727541082867E-7</v>
      </c>
      <c r="S183" s="139">
        <f>IF(ISERROR((RealAuthFY11!S183-RealAuthFY10!S183)/RealAuthFY10!S183),"",(RealAuthFY11!S183-RealAuthFY10!S183)/RealAuthFY10!S183)</f>
        <v>1.0323671373181919E-6</v>
      </c>
      <c r="T183" s="139">
        <f>IF(ISERROR((RealAuthFY11!T183-RealAuthFY10!T183)/RealAuthFY10!T183),"",(RealAuthFY11!T183-RealAuthFY10!T183)/RealAuthFY10!T183)</f>
        <v>-4.6935097841679251E-6</v>
      </c>
      <c r="U183" s="139">
        <f>IF(ISERROR((RealAuthFY11!U183-RealAuthFY10!U183)/RealAuthFY10!U183),"",(RealAuthFY11!U183-RealAuthFY10!U183)/RealAuthFY10!U183)</f>
        <v>3.369443293694651E-2</v>
      </c>
    </row>
    <row r="184" spans="1:21" s="51" customFormat="1" ht="11.5" x14ac:dyDescent="0.25">
      <c r="A184" s="51">
        <f>'FY2016 RPDC '!A180</f>
        <v>179</v>
      </c>
      <c r="B184" s="51">
        <f>'FY2016 RPDC '!B180</f>
        <v>3942</v>
      </c>
      <c r="C184" s="51">
        <f>'FY2016 RPDC '!C180</f>
        <v>3942</v>
      </c>
      <c r="D184" s="56" t="str">
        <f>'FY2016 RPDC '!D180</f>
        <v>MADRID</v>
      </c>
      <c r="E184" s="139">
        <f>IF(ISERROR((RealAuthFY11!E184-RealAuthFY10!E184)/RealAuthFY10!E184),"",(RealAuthFY11!E184-RealAuthFY10!E184)/RealAuthFY10!E184)</f>
        <v>3.9655702428527444E-2</v>
      </c>
      <c r="F184" s="139">
        <f>IF(ISERROR((RealAuthFY11!F184-RealAuthFY10!F184)/RealAuthFY10!F184),"",(RealAuthFY11!F184-RealAuthFY10!F184)/RealAuthFY10!F184)</f>
        <v>1.2566760917373547E-2</v>
      </c>
      <c r="G184" s="139">
        <f>IF(ISERROR((RealAuthFY11!G184-RealAuthFY10!G184)/RealAuthFY10!G184),"",(RealAuthFY11!G184-RealAuthFY10!G184)/RealAuthFY10!G184)</f>
        <v>5.2720705407415143E-2</v>
      </c>
      <c r="H184" s="139">
        <f>IF(ISERROR((RealAuthFY11!H184-RealAuthFY10!H184)/RealAuthFY10!H184),"",(RealAuthFY11!H184-RealAuthFY10!H184)/RealAuthFY10!H184)</f>
        <v>-1</v>
      </c>
      <c r="I184" s="139">
        <f>IF(ISERROR((RealAuthFY11!I184-RealAuthFY10!I184)/RealAuthFY10!I184),"",(RealAuthFY11!I184-RealAuthFY10!I184)/RealAuthFY10!I184)</f>
        <v>4.3131907042264168E-2</v>
      </c>
      <c r="J184" s="139">
        <f>IF(ISERROR((RealAuthFY11!J184-RealAuthFY10!J184)/RealAuthFY10!J184),"",(RealAuthFY11!J184-RealAuthFY10!J184)/RealAuthFY10!J184)</f>
        <v>0.11265918547471945</v>
      </c>
      <c r="K184" s="139">
        <f>IF(ISERROR((RealAuthFY11!K184-RealAuthFY10!K184)/RealAuthFY10!K184),"",(RealAuthFY11!K184-RealAuthFY10!K184)/RealAuthFY10!K184)</f>
        <v>1.0398751733703191</v>
      </c>
      <c r="L184" s="139">
        <f>IF(ISERROR((RealAuthFY11!L184-RealAuthFY10!L184)/RealAuthFY10!L184),"",(RealAuthFY11!L184-RealAuthFY10!L184)/RealAuthFY10!L184)</f>
        <v>-7.2784012104400456E-2</v>
      </c>
      <c r="M184" s="139" t="str">
        <f>IF(ISERROR((RealAuthFY11!M184-RealAuthFY10!M184)/RealAuthFY10!M184),"",(RealAuthFY11!M184-RealAuthFY10!M184)/RealAuthFY10!M184)</f>
        <v/>
      </c>
      <c r="N184" s="139">
        <f>IF(ISERROR((RealAuthFY11!N184-RealAuthFY10!N184)/RealAuthFY10!N184),"",(RealAuthFY11!N184-RealAuthFY10!N184)/RealAuthFY10!N184)</f>
        <v>0</v>
      </c>
      <c r="O184" s="139" t="str">
        <f>IF(ISERROR((RealAuthFY11!O184-RealAuthFY10!O184)/RealAuthFY10!O184),"",(RealAuthFY11!O184-RealAuthFY10!O184)/RealAuthFY10!O184)</f>
        <v/>
      </c>
      <c r="P184" s="139" t="str">
        <f>IF(ISERROR((RealAuthFY11!P184-RealAuthFY10!P184)/RealAuthFY10!P184),"",(RealAuthFY11!P184-RealAuthFY10!P184)/RealAuthFY10!P184)</f>
        <v/>
      </c>
      <c r="Q184" s="139" t="str">
        <f>IF(ISERROR((RealAuthFY11!Q184-RealAuthFY10!Q184)/RealAuthFY10!Q184),"",(RealAuthFY11!Q184-RealAuthFY10!Q184)/RealAuthFY10!Q184)</f>
        <v/>
      </c>
      <c r="R184" s="139">
        <f>IF(ISERROR((RealAuthFY11!R184-RealAuthFY10!R184)/RealAuthFY10!R184),"",(RealAuthFY11!R184-RealAuthFY10!R184)/RealAuthFY10!R184)</f>
        <v>0.79202508734325217</v>
      </c>
      <c r="S184" s="139">
        <f>IF(ISERROR((RealAuthFY11!S184-RealAuthFY10!S184)/RealAuthFY10!S184),"",(RealAuthFY11!S184-RealAuthFY10!S184)/RealAuthFY10!S184)</f>
        <v>0.79205716616831567</v>
      </c>
      <c r="T184" s="139">
        <f>IF(ISERROR((RealAuthFY11!T184-RealAuthFY10!T184)/RealAuthFY10!T184),"",(RealAuthFY11!T184-RealAuthFY10!T184)/RealAuthFY10!T184)</f>
        <v>0.79192696105527882</v>
      </c>
      <c r="U184" s="139">
        <f>IF(ISERROR((RealAuthFY11!U184-RealAuthFY10!U184)/RealAuthFY10!U184),"",(RealAuthFY11!U184-RealAuthFY10!U184)/RealAuthFY10!U184)</f>
        <v>9.1891764890427441E-2</v>
      </c>
    </row>
    <row r="185" spans="1:21" s="51" customFormat="1" ht="11.5" x14ac:dyDescent="0.25">
      <c r="A185" s="51">
        <f>'FY2016 RPDC '!A181</f>
        <v>180</v>
      </c>
      <c r="B185" s="51">
        <f>'FY2016 RPDC '!B181</f>
        <v>4023</v>
      </c>
      <c r="C185" s="51">
        <f>'FY2016 RPDC '!C181</f>
        <v>4023</v>
      </c>
      <c r="D185" s="56" t="str">
        <f>'FY2016 RPDC '!D181</f>
        <v>MANSON-NORTHWEST WEBSTER</v>
      </c>
      <c r="E185" s="139">
        <f>IF(ISERROR((RealAuthFY11!E185-RealAuthFY10!E185)/RealAuthFY10!E185),"",(RealAuthFY11!E185-RealAuthFY10!E185)/RealAuthFY10!E185)</f>
        <v>-5.6184798807749695E-2</v>
      </c>
      <c r="F185" s="139">
        <f>IF(ISERROR((RealAuthFY11!F185-RealAuthFY10!F185)/RealAuthFY10!F185),"",(RealAuthFY11!F185-RealAuthFY10!F185)/RealAuthFY10!F185)</f>
        <v>1.2449424214130096E-2</v>
      </c>
      <c r="G185" s="139">
        <f>IF(ISERROR((RealAuthFY11!G185-RealAuthFY10!G185)/RealAuthFY10!G185),"",(RealAuthFY11!G185-RealAuthFY10!G185)/RealAuthFY10!G185)</f>
        <v>-4.4434842988362803E-2</v>
      </c>
      <c r="H185" s="139" t="str">
        <f>IF(ISERROR((RealAuthFY11!H185-RealAuthFY10!H185)/RealAuthFY10!H185),"",(RealAuthFY11!H185-RealAuthFY10!H185)/RealAuthFY10!H185)</f>
        <v/>
      </c>
      <c r="I185" s="139">
        <f>IF(ISERROR((RealAuthFY11!I185-RealAuthFY10!I185)/RealAuthFY10!I185),"",(RealAuthFY11!I185-RealAuthFY10!I185)/RealAuthFY10!I185)</f>
        <v>9.9999999999999915E-3</v>
      </c>
      <c r="J185" s="139">
        <f>IF(ISERROR((RealAuthFY11!J185-RealAuthFY10!J185)/RealAuthFY10!J185),"",(RealAuthFY11!J185-RealAuthFY10!J185)/RealAuthFY10!J185)</f>
        <v>-0.11801080633412829</v>
      </c>
      <c r="K185" s="139">
        <f>IF(ISERROR((RealAuthFY11!K185-RealAuthFY10!K185)/RealAuthFY10!K185),"",(RealAuthFY11!K185-RealAuthFY10!K185)/RealAuthFY10!K185)</f>
        <v>1.9937586685159502E-2</v>
      </c>
      <c r="L185" s="139">
        <f>IF(ISERROR((RealAuthFY11!L185-RealAuthFY10!L185)/RealAuthFY10!L185),"",(RealAuthFY11!L185-RealAuthFY10!L185)/RealAuthFY10!L185)</f>
        <v>-0.10410887656033287</v>
      </c>
      <c r="M185" s="139" t="str">
        <f>IF(ISERROR((RealAuthFY11!M185-RealAuthFY10!M185)/RealAuthFY10!M185),"",(RealAuthFY11!M185-RealAuthFY10!M185)/RealAuthFY10!M185)</f>
        <v/>
      </c>
      <c r="N185" s="139">
        <f>IF(ISERROR((RealAuthFY11!N185-RealAuthFY10!N185)/RealAuthFY10!N185),"",(RealAuthFY11!N185-RealAuthFY10!N185)/RealAuthFY10!N185)</f>
        <v>0</v>
      </c>
      <c r="O185" s="139" t="str">
        <f>IF(ISERROR((RealAuthFY11!O185-RealAuthFY10!O185)/RealAuthFY10!O185),"",(RealAuthFY11!O185-RealAuthFY10!O185)/RealAuthFY10!O185)</f>
        <v/>
      </c>
      <c r="P185" s="139" t="str">
        <f>IF(ISERROR((RealAuthFY11!P185-RealAuthFY10!P185)/RealAuthFY10!P185),"",(RealAuthFY11!P185-RealAuthFY10!P185)/RealAuthFY10!P185)</f>
        <v/>
      </c>
      <c r="Q185" s="139" t="str">
        <f>IF(ISERROR((RealAuthFY11!Q185-RealAuthFY10!Q185)/RealAuthFY10!Q185),"",(RealAuthFY11!Q185-RealAuthFY10!Q185)/RealAuthFY10!Q185)</f>
        <v/>
      </c>
      <c r="R185" s="139">
        <f>IF(ISERROR((RealAuthFY11!R185-RealAuthFY10!R185)/RealAuthFY10!R185),"",(RealAuthFY11!R185-RealAuthFY10!R185)/RealAuthFY10!R185)</f>
        <v>2.217792110078109E-7</v>
      </c>
      <c r="S185" s="139">
        <f>IF(ISERROR((RealAuthFY11!S185-RealAuthFY10!S185)/RealAuthFY10!S185),"",(RealAuthFY11!S185-RealAuthFY10!S185)/RealAuthFY10!S185)</f>
        <v>-3.2013474356554197E-6</v>
      </c>
      <c r="T185" s="139">
        <f>IF(ISERROR((RealAuthFY11!T185-RealAuthFY10!T185)/RealAuthFY10!T185),"",(RealAuthFY11!T185-RealAuthFY10!T185)/RealAuthFY10!T185)</f>
        <v>5.2983864502100122E-6</v>
      </c>
      <c r="U185" s="139">
        <f>IF(ISERROR((RealAuthFY11!U185-RealAuthFY10!U185)/RealAuthFY10!U185),"",(RealAuthFY11!U185-RealAuthFY10!U185)/RealAuthFY10!U185)</f>
        <v>2.6969057007359131E-4</v>
      </c>
    </row>
    <row r="186" spans="1:21" s="51" customFormat="1" ht="11.5" x14ac:dyDescent="0.25">
      <c r="A186" s="51">
        <f>'FY2016 RPDC '!A182</f>
        <v>181</v>
      </c>
      <c r="B186" s="51">
        <f>'FY2016 RPDC '!B182</f>
        <v>4033</v>
      </c>
      <c r="C186" s="51">
        <f>'FY2016 RPDC '!C182</f>
        <v>4033</v>
      </c>
      <c r="D186" s="56" t="str">
        <f>'FY2016 RPDC '!D182</f>
        <v>MAPLE VALLEY</v>
      </c>
      <c r="E186" s="139">
        <f>IF(ISERROR((RealAuthFY11!E186-RealAuthFY10!E186)/RealAuthFY10!E186),"",(RealAuthFY11!E186-RealAuthFY10!E186)/RealAuthFY10!E186)</f>
        <v>-1.4113801812509284E-2</v>
      </c>
      <c r="F186" s="139">
        <f>IF(ISERROR((RealAuthFY11!F186-RealAuthFY10!F186)/RealAuthFY10!F186),"",(RealAuthFY11!F186-RealAuthFY10!F186)/RealAuthFY10!F186)</f>
        <v>1.2359029816159432E-2</v>
      </c>
      <c r="G186" s="139">
        <f>IF(ISERROR((RealAuthFY11!G186-RealAuthFY10!G186)/RealAuthFY10!G186),"",(RealAuthFY11!G186-RealAuthFY10!G186)/RealAuthFY10!G186)</f>
        <v>-1.9291361715098238E-3</v>
      </c>
      <c r="H186" s="139">
        <f>IF(ISERROR((RealAuthFY11!H186-RealAuthFY10!H186)/RealAuthFY10!H186),"",(RealAuthFY11!H186-RealAuthFY10!H186)/RealAuthFY10!H186)</f>
        <v>2.2429625007799316</v>
      </c>
      <c r="I186" s="139">
        <f>IF(ISERROR((RealAuthFY11!I186-RealAuthFY10!I186)/RealAuthFY10!I186),"",(RealAuthFY11!I186-RealAuthFY10!I186)/RealAuthFY10!I186)</f>
        <v>6.2983629327489086E-3</v>
      </c>
      <c r="J186" s="139">
        <f>IF(ISERROR((RealAuthFY11!J186-RealAuthFY10!J186)/RealAuthFY10!J186),"",(RealAuthFY11!J186-RealAuthFY10!J186)/RealAuthFY10!J186)</f>
        <v>0.164971995865484</v>
      </c>
      <c r="K186" s="139">
        <f>IF(ISERROR((RealAuthFY11!K186-RealAuthFY10!K186)/RealAuthFY10!K186),"",(RealAuthFY11!K186-RealAuthFY10!K186)/RealAuthFY10!K186)</f>
        <v>-0.2420214257670088</v>
      </c>
      <c r="L186" s="139">
        <f>IF(ISERROR((RealAuthFY11!L186-RealAuthFY10!L186)/RealAuthFY10!L186),"",(RealAuthFY11!L186-RealAuthFY10!L186)/RealAuthFY10!L186)</f>
        <v>-1</v>
      </c>
      <c r="M186" s="139">
        <f>IF(ISERROR((RealAuthFY11!M186-RealAuthFY10!M186)/RealAuthFY10!M186),"",(RealAuthFY11!M186-RealAuthFY10!M186)/RealAuthFY10!M186)</f>
        <v>0.96840095853133501</v>
      </c>
      <c r="N186" s="139">
        <f>IF(ISERROR((RealAuthFY11!N186-RealAuthFY10!N186)/RealAuthFY10!N186),"",(RealAuthFY11!N186-RealAuthFY10!N186)/RealAuthFY10!N186)</f>
        <v>0</v>
      </c>
      <c r="O186" s="139">
        <f>IF(ISERROR((RealAuthFY11!O186-RealAuthFY10!O186)/RealAuthFY10!O186),"",(RealAuthFY11!O186-RealAuthFY10!O186)/RealAuthFY10!O186)</f>
        <v>0</v>
      </c>
      <c r="P186" s="139" t="str">
        <f>IF(ISERROR((RealAuthFY11!P186-RealAuthFY10!P186)/RealAuthFY10!P186),"",(RealAuthFY11!P186-RealAuthFY10!P186)/RealAuthFY10!P186)</f>
        <v/>
      </c>
      <c r="Q186" s="139" t="str">
        <f>IF(ISERROR((RealAuthFY11!Q186-RealAuthFY10!Q186)/RealAuthFY10!Q186),"",(RealAuthFY11!Q186-RealAuthFY10!Q186)/RealAuthFY10!Q186)</f>
        <v/>
      </c>
      <c r="R186" s="139">
        <f>IF(ISERROR((RealAuthFY11!R186-RealAuthFY10!R186)/RealAuthFY10!R186),"",(RealAuthFY11!R186-RealAuthFY10!R186)/RealAuthFY10!R186)</f>
        <v>8.1469344485190014</v>
      </c>
      <c r="S186" s="139">
        <f>IF(ISERROR((RealAuthFY11!S186-RealAuthFY10!S186)/RealAuthFY10!S186),"",(RealAuthFY11!S186-RealAuthFY10!S186)/RealAuthFY10!S186)</f>
        <v>8.1474201474201475</v>
      </c>
      <c r="T186" s="139">
        <f>IF(ISERROR((RealAuthFY11!T186-RealAuthFY10!T186)/RealAuthFY10!T186),"",(RealAuthFY11!T186-RealAuthFY10!T186)/RealAuthFY10!T186)</f>
        <v>8.1614609203798398</v>
      </c>
      <c r="U186" s="139">
        <f>IF(ISERROR((RealAuthFY11!U186-RealAuthFY10!U186)/RealAuthFY10!U186),"",(RealAuthFY11!U186-RealAuthFY10!U186)/RealAuthFY10!U186)</f>
        <v>0.14060326029636161</v>
      </c>
    </row>
    <row r="187" spans="1:21" s="51" customFormat="1" ht="11.5" x14ac:dyDescent="0.25">
      <c r="A187" s="51">
        <f>'FY2016 RPDC '!A183</f>
        <v>182</v>
      </c>
      <c r="B187" s="51">
        <f>'FY2016 RPDC '!B183</f>
        <v>4041</v>
      </c>
      <c r="C187" s="51">
        <f>'FY2016 RPDC '!C183</f>
        <v>4041</v>
      </c>
      <c r="D187" s="56" t="str">
        <f>'FY2016 RPDC '!D183</f>
        <v>MAQUOKETA</v>
      </c>
      <c r="E187" s="139">
        <f>IF(ISERROR((RealAuthFY11!E187-RealAuthFY10!E187)/RealAuthFY10!E187),"",(RealAuthFY11!E187-RealAuthFY10!E187)/RealAuthFY10!E187)</f>
        <v>1.4786337424220022E-3</v>
      </c>
      <c r="F187" s="139">
        <f>IF(ISERROR((RealAuthFY11!F187-RealAuthFY10!F187)/RealAuthFY10!F187),"",(RealAuthFY11!F187-RealAuthFY10!F187)/RealAuthFY10!F187)</f>
        <v>1.2566760917373547E-2</v>
      </c>
      <c r="G187" s="139">
        <f>IF(ISERROR((RealAuthFY11!G187-RealAuthFY10!G187)/RealAuthFY10!G187),"",(RealAuthFY11!G187-RealAuthFY10!G187)/RealAuthFY10!G187)</f>
        <v>1.4063929189102013E-2</v>
      </c>
      <c r="H187" s="139" t="str">
        <f>IF(ISERROR((RealAuthFY11!H187-RealAuthFY10!H187)/RealAuthFY10!H187),"",(RealAuthFY11!H187-RealAuthFY10!H187)/RealAuthFY10!H187)</f>
        <v/>
      </c>
      <c r="I187" s="139">
        <f>IF(ISERROR((RealAuthFY11!I187-RealAuthFY10!I187)/RealAuthFY10!I187),"",(RealAuthFY11!I187-RealAuthFY10!I187)/RealAuthFY10!I187)</f>
        <v>1.4063929189102013E-2</v>
      </c>
      <c r="J187" s="139">
        <f>IF(ISERROR((RealAuthFY11!J187-RealAuthFY10!J187)/RealAuthFY10!J187),"",(RealAuthFY11!J187-RealAuthFY10!J187)/RealAuthFY10!J187)</f>
        <v>-0.13439507445798959</v>
      </c>
      <c r="K187" s="139">
        <f>IF(ISERROR((RealAuthFY11!K187-RealAuthFY10!K187)/RealAuthFY10!K187),"",(RealAuthFY11!K187-RealAuthFY10!K187)/RealAuthFY10!K187)</f>
        <v>-0.7733472029588534</v>
      </c>
      <c r="L187" s="139">
        <f>IF(ISERROR((RealAuthFY11!L187-RealAuthFY10!L187)/RealAuthFY10!L187),"",(RealAuthFY11!L187-RealAuthFY10!L187)/RealAuthFY10!L187)</f>
        <v>8.7210065806946568E-2</v>
      </c>
      <c r="M187" s="139" t="str">
        <f>IF(ISERROR((RealAuthFY11!M187-RealAuthFY10!M187)/RealAuthFY10!M187),"",(RealAuthFY11!M187-RealAuthFY10!M187)/RealAuthFY10!M187)</f>
        <v/>
      </c>
      <c r="N187" s="139">
        <f>IF(ISERROR((RealAuthFY11!N187-RealAuthFY10!N187)/RealAuthFY10!N187),"",(RealAuthFY11!N187-RealAuthFY10!N187)/RealAuthFY10!N187)</f>
        <v>0</v>
      </c>
      <c r="O187" s="139" t="str">
        <f>IF(ISERROR((RealAuthFY11!O187-RealAuthFY10!O187)/RealAuthFY10!O187),"",(RealAuthFY11!O187-RealAuthFY10!O187)/RealAuthFY10!O187)</f>
        <v/>
      </c>
      <c r="P187" s="139">
        <f>IF(ISERROR((RealAuthFY11!P187-RealAuthFY10!P187)/RealAuthFY10!P187),"",(RealAuthFY11!P187-RealAuthFY10!P187)/RealAuthFY10!P187)</f>
        <v>-1</v>
      </c>
      <c r="Q187" s="139" t="str">
        <f>IF(ISERROR((RealAuthFY11!Q187-RealAuthFY10!Q187)/RealAuthFY10!Q187),"",(RealAuthFY11!Q187-RealAuthFY10!Q187)/RealAuthFY10!Q187)</f>
        <v/>
      </c>
      <c r="R187" s="139">
        <f>IF(ISERROR((RealAuthFY11!R187-RealAuthFY10!R187)/RealAuthFY10!R187),"",(RealAuthFY11!R187-RealAuthFY10!R187)/RealAuthFY10!R187)</f>
        <v>1.9416240731608381</v>
      </c>
      <c r="S187" s="139">
        <f>IF(ISERROR((RealAuthFY11!S187-RealAuthFY10!S187)/RealAuthFY10!S187),"",(RealAuthFY11!S187-RealAuthFY10!S187)/RealAuthFY10!S187)</f>
        <v>1.9416709413167008</v>
      </c>
      <c r="T187" s="139">
        <f>IF(ISERROR((RealAuthFY11!T187-RealAuthFY10!T187)/RealAuthFY10!T187),"",(RealAuthFY11!T187-RealAuthFY10!T187)/RealAuthFY10!T187)</f>
        <v>1.941485186851827</v>
      </c>
      <c r="U187" s="139">
        <f>IF(ISERROR((RealAuthFY11!U187-RealAuthFY10!U187)/RealAuthFY10!U187),"",(RealAuthFY11!U187-RealAuthFY10!U187)/RealAuthFY10!U187)</f>
        <v>9.8237707413209183E-2</v>
      </c>
    </row>
    <row r="188" spans="1:21" s="51" customFormat="1" ht="11.5" x14ac:dyDescent="0.25">
      <c r="A188" s="51">
        <f>'FY2016 RPDC '!A184</f>
        <v>183</v>
      </c>
      <c r="B188" s="51">
        <f>'FY2016 RPDC '!B184</f>
        <v>4043</v>
      </c>
      <c r="C188" s="51">
        <f>'FY2016 RPDC '!C184</f>
        <v>4043</v>
      </c>
      <c r="D188" s="56" t="str">
        <f>'FY2016 RPDC '!D184</f>
        <v>MAQUOKETA VALLEY</v>
      </c>
      <c r="E188" s="139">
        <f>IF(ISERROR((RealAuthFY11!E188-RealAuthFY10!E188)/RealAuthFY10!E188),"",(RealAuthFY11!E188-RealAuthFY10!E188)/RealAuthFY10!E188)</f>
        <v>4.6158298364925444E-2</v>
      </c>
      <c r="F188" s="139">
        <f>IF(ISERROR((RealAuthFY11!F188-RealAuthFY10!F188)/RealAuthFY10!F188),"",(RealAuthFY11!F188-RealAuthFY10!F188)/RealAuthFY10!F188)</f>
        <v>1.2503907471084715E-2</v>
      </c>
      <c r="G188" s="139">
        <f>IF(ISERROR((RealAuthFY11!G188-RealAuthFY10!G188)/RealAuthFY10!G188),"",(RealAuthFY11!G188-RealAuthFY10!G188)/RealAuthFY10!G188)</f>
        <v>5.9239317016377115E-2</v>
      </c>
      <c r="H188" s="139">
        <f>IF(ISERROR((RealAuthFY11!H188-RealAuthFY10!H188)/RealAuthFY10!H188),"",(RealAuthFY11!H188-RealAuthFY10!H188)/RealAuthFY10!H188)</f>
        <v>-1</v>
      </c>
      <c r="I188" s="139">
        <f>IF(ISERROR((RealAuthFY11!I188-RealAuthFY10!I188)/RealAuthFY10!I188),"",(RealAuthFY11!I188-RealAuthFY10!I188)/RealAuthFY10!I188)</f>
        <v>4.7466372050530545E-2</v>
      </c>
      <c r="J188" s="139">
        <f>IF(ISERROR((RealAuthFY11!J188-RealAuthFY10!J188)/RealAuthFY10!J188),"",(RealAuthFY11!J188-RealAuthFY10!J188)/RealAuthFY10!J188)</f>
        <v>0.36658304098338351</v>
      </c>
      <c r="K188" s="139">
        <f>IF(ISERROR((RealAuthFY11!K188-RealAuthFY10!K188)/RealAuthFY10!K188),"",(RealAuthFY11!K188-RealAuthFY10!K188)/RealAuthFY10!K188)</f>
        <v>1.9937586685159502E-2</v>
      </c>
      <c r="L188" s="139">
        <f>IF(ISERROR((RealAuthFY11!L188-RealAuthFY10!L188)/RealAuthFY10!L188),"",(RealAuthFY11!L188-RealAuthFY10!L188)/RealAuthFY10!L188)</f>
        <v>0.11024456050624139</v>
      </c>
      <c r="M188" s="139" t="str">
        <f>IF(ISERROR((RealAuthFY11!M188-RealAuthFY10!M188)/RealAuthFY10!M188),"",(RealAuthFY11!M188-RealAuthFY10!M188)/RealAuthFY10!M188)</f>
        <v/>
      </c>
      <c r="N188" s="139">
        <f>IF(ISERROR((RealAuthFY11!N188-RealAuthFY10!N188)/RealAuthFY10!N188),"",(RealAuthFY11!N188-RealAuthFY10!N188)/RealAuthFY10!N188)</f>
        <v>0</v>
      </c>
      <c r="O188" s="139" t="str">
        <f>IF(ISERROR((RealAuthFY11!O188-RealAuthFY10!O188)/RealAuthFY10!O188),"",(RealAuthFY11!O188-RealAuthFY10!O188)/RealAuthFY10!O188)</f>
        <v/>
      </c>
      <c r="P188" s="139" t="str">
        <f>IF(ISERROR((RealAuthFY11!P188-RealAuthFY10!P188)/RealAuthFY10!P188),"",(RealAuthFY11!P188-RealAuthFY10!P188)/RealAuthFY10!P188)</f>
        <v/>
      </c>
      <c r="Q188" s="139" t="str">
        <f>IF(ISERROR((RealAuthFY11!Q188-RealAuthFY10!Q188)/RealAuthFY10!Q188),"",(RealAuthFY11!Q188-RealAuthFY10!Q188)/RealAuthFY10!Q188)</f>
        <v/>
      </c>
      <c r="R188" s="139">
        <f>IF(ISERROR((RealAuthFY11!R188-RealAuthFY10!R188)/RealAuthFY10!R188),"",(RealAuthFY11!R188-RealAuthFY10!R188)/RealAuthFY10!R188)</f>
        <v>0.17617744309958588</v>
      </c>
      <c r="S188" s="139">
        <f>IF(ISERROR((RealAuthFY11!S188-RealAuthFY10!S188)/RealAuthFY10!S188),"",(RealAuthFY11!S188-RealAuthFY10!S188)/RealAuthFY10!S188)</f>
        <v>0.17615932397609191</v>
      </c>
      <c r="T188" s="139">
        <f>IF(ISERROR((RealAuthFY11!T188-RealAuthFY10!T188)/RealAuthFY10!T188),"",(RealAuthFY11!T188-RealAuthFY10!T188)/RealAuthFY10!T188)</f>
        <v>0.17616830722102883</v>
      </c>
      <c r="U188" s="139">
        <f>IF(ISERROR((RealAuthFY11!U188-RealAuthFY10!U188)/RealAuthFY10!U188),"",(RealAuthFY11!U188-RealAuthFY10!U188)/RealAuthFY10!U188)</f>
        <v>4.9141424225803629E-2</v>
      </c>
    </row>
    <row r="189" spans="1:21" s="51" customFormat="1" ht="11.5" x14ac:dyDescent="0.25">
      <c r="A189" s="51">
        <f>'FY2016 RPDC '!A185</f>
        <v>184</v>
      </c>
      <c r="B189" s="51">
        <f>'FY2016 RPDC '!B185</f>
        <v>4068</v>
      </c>
      <c r="C189" s="51">
        <f>'FY2016 RPDC '!C185</f>
        <v>4068</v>
      </c>
      <c r="D189" s="56" t="str">
        <f>'FY2016 RPDC '!D185</f>
        <v>MARCUS-MERIDEN-CLEGHORN</v>
      </c>
      <c r="E189" s="139">
        <f>IF(ISERROR((RealAuthFY11!E189-RealAuthFY10!E189)/RealAuthFY10!E189),"",(RealAuthFY11!E189-RealAuthFY10!E189)/RealAuthFY10!E189)</f>
        <v>2.5392428439519853E-2</v>
      </c>
      <c r="F189" s="139">
        <f>IF(ISERROR((RealAuthFY11!F189-RealAuthFY10!F189)/RealAuthFY10!F189),"",(RealAuthFY11!F189-RealAuthFY10!F189)/RealAuthFY10!F189)</f>
        <v>1.2498047180128105E-2</v>
      </c>
      <c r="G189" s="139">
        <f>IF(ISERROR((RealAuthFY11!G189-RealAuthFY10!G189)/RealAuthFY10!G189),"",(RealAuthFY11!G189-RealAuthFY10!G189)/RealAuthFY10!G189)</f>
        <v>3.8207906270409396E-2</v>
      </c>
      <c r="H189" s="139">
        <f>IF(ISERROR((RealAuthFY11!H189-RealAuthFY10!H189)/RealAuthFY10!H189),"",(RealAuthFY11!H189-RealAuthFY10!H189)/RealAuthFY10!H189)</f>
        <v>-1</v>
      </c>
      <c r="I189" s="139">
        <f>IF(ISERROR((RealAuthFY11!I189-RealAuthFY10!I189)/RealAuthFY10!I189),"",(RealAuthFY11!I189-RealAuthFY10!I189)/RealAuthFY10!I189)</f>
        <v>2.5744333191049872E-2</v>
      </c>
      <c r="J189" s="139">
        <f>IF(ISERROR((RealAuthFY11!J189-RealAuthFY10!J189)/RealAuthFY10!J189),"",(RealAuthFY11!J189-RealAuthFY10!J189)/RealAuthFY10!J189)</f>
        <v>-6.7685917325593023E-2</v>
      </c>
      <c r="K189" s="139">
        <f>IF(ISERROR((RealAuthFY11!K189-RealAuthFY10!K189)/RealAuthFY10!K189),"",(RealAuthFY11!K189-RealAuthFY10!K189)/RealAuthFY10!K189)</f>
        <v>-0.14849247350138059</v>
      </c>
      <c r="L189" s="139">
        <f>IF(ISERROR((RealAuthFY11!L189-RealAuthFY10!L189)/RealAuthFY10!L189),"",(RealAuthFY11!L189-RealAuthFY10!L189)/RealAuthFY10!L189)</f>
        <v>0.13326398520573277</v>
      </c>
      <c r="M189" s="139">
        <f>IF(ISERROR((RealAuthFY11!M189-RealAuthFY10!M189)/RealAuthFY10!M189),"",(RealAuthFY11!M189-RealAuthFY10!M189)/RealAuthFY10!M189)</f>
        <v>0.14094713086814453</v>
      </c>
      <c r="N189" s="139">
        <f>IF(ISERROR((RealAuthFY11!N189-RealAuthFY10!N189)/RealAuthFY10!N189),"",(RealAuthFY11!N189-RealAuthFY10!N189)/RealAuthFY10!N189)</f>
        <v>0</v>
      </c>
      <c r="O189" s="139" t="str">
        <f>IF(ISERROR((RealAuthFY11!O189-RealAuthFY10!O189)/RealAuthFY10!O189),"",(RealAuthFY11!O189-RealAuthFY10!O189)/RealAuthFY10!O189)</f>
        <v/>
      </c>
      <c r="P189" s="139" t="str">
        <f>IF(ISERROR((RealAuthFY11!P189-RealAuthFY10!P189)/RealAuthFY10!P189),"",(RealAuthFY11!P189-RealAuthFY10!P189)/RealAuthFY10!P189)</f>
        <v/>
      </c>
      <c r="Q189" s="139" t="str">
        <f>IF(ISERROR((RealAuthFY11!Q189-RealAuthFY10!Q189)/RealAuthFY10!Q189),"",(RealAuthFY11!Q189-RealAuthFY10!Q189)/RealAuthFY10!Q189)</f>
        <v/>
      </c>
      <c r="R189" s="139">
        <f>IF(ISERROR((RealAuthFY11!R189-RealAuthFY10!R189)/RealAuthFY10!R189),"",(RealAuthFY11!R189-RealAuthFY10!R189)/RealAuthFY10!R189)</f>
        <v>0.26631197433760306</v>
      </c>
      <c r="S189" s="139">
        <f>IF(ISERROR((RealAuthFY11!S189-RealAuthFY10!S189)/RealAuthFY10!S189),"",(RealAuthFY11!S189-RealAuthFY10!S189)/RealAuthFY10!S189)</f>
        <v>0.26640695873690762</v>
      </c>
      <c r="T189" s="139">
        <f>IF(ISERROR((RealAuthFY11!T189-RealAuthFY10!T189)/RealAuthFY10!T189),"",(RealAuthFY11!T189-RealAuthFY10!T189)/RealAuthFY10!T189)</f>
        <v>0.266298833524935</v>
      </c>
      <c r="U189" s="139">
        <f>IF(ISERROR((RealAuthFY11!U189-RealAuthFY10!U189)/RealAuthFY10!U189),"",(RealAuthFY11!U189-RealAuthFY10!U189)/RealAuthFY10!U189)</f>
        <v>0.13911326359422946</v>
      </c>
    </row>
    <row r="190" spans="1:21" s="51" customFormat="1" ht="11.5" x14ac:dyDescent="0.25">
      <c r="A190" s="51">
        <f>'FY2016 RPDC '!A186</f>
        <v>185</v>
      </c>
      <c r="B190" s="51">
        <f>'FY2016 RPDC '!B186</f>
        <v>4086</v>
      </c>
      <c r="C190" s="51">
        <f>'FY2016 RPDC '!C186</f>
        <v>4086</v>
      </c>
      <c r="D190" s="56" t="str">
        <f>'FY2016 RPDC '!D186</f>
        <v>MARION</v>
      </c>
      <c r="E190" s="139">
        <f>IF(ISERROR((RealAuthFY11!E190-RealAuthFY10!E190)/RealAuthFY10!E190),"",(RealAuthFY11!E190-RealAuthFY10!E190)/RealAuthFY10!E190)</f>
        <v>3.8304721030042968E-2</v>
      </c>
      <c r="F190" s="139">
        <f>IF(ISERROR((RealAuthFY11!F190-RealAuthFY10!F190)/RealAuthFY10!F190),"",(RealAuthFY11!F190-RealAuthFY10!F190)/RealAuthFY10!F190)</f>
        <v>1.2368583797155226E-2</v>
      </c>
      <c r="G190" s="139">
        <f>IF(ISERROR((RealAuthFY11!G190-RealAuthFY10!G190)/RealAuthFY10!G190),"",(RealAuthFY11!G190-RealAuthFY10!G190)/RealAuthFY10!G190)</f>
        <v>5.1147079979084978E-2</v>
      </c>
      <c r="H190" s="139" t="str">
        <f>IF(ISERROR((RealAuthFY11!H190-RealAuthFY10!H190)/RealAuthFY10!H190),"",(RealAuthFY11!H190-RealAuthFY10!H190)/RealAuthFY10!H190)</f>
        <v/>
      </c>
      <c r="I190" s="139">
        <f>IF(ISERROR((RealAuthFY11!I190-RealAuthFY10!I190)/RealAuthFY10!I190),"",(RealAuthFY11!I190-RealAuthFY10!I190)/RealAuthFY10!I190)</f>
        <v>5.1147079979084978E-2</v>
      </c>
      <c r="J190" s="139">
        <f>IF(ISERROR((RealAuthFY11!J190-RealAuthFY10!J190)/RealAuthFY10!J190),"",(RealAuthFY11!J190-RealAuthFY10!J190)/RealAuthFY10!J190)</f>
        <v>0.52959849004804394</v>
      </c>
      <c r="K190" s="139" t="str">
        <f>IF(ISERROR((RealAuthFY11!K190-RealAuthFY10!K190)/RealAuthFY10!K190),"",(RealAuthFY11!K190-RealAuthFY10!K190)/RealAuthFY10!K190)</f>
        <v/>
      </c>
      <c r="L190" s="139">
        <f>IF(ISERROR((RealAuthFY11!L190-RealAuthFY10!L190)/RealAuthFY10!L190),"",(RealAuthFY11!L190-RealAuthFY10!L190)/RealAuthFY10!L190)</f>
        <v>1.973232669869595E-2</v>
      </c>
      <c r="M190" s="139">
        <f>IF(ISERROR((RealAuthFY11!M190-RealAuthFY10!M190)/RealAuthFY10!M190),"",(RealAuthFY11!M190-RealAuthFY10!M190)/RealAuthFY10!M190)</f>
        <v>51.210295126973236</v>
      </c>
      <c r="N190" s="139">
        <f>IF(ISERROR((RealAuthFY11!N190-RealAuthFY10!N190)/RealAuthFY10!N190),"",(RealAuthFY11!N190-RealAuthFY10!N190)/RealAuthFY10!N190)</f>
        <v>0</v>
      </c>
      <c r="O190" s="139" t="str">
        <f>IF(ISERROR((RealAuthFY11!O190-RealAuthFY10!O190)/RealAuthFY10!O190),"",(RealAuthFY11!O190-RealAuthFY10!O190)/RealAuthFY10!O190)</f>
        <v/>
      </c>
      <c r="P190" s="139" t="str">
        <f>IF(ISERROR((RealAuthFY11!P190-RealAuthFY10!P190)/RealAuthFY10!P190),"",(RealAuthFY11!P190-RealAuthFY10!P190)/RealAuthFY10!P190)</f>
        <v/>
      </c>
      <c r="Q190" s="139" t="str">
        <f>IF(ISERROR((RealAuthFY11!Q190-RealAuthFY10!Q190)/RealAuthFY10!Q190),"",(RealAuthFY11!Q190-RealAuthFY10!Q190)/RealAuthFY10!Q190)</f>
        <v/>
      </c>
      <c r="R190" s="139">
        <f>IF(ISERROR((RealAuthFY11!R190-RealAuthFY10!R190)/RealAuthFY10!R190),"",(RealAuthFY11!R190-RealAuthFY10!R190)/RealAuthFY10!R190)</f>
        <v>3.7914912600891046</v>
      </c>
      <c r="S190" s="139">
        <f>IF(ISERROR((RealAuthFY11!S190-RealAuthFY10!S190)/RealAuthFY10!S190),"",(RealAuthFY11!S190-RealAuthFY10!S190)/RealAuthFY10!S190)</f>
        <v>3.7918153148572755</v>
      </c>
      <c r="T190" s="139">
        <f>IF(ISERROR((RealAuthFY11!T190-RealAuthFY10!T190)/RealAuthFY10!T190),"",(RealAuthFY11!T190-RealAuthFY10!T190)/RealAuthFY10!T190)</f>
        <v>3.7915080761100781</v>
      </c>
      <c r="U190" s="139">
        <f>IF(ISERROR((RealAuthFY11!U190-RealAuthFY10!U190)/RealAuthFY10!U190),"",(RealAuthFY11!U190-RealAuthFY10!U190)/RealAuthFY10!U190)</f>
        <v>0.13382180615226769</v>
      </c>
    </row>
    <row r="191" spans="1:21" s="51" customFormat="1" ht="11.5" x14ac:dyDescent="0.25">
      <c r="A191" s="51">
        <f>'FY2016 RPDC '!A187</f>
        <v>186</v>
      </c>
      <c r="B191" s="51">
        <f>'FY2016 RPDC '!B187</f>
        <v>4104</v>
      </c>
      <c r="C191" s="51">
        <f>'FY2016 RPDC '!C187</f>
        <v>4104</v>
      </c>
      <c r="D191" s="56" t="str">
        <f>'FY2016 RPDC '!D187</f>
        <v>MARSHALLTOWN</v>
      </c>
      <c r="E191" s="139">
        <f>IF(ISERROR((RealAuthFY11!E191-RealAuthFY10!E191)/RealAuthFY10!E191),"",(RealAuthFY11!E191-RealAuthFY10!E191)/RealAuthFY10!E191)</f>
        <v>-6.495314094831586E-4</v>
      </c>
      <c r="F191" s="139">
        <f>IF(ISERROR((RealAuthFY11!F191-RealAuthFY10!F191)/RealAuthFY10!F191),"",(RealAuthFY11!F191-RealAuthFY10!F191)/RealAuthFY10!F191)</f>
        <v>1.2486343062275636E-2</v>
      </c>
      <c r="G191" s="139">
        <f>IF(ISERROR((RealAuthFY11!G191-RealAuthFY10!G191)/RealAuthFY10!G191),"",(RealAuthFY11!G191-RealAuthFY10!G191)/RealAuthFY10!G191)</f>
        <v>1.1828686726844884E-2</v>
      </c>
      <c r="H191" s="139" t="str">
        <f>IF(ISERROR((RealAuthFY11!H191-RealAuthFY10!H191)/RealAuthFY10!H191),"",(RealAuthFY11!H191-RealAuthFY10!H191)/RealAuthFY10!H191)</f>
        <v/>
      </c>
      <c r="I191" s="139">
        <f>IF(ISERROR((RealAuthFY11!I191-RealAuthFY10!I191)/RealAuthFY10!I191),"",(RealAuthFY11!I191-RealAuthFY10!I191)/RealAuthFY10!I191)</f>
        <v>1.1828686726844884E-2</v>
      </c>
      <c r="J191" s="139">
        <f>IF(ISERROR((RealAuthFY11!J191-RealAuthFY10!J191)/RealAuthFY10!J191),"",(RealAuthFY11!J191-RealAuthFY10!J191)/RealAuthFY10!J191)</f>
        <v>1.7898224166073707E-3</v>
      </c>
      <c r="K191" s="139">
        <f>IF(ISERROR((RealAuthFY11!K191-RealAuthFY10!K191)/RealAuthFY10!K191),"",(RealAuthFY11!K191-RealAuthFY10!K191)/RealAuthFY10!K191)</f>
        <v>-0.49013383665065202</v>
      </c>
      <c r="L191" s="139">
        <f>IF(ISERROR((RealAuthFY11!L191-RealAuthFY10!L191)/RealAuthFY10!L191),"",(RealAuthFY11!L191-RealAuthFY10!L191)/RealAuthFY10!L191)</f>
        <v>0.41523598611921791</v>
      </c>
      <c r="M191" s="139">
        <f>IF(ISERROR((RealAuthFY11!M191-RealAuthFY10!M191)/RealAuthFY10!M191),"",(RealAuthFY11!M191-RealAuthFY10!M191)/RealAuthFY10!M191)</f>
        <v>-0.3249659245797365</v>
      </c>
      <c r="N191" s="139">
        <f>IF(ISERROR((RealAuthFY11!N191-RealAuthFY10!N191)/RealAuthFY10!N191),"",(RealAuthFY11!N191-RealAuthFY10!N191)/RealAuthFY10!N191)</f>
        <v>0</v>
      </c>
      <c r="O191" s="139" t="str">
        <f>IF(ISERROR((RealAuthFY11!O191-RealAuthFY10!O191)/RealAuthFY10!O191),"",(RealAuthFY11!O191-RealAuthFY10!O191)/RealAuthFY10!O191)</f>
        <v/>
      </c>
      <c r="P191" s="139" t="str">
        <f>IF(ISERROR((RealAuthFY11!P191-RealAuthFY10!P191)/RealAuthFY10!P191),"",(RealAuthFY11!P191-RealAuthFY10!P191)/RealAuthFY10!P191)</f>
        <v/>
      </c>
      <c r="Q191" s="139" t="str">
        <f>IF(ISERROR((RealAuthFY11!Q191-RealAuthFY10!Q191)/RealAuthFY10!Q191),"",(RealAuthFY11!Q191-RealAuthFY10!Q191)/RealAuthFY10!Q191)</f>
        <v/>
      </c>
      <c r="R191" s="139">
        <f>IF(ISERROR((RealAuthFY11!R191-RealAuthFY10!R191)/RealAuthFY10!R191),"",(RealAuthFY11!R191-RealAuthFY10!R191)/RealAuthFY10!R191)</f>
        <v>7.3361755992240774</v>
      </c>
      <c r="S191" s="139">
        <f>IF(ISERROR((RealAuthFY11!S191-RealAuthFY10!S191)/RealAuthFY10!S191),"",(RealAuthFY11!S191-RealAuthFY10!S191)/RealAuthFY10!S191)</f>
        <v>7.3360517135427168</v>
      </c>
      <c r="T191" s="139">
        <f>IF(ISERROR((RealAuthFY11!T191-RealAuthFY10!T191)/RealAuthFY10!T191),"",(RealAuthFY11!T191-RealAuthFY10!T191)/RealAuthFY10!T191)</f>
        <v>7.3371111600434071</v>
      </c>
      <c r="U191" s="139">
        <f>IF(ISERROR((RealAuthFY11!U191-RealAuthFY10!U191)/RealAuthFY10!U191),"",(RealAuthFY11!U191-RealAuthFY10!U191)/RealAuthFY10!U191)</f>
        <v>9.8579029379864444E-2</v>
      </c>
    </row>
    <row r="192" spans="1:21" s="51" customFormat="1" ht="11.5" x14ac:dyDescent="0.25">
      <c r="A192" s="51">
        <f>'FY2016 RPDC '!A188</f>
        <v>187</v>
      </c>
      <c r="B192" s="51">
        <f>'FY2016 RPDC '!B188</f>
        <v>4122</v>
      </c>
      <c r="C192" s="51">
        <f>'FY2016 RPDC '!C188</f>
        <v>4122</v>
      </c>
      <c r="D192" s="56" t="str">
        <f>'FY2016 RPDC '!D188</f>
        <v>MARTENSDALE-ST MARYS</v>
      </c>
      <c r="E192" s="139">
        <f>IF(ISERROR((RealAuthFY11!E192-RealAuthFY10!E192)/RealAuthFY10!E192),"",(RealAuthFY11!E192-RealAuthFY10!E192)/RealAuthFY10!E192)</f>
        <v>-9.0480678605088689E-3</v>
      </c>
      <c r="F192" s="139">
        <f>IF(ISERROR((RealAuthFY11!F192-RealAuthFY10!F192)/RealAuthFY10!F192),"",(RealAuthFY11!F192-RealAuthFY10!F192)/RealAuthFY10!F192)</f>
        <v>1.2566760917373547E-2</v>
      </c>
      <c r="G192" s="139">
        <f>IF(ISERROR((RealAuthFY11!G192-RealAuthFY10!G192)/RealAuthFY10!G192),"",(RealAuthFY11!G192-RealAuthFY10!G192)/RealAuthFY10!G192)</f>
        <v>3.4049881512974605E-3</v>
      </c>
      <c r="H192" s="139" t="str">
        <f>IF(ISERROR((RealAuthFY11!H192-RealAuthFY10!H192)/RealAuthFY10!H192),"",(RealAuthFY11!H192-RealAuthFY10!H192)/RealAuthFY10!H192)</f>
        <v/>
      </c>
      <c r="I192" s="139">
        <f>IF(ISERROR((RealAuthFY11!I192-RealAuthFY10!I192)/RealAuthFY10!I192),"",(RealAuthFY11!I192-RealAuthFY10!I192)/RealAuthFY10!I192)</f>
        <v>9.9999999999999672E-3</v>
      </c>
      <c r="J192" s="139">
        <f>IF(ISERROR((RealAuthFY11!J192-RealAuthFY10!J192)/RealAuthFY10!J192),"",(RealAuthFY11!J192-RealAuthFY10!J192)/RealAuthFY10!J192)</f>
        <v>0.23831463225078606</v>
      </c>
      <c r="K192" s="139">
        <f>IF(ISERROR((RealAuthFY11!K192-RealAuthFY10!K192)/RealAuthFY10!K192),"",(RealAuthFY11!K192-RealAuthFY10!K192)/RealAuthFY10!K192)</f>
        <v>5.5839184759795293</v>
      </c>
      <c r="L192" s="139">
        <f>IF(ISERROR((RealAuthFY11!L192-RealAuthFY10!L192)/RealAuthFY10!L192),"",(RealAuthFY11!L192-RealAuthFY10!L192)/RealAuthFY10!L192)</f>
        <v>-0.3167835661896411</v>
      </c>
      <c r="M192" s="139">
        <f>IF(ISERROR((RealAuthFY11!M192-RealAuthFY10!M192)/RealAuthFY10!M192),"",(RealAuthFY11!M192-RealAuthFY10!M192)/RealAuthFY10!M192)</f>
        <v>4.534508254345349</v>
      </c>
      <c r="N192" s="139">
        <f>IF(ISERROR((RealAuthFY11!N192-RealAuthFY10!N192)/RealAuthFY10!N192),"",(RealAuthFY11!N192-RealAuthFY10!N192)/RealAuthFY10!N192)</f>
        <v>0</v>
      </c>
      <c r="O192" s="139">
        <f>IF(ISERROR((RealAuthFY11!O192-RealAuthFY10!O192)/RealAuthFY10!O192),"",(RealAuthFY11!O192-RealAuthFY10!O192)/RealAuthFY10!O192)</f>
        <v>0</v>
      </c>
      <c r="P192" s="139" t="str">
        <f>IF(ISERROR((RealAuthFY11!P192-RealAuthFY10!P192)/RealAuthFY10!P192),"",(RealAuthFY11!P192-RealAuthFY10!P192)/RealAuthFY10!P192)</f>
        <v/>
      </c>
      <c r="Q192" s="139">
        <f>IF(ISERROR((RealAuthFY11!Q192-RealAuthFY10!Q192)/RealAuthFY10!Q192),"",(RealAuthFY11!Q192-RealAuthFY10!Q192)/RealAuthFY10!Q192)</f>
        <v>-0.33094349227897496</v>
      </c>
      <c r="R192" s="139">
        <f>IF(ISERROR((RealAuthFY11!R192-RealAuthFY10!R192)/RealAuthFY10!R192),"",(RealAuthFY11!R192-RealAuthFY10!R192)/RealAuthFY10!R192)</f>
        <v>2.8022849000113387E-2</v>
      </c>
      <c r="S192" s="139">
        <f>IF(ISERROR((RealAuthFY11!S192-RealAuthFY10!S192)/RealAuthFY10!S192),"",(RealAuthFY11!S192-RealAuthFY10!S192)/RealAuthFY10!S192)</f>
        <v>2.7993951540230735E-2</v>
      </c>
      <c r="T192" s="139">
        <f>IF(ISERROR((RealAuthFY11!T192-RealAuthFY10!T192)/RealAuthFY10!T192),"",(RealAuthFY11!T192-RealAuthFY10!T192)/RealAuthFY10!T192)</f>
        <v>2.7950670566414829E-2</v>
      </c>
      <c r="U192" s="139">
        <f>IF(ISERROR((RealAuthFY11!U192-RealAuthFY10!U192)/RealAuthFY10!U192),"",(RealAuthFY11!U192-RealAuthFY10!U192)/RealAuthFY10!U192)</f>
        <v>-9.2937335449774713E-2</v>
      </c>
    </row>
    <row r="193" spans="1:21" s="51" customFormat="1" ht="11.5" x14ac:dyDescent="0.25">
      <c r="A193" s="51">
        <f>'FY2016 RPDC '!A189</f>
        <v>188</v>
      </c>
      <c r="B193" s="51">
        <f>'FY2016 RPDC '!B189</f>
        <v>4131</v>
      </c>
      <c r="C193" s="51">
        <f>'FY2016 RPDC '!C189</f>
        <v>4131</v>
      </c>
      <c r="D193" s="56" t="str">
        <f>'FY2016 RPDC '!D189</f>
        <v>MASON CITY</v>
      </c>
      <c r="E193" s="139">
        <f>IF(ISERROR((RealAuthFY11!E193-RealAuthFY10!E193)/RealAuthFY10!E193),"",(RealAuthFY11!E193-RealAuthFY10!E193)/RealAuthFY10!E193)</f>
        <v>5.5843423631433894E-3</v>
      </c>
      <c r="F193" s="139">
        <f>IF(ISERROR((RealAuthFY11!F193-RealAuthFY10!F193)/RealAuthFY10!F193),"",(RealAuthFY11!F193-RealAuthFY10!F193)/RealAuthFY10!F193)</f>
        <v>1.2426219322771047E-2</v>
      </c>
      <c r="G193" s="139">
        <f>IF(ISERROR((RealAuthFY11!G193-RealAuthFY10!G193)/RealAuthFY10!G193),"",(RealAuthFY11!G193-RealAuthFY10!G193)/RealAuthFY10!G193)</f>
        <v>1.8079936966471401E-2</v>
      </c>
      <c r="H193" s="139" t="str">
        <f>IF(ISERROR((RealAuthFY11!H193-RealAuthFY10!H193)/RealAuthFY10!H193),"",(RealAuthFY11!H193-RealAuthFY10!H193)/RealAuthFY10!H193)</f>
        <v/>
      </c>
      <c r="I193" s="139">
        <f>IF(ISERROR((RealAuthFY11!I193-RealAuthFY10!I193)/RealAuthFY10!I193),"",(RealAuthFY11!I193-RealAuthFY10!I193)/RealAuthFY10!I193)</f>
        <v>1.8079936966471401E-2</v>
      </c>
      <c r="J193" s="139">
        <f>IF(ISERROR((RealAuthFY11!J193-RealAuthFY10!J193)/RealAuthFY10!J193),"",(RealAuthFY11!J193-RealAuthFY10!J193)/RealAuthFY10!J193)</f>
        <v>0.19478403011690112</v>
      </c>
      <c r="K193" s="139">
        <f>IF(ISERROR((RealAuthFY11!K193-RealAuthFY10!K193)/RealAuthFY10!K193),"",(RealAuthFY11!K193-RealAuthFY10!K193)/RealAuthFY10!K193)</f>
        <v>1.9937586685159502E-2</v>
      </c>
      <c r="L193" s="139">
        <f>IF(ISERROR((RealAuthFY11!L193-RealAuthFY10!L193)/RealAuthFY10!L193),"",(RealAuthFY11!L193-RealAuthFY10!L193)/RealAuthFY10!L193)</f>
        <v>0.13629666347600161</v>
      </c>
      <c r="M193" s="139">
        <f>IF(ISERROR((RealAuthFY11!M193-RealAuthFY10!M193)/RealAuthFY10!M193),"",(RealAuthFY11!M193-RealAuthFY10!M193)/RealAuthFY10!M193)</f>
        <v>-1.4353418384427863E-2</v>
      </c>
      <c r="N193" s="139" t="str">
        <f>IF(ISERROR((RealAuthFY11!N193-RealAuthFY10!N193)/RealAuthFY10!N193),"",(RealAuthFY11!N193-RealAuthFY10!N193)/RealAuthFY10!N193)</f>
        <v/>
      </c>
      <c r="O193" s="139" t="str">
        <f>IF(ISERROR((RealAuthFY11!O193-RealAuthFY10!O193)/RealAuthFY10!O193),"",(RealAuthFY11!O193-RealAuthFY10!O193)/RealAuthFY10!O193)</f>
        <v/>
      </c>
      <c r="P193" s="139">
        <f>IF(ISERROR((RealAuthFY11!P193-RealAuthFY10!P193)/RealAuthFY10!P193),"",(RealAuthFY11!P193-RealAuthFY10!P193)/RealAuthFY10!P193)</f>
        <v>3.0797503467406377</v>
      </c>
      <c r="Q193" s="139" t="str">
        <f>IF(ISERROR((RealAuthFY11!Q193-RealAuthFY10!Q193)/RealAuthFY10!Q193),"",(RealAuthFY11!Q193-RealAuthFY10!Q193)/RealAuthFY10!Q193)</f>
        <v/>
      </c>
      <c r="R193" s="139">
        <f>IF(ISERROR((RealAuthFY11!R193-RealAuthFY10!R193)/RealAuthFY10!R193),"",(RealAuthFY11!R193-RealAuthFY10!R193)/RealAuthFY10!R193)</f>
        <v>1.5547755900993563</v>
      </c>
      <c r="S193" s="139">
        <f>IF(ISERROR((RealAuthFY11!S193-RealAuthFY10!S193)/RealAuthFY10!S193),"",(RealAuthFY11!S193-RealAuthFY10!S193)/RealAuthFY10!S193)</f>
        <v>1.5547342767080394</v>
      </c>
      <c r="T193" s="139">
        <f>IF(ISERROR((RealAuthFY11!T193-RealAuthFY10!T193)/RealAuthFY10!T193),"",(RealAuthFY11!T193-RealAuthFY10!T193)/RealAuthFY10!T193)</f>
        <v>1.5546714873073662</v>
      </c>
      <c r="U193" s="139">
        <f>IF(ISERROR((RealAuthFY11!U193-RealAuthFY10!U193)/RealAuthFY10!U193),"",(RealAuthFY11!U193-RealAuthFY10!U193)/RealAuthFY10!U193)</f>
        <v>8.4043560578279872E-2</v>
      </c>
    </row>
    <row r="194" spans="1:21" s="51" customFormat="1" ht="11.5" x14ac:dyDescent="0.25">
      <c r="A194" s="51">
        <f>'FY2016 RPDC '!A190</f>
        <v>189</v>
      </c>
      <c r="B194" s="51">
        <f>'FY2016 RPDC '!B190</f>
        <v>4203</v>
      </c>
      <c r="C194" s="51">
        <f>'FY2016 RPDC '!C190</f>
        <v>4203</v>
      </c>
      <c r="D194" s="56" t="str">
        <f>'FY2016 RPDC '!D190</f>
        <v>MEDIAPOLIS</v>
      </c>
      <c r="E194" s="139">
        <f>IF(ISERROR((RealAuthFY11!E194-RealAuthFY10!E194)/RealAuthFY10!E194),"",(RealAuthFY11!E194-RealAuthFY10!E194)/RealAuthFY10!E194)</f>
        <v>2.632293080054271E-2</v>
      </c>
      <c r="F194" s="139">
        <f>IF(ISERROR((RealAuthFY11!F194-RealAuthFY10!F194)/RealAuthFY10!F194),"",(RealAuthFY11!F194-RealAuthFY10!F194)/RealAuthFY10!F194)</f>
        <v>1.2566760917373547E-2</v>
      </c>
      <c r="G194" s="139">
        <f>IF(ISERROR((RealAuthFY11!G194-RealAuthFY10!G194)/RealAuthFY10!G194),"",(RealAuthFY11!G194-RealAuthFY10!G194)/RealAuthFY10!G194)</f>
        <v>3.9220485695931159E-2</v>
      </c>
      <c r="H194" s="139" t="str">
        <f>IF(ISERROR((RealAuthFY11!H194-RealAuthFY10!H194)/RealAuthFY10!H194),"",(RealAuthFY11!H194-RealAuthFY10!H194)/RealAuthFY10!H194)</f>
        <v/>
      </c>
      <c r="I194" s="139">
        <f>IF(ISERROR((RealAuthFY11!I194-RealAuthFY10!I194)/RealAuthFY10!I194),"",(RealAuthFY11!I194-RealAuthFY10!I194)/RealAuthFY10!I194)</f>
        <v>3.9220485695931159E-2</v>
      </c>
      <c r="J194" s="139">
        <f>IF(ISERROR((RealAuthFY11!J194-RealAuthFY10!J194)/RealAuthFY10!J194),"",(RealAuthFY11!J194-RealAuthFY10!J194)/RealAuthFY10!J194)</f>
        <v>-8.4693542686928858E-2</v>
      </c>
      <c r="K194" s="139">
        <f>IF(ISERROR((RealAuthFY11!K194-RealAuthFY10!K194)/RealAuthFY10!K194),"",(RealAuthFY11!K194-RealAuthFY10!K194)/RealAuthFY10!K194)</f>
        <v>-0.38810344827586207</v>
      </c>
      <c r="L194" s="139">
        <f>IF(ISERROR((RealAuthFY11!L194-RealAuthFY10!L194)/RealAuthFY10!L194),"",(RealAuthFY11!L194-RealAuthFY10!L194)/RealAuthFY10!L194)</f>
        <v>-0.12586206896551724</v>
      </c>
      <c r="M194" s="139">
        <f>IF(ISERROR((RealAuthFY11!M194-RealAuthFY10!M194)/RealAuthFY10!M194),"",(RealAuthFY11!M194-RealAuthFY10!M194)/RealAuthFY10!M194)</f>
        <v>1.039655172413793</v>
      </c>
      <c r="N194" s="139">
        <f>IF(ISERROR((RealAuthFY11!N194-RealAuthFY10!N194)/RealAuthFY10!N194),"",(RealAuthFY11!N194-RealAuthFY10!N194)/RealAuthFY10!N194)</f>
        <v>0</v>
      </c>
      <c r="O194" s="139" t="str">
        <f>IF(ISERROR((RealAuthFY11!O194-RealAuthFY10!O194)/RealAuthFY10!O194),"",(RealAuthFY11!O194-RealAuthFY10!O194)/RealAuthFY10!O194)</f>
        <v/>
      </c>
      <c r="P194" s="139">
        <f>IF(ISERROR((RealAuthFY11!P194-RealAuthFY10!P194)/RealAuthFY10!P194),"",(RealAuthFY11!P194-RealAuthFY10!P194)/RealAuthFY10!P194)</f>
        <v>1.9827586206896574E-2</v>
      </c>
      <c r="Q194" s="139">
        <f>IF(ISERROR((RealAuthFY11!Q194-RealAuthFY10!Q194)/RealAuthFY10!Q194),"",(RealAuthFY11!Q194-RealAuthFY10!Q194)/RealAuthFY10!Q194)</f>
        <v>-8.2155172413792998E-2</v>
      </c>
      <c r="R194" s="139">
        <f>IF(ISERROR((RealAuthFY11!R194-RealAuthFY10!R194)/RealAuthFY10!R194),"",(RealAuthFY11!R194-RealAuthFY10!R194)/RealAuthFY10!R194)</f>
        <v>9.1424023805862858E-7</v>
      </c>
      <c r="S194" s="139">
        <f>IF(ISERROR((RealAuthFY11!S194-RealAuthFY10!S194)/RealAuthFY10!S194),"",(RealAuthFY11!S194-RealAuthFY10!S194)/RealAuthFY10!S194)</f>
        <v>-8.7566484403711788E-6</v>
      </c>
      <c r="T194" s="139">
        <f>IF(ISERROR((RealAuthFY11!T194-RealAuthFY10!T194)/RealAuthFY10!T194),"",(RealAuthFY11!T194-RealAuthFY10!T194)/RealAuthFY10!T194)</f>
        <v>-6.2465724881546443E-6</v>
      </c>
      <c r="U194" s="139">
        <f>IF(ISERROR((RealAuthFY11!U194-RealAuthFY10!U194)/RealAuthFY10!U194),"",(RealAuthFY11!U194-RealAuthFY10!U194)/RealAuthFY10!U194)</f>
        <v>3.5503928315777367E-2</v>
      </c>
    </row>
    <row r="195" spans="1:21" s="51" customFormat="1" ht="11.5" x14ac:dyDescent="0.25">
      <c r="A195" s="51">
        <f>'FY2016 RPDC '!A191</f>
        <v>190</v>
      </c>
      <c r="B195" s="51">
        <f>'FY2016 RPDC '!B191</f>
        <v>4212</v>
      </c>
      <c r="C195" s="51">
        <f>'FY2016 RPDC '!C191</f>
        <v>4212</v>
      </c>
      <c r="D195" s="56" t="str">
        <f>'FY2016 RPDC '!D191</f>
        <v>MELCHER-DALLAS</v>
      </c>
      <c r="E195" s="139">
        <f>IF(ISERROR((RealAuthFY11!E195-RealAuthFY10!E195)/RealAuthFY10!E195),"",(RealAuthFY11!E195-RealAuthFY10!E195)/RealAuthFY10!E195)</f>
        <v>4.171974522293001E-2</v>
      </c>
      <c r="F195" s="139">
        <f>IF(ISERROR((RealAuthFY11!F195-RealAuthFY10!F195)/RealAuthFY10!F195),"",(RealAuthFY11!F195-RealAuthFY10!F195)/RealAuthFY10!F195)</f>
        <v>1.2566760917373547E-2</v>
      </c>
      <c r="G195" s="139">
        <f>IF(ISERROR((RealAuthFY11!G195-RealAuthFY10!G195)/RealAuthFY10!G195),"",(RealAuthFY11!G195-RealAuthFY10!G195)/RealAuthFY10!G195)</f>
        <v>5.4810788204053829E-2</v>
      </c>
      <c r="H195" s="139" t="str">
        <f>IF(ISERROR((RealAuthFY11!H195-RealAuthFY10!H195)/RealAuthFY10!H195),"",(RealAuthFY11!H195-RealAuthFY10!H195)/RealAuthFY10!H195)</f>
        <v/>
      </c>
      <c r="I195" s="139">
        <f>IF(ISERROR((RealAuthFY11!I195-RealAuthFY10!I195)/RealAuthFY10!I195),"",(RealAuthFY11!I195-RealAuthFY10!I195)/RealAuthFY10!I195)</f>
        <v>5.4810788204053829E-2</v>
      </c>
      <c r="J195" s="139">
        <f>IF(ISERROR((RealAuthFY11!J195-RealAuthFY10!J195)/RealAuthFY10!J195),"",(RealAuthFY11!J195-RealAuthFY10!J195)/RealAuthFY10!J195)</f>
        <v>0.12388032931594144</v>
      </c>
      <c r="K195" s="139">
        <f>IF(ISERROR((RealAuthFY11!K195-RealAuthFY10!K195)/RealAuthFY10!K195),"",(RealAuthFY11!K195-RealAuthFY10!K195)/RealAuthFY10!K195)</f>
        <v>-0.38810959848354298</v>
      </c>
      <c r="L195" s="139">
        <f>IF(ISERROR((RealAuthFY11!L195-RealAuthFY10!L195)/RealAuthFY10!L195),"",(RealAuthFY11!L195-RealAuthFY10!L195)/RealAuthFY10!L195)</f>
        <v>9.3836336044204216E-2</v>
      </c>
      <c r="M195" s="139">
        <f>IF(ISERROR((RealAuthFY11!M195-RealAuthFY10!M195)/RealAuthFY10!M195),"",(RealAuthFY11!M195-RealAuthFY10!M195)/RealAuthFY10!M195)</f>
        <v>-1</v>
      </c>
      <c r="N195" s="139">
        <f>IF(ISERROR((RealAuthFY11!N195-RealAuthFY10!N195)/RealAuthFY10!N195),"",(RealAuthFY11!N195-RealAuthFY10!N195)/RealAuthFY10!N195)</f>
        <v>0</v>
      </c>
      <c r="O195" s="139" t="str">
        <f>IF(ISERROR((RealAuthFY11!O195-RealAuthFY10!O195)/RealAuthFY10!O195),"",(RealAuthFY11!O195-RealAuthFY10!O195)/RealAuthFY10!O195)</f>
        <v/>
      </c>
      <c r="P195" s="139" t="str">
        <f>IF(ISERROR((RealAuthFY11!P195-RealAuthFY10!P195)/RealAuthFY10!P195),"",(RealAuthFY11!P195-RealAuthFY10!P195)/RealAuthFY10!P195)</f>
        <v/>
      </c>
      <c r="Q195" s="139" t="str">
        <f>IF(ISERROR((RealAuthFY11!Q195-RealAuthFY10!Q195)/RealAuthFY10!Q195),"",(RealAuthFY11!Q195-RealAuthFY10!Q195)/RealAuthFY10!Q195)</f>
        <v/>
      </c>
      <c r="R195" s="139">
        <f>IF(ISERROR((RealAuthFY11!R195-RealAuthFY10!R195)/RealAuthFY10!R195),"",(RealAuthFY11!R195-RealAuthFY10!R195)/RealAuthFY10!R195)</f>
        <v>-1.1267753358534555E-6</v>
      </c>
      <c r="S195" s="139">
        <f>IF(ISERROR((RealAuthFY11!S195-RealAuthFY10!S195)/RealAuthFY10!S195),"",(RealAuthFY11!S195-RealAuthFY10!S195)/RealAuthFY10!S195)</f>
        <v>1.5558390639987289E-5</v>
      </c>
      <c r="T195" s="139">
        <f>IF(ISERROR((RealAuthFY11!T195-RealAuthFY10!T195)/RealAuthFY10!T195),"",(RealAuthFY11!T195-RealAuthFY10!T195)/RealAuthFY10!T195)</f>
        <v>-1.9801588087462231E-5</v>
      </c>
      <c r="U195" s="139">
        <f>IF(ISERROR((RealAuthFY11!U195-RealAuthFY10!U195)/RealAuthFY10!U195),"",(RealAuthFY11!U195-RealAuthFY10!U195)/RealAuthFY10!U195)</f>
        <v>4.2030670091578078E-2</v>
      </c>
    </row>
    <row r="196" spans="1:21" s="51" customFormat="1" ht="11.5" x14ac:dyDescent="0.25">
      <c r="A196" s="51">
        <f>'FY2016 RPDC '!A192</f>
        <v>191</v>
      </c>
      <c r="B196" s="51">
        <f>'FY2016 RPDC '!B192</f>
        <v>4419</v>
      </c>
      <c r="C196" s="51">
        <f>'FY2016 RPDC '!C192</f>
        <v>4419</v>
      </c>
      <c r="D196" s="56" t="str">
        <f>'FY2016 RPDC '!D192</f>
        <v>MFL-MAR MAC</v>
      </c>
      <c r="E196" s="139">
        <f>IF(ISERROR((RealAuthFY11!E196-RealAuthFY10!E196)/RealAuthFY10!E196),"",(RealAuthFY11!E196-RealAuthFY10!E196)/RealAuthFY10!E196)</f>
        <v>-2.2538403424830131E-2</v>
      </c>
      <c r="F196" s="139">
        <f>IF(ISERROR((RealAuthFY11!F196-RealAuthFY10!F196)/RealAuthFY10!F196),"",(RealAuthFY11!F196-RealAuthFY10!F196)/RealAuthFY10!F196)</f>
        <v>1.2494143370295174E-2</v>
      </c>
      <c r="G196" s="139">
        <f>IF(ISERROR((RealAuthFY11!G196-RealAuthFY10!G196)/RealAuthFY10!G196),"",(RealAuthFY11!G196-RealAuthFY10!G196)/RealAuthFY10!G196)</f>
        <v>-1.0325935944709361E-2</v>
      </c>
      <c r="H196" s="139" t="str">
        <f>IF(ISERROR((RealAuthFY11!H196-RealAuthFY10!H196)/RealAuthFY10!H196),"",(RealAuthFY11!H196-RealAuthFY10!H196)/RealAuthFY10!H196)</f>
        <v/>
      </c>
      <c r="I196" s="139">
        <f>IF(ISERROR((RealAuthFY11!I196-RealAuthFY10!I196)/RealAuthFY10!I196),"",(RealAuthFY11!I196-RealAuthFY10!I196)/RealAuthFY10!I196)</f>
        <v>9.9999999999999777E-3</v>
      </c>
      <c r="J196" s="139">
        <f>IF(ISERROR((RealAuthFY11!J196-RealAuthFY10!J196)/RealAuthFY10!J196),"",(RealAuthFY11!J196-RealAuthFY10!J196)/RealAuthFY10!J196)</f>
        <v>8.7607907953853217E-2</v>
      </c>
      <c r="K196" s="139">
        <f>IF(ISERROR((RealAuthFY11!K196-RealAuthFY10!K196)/RealAuthFY10!K196),"",(RealAuthFY11!K196-RealAuthFY10!K196)/RealAuthFY10!K196)</f>
        <v>1.6622657580919933</v>
      </c>
      <c r="L196" s="139">
        <f>IF(ISERROR((RealAuthFY11!L196-RealAuthFY10!L196)/RealAuthFY10!L196),"",(RealAuthFY11!L196-RealAuthFY10!L196)/RealAuthFY10!L196)</f>
        <v>3.3686141643023762E-2</v>
      </c>
      <c r="M196" s="139">
        <f>IF(ISERROR((RealAuthFY11!M196-RealAuthFY10!M196)/RealAuthFY10!M196),"",(RealAuthFY11!M196-RealAuthFY10!M196)/RealAuthFY10!M196)</f>
        <v>-0.49020442930153324</v>
      </c>
      <c r="N196" s="139">
        <f>IF(ISERROR((RealAuthFY11!N196-RealAuthFY10!N196)/RealAuthFY10!N196),"",(RealAuthFY11!N196-RealAuthFY10!N196)/RealAuthFY10!N196)</f>
        <v>0</v>
      </c>
      <c r="O196" s="139" t="str">
        <f>IF(ISERROR((RealAuthFY11!O196-RealAuthFY10!O196)/RealAuthFY10!O196),"",(RealAuthFY11!O196-RealAuthFY10!O196)/RealAuthFY10!O196)</f>
        <v/>
      </c>
      <c r="P196" s="139" t="str">
        <f>IF(ISERROR((RealAuthFY11!P196-RealAuthFY10!P196)/RealAuthFY10!P196),"",(RealAuthFY11!P196-RealAuthFY10!P196)/RealAuthFY10!P196)</f>
        <v/>
      </c>
      <c r="Q196" s="139" t="str">
        <f>IF(ISERROR((RealAuthFY11!Q196-RealAuthFY10!Q196)/RealAuthFY10!Q196),"",(RealAuthFY11!Q196-RealAuthFY10!Q196)/RealAuthFY10!Q196)</f>
        <v/>
      </c>
      <c r="R196" s="139">
        <f>IF(ISERROR((RealAuthFY11!R196-RealAuthFY10!R196)/RealAuthFY10!R196),"",(RealAuthFY11!R196-RealAuthFY10!R196)/RealAuthFY10!R196)</f>
        <v>-4.0192909874127751E-7</v>
      </c>
      <c r="S196" s="139">
        <f>IF(ISERROR((RealAuthFY11!S196-RealAuthFY10!S196)/RealAuthFY10!S196),"",(RealAuthFY11!S196-RealAuthFY10!S196)/RealAuthFY10!S196)</f>
        <v>6.8983405353514283E-7</v>
      </c>
      <c r="T196" s="139">
        <f>IF(ISERROR((RealAuthFY11!T196-RealAuthFY10!T196)/RealAuthFY10!T196),"",(RealAuthFY11!T196-RealAuthFY10!T196)/RealAuthFY10!T196)</f>
        <v>-1.8475242354153464E-6</v>
      </c>
      <c r="U196" s="139">
        <f>IF(ISERROR((RealAuthFY11!U196-RealAuthFY10!U196)/RealAuthFY10!U196),"",(RealAuthFY11!U196-RealAuthFY10!U196)/RealAuthFY10!U196)</f>
        <v>3.0391838525564895E-2</v>
      </c>
    </row>
    <row r="197" spans="1:21" s="51" customFormat="1" ht="11.5" x14ac:dyDescent="0.25">
      <c r="A197" s="51">
        <f>'FY2016 RPDC '!A193</f>
        <v>192</v>
      </c>
      <c r="B197" s="51">
        <f>'FY2016 RPDC '!B193</f>
        <v>4269</v>
      </c>
      <c r="C197" s="51">
        <f>'FY2016 RPDC '!C193</f>
        <v>4269</v>
      </c>
      <c r="D197" s="56" t="str">
        <f>'FY2016 RPDC '!D193</f>
        <v>MIDLAND</v>
      </c>
      <c r="E197" s="139">
        <f>IF(ISERROR((RealAuthFY11!E197-RealAuthFY10!E197)/RealAuthFY10!E197),"",(RealAuthFY11!E197-RealAuthFY10!E197)/RealAuthFY10!E197)</f>
        <v>-4.8736462093862815E-2</v>
      </c>
      <c r="F197" s="139">
        <f>IF(ISERROR((RealAuthFY11!F197-RealAuthFY10!F197)/RealAuthFY10!F197),"",(RealAuthFY11!F197-RealAuthFY10!F197)/RealAuthFY10!F197)</f>
        <v>1.2393493415956624E-2</v>
      </c>
      <c r="G197" s="139">
        <f>IF(ISERROR((RealAuthFY11!G197-RealAuthFY10!G197)/RealAuthFY10!G197),"",(RealAuthFY11!G197-RealAuthFY10!G197)/RealAuthFY10!G197)</f>
        <v>-3.6946983699983504E-2</v>
      </c>
      <c r="H197" s="139" t="str">
        <f>IF(ISERROR((RealAuthFY11!H197-RealAuthFY10!H197)/RealAuthFY10!H197),"",(RealAuthFY11!H197-RealAuthFY10!H197)/RealAuthFY10!H197)</f>
        <v/>
      </c>
      <c r="I197" s="139">
        <f>IF(ISERROR((RealAuthFY11!I197-RealAuthFY10!I197)/RealAuthFY10!I197),"",(RealAuthFY11!I197-RealAuthFY10!I197)/RealAuthFY10!I197)</f>
        <v>1.0000000000000052E-2</v>
      </c>
      <c r="J197" s="139">
        <f>IF(ISERROR((RealAuthFY11!J197-RealAuthFY10!J197)/RealAuthFY10!J197),"",(RealAuthFY11!J197-RealAuthFY10!J197)/RealAuthFY10!J197)</f>
        <v>-1.0528671480733248E-2</v>
      </c>
      <c r="K197" s="139">
        <f>IF(ISERROR((RealAuthFY11!K197-RealAuthFY10!K197)/RealAuthFY10!K197),"",(RealAuthFY11!K197-RealAuthFY10!K197)/RealAuthFY10!K197)</f>
        <v>-0.32984777315987507</v>
      </c>
      <c r="L197" s="139">
        <f>IF(ISERROR((RealAuthFY11!L197-RealAuthFY10!L197)/RealAuthFY10!L197),"",(RealAuthFY11!L197-RealAuthFY10!L197)/RealAuthFY10!L197)</f>
        <v>-8.3716348885641598E-2</v>
      </c>
      <c r="M197" s="139">
        <f>IF(ISERROR((RealAuthFY11!M197-RealAuthFY10!M197)/RealAuthFY10!M197),"",(RealAuthFY11!M197-RealAuthFY10!M197)/RealAuthFY10!M197)</f>
        <v>-0.15016927755781259</v>
      </c>
      <c r="N197" s="139">
        <f>IF(ISERROR((RealAuthFY11!N197-RealAuthFY10!N197)/RealAuthFY10!N197),"",(RealAuthFY11!N197-RealAuthFY10!N197)/RealAuthFY10!N197)</f>
        <v>0</v>
      </c>
      <c r="O197" s="139" t="str">
        <f>IF(ISERROR((RealAuthFY11!O197-RealAuthFY10!O197)/RealAuthFY10!O197),"",(RealAuthFY11!O197-RealAuthFY10!O197)/RealAuthFY10!O197)</f>
        <v/>
      </c>
      <c r="P197" s="139">
        <f>IF(ISERROR((RealAuthFY11!P197-RealAuthFY10!P197)/RealAuthFY10!P197),"",(RealAuthFY11!P197-RealAuthFY10!P197)/RealAuthFY10!P197)</f>
        <v>-0.16293596533386714</v>
      </c>
      <c r="Q197" s="139">
        <f>IF(ISERROR((RealAuthFY11!Q197-RealAuthFY10!Q197)/RealAuthFY10!Q197),"",(RealAuthFY11!Q197-RealAuthFY10!Q197)/RealAuthFY10!Q197)</f>
        <v>0.46318680907437487</v>
      </c>
      <c r="R197" s="139">
        <f>IF(ISERROR((RealAuthFY11!R197-RealAuthFY10!R197)/RealAuthFY10!R197),"",(RealAuthFY11!R197-RealAuthFY10!R197)/RealAuthFY10!R197)</f>
        <v>-5.5709759647780536E-8</v>
      </c>
      <c r="S197" s="139">
        <f>IF(ISERROR((RealAuthFY11!S197-RealAuthFY10!S197)/RealAuthFY10!S197),"",(RealAuthFY11!S197-RealAuthFY10!S197)/RealAuthFY10!S197)</f>
        <v>-6.4411845242683475E-7</v>
      </c>
      <c r="T197" s="139">
        <f>IF(ISERROR((RealAuthFY11!T197-RealAuthFY10!T197)/RealAuthFY10!T197),"",(RealAuthFY11!T197-RealAuthFY10!T197)/RealAuthFY10!T197)</f>
        <v>-1.2373090771926608E-6</v>
      </c>
      <c r="U197" s="139">
        <f>IF(ISERROR((RealAuthFY11!U197-RealAuthFY10!U197)/RealAuthFY10!U197),"",(RealAuthFY11!U197-RealAuthFY10!U197)/RealAuthFY10!U197)</f>
        <v>-1.3996633408870356E-3</v>
      </c>
    </row>
    <row r="198" spans="1:21" s="51" customFormat="1" ht="11.5" x14ac:dyDescent="0.25">
      <c r="A198" s="51">
        <f>'FY2016 RPDC '!A194</f>
        <v>193</v>
      </c>
      <c r="B198" s="51">
        <f>'FY2016 RPDC '!B194</f>
        <v>4271</v>
      </c>
      <c r="C198" s="51">
        <f>'FY2016 RPDC '!C194</f>
        <v>4271</v>
      </c>
      <c r="D198" s="56" t="str">
        <f>'FY2016 RPDC '!D194</f>
        <v>MID-PRAIRIE</v>
      </c>
      <c r="E198" s="139">
        <f>IF(ISERROR((RealAuthFY11!E198-RealAuthFY10!E198)/RealAuthFY10!E198),"",(RealAuthFY11!E198-RealAuthFY10!E198)/RealAuthFY10!E198)</f>
        <v>-1.701444622792941E-2</v>
      </c>
      <c r="F198" s="139">
        <f>IF(ISERROR((RealAuthFY11!F198-RealAuthFY10!F198)/RealAuthFY10!F198),"",(RealAuthFY11!F198-RealAuthFY10!F198)/RealAuthFY10!F198)</f>
        <v>1.2519561815336464E-2</v>
      </c>
      <c r="G198" s="139">
        <f>IF(ISERROR((RealAuthFY11!G198-RealAuthFY10!G198)/RealAuthFY10!G198),"",(RealAuthFY11!G198-RealAuthFY10!G198)/RealAuthFY10!G198)</f>
        <v>-4.7078978238971909E-3</v>
      </c>
      <c r="H198" s="139" t="str">
        <f>IF(ISERROR((RealAuthFY11!H198-RealAuthFY10!H198)/RealAuthFY10!H198),"",(RealAuthFY11!H198-RealAuthFY10!H198)/RealAuthFY10!H198)</f>
        <v/>
      </c>
      <c r="I198" s="139">
        <f>IF(ISERROR((RealAuthFY11!I198-RealAuthFY10!I198)/RealAuthFY10!I198),"",(RealAuthFY11!I198-RealAuthFY10!I198)/RealAuthFY10!I198)</f>
        <v>1.0000000000000047E-2</v>
      </c>
      <c r="J198" s="139">
        <f>IF(ISERROR((RealAuthFY11!J198-RealAuthFY10!J198)/RealAuthFY10!J198),"",(RealAuthFY11!J198-RealAuthFY10!J198)/RealAuthFY10!J198)</f>
        <v>1.5221112295863943E-2</v>
      </c>
      <c r="K198" s="139">
        <f>IF(ISERROR((RealAuthFY11!K198-RealAuthFY10!K198)/RealAuthFY10!K198),"",(RealAuthFY11!K198-RealAuthFY10!K198)/RealAuthFY10!K198)</f>
        <v>-0.49003120665742023</v>
      </c>
      <c r="L198" s="139">
        <f>IF(ISERROR((RealAuthFY11!L198-RealAuthFY10!L198)/RealAuthFY10!L198),"",(RealAuthFY11!L198-RealAuthFY10!L198)/RealAuthFY10!L198)</f>
        <v>8.8513085690164629E-3</v>
      </c>
      <c r="M198" s="139">
        <f>IF(ISERROR((RealAuthFY11!M198-RealAuthFY10!M198)/RealAuthFY10!M198),"",(RealAuthFY11!M198-RealAuthFY10!M198)/RealAuthFY10!M198)</f>
        <v>0.2239251040221914</v>
      </c>
      <c r="N198" s="139" t="str">
        <f>IF(ISERROR((RealAuthFY11!N198-RealAuthFY10!N198)/RealAuthFY10!N198),"",(RealAuthFY11!N198-RealAuthFY10!N198)/RealAuthFY10!N198)</f>
        <v/>
      </c>
      <c r="O198" s="139" t="str">
        <f>IF(ISERROR((RealAuthFY11!O198-RealAuthFY10!O198)/RealAuthFY10!O198),"",(RealAuthFY11!O198-RealAuthFY10!O198)/RealAuthFY10!O198)</f>
        <v/>
      </c>
      <c r="P198" s="139" t="str">
        <f>IF(ISERROR((RealAuthFY11!P198-RealAuthFY10!P198)/RealAuthFY10!P198),"",(RealAuthFY11!P198-RealAuthFY10!P198)/RealAuthFY10!P198)</f>
        <v/>
      </c>
      <c r="Q198" s="139" t="str">
        <f>IF(ISERROR((RealAuthFY11!Q198-RealAuthFY10!Q198)/RealAuthFY10!Q198),"",(RealAuthFY11!Q198-RealAuthFY10!Q198)/RealAuthFY10!Q198)</f>
        <v/>
      </c>
      <c r="R198" s="139">
        <f>IF(ISERROR((RealAuthFY11!R198-RealAuthFY10!R198)/RealAuthFY10!R198),"",(RealAuthFY11!R198-RealAuthFY10!R198)/RealAuthFY10!R198)</f>
        <v>1.3408271773856986</v>
      </c>
      <c r="S198" s="139">
        <f>IF(ISERROR((RealAuthFY11!S198-RealAuthFY10!S198)/RealAuthFY10!S198),"",(RealAuthFY11!S198-RealAuthFY10!S198)/RealAuthFY10!S198)</f>
        <v>1.3407808087630455</v>
      </c>
      <c r="T198" s="139">
        <f>IF(ISERROR((RealAuthFY11!T198-RealAuthFY10!T198)/RealAuthFY10!T198),"",(RealAuthFY11!T198-RealAuthFY10!T198)/RealAuthFY10!T198)</f>
        <v>1.3406638573793725</v>
      </c>
      <c r="U198" s="139">
        <f>IF(ISERROR((RealAuthFY11!U198-RealAuthFY10!U198)/RealAuthFY10!U198),"",(RealAuthFY11!U198-RealAuthFY10!U198)/RealAuthFY10!U198)</f>
        <v>6.3980437768778903E-2</v>
      </c>
    </row>
    <row r="199" spans="1:21" s="51" customFormat="1" ht="11.5" x14ac:dyDescent="0.25">
      <c r="A199" s="51">
        <f>'FY2016 RPDC '!A195</f>
        <v>194</v>
      </c>
      <c r="B199" s="51">
        <f>'FY2016 RPDC '!B195</f>
        <v>4356</v>
      </c>
      <c r="C199" s="51">
        <f>'FY2016 RPDC '!C195</f>
        <v>4356</v>
      </c>
      <c r="D199" s="56" t="str">
        <f>'FY2016 RPDC '!D195</f>
        <v>MISSOURI VALLEY</v>
      </c>
      <c r="E199" s="139">
        <f>IF(ISERROR((RealAuthFY11!E199-RealAuthFY10!E199)/RealAuthFY10!E199),"",(RealAuthFY11!E199-RealAuthFY10!E199)/RealAuthFY10!E199)</f>
        <v>-3.0027932960893934E-2</v>
      </c>
      <c r="F199" s="139">
        <f>IF(ISERROR((RealAuthFY11!F199-RealAuthFY10!F199)/RealAuthFY10!F199),"",(RealAuthFY11!F199-RealAuthFY10!F199)/RealAuthFY10!F199)</f>
        <v>1.2566760917373547E-2</v>
      </c>
      <c r="G199" s="139">
        <f>IF(ISERROR((RealAuthFY11!G199-RealAuthFY10!G199)/RealAuthFY10!G199),"",(RealAuthFY11!G199-RealAuthFY10!G199)/RealAuthFY10!G199)</f>
        <v>-1.7838489984856584E-2</v>
      </c>
      <c r="H199" s="139" t="str">
        <f>IF(ISERROR((RealAuthFY11!H199-RealAuthFY10!H199)/RealAuthFY10!H199),"",(RealAuthFY11!H199-RealAuthFY10!H199)/RealAuthFY10!H199)</f>
        <v/>
      </c>
      <c r="I199" s="139">
        <f>IF(ISERROR((RealAuthFY11!I199-RealAuthFY10!I199)/RealAuthFY10!I199),"",(RealAuthFY11!I199-RealAuthFY10!I199)/RealAuthFY10!I199)</f>
        <v>9.9999999999999863E-3</v>
      </c>
      <c r="J199" s="139">
        <f>IF(ISERROR((RealAuthFY11!J199-RealAuthFY10!J199)/RealAuthFY10!J199),"",(RealAuthFY11!J199-RealAuthFY10!J199)/RealAuthFY10!J199)</f>
        <v>-0.22023569701853343</v>
      </c>
      <c r="K199" s="139">
        <f>IF(ISERROR((RealAuthFY11!K199-RealAuthFY10!K199)/RealAuthFY10!K199),"",(RealAuthFY11!K199-RealAuthFY10!K199)/RealAuthFY10!K199)</f>
        <v>1.9691780821917807E-2</v>
      </c>
      <c r="L199" s="139">
        <f>IF(ISERROR((RealAuthFY11!L199-RealAuthFY10!L199)/RealAuthFY10!L199),"",(RealAuthFY11!L199-RealAuthFY10!L199)/RealAuthFY10!L199)</f>
        <v>0.15654515140591205</v>
      </c>
      <c r="M199" s="139">
        <f>IF(ISERROR((RealAuthFY11!M199-RealAuthFY10!M199)/RealAuthFY10!M199),"",(RealAuthFY11!M199-RealAuthFY10!M199)/RealAuthFY10!M199)</f>
        <v>-7.300747198007472E-2</v>
      </c>
      <c r="N199" s="139">
        <f>IF(ISERROR((RealAuthFY11!N199-RealAuthFY10!N199)/RealAuthFY10!N199),"",(RealAuthFY11!N199-RealAuthFY10!N199)/RealAuthFY10!N199)</f>
        <v>0</v>
      </c>
      <c r="O199" s="139" t="str">
        <f>IF(ISERROR((RealAuthFY11!O199-RealAuthFY10!O199)/RealAuthFY10!O199),"",(RealAuthFY11!O199-RealAuthFY10!O199)/RealAuthFY10!O199)</f>
        <v/>
      </c>
      <c r="P199" s="139">
        <f>IF(ISERROR((RealAuthFY11!P199-RealAuthFY10!P199)/RealAuthFY10!P199),"",(RealAuthFY11!P199-RealAuthFY10!P199)/RealAuthFY10!P199)</f>
        <v>-0.36876223091976518</v>
      </c>
      <c r="Q199" s="139">
        <f>IF(ISERROR((RealAuthFY11!Q199-RealAuthFY10!Q199)/RealAuthFY10!Q199),"",(RealAuthFY11!Q199-RealAuthFY10!Q199)/RealAuthFY10!Q199)</f>
        <v>1.9691780821917807E-2</v>
      </c>
      <c r="R199" s="139">
        <f>IF(ISERROR((RealAuthFY11!R199-RealAuthFY10!R199)/RealAuthFY10!R199),"",(RealAuthFY11!R199-RealAuthFY10!R199)/RealAuthFY10!R199)</f>
        <v>2.2070776737362885E-7</v>
      </c>
      <c r="S199" s="139">
        <f>IF(ISERROR((RealAuthFY11!S199-RealAuthFY10!S199)/RealAuthFY10!S199),"",(RealAuthFY11!S199-RealAuthFY10!S199)/RealAuthFY10!S199)</f>
        <v>5.0703315306678914E-7</v>
      </c>
      <c r="T199" s="139">
        <f>IF(ISERROR((RealAuthFY11!T199-RealAuthFY10!T199)/RealAuthFY10!T199),"",(RealAuthFY11!T199-RealAuthFY10!T199)/RealAuthFY10!T199)</f>
        <v>1.4278661153622886E-6</v>
      </c>
      <c r="U199" s="139">
        <f>IF(ISERROR((RealAuthFY11!U199-RealAuthFY10!U199)/RealAuthFY10!U199),"",(RealAuthFY11!U199-RealAuthFY10!U199)/RealAuthFY10!U199)</f>
        <v>1.4582863135398744E-2</v>
      </c>
    </row>
    <row r="200" spans="1:21" s="51" customFormat="1" ht="11.5" x14ac:dyDescent="0.25">
      <c r="A200" s="51">
        <f>'FY2016 RPDC '!A196</f>
        <v>195</v>
      </c>
      <c r="B200" s="51">
        <f>'FY2016 RPDC '!B196</f>
        <v>4149</v>
      </c>
      <c r="C200" s="51">
        <f>'FY2016 RPDC '!C196</f>
        <v>4149</v>
      </c>
      <c r="D200" s="56" t="str">
        <f>'FY2016 RPDC '!D196</f>
        <v>MOC-FLOYD VALLEY</v>
      </c>
      <c r="E200" s="139">
        <f>IF(ISERROR((RealAuthFY11!E200-RealAuthFY10!E200)/RealAuthFY10!E200),"",(RealAuthFY11!E200-RealAuthFY10!E200)/RealAuthFY10!E200)</f>
        <v>1.9458360560516922E-2</v>
      </c>
      <c r="F200" s="139">
        <f>IF(ISERROR((RealAuthFY11!F200-RealAuthFY10!F200)/RealAuthFY10!F200),"",(RealAuthFY11!F200-RealAuthFY10!F200)/RealAuthFY10!F200)</f>
        <v>1.2488292226038089E-2</v>
      </c>
      <c r="G200" s="139">
        <f>IF(ISERROR((RealAuthFY11!G200-RealAuthFY10!G200)/RealAuthFY10!G200),"",(RealAuthFY11!G200-RealAuthFY10!G200)/RealAuthFY10!G200)</f>
        <v>3.2189631081729224E-2</v>
      </c>
      <c r="H200" s="139" t="str">
        <f>IF(ISERROR((RealAuthFY11!H200-RealAuthFY10!H200)/RealAuthFY10!H200),"",(RealAuthFY11!H200-RealAuthFY10!H200)/RealAuthFY10!H200)</f>
        <v/>
      </c>
      <c r="I200" s="139">
        <f>IF(ISERROR((RealAuthFY11!I200-RealAuthFY10!I200)/RealAuthFY10!I200),"",(RealAuthFY11!I200-RealAuthFY10!I200)/RealAuthFY10!I200)</f>
        <v>3.2189631081729224E-2</v>
      </c>
      <c r="J200" s="139">
        <f>IF(ISERROR((RealAuthFY11!J200-RealAuthFY10!J200)/RealAuthFY10!J200),"",(RealAuthFY11!J200-RealAuthFY10!J200)/RealAuthFY10!J200)</f>
        <v>-7.9363267464055573E-2</v>
      </c>
      <c r="K200" s="139">
        <f>IF(ISERROR((RealAuthFY11!K200-RealAuthFY10!K200)/RealAuthFY10!K200),"",(RealAuthFY11!K200-RealAuthFY10!K200)/RealAuthFY10!K200)</f>
        <v>-0.78144194571032299</v>
      </c>
      <c r="L200" s="139">
        <f>IF(ISERROR((RealAuthFY11!L200-RealAuthFY10!L200)/RealAuthFY10!L200),"",(RealAuthFY11!L200-RealAuthFY10!L200)/RealAuthFY10!L200)</f>
        <v>0.34202314037520987</v>
      </c>
      <c r="M200" s="139">
        <f>IF(ISERROR((RealAuthFY11!M200-RealAuthFY10!M200)/RealAuthFY10!M200),"",(RealAuthFY11!M200-RealAuthFY10!M200)/RealAuthFY10!M200)</f>
        <v>0.27492198335644935</v>
      </c>
      <c r="N200" s="139">
        <f>IF(ISERROR((RealAuthFY11!N200-RealAuthFY10!N200)/RealAuthFY10!N200),"",(RealAuthFY11!N200-RealAuthFY10!N200)/RealAuthFY10!N200)</f>
        <v>0</v>
      </c>
      <c r="O200" s="139" t="str">
        <f>IF(ISERROR((RealAuthFY11!O200-RealAuthFY10!O200)/RealAuthFY10!O200),"",(RealAuthFY11!O200-RealAuthFY10!O200)/RealAuthFY10!O200)</f>
        <v/>
      </c>
      <c r="P200" s="139" t="str">
        <f>IF(ISERROR((RealAuthFY11!P200-RealAuthFY10!P200)/RealAuthFY10!P200),"",(RealAuthFY11!P200-RealAuthFY10!P200)/RealAuthFY10!P200)</f>
        <v/>
      </c>
      <c r="Q200" s="139" t="str">
        <f>IF(ISERROR((RealAuthFY11!Q200-RealAuthFY10!Q200)/RealAuthFY10!Q200),"",(RealAuthFY11!Q200-RealAuthFY10!Q200)/RealAuthFY10!Q200)</f>
        <v/>
      </c>
      <c r="R200" s="139">
        <f>IF(ISERROR((RealAuthFY11!R200-RealAuthFY10!R200)/RealAuthFY10!R200),"",(RealAuthFY11!R200-RealAuthFY10!R200)/RealAuthFY10!R200)</f>
        <v>0.63508872822095996</v>
      </c>
      <c r="S200" s="139">
        <f>IF(ISERROR((RealAuthFY11!S200-RealAuthFY10!S200)/RealAuthFY10!S200),"",(RealAuthFY11!S200-RealAuthFY10!S200)/RealAuthFY10!S200)</f>
        <v>0.6351042257074716</v>
      </c>
      <c r="T200" s="139">
        <f>IF(ISERROR((RealAuthFY11!T200-RealAuthFY10!T200)/RealAuthFY10!T200),"",(RealAuthFY11!T200-RealAuthFY10!T200)/RealAuthFY10!T200)</f>
        <v>0.63516060157938037</v>
      </c>
      <c r="U200" s="139">
        <f>IF(ISERROR((RealAuthFY11!U200-RealAuthFY10!U200)/RealAuthFY10!U200),"",(RealAuthFY11!U200-RealAuthFY10!U200)/RealAuthFY10!U200)</f>
        <v>8.963090863685777E-2</v>
      </c>
    </row>
    <row r="201" spans="1:21" s="51" customFormat="1" ht="11.5" x14ac:dyDescent="0.25">
      <c r="A201" s="51">
        <f>'FY2016 RPDC '!A197</f>
        <v>196</v>
      </c>
      <c r="B201" s="51">
        <f>'FY2016 RPDC '!B197</f>
        <v>4437</v>
      </c>
      <c r="C201" s="51">
        <f>'FY2016 RPDC '!C197</f>
        <v>4437</v>
      </c>
      <c r="D201" s="56" t="str">
        <f>'FY2016 RPDC '!D197</f>
        <v>MONTEZUMA</v>
      </c>
      <c r="E201" s="139">
        <f>IF(ISERROR((RealAuthFY11!E201-RealAuthFY10!E201)/RealAuthFY10!E201),"",(RealAuthFY11!E201-RealAuthFY10!E201)/RealAuthFY10!E201)</f>
        <v>-4.4654202214558042E-2</v>
      </c>
      <c r="F201" s="139">
        <f>IF(ISERROR((RealAuthFY11!F201-RealAuthFY10!F201)/RealAuthFY10!F201),"",(RealAuthFY11!F201-RealAuthFY10!F201)/RealAuthFY10!F201)</f>
        <v>1.2566760917373547E-2</v>
      </c>
      <c r="G201" s="139">
        <f>IF(ISERROR((RealAuthFY11!G201-RealAuthFY10!G201)/RealAuthFY10!G201),"",(RealAuthFY11!G201-RealAuthFY10!G201)/RealAuthFY10!G201)</f>
        <v>-3.2648489647505108E-2</v>
      </c>
      <c r="H201" s="139" t="str">
        <f>IF(ISERROR((RealAuthFY11!H201-RealAuthFY10!H201)/RealAuthFY10!H201),"",(RealAuthFY11!H201-RealAuthFY10!H201)/RealAuthFY10!H201)</f>
        <v/>
      </c>
      <c r="I201" s="139">
        <f>IF(ISERROR((RealAuthFY11!I201-RealAuthFY10!I201)/RealAuthFY10!I201),"",(RealAuthFY11!I201-RealAuthFY10!I201)/RealAuthFY10!I201)</f>
        <v>1.0000000000000011E-2</v>
      </c>
      <c r="J201" s="139">
        <f>IF(ISERROR((RealAuthFY11!J201-RealAuthFY10!J201)/RealAuthFY10!J201),"",(RealAuthFY11!J201-RealAuthFY10!J201)/RealAuthFY10!J201)</f>
        <v>-0.15744286317312911</v>
      </c>
      <c r="K201" s="139">
        <f>IF(ISERROR((RealAuthFY11!K201-RealAuthFY10!K201)/RealAuthFY10!K201),"",(RealAuthFY11!K201-RealAuthFY10!K201)/RealAuthFY10!K201)</f>
        <v>-1</v>
      </c>
      <c r="L201" s="139">
        <f>IF(ISERROR((RealAuthFY11!L201-RealAuthFY10!L201)/RealAuthFY10!L201),"",(RealAuthFY11!L201-RealAuthFY10!L201)/RealAuthFY10!L201)</f>
        <v>1.9937586685159502E-2</v>
      </c>
      <c r="M201" s="139" t="str">
        <f>IF(ISERROR((RealAuthFY11!M201-RealAuthFY10!M201)/RealAuthFY10!M201),"",(RealAuthFY11!M201-RealAuthFY10!M201)/RealAuthFY10!M201)</f>
        <v/>
      </c>
      <c r="N201" s="139">
        <f>IF(ISERROR((RealAuthFY11!N201-RealAuthFY10!N201)/RealAuthFY10!N201),"",(RealAuthFY11!N201-RealAuthFY10!N201)/RealAuthFY10!N201)</f>
        <v>0</v>
      </c>
      <c r="O201" s="139" t="str">
        <f>IF(ISERROR((RealAuthFY11!O201-RealAuthFY10!O201)/RealAuthFY10!O201),"",(RealAuthFY11!O201-RealAuthFY10!O201)/RealAuthFY10!O201)</f>
        <v/>
      </c>
      <c r="P201" s="139" t="str">
        <f>IF(ISERROR((RealAuthFY11!P201-RealAuthFY10!P201)/RealAuthFY10!P201),"",(RealAuthFY11!P201-RealAuthFY10!P201)/RealAuthFY10!P201)</f>
        <v/>
      </c>
      <c r="Q201" s="139">
        <f>IF(ISERROR((RealAuthFY11!Q201-RealAuthFY10!Q201)/RealAuthFY10!Q201),"",(RealAuthFY11!Q201-RealAuthFY10!Q201)/RealAuthFY10!Q201)</f>
        <v>0.15901998486949956</v>
      </c>
      <c r="R201" s="139">
        <f>IF(ISERROR((RealAuthFY11!R201-RealAuthFY10!R201)/RealAuthFY10!R201),"",(RealAuthFY11!R201-RealAuthFY10!R201)/RealAuthFY10!R201)</f>
        <v>0.54703814310302501</v>
      </c>
      <c r="S201" s="139">
        <f>IF(ISERROR((RealAuthFY11!S201-RealAuthFY10!S201)/RealAuthFY10!S201),"",(RealAuthFY11!S201-RealAuthFY10!S201)/RealAuthFY10!S201)</f>
        <v>0.54702373382411862</v>
      </c>
      <c r="T201" s="139">
        <f>IF(ISERROR((RealAuthFY11!T201-RealAuthFY10!T201)/RealAuthFY10!T201),"",(RealAuthFY11!T201-RealAuthFY10!T201)/RealAuthFY10!T201)</f>
        <v>0.5470699259948727</v>
      </c>
      <c r="U201" s="139">
        <f>IF(ISERROR((RealAuthFY11!U201-RealAuthFY10!U201)/RealAuthFY10!U201),"",(RealAuthFY11!U201-RealAuthFY10!U201)/RealAuthFY10!U201)</f>
        <v>5.7655833663170453E-2</v>
      </c>
    </row>
    <row r="202" spans="1:21" s="51" customFormat="1" ht="11.5" x14ac:dyDescent="0.25">
      <c r="A202" s="51">
        <f>'FY2016 RPDC '!A198</f>
        <v>197</v>
      </c>
      <c r="B202" s="51">
        <f>'FY2016 RPDC '!B198</f>
        <v>4446</v>
      </c>
      <c r="C202" s="51">
        <f>'FY2016 RPDC '!C198</f>
        <v>4446</v>
      </c>
      <c r="D202" s="56" t="str">
        <f>'FY2016 RPDC '!D198</f>
        <v>MONTICELLO</v>
      </c>
      <c r="E202" s="139">
        <f>IF(ISERROR((RealAuthFY11!E202-RealAuthFY10!E202)/RealAuthFY10!E202),"",(RealAuthFY11!E202-RealAuthFY10!E202)/RealAuthFY10!E202)</f>
        <v>8.0344895159709297E-3</v>
      </c>
      <c r="F202" s="139">
        <f>IF(ISERROR((RealAuthFY11!F202-RealAuthFY10!F202)/RealAuthFY10!F202),"",(RealAuthFY11!F202-RealAuthFY10!F202)/RealAuthFY10!F202)</f>
        <v>1.2566760917373547E-2</v>
      </c>
      <c r="G202" s="139">
        <f>IF(ISERROR((RealAuthFY11!G202-RealAuthFY10!G202)/RealAuthFY10!G202),"",(RealAuthFY11!G202-RealAuthFY10!G202)/RealAuthFY10!G202)</f>
        <v>2.0702155102091044E-2</v>
      </c>
      <c r="H202" s="139" t="str">
        <f>IF(ISERROR((RealAuthFY11!H202-RealAuthFY10!H202)/RealAuthFY10!H202),"",(RealAuthFY11!H202-RealAuthFY10!H202)/RealAuthFY10!H202)</f>
        <v/>
      </c>
      <c r="I202" s="139">
        <f>IF(ISERROR((RealAuthFY11!I202-RealAuthFY10!I202)/RealAuthFY10!I202),"",(RealAuthFY11!I202-RealAuthFY10!I202)/RealAuthFY10!I202)</f>
        <v>2.0702155102091044E-2</v>
      </c>
      <c r="J202" s="139">
        <f>IF(ISERROR((RealAuthFY11!J202-RealAuthFY10!J202)/RealAuthFY10!J202),"",(RealAuthFY11!J202-RealAuthFY10!J202)/RealAuthFY10!J202)</f>
        <v>0.30309120489999042</v>
      </c>
      <c r="K202" s="139">
        <f>IF(ISERROR((RealAuthFY11!K202-RealAuthFY10!K202)/RealAuthFY10!K202),"",(RealAuthFY11!K202-RealAuthFY10!K202)/RealAuthFY10!K202)</f>
        <v>-0.49009474590869939</v>
      </c>
      <c r="L202" s="139">
        <f>IF(ISERROR((RealAuthFY11!L202-RealAuthFY10!L202)/RealAuthFY10!L202),"",(RealAuthFY11!L202-RealAuthFY10!L202)/RealAuthFY10!L202)</f>
        <v>-0.21814527706000575</v>
      </c>
      <c r="M202" s="139" t="str">
        <f>IF(ISERROR((RealAuthFY11!M202-RealAuthFY10!M202)/RealAuthFY10!M202),"",(RealAuthFY11!M202-RealAuthFY10!M202)/RealAuthFY10!M202)</f>
        <v/>
      </c>
      <c r="N202" s="139">
        <f>IF(ISERROR((RealAuthFY11!N202-RealAuthFY10!N202)/RealAuthFY10!N202),"",(RealAuthFY11!N202-RealAuthFY10!N202)/RealAuthFY10!N202)</f>
        <v>0</v>
      </c>
      <c r="O202" s="139" t="str">
        <f>IF(ISERROR((RealAuthFY11!O202-RealAuthFY10!O202)/RealAuthFY10!O202),"",(RealAuthFY11!O202-RealAuthFY10!O202)/RealAuthFY10!O202)</f>
        <v/>
      </c>
      <c r="P202" s="139" t="str">
        <f>IF(ISERROR((RealAuthFY11!P202-RealAuthFY10!P202)/RealAuthFY10!P202),"",(RealAuthFY11!P202-RealAuthFY10!P202)/RealAuthFY10!P202)</f>
        <v/>
      </c>
      <c r="Q202" s="139" t="str">
        <f>IF(ISERROR((RealAuthFY11!Q202-RealAuthFY10!Q202)/RealAuthFY10!Q202),"",(RealAuthFY11!Q202-RealAuthFY10!Q202)/RealAuthFY10!Q202)</f>
        <v/>
      </c>
      <c r="R202" s="139">
        <f>IF(ISERROR((RealAuthFY11!R202-RealAuthFY10!R202)/RealAuthFY10!R202),"",(RealAuthFY11!R202-RealAuthFY10!R202)/RealAuthFY10!R202)</f>
        <v>0.20757008571620153</v>
      </c>
      <c r="S202" s="139">
        <f>IF(ISERROR((RealAuthFY11!S202-RealAuthFY10!S202)/RealAuthFY10!S202),"",(RealAuthFY11!S202-RealAuthFY10!S202)/RealAuthFY10!S202)</f>
        <v>0.2075861255805154</v>
      </c>
      <c r="T202" s="139">
        <f>IF(ISERROR((RealAuthFY11!T202-RealAuthFY10!T202)/RealAuthFY10!T202),"",(RealAuthFY11!T202-RealAuthFY10!T202)/RealAuthFY10!T202)</f>
        <v>0.20751107697437993</v>
      </c>
      <c r="U202" s="139">
        <f>IF(ISERROR((RealAuthFY11!U202-RealAuthFY10!U202)/RealAuthFY10!U202),"",(RealAuthFY11!U202-RealAuthFY10!U202)/RealAuthFY10!U202)</f>
        <v>2.7737650179926077E-2</v>
      </c>
    </row>
    <row r="203" spans="1:21" s="51" customFormat="1" ht="11.5" x14ac:dyDescent="0.25">
      <c r="A203" s="51">
        <f>'FY2016 RPDC '!A199</f>
        <v>198</v>
      </c>
      <c r="B203" s="51">
        <f>'FY2016 RPDC '!B199</f>
        <v>4491</v>
      </c>
      <c r="C203" s="51">
        <f>'FY2016 RPDC '!C199</f>
        <v>4491</v>
      </c>
      <c r="D203" s="56" t="str">
        <f>'FY2016 RPDC '!D199</f>
        <v>MORAVIA</v>
      </c>
      <c r="E203" s="139">
        <f>IF(ISERROR((RealAuthFY11!E203-RealAuthFY10!E203)/RealAuthFY10!E203),"",(RealAuthFY11!E203-RealAuthFY10!E203)/RealAuthFY10!E203)</f>
        <v>-1.7001983564749221E-2</v>
      </c>
      <c r="F203" s="139">
        <f>IF(ISERROR((RealAuthFY11!F203-RealAuthFY10!F203)/RealAuthFY10!F203),"",(RealAuthFY11!F203-RealAuthFY10!F203)/RealAuthFY10!F203)</f>
        <v>1.2566760917373547E-2</v>
      </c>
      <c r="G203" s="139">
        <f>IF(ISERROR((RealAuthFY11!G203-RealAuthFY10!G203)/RealAuthFY10!G203),"",(RealAuthFY11!G203-RealAuthFY10!G203)/RealAuthFY10!G203)</f>
        <v>-4.6487052877709949E-3</v>
      </c>
      <c r="H203" s="139" t="str">
        <f>IF(ISERROR((RealAuthFY11!H203-RealAuthFY10!H203)/RealAuthFY10!H203),"",(RealAuthFY11!H203-RealAuthFY10!H203)/RealAuthFY10!H203)</f>
        <v/>
      </c>
      <c r="I203" s="139">
        <f>IF(ISERROR((RealAuthFY11!I203-RealAuthFY10!I203)/RealAuthFY10!I203),"",(RealAuthFY11!I203-RealAuthFY10!I203)/RealAuthFY10!I203)</f>
        <v>9.9999999999999412E-3</v>
      </c>
      <c r="J203" s="139">
        <f>IF(ISERROR((RealAuthFY11!J203-RealAuthFY10!J203)/RealAuthFY10!J203),"",(RealAuthFY11!J203-RealAuthFY10!J203)/RealAuthFY10!J203)</f>
        <v>0.2152718378814315</v>
      </c>
      <c r="K203" s="139">
        <f>IF(ISERROR((RealAuthFY11!K203-RealAuthFY10!K203)/RealAuthFY10!K203),"",(RealAuthFY11!K203-RealAuthFY10!K203)/RealAuthFY10!K203)</f>
        <v>-0.23527403107392864</v>
      </c>
      <c r="L203" s="139">
        <f>IF(ISERROR((RealAuthFY11!L203-RealAuthFY10!L203)/RealAuthFY10!L203),"",(RealAuthFY11!L203-RealAuthFY10!L203)/RealAuthFY10!L203)</f>
        <v>-0.23527403107392864</v>
      </c>
      <c r="M203" s="139">
        <f>IF(ISERROR((RealAuthFY11!M203-RealAuthFY10!M203)/RealAuthFY10!M203),"",(RealAuthFY11!M203-RealAuthFY10!M203)/RealAuthFY10!M203)</f>
        <v>-0.32024358317682544</v>
      </c>
      <c r="N203" s="139">
        <f>IF(ISERROR((RealAuthFY11!N203-RealAuthFY10!N203)/RealAuthFY10!N203),"",(RealAuthFY11!N203-RealAuthFY10!N203)/RealAuthFY10!N203)</f>
        <v>0</v>
      </c>
      <c r="O203" s="139" t="str">
        <f>IF(ISERROR((RealAuthFY11!O203-RealAuthFY10!O203)/RealAuthFY10!O203),"",(RealAuthFY11!O203-RealAuthFY10!O203)/RealAuthFY10!O203)</f>
        <v/>
      </c>
      <c r="P203" s="139" t="str">
        <f>IF(ISERROR((RealAuthFY11!P203-RealAuthFY10!P203)/RealAuthFY10!P203),"",(RealAuthFY11!P203-RealAuthFY10!P203)/RealAuthFY10!P203)</f>
        <v/>
      </c>
      <c r="Q203" s="139">
        <f>IF(ISERROR((RealAuthFY11!Q203-RealAuthFY10!Q203)/RealAuthFY10!Q203),"",(RealAuthFY11!Q203-RealAuthFY10!Q203)/RealAuthFY10!Q203)</f>
        <v>-0.13485546949777785</v>
      </c>
      <c r="R203" s="139">
        <f>IF(ISERROR((RealAuthFY11!R203-RealAuthFY10!R203)/RealAuthFY10!R203),"",(RealAuthFY11!R203-RealAuthFY10!R203)/RealAuthFY10!R203)</f>
        <v>-2.511450015059224E-7</v>
      </c>
      <c r="S203" s="139">
        <f>IF(ISERROR((RealAuthFY11!S203-RealAuthFY10!S203)/RealAuthFY10!S203),"",(RealAuthFY11!S203-RealAuthFY10!S203)/RealAuthFY10!S203)</f>
        <v>-3.805946036014051E-6</v>
      </c>
      <c r="T203" s="139">
        <f>IF(ISERROR((RealAuthFY11!T203-RealAuthFY10!T203)/RealAuthFY10!T203),"",(RealAuthFY11!T203-RealAuthFY10!T203)/RealAuthFY10!T203)</f>
        <v>9.6572046841749971E-6</v>
      </c>
      <c r="U203" s="139">
        <f>IF(ISERROR((RealAuthFY11!U203-RealAuthFY10!U203)/RealAuthFY10!U203),"",(RealAuthFY11!U203-RealAuthFY10!U203)/RealAuthFY10!U203)</f>
        <v>-7.7061569692224816E-2</v>
      </c>
    </row>
    <row r="204" spans="1:21" s="51" customFormat="1" ht="11.5" x14ac:dyDescent="0.25">
      <c r="A204" s="51">
        <f>'FY2016 RPDC '!A200</f>
        <v>199</v>
      </c>
      <c r="B204" s="51">
        <f>'FY2016 RPDC '!B200</f>
        <v>4505</v>
      </c>
      <c r="C204" s="51">
        <f>'FY2016 RPDC '!C200</f>
        <v>4505</v>
      </c>
      <c r="D204" s="56" t="str">
        <f>'FY2016 RPDC '!D200</f>
        <v>MORMON TRAIL</v>
      </c>
      <c r="E204" s="139">
        <f>IF(ISERROR((RealAuthFY11!E204-RealAuthFY10!E204)/RealAuthFY10!E204),"",(RealAuthFY11!E204-RealAuthFY10!E204)/RealAuthFY10!E204)</f>
        <v>-3.1312725812926469E-2</v>
      </c>
      <c r="F204" s="139">
        <f>IF(ISERROR((RealAuthFY11!F204-RealAuthFY10!F204)/RealAuthFY10!F204),"",(RealAuthFY11!F204-RealAuthFY10!F204)/RealAuthFY10!F204)</f>
        <v>1.2422360248447204E-2</v>
      </c>
      <c r="G204" s="139">
        <f>IF(ISERROR((RealAuthFY11!G204-RealAuthFY10!G204)/RealAuthFY10!G204),"",(RealAuthFY11!G204-RealAuthFY10!G204)/RealAuthFY10!G204)</f>
        <v>-1.9279343524888356E-2</v>
      </c>
      <c r="H204" s="139" t="str">
        <f>IF(ISERROR((RealAuthFY11!H204-RealAuthFY10!H204)/RealAuthFY10!H204),"",(RealAuthFY11!H204-RealAuthFY10!H204)/RealAuthFY10!H204)</f>
        <v/>
      </c>
      <c r="I204" s="139">
        <f>IF(ISERROR((RealAuthFY11!I204-RealAuthFY10!I204)/RealAuthFY10!I204),"",(RealAuthFY11!I204-RealAuthFY10!I204)/RealAuthFY10!I204)</f>
        <v>1.0000000000000023E-2</v>
      </c>
      <c r="J204" s="139">
        <f>IF(ISERROR((RealAuthFY11!J204-RealAuthFY10!J204)/RealAuthFY10!J204),"",(RealAuthFY11!J204-RealAuthFY10!J204)/RealAuthFY10!J204)</f>
        <v>-2.0939226519337016E-2</v>
      </c>
      <c r="K204" s="139">
        <f>IF(ISERROR((RealAuthFY11!K204-RealAuthFY10!K204)/RealAuthFY10!K204),"",(RealAuthFY11!K204-RealAuthFY10!K204)/RealAuthFY10!K204)</f>
        <v>0.5297824585635359</v>
      </c>
      <c r="L204" s="139">
        <f>IF(ISERROR((RealAuthFY11!L204-RealAuthFY10!L204)/RealAuthFY10!L204),"",(RealAuthFY11!L204-RealAuthFY10!L204)/RealAuthFY10!L204)</f>
        <v>0.24805685797643504</v>
      </c>
      <c r="M204" s="139">
        <f>IF(ISERROR((RealAuthFY11!M204-RealAuthFY10!M204)/RealAuthFY10!M204),"",(RealAuthFY11!M204-RealAuthFY10!M204)/RealAuthFY10!M204)</f>
        <v>0.5297824585635359</v>
      </c>
      <c r="N204" s="139" t="str">
        <f>IF(ISERROR((RealAuthFY11!N204-RealAuthFY10!N204)/RealAuthFY10!N204),"",(RealAuthFY11!N204-RealAuthFY10!N204)/RealAuthFY10!N204)</f>
        <v/>
      </c>
      <c r="O204" s="139" t="str">
        <f>IF(ISERROR((RealAuthFY11!O204-RealAuthFY10!O204)/RealAuthFY10!O204),"",(RealAuthFY11!O204-RealAuthFY10!O204)/RealAuthFY10!O204)</f>
        <v/>
      </c>
      <c r="P204" s="139">
        <f>IF(ISERROR((RealAuthFY11!P204-RealAuthFY10!P204)/RealAuthFY10!P204),"",(RealAuthFY11!P204-RealAuthFY10!P204)/RealAuthFY10!P204)</f>
        <v>-0.66004834254143652</v>
      </c>
      <c r="Q204" s="139">
        <f>IF(ISERROR((RealAuthFY11!Q204-RealAuthFY10!Q204)/RealAuthFY10!Q204),"",(RealAuthFY11!Q204-RealAuthFY10!Q204)/RealAuthFY10!Q204)</f>
        <v>-2.9894050667026169E-2</v>
      </c>
      <c r="R204" s="139">
        <f>IF(ISERROR((RealAuthFY11!R204-RealAuthFY10!R204)/RealAuthFY10!R204),"",(RealAuthFY11!R204-RealAuthFY10!R204)/RealAuthFY10!R204)</f>
        <v>-1.2839502951144631E-7</v>
      </c>
      <c r="S204" s="139">
        <f>IF(ISERROR((RealAuthFY11!S204-RealAuthFY10!S204)/RealAuthFY10!S204),"",(RealAuthFY11!S204-RealAuthFY10!S204)/RealAuthFY10!S204)</f>
        <v>-2.9679226915065416E-6</v>
      </c>
      <c r="T204" s="139">
        <f>IF(ISERROR((RealAuthFY11!T204-RealAuthFY10!T204)/RealAuthFY10!T204),"",(RealAuthFY11!T204-RealAuthFY10!T204)/RealAuthFY10!T204)</f>
        <v>4.6614830973520584E-6</v>
      </c>
      <c r="U204" s="139">
        <f>IF(ISERROR((RealAuthFY11!U204-RealAuthFY10!U204)/RealAuthFY10!U204),"",(RealAuthFY11!U204-RealAuthFY10!U204)/RealAuthFY10!U204)</f>
        <v>6.1034233447062047E-2</v>
      </c>
    </row>
    <row r="205" spans="1:21" s="51" customFormat="1" ht="11.5" x14ac:dyDescent="0.25">
      <c r="A205" s="51">
        <f>'FY2016 RPDC '!A201</f>
        <v>200</v>
      </c>
      <c r="B205" s="51">
        <f>'FY2016 RPDC '!B201</f>
        <v>4509</v>
      </c>
      <c r="C205" s="51">
        <f>'FY2016 RPDC '!C201</f>
        <v>4509</v>
      </c>
      <c r="D205" s="56" t="str">
        <f>'FY2016 RPDC '!D201</f>
        <v>MORNING SUN</v>
      </c>
      <c r="E205" s="139">
        <f>IF(ISERROR((RealAuthFY11!E205-RealAuthFY10!E205)/RealAuthFY10!E205),"",(RealAuthFY11!E205-RealAuthFY10!E205)/RealAuthFY10!E205)</f>
        <v>4.5248868778280547E-3</v>
      </c>
      <c r="F205" s="139">
        <f>IF(ISERROR((RealAuthFY11!F205-RealAuthFY10!F205)/RealAuthFY10!F205),"",(RealAuthFY11!F205-RealAuthFY10!F205)/RealAuthFY10!F205)</f>
        <v>1.2566760917373547E-2</v>
      </c>
      <c r="G205" s="139">
        <f>IF(ISERROR((RealAuthFY11!G205-RealAuthFY10!G205)/RealAuthFY10!G205),"",(RealAuthFY11!G205-RealAuthFY10!G205)/RealAuthFY10!G205)</f>
        <v>1.7148510966773427E-2</v>
      </c>
      <c r="H205" s="139" t="str">
        <f>IF(ISERROR((RealAuthFY11!H205-RealAuthFY10!H205)/RealAuthFY10!H205),"",(RealAuthFY11!H205-RealAuthFY10!H205)/RealAuthFY10!H205)</f>
        <v/>
      </c>
      <c r="I205" s="139">
        <f>IF(ISERROR((RealAuthFY11!I205-RealAuthFY10!I205)/RealAuthFY10!I205),"",(RealAuthFY11!I205-RealAuthFY10!I205)/RealAuthFY10!I205)</f>
        <v>1.7148510966773427E-2</v>
      </c>
      <c r="J205" s="139">
        <f>IF(ISERROR((RealAuthFY11!J205-RealAuthFY10!J205)/RealAuthFY10!J205),"",(RealAuthFY11!J205-RealAuthFY10!J205)/RealAuthFY10!J205)</f>
        <v>1.9937586685159502E-2</v>
      </c>
      <c r="K205" s="139">
        <f>IF(ISERROR((RealAuthFY11!K205-RealAuthFY10!K205)/RealAuthFY10!K205),"",(RealAuthFY11!K205-RealAuthFY10!K205)/RealAuthFY10!K205)</f>
        <v>1.9937586685159502E-2</v>
      </c>
      <c r="L205" s="139">
        <f>IF(ISERROR((RealAuthFY11!L205-RealAuthFY10!L205)/RealAuthFY10!L205),"",(RealAuthFY11!L205-RealAuthFY10!L205)/RealAuthFY10!L205)</f>
        <v>0.40681046439332347</v>
      </c>
      <c r="M205" s="139" t="str">
        <f>IF(ISERROR((RealAuthFY11!M205-RealAuthFY10!M205)/RealAuthFY10!M205),"",(RealAuthFY11!M205-RealAuthFY10!M205)/RealAuthFY10!M205)</f>
        <v/>
      </c>
      <c r="N205" s="139">
        <f>IF(ISERROR((RealAuthFY11!N205-RealAuthFY10!N205)/RealAuthFY10!N205),"",(RealAuthFY11!N205-RealAuthFY10!N205)/RealAuthFY10!N205)</f>
        <v>0</v>
      </c>
      <c r="O205" s="139" t="str">
        <f>IF(ISERROR((RealAuthFY11!O205-RealAuthFY10!O205)/RealAuthFY10!O205),"",(RealAuthFY11!O205-RealAuthFY10!O205)/RealAuthFY10!O205)</f>
        <v/>
      </c>
      <c r="P205" s="139" t="str">
        <f>IF(ISERROR((RealAuthFY11!P205-RealAuthFY10!P205)/RealAuthFY10!P205),"",(RealAuthFY11!P205-RealAuthFY10!P205)/RealAuthFY10!P205)</f>
        <v/>
      </c>
      <c r="Q205" s="139" t="str">
        <f>IF(ISERROR((RealAuthFY11!Q205-RealAuthFY10!Q205)/RealAuthFY10!Q205),"",(RealAuthFY11!Q205-RealAuthFY10!Q205)/RealAuthFY10!Q205)</f>
        <v/>
      </c>
      <c r="R205" s="139">
        <f>IF(ISERROR((RealAuthFY11!R205-RealAuthFY10!R205)/RealAuthFY10!R205),"",(RealAuthFY11!R205-RealAuthFY10!R205)/RealAuthFY10!R205)</f>
        <v>-8.5038388250351982E-7</v>
      </c>
      <c r="S205" s="139">
        <f>IF(ISERROR((RealAuthFY11!S205-RealAuthFY10!S205)/RealAuthFY10!S205),"",(RealAuthFY11!S205-RealAuthFY10!S205)/RealAuthFY10!S205)</f>
        <v>-1.0696571477893887E-5</v>
      </c>
      <c r="T205" s="139">
        <f>IF(ISERROR((RealAuthFY11!T205-RealAuthFY10!T205)/RealAuthFY10!T205),"",(RealAuthFY11!T205-RealAuthFY10!T205)/RealAuthFY10!T205)</f>
        <v>3.9005364766810008E-8</v>
      </c>
      <c r="U205" s="139">
        <f>IF(ISERROR((RealAuthFY11!U205-RealAuthFY10!U205)/RealAuthFY10!U205),"",(RealAuthFY11!U205-RealAuthFY10!U205)/RealAuthFY10!U205)</f>
        <v>0.15328599836281084</v>
      </c>
    </row>
    <row r="206" spans="1:21" s="51" customFormat="1" ht="11.5" x14ac:dyDescent="0.25">
      <c r="A206" s="51">
        <f>'FY2016 RPDC '!A202</f>
        <v>201</v>
      </c>
      <c r="B206" s="51">
        <f>'FY2016 RPDC '!B202</f>
        <v>4518</v>
      </c>
      <c r="C206" s="51">
        <f>'FY2016 RPDC '!C202</f>
        <v>4518</v>
      </c>
      <c r="D206" s="56" t="str">
        <f>'FY2016 RPDC '!D202</f>
        <v>MOULTON-UDELL</v>
      </c>
      <c r="E206" s="139">
        <f>IF(ISERROR((RealAuthFY11!E206-RealAuthFY10!E206)/RealAuthFY10!E206),"",(RealAuthFY11!E206-RealAuthFY10!E206)/RealAuthFY10!E206)</f>
        <v>-8.4087968952134537E-2</v>
      </c>
      <c r="F206" s="139">
        <f>IF(ISERROR((RealAuthFY11!F206-RealAuthFY10!F206)/RealAuthFY10!F206),"",(RealAuthFY11!F206-RealAuthFY10!F206)/RealAuthFY10!F206)</f>
        <v>1.2566760917373547E-2</v>
      </c>
      <c r="G206" s="139">
        <f>IF(ISERROR((RealAuthFY11!G206-RealAuthFY10!G206)/RealAuthFY10!G206),"",(RealAuthFY11!G206-RealAuthFY10!G206)/RealAuthFY10!G206)</f>
        <v>-7.2577670149531662E-2</v>
      </c>
      <c r="H206" s="139" t="str">
        <f>IF(ISERROR((RealAuthFY11!H206-RealAuthFY10!H206)/RealAuthFY10!H206),"",(RealAuthFY11!H206-RealAuthFY10!H206)/RealAuthFY10!H206)</f>
        <v/>
      </c>
      <c r="I206" s="139">
        <f>IF(ISERROR((RealAuthFY11!I206-RealAuthFY10!I206)/RealAuthFY10!I206),"",(RealAuthFY11!I206-RealAuthFY10!I206)/RealAuthFY10!I206)</f>
        <v>0.01</v>
      </c>
      <c r="J206" s="139">
        <f>IF(ISERROR((RealAuthFY11!J206-RealAuthFY10!J206)/RealAuthFY10!J206),"",(RealAuthFY11!J206-RealAuthFY10!J206)/RealAuthFY10!J206)</f>
        <v>-3.6855295378022651E-2</v>
      </c>
      <c r="K206" s="139">
        <f>IF(ISERROR((RealAuthFY11!K206-RealAuthFY10!K206)/RealAuthFY10!K206),"",(RealAuthFY11!K206-RealAuthFY10!K206)/RealAuthFY10!K206)</f>
        <v>-0.74504993112947659</v>
      </c>
      <c r="L206" s="139">
        <f>IF(ISERROR((RealAuthFY11!L206-RealAuthFY10!L206)/RealAuthFY10!L206),"",(RealAuthFY11!L206-RealAuthFY10!L206)/RealAuthFY10!L206)</f>
        <v>1.9800275482093663E-2</v>
      </c>
      <c r="M206" s="139">
        <f>IF(ISERROR((RealAuthFY11!M206-RealAuthFY10!M206)/RealAuthFY10!M206),"",(RealAuthFY11!M206-RealAuthFY10!M206)/RealAuthFY10!M206)</f>
        <v>1.9800275482093663E-2</v>
      </c>
      <c r="N206" s="139">
        <f>IF(ISERROR((RealAuthFY11!N206-RealAuthFY10!N206)/RealAuthFY10!N206),"",(RealAuthFY11!N206-RealAuthFY10!N206)/RealAuthFY10!N206)</f>
        <v>0</v>
      </c>
      <c r="O206" s="139" t="str">
        <f>IF(ISERROR((RealAuthFY11!O206-RealAuthFY10!O206)/RealAuthFY10!O206),"",(RealAuthFY11!O206-RealAuthFY10!O206)/RealAuthFY10!O206)</f>
        <v/>
      </c>
      <c r="P206" s="139">
        <f>IF(ISERROR((RealAuthFY11!P206-RealAuthFY10!P206)/RealAuthFY10!P206),"",(RealAuthFY11!P206-RealAuthFY10!P206)/RealAuthFY10!P206)</f>
        <v>3.457998961951525E-2</v>
      </c>
      <c r="Q206" s="139">
        <f>IF(ISERROR((RealAuthFY11!Q206-RealAuthFY10!Q206)/RealAuthFY10!Q206),"",(RealAuthFY11!Q206-RealAuthFY10!Q206)/RealAuthFY10!Q206)</f>
        <v>3.9796359315075823E-2</v>
      </c>
      <c r="R206" s="139">
        <f>IF(ISERROR((RealAuthFY11!R206-RealAuthFY10!R206)/RealAuthFY10!R206),"",(RealAuthFY11!R206-RealAuthFY10!R206)/RealAuthFY10!R206)</f>
        <v>-2.7176394958420124E-7</v>
      </c>
      <c r="S206" s="139">
        <f>IF(ISERROR((RealAuthFY11!S206-RealAuthFY10!S206)/RealAuthFY10!S206),"",(RealAuthFY11!S206-RealAuthFY10!S206)/RealAuthFY10!S206)</f>
        <v>-3.9739132087545283E-6</v>
      </c>
      <c r="T206" s="139">
        <f>IF(ISERROR((RealAuthFY11!T206-RealAuthFY10!T206)/RealAuthFY10!T206),"",(RealAuthFY11!T206-RealAuthFY10!T206)/RealAuthFY10!T206)</f>
        <v>-7.2399593634119975E-7</v>
      </c>
      <c r="U206" s="139">
        <f>IF(ISERROR((RealAuthFY11!U206-RealAuthFY10!U206)/RealAuthFY10!U206),"",(RealAuthFY11!U206-RealAuthFY10!U206)/RealAuthFY10!U206)</f>
        <v>4.2279307525603514E-2</v>
      </c>
    </row>
    <row r="207" spans="1:21" s="51" customFormat="1" ht="11.5" x14ac:dyDescent="0.25">
      <c r="A207" s="51">
        <f>'FY2016 RPDC '!A203</f>
        <v>202</v>
      </c>
      <c r="B207" s="51">
        <f>'FY2016 RPDC '!B203</f>
        <v>4527</v>
      </c>
      <c r="C207" s="51">
        <f>'FY2016 RPDC '!C203</f>
        <v>4527</v>
      </c>
      <c r="D207" s="56" t="str">
        <f>'FY2016 RPDC '!D203</f>
        <v>MOUNT AYR</v>
      </c>
      <c r="E207" s="139">
        <f>IF(ISERROR((RealAuthFY11!E207-RealAuthFY10!E207)/RealAuthFY10!E207),"",(RealAuthFY11!E207-RealAuthFY10!E207)/RealAuthFY10!E207)</f>
        <v>2.7963139497934577E-2</v>
      </c>
      <c r="F207" s="139">
        <f>IF(ISERROR((RealAuthFY11!F207-RealAuthFY10!F207)/RealAuthFY10!F207),"",(RealAuthFY11!F207-RealAuthFY10!F207)/RealAuthFY10!F207)</f>
        <v>1.2560841576385618E-2</v>
      </c>
      <c r="G207" s="139">
        <f>IF(ISERROR((RealAuthFY11!G207-RealAuthFY10!G207)/RealAuthFY10!G207),"",(RealAuthFY11!G207-RealAuthFY10!G207)/RealAuthFY10!G207)</f>
        <v>4.0875117776587575E-2</v>
      </c>
      <c r="H207" s="139" t="str">
        <f>IF(ISERROR((RealAuthFY11!H207-RealAuthFY10!H207)/RealAuthFY10!H207),"",(RealAuthFY11!H207-RealAuthFY10!H207)/RealAuthFY10!H207)</f>
        <v/>
      </c>
      <c r="I207" s="139">
        <f>IF(ISERROR((RealAuthFY11!I207-RealAuthFY10!I207)/RealAuthFY10!I207),"",(RealAuthFY11!I207-RealAuthFY10!I207)/RealAuthFY10!I207)</f>
        <v>4.0875117776587575E-2</v>
      </c>
      <c r="J207" s="139">
        <f>IF(ISERROR((RealAuthFY11!J207-RealAuthFY10!J207)/RealAuthFY10!J207),"",(RealAuthFY11!J207-RealAuthFY10!J207)/RealAuthFY10!J207)</f>
        <v>0.26383570524030636</v>
      </c>
      <c r="K207" s="139">
        <f>IF(ISERROR((RealAuthFY11!K207-RealAuthFY10!K207)/RealAuthFY10!K207),"",(RealAuthFY11!K207-RealAuthFY10!K207)/RealAuthFY10!K207)</f>
        <v>1.0398751733703191</v>
      </c>
      <c r="L207" s="139">
        <f>IF(ISERROR((RealAuthFY11!L207-RealAuthFY10!L207)/RealAuthFY10!L207),"",(RealAuthFY11!L207-RealAuthFY10!L207)/RealAuthFY10!L207)</f>
        <v>-0.49003120665742023</v>
      </c>
      <c r="M207" s="139">
        <f>IF(ISERROR((RealAuthFY11!M207-RealAuthFY10!M207)/RealAuthFY10!M207),"",(RealAuthFY11!M207-RealAuthFY10!M207)/RealAuthFY10!M207)</f>
        <v>-1</v>
      </c>
      <c r="N207" s="139">
        <f>IF(ISERROR((RealAuthFY11!N207-RealAuthFY10!N207)/RealAuthFY10!N207),"",(RealAuthFY11!N207-RealAuthFY10!N207)/RealAuthFY10!N207)</f>
        <v>0</v>
      </c>
      <c r="O207" s="139" t="str">
        <f>IF(ISERROR((RealAuthFY11!O207-RealAuthFY10!O207)/RealAuthFY10!O207),"",(RealAuthFY11!O207-RealAuthFY10!O207)/RealAuthFY10!O207)</f>
        <v/>
      </c>
      <c r="P207" s="139">
        <f>IF(ISERROR((RealAuthFY11!P207-RealAuthFY10!P207)/RealAuthFY10!P207),"",(RealAuthFY11!P207-RealAuthFY10!P207)/RealAuthFY10!P207)</f>
        <v>-1</v>
      </c>
      <c r="Q207" s="139" t="str">
        <f>IF(ISERROR((RealAuthFY11!Q207-RealAuthFY10!Q207)/RealAuthFY10!Q207),"",(RealAuthFY11!Q207-RealAuthFY10!Q207)/RealAuthFY10!Q207)</f>
        <v/>
      </c>
      <c r="R207" s="139">
        <f>IF(ISERROR((RealAuthFY11!R207-RealAuthFY10!R207)/RealAuthFY10!R207),"",(RealAuthFY11!R207-RealAuthFY10!R207)/RealAuthFY10!R207)</f>
        <v>0.22437487680492088</v>
      </c>
      <c r="S207" s="139">
        <f>IF(ISERROR((RealAuthFY11!S207-RealAuthFY10!S207)/RealAuthFY10!S207),"",(RealAuthFY11!S207-RealAuthFY10!S207)/RealAuthFY10!S207)</f>
        <v>0.22424823948977923</v>
      </c>
      <c r="T207" s="139">
        <f>IF(ISERROR((RealAuthFY11!T207-RealAuthFY10!T207)/RealAuthFY10!T207),"",(RealAuthFY11!T207-RealAuthFY10!T207)/RealAuthFY10!T207)</f>
        <v>0.22439833591907327</v>
      </c>
      <c r="U207" s="139">
        <f>IF(ISERROR((RealAuthFY11!U207-RealAuthFY10!U207)/RealAuthFY10!U207),"",(RealAuthFY11!U207-RealAuthFY10!U207)/RealAuthFY10!U207)</f>
        <v>-1.1189417685027521E-2</v>
      </c>
    </row>
    <row r="208" spans="1:21" s="51" customFormat="1" ht="11.5" x14ac:dyDescent="0.25">
      <c r="A208" s="51">
        <f>'FY2016 RPDC '!A204</f>
        <v>203</v>
      </c>
      <c r="B208" s="51">
        <f>'FY2016 RPDC '!B204</f>
        <v>4536</v>
      </c>
      <c r="C208" s="51">
        <f>'FY2016 RPDC '!C204</f>
        <v>4536</v>
      </c>
      <c r="D208" s="56" t="str">
        <f>'FY2016 RPDC '!D204</f>
        <v>MOUNT PLEASANT</v>
      </c>
      <c r="E208" s="139">
        <f>IF(ISERROR((RealAuthFY11!E208-RealAuthFY10!E208)/RealAuthFY10!E208),"",(RealAuthFY11!E208-RealAuthFY10!E208)/RealAuthFY10!E208)</f>
        <v>1.2825080156750886E-2</v>
      </c>
      <c r="F208" s="139">
        <f>IF(ISERROR((RealAuthFY11!F208-RealAuthFY10!F208)/RealAuthFY10!F208),"",(RealAuthFY11!F208-RealAuthFY10!F208)/RealAuthFY10!F208)</f>
        <v>1.2566760917373547E-2</v>
      </c>
      <c r="G208" s="139">
        <f>IF(ISERROR((RealAuthFY11!G208-RealAuthFY10!G208)/RealAuthFY10!G208),"",(RealAuthFY11!G208-RealAuthFY10!G208)/RealAuthFY10!G208)</f>
        <v>2.5553043585457055E-2</v>
      </c>
      <c r="H208" s="139">
        <f>IF(ISERROR((RealAuthFY11!H208-RealAuthFY10!H208)/RealAuthFY10!H208),"",(RealAuthFY11!H208-RealAuthFY10!H208)/RealAuthFY10!H208)</f>
        <v>-1</v>
      </c>
      <c r="I208" s="139">
        <f>IF(ISERROR((RealAuthFY11!I208-RealAuthFY10!I208)/RealAuthFY10!I208),"",(RealAuthFY11!I208-RealAuthFY10!I208)/RealAuthFY10!I208)</f>
        <v>2.2830332048302253E-2</v>
      </c>
      <c r="J208" s="139">
        <f>IF(ISERROR((RealAuthFY11!J208-RealAuthFY10!J208)/RealAuthFY10!J208),"",(RealAuthFY11!J208-RealAuthFY10!J208)/RealAuthFY10!J208)</f>
        <v>0.15502865776928659</v>
      </c>
      <c r="K208" s="139">
        <f>IF(ISERROR((RealAuthFY11!K208-RealAuthFY10!K208)/RealAuthFY10!K208),"",(RealAuthFY11!K208-RealAuthFY10!K208)/RealAuthFY10!K208)</f>
        <v>-0.59202496532593618</v>
      </c>
      <c r="L208" s="139">
        <f>IF(ISERROR((RealAuthFY11!L208-RealAuthFY10!L208)/RealAuthFY10!L208),"",(RealAuthFY11!L208-RealAuthFY10!L208)/RealAuthFY10!L208)</f>
        <v>0.23849564097483653</v>
      </c>
      <c r="M208" s="139">
        <f>IF(ISERROR((RealAuthFY11!M208-RealAuthFY10!M208)/RealAuthFY10!M208),"",(RealAuthFY11!M208-RealAuthFY10!M208)/RealAuthFY10!M208)</f>
        <v>-5.8519150752160458E-2</v>
      </c>
      <c r="N208" s="139">
        <f>IF(ISERROR((RealAuthFY11!N208-RealAuthFY10!N208)/RealAuthFY10!N208),"",(RealAuthFY11!N208-RealAuthFY10!N208)/RealAuthFY10!N208)</f>
        <v>0</v>
      </c>
      <c r="O208" s="139" t="str">
        <f>IF(ISERROR((RealAuthFY11!O208-RealAuthFY10!O208)/RealAuthFY10!O208),"",(RealAuthFY11!O208-RealAuthFY10!O208)/RealAuthFY10!O208)</f>
        <v/>
      </c>
      <c r="P208" s="139">
        <f>IF(ISERROR((RealAuthFY11!P208-RealAuthFY10!P208)/RealAuthFY10!P208),"",(RealAuthFY11!P208-RealAuthFY10!P208)/RealAuthFY10!P208)</f>
        <v>-1</v>
      </c>
      <c r="Q208" s="139" t="str">
        <f>IF(ISERROR((RealAuthFY11!Q208-RealAuthFY10!Q208)/RealAuthFY10!Q208),"",(RealAuthFY11!Q208-RealAuthFY10!Q208)/RealAuthFY10!Q208)</f>
        <v/>
      </c>
      <c r="R208" s="139">
        <f>IF(ISERROR((RealAuthFY11!R208-RealAuthFY10!R208)/RealAuthFY10!R208),"",(RealAuthFY11!R208-RealAuthFY10!R208)/RealAuthFY10!R208)</f>
        <v>1.027247596168062</v>
      </c>
      <c r="S208" s="139">
        <f>IF(ISERROR((RealAuthFY11!S208-RealAuthFY10!S208)/RealAuthFY10!S208),"",(RealAuthFY11!S208-RealAuthFY10!S208)/RealAuthFY10!S208)</f>
        <v>1.0274328728301747</v>
      </c>
      <c r="T208" s="139">
        <f>IF(ISERROR((RealAuthFY11!T208-RealAuthFY10!T208)/RealAuthFY10!T208),"",(RealAuthFY11!T208-RealAuthFY10!T208)/RealAuthFY10!T208)</f>
        <v>1.027151112073182</v>
      </c>
      <c r="U208" s="139">
        <f>IF(ISERROR((RealAuthFY11!U208-RealAuthFY10!U208)/RealAuthFY10!U208),"",(RealAuthFY11!U208-RealAuthFY10!U208)/RealAuthFY10!U208)</f>
        <v>7.2984922243053238E-2</v>
      </c>
    </row>
    <row r="209" spans="1:21" s="51" customFormat="1" ht="11.5" x14ac:dyDescent="0.25">
      <c r="A209" s="51">
        <f>'FY2016 RPDC '!A205</f>
        <v>204</v>
      </c>
      <c r="B209" s="51">
        <f>'FY2016 RPDC '!B205</f>
        <v>4554</v>
      </c>
      <c r="C209" s="51">
        <f>'FY2016 RPDC '!C205</f>
        <v>4554</v>
      </c>
      <c r="D209" s="56" t="str">
        <f>'FY2016 RPDC '!D205</f>
        <v>MOUNT VERNON</v>
      </c>
      <c r="E209" s="139">
        <f>IF(ISERROR((RealAuthFY11!E209-RealAuthFY10!E209)/RealAuthFY10!E209),"",(RealAuthFY11!E209-RealAuthFY10!E209)/RealAuthFY10!E209)</f>
        <v>-2.0820016436855042E-2</v>
      </c>
      <c r="F209" s="139">
        <f>IF(ISERROR((RealAuthFY11!F209-RealAuthFY10!F209)/RealAuthFY10!F209),"",(RealAuthFY11!F209-RealAuthFY10!F209)/RealAuthFY10!F209)</f>
        <v>1.2566760917373547E-2</v>
      </c>
      <c r="G209" s="139">
        <f>IF(ISERROR((RealAuthFY11!G209-RealAuthFY10!G209)/RealAuthFY10!G209),"",(RealAuthFY11!G209-RealAuthFY10!G209)/RealAuthFY10!G209)</f>
        <v>-8.5149525770049275E-3</v>
      </c>
      <c r="H209" s="139" t="str">
        <f>IF(ISERROR((RealAuthFY11!H209-RealAuthFY10!H209)/RealAuthFY10!H209),"",(RealAuthFY11!H209-RealAuthFY10!H209)/RealAuthFY10!H209)</f>
        <v/>
      </c>
      <c r="I209" s="139">
        <f>IF(ISERROR((RealAuthFY11!I209-RealAuthFY10!I209)/RealAuthFY10!I209),"",(RealAuthFY11!I209-RealAuthFY10!I209)/RealAuthFY10!I209)</f>
        <v>1.0000000000000044E-2</v>
      </c>
      <c r="J209" s="139">
        <f>IF(ISERROR((RealAuthFY11!J209-RealAuthFY10!J209)/RealAuthFY10!J209),"",(RealAuthFY11!J209-RealAuthFY10!J209)/RealAuthFY10!J209)</f>
        <v>0.33646994117365725</v>
      </c>
      <c r="K209" s="139">
        <f>IF(ISERROR((RealAuthFY11!K209-RealAuthFY10!K209)/RealAuthFY10!K209),"",(RealAuthFY11!K209-RealAuthFY10!K209)/RealAuthFY10!K209)</f>
        <v>-0.49003120665742023</v>
      </c>
      <c r="L209" s="139">
        <f>IF(ISERROR((RealAuthFY11!L209-RealAuthFY10!L209)/RealAuthFY10!L209),"",(RealAuthFY11!L209-RealAuthFY10!L209)/RealAuthFY10!L209)</f>
        <v>3.7901262380201486E-2</v>
      </c>
      <c r="M209" s="139" t="str">
        <f>IF(ISERROR((RealAuthFY11!M209-RealAuthFY10!M209)/RealAuthFY10!M209),"",(RealAuthFY11!M209-RealAuthFY10!M209)/RealAuthFY10!M209)</f>
        <v/>
      </c>
      <c r="N209" s="139">
        <f>IF(ISERROR((RealAuthFY11!N209-RealAuthFY10!N209)/RealAuthFY10!N209),"",(RealAuthFY11!N209-RealAuthFY10!N209)/RealAuthFY10!N209)</f>
        <v>0</v>
      </c>
      <c r="O209" s="139" t="str">
        <f>IF(ISERROR((RealAuthFY11!O209-RealAuthFY10!O209)/RealAuthFY10!O209),"",(RealAuthFY11!O209-RealAuthFY10!O209)/RealAuthFY10!O209)</f>
        <v/>
      </c>
      <c r="P209" s="139">
        <f>IF(ISERROR((RealAuthFY11!P209-RealAuthFY10!P209)/RealAuthFY10!P209),"",(RealAuthFY11!P209-RealAuthFY10!P209)/RealAuthFY10!P209)</f>
        <v>-1</v>
      </c>
      <c r="Q209" s="139">
        <f>IF(ISERROR((RealAuthFY11!Q209-RealAuthFY10!Q209)/RealAuthFY10!Q209),"",(RealAuthFY11!Q209-RealAuthFY10!Q209)/RealAuthFY10!Q209)</f>
        <v>-0.37487696299941842</v>
      </c>
      <c r="R209" s="139">
        <f>IF(ISERROR((RealAuthFY11!R209-RealAuthFY10!R209)/RealAuthFY10!R209),"",(RealAuthFY11!R209-RealAuthFY10!R209)/RealAuthFY10!R209)</f>
        <v>2.4394493836739408</v>
      </c>
      <c r="S209" s="139">
        <f>IF(ISERROR((RealAuthFY11!S209-RealAuthFY10!S209)/RealAuthFY10!S209),"",(RealAuthFY11!S209-RealAuthFY10!S209)/RealAuthFY10!S209)</f>
        <v>2.4392270715863376</v>
      </c>
      <c r="T209" s="139">
        <f>IF(ISERROR((RealAuthFY11!T209-RealAuthFY10!T209)/RealAuthFY10!T209),"",(RealAuthFY11!T209-RealAuthFY10!T209)/RealAuthFY10!T209)</f>
        <v>2.4395907448135712</v>
      </c>
      <c r="U209" s="139">
        <f>IF(ISERROR((RealAuthFY11!U209-RealAuthFY10!U209)/RealAuthFY10!U209),"",(RealAuthFY11!U209-RealAuthFY10!U209)/RealAuthFY10!U209)</f>
        <v>7.3782239636923222E-2</v>
      </c>
    </row>
    <row r="210" spans="1:21" s="51" customFormat="1" ht="11.5" x14ac:dyDescent="0.25">
      <c r="A210" s="51">
        <f>'FY2016 RPDC '!A206</f>
        <v>205</v>
      </c>
      <c r="B210" s="51">
        <f>'FY2016 RPDC '!B206</f>
        <v>4572</v>
      </c>
      <c r="C210" s="51">
        <f>'FY2016 RPDC '!C206</f>
        <v>4572</v>
      </c>
      <c r="D210" s="56" t="str">
        <f>'FY2016 RPDC '!D206</f>
        <v>MURRAY</v>
      </c>
      <c r="E210" s="139">
        <f>IF(ISERROR((RealAuthFY11!E210-RealAuthFY10!E210)/RealAuthFY10!E210),"",(RealAuthFY11!E210-RealAuthFY10!E210)/RealAuthFY10!E210)</f>
        <v>-5.2475979305247764E-2</v>
      </c>
      <c r="F210" s="139">
        <f>IF(ISERROR((RealAuthFY11!F210-RealAuthFY10!F210)/RealAuthFY10!F210),"",(RealAuthFY11!F210-RealAuthFY10!F210)/RealAuthFY10!F210)</f>
        <v>1.2566760917373547E-2</v>
      </c>
      <c r="G210" s="139">
        <f>IF(ISERROR((RealAuthFY11!G210-RealAuthFY10!G210)/RealAuthFY10!G210),"",(RealAuthFY11!G210-RealAuthFY10!G210)/RealAuthFY10!G210)</f>
        <v>-4.0568894255329085E-2</v>
      </c>
      <c r="H210" s="139">
        <f>IF(ISERROR((RealAuthFY11!H210-RealAuthFY10!H210)/RealAuthFY10!H210),"",(RealAuthFY11!H210-RealAuthFY10!H210)/RealAuthFY10!H210)</f>
        <v>3.9346853226080554</v>
      </c>
      <c r="I210" s="139">
        <f>IF(ISERROR((RealAuthFY11!I210-RealAuthFY10!I210)/RealAuthFY10!I210),"",(RealAuthFY11!I210-RealAuthFY10!I210)/RealAuthFY10!I210)</f>
        <v>-2.4513113596394008E-4</v>
      </c>
      <c r="J210" s="139">
        <f>IF(ISERROR((RealAuthFY11!J210-RealAuthFY10!J210)/RealAuthFY10!J210),"",(RealAuthFY11!J210-RealAuthFY10!J210)/RealAuthFY10!J210)</f>
        <v>-0.21690854819618141</v>
      </c>
      <c r="K210" s="139">
        <f>IF(ISERROR((RealAuthFY11!K210-RealAuthFY10!K210)/RealAuthFY10!K210),"",(RealAuthFY11!K210-RealAuthFY10!K210)/RealAuthFY10!K210)</f>
        <v>-0.32020997375328086</v>
      </c>
      <c r="L210" s="139">
        <f>IF(ISERROR((RealAuthFY11!L210-RealAuthFY10!L210)/RealAuthFY10!L210),"",(RealAuthFY11!L210-RealAuthFY10!L210)/RealAuthFY10!L210)</f>
        <v>0.45669291338582679</v>
      </c>
      <c r="M210" s="139" t="str">
        <f>IF(ISERROR((RealAuthFY11!M210-RealAuthFY10!M210)/RealAuthFY10!M210),"",(RealAuthFY11!M210-RealAuthFY10!M210)/RealAuthFY10!M210)</f>
        <v/>
      </c>
      <c r="N210" s="139">
        <f>IF(ISERROR((RealAuthFY11!N210-RealAuthFY10!N210)/RealAuthFY10!N210),"",(RealAuthFY11!N210-RealAuthFY10!N210)/RealAuthFY10!N210)</f>
        <v>0</v>
      </c>
      <c r="O210" s="139">
        <f>IF(ISERROR((RealAuthFY11!O210-RealAuthFY10!O210)/RealAuthFY10!O210),"",(RealAuthFY11!O210-RealAuthFY10!O210)/RealAuthFY10!O210)</f>
        <v>0</v>
      </c>
      <c r="P210" s="139" t="str">
        <f>IF(ISERROR((RealAuthFY11!P210-RealAuthFY10!P210)/RealAuthFY10!P210),"",(RealAuthFY11!P210-RealAuthFY10!P210)/RealAuthFY10!P210)</f>
        <v/>
      </c>
      <c r="Q210" s="139" t="str">
        <f>IF(ISERROR((RealAuthFY11!Q210-RealAuthFY10!Q210)/RealAuthFY10!Q210),"",(RealAuthFY11!Q210-RealAuthFY10!Q210)/RealAuthFY10!Q210)</f>
        <v/>
      </c>
      <c r="R210" s="139">
        <f>IF(ISERROR((RealAuthFY11!R210-RealAuthFY10!R210)/RealAuthFY10!R210),"",(RealAuthFY11!R210-RealAuthFY10!R210)/RealAuthFY10!R210)</f>
        <v>-2.5082738043998585E-6</v>
      </c>
      <c r="S210" s="139">
        <f>IF(ISERROR((RealAuthFY11!S210-RealAuthFY10!S210)/RealAuthFY10!S210),"",(RealAuthFY11!S210-RealAuthFY10!S210)/RealAuthFY10!S210)</f>
        <v>1.1506161234010675E-5</v>
      </c>
      <c r="T210" s="139">
        <f>IF(ISERROR((RealAuthFY11!T210-RealAuthFY10!T210)/RealAuthFY10!T210),"",(RealAuthFY11!T210-RealAuthFY10!T210)/RealAuthFY10!T210)</f>
        <v>-2.4592070041740442E-6</v>
      </c>
      <c r="U210" s="139">
        <f>IF(ISERROR((RealAuthFY11!U210-RealAuthFY10!U210)/RealAuthFY10!U210),"",(RealAuthFY11!U210-RealAuthFY10!U210)/RealAuthFY10!U210)</f>
        <v>7.4310337514444713E-2</v>
      </c>
    </row>
    <row r="211" spans="1:21" s="51" customFormat="1" ht="11.5" x14ac:dyDescent="0.25">
      <c r="A211" s="51">
        <f>'FY2016 RPDC '!A207</f>
        <v>206</v>
      </c>
      <c r="B211" s="51">
        <f>'FY2016 RPDC '!B207</f>
        <v>4581</v>
      </c>
      <c r="C211" s="51">
        <f>'FY2016 RPDC '!C207</f>
        <v>4581</v>
      </c>
      <c r="D211" s="56" t="str">
        <f>'FY2016 RPDC '!D207</f>
        <v>MUSCATINE</v>
      </c>
      <c r="E211" s="139">
        <f>IF(ISERROR((RealAuthFY11!E211-RealAuthFY10!E211)/RealAuthFY10!E211),"",(RealAuthFY11!E211-RealAuthFY10!E211)/RealAuthFY10!E211)</f>
        <v>-2.9937878901279847E-3</v>
      </c>
      <c r="F211" s="139">
        <f>IF(ISERROR((RealAuthFY11!F211-RealAuthFY10!F211)/RealAuthFY10!F211),"",(RealAuthFY11!F211-RealAuthFY10!F211)/RealAuthFY10!F211)</f>
        <v>1.2566760917373547E-2</v>
      </c>
      <c r="G211" s="139">
        <f>IF(ISERROR((RealAuthFY11!G211-RealAuthFY10!G211)/RealAuthFY10!G211),"",(RealAuthFY11!G211-RealAuthFY10!G211)/RealAuthFY10!G211)</f>
        <v>9.5353626796423688E-3</v>
      </c>
      <c r="H211" s="139" t="str">
        <f>IF(ISERROR((RealAuthFY11!H211-RealAuthFY10!H211)/RealAuthFY10!H211),"",(RealAuthFY11!H211-RealAuthFY10!H211)/RealAuthFY10!H211)</f>
        <v/>
      </c>
      <c r="I211" s="139">
        <f>IF(ISERROR((RealAuthFY11!I211-RealAuthFY10!I211)/RealAuthFY10!I211),"",(RealAuthFY11!I211-RealAuthFY10!I211)/RealAuthFY10!I211)</f>
        <v>0.01</v>
      </c>
      <c r="J211" s="139">
        <f>IF(ISERROR((RealAuthFY11!J211-RealAuthFY10!J211)/RealAuthFY10!J211),"",(RealAuthFY11!J211-RealAuthFY10!J211)/RealAuthFY10!J211)</f>
        <v>-0.32004160887656036</v>
      </c>
      <c r="K211" s="139">
        <f>IF(ISERROR((RealAuthFY11!K211-RealAuthFY10!K211)/RealAuthFY10!K211),"",(RealAuthFY11!K211-RealAuthFY10!K211)/RealAuthFY10!K211)</f>
        <v>0.21655206122687701</v>
      </c>
      <c r="L211" s="139">
        <f>IF(ISERROR((RealAuthFY11!L211-RealAuthFY10!L211)/RealAuthFY10!L211),"",(RealAuthFY11!L211-RealAuthFY10!L211)/RealAuthFY10!L211)</f>
        <v>-7.7199326332474741E-2</v>
      </c>
      <c r="M211" s="139">
        <f>IF(ISERROR((RealAuthFY11!M211-RealAuthFY10!M211)/RealAuthFY10!M211),"",(RealAuthFY11!M211-RealAuthFY10!M211)/RealAuthFY10!M211)</f>
        <v>-1</v>
      </c>
      <c r="N211" s="139" t="str">
        <f>IF(ISERROR((RealAuthFY11!N211-RealAuthFY10!N211)/RealAuthFY10!N211),"",(RealAuthFY11!N211-RealAuthFY10!N211)/RealAuthFY10!N211)</f>
        <v/>
      </c>
      <c r="O211" s="139" t="str">
        <f>IF(ISERROR((RealAuthFY11!O211-RealAuthFY10!O211)/RealAuthFY10!O211),"",(RealAuthFY11!O211-RealAuthFY10!O211)/RealAuthFY10!O211)</f>
        <v/>
      </c>
      <c r="P211" s="139" t="str">
        <f>IF(ISERROR((RealAuthFY11!P211-RealAuthFY10!P211)/RealAuthFY10!P211),"",(RealAuthFY11!P211-RealAuthFY10!P211)/RealAuthFY10!P211)</f>
        <v/>
      </c>
      <c r="Q211" s="139" t="str">
        <f>IF(ISERROR((RealAuthFY11!Q211-RealAuthFY10!Q211)/RealAuthFY10!Q211),"",(RealAuthFY11!Q211-RealAuthFY10!Q211)/RealAuthFY10!Q211)</f>
        <v/>
      </c>
      <c r="R211" s="139">
        <f>IF(ISERROR((RealAuthFY11!R211-RealAuthFY10!R211)/RealAuthFY10!R211),"",(RealAuthFY11!R211-RealAuthFY10!R211)/RealAuthFY10!R211)</f>
        <v>24.046021405042165</v>
      </c>
      <c r="S211" s="139">
        <f>IF(ISERROR((RealAuthFY11!S211-RealAuthFY10!S211)/RealAuthFY10!S211),"",(RealAuthFY11!S211-RealAuthFY10!S211)/RealAuthFY10!S211)</f>
        <v>24.046374354982841</v>
      </c>
      <c r="T211" s="139">
        <f>IF(ISERROR((RealAuthFY11!T211-RealAuthFY10!T211)/RealAuthFY10!T211),"",(RealAuthFY11!T211-RealAuthFY10!T211)/RealAuthFY10!T211)</f>
        <v>24.047150278651554</v>
      </c>
      <c r="U211" s="139">
        <f>IF(ISERROR((RealAuthFY11!U211-RealAuthFY10!U211)/RealAuthFY10!U211),"",(RealAuthFY11!U211-RealAuthFY10!U211)/RealAuthFY10!U211)</f>
        <v>0.106890642001291</v>
      </c>
    </row>
    <row r="212" spans="1:21" s="51" customFormat="1" ht="11.5" x14ac:dyDescent="0.25">
      <c r="A212" s="51">
        <f>'FY2016 RPDC '!A208</f>
        <v>207</v>
      </c>
      <c r="B212" s="51">
        <f>'FY2016 RPDC '!B208</f>
        <v>4599</v>
      </c>
      <c r="C212" s="51">
        <f>'FY2016 RPDC '!C208</f>
        <v>4599</v>
      </c>
      <c r="D212" s="56" t="str">
        <f>'FY2016 RPDC '!D208</f>
        <v>NASHUA-PLAINFIELD</v>
      </c>
      <c r="E212" s="139">
        <f>IF(ISERROR((RealAuthFY11!E212-RealAuthFY10!E212)/RealAuthFY10!E212),"",(RealAuthFY11!E212-RealAuthFY10!E212)/RealAuthFY10!E212)</f>
        <v>-3.4034653465346537E-2</v>
      </c>
      <c r="F212" s="139">
        <f>IF(ISERROR((RealAuthFY11!F212-RealAuthFY10!F212)/RealAuthFY10!F212),"",(RealAuthFY11!F212-RealAuthFY10!F212)/RealAuthFY10!F212)</f>
        <v>1.234949058351343E-2</v>
      </c>
      <c r="G212" s="139">
        <f>IF(ISERROR((RealAuthFY11!G212-RealAuthFY10!G212)/RealAuthFY10!G212),"",(RealAuthFY11!G212-RealAuthFY10!G212)/RealAuthFY10!G212)</f>
        <v>-2.2105426807556776E-2</v>
      </c>
      <c r="H212" s="139" t="str">
        <f>IF(ISERROR((RealAuthFY11!H212-RealAuthFY10!H212)/RealAuthFY10!H212),"",(RealAuthFY11!H212-RealAuthFY10!H212)/RealAuthFY10!H212)</f>
        <v/>
      </c>
      <c r="I212" s="139">
        <f>IF(ISERROR((RealAuthFY11!I212-RealAuthFY10!I212)/RealAuthFY10!I212),"",(RealAuthFY11!I212-RealAuthFY10!I212)/RealAuthFY10!I212)</f>
        <v>1.0000000000000009E-2</v>
      </c>
      <c r="J212" s="139">
        <f>IF(ISERROR((RealAuthFY11!J212-RealAuthFY10!J212)/RealAuthFY10!J212),"",(RealAuthFY11!J212-RealAuthFY10!J212)/RealAuthFY10!J212)</f>
        <v>6.4282699149731656E-2</v>
      </c>
      <c r="K212" s="139" t="str">
        <f>IF(ISERROR((RealAuthFY11!K212-RealAuthFY10!K212)/RealAuthFY10!K212),"",(RealAuthFY11!K212-RealAuthFY10!K212)/RealAuthFY10!K212)</f>
        <v/>
      </c>
      <c r="L212" s="139">
        <f>IF(ISERROR((RealAuthFY11!L212-RealAuthFY10!L212)/RealAuthFY10!L212),"",(RealAuthFY11!L212-RealAuthFY10!L212)/RealAuthFY10!L212)</f>
        <v>1.9937586685159502E-2</v>
      </c>
      <c r="M212" s="139">
        <f>IF(ISERROR((RealAuthFY11!M212-RealAuthFY10!M212)/RealAuthFY10!M212),"",(RealAuthFY11!M212-RealAuthFY10!M212)/RealAuthFY10!M212)</f>
        <v>1.9937586685159502E-2</v>
      </c>
      <c r="N212" s="139">
        <f>IF(ISERROR((RealAuthFY11!N212-RealAuthFY10!N212)/RealAuthFY10!N212),"",(RealAuthFY11!N212-RealAuthFY10!N212)/RealAuthFY10!N212)</f>
        <v>0</v>
      </c>
      <c r="O212" s="139">
        <f>IF(ISERROR((RealAuthFY11!O212-RealAuthFY10!O212)/RealAuthFY10!O212),"",(RealAuthFY11!O212-RealAuthFY10!O212)/RealAuthFY10!O212)</f>
        <v>0</v>
      </c>
      <c r="P212" s="139" t="str">
        <f>IF(ISERROR((RealAuthFY11!P212-RealAuthFY10!P212)/RealAuthFY10!P212),"",(RealAuthFY11!P212-RealAuthFY10!P212)/RealAuthFY10!P212)</f>
        <v/>
      </c>
      <c r="Q212" s="139" t="str">
        <f>IF(ISERROR((RealAuthFY11!Q212-RealAuthFY10!Q212)/RealAuthFY10!Q212),"",(RealAuthFY11!Q212-RealAuthFY10!Q212)/RealAuthFY10!Q212)</f>
        <v/>
      </c>
      <c r="R212" s="139">
        <f>IF(ISERROR((RealAuthFY11!R212-RealAuthFY10!R212)/RealAuthFY10!R212),"",(RealAuthFY11!R212-RealAuthFY10!R212)/RealAuthFY10!R212)</f>
        <v>1.8118490150433688</v>
      </c>
      <c r="S212" s="139">
        <f>IF(ISERROR((RealAuthFY11!S212-RealAuthFY10!S212)/RealAuthFY10!S212),"",(RealAuthFY11!S212-RealAuthFY10!S212)/RealAuthFY10!S212)</f>
        <v>1.8120889739975352</v>
      </c>
      <c r="T212" s="139">
        <f>IF(ISERROR((RealAuthFY11!T212-RealAuthFY10!T212)/RealAuthFY10!T212),"",(RealAuthFY11!T212-RealAuthFY10!T212)/RealAuthFY10!T212)</f>
        <v>1.8117226155134356</v>
      </c>
      <c r="U212" s="139">
        <f>IF(ISERROR((RealAuthFY11!U212-RealAuthFY10!U212)/RealAuthFY10!U212),"",(RealAuthFY11!U212-RealAuthFY10!U212)/RealAuthFY10!U212)</f>
        <v>8.1489380185344809E-2</v>
      </c>
    </row>
    <row r="213" spans="1:21" s="51" customFormat="1" ht="11.5" x14ac:dyDescent="0.25">
      <c r="A213" s="51">
        <f>'FY2016 RPDC '!A209</f>
        <v>208</v>
      </c>
      <c r="B213" s="51">
        <f>'FY2016 RPDC '!B209</f>
        <v>4617</v>
      </c>
      <c r="C213" s="51">
        <f>'FY2016 RPDC '!C209</f>
        <v>4617</v>
      </c>
      <c r="D213" s="56" t="str">
        <f>'FY2016 RPDC '!D209</f>
        <v>NEVADA</v>
      </c>
      <c r="E213" s="139">
        <f>IF(ISERROR((RealAuthFY11!E213-RealAuthFY10!E213)/RealAuthFY10!E213),"",(RealAuthFY11!E213-RealAuthFY10!E213)/RealAuthFY10!E213)</f>
        <v>1.6022741956325078E-2</v>
      </c>
      <c r="F213" s="139">
        <f>IF(ISERROR((RealAuthFY11!F213-RealAuthFY10!F213)/RealAuthFY10!F213),"",(RealAuthFY11!F213-RealAuthFY10!F213)/RealAuthFY10!F213)</f>
        <v>1.2566760917373547E-2</v>
      </c>
      <c r="G213" s="139">
        <f>IF(ISERROR((RealAuthFY11!G213-RealAuthFY10!G213)/RealAuthFY10!G213),"",(RealAuthFY11!G213-RealAuthFY10!G213)/RealAuthFY10!G213)</f>
        <v>2.8790835958935525E-2</v>
      </c>
      <c r="H213" s="139" t="str">
        <f>IF(ISERROR((RealAuthFY11!H213-RealAuthFY10!H213)/RealAuthFY10!H213),"",(RealAuthFY11!H213-RealAuthFY10!H213)/RealAuthFY10!H213)</f>
        <v/>
      </c>
      <c r="I213" s="139">
        <f>IF(ISERROR((RealAuthFY11!I213-RealAuthFY10!I213)/RealAuthFY10!I213),"",(RealAuthFY11!I213-RealAuthFY10!I213)/RealAuthFY10!I213)</f>
        <v>2.8790835958935525E-2</v>
      </c>
      <c r="J213" s="139">
        <f>IF(ISERROR((RealAuthFY11!J213-RealAuthFY10!J213)/RealAuthFY10!J213),"",(RealAuthFY11!J213-RealAuthFY10!J213)/RealAuthFY10!J213)</f>
        <v>0.14690611345050977</v>
      </c>
      <c r="K213" s="139">
        <f>IF(ISERROR((RealAuthFY11!K213-RealAuthFY10!K213)/RealAuthFY10!K213),"",(RealAuthFY11!K213-RealAuthFY10!K213)/RealAuthFY10!K213)</f>
        <v>-0.49003638884075551</v>
      </c>
      <c r="L213" s="139">
        <f>IF(ISERROR((RealAuthFY11!L213-RealAuthFY10!L213)/RealAuthFY10!L213),"",(RealAuthFY11!L213-RealAuthFY10!L213)/RealAuthFY10!L213)</f>
        <v>-7.2793434255919096E-2</v>
      </c>
      <c r="M213" s="139">
        <f>IF(ISERROR((RealAuthFY11!M213-RealAuthFY10!M213)/RealAuthFY10!M213),"",(RealAuthFY11!M213-RealAuthFY10!M213)/RealAuthFY10!M213)</f>
        <v>7.6589845780627275E-2</v>
      </c>
      <c r="N213" s="139">
        <f>IF(ISERROR((RealAuthFY11!N213-RealAuthFY10!N213)/RealAuthFY10!N213),"",(RealAuthFY11!N213-RealAuthFY10!N213)/RealAuthFY10!N213)</f>
        <v>0</v>
      </c>
      <c r="O213" s="139">
        <f>IF(ISERROR((RealAuthFY11!O213-RealAuthFY10!O213)/RealAuthFY10!O213),"",(RealAuthFY11!O213-RealAuthFY10!O213)/RealAuthFY10!O213)</f>
        <v>0</v>
      </c>
      <c r="P213" s="139">
        <f>IF(ISERROR((RealAuthFY11!P213-RealAuthFY10!P213)/RealAuthFY10!P213),"",(RealAuthFY11!P213-RealAuthFY10!P213)/RealAuthFY10!P213)</f>
        <v>-0.74501819442037776</v>
      </c>
      <c r="Q213" s="139">
        <f>IF(ISERROR((RealAuthFY11!Q213-RealAuthFY10!Q213)/RealAuthFY10!Q213),"",(RealAuthFY11!Q213-RealAuthFY10!Q213)/RealAuthFY10!Q213)</f>
        <v>0.1699165197182668</v>
      </c>
      <c r="R213" s="139">
        <f>IF(ISERROR((RealAuthFY11!R213-RealAuthFY10!R213)/RealAuthFY10!R213),"",(RealAuthFY11!R213-RealAuthFY10!R213)/RealAuthFY10!R213)</f>
        <v>1.556273821980263</v>
      </c>
      <c r="S213" s="139">
        <f>IF(ISERROR((RealAuthFY11!S213-RealAuthFY10!S213)/RealAuthFY10!S213),"",(RealAuthFY11!S213-RealAuthFY10!S213)/RealAuthFY10!S213)</f>
        <v>1.5562029204757164</v>
      </c>
      <c r="T213" s="139">
        <f>IF(ISERROR((RealAuthFY11!T213-RealAuthFY10!T213)/RealAuthFY10!T213),"",(RealAuthFY11!T213-RealAuthFY10!T213)/RealAuthFY10!T213)</f>
        <v>1.556235394632284</v>
      </c>
      <c r="U213" s="139">
        <f>IF(ISERROR((RealAuthFY11!U213-RealAuthFY10!U213)/RealAuthFY10!U213),"",(RealAuthFY11!U213-RealAuthFY10!U213)/RealAuthFY10!U213)</f>
        <v>9.1062056731445407E-2</v>
      </c>
    </row>
    <row r="214" spans="1:21" s="51" customFormat="1" ht="11.5" x14ac:dyDescent="0.25">
      <c r="A214" s="51">
        <f>'FY2016 RPDC '!A210</f>
        <v>209</v>
      </c>
      <c r="B214" s="51">
        <f>'FY2016 RPDC '!B210</f>
        <v>4662</v>
      </c>
      <c r="C214" s="51">
        <f>'FY2016 RPDC '!C210</f>
        <v>4662</v>
      </c>
      <c r="D214" s="56" t="str">
        <f>'FY2016 RPDC '!D210</f>
        <v>NEW HAMPTON</v>
      </c>
      <c r="E214" s="139">
        <f>IF(ISERROR((RealAuthFY11!E214-RealAuthFY10!E214)/RealAuthFY10!E214),"",(RealAuthFY11!E214-RealAuthFY10!E214)/RealAuthFY10!E214)</f>
        <v>-1.2015069748498185E-2</v>
      </c>
      <c r="F214" s="139">
        <f>IF(ISERROR((RealAuthFY11!F214-RealAuthFY10!F214)/RealAuthFY10!F214),"",(RealAuthFY11!F214-RealAuthFY10!F214)/RealAuthFY10!F214)</f>
        <v>1.2566760917373547E-2</v>
      </c>
      <c r="G214" s="139">
        <f>IF(ISERROR((RealAuthFY11!G214-RealAuthFY10!G214)/RealAuthFY10!G214),"",(RealAuthFY11!G214-RealAuthFY10!G214)/RealAuthFY10!G214)</f>
        <v>4.0063665527890357E-4</v>
      </c>
      <c r="H214" s="139" t="str">
        <f>IF(ISERROR((RealAuthFY11!H214-RealAuthFY10!H214)/RealAuthFY10!H214),"",(RealAuthFY11!H214-RealAuthFY10!H214)/RealAuthFY10!H214)</f>
        <v/>
      </c>
      <c r="I214" s="139">
        <f>IF(ISERROR((RealAuthFY11!I214-RealAuthFY10!I214)/RealAuthFY10!I214),"",(RealAuthFY11!I214-RealAuthFY10!I214)/RealAuthFY10!I214)</f>
        <v>1.0000000000000035E-2</v>
      </c>
      <c r="J214" s="139">
        <f>IF(ISERROR((RealAuthFY11!J214-RealAuthFY10!J214)/RealAuthFY10!J214),"",(RealAuthFY11!J214-RealAuthFY10!J214)/RealAuthFY10!J214)</f>
        <v>-0.14127320557650119</v>
      </c>
      <c r="K214" s="139">
        <f>IF(ISERROR((RealAuthFY11!K214-RealAuthFY10!K214)/RealAuthFY10!K214),"",(RealAuthFY11!K214-RealAuthFY10!K214)/RealAuthFY10!K214)</f>
        <v>-0.49003120665742023</v>
      </c>
      <c r="L214" s="139">
        <f>IF(ISERROR((RealAuthFY11!L214-RealAuthFY10!L214)/RealAuthFY10!L214),"",(RealAuthFY11!L214-RealAuthFY10!L214)/RealAuthFY10!L214)</f>
        <v>8.7676837725381443E-2</v>
      </c>
      <c r="M214" s="139">
        <f>IF(ISERROR((RealAuthFY11!M214-RealAuthFY10!M214)/RealAuthFY10!M214),"",(RealAuthFY11!M214-RealAuthFY10!M214)/RealAuthFY10!M214)</f>
        <v>0.12729943791517628</v>
      </c>
      <c r="N214" s="139">
        <f>IF(ISERROR((RealAuthFY11!N214-RealAuthFY10!N214)/RealAuthFY10!N214),"",(RealAuthFY11!N214-RealAuthFY10!N214)/RealAuthFY10!N214)</f>
        <v>0</v>
      </c>
      <c r="O214" s="139" t="str">
        <f>IF(ISERROR((RealAuthFY11!O214-RealAuthFY10!O214)/RealAuthFY10!O214),"",(RealAuthFY11!O214-RealAuthFY10!O214)/RealAuthFY10!O214)</f>
        <v/>
      </c>
      <c r="P214" s="139">
        <f>IF(ISERROR((RealAuthFY11!P214-RealAuthFY10!P214)/RealAuthFY10!P214),"",(RealAuthFY11!P214-RealAuthFY10!P214)/RealAuthFY10!P214)</f>
        <v>-0.17566688199418609</v>
      </c>
      <c r="Q214" s="139" t="str">
        <f>IF(ISERROR((RealAuthFY11!Q214-RealAuthFY10!Q214)/RealAuthFY10!Q214),"",(RealAuthFY11!Q214-RealAuthFY10!Q214)/RealAuthFY10!Q214)</f>
        <v/>
      </c>
      <c r="R214" s="139">
        <f>IF(ISERROR((RealAuthFY11!R214-RealAuthFY10!R214)/RealAuthFY10!R214),"",(RealAuthFY11!R214-RealAuthFY10!R214)/RealAuthFY10!R214)</f>
        <v>-3.9237129876540206E-7</v>
      </c>
      <c r="S214" s="139">
        <f>IF(ISERROR((RealAuthFY11!S214-RealAuthFY10!S214)/RealAuthFY10!S214),"",(RealAuthFY11!S214-RealAuthFY10!S214)/RealAuthFY10!S214)</f>
        <v>-1.8370426553355536E-6</v>
      </c>
      <c r="T214" s="139">
        <f>IF(ISERROR((RealAuthFY11!T214-RealAuthFY10!T214)/RealAuthFY10!T214),"",(RealAuthFY11!T214-RealAuthFY10!T214)/RealAuthFY10!T214)</f>
        <v>1.1904691214360875E-6</v>
      </c>
      <c r="U214" s="139">
        <f>IF(ISERROR((RealAuthFY11!U214-RealAuthFY10!U214)/RealAuthFY10!U214),"",(RealAuthFY11!U214-RealAuthFY10!U214)/RealAuthFY10!U214)</f>
        <v>2.6257927610002545E-2</v>
      </c>
    </row>
    <row r="215" spans="1:21" s="51" customFormat="1" ht="11.5" x14ac:dyDescent="0.25">
      <c r="A215" s="51">
        <f>'FY2016 RPDC '!A211</f>
        <v>210</v>
      </c>
      <c r="B215" s="51">
        <f>'FY2016 RPDC '!B211</f>
        <v>4689</v>
      </c>
      <c r="C215" s="51">
        <f>'FY2016 RPDC '!C211</f>
        <v>4689</v>
      </c>
      <c r="D215" s="56" t="str">
        <f>'FY2016 RPDC '!D211</f>
        <v>NEW LONDON</v>
      </c>
      <c r="E215" s="139">
        <f>IF(ISERROR((RealAuthFY11!E215-RealAuthFY10!E215)/RealAuthFY10!E215),"",(RealAuthFY11!E215-RealAuthFY10!E215)/RealAuthFY10!E215)</f>
        <v>-6.6197451017690825E-2</v>
      </c>
      <c r="F215" s="139">
        <f>IF(ISERROR((RealAuthFY11!F215-RealAuthFY10!F215)/RealAuthFY10!F215),"",(RealAuthFY11!F215-RealAuthFY10!F215)/RealAuthFY10!F215)</f>
        <v>1.2566760917373547E-2</v>
      </c>
      <c r="G215" s="139">
        <f>IF(ISERROR((RealAuthFY11!G215-RealAuthFY10!G215)/RealAuthFY10!G215),"",(RealAuthFY11!G215-RealAuthFY10!G215)/RealAuthFY10!G215)</f>
        <v>-5.4462521133351247E-2</v>
      </c>
      <c r="H215" s="139" t="str">
        <f>IF(ISERROR((RealAuthFY11!H215-RealAuthFY10!H215)/RealAuthFY10!H215),"",(RealAuthFY11!H215-RealAuthFY10!H215)/RealAuthFY10!H215)</f>
        <v/>
      </c>
      <c r="I215" s="139">
        <f>IF(ISERROR((RealAuthFY11!I215-RealAuthFY10!I215)/RealAuthFY10!I215),"",(RealAuthFY11!I215-RealAuthFY10!I215)/RealAuthFY10!I215)</f>
        <v>1.0000000000000018E-2</v>
      </c>
      <c r="J215" s="139">
        <f>IF(ISERROR((RealAuthFY11!J215-RealAuthFY10!J215)/RealAuthFY10!J215),"",(RealAuthFY11!J215-RealAuthFY10!J215)/RealAuthFY10!J215)</f>
        <v>7.2188487642391039E-2</v>
      </c>
      <c r="K215" s="139">
        <f>IF(ISERROR((RealAuthFY11!K215-RealAuthFY10!K215)/RealAuthFY10!K215),"",(RealAuthFY11!K215-RealAuthFY10!K215)/RealAuthFY10!K215)</f>
        <v>1.209864771151179</v>
      </c>
      <c r="L215" s="139">
        <f>IF(ISERROR((RealAuthFY11!L215-RealAuthFY10!L215)/RealAuthFY10!L215),"",(RealAuthFY11!L215-RealAuthFY10!L215)/RealAuthFY10!L215)</f>
        <v>3.011483809243018E-2</v>
      </c>
      <c r="M215" s="139">
        <f>IF(ISERROR((RealAuthFY11!M215-RealAuthFY10!M215)/RealAuthFY10!M215),"",(RealAuthFY11!M215-RealAuthFY10!M215)/RealAuthFY10!M215)</f>
        <v>-1</v>
      </c>
      <c r="N215" s="139">
        <f>IF(ISERROR((RealAuthFY11!N215-RealAuthFY10!N215)/RealAuthFY10!N215),"",(RealAuthFY11!N215-RealAuthFY10!N215)/RealAuthFY10!N215)</f>
        <v>0</v>
      </c>
      <c r="O215" s="139" t="str">
        <f>IF(ISERROR((RealAuthFY11!O215-RealAuthFY10!O215)/RealAuthFY10!O215),"",(RealAuthFY11!O215-RealAuthFY10!O215)/RealAuthFY10!O215)</f>
        <v/>
      </c>
      <c r="P215" s="139">
        <f>IF(ISERROR((RealAuthFY11!P215-RealAuthFY10!P215)/RealAuthFY10!P215),"",(RealAuthFY11!P215-RealAuthFY10!P215)/RealAuthFY10!P215)</f>
        <v>1.9937586685159464E-2</v>
      </c>
      <c r="Q215" s="139" t="str">
        <f>IF(ISERROR((RealAuthFY11!Q215-RealAuthFY10!Q215)/RealAuthFY10!Q215),"",(RealAuthFY11!Q215-RealAuthFY10!Q215)/RealAuthFY10!Q215)</f>
        <v/>
      </c>
      <c r="R215" s="139">
        <f>IF(ISERROR((RealAuthFY11!R215-RealAuthFY10!R215)/RealAuthFY10!R215),"",(RealAuthFY11!R215-RealAuthFY10!R215)/RealAuthFY10!R215)</f>
        <v>3.8642475562455258E-7</v>
      </c>
      <c r="S215" s="139">
        <f>IF(ISERROR((RealAuthFY11!S215-RealAuthFY10!S215)/RealAuthFY10!S215),"",(RealAuthFY11!S215-RealAuthFY10!S215)/RealAuthFY10!S215)</f>
        <v>-4.1807083879213284E-6</v>
      </c>
      <c r="T215" s="139">
        <f>IF(ISERROR((RealAuthFY11!T215-RealAuthFY10!T215)/RealAuthFY10!T215),"",(RealAuthFY11!T215-RealAuthFY10!T215)/RealAuthFY10!T215)</f>
        <v>-3.5454956948635531E-6</v>
      </c>
      <c r="U215" s="139">
        <f>IF(ISERROR((RealAuthFY11!U215-RealAuthFY10!U215)/RealAuthFY10!U215),"",(RealAuthFY11!U215-RealAuthFY10!U215)/RealAuthFY10!U215)</f>
        <v>-3.4511719303540996E-3</v>
      </c>
    </row>
    <row r="216" spans="1:21" s="51" customFormat="1" ht="11.5" x14ac:dyDescent="0.25">
      <c r="A216" s="51">
        <f>'FY2016 RPDC '!A212</f>
        <v>211</v>
      </c>
      <c r="B216" s="51">
        <f>'FY2016 RPDC '!B212</f>
        <v>4644</v>
      </c>
      <c r="C216" s="51">
        <f>'FY2016 RPDC '!C212</f>
        <v>4644</v>
      </c>
      <c r="D216" s="56" t="str">
        <f>'FY2016 RPDC '!D212</f>
        <v>NEWELL-FONDA</v>
      </c>
      <c r="E216" s="139">
        <f>IF(ISERROR((RealAuthFY11!E216-RealAuthFY10!E216)/RealAuthFY10!E216),"",(RealAuthFY11!E216-RealAuthFY10!E216)/RealAuthFY10!E216)</f>
        <v>-3.5157062617016802E-2</v>
      </c>
      <c r="F216" s="139">
        <f>IF(ISERROR((RealAuthFY11!F216-RealAuthFY10!F216)/RealAuthFY10!F216),"",(RealAuthFY11!F216-RealAuthFY10!F216)/RealAuthFY10!F216)</f>
        <v>1.2393493415956624E-2</v>
      </c>
      <c r="G216" s="139">
        <f>IF(ISERROR((RealAuthFY11!G216-RealAuthFY10!G216)/RealAuthFY10!G216),"",(RealAuthFY11!G216-RealAuthFY10!G216)/RealAuthFY10!G216)</f>
        <v>-2.3199445425420386E-2</v>
      </c>
      <c r="H216" s="139" t="str">
        <f>IF(ISERROR((RealAuthFY11!H216-RealAuthFY10!H216)/RealAuthFY10!H216),"",(RealAuthFY11!H216-RealAuthFY10!H216)/RealAuthFY10!H216)</f>
        <v/>
      </c>
      <c r="I216" s="139">
        <f>IF(ISERROR((RealAuthFY11!I216-RealAuthFY10!I216)/RealAuthFY10!I216),"",(RealAuthFY11!I216-RealAuthFY10!I216)/RealAuthFY10!I216)</f>
        <v>9.9999999999999811E-3</v>
      </c>
      <c r="J216" s="139">
        <f>IF(ISERROR((RealAuthFY11!J216-RealAuthFY10!J216)/RealAuthFY10!J216),"",(RealAuthFY11!J216-RealAuthFY10!J216)/RealAuthFY10!J216)</f>
        <v>1.9937586685159502E-2</v>
      </c>
      <c r="K216" s="139">
        <f>IF(ISERROR((RealAuthFY11!K216-RealAuthFY10!K216)/RealAuthFY10!K216),"",(RealAuthFY11!K216-RealAuthFY10!K216)/RealAuthFY10!K216)</f>
        <v>1.0398751733703191</v>
      </c>
      <c r="L216" s="139">
        <f>IF(ISERROR((RealAuthFY11!L216-RealAuthFY10!L216)/RealAuthFY10!L216),"",(RealAuthFY11!L216-RealAuthFY10!L216)/RealAuthFY10!L216)</f>
        <v>0.30969258290253449</v>
      </c>
      <c r="M216" s="139">
        <f>IF(ISERROR((RealAuthFY11!M216-RealAuthFY10!M216)/RealAuthFY10!M216),"",(RealAuthFY11!M216-RealAuthFY10!M216)/RealAuthFY10!M216)</f>
        <v>1.0398751733703191</v>
      </c>
      <c r="N216" s="139">
        <f>IF(ISERROR((RealAuthFY11!N216-RealAuthFY10!N216)/RealAuthFY10!N216),"",(RealAuthFY11!N216-RealAuthFY10!N216)/RealAuthFY10!N216)</f>
        <v>0</v>
      </c>
      <c r="O216" s="139">
        <f>IF(ISERROR((RealAuthFY11!O216-RealAuthFY10!O216)/RealAuthFY10!O216),"",(RealAuthFY11!O216-RealAuthFY10!O216)/RealAuthFY10!O216)</f>
        <v>0</v>
      </c>
      <c r="P216" s="139">
        <f>IF(ISERROR((RealAuthFY11!P216-RealAuthFY10!P216)/RealAuthFY10!P216),"",(RealAuthFY11!P216-RealAuthFY10!P216)/RealAuthFY10!P216)</f>
        <v>-0.79601248266296809</v>
      </c>
      <c r="Q216" s="139">
        <f>IF(ISERROR((RealAuthFY11!Q216-RealAuthFY10!Q216)/RealAuthFY10!Q216),"",(RealAuthFY11!Q216-RealAuthFY10!Q216)/RealAuthFY10!Q216)</f>
        <v>0.15901998486949956</v>
      </c>
      <c r="R216" s="139">
        <f>IF(ISERROR((RealAuthFY11!R216-RealAuthFY10!R216)/RealAuthFY10!R216),"",(RealAuthFY11!R216-RealAuthFY10!R216)/RealAuthFY10!R216)</f>
        <v>0.68956209226274445</v>
      </c>
      <c r="S216" s="139">
        <f>IF(ISERROR((RealAuthFY11!S216-RealAuthFY10!S216)/RealAuthFY10!S216),"",(RealAuthFY11!S216-RealAuthFY10!S216)/RealAuthFY10!S216)</f>
        <v>0.68956837668943483</v>
      </c>
      <c r="T216" s="139">
        <f>IF(ISERROR((RealAuthFY11!T216-RealAuthFY10!T216)/RealAuthFY10!T216),"",(RealAuthFY11!T216-RealAuthFY10!T216)/RealAuthFY10!T216)</f>
        <v>0.68955714285714298</v>
      </c>
      <c r="U216" s="139">
        <f>IF(ISERROR((RealAuthFY11!U216-RealAuthFY10!U216)/RealAuthFY10!U216),"",(RealAuthFY11!U216-RealAuthFY10!U216)/RealAuthFY10!U216)</f>
        <v>6.1494327764343153E-2</v>
      </c>
    </row>
    <row r="217" spans="1:21" s="51" customFormat="1" ht="11.5" x14ac:dyDescent="0.25">
      <c r="A217" s="51">
        <f>'FY2016 RPDC '!A213</f>
        <v>212</v>
      </c>
      <c r="B217" s="51">
        <f>'FY2016 RPDC '!B213</f>
        <v>4725</v>
      </c>
      <c r="C217" s="51">
        <f>'FY2016 RPDC '!C213</f>
        <v>4725</v>
      </c>
      <c r="D217" s="56" t="str">
        <f>'FY2016 RPDC '!D213</f>
        <v>NEWTON</v>
      </c>
      <c r="E217" s="139">
        <f>IF(ISERROR((RealAuthFY11!E217-RealAuthFY10!E217)/RealAuthFY10!E217),"",(RealAuthFY11!E217-RealAuthFY10!E217)/RealAuthFY10!E217)</f>
        <v>-1.6185433110200789E-2</v>
      </c>
      <c r="F217" s="139">
        <f>IF(ISERROR((RealAuthFY11!F217-RealAuthFY10!F217)/RealAuthFY10!F217),"",(RealAuthFY11!F217-RealAuthFY10!F217)/RealAuthFY10!F217)</f>
        <v>1.2566760917373547E-2</v>
      </c>
      <c r="G217" s="139">
        <f>IF(ISERROR((RealAuthFY11!G217-RealAuthFY10!G217)/RealAuthFY10!G217),"",(RealAuthFY11!G217-RealAuthFY10!G217)/RealAuthFY10!G217)</f>
        <v>-3.8220602381730294E-3</v>
      </c>
      <c r="H217" s="139" t="str">
        <f>IF(ISERROR((RealAuthFY11!H217-RealAuthFY10!H217)/RealAuthFY10!H217),"",(RealAuthFY11!H217-RealAuthFY10!H217)/RealAuthFY10!H217)</f>
        <v/>
      </c>
      <c r="I217" s="139">
        <f>IF(ISERROR((RealAuthFY11!I217-RealAuthFY10!I217)/RealAuthFY10!I217),"",(RealAuthFY11!I217-RealAuthFY10!I217)/RealAuthFY10!I217)</f>
        <v>9.9999999999999447E-3</v>
      </c>
      <c r="J217" s="139">
        <f>IF(ISERROR((RealAuthFY11!J217-RealAuthFY10!J217)/RealAuthFY10!J217),"",(RealAuthFY11!J217-RealAuthFY10!J217)/RealAuthFY10!J217)</f>
        <v>-0.14700742128470001</v>
      </c>
      <c r="K217" s="139">
        <f>IF(ISERROR((RealAuthFY11!K217-RealAuthFY10!K217)/RealAuthFY10!K217),"",(RealAuthFY11!K217-RealAuthFY10!K217)/RealAuthFY10!K217)</f>
        <v>0.12193134535367545</v>
      </c>
      <c r="L217" s="139">
        <f>IF(ISERROR((RealAuthFY11!L217-RealAuthFY10!L217)/RealAuthFY10!L217),"",(RealAuthFY11!L217-RealAuthFY10!L217)/RealAuthFY10!L217)</f>
        <v>-4.8585351955187081E-2</v>
      </c>
      <c r="M217" s="139">
        <f>IF(ISERROR((RealAuthFY11!M217-RealAuthFY10!M217)/RealAuthFY10!M217),"",(RealAuthFY11!M217-RealAuthFY10!M217)/RealAuthFY10!M217)</f>
        <v>0.52990638002773927</v>
      </c>
      <c r="N217" s="139">
        <f>IF(ISERROR((RealAuthFY11!N217-RealAuthFY10!N217)/RealAuthFY10!N217),"",(RealAuthFY11!N217-RealAuthFY10!N217)/RealAuthFY10!N217)</f>
        <v>0</v>
      </c>
      <c r="O217" s="139" t="str">
        <f>IF(ISERROR((RealAuthFY11!O217-RealAuthFY10!O217)/RealAuthFY10!O217),"",(RealAuthFY11!O217-RealAuthFY10!O217)/RealAuthFY10!O217)</f>
        <v/>
      </c>
      <c r="P217" s="139">
        <f>IF(ISERROR((RealAuthFY11!P217-RealAuthFY10!P217)/RealAuthFY10!P217),"",(RealAuthFY11!P217-RealAuthFY10!P217)/RealAuthFY10!P217)</f>
        <v>-0.15619621342512904</v>
      </c>
      <c r="Q217" s="139">
        <f>IF(ISERROR((RealAuthFY11!Q217-RealAuthFY10!Q217)/RealAuthFY10!Q217),"",(RealAuthFY11!Q217-RealAuthFY10!Q217)/RealAuthFY10!Q217)</f>
        <v>0.2354914065516106</v>
      </c>
      <c r="R217" s="139">
        <f>IF(ISERROR((RealAuthFY11!R217-RealAuthFY10!R217)/RealAuthFY10!R217),"",(RealAuthFY11!R217-RealAuthFY10!R217)/RealAuthFY10!R217)</f>
        <v>-1.3219923949249447E-7</v>
      </c>
      <c r="S217" s="139">
        <f>IF(ISERROR((RealAuthFY11!S217-RealAuthFY10!S217)/RealAuthFY10!S217),"",(RealAuthFY11!S217-RealAuthFY10!S217)/RealAuthFY10!S217)</f>
        <v>1.1929670874008827E-6</v>
      </c>
      <c r="T217" s="139">
        <f>IF(ISERROR((RealAuthFY11!T217-RealAuthFY10!T217)/RealAuthFY10!T217),"",(RealAuthFY11!T217-RealAuthFY10!T217)/RealAuthFY10!T217)</f>
        <v>7.9008711800683336E-7</v>
      </c>
      <c r="U217" s="139">
        <f>IF(ISERROR((RealAuthFY11!U217-RealAuthFY10!U217)/RealAuthFY10!U217),"",(RealAuthFY11!U217-RealAuthFY10!U217)/RealAuthFY10!U217)</f>
        <v>2.0171862346099599E-2</v>
      </c>
    </row>
    <row r="218" spans="1:21" s="51" customFormat="1" ht="11.5" x14ac:dyDescent="0.25">
      <c r="A218" s="51">
        <f>'FY2016 RPDC '!A214</f>
        <v>213</v>
      </c>
      <c r="B218" s="51">
        <f>'FY2016 RPDC '!B214</f>
        <v>2673</v>
      </c>
      <c r="C218" s="51">
        <f>'FY2016 RPDC '!C214</f>
        <v>2673</v>
      </c>
      <c r="D218" s="56" t="str">
        <f>'FY2016 RPDC '!D214</f>
        <v>NODAWAY VALLEY</v>
      </c>
      <c r="E218" s="139">
        <f>IF(ISERROR((RealAuthFY11!E218-RealAuthFY10!E218)/RealAuthFY10!E218),"",(RealAuthFY11!E218-RealAuthFY10!E218)/RealAuthFY10!E218)</f>
        <v>-1.2845120330724838E-2</v>
      </c>
      <c r="F218" s="139">
        <f>IF(ISERROR((RealAuthFY11!F218-RealAuthFY10!F218)/RealAuthFY10!F218),"",(RealAuthFY11!F218-RealAuthFY10!F218)/RealAuthFY10!F218)</f>
        <v>1.2494143370295174E-2</v>
      </c>
      <c r="G218" s="139">
        <f>IF(ISERROR((RealAuthFY11!G218-RealAuthFY10!G218)/RealAuthFY10!G218),"",(RealAuthFY11!G218-RealAuthFY10!G218)/RealAuthFY10!G218)</f>
        <v>-5.1148878238833722E-4</v>
      </c>
      <c r="H218" s="139" t="str">
        <f>IF(ISERROR((RealAuthFY11!H218-RealAuthFY10!H218)/RealAuthFY10!H218),"",(RealAuthFY11!H218-RealAuthFY10!H218)/RealAuthFY10!H218)</f>
        <v/>
      </c>
      <c r="I218" s="139">
        <f>IF(ISERROR((RealAuthFY11!I218-RealAuthFY10!I218)/RealAuthFY10!I218),"",(RealAuthFY11!I218-RealAuthFY10!I218)/RealAuthFY10!I218)</f>
        <v>1.0000000000000111E-2</v>
      </c>
      <c r="J218" s="139">
        <f>IF(ISERROR((RealAuthFY11!J218-RealAuthFY10!J218)/RealAuthFY10!J218),"",(RealAuthFY11!J218-RealAuthFY10!J218)/RealAuthFY10!J218)</f>
        <v>-2.6064773735581187E-3</v>
      </c>
      <c r="K218" s="139">
        <f>IF(ISERROR((RealAuthFY11!K218-RealAuthFY10!K218)/RealAuthFY10!K218),"",(RealAuthFY11!K218-RealAuthFY10!K218)/RealAuthFY10!K218)</f>
        <v>-0.56304664723032072</v>
      </c>
      <c r="L218" s="139">
        <f>IF(ISERROR((RealAuthFY11!L218-RealAuthFY10!L218)/RealAuthFY10!L218),"",(RealAuthFY11!L218-RealAuthFY10!L218)/RealAuthFY10!L218)</f>
        <v>-1.9655939298796443E-2</v>
      </c>
      <c r="M218" s="139">
        <f>IF(ISERROR((RealAuthFY11!M218-RealAuthFY10!M218)/RealAuthFY10!M218),"",(RealAuthFY11!M218-RealAuthFY10!M218)/RealAuthFY10!M218)</f>
        <v>-1</v>
      </c>
      <c r="N218" s="139">
        <f>IF(ISERROR((RealAuthFY11!N218-RealAuthFY10!N218)/RealAuthFY10!N218),"",(RealAuthFY11!N218-RealAuthFY10!N218)/RealAuthFY10!N218)</f>
        <v>0</v>
      </c>
      <c r="O218" s="139" t="str">
        <f>IF(ISERROR((RealAuthFY11!O218-RealAuthFY10!O218)/RealAuthFY10!O218),"",(RealAuthFY11!O218-RealAuthFY10!O218)/RealAuthFY10!O218)</f>
        <v/>
      </c>
      <c r="P218" s="139">
        <f>IF(ISERROR((RealAuthFY11!P218-RealAuthFY10!P218)/RealAuthFY10!P218),"",(RealAuthFY11!P218-RealAuthFY10!P218)/RealAuthFY10!P218)</f>
        <v>-1</v>
      </c>
      <c r="Q218" s="139" t="str">
        <f>IF(ISERROR((RealAuthFY11!Q218-RealAuthFY10!Q218)/RealAuthFY10!Q218),"",(RealAuthFY11!Q218-RealAuthFY10!Q218)/RealAuthFY10!Q218)</f>
        <v/>
      </c>
      <c r="R218" s="139">
        <f>IF(ISERROR((RealAuthFY11!R218-RealAuthFY10!R218)/RealAuthFY10!R218),"",(RealAuthFY11!R218-RealAuthFY10!R218)/RealAuthFY10!R218)</f>
        <v>1.3649460520400966E-7</v>
      </c>
      <c r="S218" s="139">
        <f>IF(ISERROR((RealAuthFY11!S218-RealAuthFY10!S218)/RealAuthFY10!S218),"",(RealAuthFY11!S218-RealAuthFY10!S218)/RealAuthFY10!S218)</f>
        <v>7.1054817973768195E-6</v>
      </c>
      <c r="T218" s="139">
        <f>IF(ISERROR((RealAuthFY11!T218-RealAuthFY10!T218)/RealAuthFY10!T218),"",(RealAuthFY11!T218-RealAuthFY10!T218)/RealAuthFY10!T218)</f>
        <v>-1.4715035747693936E-5</v>
      </c>
      <c r="U218" s="139">
        <f>IF(ISERROR((RealAuthFY11!U218-RealAuthFY10!U218)/RealAuthFY10!U218),"",(RealAuthFY11!U218-RealAuthFY10!U218)/RealAuthFY10!U218)</f>
        <v>3.8344563891342394E-2</v>
      </c>
    </row>
    <row r="219" spans="1:21" s="51" customFormat="1" ht="11.5" x14ac:dyDescent="0.25">
      <c r="A219" s="51">
        <f>'FY2016 RPDC '!A215</f>
        <v>214</v>
      </c>
      <c r="B219" s="51">
        <f>'FY2016 RPDC '!B215</f>
        <v>153</v>
      </c>
      <c r="C219" s="51">
        <f>'FY2016 RPDC '!C215</f>
        <v>153</v>
      </c>
      <c r="D219" s="56" t="str">
        <f>'FY2016 RPDC '!D215</f>
        <v>NORTH BUTLER</v>
      </c>
      <c r="E219" s="139">
        <f>IF(ISERROR((RealAuthFY11!E219-RealAuthFY10!E219)/RealAuthFY10!E219),"",(RealAuthFY11!E219-RealAuthFY10!E219)/RealAuthFY10!E219)</f>
        <v>1.1039268254218576E-2</v>
      </c>
      <c r="F219" s="139">
        <f>IF(ISERROR((RealAuthFY11!F219-RealAuthFY10!F219)/RealAuthFY10!F219),"",(RealAuthFY11!F219-RealAuthFY10!F219)/RealAuthFY10!F219)</f>
        <v>1.2397334573066791E-2</v>
      </c>
      <c r="G219" s="139">
        <f>IF(ISERROR((RealAuthFY11!G219-RealAuthFY10!G219)/RealAuthFY10!G219),"",(RealAuthFY11!G219-RealAuthFY10!G219)/RealAuthFY10!G219)</f>
        <v>2.3573535374123294E-2</v>
      </c>
      <c r="H219" s="139" t="str">
        <f>IF(ISERROR((RealAuthFY11!H219-RealAuthFY10!H219)/RealAuthFY10!H219),"",(RealAuthFY11!H219-RealAuthFY10!H219)/RealAuthFY10!H219)</f>
        <v/>
      </c>
      <c r="I219" s="139">
        <f>IF(ISERROR((RealAuthFY11!I219-RealAuthFY10!I219)/RealAuthFY10!I219),"",(RealAuthFY11!I219-RealAuthFY10!I219)/RealAuthFY10!I219)</f>
        <v>2.3573535374123294E-2</v>
      </c>
      <c r="J219" s="139">
        <f>IF(ISERROR((RealAuthFY11!J219-RealAuthFY10!J219)/RealAuthFY10!J219),"",(RealAuthFY11!J219-RealAuthFY10!J219)/RealAuthFY10!J219)</f>
        <v>-5.8415234543634127E-2</v>
      </c>
      <c r="K219" s="139">
        <f>IF(ISERROR((RealAuthFY11!K219-RealAuthFY10!K219)/RealAuthFY10!K219),"",(RealAuthFY11!K219-RealAuthFY10!K219)/RealAuthFY10!K219)</f>
        <v>-0.38803744798890433</v>
      </c>
      <c r="L219" s="139">
        <f>IF(ISERROR((RealAuthFY11!L219-RealAuthFY10!L219)/RealAuthFY10!L219),"",(RealAuthFY11!L219-RealAuthFY10!L219)/RealAuthFY10!L219)</f>
        <v>6.5626490436536761E-2</v>
      </c>
      <c r="M219" s="139">
        <f>IF(ISERROR((RealAuthFY11!M219-RealAuthFY10!M219)/RealAuthFY10!M219),"",(RealAuthFY11!M219-RealAuthFY10!M219)/RealAuthFY10!M219)</f>
        <v>-0.38803744798890433</v>
      </c>
      <c r="N219" s="139">
        <f>IF(ISERROR((RealAuthFY11!N219-RealAuthFY10!N219)/RealAuthFY10!N219),"",(RealAuthFY11!N219-RealAuthFY10!N219)/RealAuthFY10!N219)</f>
        <v>0</v>
      </c>
      <c r="O219" s="139" t="str">
        <f>IF(ISERROR((RealAuthFY11!O219-RealAuthFY10!O219)/RealAuthFY10!O219),"",(RealAuthFY11!O219-RealAuthFY10!O219)/RealAuthFY10!O219)</f>
        <v/>
      </c>
      <c r="P219" s="139">
        <f>IF(ISERROR((RealAuthFY11!P219-RealAuthFY10!P219)/RealAuthFY10!P219),"",(RealAuthFY11!P219-RealAuthFY10!P219)/RealAuthFY10!P219)</f>
        <v>-0.1762042569081404</v>
      </c>
      <c r="Q219" s="139">
        <f>IF(ISERROR((RealAuthFY11!Q219-RealAuthFY10!Q219)/RealAuthFY10!Q219),"",(RealAuthFY11!Q219-RealAuthFY10!Q219)/RealAuthFY10!Q219)</f>
        <v>1.9937586685159502E-2</v>
      </c>
      <c r="R219" s="139">
        <f>IF(ISERROR((RealAuthFY11!R219-RealAuthFY10!R219)/RealAuthFY10!R219),"",(RealAuthFY11!R219-RealAuthFY10!R219)/RealAuthFY10!R219)</f>
        <v>4.9527483857400854E-7</v>
      </c>
      <c r="S219" s="139">
        <f>IF(ISERROR((RealAuthFY11!S219-RealAuthFY10!S219)/RealAuthFY10!S219),"",(RealAuthFY11!S219-RealAuthFY10!S219)/RealAuthFY10!S219)</f>
        <v>1.1703151462138436E-6</v>
      </c>
      <c r="T219" s="139">
        <f>IF(ISERROR((RealAuthFY11!T219-RealAuthFY10!T219)/RealAuthFY10!T219),"",(RealAuthFY11!T219-RealAuthFY10!T219)/RealAuthFY10!T219)</f>
        <v>4.7638372672824218E-6</v>
      </c>
      <c r="U219" s="139">
        <f>IF(ISERROR((RealAuthFY11!U219-RealAuthFY10!U219)/RealAuthFY10!U219),"",(RealAuthFY11!U219-RealAuthFY10!U219)/RealAuthFY10!U219)</f>
        <v>3.0025475393731592E-2</v>
      </c>
    </row>
    <row r="220" spans="1:21" s="51" customFormat="1" ht="11.5" x14ac:dyDescent="0.25">
      <c r="A220" s="51">
        <f>'FY2016 RPDC '!A216</f>
        <v>215</v>
      </c>
      <c r="B220" s="51">
        <f>'FY2016 RPDC '!B216</f>
        <v>3691</v>
      </c>
      <c r="C220" s="51">
        <f>'FY2016 RPDC '!C216</f>
        <v>3691</v>
      </c>
      <c r="D220" s="56" t="str">
        <f>'FY2016 RPDC '!D216</f>
        <v>NORTH CEDAR</v>
      </c>
      <c r="E220" s="139">
        <f>IF(ISERROR((RealAuthFY11!E220-RealAuthFY10!E220)/RealAuthFY10!E220),"",(RealAuthFY11!E220-RealAuthFY10!E220)/RealAuthFY10!E220)</f>
        <v>4.7685508257734625E-3</v>
      </c>
      <c r="F220" s="139">
        <f>IF(ISERROR((RealAuthFY11!F220-RealAuthFY10!F220)/RealAuthFY10!F220),"",(RealAuthFY11!F220-RealAuthFY10!F220)/RealAuthFY10!F220)</f>
        <v>1.2486343062275636E-2</v>
      </c>
      <c r="G220" s="139">
        <f>IF(ISERROR((RealAuthFY11!G220-RealAuthFY10!G220)/RealAuthFY10!G220),"",(RealAuthFY11!G220-RealAuthFY10!G220)/RealAuthFY10!G220)</f>
        <v>1.7314361780436469E-2</v>
      </c>
      <c r="H220" s="139" t="str">
        <f>IF(ISERROR((RealAuthFY11!H220-RealAuthFY10!H220)/RealAuthFY10!H220),"",(RealAuthFY11!H220-RealAuthFY10!H220)/RealAuthFY10!H220)</f>
        <v/>
      </c>
      <c r="I220" s="139">
        <f>IF(ISERROR((RealAuthFY11!I220-RealAuthFY10!I220)/RealAuthFY10!I220),"",(RealAuthFY11!I220-RealAuthFY10!I220)/RealAuthFY10!I220)</f>
        <v>1.7314361780436469E-2</v>
      </c>
      <c r="J220" s="139">
        <f>IF(ISERROR((RealAuthFY11!J220-RealAuthFY10!J220)/RealAuthFY10!J220),"",(RealAuthFY11!J220-RealAuthFY10!J220)/RealAuthFY10!J220)</f>
        <v>7.3457646273180251E-3</v>
      </c>
      <c r="K220" s="139">
        <f>IF(ISERROR((RealAuthFY11!K220-RealAuthFY10!K220)/RealAuthFY10!K220),"",(RealAuthFY11!K220-RealAuthFY10!K220)/RealAuthFY10!K220)</f>
        <v>2.0598127600554785</v>
      </c>
      <c r="L220" s="139">
        <f>IF(ISERROR((RealAuthFY11!L220-RealAuthFY10!L220)/RealAuthFY10!L220),"",(RealAuthFY11!L220-RealAuthFY10!L220)/RealAuthFY10!L220)</f>
        <v>0.24659038372630607</v>
      </c>
      <c r="M220" s="139">
        <f>IF(ISERROR((RealAuthFY11!M220-RealAuthFY10!M220)/RealAuthFY10!M220),"",(RealAuthFY11!M220-RealAuthFY10!M220)/RealAuthFY10!M220)</f>
        <v>-1</v>
      </c>
      <c r="N220" s="139">
        <f>IF(ISERROR((RealAuthFY11!N220-RealAuthFY10!N220)/RealAuthFY10!N220),"",(RealAuthFY11!N220-RealAuthFY10!N220)/RealAuthFY10!N220)</f>
        <v>0</v>
      </c>
      <c r="O220" s="139" t="str">
        <f>IF(ISERROR((RealAuthFY11!O220-RealAuthFY10!O220)/RealAuthFY10!O220),"",(RealAuthFY11!O220-RealAuthFY10!O220)/RealAuthFY10!O220)</f>
        <v/>
      </c>
      <c r="P220" s="139">
        <f>IF(ISERROR((RealAuthFY11!P220-RealAuthFY10!P220)/RealAuthFY10!P220),"",(RealAuthFY11!P220-RealAuthFY10!P220)/RealAuthFY10!P220)</f>
        <v>-0.66002080443828015</v>
      </c>
      <c r="Q220" s="139" t="str">
        <f>IF(ISERROR((RealAuthFY11!Q220-RealAuthFY10!Q220)/RealAuthFY10!Q220),"",(RealAuthFY11!Q220-RealAuthFY10!Q220)/RealAuthFY10!Q220)</f>
        <v/>
      </c>
      <c r="R220" s="139">
        <f>IF(ISERROR((RealAuthFY11!R220-RealAuthFY10!R220)/RealAuthFY10!R220),"",(RealAuthFY11!R220-RealAuthFY10!R220)/RealAuthFY10!R220)</f>
        <v>-1.2380089112648337E-7</v>
      </c>
      <c r="S220" s="139">
        <f>IF(ISERROR((RealAuthFY11!S220-RealAuthFY10!S220)/RealAuthFY10!S220),"",(RealAuthFY11!S220-RealAuthFY10!S220)/RealAuthFY10!S220)</f>
        <v>6.0482575472385834E-6</v>
      </c>
      <c r="T220" s="139">
        <f>IF(ISERROR((RealAuthFY11!T220-RealAuthFY10!T220)/RealAuthFY10!T220),"",(RealAuthFY11!T220-RealAuthFY10!T220)/RealAuthFY10!T220)</f>
        <v>8.2135760170142896E-6</v>
      </c>
      <c r="U220" s="139">
        <f>IF(ISERROR((RealAuthFY11!U220-RealAuthFY10!U220)/RealAuthFY10!U220),"",(RealAuthFY11!U220-RealAuthFY10!U220)/RealAuthFY10!U220)</f>
        <v>1.2021404037900016E-2</v>
      </c>
    </row>
    <row r="221" spans="1:21" s="51" customFormat="1" ht="11.5" x14ac:dyDescent="0.25">
      <c r="A221" s="51">
        <f>'FY2016 RPDC '!A217</f>
        <v>216</v>
      </c>
      <c r="B221" s="51">
        <f>'FY2016 RPDC '!B217</f>
        <v>4774</v>
      </c>
      <c r="C221" s="51">
        <f>'FY2016 RPDC '!C217</f>
        <v>4774</v>
      </c>
      <c r="D221" s="56" t="str">
        <f>'FY2016 RPDC '!D217</f>
        <v>NORTH FAYETTE</v>
      </c>
      <c r="E221" s="139">
        <f>IF(ISERROR((RealAuthFY11!E221-RealAuthFY10!E221)/RealAuthFY10!E221),"",(RealAuthFY11!E221-RealAuthFY10!E221)/RealAuthFY10!E221)</f>
        <v>-2.2809123649459785E-2</v>
      </c>
      <c r="F221" s="139">
        <f>IF(ISERROR((RealAuthFY11!F221-RealAuthFY10!F221)/RealAuthFY10!F221),"",(RealAuthFY11!F221-RealAuthFY10!F221)/RealAuthFY10!F221)</f>
        <v>1.2330456226880395E-2</v>
      </c>
      <c r="G221" s="139">
        <f>IF(ISERROR((RealAuthFY11!G221-RealAuthFY10!G221)/RealAuthFY10!G221),"",(RealAuthFY11!G221-RealAuthFY10!G221)/RealAuthFY10!G221)</f>
        <v>-1.0759914323312556E-2</v>
      </c>
      <c r="H221" s="139" t="str">
        <f>IF(ISERROR((RealAuthFY11!H221-RealAuthFY10!H221)/RealAuthFY10!H221),"",(RealAuthFY11!H221-RealAuthFY10!H221)/RealAuthFY10!H221)</f>
        <v/>
      </c>
      <c r="I221" s="139">
        <f>IF(ISERROR((RealAuthFY11!I221-RealAuthFY10!I221)/RealAuthFY10!I221),"",(RealAuthFY11!I221-RealAuthFY10!I221)/RealAuthFY10!I221)</f>
        <v>1.0000000000000007E-2</v>
      </c>
      <c r="J221" s="139">
        <f>IF(ISERROR((RealAuthFY11!J221-RealAuthFY10!J221)/RealAuthFY10!J221),"",(RealAuthFY11!J221-RealAuthFY10!J221)/RealAuthFY10!J221)</f>
        <v>-9.9748966854425414E-2</v>
      </c>
      <c r="K221" s="139">
        <f>IF(ISERROR((RealAuthFY11!K221-RealAuthFY10!K221)/RealAuthFY10!K221),"",(RealAuthFY11!K221-RealAuthFY10!K221)/RealAuthFY10!K221)</f>
        <v>-0.70858926094709729</v>
      </c>
      <c r="L221" s="139">
        <f>IF(ISERROR((RealAuthFY11!L221-RealAuthFY10!L221)/RealAuthFY10!L221),"",(RealAuthFY11!L221-RealAuthFY10!L221)/RealAuthFY10!L221)</f>
        <v>-2.553733756194948E-2</v>
      </c>
      <c r="M221" s="139">
        <f>IF(ISERROR((RealAuthFY11!M221-RealAuthFY10!M221)/RealAuthFY10!M221),"",(RealAuthFY11!M221-RealAuthFY10!M221)/RealAuthFY10!M221)</f>
        <v>1.9937586685159502E-2</v>
      </c>
      <c r="N221" s="139">
        <f>IF(ISERROR((RealAuthFY11!N221-RealAuthFY10!N221)/RealAuthFY10!N221),"",(RealAuthFY11!N221-RealAuthFY10!N221)/RealAuthFY10!N221)</f>
        <v>0</v>
      </c>
      <c r="O221" s="139" t="str">
        <f>IF(ISERROR((RealAuthFY11!O221-RealAuthFY10!O221)/RealAuthFY10!O221),"",(RealAuthFY11!O221-RealAuthFY10!O221)/RealAuthFY10!O221)</f>
        <v/>
      </c>
      <c r="P221" s="139" t="str">
        <f>IF(ISERROR((RealAuthFY11!P221-RealAuthFY10!P221)/RealAuthFY10!P221),"",(RealAuthFY11!P221-RealAuthFY10!P221)/RealAuthFY10!P221)</f>
        <v/>
      </c>
      <c r="Q221" s="139" t="str">
        <f>IF(ISERROR((RealAuthFY11!Q221-RealAuthFY10!Q221)/RealAuthFY10!Q221),"",(RealAuthFY11!Q221-RealAuthFY10!Q221)/RealAuthFY10!Q221)</f>
        <v/>
      </c>
      <c r="R221" s="139">
        <f>IF(ISERROR((RealAuthFY11!R221-RealAuthFY10!R221)/RealAuthFY10!R221),"",(RealAuthFY11!R221-RealAuthFY10!R221)/RealAuthFY10!R221)</f>
        <v>0.50275842671659343</v>
      </c>
      <c r="S221" s="139">
        <f>IF(ISERROR((RealAuthFY11!S221-RealAuthFY10!S221)/RealAuthFY10!S221),"",(RealAuthFY11!S221-RealAuthFY10!S221)/RealAuthFY10!S221)</f>
        <v>0.50283485674550787</v>
      </c>
      <c r="T221" s="139">
        <f>IF(ISERROR((RealAuthFY11!T221-RealAuthFY10!T221)/RealAuthFY10!T221),"",(RealAuthFY11!T221-RealAuthFY10!T221)/RealAuthFY10!T221)</f>
        <v>0.50281722110041716</v>
      </c>
      <c r="U221" s="139">
        <f>IF(ISERROR((RealAuthFY11!U221-RealAuthFY10!U221)/RealAuthFY10!U221),"",(RealAuthFY11!U221-RealAuthFY10!U221)/RealAuthFY10!U221)</f>
        <v>5.0373943813374199E-2</v>
      </c>
    </row>
    <row r="222" spans="1:21" s="51" customFormat="1" ht="11.5" x14ac:dyDescent="0.25">
      <c r="A222" s="51">
        <f>'FY2016 RPDC '!A218</f>
        <v>217</v>
      </c>
      <c r="B222" s="51">
        <f>'FY2016 RPDC '!B218</f>
        <v>873</v>
      </c>
      <c r="C222" s="51">
        <f>'FY2016 RPDC '!C218</f>
        <v>873</v>
      </c>
      <c r="D222" s="56" t="str">
        <f>'FY2016 RPDC '!D218</f>
        <v>NORTH IOWA</v>
      </c>
      <c r="E222" s="139">
        <f>IF(ISERROR((RealAuthFY11!E222-RealAuthFY10!E222)/RealAuthFY10!E222),"",(RealAuthFY11!E222-RealAuthFY10!E222)/RealAuthFY10!E222)</f>
        <v>1.7942066580198777E-2</v>
      </c>
      <c r="F222" s="139">
        <f>IF(ISERROR((RealAuthFY11!F222-RealAuthFY10!F222)/RealAuthFY10!F222),"",(RealAuthFY11!F222-RealAuthFY10!F222)/RealAuthFY10!F222)</f>
        <v>1.2355212355212355E-2</v>
      </c>
      <c r="G222" s="139">
        <f>IF(ISERROR((RealAuthFY11!G222-RealAuthFY10!G222)/RealAuthFY10!G222),"",(RealAuthFY11!G222-RealAuthFY10!G222)/RealAuthFY10!G222)</f>
        <v>3.0518956978100947E-2</v>
      </c>
      <c r="H222" s="139" t="str">
        <f>IF(ISERROR((RealAuthFY11!H222-RealAuthFY10!H222)/RealAuthFY10!H222),"",(RealAuthFY11!H222-RealAuthFY10!H222)/RealAuthFY10!H222)</f>
        <v/>
      </c>
      <c r="I222" s="139">
        <f>IF(ISERROR((RealAuthFY11!I222-RealAuthFY10!I222)/RealAuthFY10!I222),"",(RealAuthFY11!I222-RealAuthFY10!I222)/RealAuthFY10!I222)</f>
        <v>3.0518956978100947E-2</v>
      </c>
      <c r="J222" s="139">
        <f>IF(ISERROR((RealAuthFY11!J222-RealAuthFY10!J222)/RealAuthFY10!J222),"",(RealAuthFY11!J222-RealAuthFY10!J222)/RealAuthFY10!J222)</f>
        <v>-0.16918660166056443</v>
      </c>
      <c r="K222" s="139">
        <f>IF(ISERROR((RealAuthFY11!K222-RealAuthFY10!K222)/RealAuthFY10!K222),"",(RealAuthFY11!K222-RealAuthFY10!K222)/RealAuthFY10!K222)</f>
        <v>1.9634625234761824E-2</v>
      </c>
      <c r="L222" s="139">
        <f>IF(ISERROR((RealAuthFY11!L222-RealAuthFY10!L222)/RealAuthFY10!L222),"",(RealAuthFY11!L222-RealAuthFY10!L222)/RealAuthFY10!L222)</f>
        <v>0.60228298251176859</v>
      </c>
      <c r="M222" s="139" t="str">
        <f>IF(ISERROR((RealAuthFY11!M222-RealAuthFY10!M222)/RealAuthFY10!M222),"",(RealAuthFY11!M222-RealAuthFY10!M222)/RealAuthFY10!M222)</f>
        <v/>
      </c>
      <c r="N222" s="139">
        <f>IF(ISERROR((RealAuthFY11!N222-RealAuthFY10!N222)/RealAuthFY10!N222),"",(RealAuthFY11!N222-RealAuthFY10!N222)/RealAuthFY10!N222)</f>
        <v>0</v>
      </c>
      <c r="O222" s="139" t="str">
        <f>IF(ISERROR((RealAuthFY11!O222-RealAuthFY10!O222)/RealAuthFY10!O222),"",(RealAuthFY11!O222-RealAuthFY10!O222)/RealAuthFY10!O222)</f>
        <v/>
      </c>
      <c r="P222" s="139">
        <f>IF(ISERROR((RealAuthFY11!P222-RealAuthFY10!P222)/RealAuthFY10!P222),"",(RealAuthFY11!P222-RealAuthFY10!P222)/RealAuthFY10!P222)</f>
        <v>-9.3658110902433978E-2</v>
      </c>
      <c r="Q222" s="139" t="str">
        <f>IF(ISERROR((RealAuthFY11!Q222-RealAuthFY10!Q222)/RealAuthFY10!Q222),"",(RealAuthFY11!Q222-RealAuthFY10!Q222)/RealAuthFY10!Q222)</f>
        <v/>
      </c>
      <c r="R222" s="139">
        <f>IF(ISERROR((RealAuthFY11!R222-RealAuthFY10!R222)/RealAuthFY10!R222),"",(RealAuthFY11!R222-RealAuthFY10!R222)/RealAuthFY10!R222)</f>
        <v>0.12513913965029375</v>
      </c>
      <c r="S222" s="139">
        <f>IF(ISERROR((RealAuthFY11!S222-RealAuthFY10!S222)/RealAuthFY10!S222),"",(RealAuthFY11!S222-RealAuthFY10!S222)/RealAuthFY10!S222)</f>
        <v>0.12506422581924637</v>
      </c>
      <c r="T222" s="139">
        <f>IF(ISERROR((RealAuthFY11!T222-RealAuthFY10!T222)/RealAuthFY10!T222),"",(RealAuthFY11!T222-RealAuthFY10!T222)/RealAuthFY10!T222)</f>
        <v>0.12507960023528175</v>
      </c>
      <c r="U222" s="139">
        <f>IF(ISERROR((RealAuthFY11!U222-RealAuthFY10!U222)/RealAuthFY10!U222),"",(RealAuthFY11!U222-RealAuthFY10!U222)/RealAuthFY10!U222)</f>
        <v>0.1017000178020581</v>
      </c>
    </row>
    <row r="223" spans="1:21" s="51" customFormat="1" ht="11.5" x14ac:dyDescent="0.25">
      <c r="A223" s="51">
        <f>'FY2016 RPDC '!A219</f>
        <v>218</v>
      </c>
      <c r="B223" s="51">
        <f>'FY2016 RPDC '!B219</f>
        <v>4778</v>
      </c>
      <c r="C223" s="51">
        <f>'FY2016 RPDC '!C219</f>
        <v>4778</v>
      </c>
      <c r="D223" s="56" t="str">
        <f>'FY2016 RPDC '!D219</f>
        <v>NORTH KOSSUTH</v>
      </c>
      <c r="E223" s="139">
        <f>IF(ISERROR((RealAuthFY11!E223-RealAuthFY10!E223)/RealAuthFY10!E223),"",(RealAuthFY11!E223-RealAuthFY10!E223)/RealAuthFY10!E223)</f>
        <v>-6.1153578874218281E-2</v>
      </c>
      <c r="F223" s="139">
        <f>IF(ISERROR((RealAuthFY11!F223-RealAuthFY10!F223)/RealAuthFY10!F223),"",(RealAuthFY11!F223-RealAuthFY10!F223)/RealAuthFY10!F223)</f>
        <v>1.2494143370295174E-2</v>
      </c>
      <c r="G223" s="139">
        <f>IF(ISERROR((RealAuthFY11!G223-RealAuthFY10!G223)/RealAuthFY10!G223),"",(RealAuthFY11!G223-RealAuthFY10!G223)/RealAuthFY10!G223)</f>
        <v>-4.9423290751000055E-2</v>
      </c>
      <c r="H223" s="139">
        <f>IF(ISERROR((RealAuthFY11!H223-RealAuthFY10!H223)/RealAuthFY10!H223),"",(RealAuthFY11!H223-RealAuthFY10!H223)/RealAuthFY10!H223)</f>
        <v>2.7359431612705203</v>
      </c>
      <c r="I223" s="139">
        <f>IF(ISERROR((RealAuthFY11!I223-RealAuthFY10!I223)/RealAuthFY10!I223),"",(RealAuthFY11!I223-RealAuthFY10!I223)/RealAuthFY10!I223)</f>
        <v>-5.8133672774977781E-3</v>
      </c>
      <c r="J223" s="139">
        <f>IF(ISERROR((RealAuthFY11!J223-RealAuthFY10!J223)/RealAuthFY10!J223),"",(RealAuthFY11!J223-RealAuthFY10!J223)/RealAuthFY10!J223)</f>
        <v>-2.4407525779412652E-2</v>
      </c>
      <c r="K223" s="139">
        <f>IF(ISERROR((RealAuthFY11!K223-RealAuthFY10!K223)/RealAuthFY10!K223),"",(RealAuthFY11!K223-RealAuthFY10!K223)/RealAuthFY10!K223)</f>
        <v>-0.40950981823490767</v>
      </c>
      <c r="L223" s="139">
        <f>IF(ISERROR((RealAuthFY11!L223-RealAuthFY10!L223)/RealAuthFY10!L223),"",(RealAuthFY11!L223-RealAuthFY10!L223)/RealAuthFY10!L223)</f>
        <v>0.27492198335644935</v>
      </c>
      <c r="M223" s="139">
        <f>IF(ISERROR((RealAuthFY11!M223-RealAuthFY10!M223)/RealAuthFY10!M223),"",(RealAuthFY11!M223-RealAuthFY10!M223)/RealAuthFY10!M223)</f>
        <v>1.9937586685159502E-2</v>
      </c>
      <c r="N223" s="139">
        <f>IF(ISERROR((RealAuthFY11!N223-RealAuthFY10!N223)/RealAuthFY10!N223),"",(RealAuthFY11!N223-RealAuthFY10!N223)/RealAuthFY10!N223)</f>
        <v>0</v>
      </c>
      <c r="O223" s="139" t="str">
        <f>IF(ISERROR((RealAuthFY11!O223-RealAuthFY10!O223)/RealAuthFY10!O223),"",(RealAuthFY11!O223-RealAuthFY10!O223)/RealAuthFY10!O223)</f>
        <v/>
      </c>
      <c r="P223" s="139">
        <f>IF(ISERROR((RealAuthFY11!P223-RealAuthFY10!P223)/RealAuthFY10!P223),"",(RealAuthFY11!P223-RealAuthFY10!P223)/RealAuthFY10!P223)</f>
        <v>1.993758668515945E-2</v>
      </c>
      <c r="Q223" s="139" t="str">
        <f>IF(ISERROR((RealAuthFY11!Q223-RealAuthFY10!Q223)/RealAuthFY10!Q223),"",(RealAuthFY11!Q223-RealAuthFY10!Q223)/RealAuthFY10!Q223)</f>
        <v/>
      </c>
      <c r="R223" s="139">
        <f>IF(ISERROR((RealAuthFY11!R223-RealAuthFY10!R223)/RealAuthFY10!R223),"",(RealAuthFY11!R223-RealAuthFY10!R223)/RealAuthFY10!R223)</f>
        <v>1.9637379567604363E-7</v>
      </c>
      <c r="S223" s="139">
        <f>IF(ISERROR((RealAuthFY11!S223-RealAuthFY10!S223)/RealAuthFY10!S223),"",(RealAuthFY11!S223-RealAuthFY10!S223)/RealAuthFY10!S223)</f>
        <v>-5.4483511740228535E-7</v>
      </c>
      <c r="T223" s="139">
        <f>IF(ISERROR((RealAuthFY11!T223-RealAuthFY10!T223)/RealAuthFY10!T223),"",(RealAuthFY11!T223-RealAuthFY10!T223)/RealAuthFY10!T223)</f>
        <v>-3.8318933072148767E-7</v>
      </c>
      <c r="U223" s="139">
        <f>IF(ISERROR((RealAuthFY11!U223-RealAuthFY10!U223)/RealAuthFY10!U223),"",(RealAuthFY11!U223-RealAuthFY10!U223)/RealAuthFY10!U223)</f>
        <v>2.6143402194201578E-2</v>
      </c>
    </row>
    <row r="224" spans="1:21" s="51" customFormat="1" ht="11.5" x14ac:dyDescent="0.25">
      <c r="A224" s="51">
        <f>'FY2016 RPDC '!A220</f>
        <v>219</v>
      </c>
      <c r="B224" s="51">
        <f>'FY2016 RPDC '!B220</f>
        <v>4777</v>
      </c>
      <c r="C224" s="51">
        <f>'FY2016 RPDC '!C220</f>
        <v>4777</v>
      </c>
      <c r="D224" s="56" t="str">
        <f>'FY2016 RPDC '!D220</f>
        <v>NORTH LINN</v>
      </c>
      <c r="E224" s="139">
        <f>IF(ISERROR((RealAuthFY11!E224-RealAuthFY10!E224)/RealAuthFY10!E224),"",(RealAuthFY11!E224-RealAuthFY10!E224)/RealAuthFY10!E224)</f>
        <v>-2.8072185620166171E-2</v>
      </c>
      <c r="F224" s="139">
        <f>IF(ISERROR((RealAuthFY11!F224-RealAuthFY10!F224)/RealAuthFY10!F224),"",(RealAuthFY11!F224-RealAuthFY10!F224)/RealAuthFY10!F224)</f>
        <v>1.2470771628994544E-2</v>
      </c>
      <c r="G224" s="139">
        <f>IF(ISERROR((RealAuthFY11!G224-RealAuthFY10!G224)/RealAuthFY10!G224),"",(RealAuthFY11!G224-RealAuthFY10!G224)/RealAuthFY10!G224)</f>
        <v>-1.5951495807167433E-2</v>
      </c>
      <c r="H224" s="139" t="str">
        <f>IF(ISERROR((RealAuthFY11!H224-RealAuthFY10!H224)/RealAuthFY10!H224),"",(RealAuthFY11!H224-RealAuthFY10!H224)/RealAuthFY10!H224)</f>
        <v/>
      </c>
      <c r="I224" s="139">
        <f>IF(ISERROR((RealAuthFY11!I224-RealAuthFY10!I224)/RealAuthFY10!I224),"",(RealAuthFY11!I224-RealAuthFY10!I224)/RealAuthFY10!I224)</f>
        <v>1.0000000000000057E-2</v>
      </c>
      <c r="J224" s="139">
        <f>IF(ISERROR((RealAuthFY11!J224-RealAuthFY10!J224)/RealAuthFY10!J224),"",(RealAuthFY11!J224-RealAuthFY10!J224)/RealAuthFY10!J224)</f>
        <v>0.23174670036506601</v>
      </c>
      <c r="K224" s="139">
        <f>IF(ISERROR((RealAuthFY11!K224-RealAuthFY10!K224)/RealAuthFY10!K224),"",(RealAuthFY11!K224-RealAuthFY10!K224)/RealAuthFY10!K224)</f>
        <v>0.10879557782408844</v>
      </c>
      <c r="L224" s="139">
        <f>IF(ISERROR((RealAuthFY11!L224-RealAuthFY10!L224)/RealAuthFY10!L224),"",(RealAuthFY11!L224-RealAuthFY10!L224)/RealAuthFY10!L224)</f>
        <v>-0.16484810345002601</v>
      </c>
      <c r="M224" s="139">
        <f>IF(ISERROR((RealAuthFY11!M224-RealAuthFY10!M224)/RealAuthFY10!M224),"",(RealAuthFY11!M224-RealAuthFY10!M224)/RealAuthFY10!M224)</f>
        <v>-0.17295862408799734</v>
      </c>
      <c r="N224" s="139">
        <f>IF(ISERROR((RealAuthFY11!N224-RealAuthFY10!N224)/RealAuthFY10!N224),"",(RealAuthFY11!N224-RealAuthFY10!N224)/RealAuthFY10!N224)</f>
        <v>0</v>
      </c>
      <c r="O224" s="139" t="str">
        <f>IF(ISERROR((RealAuthFY11!O224-RealAuthFY10!O224)/RealAuthFY10!O224),"",(RealAuthFY11!O224-RealAuthFY10!O224)/RealAuthFY10!O224)</f>
        <v/>
      </c>
      <c r="P224" s="139" t="str">
        <f>IF(ISERROR((RealAuthFY11!P224-RealAuthFY10!P224)/RealAuthFY10!P224),"",(RealAuthFY11!P224-RealAuthFY10!P224)/RealAuthFY10!P224)</f>
        <v/>
      </c>
      <c r="Q224" s="139">
        <f>IF(ISERROR((RealAuthFY11!Q224-RealAuthFY10!Q224)/RealAuthFY10!Q224),"",(RealAuthFY11!Q224-RealAuthFY10!Q224)/RealAuthFY10!Q224)</f>
        <v>-3.4274819314503505E-2</v>
      </c>
      <c r="R224" s="139">
        <f>IF(ISERROR((RealAuthFY11!R224-RealAuthFY10!R224)/RealAuthFY10!R224),"",(RealAuthFY11!R224-RealAuthFY10!R224)/RealAuthFY10!R224)</f>
        <v>2.3086856048235416</v>
      </c>
      <c r="S224" s="139">
        <f>IF(ISERROR((RealAuthFY11!S224-RealAuthFY10!S224)/RealAuthFY10!S224),"",(RealAuthFY11!S224-RealAuthFY10!S224)/RealAuthFY10!S224)</f>
        <v>2.3087492485370698</v>
      </c>
      <c r="T224" s="139">
        <f>IF(ISERROR((RealAuthFY11!T224-RealAuthFY10!T224)/RealAuthFY10!T224),"",(RealAuthFY11!T224-RealAuthFY10!T224)/RealAuthFY10!T224)</f>
        <v>2.3086022587462307</v>
      </c>
      <c r="U224" s="139">
        <f>IF(ISERROR((RealAuthFY11!U224-RealAuthFY10!U224)/RealAuthFY10!U224),"",(RealAuthFY11!U224-RealAuthFY10!U224)/RealAuthFY10!U224)</f>
        <v>4.5505719787194879E-2</v>
      </c>
    </row>
    <row r="225" spans="1:21" s="51" customFormat="1" ht="11.5" x14ac:dyDescent="0.25">
      <c r="A225" s="51">
        <f>'FY2016 RPDC '!A221</f>
        <v>220</v>
      </c>
      <c r="B225" s="51">
        <f>'FY2016 RPDC '!B221</f>
        <v>4776</v>
      </c>
      <c r="C225" s="51">
        <f>'FY2016 RPDC '!C221</f>
        <v>4776</v>
      </c>
      <c r="D225" s="56" t="str">
        <f>'FY2016 RPDC '!D221</f>
        <v>NORTH MAHASKA</v>
      </c>
      <c r="E225" s="139">
        <f>IF(ISERROR((RealAuthFY11!E225-RealAuthFY10!E225)/RealAuthFY10!E225),"",(RealAuthFY11!E225-RealAuthFY10!E225)/RealAuthFY10!E225)</f>
        <v>-2.5578562728380071E-2</v>
      </c>
      <c r="F225" s="139">
        <f>IF(ISERROR((RealAuthFY11!F225-RealAuthFY10!F225)/RealAuthFY10!F225),"",(RealAuthFY11!F225-RealAuthFY10!F225)/RealAuthFY10!F225)</f>
        <v>1.2245522730751569E-2</v>
      </c>
      <c r="G225" s="139">
        <f>IF(ISERROR((RealAuthFY11!G225-RealAuthFY10!G225)/RealAuthFY10!G225),"",(RealAuthFY11!G225-RealAuthFY10!G225)/RealAuthFY10!G225)</f>
        <v>-1.3646324168250389E-2</v>
      </c>
      <c r="H225" s="139">
        <f>IF(ISERROR((RealAuthFY11!H225-RealAuthFY10!H225)/RealAuthFY10!H225),"",(RealAuthFY11!H225-RealAuthFY10!H225)/RealAuthFY10!H225)</f>
        <v>-0.58212262156448169</v>
      </c>
      <c r="I225" s="139">
        <f>IF(ISERROR((RealAuthFY11!I225-RealAuthFY10!I225)/RealAuthFY10!I225),"",(RealAuthFY11!I225-RealAuthFY10!I225)/RealAuthFY10!I225)</f>
        <v>-4.4091744721949266E-2</v>
      </c>
      <c r="J225" s="139">
        <f>IF(ISERROR((RealAuthFY11!J225-RealAuthFY10!J225)/RealAuthFY10!J225),"",(RealAuthFY11!J225-RealAuthFY10!J225)/RealAuthFY10!J225)</f>
        <v>-0.1258767072720561</v>
      </c>
      <c r="K225" s="139">
        <f>IF(ISERROR((RealAuthFY11!K225-RealAuthFY10!K225)/RealAuthFY10!K225),"",(RealAuthFY11!K225-RealAuthFY10!K225)/RealAuthFY10!K225)</f>
        <v>1.0396210163652024</v>
      </c>
      <c r="L225" s="139">
        <f>IF(ISERROR((RealAuthFY11!L225-RealAuthFY10!L225)/RealAuthFY10!L225),"",(RealAuthFY11!L225-RealAuthFY10!L225)/RealAuthFY10!L225)</f>
        <v>-0.15015790984783234</v>
      </c>
      <c r="M225" s="139" t="str">
        <f>IF(ISERROR((RealAuthFY11!M225-RealAuthFY10!M225)/RealAuthFY10!M225),"",(RealAuthFY11!M225-RealAuthFY10!M225)/RealAuthFY10!M225)</f>
        <v/>
      </c>
      <c r="N225" s="139">
        <f>IF(ISERROR((RealAuthFY11!N225-RealAuthFY10!N225)/RealAuthFY10!N225),"",(RealAuthFY11!N225-RealAuthFY10!N225)/RealAuthFY10!N225)</f>
        <v>0</v>
      </c>
      <c r="O225" s="139" t="str">
        <f>IF(ISERROR((RealAuthFY11!O225-RealAuthFY10!O225)/RealAuthFY10!O225),"",(RealAuthFY11!O225-RealAuthFY10!O225)/RealAuthFY10!O225)</f>
        <v/>
      </c>
      <c r="P225" s="139">
        <f>IF(ISERROR((RealAuthFY11!P225-RealAuthFY10!P225)/RealAuthFY10!P225),"",(RealAuthFY11!P225-RealAuthFY10!P225)/RealAuthFY10!P225)</f>
        <v>-0.15015790984783225</v>
      </c>
      <c r="Q225" s="139">
        <f>IF(ISERROR((RealAuthFY11!Q225-RealAuthFY10!Q225)/RealAuthFY10!Q225),"",(RealAuthFY11!Q225-RealAuthFY10!Q225)/RealAuthFY10!Q225)</f>
        <v>0.24643506555651259</v>
      </c>
      <c r="R225" s="139">
        <f>IF(ISERROR((RealAuthFY11!R225-RealAuthFY10!R225)/RealAuthFY10!R225),"",(RealAuthFY11!R225-RealAuthFY10!R225)/RealAuthFY10!R225)</f>
        <v>-1.5759942040625582E-7</v>
      </c>
      <c r="S225" s="139">
        <f>IF(ISERROR((RealAuthFY11!S225-RealAuthFY10!S225)/RealAuthFY10!S225),"",(RealAuthFY11!S225-RealAuthFY10!S225)/RealAuthFY10!S225)</f>
        <v>8.7017015489802892E-6</v>
      </c>
      <c r="T225" s="139">
        <f>IF(ISERROR((RealAuthFY11!T225-RealAuthFY10!T225)/RealAuthFY10!T225),"",(RealAuthFY11!T225-RealAuthFY10!T225)/RealAuthFY10!T225)</f>
        <v>6.3898171872545054E-6</v>
      </c>
      <c r="U225" s="139">
        <f>IF(ISERROR((RealAuthFY11!U225-RealAuthFY10!U225)/RealAuthFY10!U225),"",(RealAuthFY11!U225-RealAuthFY10!U225)/RealAuthFY10!U225)</f>
        <v>-3.3479257228182985E-2</v>
      </c>
    </row>
    <row r="226" spans="1:21" s="51" customFormat="1" ht="11.5" x14ac:dyDescent="0.25">
      <c r="A226" s="51">
        <f>'FY2016 RPDC '!A222</f>
        <v>221</v>
      </c>
      <c r="B226" s="51">
        <f>'FY2016 RPDC '!B222</f>
        <v>4779</v>
      </c>
      <c r="C226" s="51">
        <f>'FY2016 RPDC '!C222</f>
        <v>4779</v>
      </c>
      <c r="D226" s="56" t="str">
        <f>'FY2016 RPDC '!D222</f>
        <v>NORTH POLK</v>
      </c>
      <c r="E226" s="139">
        <f>IF(ISERROR((RealAuthFY11!E226-RealAuthFY10!E226)/RealAuthFY10!E226),"",(RealAuthFY11!E226-RealAuthFY10!E226)/RealAuthFY10!E226)</f>
        <v>4.3656400113026413E-2</v>
      </c>
      <c r="F226" s="139">
        <f>IF(ISERROR((RealAuthFY11!F226-RealAuthFY10!F226)/RealAuthFY10!F226),"",(RealAuthFY11!F226-RealAuthFY10!F226)/RealAuthFY10!F226)</f>
        <v>1.2566760917373547E-2</v>
      </c>
      <c r="G226" s="139">
        <f>IF(ISERROR((RealAuthFY11!G226-RealAuthFY10!G226)/RealAuthFY10!G226),"",(RealAuthFY11!G226-RealAuthFY10!G226)/RealAuthFY10!G226)</f>
        <v>5.6771733666529482E-2</v>
      </c>
      <c r="H226" s="139" t="str">
        <f>IF(ISERROR((RealAuthFY11!H226-RealAuthFY10!H226)/RealAuthFY10!H226),"",(RealAuthFY11!H226-RealAuthFY10!H226)/RealAuthFY10!H226)</f>
        <v/>
      </c>
      <c r="I226" s="139">
        <f>IF(ISERROR((RealAuthFY11!I226-RealAuthFY10!I226)/RealAuthFY10!I226),"",(RealAuthFY11!I226-RealAuthFY10!I226)/RealAuthFY10!I226)</f>
        <v>5.6771733666529482E-2</v>
      </c>
      <c r="J226" s="139">
        <f>IF(ISERROR((RealAuthFY11!J226-RealAuthFY10!J226)/RealAuthFY10!J226),"",(RealAuthFY11!J226-RealAuthFY10!J226)/RealAuthFY10!J226)</f>
        <v>7.5400609708434305E-2</v>
      </c>
      <c r="K226" s="139">
        <f>IF(ISERROR((RealAuthFY11!K226-RealAuthFY10!K226)/RealAuthFY10!K226),"",(RealAuthFY11!K226-RealAuthFY10!K226)/RealAuthFY10!K226)</f>
        <v>-8.5978153561988471E-2</v>
      </c>
      <c r="L226" s="139">
        <f>IF(ISERROR((RealAuthFY11!L226-RealAuthFY10!L226)/RealAuthFY10!L226),"",(RealAuthFY11!L226-RealAuthFY10!L226)/RealAuthFY10!L226)</f>
        <v>-0.27158825697088812</v>
      </c>
      <c r="M226" s="139">
        <f>IF(ISERROR((RealAuthFY11!M226-RealAuthFY10!M226)/RealAuthFY10!M226),"",(RealAuthFY11!M226-RealAuthFY10!M226)/RealAuthFY10!M226)</f>
        <v>-0.10690386289474106</v>
      </c>
      <c r="N226" s="139">
        <f>IF(ISERROR((RealAuthFY11!N226-RealAuthFY10!N226)/RealAuthFY10!N226),"",(RealAuthFY11!N226-RealAuthFY10!N226)/RealAuthFY10!N226)</f>
        <v>0</v>
      </c>
      <c r="O226" s="139" t="str">
        <f>IF(ISERROR((RealAuthFY11!O226-RealAuthFY10!O226)/RealAuthFY10!O226),"",(RealAuthFY11!O226-RealAuthFY10!O226)/RealAuthFY10!O226)</f>
        <v/>
      </c>
      <c r="P226" s="139" t="str">
        <f>IF(ISERROR((RealAuthFY11!P226-RealAuthFY10!P226)/RealAuthFY10!P226),"",(RealAuthFY11!P226-RealAuthFY10!P226)/RealAuthFY10!P226)</f>
        <v/>
      </c>
      <c r="Q226" s="139" t="str">
        <f>IF(ISERROR((RealAuthFY11!Q226-RealAuthFY10!Q226)/RealAuthFY10!Q226),"",(RealAuthFY11!Q226-RealAuthFY10!Q226)/RealAuthFY10!Q226)</f>
        <v/>
      </c>
      <c r="R226" s="139">
        <f>IF(ISERROR((RealAuthFY11!R226-RealAuthFY10!R226)/RealAuthFY10!R226),"",(RealAuthFY11!R226-RealAuthFY10!R226)/RealAuthFY10!R226)</f>
        <v>2.5709826517144747</v>
      </c>
      <c r="S226" s="139">
        <f>IF(ISERROR((RealAuthFY11!S226-RealAuthFY10!S226)/RealAuthFY10!S226),"",(RealAuthFY11!S226-RealAuthFY10!S226)/RealAuthFY10!S226)</f>
        <v>2.5707131327701083</v>
      </c>
      <c r="T226" s="139">
        <f>IF(ISERROR((RealAuthFY11!T226-RealAuthFY10!T226)/RealAuthFY10!T226),"",(RealAuthFY11!T226-RealAuthFY10!T226)/RealAuthFY10!T226)</f>
        <v>2.57104849527909</v>
      </c>
      <c r="U226" s="139">
        <f>IF(ISERROR((RealAuthFY11!U226-RealAuthFY10!U226)/RealAuthFY10!U226),"",(RealAuthFY11!U226-RealAuthFY10!U226)/RealAuthFY10!U226)</f>
        <v>0.12133564431408789</v>
      </c>
    </row>
    <row r="227" spans="1:21" s="51" customFormat="1" ht="11.5" x14ac:dyDescent="0.25">
      <c r="A227" s="51">
        <f>'FY2016 RPDC '!A223</f>
        <v>222</v>
      </c>
      <c r="B227" s="51">
        <f>'FY2016 RPDC '!B223</f>
        <v>4784</v>
      </c>
      <c r="C227" s="51">
        <f>'FY2016 RPDC '!C223</f>
        <v>4784</v>
      </c>
      <c r="D227" s="56" t="str">
        <f>'FY2016 RPDC '!D223</f>
        <v>NORTH SCOTT</v>
      </c>
      <c r="E227" s="139">
        <f>IF(ISERROR((RealAuthFY11!E227-RealAuthFY10!E227)/RealAuthFY10!E227),"",(RealAuthFY11!E227-RealAuthFY10!E227)/RealAuthFY10!E227)</f>
        <v>3.3029265149716873E-2</v>
      </c>
      <c r="F227" s="139">
        <f>IF(ISERROR((RealAuthFY11!F227-RealAuthFY10!F227)/RealAuthFY10!F227),"",(RealAuthFY11!F227-RealAuthFY10!F227)/RealAuthFY10!F227)</f>
        <v>1.2566760917373547E-2</v>
      </c>
      <c r="G227" s="139">
        <f>IF(ISERROR((RealAuthFY11!G227-RealAuthFY10!G227)/RealAuthFY10!G227),"",(RealAuthFY11!G227-RealAuthFY10!G227)/RealAuthFY10!G227)</f>
        <v>4.6011119233427183E-2</v>
      </c>
      <c r="H227" s="139" t="str">
        <f>IF(ISERROR((RealAuthFY11!H227-RealAuthFY10!H227)/RealAuthFY10!H227),"",(RealAuthFY11!H227-RealAuthFY10!H227)/RealAuthFY10!H227)</f>
        <v/>
      </c>
      <c r="I227" s="139">
        <f>IF(ISERROR((RealAuthFY11!I227-RealAuthFY10!I227)/RealAuthFY10!I227),"",(RealAuthFY11!I227-RealAuthFY10!I227)/RealAuthFY10!I227)</f>
        <v>4.6011119233427183E-2</v>
      </c>
      <c r="J227" s="139">
        <f>IF(ISERROR((RealAuthFY11!J227-RealAuthFY10!J227)/RealAuthFY10!J227),"",(RealAuthFY11!J227-RealAuthFY10!J227)/RealAuthFY10!J227)</f>
        <v>0.11662854059350883</v>
      </c>
      <c r="K227" s="139">
        <f>IF(ISERROR((RealAuthFY11!K227-RealAuthFY10!K227)/RealAuthFY10!K227),"",(RealAuthFY11!K227-RealAuthFY10!K227)/RealAuthFY10!K227)</f>
        <v>-0.10767774143570322</v>
      </c>
      <c r="L227" s="139">
        <f>IF(ISERROR((RealAuthFY11!L227-RealAuthFY10!L227)/RealAuthFY10!L227),"",(RealAuthFY11!L227-RealAuthFY10!L227)/RealAuthFY10!L227)</f>
        <v>-0.42359307521312506</v>
      </c>
      <c r="M227" s="139">
        <f>IF(ISERROR((RealAuthFY11!M227-RealAuthFY10!M227)/RealAuthFY10!M227),"",(RealAuthFY11!M227-RealAuthFY10!M227)/RealAuthFY10!M227)</f>
        <v>1.9796866930624893E-2</v>
      </c>
      <c r="N227" s="139">
        <f>IF(ISERROR((RealAuthFY11!N227-RealAuthFY10!N227)/RealAuthFY10!N227),"",(RealAuthFY11!N227-RealAuthFY10!N227)/RealAuthFY10!N227)</f>
        <v>0</v>
      </c>
      <c r="O227" s="139" t="str">
        <f>IF(ISERROR((RealAuthFY11!O227-RealAuthFY10!O227)/RealAuthFY10!O227),"",(RealAuthFY11!O227-RealAuthFY10!O227)/RealAuthFY10!O227)</f>
        <v/>
      </c>
      <c r="P227" s="139" t="str">
        <f>IF(ISERROR((RealAuthFY11!P227-RealAuthFY10!P227)/RealAuthFY10!P227),"",(RealAuthFY11!P227-RealAuthFY10!P227)/RealAuthFY10!P227)</f>
        <v/>
      </c>
      <c r="Q227" s="139" t="str">
        <f>IF(ISERROR((RealAuthFY11!Q227-RealAuthFY10!Q227)/RealAuthFY10!Q227),"",(RealAuthFY11!Q227-RealAuthFY10!Q227)/RealAuthFY10!Q227)</f>
        <v/>
      </c>
      <c r="R227" s="139">
        <f>IF(ISERROR((RealAuthFY11!R227-RealAuthFY10!R227)/RealAuthFY10!R227),"",(RealAuthFY11!R227-RealAuthFY10!R227)/RealAuthFY10!R227)</f>
        <v>2.2649462762434878</v>
      </c>
      <c r="S227" s="139">
        <f>IF(ISERROR((RealAuthFY11!S227-RealAuthFY10!S227)/RealAuthFY10!S227),"",(RealAuthFY11!S227-RealAuthFY10!S227)/RealAuthFY10!S227)</f>
        <v>2.2648851581650726</v>
      </c>
      <c r="T227" s="139">
        <f>IF(ISERROR((RealAuthFY11!T227-RealAuthFY10!T227)/RealAuthFY10!T227),"",(RealAuthFY11!T227-RealAuthFY10!T227)/RealAuthFY10!T227)</f>
        <v>2.2646793712734734</v>
      </c>
      <c r="U227" s="139">
        <f>IF(ISERROR((RealAuthFY11!U227-RealAuthFY10!U227)/RealAuthFY10!U227),"",(RealAuthFY11!U227-RealAuthFY10!U227)/RealAuthFY10!U227)</f>
        <v>0.1074152924031529</v>
      </c>
    </row>
    <row r="228" spans="1:21" s="51" customFormat="1" ht="11.5" x14ac:dyDescent="0.25">
      <c r="A228" s="51">
        <f>'FY2016 RPDC '!A224</f>
        <v>223</v>
      </c>
      <c r="B228" s="51">
        <f>'FY2016 RPDC '!B224</f>
        <v>4785</v>
      </c>
      <c r="C228" s="51">
        <f>'FY2016 RPDC '!C224</f>
        <v>4785</v>
      </c>
      <c r="D228" s="56" t="str">
        <f>'FY2016 RPDC '!D224</f>
        <v>NORTH TAMA</v>
      </c>
      <c r="E228" s="139">
        <f>IF(ISERROR((RealAuthFY11!E228-RealAuthFY10!E228)/RealAuthFY10!E228),"",(RealAuthFY11!E228-RealAuthFY10!E228)/RealAuthFY10!E228)</f>
        <v>-1.6873348241512411E-2</v>
      </c>
      <c r="F228" s="139">
        <f>IF(ISERROR((RealAuthFY11!F228-RealAuthFY10!F228)/RealAuthFY10!F228),"",(RealAuthFY11!F228-RealAuthFY10!F228)/RealAuthFY10!F228)</f>
        <v>1.2566760917373547E-2</v>
      </c>
      <c r="G228" s="139">
        <f>IF(ISERROR((RealAuthFY11!G228-RealAuthFY10!G228)/RealAuthFY10!G228),"",(RealAuthFY11!G228-RealAuthFY10!G228)/RealAuthFY10!G228)</f>
        <v>-4.5185034975977166E-3</v>
      </c>
      <c r="H228" s="139">
        <f>IF(ISERROR((RealAuthFY11!H228-RealAuthFY10!H228)/RealAuthFY10!H228),"",(RealAuthFY11!H228-RealAuthFY10!H228)/RealAuthFY10!H228)</f>
        <v>-0.56164730270452679</v>
      </c>
      <c r="I228" s="139">
        <f>IF(ISERROR((RealAuthFY11!I228-RealAuthFY10!I228)/RealAuthFY10!I228),"",(RealAuthFY11!I228-RealAuthFY10!I228)/RealAuthFY10!I228)</f>
        <v>-2.2379379626910625E-2</v>
      </c>
      <c r="J228" s="139">
        <f>IF(ISERROR((RealAuthFY11!J228-RealAuthFY10!J228)/RealAuthFY10!J228),"",(RealAuthFY11!J228-RealAuthFY10!J228)/RealAuthFY10!J228)</f>
        <v>0.17385864736319448</v>
      </c>
      <c r="K228" s="139">
        <f>IF(ISERROR((RealAuthFY11!K228-RealAuthFY10!K228)/RealAuthFY10!K228),"",(RealAuthFY11!K228-RealAuthFY10!K228)/RealAuthFY10!K228)</f>
        <v>-0.10446929261536382</v>
      </c>
      <c r="L228" s="139">
        <f>IF(ISERROR((RealAuthFY11!L228-RealAuthFY10!L228)/RealAuthFY10!L228),"",(RealAuthFY11!L228-RealAuthFY10!L228)/RealAuthFY10!L228)</f>
        <v>-0.10757877423822715</v>
      </c>
      <c r="M228" s="139">
        <f>IF(ISERROR((RealAuthFY11!M228-RealAuthFY10!M228)/RealAuthFY10!M228),"",(RealAuthFY11!M228-RealAuthFY10!M228)/RealAuthFY10!M228)</f>
        <v>-6.3193803221504058E-2</v>
      </c>
      <c r="N228" s="139">
        <f>IF(ISERROR((RealAuthFY11!N228-RealAuthFY10!N228)/RealAuthFY10!N228),"",(RealAuthFY11!N228-RealAuthFY10!N228)/RealAuthFY10!N228)</f>
        <v>0</v>
      </c>
      <c r="O228" s="139" t="str">
        <f>IF(ISERROR((RealAuthFY11!O228-RealAuthFY10!O228)/RealAuthFY10!O228),"",(RealAuthFY11!O228-RealAuthFY10!O228)/RealAuthFY10!O228)</f>
        <v/>
      </c>
      <c r="P228" s="139" t="str">
        <f>IF(ISERROR((RealAuthFY11!P228-RealAuthFY10!P228)/RealAuthFY10!P228),"",(RealAuthFY11!P228-RealAuthFY10!P228)/RealAuthFY10!P228)</f>
        <v/>
      </c>
      <c r="Q228" s="139" t="str">
        <f>IF(ISERROR((RealAuthFY11!Q228-RealAuthFY10!Q228)/RealAuthFY10!Q228),"",(RealAuthFY11!Q228-RealAuthFY10!Q228)/RealAuthFY10!Q228)</f>
        <v/>
      </c>
      <c r="R228" s="139">
        <f>IF(ISERROR((RealAuthFY11!R228-RealAuthFY10!R228)/RealAuthFY10!R228),"",(RealAuthFY11!R228-RealAuthFY10!R228)/RealAuthFY10!R228)</f>
        <v>-9.404541141917465E-8</v>
      </c>
      <c r="S228" s="139">
        <f>IF(ISERROR((RealAuthFY11!S228-RealAuthFY10!S228)/RealAuthFY10!S228),"",(RealAuthFY11!S228-RealAuthFY10!S228)/RealAuthFY10!S228)</f>
        <v>-2.390056790626309E-7</v>
      </c>
      <c r="T228" s="139">
        <f>IF(ISERROR((RealAuthFY11!T228-RealAuthFY10!T228)/RealAuthFY10!T228),"",(RealAuthFY11!T228-RealAuthFY10!T228)/RealAuthFY10!T228)</f>
        <v>1.9658792354541942E-6</v>
      </c>
      <c r="U228" s="139">
        <f>IF(ISERROR((RealAuthFY11!U228-RealAuthFY10!U228)/RealAuthFY10!U228),"",(RealAuthFY11!U228-RealAuthFY10!U228)/RealAuthFY10!U228)</f>
        <v>-2.7123590120048963E-2</v>
      </c>
    </row>
    <row r="229" spans="1:21" s="51" customFormat="1" ht="11.5" x14ac:dyDescent="0.25">
      <c r="A229" s="51">
        <f>'FY2016 RPDC '!A225</f>
        <v>18</v>
      </c>
      <c r="B229" s="51">
        <f>'FY2016 RPDC '!B225</f>
        <v>333</v>
      </c>
      <c r="C229" s="51">
        <f>'FY2016 RPDC '!C225</f>
        <v>333</v>
      </c>
      <c r="D229" s="56" t="str">
        <f>'FY2016 RPDC '!D225</f>
        <v>NORTH UNION</v>
      </c>
      <c r="E229" s="139">
        <f>IF(ISERROR((RealAuthFY11!E229-RealAuthFY10!E229)/RealAuthFY10!E229),"",(RealAuthFY11!E229-RealAuthFY10!E229)/RealAuthFY10!E229)</f>
        <v>-3.2183908045977011E-2</v>
      </c>
      <c r="F229" s="139">
        <f>IF(ISERROR((RealAuthFY11!F229-RealAuthFY10!F229)/RealAuthFY10!F229),"",(RealAuthFY11!F229-RealAuthFY10!F229)/RealAuthFY10!F229)</f>
        <v>1.2430080795525171E-2</v>
      </c>
      <c r="G229" s="139">
        <f>IF(ISERROR((RealAuthFY11!G229-RealAuthFY10!G229)/RealAuthFY10!G229),"",(RealAuthFY11!G229-RealAuthFY10!G229)/RealAuthFY10!G229)</f>
        <v>-2.0153875827779087E-2</v>
      </c>
      <c r="H229" s="139" t="str">
        <f>IF(ISERROR((RealAuthFY11!H229-RealAuthFY10!H229)/RealAuthFY10!H229),"",(RealAuthFY11!H229-RealAuthFY10!H229)/RealAuthFY10!H229)</f>
        <v/>
      </c>
      <c r="I229" s="139">
        <f>IF(ISERROR((RealAuthFY11!I229-RealAuthFY10!I229)/RealAuthFY10!I229),"",(RealAuthFY11!I229-RealAuthFY10!I229)/RealAuthFY10!I229)</f>
        <v>1.0000000000000033E-2</v>
      </c>
      <c r="J229" s="139">
        <f>IF(ISERROR((RealAuthFY11!J229-RealAuthFY10!J229)/RealAuthFY10!J229),"",(RealAuthFY11!J229-RealAuthFY10!J229)/RealAuthFY10!J229)</f>
        <v>-1.390241865902196E-2</v>
      </c>
      <c r="K229" s="139">
        <f>IF(ISERROR((RealAuthFY11!K229-RealAuthFY10!K229)/RealAuthFY10!K229),"",(RealAuthFY11!K229-RealAuthFY10!K229)/RealAuthFY10!K229)</f>
        <v>-0.85435362600048503</v>
      </c>
      <c r="L229" s="139">
        <f>IF(ISERROR((RealAuthFY11!L229-RealAuthFY10!L229)/RealAuthFY10!L229),"",(RealAuthFY11!L229-RealAuthFY10!L229)/RealAuthFY10!L229)</f>
        <v>0.17192778254248872</v>
      </c>
      <c r="M229" s="139">
        <f>IF(ISERROR((RealAuthFY11!M229-RealAuthFY10!M229)/RealAuthFY10!M229),"",(RealAuthFY11!M229-RealAuthFY10!M229)/RealAuthFY10!M229)</f>
        <v>-0.49023769100169778</v>
      </c>
      <c r="N229" s="139">
        <f>IF(ISERROR((RealAuthFY11!N229-RealAuthFY10!N229)/RealAuthFY10!N229),"",(RealAuthFY11!N229-RealAuthFY10!N229)/RealAuthFY10!N229)</f>
        <v>0</v>
      </c>
      <c r="O229" s="139" t="str">
        <f>IF(ISERROR((RealAuthFY11!O229-RealAuthFY10!O229)/RealAuthFY10!O229),"",(RealAuthFY11!O229-RealAuthFY10!O229)/RealAuthFY10!O229)</f>
        <v/>
      </c>
      <c r="P229" s="139">
        <f>IF(ISERROR((RealAuthFY11!P229-RealAuthFY10!P229)/RealAuthFY10!P229),"",(RealAuthFY11!P229-RealAuthFY10!P229)/RealAuthFY10!P229)</f>
        <v>-0.49023769100169778</v>
      </c>
      <c r="Q229" s="139">
        <f>IF(ISERROR((RealAuthFY11!Q229-RealAuthFY10!Q229)/RealAuthFY10!Q229),"",(RealAuthFY11!Q229-RealAuthFY10!Q229)/RealAuthFY10!Q229)</f>
        <v>0.40184634974533107</v>
      </c>
      <c r="R229" s="139">
        <f>IF(ISERROR((RealAuthFY11!R229-RealAuthFY10!R229)/RealAuthFY10!R229),"",(RealAuthFY11!R229-RealAuthFY10!R229)/RealAuthFY10!R229)</f>
        <v>-7.4192824625491278E-7</v>
      </c>
      <c r="S229" s="139">
        <f>IF(ISERROR((RealAuthFY11!S229-RealAuthFY10!S229)/RealAuthFY10!S229),"",(RealAuthFY11!S229-RealAuthFY10!S229)/RealAuthFY10!S229)</f>
        <v>6.3675542116005047E-6</v>
      </c>
      <c r="T229" s="139">
        <f>IF(ISERROR((RealAuthFY11!T229-RealAuthFY10!T229)/RealAuthFY10!T229),"",(RealAuthFY11!T229-RealAuthFY10!T229)/RealAuthFY10!T229)</f>
        <v>-9.2081732082171229E-6</v>
      </c>
      <c r="U229" s="139">
        <f>IF(ISERROR((RealAuthFY11!U229-RealAuthFY10!U229)/RealAuthFY10!U229),"",(RealAuthFY11!U229-RealAuthFY10!U229)/RealAuthFY10!U229)</f>
        <v>4.0745072663993381E-2</v>
      </c>
    </row>
    <row r="230" spans="1:21" s="51" customFormat="1" ht="11.5" x14ac:dyDescent="0.25">
      <c r="A230" s="51">
        <f>'FY2016 RPDC '!A226</f>
        <v>224</v>
      </c>
      <c r="B230" s="51">
        <f>'FY2016 RPDC '!B226</f>
        <v>4787</v>
      </c>
      <c r="C230" s="51">
        <f>'FY2016 RPDC '!C226</f>
        <v>4787</v>
      </c>
      <c r="D230" s="56" t="str">
        <f>'FY2016 RPDC '!D226</f>
        <v>NORTH WINNESHIEK</v>
      </c>
      <c r="E230" s="139">
        <f>IF(ISERROR((RealAuthFY11!E230-RealAuthFY10!E230)/RealAuthFY10!E230),"",(RealAuthFY11!E230-RealAuthFY10!E230)/RealAuthFY10!E230)</f>
        <v>-3.1784005468216033E-2</v>
      </c>
      <c r="F230" s="139">
        <f>IF(ISERROR((RealAuthFY11!F230-RealAuthFY10!F230)/RealAuthFY10!F230),"",(RealAuthFY11!F230-RealAuthFY10!F230)/RealAuthFY10!F230)</f>
        <v>1.2359029816159432E-2</v>
      </c>
      <c r="G230" s="139">
        <f>IF(ISERROR((RealAuthFY11!G230-RealAuthFY10!G230)/RealAuthFY10!G230),"",(RealAuthFY11!G230-RealAuthFY10!G230)/RealAuthFY10!G230)</f>
        <v>-1.9817898627243855E-2</v>
      </c>
      <c r="H230" s="139" t="str">
        <f>IF(ISERROR((RealAuthFY11!H230-RealAuthFY10!H230)/RealAuthFY10!H230),"",(RealAuthFY11!H230-RealAuthFY10!H230)/RealAuthFY10!H230)</f>
        <v/>
      </c>
      <c r="I230" s="139">
        <f>IF(ISERROR((RealAuthFY11!I230-RealAuthFY10!I230)/RealAuthFY10!I230),"",(RealAuthFY11!I230-RealAuthFY10!I230)/RealAuthFY10!I230)</f>
        <v>0.01</v>
      </c>
      <c r="J230" s="139">
        <f>IF(ISERROR((RealAuthFY11!J230-RealAuthFY10!J230)/RealAuthFY10!J230),"",(RealAuthFY11!J230-RealAuthFY10!J230)/RealAuthFY10!J230)</f>
        <v>-0.22424188620340163</v>
      </c>
      <c r="K230" s="139">
        <f>IF(ISERROR((RealAuthFY11!K230-RealAuthFY10!K230)/RealAuthFY10!K230),"",(RealAuthFY11!K230-RealAuthFY10!K230)/RealAuthFY10!K230)</f>
        <v>-0.85434745618512842</v>
      </c>
      <c r="L230" s="139">
        <f>IF(ISERROR((RealAuthFY11!L230-RealAuthFY10!L230)/RealAuthFY10!L230),"",(RealAuthFY11!L230-RealAuthFY10!L230)/RealAuthFY10!L230)</f>
        <v>0.2137711984572627</v>
      </c>
      <c r="M230" s="139" t="str">
        <f>IF(ISERROR((RealAuthFY11!M230-RealAuthFY10!M230)/RealAuthFY10!M230),"",(RealAuthFY11!M230-RealAuthFY10!M230)/RealAuthFY10!M230)</f>
        <v/>
      </c>
      <c r="N230" s="139">
        <f>IF(ISERROR((RealAuthFY11!N230-RealAuthFY10!N230)/RealAuthFY10!N230),"",(RealAuthFY11!N230-RealAuthFY10!N230)/RealAuthFY10!N230)</f>
        <v>0</v>
      </c>
      <c r="O230" s="139" t="str">
        <f>IF(ISERROR((RealAuthFY11!O230-RealAuthFY10!O230)/RealAuthFY10!O230),"",(RealAuthFY11!O230-RealAuthFY10!O230)/RealAuthFY10!O230)</f>
        <v/>
      </c>
      <c r="P230" s="139">
        <f>IF(ISERROR((RealAuthFY11!P230-RealAuthFY10!P230)/RealAuthFY10!P230),"",(RealAuthFY11!P230-RealAuthFY10!P230)/RealAuthFY10!P230)</f>
        <v>1.7673983324825588</v>
      </c>
      <c r="Q230" s="139" t="str">
        <f>IF(ISERROR((RealAuthFY11!Q230-RealAuthFY10!Q230)/RealAuthFY10!Q230),"",(RealAuthFY11!Q230-RealAuthFY10!Q230)/RealAuthFY10!Q230)</f>
        <v/>
      </c>
      <c r="R230" s="139">
        <f>IF(ISERROR((RealAuthFY11!R230-RealAuthFY10!R230)/RealAuthFY10!R230),"",(RealAuthFY11!R230-RealAuthFY10!R230)/RealAuthFY10!R230)</f>
        <v>-1.2058740703980459E-6</v>
      </c>
      <c r="S230" s="139">
        <f>IF(ISERROR((RealAuthFY11!S230-RealAuthFY10!S230)/RealAuthFY10!S230),"",(RealAuthFY11!S230-RealAuthFY10!S230)/RealAuthFY10!S230)</f>
        <v>-1.3184248074820158E-5</v>
      </c>
      <c r="T230" s="139">
        <f>IF(ISERROR((RealAuthFY11!T230-RealAuthFY10!T230)/RealAuthFY10!T230),"",(RealAuthFY11!T230-RealAuthFY10!T230)/RealAuthFY10!T230)</f>
        <v>-8.6913611436876854E-6</v>
      </c>
      <c r="U230" s="139">
        <f>IF(ISERROR((RealAuthFY11!U230-RealAuthFY10!U230)/RealAuthFY10!U230),"",(RealAuthFY11!U230-RealAuthFY10!U230)/RealAuthFY10!U230)</f>
        <v>7.2815625134764722E-2</v>
      </c>
    </row>
    <row r="231" spans="1:21" s="51" customFormat="1" ht="11.5" x14ac:dyDescent="0.25">
      <c r="A231" s="51">
        <f>'FY2016 RPDC '!A227</f>
        <v>225</v>
      </c>
      <c r="B231" s="51">
        <f>'FY2016 RPDC '!B227</f>
        <v>4773</v>
      </c>
      <c r="C231" s="51">
        <f>'FY2016 RPDC '!C227</f>
        <v>4773</v>
      </c>
      <c r="D231" s="56" t="str">
        <f>'FY2016 RPDC '!D227</f>
        <v>NORTHEAST</v>
      </c>
      <c r="E231" s="139">
        <f>IF(ISERROR((RealAuthFY11!E231-RealAuthFY10!E231)/RealAuthFY10!E231),"",(RealAuthFY11!E231-RealAuthFY10!E231)/RealAuthFY10!E231)</f>
        <v>2.3892666789193162E-2</v>
      </c>
      <c r="F231" s="139">
        <f>IF(ISERROR((RealAuthFY11!F231-RealAuthFY10!F231)/RealAuthFY10!F231),"",(RealAuthFY11!F231-RealAuthFY10!F231)/RealAuthFY10!F231)</f>
        <v>1.2334258402713537E-2</v>
      </c>
      <c r="G231" s="139">
        <f>IF(ISERROR((RealAuthFY11!G231-RealAuthFY10!G231)/RealAuthFY10!G231),"",(RealAuthFY11!G231-RealAuthFY10!G231)/RealAuthFY10!G231)</f>
        <v>3.6521506032955793E-2</v>
      </c>
      <c r="H231" s="139" t="str">
        <f>IF(ISERROR((RealAuthFY11!H231-RealAuthFY10!H231)/RealAuthFY10!H231),"",(RealAuthFY11!H231-RealAuthFY10!H231)/RealAuthFY10!H231)</f>
        <v/>
      </c>
      <c r="I231" s="139">
        <f>IF(ISERROR((RealAuthFY11!I231-RealAuthFY10!I231)/RealAuthFY10!I231),"",(RealAuthFY11!I231-RealAuthFY10!I231)/RealAuthFY10!I231)</f>
        <v>3.6521506032955793E-2</v>
      </c>
      <c r="J231" s="139">
        <f>IF(ISERROR((RealAuthFY11!J231-RealAuthFY10!J231)/RealAuthFY10!J231),"",(RealAuthFY11!J231-RealAuthFY10!J231)/RealAuthFY10!J231)</f>
        <v>0.13878840080390467</v>
      </c>
      <c r="K231" s="139">
        <f>IF(ISERROR((RealAuthFY11!K231-RealAuthFY10!K231)/RealAuthFY10!K231),"",(RealAuthFY11!K231-RealAuthFY10!K231)/RealAuthFY10!K231)</f>
        <v>-0.20370960319988674</v>
      </c>
      <c r="L231" s="139">
        <f>IF(ISERROR((RealAuthFY11!L231-RealAuthFY10!L231)/RealAuthFY10!L231),"",(RealAuthFY11!L231-RealAuthFY10!L231)/RealAuthFY10!L231)</f>
        <v>0.56893924335784796</v>
      </c>
      <c r="M231" s="139">
        <f>IF(ISERROR((RealAuthFY11!M231-RealAuthFY10!M231)/RealAuthFY10!M231),"",(RealAuthFY11!M231-RealAuthFY10!M231)/RealAuthFY10!M231)</f>
        <v>-0.26063738156761412</v>
      </c>
      <c r="N231" s="139">
        <f>IF(ISERROR((RealAuthFY11!N231-RealAuthFY10!N231)/RealAuthFY10!N231),"",(RealAuthFY11!N231-RealAuthFY10!N231)/RealAuthFY10!N231)</f>
        <v>0</v>
      </c>
      <c r="O231" s="139" t="str">
        <f>IF(ISERROR((RealAuthFY11!O231-RealAuthFY10!O231)/RealAuthFY10!O231),"",(RealAuthFY11!O231-RealAuthFY10!O231)/RealAuthFY10!O231)</f>
        <v/>
      </c>
      <c r="P231" s="139" t="str">
        <f>IF(ISERROR((RealAuthFY11!P231-RealAuthFY10!P231)/RealAuthFY10!P231),"",(RealAuthFY11!P231-RealAuthFY10!P231)/RealAuthFY10!P231)</f>
        <v/>
      </c>
      <c r="Q231" s="139" t="str">
        <f>IF(ISERROR((RealAuthFY11!Q231-RealAuthFY10!Q231)/RealAuthFY10!Q231),"",(RealAuthFY11!Q231-RealAuthFY10!Q231)/RealAuthFY10!Q231)</f>
        <v/>
      </c>
      <c r="R231" s="139">
        <f>IF(ISERROR((RealAuthFY11!R231-RealAuthFY10!R231)/RealAuthFY10!R231),"",(RealAuthFY11!R231-RealAuthFY10!R231)/RealAuthFY10!R231)</f>
        <v>0.71518277450826251</v>
      </c>
      <c r="S231" s="139">
        <f>IF(ISERROR((RealAuthFY11!S231-RealAuthFY10!S231)/RealAuthFY10!S231),"",(RealAuthFY11!S231-RealAuthFY10!S231)/RealAuthFY10!S231)</f>
        <v>0.71518865076969518</v>
      </c>
      <c r="T231" s="139">
        <f>IF(ISERROR((RealAuthFY11!T231-RealAuthFY10!T231)/RealAuthFY10!T231),"",(RealAuthFY11!T231-RealAuthFY10!T231)/RealAuthFY10!T231)</f>
        <v>0.7151954463142528</v>
      </c>
      <c r="U231" s="139">
        <f>IF(ISERROR((RealAuthFY11!U231-RealAuthFY10!U231)/RealAuthFY10!U231),"",(RealAuthFY11!U231-RealAuthFY10!U231)/RealAuthFY10!U231)</f>
        <v>0.11579175026525459</v>
      </c>
    </row>
    <row r="232" spans="1:21" s="51" customFormat="1" ht="11.5" x14ac:dyDescent="0.25">
      <c r="A232" s="51">
        <f>'FY2016 RPDC '!A228</f>
        <v>226</v>
      </c>
      <c r="B232" s="51">
        <f>'FY2016 RPDC '!B228</f>
        <v>4775</v>
      </c>
      <c r="C232" s="51">
        <f>'FY2016 RPDC '!C228</f>
        <v>4775</v>
      </c>
      <c r="D232" s="56" t="str">
        <f>'FY2016 RPDC '!D228</f>
        <v>NORTHEAST HAMILTON</v>
      </c>
      <c r="E232" s="139">
        <f>IF(ISERROR((RealAuthFY11!E232-RealAuthFY10!E232)/RealAuthFY10!E232),"",(RealAuthFY11!E232-RealAuthFY10!E232)/RealAuthFY10!E232)</f>
        <v>0</v>
      </c>
      <c r="F232" s="139">
        <f>IF(ISERROR((RealAuthFY11!F232-RealAuthFY10!F232)/RealAuthFY10!F232),"",(RealAuthFY11!F232-RealAuthFY10!F232)/RealAuthFY10!F232)</f>
        <v>1.2239902080783354E-2</v>
      </c>
      <c r="G232" s="139">
        <f>IF(ISERROR((RealAuthFY11!G232-RealAuthFY10!G232)/RealAuthFY10!G232),"",(RealAuthFY11!G232-RealAuthFY10!G232)/RealAuthFY10!G232)</f>
        <v>1.2239902080783354E-2</v>
      </c>
      <c r="H232" s="139">
        <f>IF(ISERROR((RealAuthFY11!H232-RealAuthFY10!H232)/RealAuthFY10!H232),"",(RealAuthFY11!H232-RealAuthFY10!H232)/RealAuthFY10!H232)</f>
        <v>-1</v>
      </c>
      <c r="I232" s="139">
        <f>IF(ISERROR((RealAuthFY11!I232-RealAuthFY10!I232)/RealAuthFY10!I232),"",(RealAuthFY11!I232-RealAuthFY10!I232)/RealAuthFY10!I232)</f>
        <v>-4.0240208184075671E-2</v>
      </c>
      <c r="J232" s="139">
        <f>IF(ISERROR((RealAuthFY11!J232-RealAuthFY10!J232)/RealAuthFY10!J232),"",(RealAuthFY11!J232-RealAuthFY10!J232)/RealAuthFY10!J232)</f>
        <v>0.18659211491384331</v>
      </c>
      <c r="K232" s="139">
        <f>IF(ISERROR((RealAuthFY11!K232-RealAuthFY10!K232)/RealAuthFY10!K232),"",(RealAuthFY11!K232-RealAuthFY10!K232)/RealAuthFY10!K232)</f>
        <v>-0.29400563335581387</v>
      </c>
      <c r="L232" s="139">
        <f>IF(ISERROR((RealAuthFY11!L232-RealAuthFY10!L232)/RealAuthFY10!L232),"",(RealAuthFY11!L232-RealAuthFY10!L232)/RealAuthFY10!L232)</f>
        <v>-2.7661505371185498E-2</v>
      </c>
      <c r="M232" s="139">
        <f>IF(ISERROR((RealAuthFY11!M232-RealAuthFY10!M232)/RealAuthFY10!M232),"",(RealAuthFY11!M232-RealAuthFY10!M232)/RealAuthFY10!M232)</f>
        <v>-0.49011517964586554</v>
      </c>
      <c r="N232" s="139">
        <f>IF(ISERROR((RealAuthFY11!N232-RealAuthFY10!N232)/RealAuthFY10!N232),"",(RealAuthFY11!N232-RealAuthFY10!N232)/RealAuthFY10!N232)</f>
        <v>0</v>
      </c>
      <c r="O232" s="139" t="str">
        <f>IF(ISERROR((RealAuthFY11!O232-RealAuthFY10!O232)/RealAuthFY10!O232),"",(RealAuthFY11!O232-RealAuthFY10!O232)/RealAuthFY10!O232)</f>
        <v/>
      </c>
      <c r="P232" s="139" t="str">
        <f>IF(ISERROR((RealAuthFY11!P232-RealAuthFY10!P232)/RealAuthFY10!P232),"",(RealAuthFY11!P232-RealAuthFY10!P232)/RealAuthFY10!P232)</f>
        <v/>
      </c>
      <c r="Q232" s="139">
        <f>IF(ISERROR((RealAuthFY11!Q232-RealAuthFY10!Q232)/RealAuthFY10!Q232),"",(RealAuthFY11!Q232-RealAuthFY10!Q232)/RealAuthFY10!Q232)</f>
        <v>-0.16378889461921947</v>
      </c>
      <c r="R232" s="139">
        <f>IF(ISERROR((RealAuthFY11!R232-RealAuthFY10!R232)/RealAuthFY10!R232),"",(RealAuthFY11!R232-RealAuthFY10!R232)/RealAuthFY10!R232)</f>
        <v>-6.6959816744373529E-7</v>
      </c>
      <c r="S232" s="139">
        <f>IF(ISERROR((RealAuthFY11!S232-RealAuthFY10!S232)/RealAuthFY10!S232),"",(RealAuthFY11!S232-RealAuthFY10!S232)/RealAuthFY10!S232)</f>
        <v>-1.3027601580224721E-6</v>
      </c>
      <c r="T232" s="139">
        <f>IF(ISERROR((RealAuthFY11!T232-RealAuthFY10!T232)/RealAuthFY10!T232),"",(RealAuthFY11!T232-RealAuthFY10!T232)/RealAuthFY10!T232)</f>
        <v>5.3224329906848267E-6</v>
      </c>
      <c r="U232" s="139">
        <f>IF(ISERROR((RealAuthFY11!U232-RealAuthFY10!U232)/RealAuthFY10!U232),"",(RealAuthFY11!U232-RealAuthFY10!U232)/RealAuthFY10!U232)</f>
        <v>-8.6500568567258421E-2</v>
      </c>
    </row>
    <row r="233" spans="1:21" s="51" customFormat="1" ht="11.5" x14ac:dyDescent="0.25">
      <c r="A233" s="51">
        <f>'FY2016 RPDC '!A229</f>
        <v>227</v>
      </c>
      <c r="B233" s="51">
        <f>'FY2016 RPDC '!B229</f>
        <v>4788</v>
      </c>
      <c r="C233" s="51">
        <f>'FY2016 RPDC '!C229</f>
        <v>4788</v>
      </c>
      <c r="D233" s="56" t="str">
        <f>'FY2016 RPDC '!D229</f>
        <v>NORTHWOOD-KENSETT</v>
      </c>
      <c r="E233" s="139">
        <f>IF(ISERROR((RealAuthFY11!E233-RealAuthFY10!E233)/RealAuthFY10!E233),"",(RealAuthFY11!E233-RealAuthFY10!E233)/RealAuthFY10!E233)</f>
        <v>-1.4057384941267004E-2</v>
      </c>
      <c r="F233" s="139">
        <f>IF(ISERROR((RealAuthFY11!F233-RealAuthFY10!F233)/RealAuthFY10!F233),"",(RealAuthFY11!F233-RealAuthFY10!F233)/RealAuthFY10!F233)</f>
        <v>1.2322858903265557E-2</v>
      </c>
      <c r="G233" s="139">
        <f>IF(ISERROR((RealAuthFY11!G233-RealAuthFY10!G233)/RealAuthFY10!G233),"",(RealAuthFY11!G233-RealAuthFY10!G233)/RealAuthFY10!G233)</f>
        <v>-1.9078716315624614E-3</v>
      </c>
      <c r="H233" s="139" t="str">
        <f>IF(ISERROR((RealAuthFY11!H233-RealAuthFY10!H233)/RealAuthFY10!H233),"",(RealAuthFY11!H233-RealAuthFY10!H233)/RealAuthFY10!H233)</f>
        <v/>
      </c>
      <c r="I233" s="139">
        <f>IF(ISERROR((RealAuthFY11!I233-RealAuthFY10!I233)/RealAuthFY10!I233),"",(RealAuthFY11!I233-RealAuthFY10!I233)/RealAuthFY10!I233)</f>
        <v>9.9999999999999898E-3</v>
      </c>
      <c r="J233" s="139">
        <f>IF(ISERROR((RealAuthFY11!J233-RealAuthFY10!J233)/RealAuthFY10!J233),"",(RealAuthFY11!J233-RealAuthFY10!J233)/RealAuthFY10!J233)</f>
        <v>-2.3097444538051109E-2</v>
      </c>
      <c r="K233" s="139" t="str">
        <f>IF(ISERROR((RealAuthFY11!K233-RealAuthFY10!K233)/RealAuthFY10!K233),"",(RealAuthFY11!K233-RealAuthFY10!K233)/RealAuthFY10!K233)</f>
        <v/>
      </c>
      <c r="L233" s="139">
        <f>IF(ISERROR((RealAuthFY11!L233-RealAuthFY10!L233)/RealAuthFY10!L233),"",(RealAuthFY11!L233-RealAuthFY10!L233)/RealAuthFY10!L233)</f>
        <v>-5.9037003434644547E-2</v>
      </c>
      <c r="M233" s="139" t="str">
        <f>IF(ISERROR((RealAuthFY11!M233-RealAuthFY10!M233)/RealAuthFY10!M233),"",(RealAuthFY11!M233-RealAuthFY10!M233)/RealAuthFY10!M233)</f>
        <v/>
      </c>
      <c r="N233" s="139">
        <f>IF(ISERROR((RealAuthFY11!N233-RealAuthFY10!N233)/RealAuthFY10!N233),"",(RealAuthFY11!N233-RealAuthFY10!N233)/RealAuthFY10!N233)</f>
        <v>0</v>
      </c>
      <c r="O233" s="139" t="str">
        <f>IF(ISERROR((RealAuthFY11!O233-RealAuthFY10!O233)/RealAuthFY10!O233),"",(RealAuthFY11!O233-RealAuthFY10!O233)/RealAuthFY10!O233)</f>
        <v/>
      </c>
      <c r="P233" s="139" t="str">
        <f>IF(ISERROR((RealAuthFY11!P233-RealAuthFY10!P233)/RealAuthFY10!P233),"",(RealAuthFY11!P233-RealAuthFY10!P233)/RealAuthFY10!P233)</f>
        <v/>
      </c>
      <c r="Q233" s="139">
        <f>IF(ISERROR((RealAuthFY11!Q233-RealAuthFY10!Q233)/RealAuthFY10!Q233),"",(RealAuthFY11!Q233-RealAuthFY10!Q233)/RealAuthFY10!Q233)</f>
        <v>1.9376579612468407E-2</v>
      </c>
      <c r="R233" s="139">
        <f>IF(ISERROR((RealAuthFY11!R233-RealAuthFY10!R233)/RealAuthFY10!R233),"",(RealAuthFY11!R233-RealAuthFY10!R233)/RealAuthFY10!R233)</f>
        <v>-1.7661662957387573E-7</v>
      </c>
      <c r="S233" s="139">
        <f>IF(ISERROR((RealAuthFY11!S233-RealAuthFY10!S233)/RealAuthFY10!S233),"",(RealAuthFY11!S233-RealAuthFY10!S233)/RealAuthFY10!S233)</f>
        <v>-2.8203517244962596E-6</v>
      </c>
      <c r="T233" s="139">
        <f>IF(ISERROR((RealAuthFY11!T233-RealAuthFY10!T233)/RealAuthFY10!T233),"",(RealAuthFY11!T233-RealAuthFY10!T233)/RealAuthFY10!T233)</f>
        <v>2.7172464442602029E-6</v>
      </c>
      <c r="U233" s="139">
        <f>IF(ISERROR((RealAuthFY11!U233-RealAuthFY10!U233)/RealAuthFY10!U233),"",(RealAuthFY11!U233-RealAuthFY10!U233)/RealAuthFY10!U233)</f>
        <v>6.527123992356572E-3</v>
      </c>
    </row>
    <row r="234" spans="1:21" s="51" customFormat="1" ht="11.5" x14ac:dyDescent="0.25">
      <c r="A234" s="51">
        <f>'FY2016 RPDC '!A230</f>
        <v>228</v>
      </c>
      <c r="B234" s="51">
        <f>'FY2016 RPDC '!B230</f>
        <v>4797</v>
      </c>
      <c r="C234" s="51">
        <f>'FY2016 RPDC '!C230</f>
        <v>4797</v>
      </c>
      <c r="D234" s="56" t="str">
        <f>'FY2016 RPDC '!D230</f>
        <v>NORWALK</v>
      </c>
      <c r="E234" s="139">
        <f>IF(ISERROR((RealAuthFY11!E234-RealAuthFY10!E234)/RealAuthFY10!E234),"",(RealAuthFY11!E234-RealAuthFY10!E234)/RealAuthFY10!E234)</f>
        <v>1.6808392275292135E-2</v>
      </c>
      <c r="F234" s="139">
        <f>IF(ISERROR((RealAuthFY11!F234-RealAuthFY10!F234)/RealAuthFY10!F234),"",(RealAuthFY11!F234-RealAuthFY10!F234)/RealAuthFY10!F234)</f>
        <v>1.2566760917373547E-2</v>
      </c>
      <c r="G234" s="139">
        <f>IF(ISERROR((RealAuthFY11!G234-RealAuthFY10!G234)/RealAuthFY10!G234),"",(RealAuthFY11!G234-RealAuthFY10!G234)/RealAuthFY10!G234)</f>
        <v>2.9586354533354297E-2</v>
      </c>
      <c r="H234" s="139" t="str">
        <f>IF(ISERROR((RealAuthFY11!H234-RealAuthFY10!H234)/RealAuthFY10!H234),"",(RealAuthFY11!H234-RealAuthFY10!H234)/RealAuthFY10!H234)</f>
        <v/>
      </c>
      <c r="I234" s="139">
        <f>IF(ISERROR((RealAuthFY11!I234-RealAuthFY10!I234)/RealAuthFY10!I234),"",(RealAuthFY11!I234-RealAuthFY10!I234)/RealAuthFY10!I234)</f>
        <v>2.9586354533354297E-2</v>
      </c>
      <c r="J234" s="139">
        <f>IF(ISERROR((RealAuthFY11!J234-RealAuthFY10!J234)/RealAuthFY10!J234),"",(RealAuthFY11!J234-RealAuthFY10!J234)/RealAuthFY10!J234)</f>
        <v>9.5713038890594834E-2</v>
      </c>
      <c r="K234" s="139">
        <f>IF(ISERROR((RealAuthFY11!K234-RealAuthFY10!K234)/RealAuthFY10!K234),"",(RealAuthFY11!K234-RealAuthFY10!K234)/RealAuthFY10!K234)</f>
        <v>-0.49003120665742023</v>
      </c>
      <c r="L234" s="139">
        <f>IF(ISERROR((RealAuthFY11!L234-RealAuthFY10!L234)/RealAuthFY10!L234),"",(RealAuthFY11!L234-RealAuthFY10!L234)/RealAuthFY10!L234)</f>
        <v>-6.8752638243984809E-2</v>
      </c>
      <c r="M234" s="139" t="str">
        <f>IF(ISERROR((RealAuthFY11!M234-RealAuthFY10!M234)/RealAuthFY10!M234),"",(RealAuthFY11!M234-RealAuthFY10!M234)/RealAuthFY10!M234)</f>
        <v/>
      </c>
      <c r="N234" s="139">
        <f>IF(ISERROR((RealAuthFY11!N234-RealAuthFY10!N234)/RealAuthFY10!N234),"",(RealAuthFY11!N234-RealAuthFY10!N234)/RealAuthFY10!N234)</f>
        <v>0</v>
      </c>
      <c r="O234" s="139" t="str">
        <f>IF(ISERROR((RealAuthFY11!O234-RealAuthFY10!O234)/RealAuthFY10!O234),"",(RealAuthFY11!O234-RealAuthFY10!O234)/RealAuthFY10!O234)</f>
        <v/>
      </c>
      <c r="P234" s="139" t="str">
        <f>IF(ISERROR((RealAuthFY11!P234-RealAuthFY10!P234)/RealAuthFY10!P234),"",(RealAuthFY11!P234-RealAuthFY10!P234)/RealAuthFY10!P234)</f>
        <v/>
      </c>
      <c r="Q234" s="139" t="str">
        <f>IF(ISERROR((RealAuthFY11!Q234-RealAuthFY10!Q234)/RealAuthFY10!Q234),"",(RealAuthFY11!Q234-RealAuthFY10!Q234)/RealAuthFY10!Q234)</f>
        <v/>
      </c>
      <c r="R234" s="139">
        <f>IF(ISERROR((RealAuthFY11!R234-RealAuthFY10!R234)/RealAuthFY10!R234),"",(RealAuthFY11!R234-RealAuthFY10!R234)/RealAuthFY10!R234)</f>
        <v>1.2096871654816685</v>
      </c>
      <c r="S234" s="139">
        <f>IF(ISERROR((RealAuthFY11!S234-RealAuthFY10!S234)/RealAuthFY10!S234),"",(RealAuthFY11!S234-RealAuthFY10!S234)/RealAuthFY10!S234)</f>
        <v>1.2094701214236683</v>
      </c>
      <c r="T234" s="139">
        <f>IF(ISERROR((RealAuthFY11!T234-RealAuthFY10!T234)/RealAuthFY10!T234),"",(RealAuthFY11!T234-RealAuthFY10!T234)/RealAuthFY10!T234)</f>
        <v>1.209616079769356</v>
      </c>
      <c r="U234" s="139">
        <f>IF(ISERROR((RealAuthFY11!U234-RealAuthFY10!U234)/RealAuthFY10!U234),"",(RealAuthFY11!U234-RealAuthFY10!U234)/RealAuthFY10!U234)</f>
        <v>7.2597233580269024E-2</v>
      </c>
    </row>
    <row r="235" spans="1:21" s="51" customFormat="1" ht="11.5" x14ac:dyDescent="0.25">
      <c r="A235" s="51">
        <f>'FY2016 RPDC '!A231</f>
        <v>229</v>
      </c>
      <c r="B235" s="51">
        <f>'FY2016 RPDC '!B231</f>
        <v>4860</v>
      </c>
      <c r="C235" s="51">
        <f>'FY2016 RPDC '!C231</f>
        <v>4860</v>
      </c>
      <c r="D235" s="56" t="str">
        <f>'FY2016 RPDC '!D231</f>
        <v>ODEBOLT-ARTHUR</v>
      </c>
      <c r="E235" s="139">
        <f>IF(ISERROR((RealAuthFY11!E235-RealAuthFY10!E235)/RealAuthFY10!E235),"",(RealAuthFY11!E235-RealAuthFY10!E235)/RealAuthFY10!E235)</f>
        <v>-6.8986202759446754E-3</v>
      </c>
      <c r="F235" s="139">
        <f>IF(ISERROR((RealAuthFY11!F235-RealAuthFY10!F235)/RealAuthFY10!F235),"",(RealAuthFY11!F235-RealAuthFY10!F235)/RealAuthFY10!F235)</f>
        <v>1.2566760917373547E-2</v>
      </c>
      <c r="G235" s="139">
        <f>IF(ISERROR((RealAuthFY11!G235-RealAuthFY10!G235)/RealAuthFY10!G235),"",(RealAuthFY11!G235-RealAuthFY10!G235)/RealAuthFY10!G235)</f>
        <v>5.5816368454183014E-3</v>
      </c>
      <c r="H235" s="139" t="str">
        <f>IF(ISERROR((RealAuthFY11!H235-RealAuthFY10!H235)/RealAuthFY10!H235),"",(RealAuthFY11!H235-RealAuthFY10!H235)/RealAuthFY10!H235)</f>
        <v/>
      </c>
      <c r="I235" s="139">
        <f>IF(ISERROR((RealAuthFY11!I235-RealAuthFY10!I235)/RealAuthFY10!I235),"",(RealAuthFY11!I235-RealAuthFY10!I235)/RealAuthFY10!I235)</f>
        <v>1.0000000000000106E-2</v>
      </c>
      <c r="J235" s="139">
        <f>IF(ISERROR((RealAuthFY11!J235-RealAuthFY10!J235)/RealAuthFY10!J235),"",(RealAuthFY11!J235-RealAuthFY10!J235)/RealAuthFY10!J235)</f>
        <v>5.4511742166012365E-2</v>
      </c>
      <c r="K235" s="139">
        <f>IF(ISERROR((RealAuthFY11!K235-RealAuthFY10!K235)/RealAuthFY10!K235),"",(RealAuthFY11!K235-RealAuthFY10!K235)/RealAuthFY10!K235)</f>
        <v>-0.19862046760451754</v>
      </c>
      <c r="L235" s="139">
        <f>IF(ISERROR((RealAuthFY11!L235-RealAuthFY10!L235)/RealAuthFY10!L235),"",(RealAuthFY11!L235-RealAuthFY10!L235)/RealAuthFY10!L235)</f>
        <v>1.9937586685159502E-2</v>
      </c>
      <c r="M235" s="139">
        <f>IF(ISERROR((RealAuthFY11!M235-RealAuthFY10!M235)/RealAuthFY10!M235),"",(RealAuthFY11!M235-RealAuthFY10!M235)/RealAuthFY10!M235)</f>
        <v>-0.79601248266296809</v>
      </c>
      <c r="N235" s="139">
        <f>IF(ISERROR((RealAuthFY11!N235-RealAuthFY10!N235)/RealAuthFY10!N235),"",(RealAuthFY11!N235-RealAuthFY10!N235)/RealAuthFY10!N235)</f>
        <v>0</v>
      </c>
      <c r="O235" s="139" t="str">
        <f>IF(ISERROR((RealAuthFY11!O235-RealAuthFY10!O235)/RealAuthFY10!O235),"",(RealAuthFY11!O235-RealAuthFY10!O235)/RealAuthFY10!O235)</f>
        <v/>
      </c>
      <c r="P235" s="139">
        <f>IF(ISERROR((RealAuthFY11!P235-RealAuthFY10!P235)/RealAuthFY10!P235),"",(RealAuthFY11!P235-RealAuthFY10!P235)/RealAuthFY10!P235)</f>
        <v>-0.66002080443828015</v>
      </c>
      <c r="Q235" s="139">
        <f>IF(ISERROR((RealAuthFY11!Q235-RealAuthFY10!Q235)/RealAuthFY10!Q235),"",(RealAuthFY11!Q235-RealAuthFY10!Q235)/RealAuthFY10!Q235)</f>
        <v>1.9937586685159502E-2</v>
      </c>
      <c r="R235" s="139">
        <f>IF(ISERROR((RealAuthFY11!R235-RealAuthFY10!R235)/RealAuthFY10!R235),"",(RealAuthFY11!R235-RealAuthFY10!R235)/RealAuthFY10!R235)</f>
        <v>1.2089669496350493E-7</v>
      </c>
      <c r="S235" s="139">
        <f>IF(ISERROR((RealAuthFY11!S235-RealAuthFY10!S235)/RealAuthFY10!S235),"",(RealAuthFY11!S235-RealAuthFY10!S235)/RealAuthFY10!S235)</f>
        <v>1.0802747539225684E-6</v>
      </c>
      <c r="T235" s="139">
        <f>IF(ISERROR((RealAuthFY11!T235-RealAuthFY10!T235)/RealAuthFY10!T235),"",(RealAuthFY11!T235-RealAuthFY10!T235)/RealAuthFY10!T235)</f>
        <v>8.1871718479183707E-7</v>
      </c>
      <c r="U235" s="139">
        <f>IF(ISERROR((RealAuthFY11!U235-RealAuthFY10!U235)/RealAuthFY10!U235),"",(RealAuthFY11!U235-RealAuthFY10!U235)/RealAuthFY10!U235)</f>
        <v>-1.9304132741299474E-3</v>
      </c>
    </row>
    <row r="236" spans="1:21" s="51" customFormat="1" ht="11.5" x14ac:dyDescent="0.25">
      <c r="A236" s="51">
        <f>'FY2016 RPDC '!A232</f>
        <v>230</v>
      </c>
      <c r="B236" s="51">
        <f>'FY2016 RPDC '!B232</f>
        <v>4869</v>
      </c>
      <c r="C236" s="51">
        <f>'FY2016 RPDC '!C232</f>
        <v>4869</v>
      </c>
      <c r="D236" s="56" t="str">
        <f>'FY2016 RPDC '!D232</f>
        <v>OELWEIN</v>
      </c>
      <c r="E236" s="139">
        <f>IF(ISERROR((RealAuthFY11!E236-RealAuthFY10!E236)/RealAuthFY10!E236),"",(RealAuthFY11!E236-RealAuthFY10!E236)/RealAuthFY10!E236)</f>
        <v>2.5691389063482124E-2</v>
      </c>
      <c r="F236" s="139">
        <f>IF(ISERROR((RealAuthFY11!F236-RealAuthFY10!F236)/RealAuthFY10!F236),"",(RealAuthFY11!F236-RealAuthFY10!F236)/RealAuthFY10!F236)</f>
        <v>1.2486343062275636E-2</v>
      </c>
      <c r="G236" s="139">
        <f>IF(ISERROR((RealAuthFY11!G236-RealAuthFY10!G236)/RealAuthFY10!G236),"",(RealAuthFY11!G236-RealAuthFY10!G236)/RealAuthFY10!G236)</f>
        <v>3.8498472684286487E-2</v>
      </c>
      <c r="H236" s="139" t="str">
        <f>IF(ISERROR((RealAuthFY11!H236-RealAuthFY10!H236)/RealAuthFY10!H236),"",(RealAuthFY11!H236-RealAuthFY10!H236)/RealAuthFY10!H236)</f>
        <v/>
      </c>
      <c r="I236" s="139">
        <f>IF(ISERROR((RealAuthFY11!I236-RealAuthFY10!I236)/RealAuthFY10!I236),"",(RealAuthFY11!I236-RealAuthFY10!I236)/RealAuthFY10!I236)</f>
        <v>3.8498472684286487E-2</v>
      </c>
      <c r="J236" s="139">
        <f>IF(ISERROR((RealAuthFY11!J236-RealAuthFY10!J236)/RealAuthFY10!J236),"",(RealAuthFY11!J236-RealAuthFY10!J236)/RealAuthFY10!J236)</f>
        <v>-0.39849834631388031</v>
      </c>
      <c r="K236" s="139">
        <f>IF(ISERROR((RealAuthFY11!K236-RealAuthFY10!K236)/RealAuthFY10!K236),"",(RealAuthFY11!K236-RealAuthFY10!K236)/RealAuthFY10!K236)</f>
        <v>1.9937586685159502E-2</v>
      </c>
      <c r="L236" s="139">
        <f>IF(ISERROR((RealAuthFY11!L236-RealAuthFY10!L236)/RealAuthFY10!L236),"",(RealAuthFY11!L236-RealAuthFY10!L236)/RealAuthFY10!L236)</f>
        <v>-2.6585882181181072E-2</v>
      </c>
      <c r="M236" s="139" t="str">
        <f>IF(ISERROR((RealAuthFY11!M236-RealAuthFY10!M236)/RealAuthFY10!M236),"",(RealAuthFY11!M236-RealAuthFY10!M236)/RealAuthFY10!M236)</f>
        <v/>
      </c>
      <c r="N236" s="139">
        <f>IF(ISERROR((RealAuthFY11!N236-RealAuthFY10!N236)/RealAuthFY10!N236),"",(RealAuthFY11!N236-RealAuthFY10!N236)/RealAuthFY10!N236)</f>
        <v>0</v>
      </c>
      <c r="O236" s="139" t="str">
        <f>IF(ISERROR((RealAuthFY11!O236-RealAuthFY10!O236)/RealAuthFY10!O236),"",(RealAuthFY11!O236-RealAuthFY10!O236)/RealAuthFY10!O236)</f>
        <v/>
      </c>
      <c r="P236" s="139" t="str">
        <f>IF(ISERROR((RealAuthFY11!P236-RealAuthFY10!P236)/RealAuthFY10!P236),"",(RealAuthFY11!P236-RealAuthFY10!P236)/RealAuthFY10!P236)</f>
        <v/>
      </c>
      <c r="Q236" s="139" t="str">
        <f>IF(ISERROR((RealAuthFY11!Q236-RealAuthFY10!Q236)/RealAuthFY10!Q236),"",(RealAuthFY11!Q236-RealAuthFY10!Q236)/RealAuthFY10!Q236)</f>
        <v/>
      </c>
      <c r="R236" s="139">
        <f>IF(ISERROR((RealAuthFY11!R236-RealAuthFY10!R236)/RealAuthFY10!R236),"",(RealAuthFY11!R236-RealAuthFY10!R236)/RealAuthFY10!R236)</f>
        <v>1.5063419695304578</v>
      </c>
      <c r="S236" s="139">
        <f>IF(ISERROR((RealAuthFY11!S236-RealAuthFY10!S236)/RealAuthFY10!S236),"",(RealAuthFY11!S236-RealAuthFY10!S236)/RealAuthFY10!S236)</f>
        <v>1.5063998327212638</v>
      </c>
      <c r="T236" s="139">
        <f>IF(ISERROR((RealAuthFY11!T236-RealAuthFY10!T236)/RealAuthFY10!T236),"",(RealAuthFY11!T236-RealAuthFY10!T236)/RealAuthFY10!T236)</f>
        <v>1.5061086472739986</v>
      </c>
      <c r="U236" s="139">
        <f>IF(ISERROR((RealAuthFY11!U236-RealAuthFY10!U236)/RealAuthFY10!U236),"",(RealAuthFY11!U236-RealAuthFY10!U236)/RealAuthFY10!U236)</f>
        <v>0.10466049865161531</v>
      </c>
    </row>
    <row r="237" spans="1:21" s="51" customFormat="1" ht="11.5" x14ac:dyDescent="0.25">
      <c r="A237" s="51">
        <f>'FY2016 RPDC '!A233</f>
        <v>231</v>
      </c>
      <c r="B237" s="51">
        <f>'FY2016 RPDC '!B233</f>
        <v>4878</v>
      </c>
      <c r="C237" s="51">
        <f>'FY2016 RPDC '!C233</f>
        <v>4878</v>
      </c>
      <c r="D237" s="56" t="str">
        <f>'FY2016 RPDC '!D233</f>
        <v>OGDEN</v>
      </c>
      <c r="E237" s="139">
        <f>IF(ISERROR((RealAuthFY11!E237-RealAuthFY10!E237)/RealAuthFY10!E237),"",(RealAuthFY11!E237-RealAuthFY10!E237)/RealAuthFY10!E237)</f>
        <v>5.5007280375343427E-3</v>
      </c>
      <c r="F237" s="139">
        <f>IF(ISERROR((RealAuthFY11!F237-RealAuthFY10!F237)/RealAuthFY10!F237),"",(RealAuthFY11!F237-RealAuthFY10!F237)/RealAuthFY10!F237)</f>
        <v>1.2566760917373547E-2</v>
      </c>
      <c r="G237" s="139">
        <f>IF(ISERROR((RealAuthFY11!G237-RealAuthFY10!G237)/RealAuthFY10!G237),"",(RealAuthFY11!G237-RealAuthFY10!G237)/RealAuthFY10!G237)</f>
        <v>1.813651178896139E-2</v>
      </c>
      <c r="H237" s="139" t="str">
        <f>IF(ISERROR((RealAuthFY11!H237-RealAuthFY10!H237)/RealAuthFY10!H237),"",(RealAuthFY11!H237-RealAuthFY10!H237)/RealAuthFY10!H237)</f>
        <v/>
      </c>
      <c r="I237" s="139">
        <f>IF(ISERROR((RealAuthFY11!I237-RealAuthFY10!I237)/RealAuthFY10!I237),"",(RealAuthFY11!I237-RealAuthFY10!I237)/RealAuthFY10!I237)</f>
        <v>1.813651178896139E-2</v>
      </c>
      <c r="J237" s="139">
        <f>IF(ISERROR((RealAuthFY11!J237-RealAuthFY10!J237)/RealAuthFY10!J237),"",(RealAuthFY11!J237-RealAuthFY10!J237)/RealAuthFY10!J237)</f>
        <v>0.61999054373522455</v>
      </c>
      <c r="K237" s="139">
        <f>IF(ISERROR((RealAuthFY11!K237-RealAuthFY10!K237)/RealAuthFY10!K237),"",(RealAuthFY11!K237-RealAuthFY10!K237)/RealAuthFY10!K237)</f>
        <v>-0.59979319944322929</v>
      </c>
      <c r="L237" s="139">
        <f>IF(ISERROR((RealAuthFY11!L237-RealAuthFY10!L237)/RealAuthFY10!L237),"",(RealAuthFY11!L237-RealAuthFY10!L237)/RealAuthFY10!L237)</f>
        <v>-9.5501656980932728E-2</v>
      </c>
      <c r="M237" s="139">
        <f>IF(ISERROR((RealAuthFY11!M237-RealAuthFY10!M237)/RealAuthFY10!M237),"",(RealAuthFY11!M237-RealAuthFY10!M237)/RealAuthFY10!M237)</f>
        <v>-1</v>
      </c>
      <c r="N237" s="139">
        <f>IF(ISERROR((RealAuthFY11!N237-RealAuthFY10!N237)/RealAuthFY10!N237),"",(RealAuthFY11!N237-RealAuthFY10!N237)/RealAuthFY10!N237)</f>
        <v>0</v>
      </c>
      <c r="O237" s="139" t="str">
        <f>IF(ISERROR((RealAuthFY11!O237-RealAuthFY10!O237)/RealAuthFY10!O237),"",(RealAuthFY11!O237-RealAuthFY10!O237)/RealAuthFY10!O237)</f>
        <v/>
      </c>
      <c r="P237" s="139" t="str">
        <f>IF(ISERROR((RealAuthFY11!P237-RealAuthFY10!P237)/RealAuthFY10!P237),"",(RealAuthFY11!P237-RealAuthFY10!P237)/RealAuthFY10!P237)</f>
        <v/>
      </c>
      <c r="Q237" s="139" t="str">
        <f>IF(ISERROR((RealAuthFY11!Q237-RealAuthFY10!Q237)/RealAuthFY10!Q237),"",(RealAuthFY11!Q237-RealAuthFY10!Q237)/RealAuthFY10!Q237)</f>
        <v/>
      </c>
      <c r="R237" s="139">
        <f>IF(ISERROR((RealAuthFY11!R237-RealAuthFY10!R237)/RealAuthFY10!R237),"",(RealAuthFY11!R237-RealAuthFY10!R237)/RealAuthFY10!R237)</f>
        <v>1.0928778083485933</v>
      </c>
      <c r="S237" s="139">
        <f>IF(ISERROR((RealAuthFY11!S237-RealAuthFY10!S237)/RealAuthFY10!S237),"",(RealAuthFY11!S237-RealAuthFY10!S237)/RealAuthFY10!S237)</f>
        <v>1.0928486786336886</v>
      </c>
      <c r="T237" s="139">
        <f>IF(ISERROR((RealAuthFY11!T237-RealAuthFY10!T237)/RealAuthFY10!T237),"",(RealAuthFY11!T237-RealAuthFY10!T237)/RealAuthFY10!T237)</f>
        <v>1.0927054410288859</v>
      </c>
      <c r="U237" s="139">
        <f>IF(ISERROR((RealAuthFY11!U237-RealAuthFY10!U237)/RealAuthFY10!U237),"",(RealAuthFY11!U237-RealAuthFY10!U237)/RealAuthFY10!U237)</f>
        <v>0.1007857754688261</v>
      </c>
    </row>
    <row r="238" spans="1:21" s="51" customFormat="1" ht="11.5" x14ac:dyDescent="0.25">
      <c r="A238" s="51">
        <f>'FY2016 RPDC '!A234</f>
        <v>232</v>
      </c>
      <c r="B238" s="51">
        <f>'FY2016 RPDC '!B234</f>
        <v>4890</v>
      </c>
      <c r="C238" s="51">
        <f>'FY2016 RPDC '!C234</f>
        <v>4890</v>
      </c>
      <c r="D238" s="56" t="str">
        <f>'FY2016 RPDC '!D234</f>
        <v>OKOBOJI</v>
      </c>
      <c r="E238" s="139">
        <f>IF(ISERROR((RealAuthFY11!E238-RealAuthFY10!E238)/RealAuthFY10!E238),"",(RealAuthFY11!E238-RealAuthFY10!E238)/RealAuthFY10!E238)</f>
        <v>5.4371465854719438E-3</v>
      </c>
      <c r="F238" s="139">
        <f>IF(ISERROR((RealAuthFY11!F238-RealAuthFY10!F238)/RealAuthFY10!F238),"",(RealAuthFY11!F238-RealAuthFY10!F238)/RealAuthFY10!F238)</f>
        <v>1.2539184952978056E-2</v>
      </c>
      <c r="G238" s="139">
        <f>IF(ISERROR((RealAuthFY11!G238-RealAuthFY10!G238)/RealAuthFY10!G238),"",(RealAuthFY11!G238-RealAuthFY10!G238)/RealAuthFY10!G238)</f>
        <v>1.8044508925101687E-2</v>
      </c>
      <c r="H238" s="139" t="str">
        <f>IF(ISERROR((RealAuthFY11!H238-RealAuthFY10!H238)/RealAuthFY10!H238),"",(RealAuthFY11!H238-RealAuthFY10!H238)/RealAuthFY10!H238)</f>
        <v/>
      </c>
      <c r="I238" s="139">
        <f>IF(ISERROR((RealAuthFY11!I238-RealAuthFY10!I238)/RealAuthFY10!I238),"",(RealAuthFY11!I238-RealAuthFY10!I238)/RealAuthFY10!I238)</f>
        <v>1.8044508925101687E-2</v>
      </c>
      <c r="J238" s="139">
        <f>IF(ISERROR((RealAuthFY11!J238-RealAuthFY10!J238)/RealAuthFY10!J238),"",(RealAuthFY11!J238-RealAuthFY10!J238)/RealAuthFY10!J238)</f>
        <v>4.0771484375E-2</v>
      </c>
      <c r="K238" s="139">
        <f>IF(ISERROR((RealAuthFY11!K238-RealAuthFY10!K238)/RealAuthFY10!K238),"",(RealAuthFY11!K238-RealAuthFY10!K238)/RealAuthFY10!K238)</f>
        <v>1.0390625</v>
      </c>
      <c r="L238" s="139">
        <f>IF(ISERROR((RealAuthFY11!L238-RealAuthFY10!L238)/RealAuthFY10!L238),"",(RealAuthFY11!L238-RealAuthFY10!L238)/RealAuthFY10!L238)</f>
        <v>6.6060983535528667E-2</v>
      </c>
      <c r="M238" s="139">
        <f>IF(ISERROR((RealAuthFY11!M238-RealAuthFY10!M238)/RealAuthFY10!M238),"",(RealAuthFY11!M238-RealAuthFY10!M238)/RealAuthFY10!M238)</f>
        <v>0.42734375000000002</v>
      </c>
      <c r="N238" s="139">
        <f>IF(ISERROR((RealAuthFY11!N238-RealAuthFY10!N238)/RealAuthFY10!N238),"",(RealAuthFY11!N238-RealAuthFY10!N238)/RealAuthFY10!N238)</f>
        <v>0</v>
      </c>
      <c r="O238" s="139">
        <f>IF(ISERROR((RealAuthFY11!O238-RealAuthFY10!O238)/RealAuthFY10!O238),"",(RealAuthFY11!O238-RealAuthFY10!O238)/RealAuthFY10!O238)</f>
        <v>0</v>
      </c>
      <c r="P238" s="139">
        <f>IF(ISERROR((RealAuthFY11!P238-RealAuthFY10!P238)/RealAuthFY10!P238),"",(RealAuthFY11!P238-RealAuthFY10!P238)/RealAuthFY10!P238)</f>
        <v>-1</v>
      </c>
      <c r="Q238" s="139" t="str">
        <f>IF(ISERROR((RealAuthFY11!Q238-RealAuthFY10!Q238)/RealAuthFY10!Q238),"",(RealAuthFY11!Q238-RealAuthFY10!Q238)/RealAuthFY10!Q238)</f>
        <v/>
      </c>
      <c r="R238" s="139">
        <f>IF(ISERROR((RealAuthFY11!R238-RealAuthFY10!R238)/RealAuthFY10!R238),"",(RealAuthFY11!R238-RealAuthFY10!R238)/RealAuthFY10!R238)</f>
        <v>0.69925021220876371</v>
      </c>
      <c r="S238" s="139">
        <f>IF(ISERROR((RealAuthFY11!S238-RealAuthFY10!S238)/RealAuthFY10!S238),"",(RealAuthFY11!S238-RealAuthFY10!S238)/RealAuthFY10!S238)</f>
        <v>0.69927570381051174</v>
      </c>
      <c r="T238" s="139">
        <f>IF(ISERROR((RealAuthFY11!T238-RealAuthFY10!T238)/RealAuthFY10!T238),"",(RealAuthFY11!T238-RealAuthFY10!T238)/RealAuthFY10!T238)</f>
        <v>0.69914322597620449</v>
      </c>
      <c r="U238" s="139">
        <f>IF(ISERROR((RealAuthFY11!U238-RealAuthFY10!U238)/RealAuthFY10!U238),"",(RealAuthFY11!U238-RealAuthFY10!U238)/RealAuthFY10!U238)</f>
        <v>5.8768103255642169E-2</v>
      </c>
    </row>
    <row r="239" spans="1:21" s="51" customFormat="1" ht="11.5" x14ac:dyDescent="0.25">
      <c r="A239" s="51">
        <f>'FY2016 RPDC '!A235</f>
        <v>233</v>
      </c>
      <c r="B239" s="51">
        <f>'FY2016 RPDC '!B235</f>
        <v>4905</v>
      </c>
      <c r="C239" s="51">
        <f>'FY2016 RPDC '!C235</f>
        <v>4905</v>
      </c>
      <c r="D239" s="56" t="str">
        <f>'FY2016 RPDC '!D235</f>
        <v>OLIN</v>
      </c>
      <c r="E239" s="139">
        <f>IF(ISERROR((RealAuthFY11!E239-RealAuthFY10!E239)/RealAuthFY10!E239),"",(RealAuthFY11!E239-RealAuthFY10!E239)/RealAuthFY10!E239)</f>
        <v>9.3457943925233152E-3</v>
      </c>
      <c r="F239" s="139">
        <f>IF(ISERROR((RealAuthFY11!F239-RealAuthFY10!F239)/RealAuthFY10!F239),"",(RealAuthFY11!F239-RealAuthFY10!F239)/RealAuthFY10!F239)</f>
        <v>1.2543116964565695E-2</v>
      </c>
      <c r="G239" s="139">
        <f>IF(ISERROR((RealAuthFY11!G239-RealAuthFY10!G239)/RealAuthFY10!G239),"",(RealAuthFY11!G239-RealAuthFY10!G239)/RealAuthFY10!G239)</f>
        <v>2.200627289142466E-2</v>
      </c>
      <c r="H239" s="139" t="str">
        <f>IF(ISERROR((RealAuthFY11!H239-RealAuthFY10!H239)/RealAuthFY10!H239),"",(RealAuthFY11!H239-RealAuthFY10!H239)/RealAuthFY10!H239)</f>
        <v/>
      </c>
      <c r="I239" s="139">
        <f>IF(ISERROR((RealAuthFY11!I239-RealAuthFY10!I239)/RealAuthFY10!I239),"",(RealAuthFY11!I239-RealAuthFY10!I239)/RealAuthFY10!I239)</f>
        <v>2.200627289142466E-2</v>
      </c>
      <c r="J239" s="139">
        <f>IF(ISERROR((RealAuthFY11!J239-RealAuthFY10!J239)/RealAuthFY10!J239),"",(RealAuthFY11!J239-RealAuthFY10!J239)/RealAuthFY10!J239)</f>
        <v>-4.4343634220276186E-2</v>
      </c>
      <c r="K239" s="139">
        <f>IF(ISERROR((RealAuthFY11!K239-RealAuthFY10!K239)/RealAuthFY10!K239),"",(RealAuthFY11!K239-RealAuthFY10!K239)/RealAuthFY10!K239)</f>
        <v>1.0387335803300775</v>
      </c>
      <c r="L239" s="139">
        <f>IF(ISERROR((RealAuthFY11!L239-RealAuthFY10!L239)/RealAuthFY10!L239),"",(RealAuthFY11!L239-RealAuthFY10!L239)/RealAuthFY10!L239)</f>
        <v>7.7616321031612381E-2</v>
      </c>
      <c r="M239" s="139" t="str">
        <f>IF(ISERROR((RealAuthFY11!M239-RealAuthFY10!M239)/RealAuthFY10!M239),"",(RealAuthFY11!M239-RealAuthFY10!M239)/RealAuthFY10!M239)</f>
        <v/>
      </c>
      <c r="N239" s="139">
        <f>IF(ISERROR((RealAuthFY11!N239-RealAuthFY10!N239)/RealAuthFY10!N239),"",(RealAuthFY11!N239-RealAuthFY10!N239)/RealAuthFY10!N239)</f>
        <v>0</v>
      </c>
      <c r="O239" s="139" t="str">
        <f>IF(ISERROR((RealAuthFY11!O239-RealAuthFY10!O239)/RealAuthFY10!O239),"",(RealAuthFY11!O239-RealAuthFY10!O239)/RealAuthFY10!O239)</f>
        <v/>
      </c>
      <c r="P239" s="139" t="str">
        <f>IF(ISERROR((RealAuthFY11!P239-RealAuthFY10!P239)/RealAuthFY10!P239),"",(RealAuthFY11!P239-RealAuthFY10!P239)/RealAuthFY10!P239)</f>
        <v/>
      </c>
      <c r="Q239" s="139" t="str">
        <f>IF(ISERROR((RealAuthFY11!Q239-RealAuthFY10!Q239)/RealAuthFY10!Q239),"",(RealAuthFY11!Q239-RealAuthFY10!Q239)/RealAuthFY10!Q239)</f>
        <v/>
      </c>
      <c r="R239" s="139">
        <f>IF(ISERROR((RealAuthFY11!R239-RealAuthFY10!R239)/RealAuthFY10!R239),"",(RealAuthFY11!R239-RealAuthFY10!R239)/RealAuthFY10!R239)</f>
        <v>2.0015349103272894E-7</v>
      </c>
      <c r="S239" s="139">
        <f>IF(ISERROR((RealAuthFY11!S239-RealAuthFY10!S239)/RealAuthFY10!S239),"",(RealAuthFY11!S239-RealAuthFY10!S239)/RealAuthFY10!S239)</f>
        <v>1.81912730816866E-5</v>
      </c>
      <c r="T239" s="139">
        <f>IF(ISERROR((RealAuthFY11!T239-RealAuthFY10!T239)/RealAuthFY10!T239),"",(RealAuthFY11!T239-RealAuthFY10!T239)/RealAuthFY10!T239)</f>
        <v>-3.2248170945450856E-5</v>
      </c>
      <c r="U239" s="139">
        <f>IF(ISERROR((RealAuthFY11!U239-RealAuthFY10!U239)/RealAuthFY10!U239),"",(RealAuthFY11!U239-RealAuthFY10!U239)/RealAuthFY10!U239)</f>
        <v>2.6620007549128188E-2</v>
      </c>
    </row>
    <row r="240" spans="1:21" s="51" customFormat="1" ht="11.5" x14ac:dyDescent="0.25">
      <c r="A240" s="51">
        <f>'FY2016 RPDC '!A236</f>
        <v>234</v>
      </c>
      <c r="B240" s="51">
        <f>'FY2016 RPDC '!B236</f>
        <v>4978</v>
      </c>
      <c r="C240" s="51">
        <f>'FY2016 RPDC '!C236</f>
        <v>4978</v>
      </c>
      <c r="D240" s="56" t="str">
        <f>'FY2016 RPDC '!D236</f>
        <v>ORIENT-MACKSBURG</v>
      </c>
      <c r="E240" s="139">
        <f>IF(ISERROR((RealAuthFY11!E240-RealAuthFY10!E240)/RealAuthFY10!E240),"",(RealAuthFY11!E240-RealAuthFY10!E240)/RealAuthFY10!E240)</f>
        <v>9.5429432446007319E-3</v>
      </c>
      <c r="F240" s="139">
        <f>IF(ISERROR((RealAuthFY11!F240-RealAuthFY10!F240)/RealAuthFY10!F240),"",(RealAuthFY11!F240-RealAuthFY10!F240)/RealAuthFY10!F240)</f>
        <v>1.2566760917373547E-2</v>
      </c>
      <c r="G240" s="139">
        <f>IF(ISERROR((RealAuthFY11!G240-RealAuthFY10!G240)/RealAuthFY10!G240),"",(RealAuthFY11!G240-RealAuthFY10!G240)/RealAuthFY10!G240)</f>
        <v>2.2229305443674845E-2</v>
      </c>
      <c r="H240" s="139" t="str">
        <f>IF(ISERROR((RealAuthFY11!H240-RealAuthFY10!H240)/RealAuthFY10!H240),"",(RealAuthFY11!H240-RealAuthFY10!H240)/RealAuthFY10!H240)</f>
        <v/>
      </c>
      <c r="I240" s="139">
        <f>IF(ISERROR((RealAuthFY11!I240-RealAuthFY10!I240)/RealAuthFY10!I240),"",(RealAuthFY11!I240-RealAuthFY10!I240)/RealAuthFY10!I240)</f>
        <v>2.2229305443674845E-2</v>
      </c>
      <c r="J240" s="139">
        <f>IF(ISERROR((RealAuthFY11!J240-RealAuthFY10!J240)/RealAuthFY10!J240),"",(RealAuthFY11!J240-RealAuthFY10!J240)/RealAuthFY10!J240)</f>
        <v>-7.9151022910121827E-2</v>
      </c>
      <c r="K240" s="139">
        <f>IF(ISERROR((RealAuthFY11!K240-RealAuthFY10!K240)/RealAuthFY10!K240),"",(RealAuthFY11!K240-RealAuthFY10!K240)/RealAuthFY10!K240)</f>
        <v>-1</v>
      </c>
      <c r="L240" s="139">
        <f>IF(ISERROR((RealAuthFY11!L240-RealAuthFY10!L240)/RealAuthFY10!L240),"",(RealAuthFY11!L240-RealAuthFY10!L240)/RealAuthFY10!L240)</f>
        <v>1.9511367492365116E-2</v>
      </c>
      <c r="M240" s="139">
        <f>IF(ISERROR((RealAuthFY11!M240-RealAuthFY10!M240)/RealAuthFY10!M240),"",(RealAuthFY11!M240-RealAuthFY10!M240)/RealAuthFY10!M240)</f>
        <v>-0.70871103785932421</v>
      </c>
      <c r="N240" s="139">
        <f>IF(ISERROR((RealAuthFY11!N240-RealAuthFY10!N240)/RealAuthFY10!N240),"",(RealAuthFY11!N240-RealAuthFY10!N240)/RealAuthFY10!N240)</f>
        <v>0</v>
      </c>
      <c r="O240" s="139" t="str">
        <f>IF(ISERROR((RealAuthFY11!O240-RealAuthFY10!O240)/RealAuthFY10!O240),"",(RealAuthFY11!O240-RealAuthFY10!O240)/RealAuthFY10!O240)</f>
        <v/>
      </c>
      <c r="P240" s="139" t="str">
        <f>IF(ISERROR((RealAuthFY11!P240-RealAuthFY10!P240)/RealAuthFY10!P240),"",(RealAuthFY11!P240-RealAuthFY10!P240)/RealAuthFY10!P240)</f>
        <v/>
      </c>
      <c r="Q240" s="139" t="str">
        <f>IF(ISERROR((RealAuthFY11!Q240-RealAuthFY10!Q240)/RealAuthFY10!Q240),"",(RealAuthFY11!Q240-RealAuthFY10!Q240)/RealAuthFY10!Q240)</f>
        <v/>
      </c>
      <c r="R240" s="139">
        <f>IF(ISERROR((RealAuthFY11!R240-RealAuthFY10!R240)/RealAuthFY10!R240),"",(RealAuthFY11!R240-RealAuthFY10!R240)/RealAuthFY10!R240)</f>
        <v>-1.1574106088641122E-6</v>
      </c>
      <c r="S240" s="139">
        <f>IF(ISERROR((RealAuthFY11!S240-RealAuthFY10!S240)/RealAuthFY10!S240),"",(RealAuthFY11!S240-RealAuthFY10!S240)/RealAuthFY10!S240)</f>
        <v>2.5297479556349856E-6</v>
      </c>
      <c r="T240" s="139">
        <f>IF(ISERROR((RealAuthFY11!T240-RealAuthFY10!T240)/RealAuthFY10!T240),"",(RealAuthFY11!T240-RealAuthFY10!T240)/RealAuthFY10!T240)</f>
        <v>-8.0059092737565698E-6</v>
      </c>
      <c r="U240" s="139">
        <f>IF(ISERROR((RealAuthFY11!U240-RealAuthFY10!U240)/RealAuthFY10!U240),"",(RealAuthFY11!U240-RealAuthFY10!U240)/RealAuthFY10!U240)</f>
        <v>5.1427408923931869E-2</v>
      </c>
    </row>
    <row r="241" spans="1:21" s="51" customFormat="1" ht="11.5" x14ac:dyDescent="0.25">
      <c r="A241" s="51">
        <f>'FY2016 RPDC '!A237</f>
        <v>235</v>
      </c>
      <c r="B241" s="51">
        <f>'FY2016 RPDC '!B237</f>
        <v>4995</v>
      </c>
      <c r="C241" s="51">
        <f>'FY2016 RPDC '!C237</f>
        <v>4995</v>
      </c>
      <c r="D241" s="56" t="str">
        <f>'FY2016 RPDC '!D237</f>
        <v>OSAGE</v>
      </c>
      <c r="E241" s="139">
        <f>IF(ISERROR((RealAuthFY11!E241-RealAuthFY10!E241)/RealAuthFY10!E241),"",(RealAuthFY11!E241-RealAuthFY10!E241)/RealAuthFY10!E241)</f>
        <v>-9.1674661549941607E-3</v>
      </c>
      <c r="F241" s="139">
        <f>IF(ISERROR((RealAuthFY11!F241-RealAuthFY10!F241)/RealAuthFY10!F241),"",(RealAuthFY11!F241-RealAuthFY10!F241)/RealAuthFY10!F241)</f>
        <v>1.2455238984898023E-2</v>
      </c>
      <c r="G241" s="139">
        <f>IF(ISERROR((RealAuthFY11!G241-RealAuthFY10!G241)/RealAuthFY10!G241),"",(RealAuthFY11!G241-RealAuthFY10!G241)/RealAuthFY10!G241)</f>
        <v>3.173639795161031E-3</v>
      </c>
      <c r="H241" s="139" t="str">
        <f>IF(ISERROR((RealAuthFY11!H241-RealAuthFY10!H241)/RealAuthFY10!H241),"",(RealAuthFY11!H241-RealAuthFY10!H241)/RealAuthFY10!H241)</f>
        <v/>
      </c>
      <c r="I241" s="139">
        <f>IF(ISERROR((RealAuthFY11!I241-RealAuthFY10!I241)/RealAuthFY10!I241),"",(RealAuthFY11!I241-RealAuthFY10!I241)/RealAuthFY10!I241)</f>
        <v>1.0000000000000024E-2</v>
      </c>
      <c r="J241" s="139">
        <f>IF(ISERROR((RealAuthFY11!J241-RealAuthFY10!J241)/RealAuthFY10!J241),"",(RealAuthFY11!J241-RealAuthFY10!J241)/RealAuthFY10!J241)</f>
        <v>0.29155140053066392</v>
      </c>
      <c r="K241" s="139">
        <f>IF(ISERROR((RealAuthFY11!K241-RealAuthFY10!K241)/RealAuthFY10!K241),"",(RealAuthFY11!K241-RealAuthFY10!K241)/RealAuthFY10!K241)</f>
        <v>-0.23504680998613037</v>
      </c>
      <c r="L241" s="139">
        <f>IF(ISERROR((RealAuthFY11!L241-RealAuthFY10!L241)/RealAuthFY10!L241),"",(RealAuthFY11!L241-RealAuthFY10!L241)/RealAuthFY10!L241)</f>
        <v>-0.17413960592294775</v>
      </c>
      <c r="M241" s="139">
        <f>IF(ISERROR((RealAuthFY11!M241-RealAuthFY10!M241)/RealAuthFY10!M241),"",(RealAuthFY11!M241-RealAuthFY10!M241)/RealAuthFY10!M241)</f>
        <v>1.0398751733703191</v>
      </c>
      <c r="N241" s="139">
        <f>IF(ISERROR((RealAuthFY11!N241-RealAuthFY10!N241)/RealAuthFY10!N241),"",(RealAuthFY11!N241-RealAuthFY10!N241)/RealAuthFY10!N241)</f>
        <v>0</v>
      </c>
      <c r="O241" s="139" t="str">
        <f>IF(ISERROR((RealAuthFY11!O241-RealAuthFY10!O241)/RealAuthFY10!O241),"",(RealAuthFY11!O241-RealAuthFY10!O241)/RealAuthFY10!O241)</f>
        <v/>
      </c>
      <c r="P241" s="139">
        <f>IF(ISERROR((RealAuthFY11!P241-RealAuthFY10!P241)/RealAuthFY10!P241),"",(RealAuthFY11!P241-RealAuthFY10!P241)/RealAuthFY10!P241)</f>
        <v>1.9937586685159544E-2</v>
      </c>
      <c r="Q241" s="139" t="str">
        <f>IF(ISERROR((RealAuthFY11!Q241-RealAuthFY10!Q241)/RealAuthFY10!Q241),"",(RealAuthFY11!Q241-RealAuthFY10!Q241)/RealAuthFY10!Q241)</f>
        <v/>
      </c>
      <c r="R241" s="139">
        <f>IF(ISERROR((RealAuthFY11!R241-RealAuthFY10!R241)/RealAuthFY10!R241),"",(RealAuthFY11!R241-RealAuthFY10!R241)/RealAuthFY10!R241)</f>
        <v>2.1070033806305907E-7</v>
      </c>
      <c r="S241" s="139">
        <f>IF(ISERROR((RealAuthFY11!S241-RealAuthFY10!S241)/RealAuthFY10!S241),"",(RealAuthFY11!S241-RealAuthFY10!S241)/RealAuthFY10!S241)</f>
        <v>4.3468830032255042E-7</v>
      </c>
      <c r="T241" s="139">
        <f>IF(ISERROR((RealAuthFY11!T241-RealAuthFY10!T241)/RealAuthFY10!T241),"",(RealAuthFY11!T241-RealAuthFY10!T241)/RealAuthFY10!T241)</f>
        <v>-3.272391183200863E-6</v>
      </c>
      <c r="U241" s="139">
        <f>IF(ISERROR((RealAuthFY11!U241-RealAuthFY10!U241)/RealAuthFY10!U241),"",(RealAuthFY11!U241-RealAuthFY10!U241)/RealAuthFY10!U241)</f>
        <v>4.0425661260091478E-2</v>
      </c>
    </row>
    <row r="242" spans="1:21" s="51" customFormat="1" ht="11.5" x14ac:dyDescent="0.25">
      <c r="A242" s="51">
        <f>'FY2016 RPDC '!A238</f>
        <v>236</v>
      </c>
      <c r="B242" s="51">
        <f>'FY2016 RPDC '!B238</f>
        <v>5013</v>
      </c>
      <c r="C242" s="51">
        <f>'FY2016 RPDC '!C238</f>
        <v>5013</v>
      </c>
      <c r="D242" s="56" t="str">
        <f>'FY2016 RPDC '!D238</f>
        <v>OSKALOOSA</v>
      </c>
      <c r="E242" s="139">
        <f>IF(ISERROR((RealAuthFY11!E242-RealAuthFY10!E242)/RealAuthFY10!E242),"",(RealAuthFY11!E242-RealAuthFY10!E242)/RealAuthFY10!E242)</f>
        <v>1.547604308530395E-2</v>
      </c>
      <c r="F242" s="139">
        <f>IF(ISERROR((RealAuthFY11!F242-RealAuthFY10!F242)/RealAuthFY10!F242),"",(RealAuthFY11!F242-RealAuthFY10!F242)/RealAuthFY10!F242)</f>
        <v>1.2566760917373547E-2</v>
      </c>
      <c r="G242" s="139">
        <f>IF(ISERROR((RealAuthFY11!G242-RealAuthFY10!G242)/RealAuthFY10!G242),"",(RealAuthFY11!G242-RealAuthFY10!G242)/RealAuthFY10!G242)</f>
        <v>2.8237261072687946E-2</v>
      </c>
      <c r="H242" s="139" t="str">
        <f>IF(ISERROR((RealAuthFY11!H242-RealAuthFY10!H242)/RealAuthFY10!H242),"",(RealAuthFY11!H242-RealAuthFY10!H242)/RealAuthFY10!H242)</f>
        <v/>
      </c>
      <c r="I242" s="139">
        <f>IF(ISERROR((RealAuthFY11!I242-RealAuthFY10!I242)/RealAuthFY10!I242),"",(RealAuthFY11!I242-RealAuthFY10!I242)/RealAuthFY10!I242)</f>
        <v>2.8237261072687946E-2</v>
      </c>
      <c r="J242" s="139">
        <f>IF(ISERROR((RealAuthFY11!J242-RealAuthFY10!J242)/RealAuthFY10!J242),"",(RealAuthFY11!J242-RealAuthFY10!J242)/RealAuthFY10!J242)</f>
        <v>-3.5194174757281489E-2</v>
      </c>
      <c r="K242" s="139" t="str">
        <f>IF(ISERROR((RealAuthFY11!K242-RealAuthFY10!K242)/RealAuthFY10!K242),"",(RealAuthFY11!K242-RealAuthFY10!K242)/RealAuthFY10!K242)</f>
        <v/>
      </c>
      <c r="L242" s="139">
        <f>IF(ISERROR((RealAuthFY11!L242-RealAuthFY10!L242)/RealAuthFY10!L242),"",(RealAuthFY11!L242-RealAuthFY10!L242)/RealAuthFY10!L242)</f>
        <v>-0.28278361484239928</v>
      </c>
      <c r="M242" s="139" t="str">
        <f>IF(ISERROR((RealAuthFY11!M242-RealAuthFY10!M242)/RealAuthFY10!M242),"",(RealAuthFY11!M242-RealAuthFY10!M242)/RealAuthFY10!M242)</f>
        <v/>
      </c>
      <c r="N242" s="139">
        <f>IF(ISERROR((RealAuthFY11!N242-RealAuthFY10!N242)/RealAuthFY10!N242),"",(RealAuthFY11!N242-RealAuthFY10!N242)/RealAuthFY10!N242)</f>
        <v>0</v>
      </c>
      <c r="O242" s="139">
        <f>IF(ISERROR((RealAuthFY11!O242-RealAuthFY10!O242)/RealAuthFY10!O242),"",(RealAuthFY11!O242-RealAuthFY10!O242)/RealAuthFY10!O242)</f>
        <v>0</v>
      </c>
      <c r="P242" s="139">
        <f>IF(ISERROR((RealAuthFY11!P242-RealAuthFY10!P242)/RealAuthFY10!P242),"",(RealAuthFY11!P242-RealAuthFY10!P242)/RealAuthFY10!P242)</f>
        <v>-1</v>
      </c>
      <c r="Q242" s="139" t="str">
        <f>IF(ISERROR((RealAuthFY11!Q242-RealAuthFY10!Q242)/RealAuthFY10!Q242),"",(RealAuthFY11!Q242-RealAuthFY10!Q242)/RealAuthFY10!Q242)</f>
        <v/>
      </c>
      <c r="R242" s="139">
        <f>IF(ISERROR((RealAuthFY11!R242-RealAuthFY10!R242)/RealAuthFY10!R242),"",(RealAuthFY11!R242-RealAuthFY10!R242)/RealAuthFY10!R242)</f>
        <v>6.0798463173451136</v>
      </c>
      <c r="S242" s="139">
        <f>IF(ISERROR((RealAuthFY11!S242-RealAuthFY10!S242)/RealAuthFY10!S242),"",(RealAuthFY11!S242-RealAuthFY10!S242)/RealAuthFY10!S242)</f>
        <v>6.0793751177076141</v>
      </c>
      <c r="T242" s="139">
        <f>IF(ISERROR((RealAuthFY11!T242-RealAuthFY10!T242)/RealAuthFY10!T242),"",(RealAuthFY11!T242-RealAuthFY10!T242)/RealAuthFY10!T242)</f>
        <v>6.0801012917585009</v>
      </c>
      <c r="U242" s="139">
        <f>IF(ISERROR((RealAuthFY11!U242-RealAuthFY10!U242)/RealAuthFY10!U242),"",(RealAuthFY11!U242-RealAuthFY10!U242)/RealAuthFY10!U242)</f>
        <v>0.1167615739036353</v>
      </c>
    </row>
    <row r="243" spans="1:21" s="51" customFormat="1" ht="11.5" x14ac:dyDescent="0.25">
      <c r="A243" s="51">
        <f>'FY2016 RPDC '!A239</f>
        <v>237</v>
      </c>
      <c r="B243" s="51">
        <f>'FY2016 RPDC '!B239</f>
        <v>5049</v>
      </c>
      <c r="C243" s="51">
        <f>'FY2016 RPDC '!C239</f>
        <v>5049</v>
      </c>
      <c r="D243" s="56" t="str">
        <f>'FY2016 RPDC '!D239</f>
        <v>OTTUMWA</v>
      </c>
      <c r="E243" s="139">
        <f>IF(ISERROR((RealAuthFY11!E243-RealAuthFY10!E243)/RealAuthFY10!E243),"",(RealAuthFY11!E243-RealAuthFY10!E243)/RealAuthFY10!E243)</f>
        <v>4.4785249268143494E-3</v>
      </c>
      <c r="F243" s="139">
        <f>IF(ISERROR((RealAuthFY11!F243-RealAuthFY10!F243)/RealAuthFY10!F243),"",(RealAuthFY11!F243-RealAuthFY10!F243)/RealAuthFY10!F243)</f>
        <v>1.2566760917373547E-2</v>
      </c>
      <c r="G243" s="139">
        <f>IF(ISERROR((RealAuthFY11!G243-RealAuthFY10!G243)/RealAuthFY10!G243),"",(RealAuthFY11!G243-RealAuthFY10!G243)/RealAuthFY10!G243)</f>
        <v>1.7101580357922301E-2</v>
      </c>
      <c r="H243" s="139" t="str">
        <f>IF(ISERROR((RealAuthFY11!H243-RealAuthFY10!H243)/RealAuthFY10!H243),"",(RealAuthFY11!H243-RealAuthFY10!H243)/RealAuthFY10!H243)</f>
        <v/>
      </c>
      <c r="I243" s="139">
        <f>IF(ISERROR((RealAuthFY11!I243-RealAuthFY10!I243)/RealAuthFY10!I243),"",(RealAuthFY11!I243-RealAuthFY10!I243)/RealAuthFY10!I243)</f>
        <v>1.7101580357922301E-2</v>
      </c>
      <c r="J243" s="139">
        <f>IF(ISERROR((RealAuthFY11!J243-RealAuthFY10!J243)/RealAuthFY10!J243),"",(RealAuthFY11!J243-RealAuthFY10!J243)/RealAuthFY10!J243)</f>
        <v>-0.12333251790174352</v>
      </c>
      <c r="K243" s="139">
        <f>IF(ISERROR((RealAuthFY11!K243-RealAuthFY10!K243)/RealAuthFY10!K243),"",(RealAuthFY11!K243-RealAuthFY10!K243)/RealAuthFY10!K243)</f>
        <v>-0.34013143904488979</v>
      </c>
      <c r="L243" s="139">
        <f>IF(ISERROR((RealAuthFY11!L243-RealAuthFY10!L243)/RealAuthFY10!L243),"",(RealAuthFY11!L243-RealAuthFY10!L243)/RealAuthFY10!L243)</f>
        <v>0.46595799621277328</v>
      </c>
      <c r="M243" s="139">
        <f>IF(ISERROR((RealAuthFY11!M243-RealAuthFY10!M243)/RealAuthFY10!M243),"",(RealAuthFY11!M243-RealAuthFY10!M243)/RealAuthFY10!M243)</f>
        <v>1.0395937338612498</v>
      </c>
      <c r="N243" s="139">
        <f>IF(ISERROR((RealAuthFY11!N243-RealAuthFY10!N243)/RealAuthFY10!N243),"",(RealAuthFY11!N243-RealAuthFY10!N243)/RealAuthFY10!N243)</f>
        <v>0</v>
      </c>
      <c r="O243" s="139" t="str">
        <f>IF(ISERROR((RealAuthFY11!O243-RealAuthFY10!O243)/RealAuthFY10!O243),"",(RealAuthFY11!O243-RealAuthFY10!O243)/RealAuthFY10!O243)</f>
        <v/>
      </c>
      <c r="P243" s="139" t="str">
        <f>IF(ISERROR((RealAuthFY11!P243-RealAuthFY10!P243)/RealAuthFY10!P243),"",(RealAuthFY11!P243-RealAuthFY10!P243)/RealAuthFY10!P243)</f>
        <v/>
      </c>
      <c r="Q243" s="139">
        <f>IF(ISERROR((RealAuthFY11!Q243-RealAuthFY10!Q243)/RealAuthFY10!Q243),"",(RealAuthFY11!Q243-RealAuthFY10!Q243)/RealAuthFY10!Q243)</f>
        <v>3.6245203494021903E-2</v>
      </c>
      <c r="R243" s="139">
        <f>IF(ISERROR((RealAuthFY11!R243-RealAuthFY10!R243)/RealAuthFY10!R243),"",(RealAuthFY11!R243-RealAuthFY10!R243)/RealAuthFY10!R243)</f>
        <v>2.3679371941657408</v>
      </c>
      <c r="S243" s="139">
        <f>IF(ISERROR((RealAuthFY11!S243-RealAuthFY10!S243)/RealAuthFY10!S243),"",(RealAuthFY11!S243-RealAuthFY10!S243)/RealAuthFY10!S243)</f>
        <v>2.3677368014698388</v>
      </c>
      <c r="T243" s="139">
        <f>IF(ISERROR((RealAuthFY11!T243-RealAuthFY10!T243)/RealAuthFY10!T243),"",(RealAuthFY11!T243-RealAuthFY10!T243)/RealAuthFY10!T243)</f>
        <v>2.3680202276750308</v>
      </c>
      <c r="U243" s="139">
        <f>IF(ISERROR((RealAuthFY11!U243-RealAuthFY10!U243)/RealAuthFY10!U243),"",(RealAuthFY11!U243-RealAuthFY10!U243)/RealAuthFY10!U243)</f>
        <v>8.9954417179797089E-2</v>
      </c>
    </row>
    <row r="244" spans="1:21" s="51" customFormat="1" ht="11.5" x14ac:dyDescent="0.25">
      <c r="A244" s="51">
        <f>'FY2016 RPDC '!A240</f>
        <v>238</v>
      </c>
      <c r="B244" s="51">
        <f>'FY2016 RPDC '!B240</f>
        <v>5121</v>
      </c>
      <c r="C244" s="51">
        <f>'FY2016 RPDC '!C240</f>
        <v>5121</v>
      </c>
      <c r="D244" s="56" t="str">
        <f>'FY2016 RPDC '!D240</f>
        <v>PANORAMA</v>
      </c>
      <c r="E244" s="139">
        <f>IF(ISERROR((RealAuthFY11!E244-RealAuthFY10!E244)/RealAuthFY10!E244),"",(RealAuthFY11!E244-RealAuthFY10!E244)/RealAuthFY10!E244)</f>
        <v>-1.6778985008939686E-2</v>
      </c>
      <c r="F244" s="139">
        <f>IF(ISERROR((RealAuthFY11!F244-RealAuthFY10!F244)/RealAuthFY10!F244),"",(RealAuthFY11!F244-RealAuthFY10!F244)/RealAuthFY10!F244)</f>
        <v>1.2566760917373547E-2</v>
      </c>
      <c r="G244" s="139">
        <f>IF(ISERROR((RealAuthFY11!G244-RealAuthFY10!G244)/RealAuthFY10!G244),"",(RealAuthFY11!G244-RealAuthFY10!G244)/RealAuthFY10!G244)</f>
        <v>-4.423167619378182E-3</v>
      </c>
      <c r="H244" s="139">
        <f>IF(ISERROR((RealAuthFY11!H244-RealAuthFY10!H244)/RealAuthFY10!H244),"",(RealAuthFY11!H244-RealAuthFY10!H244)/RealAuthFY10!H244)</f>
        <v>21.305643167390901</v>
      </c>
      <c r="I244" s="139">
        <f>IF(ISERROR((RealAuthFY11!I244-RealAuthFY10!I244)/RealAuthFY10!I244),"",(RealAuthFY11!I244-RealAuthFY10!I244)/RealAuthFY10!I244)</f>
        <v>9.347340680940527E-3</v>
      </c>
      <c r="J244" s="139">
        <f>IF(ISERROR((RealAuthFY11!J244-RealAuthFY10!J244)/RealAuthFY10!J244),"",(RealAuthFY11!J244-RealAuthFY10!J244)/RealAuthFY10!J244)</f>
        <v>0.19901059808789734</v>
      </c>
      <c r="K244" s="139">
        <f>IF(ISERROR((RealAuthFY11!K244-RealAuthFY10!K244)/RealAuthFY10!K244),"",(RealAuthFY11!K244-RealAuthFY10!K244)/RealAuthFY10!K244)</f>
        <v>-0.44367040726264029</v>
      </c>
      <c r="L244" s="139">
        <f>IF(ISERROR((RealAuthFY11!L244-RealAuthFY10!L244)/RealAuthFY10!L244),"",(RealAuthFY11!L244-RealAuthFY10!L244)/RealAuthFY10!L244)</f>
        <v>-3.6599973552377055E-2</v>
      </c>
      <c r="M244" s="139">
        <f>IF(ISERROR((RealAuthFY11!M244-RealAuthFY10!M244)/RealAuthFY10!M244),"",(RealAuthFY11!M244-RealAuthFY10!M244)/RealAuthFY10!M244)</f>
        <v>-0.56288389142064588</v>
      </c>
      <c r="N244" s="139">
        <f>IF(ISERROR((RealAuthFY11!N244-RealAuthFY10!N244)/RealAuthFY10!N244),"",(RealAuthFY11!N244-RealAuthFY10!N244)/RealAuthFY10!N244)</f>
        <v>0</v>
      </c>
      <c r="O244" s="139" t="str">
        <f>IF(ISERROR((RealAuthFY11!O244-RealAuthFY10!O244)/RealAuthFY10!O244),"",(RealAuthFY11!O244-RealAuthFY10!O244)/RealAuthFY10!O244)</f>
        <v/>
      </c>
      <c r="P244" s="139">
        <f>IF(ISERROR((RealAuthFY11!P244-RealAuthFY10!P244)/RealAuthFY10!P244),"",(RealAuthFY11!P244-RealAuthFY10!P244)/RealAuthFY10!P244)</f>
        <v>-0.34004038508607332</v>
      </c>
      <c r="Q244" s="139" t="str">
        <f>IF(ISERROR((RealAuthFY11!Q244-RealAuthFY10!Q244)/RealAuthFY10!Q244),"",(RealAuthFY11!Q244-RealAuthFY10!Q244)/RealAuthFY10!Q244)</f>
        <v/>
      </c>
      <c r="R244" s="139">
        <f>IF(ISERROR((RealAuthFY11!R244-RealAuthFY10!R244)/RealAuthFY10!R244),"",(RealAuthFY11!R244-RealAuthFY10!R244)/RealAuthFY10!R244)</f>
        <v>4.3044239935111125E-2</v>
      </c>
      <c r="S244" s="139">
        <f>IF(ISERROR((RealAuthFY11!S244-RealAuthFY10!S244)/RealAuthFY10!S244),"",(RealAuthFY11!S244-RealAuthFY10!S244)/RealAuthFY10!S244)</f>
        <v>4.2997860243414163E-2</v>
      </c>
      <c r="T244" s="139">
        <f>IF(ISERROR((RealAuthFY11!T244-RealAuthFY10!T244)/RealAuthFY10!T244),"",(RealAuthFY11!T244-RealAuthFY10!T244)/RealAuthFY10!T244)</f>
        <v>4.3127825752289364E-2</v>
      </c>
      <c r="U244" s="139">
        <f>IF(ISERROR((RealAuthFY11!U244-RealAuthFY10!U244)/RealAuthFY10!U244),"",(RealAuthFY11!U244-RealAuthFY10!U244)/RealAuthFY10!U244)</f>
        <v>2.0413415426171881E-3</v>
      </c>
    </row>
    <row r="245" spans="1:21" s="51" customFormat="1" ht="11.5" x14ac:dyDescent="0.25">
      <c r="A245" s="51">
        <f>'FY2016 RPDC '!A241</f>
        <v>239</v>
      </c>
      <c r="B245" s="51">
        <f>'FY2016 RPDC '!B241</f>
        <v>5139</v>
      </c>
      <c r="C245" s="51">
        <f>'FY2016 RPDC '!C241</f>
        <v>5139</v>
      </c>
      <c r="D245" s="56" t="str">
        <f>'FY2016 RPDC '!D241</f>
        <v>PATON-CHURDAN</v>
      </c>
      <c r="E245" s="139">
        <f>IF(ISERROR((RealAuthFY11!E245-RealAuthFY10!E245)/RealAuthFY10!E245),"",(RealAuthFY11!E245-RealAuthFY10!E245)/RealAuthFY10!E245)</f>
        <v>6.3541666666666607E-2</v>
      </c>
      <c r="F245" s="139">
        <f>IF(ISERROR((RealAuthFY11!F245-RealAuthFY10!F245)/RealAuthFY10!F245),"",(RealAuthFY11!F245-RealAuthFY10!F245)/RealAuthFY10!F245)</f>
        <v>1.2245522730751569E-2</v>
      </c>
      <c r="G245" s="139">
        <f>IF(ISERROR((RealAuthFY11!G245-RealAuthFY10!G245)/RealAuthFY10!G245),"",(RealAuthFY11!G245-RealAuthFY10!G245)/RealAuthFY10!G245)</f>
        <v>7.6565290320934634E-2</v>
      </c>
      <c r="H245" s="139" t="str">
        <f>IF(ISERROR((RealAuthFY11!H245-RealAuthFY10!H245)/RealAuthFY10!H245),"",(RealAuthFY11!H245-RealAuthFY10!H245)/RealAuthFY10!H245)</f>
        <v/>
      </c>
      <c r="I245" s="139">
        <f>IF(ISERROR((RealAuthFY11!I245-RealAuthFY10!I245)/RealAuthFY10!I245),"",(RealAuthFY11!I245-RealAuthFY10!I245)/RealAuthFY10!I245)</f>
        <v>7.6565290320934634E-2</v>
      </c>
      <c r="J245" s="139">
        <f>IF(ISERROR((RealAuthFY11!J245-RealAuthFY10!J245)/RealAuthFY10!J245),"",(RealAuthFY11!J245-RealAuthFY10!J245)/RealAuthFY10!J245)</f>
        <v>-0.12242082485339426</v>
      </c>
      <c r="K245" s="139">
        <f>IF(ISERROR((RealAuthFY11!K245-RealAuthFY10!K245)/RealAuthFY10!K245),"",(RealAuthFY11!K245-RealAuthFY10!K245)/RealAuthFY10!K245)</f>
        <v>4.0994465582843302</v>
      </c>
      <c r="L245" s="139">
        <f>IF(ISERROR((RealAuthFY11!L245-RealAuthFY10!L245)/RealAuthFY10!L245),"",(RealAuthFY11!L245-RealAuthFY10!L245)/RealAuthFY10!L245)</f>
        <v>0.34677691154688733</v>
      </c>
      <c r="M245" s="139">
        <f>IF(ISERROR((RealAuthFY11!M245-RealAuthFY10!M245)/RealAuthFY10!M245),"",(RealAuthFY11!M245-RealAuthFY10!M245)/RealAuthFY10!M245)</f>
        <v>-0.3880664130058803</v>
      </c>
      <c r="N245" s="139">
        <f>IF(ISERROR((RealAuthFY11!N245-RealAuthFY10!N245)/RealAuthFY10!N245),"",(RealAuthFY11!N245-RealAuthFY10!N245)/RealAuthFY10!N245)</f>
        <v>0</v>
      </c>
      <c r="O245" s="139" t="str">
        <f>IF(ISERROR((RealAuthFY11!O245-RealAuthFY10!O245)/RealAuthFY10!O245),"",(RealAuthFY11!O245-RealAuthFY10!O245)/RealAuthFY10!O245)</f>
        <v/>
      </c>
      <c r="P245" s="139">
        <f>IF(ISERROR((RealAuthFY11!P245-RealAuthFY10!P245)/RealAuthFY10!P245),"",(RealAuthFY11!P245-RealAuthFY10!P245)/RealAuthFY10!P245)</f>
        <v>-1</v>
      </c>
      <c r="Q245" s="139">
        <f>IF(ISERROR((RealAuthFY11!Q245-RealAuthFY10!Q245)/RealAuthFY10!Q245),"",(RealAuthFY11!Q245-RealAuthFY10!Q245)/RealAuthFY10!Q245)</f>
        <v>-0.1655451086443824</v>
      </c>
      <c r="R245" s="139">
        <f>IF(ISERROR((RealAuthFY11!R245-RealAuthFY10!R245)/RealAuthFY10!R245),"",(RealAuthFY11!R245-RealAuthFY10!R245)/RealAuthFY10!R245)</f>
        <v>6.9909905499208836E-7</v>
      </c>
      <c r="S245" s="139">
        <f>IF(ISERROR((RealAuthFY11!S245-RealAuthFY10!S245)/RealAuthFY10!S245),"",(RealAuthFY11!S245-RealAuthFY10!S245)/RealAuthFY10!S245)</f>
        <v>8.3381553042598516E-6</v>
      </c>
      <c r="T245" s="139">
        <f>IF(ISERROR((RealAuthFY11!T245-RealAuthFY10!T245)/RealAuthFY10!T245),"",(RealAuthFY11!T245-RealAuthFY10!T245)/RealAuthFY10!T245)</f>
        <v>-6.768283361969337E-6</v>
      </c>
      <c r="U245" s="139">
        <f>IF(ISERROR((RealAuthFY11!U245-RealAuthFY10!U245)/RealAuthFY10!U245),"",(RealAuthFY11!U245-RealAuthFY10!U245)/RealAuthFY10!U245)</f>
        <v>0.10928029698266221</v>
      </c>
    </row>
    <row r="246" spans="1:21" s="51" customFormat="1" ht="11.5" x14ac:dyDescent="0.25">
      <c r="A246" s="51">
        <f>'FY2016 RPDC '!A242</f>
        <v>240</v>
      </c>
      <c r="B246" s="51">
        <f>'FY2016 RPDC '!B242</f>
        <v>5319</v>
      </c>
      <c r="C246" s="51">
        <f>'FY2016 RPDC '!C242</f>
        <v>5160</v>
      </c>
      <c r="D246" s="56" t="str">
        <f>'FY2016 RPDC '!D242</f>
        <v>PCM</v>
      </c>
      <c r="E246" s="139">
        <f>IF(ISERROR((RealAuthFY11!E246-RealAuthFY10!E246)/RealAuthFY10!E246),"",(RealAuthFY11!E246-RealAuthFY10!E246)/RealAuthFY10!E246)</f>
        <v>-1.6086793864571684E-2</v>
      </c>
      <c r="F246" s="139">
        <f>IF(ISERROR((RealAuthFY11!F246-RealAuthFY10!F246)/RealAuthFY10!F246),"",(RealAuthFY11!F246-RealAuthFY10!F246)/RealAuthFY10!F246)</f>
        <v>1.2566760917373547E-2</v>
      </c>
      <c r="G246" s="139">
        <f>IF(ISERROR((RealAuthFY11!G246-RealAuthFY10!G246)/RealAuthFY10!G246),"",(RealAuthFY11!G246-RealAuthFY10!G246)/RealAuthFY10!G246)</f>
        <v>-3.7221625654316804E-3</v>
      </c>
      <c r="H246" s="139" t="str">
        <f>IF(ISERROR((RealAuthFY11!H246-RealAuthFY10!H246)/RealAuthFY10!H246),"",(RealAuthFY11!H246-RealAuthFY10!H246)/RealAuthFY10!H246)</f>
        <v/>
      </c>
      <c r="I246" s="139">
        <f>IF(ISERROR((RealAuthFY11!I246-RealAuthFY10!I246)/RealAuthFY10!I246),"",(RealAuthFY11!I246-RealAuthFY10!I246)/RealAuthFY10!I246)</f>
        <v>1.0000000000000071E-2</v>
      </c>
      <c r="J246" s="139">
        <f>IF(ISERROR((RealAuthFY11!J246-RealAuthFY10!J246)/RealAuthFY10!J246),"",(RealAuthFY11!J246-RealAuthFY10!J246)/RealAuthFY10!J246)</f>
        <v>-3.9515234991769406E-2</v>
      </c>
      <c r="K246" s="139">
        <f>IF(ISERROR((RealAuthFY11!K246-RealAuthFY10!K246)/RealAuthFY10!K246),"",(RealAuthFY11!K246-RealAuthFY10!K246)/RealAuthFY10!K246)</f>
        <v>1.9896193771626297E-2</v>
      </c>
      <c r="L246" s="139">
        <f>IF(ISERROR((RealAuthFY11!L246-RealAuthFY10!L246)/RealAuthFY10!L246),"",(RealAuthFY11!L246-RealAuthFY10!L246)/RealAuthFY10!L246)</f>
        <v>-0.29662331464025771</v>
      </c>
      <c r="M246" s="139" t="str">
        <f>IF(ISERROR((RealAuthFY11!M246-RealAuthFY10!M246)/RealAuthFY10!M246),"",(RealAuthFY11!M246-RealAuthFY10!M246)/RealAuthFY10!M246)</f>
        <v/>
      </c>
      <c r="N246" s="139">
        <f>IF(ISERROR((RealAuthFY11!N246-RealAuthFY10!N246)/RealAuthFY10!N246),"",(RealAuthFY11!N246-RealAuthFY10!N246)/RealAuthFY10!N246)</f>
        <v>0</v>
      </c>
      <c r="O246" s="139" t="str">
        <f>IF(ISERROR((RealAuthFY11!O246-RealAuthFY10!O246)/RealAuthFY10!O246),"",(RealAuthFY11!O246-RealAuthFY10!O246)/RealAuthFY10!O246)</f>
        <v/>
      </c>
      <c r="P246" s="139" t="str">
        <f>IF(ISERROR((RealAuthFY11!P246-RealAuthFY10!P246)/RealAuthFY10!P246),"",(RealAuthFY11!P246-RealAuthFY10!P246)/RealAuthFY10!P246)</f>
        <v/>
      </c>
      <c r="Q246" s="139" t="str">
        <f>IF(ISERROR((RealAuthFY11!Q246-RealAuthFY10!Q246)/RealAuthFY10!Q246),"",(RealAuthFY11!Q246-RealAuthFY10!Q246)/RealAuthFY10!Q246)</f>
        <v/>
      </c>
      <c r="R246" s="139">
        <f>IF(ISERROR((RealAuthFY11!R246-RealAuthFY10!R246)/RealAuthFY10!R246),"",(RealAuthFY11!R246-RealAuthFY10!R246)/RealAuthFY10!R246)</f>
        <v>3.7021720992197094</v>
      </c>
      <c r="S246" s="139">
        <f>IF(ISERROR((RealAuthFY11!S246-RealAuthFY10!S246)/RealAuthFY10!S246),"",(RealAuthFY11!S246-RealAuthFY10!S246)/RealAuthFY10!S246)</f>
        <v>3.7019324757358323</v>
      </c>
      <c r="T246" s="139">
        <f>IF(ISERROR((RealAuthFY11!T246-RealAuthFY10!T246)/RealAuthFY10!T246),"",(RealAuthFY11!T246-RealAuthFY10!T246)/RealAuthFY10!T246)</f>
        <v>3.7022210539100668</v>
      </c>
      <c r="U246" s="139">
        <f>IF(ISERROR((RealAuthFY11!U246-RealAuthFY10!U246)/RealAuthFY10!U246),"",(RealAuthFY11!U246-RealAuthFY10!U246)/RealAuthFY10!U246)</f>
        <v>9.9532494810712163E-2</v>
      </c>
    </row>
    <row r="247" spans="1:21" s="51" customFormat="1" ht="11.5" x14ac:dyDescent="0.25">
      <c r="A247" s="51">
        <f>'FY2016 RPDC '!A243</f>
        <v>241</v>
      </c>
      <c r="B247" s="51">
        <f>'FY2016 RPDC '!B243</f>
        <v>5163</v>
      </c>
      <c r="C247" s="51">
        <f>'FY2016 RPDC '!C243</f>
        <v>5163</v>
      </c>
      <c r="D247" s="56" t="str">
        <f>'FY2016 RPDC '!D243</f>
        <v>PEKIN</v>
      </c>
      <c r="E247" s="139">
        <f>IF(ISERROR((RealAuthFY11!E247-RealAuthFY10!E247)/RealAuthFY10!E247),"",(RealAuthFY11!E247-RealAuthFY10!E247)/RealAuthFY10!E247)</f>
        <v>2.0673076923076888E-2</v>
      </c>
      <c r="F247" s="139">
        <f>IF(ISERROR((RealAuthFY11!F247-RealAuthFY10!F247)/RealAuthFY10!F247),"",(RealAuthFY11!F247-RealAuthFY10!F247)/RealAuthFY10!F247)</f>
        <v>1.2566760917373547E-2</v>
      </c>
      <c r="G247" s="139">
        <f>IF(ISERROR((RealAuthFY11!G247-RealAuthFY10!G247)/RealAuthFY10!G247),"",(RealAuthFY11!G247-RealAuthFY10!G247)/RealAuthFY10!G247)</f>
        <v>3.349963145556923E-2</v>
      </c>
      <c r="H247" s="139" t="str">
        <f>IF(ISERROR((RealAuthFY11!H247-RealAuthFY10!H247)/RealAuthFY10!H247),"",(RealAuthFY11!H247-RealAuthFY10!H247)/RealAuthFY10!H247)</f>
        <v/>
      </c>
      <c r="I247" s="139">
        <f>IF(ISERROR((RealAuthFY11!I247-RealAuthFY10!I247)/RealAuthFY10!I247),"",(RealAuthFY11!I247-RealAuthFY10!I247)/RealAuthFY10!I247)</f>
        <v>3.349963145556923E-2</v>
      </c>
      <c r="J247" s="139">
        <f>IF(ISERROR((RealAuthFY11!J247-RealAuthFY10!J247)/RealAuthFY10!J247),"",(RealAuthFY11!J247-RealAuthFY10!J247)/RealAuthFY10!J247)</f>
        <v>0.1999265725707759</v>
      </c>
      <c r="K247" s="139" t="str">
        <f>IF(ISERROR((RealAuthFY11!K247-RealAuthFY10!K247)/RealAuthFY10!K247),"",(RealAuthFY11!K247-RealAuthFY10!K247)/RealAuthFY10!K247)</f>
        <v/>
      </c>
      <c r="L247" s="139">
        <f>IF(ISERROR((RealAuthFY11!L247-RealAuthFY10!L247)/RealAuthFY10!L247),"",(RealAuthFY11!L247-RealAuthFY10!L247)/RealAuthFY10!L247)</f>
        <v>-5.8519150752160458E-2</v>
      </c>
      <c r="M247" s="139">
        <f>IF(ISERROR((RealAuthFY11!M247-RealAuthFY10!M247)/RealAuthFY10!M247),"",(RealAuthFY11!M247-RealAuthFY10!M247)/RealAuthFY10!M247)</f>
        <v>-0.13305305131761441</v>
      </c>
      <c r="N247" s="139">
        <f>IF(ISERROR((RealAuthFY11!N247-RealAuthFY10!N247)/RealAuthFY10!N247),"",(RealAuthFY11!N247-RealAuthFY10!N247)/RealAuthFY10!N247)</f>
        <v>0</v>
      </c>
      <c r="O247" s="139">
        <f>IF(ISERROR((RealAuthFY11!O247-RealAuthFY10!O247)/RealAuthFY10!O247),"",(RealAuthFY11!O247-RealAuthFY10!O247)/RealAuthFY10!O247)</f>
        <v>0</v>
      </c>
      <c r="P247" s="139" t="str">
        <f>IF(ISERROR((RealAuthFY11!P247-RealAuthFY10!P247)/RealAuthFY10!P247),"",(RealAuthFY11!P247-RealAuthFY10!P247)/RealAuthFY10!P247)</f>
        <v/>
      </c>
      <c r="Q247" s="139">
        <f>IF(ISERROR((RealAuthFY11!Q247-RealAuthFY10!Q247)/RealAuthFY10!Q247),"",(RealAuthFY11!Q247-RealAuthFY10!Q247)/RealAuthFY10!Q247)</f>
        <v>-0.23504680998613034</v>
      </c>
      <c r="R247" s="139">
        <f>IF(ISERROR((RealAuthFY11!R247-RealAuthFY10!R247)/RealAuthFY10!R247),"",(RealAuthFY11!R247-RealAuthFY10!R247)/RealAuthFY10!R247)</f>
        <v>2.0215730115880648</v>
      </c>
      <c r="S247" s="139">
        <f>IF(ISERROR((RealAuthFY11!S247-RealAuthFY10!S247)/RealAuthFY10!S247),"",(RealAuthFY11!S247-RealAuthFY10!S247)/RealAuthFY10!S247)</f>
        <v>2.021522417356715</v>
      </c>
      <c r="T247" s="139">
        <f>IF(ISERROR((RealAuthFY11!T247-RealAuthFY10!T247)/RealAuthFY10!T247),"",(RealAuthFY11!T247-RealAuthFY10!T247)/RealAuthFY10!T247)</f>
        <v>2.0213883422118264</v>
      </c>
      <c r="U247" s="139">
        <f>IF(ISERROR((RealAuthFY11!U247-RealAuthFY10!U247)/RealAuthFY10!U247),"",(RealAuthFY11!U247-RealAuthFY10!U247)/RealAuthFY10!U247)</f>
        <v>8.937786973305463E-2</v>
      </c>
    </row>
    <row r="248" spans="1:21" s="51" customFormat="1" ht="11.5" x14ac:dyDescent="0.25">
      <c r="A248" s="51">
        <f>'FY2016 RPDC '!A244</f>
        <v>242</v>
      </c>
      <c r="B248" s="51">
        <f>'FY2016 RPDC '!B244</f>
        <v>5166</v>
      </c>
      <c r="C248" s="51">
        <f>'FY2016 RPDC '!C244</f>
        <v>5166</v>
      </c>
      <c r="D248" s="56" t="str">
        <f>'FY2016 RPDC '!D244</f>
        <v>PELLA</v>
      </c>
      <c r="E248" s="139">
        <f>IF(ISERROR((RealAuthFY11!E248-RealAuthFY10!E248)/RealAuthFY10!E248),"",(RealAuthFY11!E248-RealAuthFY10!E248)/RealAuthFY10!E248)</f>
        <v>-9.1467704864205638E-3</v>
      </c>
      <c r="F248" s="139">
        <f>IF(ISERROR((RealAuthFY11!F248-RealAuthFY10!F248)/RealAuthFY10!F248),"",(RealAuthFY11!F248-RealAuthFY10!F248)/RealAuthFY10!F248)</f>
        <v>1.2566760917373547E-2</v>
      </c>
      <c r="G248" s="139">
        <f>IF(ISERROR((RealAuthFY11!G248-RealAuthFY10!G248)/RealAuthFY10!G248),"",(RealAuthFY11!G248-RealAuthFY10!G248)/RealAuthFY10!G248)</f>
        <v>3.3050747236432034E-3</v>
      </c>
      <c r="H248" s="139" t="str">
        <f>IF(ISERROR((RealAuthFY11!H248-RealAuthFY10!H248)/RealAuthFY10!H248),"",(RealAuthFY11!H248-RealAuthFY10!H248)/RealAuthFY10!H248)</f>
        <v/>
      </c>
      <c r="I248" s="139">
        <f>IF(ISERROR((RealAuthFY11!I248-RealAuthFY10!I248)/RealAuthFY10!I248),"",(RealAuthFY11!I248-RealAuthFY10!I248)/RealAuthFY10!I248)</f>
        <v>0.01</v>
      </c>
      <c r="J248" s="139">
        <f>IF(ISERROR((RealAuthFY11!J248-RealAuthFY10!J248)/RealAuthFY10!J248),"",(RealAuthFY11!J248-RealAuthFY10!J248)/RealAuthFY10!J248)</f>
        <v>-0.11431848453455687</v>
      </c>
      <c r="K248" s="139">
        <f>IF(ISERROR((RealAuthFY11!K248-RealAuthFY10!K248)/RealAuthFY10!K248),"",(RealAuthFY11!K248-RealAuthFY10!K248)/RealAuthFY10!K248)</f>
        <v>-0.54678111587982836</v>
      </c>
      <c r="L248" s="139">
        <f>IF(ISERROR((RealAuthFY11!L248-RealAuthFY10!L248)/RealAuthFY10!L248),"",(RealAuthFY11!L248-RealAuthFY10!L248)/RealAuthFY10!L248)</f>
        <v>5.362097728601372E-2</v>
      </c>
      <c r="M248" s="139">
        <f>IF(ISERROR((RealAuthFY11!M248-RealAuthFY10!M248)/RealAuthFY10!M248),"",(RealAuthFY11!M248-RealAuthFY10!M248)/RealAuthFY10!M248)</f>
        <v>-1</v>
      </c>
      <c r="N248" s="139">
        <f>IF(ISERROR((RealAuthFY11!N248-RealAuthFY10!N248)/RealAuthFY10!N248),"",(RealAuthFY11!N248-RealAuthFY10!N248)/RealAuthFY10!N248)</f>
        <v>0</v>
      </c>
      <c r="O248" s="139" t="str">
        <f>IF(ISERROR((RealAuthFY11!O248-RealAuthFY10!O248)/RealAuthFY10!O248),"",(RealAuthFY11!O248-RealAuthFY10!O248)/RealAuthFY10!O248)</f>
        <v/>
      </c>
      <c r="P248" s="139">
        <f>IF(ISERROR((RealAuthFY11!P248-RealAuthFY10!P248)/RealAuthFY10!P248),"",(RealAuthFY11!P248-RealAuthFY10!P248)/RealAuthFY10!P248)</f>
        <v>-0.32017167381974249</v>
      </c>
      <c r="Q248" s="139" t="str">
        <f>IF(ISERROR((RealAuthFY11!Q248-RealAuthFY10!Q248)/RealAuthFY10!Q248),"",(RealAuthFY11!Q248-RealAuthFY10!Q248)/RealAuthFY10!Q248)</f>
        <v/>
      </c>
      <c r="R248" s="139">
        <f>IF(ISERROR((RealAuthFY11!R248-RealAuthFY10!R248)/RealAuthFY10!R248),"",(RealAuthFY11!R248-RealAuthFY10!R248)/RealAuthFY10!R248)</f>
        <v>1.1954874639262834</v>
      </c>
      <c r="S248" s="139">
        <f>IF(ISERROR((RealAuthFY11!S248-RealAuthFY10!S248)/RealAuthFY10!S248),"",(RealAuthFY11!S248-RealAuthFY10!S248)/RealAuthFY10!S248)</f>
        <v>1.1954307337621712</v>
      </c>
      <c r="T248" s="139">
        <f>IF(ISERROR((RealAuthFY11!T248-RealAuthFY10!T248)/RealAuthFY10!T248),"",(RealAuthFY11!T248-RealAuthFY10!T248)/RealAuthFY10!T248)</f>
        <v>1.1953423674540375</v>
      </c>
      <c r="U248" s="139">
        <f>IF(ISERROR((RealAuthFY11!U248-RealAuthFY10!U248)/RealAuthFY10!U248),"",(RealAuthFY11!U248-RealAuthFY10!U248)/RealAuthFY10!U248)</f>
        <v>6.1718575432900373E-2</v>
      </c>
    </row>
    <row r="249" spans="1:21" s="51" customFormat="1" ht="11.5" x14ac:dyDescent="0.25">
      <c r="A249" s="51">
        <f>'FY2016 RPDC '!A245</f>
        <v>243</v>
      </c>
      <c r="B249" s="51">
        <f>'FY2016 RPDC '!B245</f>
        <v>5184</v>
      </c>
      <c r="C249" s="51">
        <f>'FY2016 RPDC '!C245</f>
        <v>5184</v>
      </c>
      <c r="D249" s="56" t="str">
        <f>'FY2016 RPDC '!D245</f>
        <v>PERRY</v>
      </c>
      <c r="E249" s="139">
        <f>IF(ISERROR((RealAuthFY11!E249-RealAuthFY10!E249)/RealAuthFY10!E249),"",(RealAuthFY11!E249-RealAuthFY10!E249)/RealAuthFY10!E249)</f>
        <v>-1.5248053150356449E-3</v>
      </c>
      <c r="F249" s="139">
        <f>IF(ISERROR((RealAuthFY11!F249-RealAuthFY10!F249)/RealAuthFY10!F249),"",(RealAuthFY11!F249-RealAuthFY10!F249)/RealAuthFY10!F249)</f>
        <v>1.2564787183917072E-2</v>
      </c>
      <c r="G249" s="139">
        <f>IF(ISERROR((RealAuthFY11!G249-RealAuthFY10!G249)/RealAuthFY10!G249),"",(RealAuthFY11!G249-RealAuthFY10!G249)/RealAuthFY10!G249)</f>
        <v>1.1020831661922855E-2</v>
      </c>
      <c r="H249" s="139" t="str">
        <f>IF(ISERROR((RealAuthFY11!H249-RealAuthFY10!H249)/RealAuthFY10!H249),"",(RealAuthFY11!H249-RealAuthFY10!H249)/RealAuthFY10!H249)</f>
        <v/>
      </c>
      <c r="I249" s="139">
        <f>IF(ISERROR((RealAuthFY11!I249-RealAuthFY10!I249)/RealAuthFY10!I249),"",(RealAuthFY11!I249-RealAuthFY10!I249)/RealAuthFY10!I249)</f>
        <v>1.1020831661922855E-2</v>
      </c>
      <c r="J249" s="139">
        <f>IF(ISERROR((RealAuthFY11!J249-RealAuthFY10!J249)/RealAuthFY10!J249),"",(RealAuthFY11!J249-RealAuthFY10!J249)/RealAuthFY10!J249)</f>
        <v>0.19607812385940582</v>
      </c>
      <c r="K249" s="139">
        <f>IF(ISERROR((RealAuthFY11!K249-RealAuthFY10!K249)/RealAuthFY10!K249),"",(RealAuthFY11!K249-RealAuthFY10!K249)/RealAuthFY10!K249)</f>
        <v>1.9937586685159502E-2</v>
      </c>
      <c r="L249" s="139">
        <f>IF(ISERROR((RealAuthFY11!L249-RealAuthFY10!L249)/RealAuthFY10!L249),"",(RealAuthFY11!L249-RealAuthFY10!L249)/RealAuthFY10!L249)</f>
        <v>-8.3784879757399094E-2</v>
      </c>
      <c r="M249" s="139">
        <f>IF(ISERROR((RealAuthFY11!M249-RealAuthFY10!M249)/RealAuthFY10!M249),"",(RealAuthFY11!M249-RealAuthFY10!M249)/RealAuthFY10!M249)</f>
        <v>0.69989597780859913</v>
      </c>
      <c r="N249" s="139">
        <f>IF(ISERROR((RealAuthFY11!N249-RealAuthFY10!N249)/RealAuthFY10!N249),"",(RealAuthFY11!N249-RealAuthFY10!N249)/RealAuthFY10!N249)</f>
        <v>0</v>
      </c>
      <c r="O249" s="139" t="str">
        <f>IF(ISERROR((RealAuthFY11!O249-RealAuthFY10!O249)/RealAuthFY10!O249),"",(RealAuthFY11!O249-RealAuthFY10!O249)/RealAuthFY10!O249)</f>
        <v/>
      </c>
      <c r="P249" s="139">
        <f>IF(ISERROR((RealAuthFY11!P249-RealAuthFY10!P249)/RealAuthFY10!P249),"",(RealAuthFY11!P249-RealAuthFY10!P249)/RealAuthFY10!P249)</f>
        <v>-0.17746968815712949</v>
      </c>
      <c r="Q249" s="139">
        <f>IF(ISERROR((RealAuthFY11!Q249-RealAuthFY10!Q249)/RealAuthFY10!Q249),"",(RealAuthFY11!Q249-RealAuthFY10!Q249)/RealAuthFY10!Q249)</f>
        <v>2.8437066574202467E-2</v>
      </c>
      <c r="R249" s="139">
        <f>IF(ISERROR((RealAuthFY11!R249-RealAuthFY10!R249)/RealAuthFY10!R249),"",(RealAuthFY11!R249-RealAuthFY10!R249)/RealAuthFY10!R249)</f>
        <v>9.8495407522361993E-8</v>
      </c>
      <c r="S249" s="139">
        <f>IF(ISERROR((RealAuthFY11!S249-RealAuthFY10!S249)/RealAuthFY10!S249),"",(RealAuthFY11!S249-RealAuthFY10!S249)/RealAuthFY10!S249)</f>
        <v>3.4651948284092378E-6</v>
      </c>
      <c r="T249" s="139">
        <f>IF(ISERROR((RealAuthFY11!T249-RealAuthFY10!T249)/RealAuthFY10!T249),"",(RealAuthFY11!T249-RealAuthFY10!T249)/RealAuthFY10!T249)</f>
        <v>2.4847980891549088E-6</v>
      </c>
      <c r="U249" s="139">
        <f>IF(ISERROR((RealAuthFY11!U249-RealAuthFY10!U249)/RealAuthFY10!U249),"",(RealAuthFY11!U249-RealAuthFY10!U249)/RealAuthFY10!U249)</f>
        <v>3.5090853376311334E-3</v>
      </c>
    </row>
    <row r="250" spans="1:21" s="51" customFormat="1" ht="11.5" x14ac:dyDescent="0.25">
      <c r="A250" s="51">
        <f>'FY2016 RPDC '!A246</f>
        <v>244</v>
      </c>
      <c r="B250" s="51">
        <f>'FY2016 RPDC '!B246</f>
        <v>5250</v>
      </c>
      <c r="C250" s="51">
        <f>'FY2016 RPDC '!C246</f>
        <v>5250</v>
      </c>
      <c r="D250" s="56" t="str">
        <f>'FY2016 RPDC '!D246</f>
        <v>PLEASANT VALLEY</v>
      </c>
      <c r="E250" s="139">
        <f>IF(ISERROR((RealAuthFY11!E250-RealAuthFY10!E250)/RealAuthFY10!E250),"",(RealAuthFY11!E250-RealAuthFY10!E250)/RealAuthFY10!E250)</f>
        <v>2.2734691974070791E-2</v>
      </c>
      <c r="F250" s="139">
        <f>IF(ISERROR((RealAuthFY11!F250-RealAuthFY10!F250)/RealAuthFY10!F250),"",(RealAuthFY11!F250-RealAuthFY10!F250)/RealAuthFY10!F250)</f>
        <v>1.2309586090167718E-2</v>
      </c>
      <c r="G250" s="139">
        <f>IF(ISERROR((RealAuthFY11!G250-RealAuthFY10!G250)/RealAuthFY10!G250),"",(RealAuthFY11!G250-RealAuthFY10!G250)/RealAuthFY10!G250)</f>
        <v>3.5324147570802503E-2</v>
      </c>
      <c r="H250" s="139" t="str">
        <f>IF(ISERROR((RealAuthFY11!H250-RealAuthFY10!H250)/RealAuthFY10!H250),"",(RealAuthFY11!H250-RealAuthFY10!H250)/RealAuthFY10!H250)</f>
        <v/>
      </c>
      <c r="I250" s="139">
        <f>IF(ISERROR((RealAuthFY11!I250-RealAuthFY10!I250)/RealAuthFY10!I250),"",(RealAuthFY11!I250-RealAuthFY10!I250)/RealAuthFY10!I250)</f>
        <v>3.5324147570802503E-2</v>
      </c>
      <c r="J250" s="139">
        <f>IF(ISERROR((RealAuthFY11!J250-RealAuthFY10!J250)/RealAuthFY10!J250),"",(RealAuthFY11!J250-RealAuthFY10!J250)/RealAuthFY10!J250)</f>
        <v>0.27253895161185798</v>
      </c>
      <c r="K250" s="139">
        <f>IF(ISERROR((RealAuthFY11!K250-RealAuthFY10!K250)/RealAuthFY10!K250),"",(RealAuthFY11!K250-RealAuthFY10!K250)/RealAuthFY10!K250)</f>
        <v>0.23849564097483653</v>
      </c>
      <c r="L250" s="139">
        <f>IF(ISERROR((RealAuthFY11!L250-RealAuthFY10!L250)/RealAuthFY10!L250),"",(RealAuthFY11!L250-RealAuthFY10!L250)/RealAuthFY10!L250)</f>
        <v>8.7839557250545749E-3</v>
      </c>
      <c r="M250" s="139">
        <f>IF(ISERROR((RealAuthFY11!M250-RealAuthFY10!M250)/RealAuthFY10!M250),"",(RealAuthFY11!M250-RealAuthFY10!M250)/RealAuthFY10!M250)</f>
        <v>-0.10755461165048544</v>
      </c>
      <c r="N250" s="139">
        <f>IF(ISERROR((RealAuthFY11!N250-RealAuthFY10!N250)/RealAuthFY10!N250),"",(RealAuthFY11!N250-RealAuthFY10!N250)/RealAuthFY10!N250)</f>
        <v>0</v>
      </c>
      <c r="O250" s="139" t="str">
        <f>IF(ISERROR((RealAuthFY11!O250-RealAuthFY10!O250)/RealAuthFY10!O250),"",(RealAuthFY11!O250-RealAuthFY10!O250)/RealAuthFY10!O250)</f>
        <v/>
      </c>
      <c r="P250" s="139">
        <f>IF(ISERROR((RealAuthFY11!P250-RealAuthFY10!P250)/RealAuthFY10!P250),"",(RealAuthFY11!P250-RealAuthFY10!P250)/RealAuthFY10!P250)</f>
        <v>-0.11668956667141964</v>
      </c>
      <c r="Q250" s="139">
        <f>IF(ISERROR((RealAuthFY11!Q250-RealAuthFY10!Q250)/RealAuthFY10!Q250),"",(RealAuthFY11!Q250-RealAuthFY10!Q250)/RealAuthFY10!Q250)</f>
        <v>8.8258764740624662E-2</v>
      </c>
      <c r="R250" s="139">
        <f>IF(ISERROR((RealAuthFY11!R250-RealAuthFY10!R250)/RealAuthFY10!R250),"",(RealAuthFY11!R250-RealAuthFY10!R250)/RealAuthFY10!R250)</f>
        <v>1.5069752549408419E-8</v>
      </c>
      <c r="S250" s="139">
        <f>IF(ISERROR((RealAuthFY11!S250-RealAuthFY10!S250)/RealAuthFY10!S250),"",(RealAuthFY11!S250-RealAuthFY10!S250)/RealAuthFY10!S250)</f>
        <v>1.2566118727084203E-6</v>
      </c>
      <c r="T250" s="139">
        <f>IF(ISERROR((RealAuthFY11!T250-RealAuthFY10!T250)/RealAuthFY10!T250),"",(RealAuthFY11!T250-RealAuthFY10!T250)/RealAuthFY10!T250)</f>
        <v>1.4574484058432433E-6</v>
      </c>
      <c r="U250" s="139">
        <f>IF(ISERROR((RealAuthFY11!U250-RealAuthFY10!U250)/RealAuthFY10!U250),"",(RealAuthFY11!U250-RealAuthFY10!U250)/RealAuthFY10!U250)</f>
        <v>2.6648167212293059E-2</v>
      </c>
    </row>
    <row r="251" spans="1:21" s="51" customFormat="1" ht="11.5" x14ac:dyDescent="0.25">
      <c r="A251" s="51">
        <f>'FY2016 RPDC '!A247</f>
        <v>245</v>
      </c>
      <c r="B251" s="51">
        <f>'FY2016 RPDC '!B247</f>
        <v>5256</v>
      </c>
      <c r="C251" s="51">
        <f>'FY2016 RPDC '!C247</f>
        <v>5256</v>
      </c>
      <c r="D251" s="56" t="str">
        <f>'FY2016 RPDC '!D247</f>
        <v>PLEASANTVILLE</v>
      </c>
      <c r="E251" s="139">
        <f>IF(ISERROR((RealAuthFY11!E251-RealAuthFY10!E251)/RealAuthFY10!E251),"",(RealAuthFY11!E251-RealAuthFY10!E251)/RealAuthFY10!E251)</f>
        <v>4.5376578824263256E-2</v>
      </c>
      <c r="F251" s="139">
        <f>IF(ISERROR((RealAuthFY11!F251-RealAuthFY10!F251)/RealAuthFY10!F251),"",(RealAuthFY11!F251-RealAuthFY10!F251)/RealAuthFY10!F251)</f>
        <v>1.2566760917373547E-2</v>
      </c>
      <c r="G251" s="139">
        <f>IF(ISERROR((RealAuthFY11!G251-RealAuthFY10!G251)/RealAuthFY10!G251),"",(RealAuthFY11!G251-RealAuthFY10!G251)/RealAuthFY10!G251)</f>
        <v>5.8513524503026916E-2</v>
      </c>
      <c r="H251" s="139" t="str">
        <f>IF(ISERROR((RealAuthFY11!H251-RealAuthFY10!H251)/RealAuthFY10!H251),"",(RealAuthFY11!H251-RealAuthFY10!H251)/RealAuthFY10!H251)</f>
        <v/>
      </c>
      <c r="I251" s="139">
        <f>IF(ISERROR((RealAuthFY11!I251-RealAuthFY10!I251)/RealAuthFY10!I251),"",(RealAuthFY11!I251-RealAuthFY10!I251)/RealAuthFY10!I251)</f>
        <v>5.8513524503026916E-2</v>
      </c>
      <c r="J251" s="139">
        <f>IF(ISERROR((RealAuthFY11!J251-RealAuthFY10!J251)/RealAuthFY10!J251),"",(RealAuthFY11!J251-RealAuthFY10!J251)/RealAuthFY10!J251)</f>
        <v>9.1482963891459504E-2</v>
      </c>
      <c r="K251" s="139">
        <f>IF(ISERROR((RealAuthFY11!K251-RealAuthFY10!K251)/RealAuthFY10!K251),"",(RealAuthFY11!K251-RealAuthFY10!K251)/RealAuthFY10!K251)</f>
        <v>-1</v>
      </c>
      <c r="L251" s="139">
        <f>IF(ISERROR((RealAuthFY11!L251-RealAuthFY10!L251)/RealAuthFY10!L251),"",(RealAuthFY11!L251-RealAuthFY10!L251)/RealAuthFY10!L251)</f>
        <v>0.16564295621161085</v>
      </c>
      <c r="M251" s="139" t="str">
        <f>IF(ISERROR((RealAuthFY11!M251-RealAuthFY10!M251)/RealAuthFY10!M251),"",(RealAuthFY11!M251-RealAuthFY10!M251)/RealAuthFY10!M251)</f>
        <v/>
      </c>
      <c r="N251" s="139">
        <f>IF(ISERROR((RealAuthFY11!N251-RealAuthFY10!N251)/RealAuthFY10!N251),"",(RealAuthFY11!N251-RealAuthFY10!N251)/RealAuthFY10!N251)</f>
        <v>0</v>
      </c>
      <c r="O251" s="139" t="str">
        <f>IF(ISERROR((RealAuthFY11!O251-RealAuthFY10!O251)/RealAuthFY10!O251),"",(RealAuthFY11!O251-RealAuthFY10!O251)/RealAuthFY10!O251)</f>
        <v/>
      </c>
      <c r="P251" s="139">
        <f>IF(ISERROR((RealAuthFY11!P251-RealAuthFY10!P251)/RealAuthFY10!P251),"",(RealAuthFY11!P251-RealAuthFY10!P251)/RealAuthFY10!P251)</f>
        <v>-1</v>
      </c>
      <c r="Q251" s="139" t="str">
        <f>IF(ISERROR((RealAuthFY11!Q251-RealAuthFY10!Q251)/RealAuthFY10!Q251),"",(RealAuthFY11!Q251-RealAuthFY10!Q251)/RealAuthFY10!Q251)</f>
        <v/>
      </c>
      <c r="R251" s="139">
        <f>IF(ISERROR((RealAuthFY11!R251-RealAuthFY10!R251)/RealAuthFY10!R251),"",(RealAuthFY11!R251-RealAuthFY10!R251)/RealAuthFY10!R251)</f>
        <v>-8.4379612193306024E-7</v>
      </c>
      <c r="S251" s="139">
        <f>IF(ISERROR((RealAuthFY11!S251-RealAuthFY10!S251)/RealAuthFY10!S251),"",(RealAuthFY11!S251-RealAuthFY10!S251)/RealAuthFY10!S251)</f>
        <v>2.2216463366195893E-6</v>
      </c>
      <c r="T251" s="139">
        <f>IF(ISERROR((RealAuthFY11!T251-RealAuthFY10!T251)/RealAuthFY10!T251),"",(RealAuthFY11!T251-RealAuthFY10!T251)/RealAuthFY10!T251)</f>
        <v>2.2376420622135983E-6</v>
      </c>
      <c r="U251" s="139">
        <f>IF(ISERROR((RealAuthFY11!U251-RealAuthFY10!U251)/RealAuthFY10!U251),"",(RealAuthFY11!U251-RealAuthFY10!U251)/RealAuthFY10!U251)</f>
        <v>5.7386723141769326E-2</v>
      </c>
    </row>
    <row r="252" spans="1:21" s="51" customFormat="1" ht="11.5" x14ac:dyDescent="0.25">
      <c r="A252" s="51">
        <f>'FY2016 RPDC '!A248</f>
        <v>246</v>
      </c>
      <c r="B252" s="51">
        <f>'FY2016 RPDC '!B248</f>
        <v>5283</v>
      </c>
      <c r="C252" s="51">
        <f>'FY2016 RPDC '!C248</f>
        <v>5283</v>
      </c>
      <c r="D252" s="56" t="str">
        <f>'FY2016 RPDC '!D248</f>
        <v>POCAHONTAS</v>
      </c>
      <c r="E252" s="139">
        <f>IF(ISERROR((RealAuthFY11!E252-RealAuthFY10!E252)/RealAuthFY10!E252),"",(RealAuthFY11!E252-RealAuthFY10!E252)/RealAuthFY10!E252)</f>
        <v>-1.4910536779324055E-2</v>
      </c>
      <c r="F252" s="139">
        <f>IF(ISERROR((RealAuthFY11!F252-RealAuthFY10!F252)/RealAuthFY10!F252),"",(RealAuthFY11!F252-RealAuthFY10!F252)/RealAuthFY10!F252)</f>
        <v>1.2305799107829564E-2</v>
      </c>
      <c r="G252" s="139">
        <f>IF(ISERROR((RealAuthFY11!G252-RealAuthFY10!G252)/RealAuthFY10!G252),"",(RealAuthFY11!G252-RealAuthFY10!G252)/RealAuthFY10!G252)</f>
        <v>-2.788180176338818E-3</v>
      </c>
      <c r="H252" s="139" t="str">
        <f>IF(ISERROR((RealAuthFY11!H252-RealAuthFY10!H252)/RealAuthFY10!H252),"",(RealAuthFY11!H252-RealAuthFY10!H252)/RealAuthFY10!H252)</f>
        <v/>
      </c>
      <c r="I252" s="139">
        <f>IF(ISERROR((RealAuthFY11!I252-RealAuthFY10!I252)/RealAuthFY10!I252),"",(RealAuthFY11!I252-RealAuthFY10!I252)/RealAuthFY10!I252)</f>
        <v>1.0000000000000009E-2</v>
      </c>
      <c r="J252" s="139">
        <f>IF(ISERROR((RealAuthFY11!J252-RealAuthFY10!J252)/RealAuthFY10!J252),"",(RealAuthFY11!J252-RealAuthFY10!J252)/RealAuthFY10!J252)</f>
        <v>-7.1731276575492511E-2</v>
      </c>
      <c r="K252" s="139">
        <f>IF(ISERROR((RealAuthFY11!K252-RealAuthFY10!K252)/RealAuthFY10!K252),"",(RealAuthFY11!K252-RealAuthFY10!K252)/RealAuthFY10!K252)</f>
        <v>1.9376579612468407E-2</v>
      </c>
      <c r="L252" s="139">
        <f>IF(ISERROR((RealAuthFY11!L252-RealAuthFY10!L252)/RealAuthFY10!L252),"",(RealAuthFY11!L252-RealAuthFY10!L252)/RealAuthFY10!L252)</f>
        <v>0.39005897219882057</v>
      </c>
      <c r="M252" s="139" t="str">
        <f>IF(ISERROR((RealAuthFY11!M252-RealAuthFY10!M252)/RealAuthFY10!M252),"",(RealAuthFY11!M252-RealAuthFY10!M252)/RealAuthFY10!M252)</f>
        <v/>
      </c>
      <c r="N252" s="139">
        <f>IF(ISERROR((RealAuthFY11!N252-RealAuthFY10!N252)/RealAuthFY10!N252),"",(RealAuthFY11!N252-RealAuthFY10!N252)/RealAuthFY10!N252)</f>
        <v>0</v>
      </c>
      <c r="O252" s="139">
        <f>IF(ISERROR((RealAuthFY11!O252-RealAuthFY10!O252)/RealAuthFY10!O252),"",(RealAuthFY11!O252-RealAuthFY10!O252)/RealAuthFY10!O252)</f>
        <v>0</v>
      </c>
      <c r="P252" s="139" t="str">
        <f>IF(ISERROR((RealAuthFY11!P252-RealAuthFY10!P252)/RealAuthFY10!P252),"",(RealAuthFY11!P252-RealAuthFY10!P252)/RealAuthFY10!P252)</f>
        <v/>
      </c>
      <c r="Q252" s="139" t="str">
        <f>IF(ISERROR((RealAuthFY11!Q252-RealAuthFY10!Q252)/RealAuthFY10!Q252),"",(RealAuthFY11!Q252-RealAuthFY10!Q252)/RealAuthFY10!Q252)</f>
        <v/>
      </c>
      <c r="R252" s="139">
        <f>IF(ISERROR((RealAuthFY11!R252-RealAuthFY10!R252)/RealAuthFY10!R252),"",(RealAuthFY11!R252-RealAuthFY10!R252)/RealAuthFY10!R252)</f>
        <v>2.6230383247535793</v>
      </c>
      <c r="S252" s="139">
        <f>IF(ISERROR((RealAuthFY11!S252-RealAuthFY10!S252)/RealAuthFY10!S252),"",(RealAuthFY11!S252-RealAuthFY10!S252)/RealAuthFY10!S252)</f>
        <v>2.6233351336312016</v>
      </c>
      <c r="T252" s="139">
        <f>IF(ISERROR((RealAuthFY11!T252-RealAuthFY10!T252)/RealAuthFY10!T252),"",(RealAuthFY11!T252-RealAuthFY10!T252)/RealAuthFY10!T252)</f>
        <v>2.6228379073681638</v>
      </c>
      <c r="U252" s="139">
        <f>IF(ISERROR((RealAuthFY11!U252-RealAuthFY10!U252)/RealAuthFY10!U252),"",(RealAuthFY11!U252-RealAuthFY10!U252)/RealAuthFY10!U252)</f>
        <v>9.1587308666700507E-2</v>
      </c>
    </row>
    <row r="253" spans="1:21" s="51" customFormat="1" ht="11.5" x14ac:dyDescent="0.25">
      <c r="A253" s="51">
        <f>'FY2016 RPDC '!A249</f>
        <v>247</v>
      </c>
      <c r="B253" s="51">
        <f>'FY2016 RPDC '!B249</f>
        <v>5310</v>
      </c>
      <c r="C253" s="51">
        <f>'FY2016 RPDC '!C249</f>
        <v>5310</v>
      </c>
      <c r="D253" s="56" t="str">
        <f>'FY2016 RPDC '!D249</f>
        <v>POSTVILLE</v>
      </c>
      <c r="E253" s="139">
        <f>IF(ISERROR((RealAuthFY11!E253-RealAuthFY10!E253)/RealAuthFY10!E253),"",(RealAuthFY11!E253-RealAuthFY10!E253)/RealAuthFY10!E253)</f>
        <v>-1.9717882602759817E-3</v>
      </c>
      <c r="F253" s="139">
        <f>IF(ISERROR((RealAuthFY11!F253-RealAuthFY10!F253)/RealAuthFY10!F253),"",(RealAuthFY11!F253-RealAuthFY10!F253)/RealAuthFY10!F253)</f>
        <v>1.2541150650572191E-2</v>
      </c>
      <c r="G253" s="139">
        <f>IF(ISERROR((RealAuthFY11!G253-RealAuthFY10!G253)/RealAuthFY10!G253),"",(RealAuthFY11!G253-RealAuthFY10!G253)/RealAuthFY10!G253)</f>
        <v>1.0544561812313124E-2</v>
      </c>
      <c r="H253" s="139" t="str">
        <f>IF(ISERROR((RealAuthFY11!H253-RealAuthFY10!H253)/RealAuthFY10!H253),"",(RealAuthFY11!H253-RealAuthFY10!H253)/RealAuthFY10!H253)</f>
        <v/>
      </c>
      <c r="I253" s="139">
        <f>IF(ISERROR((RealAuthFY11!I253-RealAuthFY10!I253)/RealAuthFY10!I253),"",(RealAuthFY11!I253-RealAuthFY10!I253)/RealAuthFY10!I253)</f>
        <v>1.0544561812313124E-2</v>
      </c>
      <c r="J253" s="139">
        <f>IF(ISERROR((RealAuthFY11!J253-RealAuthFY10!J253)/RealAuthFY10!J253),"",(RealAuthFY11!J253-RealAuthFY10!J253)/RealAuthFY10!J253)</f>
        <v>0.53971347220740418</v>
      </c>
      <c r="K253" s="139">
        <f>IF(ISERROR((RealAuthFY11!K253-RealAuthFY10!K253)/RealAuthFY10!K253),"",(RealAuthFY11!K253-RealAuthFY10!K253)/RealAuthFY10!K253)</f>
        <v>-0.3509488084730803</v>
      </c>
      <c r="L253" s="139">
        <f>IF(ISERROR((RealAuthFY11!L253-RealAuthFY10!L253)/RealAuthFY10!L253),"",(RealAuthFY11!L253-RealAuthFY10!L253)/RealAuthFY10!L253)</f>
        <v>-5.4239692346488462E-2</v>
      </c>
      <c r="M253" s="139" t="str">
        <f>IF(ISERROR((RealAuthFY11!M253-RealAuthFY10!M253)/RealAuthFY10!M253),"",(RealAuthFY11!M253-RealAuthFY10!M253)/RealAuthFY10!M253)</f>
        <v/>
      </c>
      <c r="N253" s="139" t="str">
        <f>IF(ISERROR((RealAuthFY11!N253-RealAuthFY10!N253)/RealAuthFY10!N253),"",(RealAuthFY11!N253-RealAuthFY10!N253)/RealAuthFY10!N253)</f>
        <v/>
      </c>
      <c r="O253" s="139" t="str">
        <f>IF(ISERROR((RealAuthFY11!O253-RealAuthFY10!O253)/RealAuthFY10!O253),"",(RealAuthFY11!O253-RealAuthFY10!O253)/RealAuthFY10!O253)</f>
        <v/>
      </c>
      <c r="P253" s="139" t="str">
        <f>IF(ISERROR((RealAuthFY11!P253-RealAuthFY10!P253)/RealAuthFY10!P253),"",(RealAuthFY11!P253-RealAuthFY10!P253)/RealAuthFY10!P253)</f>
        <v/>
      </c>
      <c r="Q253" s="139" t="str">
        <f>IF(ISERROR((RealAuthFY11!Q253-RealAuthFY10!Q253)/RealAuthFY10!Q253),"",(RealAuthFY11!Q253-RealAuthFY10!Q253)/RealAuthFY10!Q253)</f>
        <v/>
      </c>
      <c r="R253" s="139">
        <f>IF(ISERROR((RealAuthFY11!R253-RealAuthFY10!R253)/RealAuthFY10!R253),"",(RealAuthFY11!R253-RealAuthFY10!R253)/RealAuthFY10!R253)</f>
        <v>-4.6491016740865562E-7</v>
      </c>
      <c r="S253" s="139">
        <f>IF(ISERROR((RealAuthFY11!S253-RealAuthFY10!S253)/RealAuthFY10!S253),"",(RealAuthFY11!S253-RealAuthFY10!S253)/RealAuthFY10!S253)</f>
        <v>-1.9912345855539601E-6</v>
      </c>
      <c r="T253" s="139">
        <f>IF(ISERROR((RealAuthFY11!T253-RealAuthFY10!T253)/RealAuthFY10!T253),"",(RealAuthFY11!T253-RealAuthFY10!T253)/RealAuthFY10!T253)</f>
        <v>3.9687154398743417E-6</v>
      </c>
      <c r="U253" s="139">
        <f>IF(ISERROR((RealAuthFY11!U253-RealAuthFY10!U253)/RealAuthFY10!U253),"",(RealAuthFY11!U253-RealAuthFY10!U253)/RealAuthFY10!U253)</f>
        <v>-9.7781087400593998E-3</v>
      </c>
    </row>
    <row r="254" spans="1:21" s="51" customFormat="1" ht="11.5" x14ac:dyDescent="0.25">
      <c r="A254" s="51">
        <f>'FY2016 RPDC '!A250</f>
        <v>248</v>
      </c>
      <c r="B254" s="51">
        <f>'FY2016 RPDC '!B250</f>
        <v>5323</v>
      </c>
      <c r="C254" s="51">
        <f>'FY2016 RPDC '!C250</f>
        <v>5325</v>
      </c>
      <c r="D254" s="56" t="str">
        <f>'FY2016 RPDC '!D250</f>
        <v>PRAIRIE VALLEY</v>
      </c>
      <c r="E254" s="139">
        <f>IF(ISERROR((RealAuthFY11!E254-RealAuthFY10!E254)/RealAuthFY10!E254),"",(RealAuthFY11!E254-RealAuthFY10!E254)/RealAuthFY10!E254)</f>
        <v>3.4399724802201583E-3</v>
      </c>
      <c r="F254" s="139">
        <f>IF(ISERROR((RealAuthFY11!F254-RealAuthFY10!F254)/RealAuthFY10!F254),"",(RealAuthFY11!F254-RealAuthFY10!F254)/RealAuthFY10!F254)</f>
        <v>1.2334258402713537E-2</v>
      </c>
      <c r="G254" s="139">
        <f>IF(ISERROR((RealAuthFY11!G254-RealAuthFY10!G254)/RealAuthFY10!G254),"",(RealAuthFY11!G254-RealAuthFY10!G254)/RealAuthFY10!G254)</f>
        <v>1.5816768143920888E-2</v>
      </c>
      <c r="H254" s="139">
        <f>IF(ISERROR((RealAuthFY11!H254-RealAuthFY10!H254)/RealAuthFY10!H254),"",(RealAuthFY11!H254-RealAuthFY10!H254)/RealAuthFY10!H254)</f>
        <v>-1</v>
      </c>
      <c r="I254" s="139">
        <f>IF(ISERROR((RealAuthFY11!I254-RealAuthFY10!I254)/RealAuthFY10!I254),"",(RealAuthFY11!I254-RealAuthFY10!I254)/RealAuthFY10!I254)</f>
        <v>2.8111980891476055E-3</v>
      </c>
      <c r="J254" s="139">
        <f>IF(ISERROR((RealAuthFY11!J254-RealAuthFY10!J254)/RealAuthFY10!J254),"",(RealAuthFY11!J254-RealAuthFY10!J254)/RealAuthFY10!J254)</f>
        <v>0.66472571619876597</v>
      </c>
      <c r="K254" s="139">
        <f>IF(ISERROR((RealAuthFY11!K254-RealAuthFY10!K254)/RealAuthFY10!K254),"",(RealAuthFY11!K254-RealAuthFY10!K254)/RealAuthFY10!K254)</f>
        <v>-1</v>
      </c>
      <c r="L254" s="139">
        <f>IF(ISERROR((RealAuthFY11!L254-RealAuthFY10!L254)/RealAuthFY10!L254),"",(RealAuthFY11!L254-RealAuthFY10!L254)/RealAuthFY10!L254)</f>
        <v>-8.7092900806492957E-2</v>
      </c>
      <c r="M254" s="139" t="str">
        <f>IF(ISERROR((RealAuthFY11!M254-RealAuthFY10!M254)/RealAuthFY10!M254),"",(RealAuthFY11!M254-RealAuthFY10!M254)/RealAuthFY10!M254)</f>
        <v/>
      </c>
      <c r="N254" s="139">
        <f>IF(ISERROR((RealAuthFY11!N254-RealAuthFY10!N254)/RealAuthFY10!N254),"",(RealAuthFY11!N254-RealAuthFY10!N254)/RealAuthFY10!N254)</f>
        <v>0</v>
      </c>
      <c r="O254" s="139" t="str">
        <f>IF(ISERROR((RealAuthFY11!O254-RealAuthFY10!O254)/RealAuthFY10!O254),"",(RealAuthFY11!O254-RealAuthFY10!O254)/RealAuthFY10!O254)</f>
        <v/>
      </c>
      <c r="P254" s="139" t="str">
        <f>IF(ISERROR((RealAuthFY11!P254-RealAuthFY10!P254)/RealAuthFY10!P254),"",(RealAuthFY11!P254-RealAuthFY10!P254)/RealAuthFY10!P254)</f>
        <v/>
      </c>
      <c r="Q254" s="139" t="str">
        <f>IF(ISERROR((RealAuthFY11!Q254-RealAuthFY10!Q254)/RealAuthFY10!Q254),"",(RealAuthFY11!Q254-RealAuthFY10!Q254)/RealAuthFY10!Q254)</f>
        <v/>
      </c>
      <c r="R254" s="139">
        <f>IF(ISERROR((RealAuthFY11!R254-RealAuthFY10!R254)/RealAuthFY10!R254),"",(RealAuthFY11!R254-RealAuthFY10!R254)/RealAuthFY10!R254)</f>
        <v>1.0551873538035328E-6</v>
      </c>
      <c r="S254" s="139">
        <f>IF(ISERROR((RealAuthFY11!S254-RealAuthFY10!S254)/RealAuthFY10!S254),"",(RealAuthFY11!S254-RealAuthFY10!S254)/RealAuthFY10!S254)</f>
        <v>-4.4534414958885095E-6</v>
      </c>
      <c r="T254" s="139">
        <f>IF(ISERROR((RealAuthFY11!T254-RealAuthFY10!T254)/RealAuthFY10!T254),"",(RealAuthFY11!T254-RealAuthFY10!T254)/RealAuthFY10!T254)</f>
        <v>-5.8133867970063777E-7</v>
      </c>
      <c r="U254" s="139">
        <f>IF(ISERROR((RealAuthFY11!U254-RealAuthFY10!U254)/RealAuthFY10!U254),"",(RealAuthFY11!U254-RealAuthFY10!U254)/RealAuthFY10!U254)</f>
        <v>-1.824108784133464E-2</v>
      </c>
    </row>
    <row r="255" spans="1:21" s="51" customFormat="1" ht="11.5" x14ac:dyDescent="0.25">
      <c r="A255" s="51">
        <f>'FY2016 RPDC '!A251</f>
        <v>249</v>
      </c>
      <c r="B255" s="51">
        <f>'FY2016 RPDC '!B251</f>
        <v>5328</v>
      </c>
      <c r="C255" s="51">
        <f>'FY2016 RPDC '!C251</f>
        <v>5328</v>
      </c>
      <c r="D255" s="56" t="str">
        <f>'FY2016 RPDC '!D251</f>
        <v>PRESCOTT</v>
      </c>
      <c r="E255" s="139">
        <f>IF(ISERROR((RealAuthFY11!E255-RealAuthFY10!E255)/RealAuthFY10!E255),"",(RealAuthFY11!E255-RealAuthFY10!E255)/RealAuthFY10!E255)</f>
        <v>5.4245283018868024E-2</v>
      </c>
      <c r="F255" s="139">
        <f>IF(ISERROR((RealAuthFY11!F255-RealAuthFY10!F255)/RealAuthFY10!F255),"",(RealAuthFY11!F255-RealAuthFY10!F255)/RealAuthFY10!F255)</f>
        <v>1.2230545788105795E-2</v>
      </c>
      <c r="G255" s="139">
        <f>IF(ISERROR((RealAuthFY11!G255-RealAuthFY10!G255)/RealAuthFY10!G255),"",(RealAuthFY11!G255-RealAuthFY10!G255)/RealAuthFY10!G255)</f>
        <v>6.7138893446095693E-2</v>
      </c>
      <c r="H255" s="139">
        <f>IF(ISERROR((RealAuthFY11!H255-RealAuthFY10!H255)/RealAuthFY10!H255),"",(RealAuthFY11!H255-RealAuthFY10!H255)/RealAuthFY10!H255)</f>
        <v>-1</v>
      </c>
      <c r="I255" s="139">
        <f>IF(ISERROR((RealAuthFY11!I255-RealAuthFY10!I255)/RealAuthFY10!I255),"",(RealAuthFY11!I255-RealAuthFY10!I255)/RealAuthFY10!I255)</f>
        <v>3.8883535785932087E-2</v>
      </c>
      <c r="J255" s="139">
        <f>IF(ISERROR((RealAuthFY11!J255-RealAuthFY10!J255)/RealAuthFY10!J255),"",(RealAuthFY11!J255-RealAuthFY10!J255)/RealAuthFY10!J255)</f>
        <v>0.11421753167286337</v>
      </c>
      <c r="K255" s="139">
        <f>IF(ISERROR((RealAuthFY11!K255-RealAuthFY10!K255)/RealAuthFY10!K255),"",(RealAuthFY11!K255-RealAuthFY10!K255)/RealAuthFY10!K255)</f>
        <v>1.0398751733703191</v>
      </c>
      <c r="L255" s="139">
        <f>IF(ISERROR((RealAuthFY11!L255-RealAuthFY10!L255)/RealAuthFY10!L255),"",(RealAuthFY11!L255-RealAuthFY10!L255)/RealAuthFY10!L255)</f>
        <v>0.21813822409773667</v>
      </c>
      <c r="M255" s="139">
        <f>IF(ISERROR((RealAuthFY11!M255-RealAuthFY10!M255)/RealAuthFY10!M255),"",(RealAuthFY11!M255-RealAuthFY10!M255)/RealAuthFY10!M255)</f>
        <v>-0.32004160887656036</v>
      </c>
      <c r="N255" s="139">
        <f>IF(ISERROR((RealAuthFY11!N255-RealAuthFY10!N255)/RealAuthFY10!N255),"",(RealAuthFY11!N255-RealAuthFY10!N255)/RealAuthFY10!N255)</f>
        <v>0</v>
      </c>
      <c r="O255" s="139" t="str">
        <f>IF(ISERROR((RealAuthFY11!O255-RealAuthFY10!O255)/RealAuthFY10!O255),"",(RealAuthFY11!O255-RealAuthFY10!O255)/RealAuthFY10!O255)</f>
        <v/>
      </c>
      <c r="P255" s="139">
        <f>IF(ISERROR((RealAuthFY11!P255-RealAuthFY10!P255)/RealAuthFY10!P255),"",(RealAuthFY11!P255-RealAuthFY10!P255)/RealAuthFY10!P255)</f>
        <v>-0.27147315236774316</v>
      </c>
      <c r="Q255" s="139" t="str">
        <f>IF(ISERROR((RealAuthFY11!Q255-RealAuthFY10!Q255)/RealAuthFY10!Q255),"",(RealAuthFY11!Q255-RealAuthFY10!Q255)/RealAuthFY10!Q255)</f>
        <v/>
      </c>
      <c r="R255" s="139">
        <f>IF(ISERROR((RealAuthFY11!R255-RealAuthFY10!R255)/RealAuthFY10!R255),"",(RealAuthFY11!R255-RealAuthFY10!R255)/RealAuthFY10!R255)</f>
        <v>2.8357298290647122E-7</v>
      </c>
      <c r="S255" s="139">
        <f>IF(ISERROR((RealAuthFY11!S255-RealAuthFY10!S255)/RealAuthFY10!S255),"",(RealAuthFY11!S255-RealAuthFY10!S255)/RealAuthFY10!S255)</f>
        <v>-3.0645184712121498E-6</v>
      </c>
      <c r="T255" s="139">
        <f>IF(ISERROR((RealAuthFY11!T255-RealAuthFY10!T255)/RealAuthFY10!T255),"",(RealAuthFY11!T255-RealAuthFY10!T255)/RealAuthFY10!T255)</f>
        <v>-1.3208568134203857E-6</v>
      </c>
      <c r="U255" s="139">
        <f>IF(ISERROR((RealAuthFY11!U255-RealAuthFY10!U255)/RealAuthFY10!U255),"",(RealAuthFY11!U255-RealAuthFY10!U255)/RealAuthFY10!U255)</f>
        <v>2.7165429007932732E-2</v>
      </c>
    </row>
    <row r="256" spans="1:21" s="51" customFormat="1" ht="11.5" x14ac:dyDescent="0.25">
      <c r="A256" s="51" t="e">
        <f>'FY2016 RPDC '!#REF!</f>
        <v>#REF!</v>
      </c>
      <c r="B256" s="51" t="e">
        <f>'FY2016 RPDC '!#REF!</f>
        <v>#REF!</v>
      </c>
      <c r="C256" s="51" t="e">
        <f>'FY2016 RPDC '!#REF!</f>
        <v>#REF!</v>
      </c>
      <c r="D256" s="56" t="e">
        <f>'FY2016 RPDC '!#REF!</f>
        <v>#REF!</v>
      </c>
      <c r="E256" s="139" t="str">
        <f>IF(ISERROR((RealAuthFY11!E256-RealAuthFY10!E256)/RealAuthFY10!E256),"",(RealAuthFY11!E256-RealAuthFY10!E256)/RealAuthFY10!E256)</f>
        <v/>
      </c>
      <c r="F256" s="139" t="str">
        <f>IF(ISERROR((RealAuthFY11!F256-RealAuthFY10!F256)/RealAuthFY10!F256),"",(RealAuthFY11!F256-RealAuthFY10!F256)/RealAuthFY10!F256)</f>
        <v/>
      </c>
      <c r="G256" s="139" t="str">
        <f>IF(ISERROR((RealAuthFY11!G256-RealAuthFY10!G256)/RealAuthFY10!G256),"",(RealAuthFY11!G256-RealAuthFY10!G256)/RealAuthFY10!G256)</f>
        <v/>
      </c>
      <c r="H256" s="139" t="str">
        <f>IF(ISERROR((RealAuthFY11!H256-RealAuthFY10!H256)/RealAuthFY10!H256),"",(RealAuthFY11!H256-RealAuthFY10!H256)/RealAuthFY10!H256)</f>
        <v/>
      </c>
      <c r="I256" s="139" t="str">
        <f>IF(ISERROR((RealAuthFY11!I256-RealAuthFY10!I256)/RealAuthFY10!I256),"",(RealAuthFY11!I256-RealAuthFY10!I256)/RealAuthFY10!I256)</f>
        <v/>
      </c>
      <c r="J256" s="139">
        <f>IF(ISERROR((RealAuthFY11!J256-RealAuthFY10!J256)/RealAuthFY10!J256),"",(RealAuthFY11!J256-RealAuthFY10!J256)/RealAuthFY10!J256)</f>
        <v>1.1608137794899633E-2</v>
      </c>
      <c r="K256" s="139">
        <f>IF(ISERROR((RealAuthFY11!K256-RealAuthFY10!K256)/RealAuthFY10!K256),"",(RealAuthFY11!K256-RealAuthFY10!K256)/RealAuthFY10!K256)</f>
        <v>0.58656420330887304</v>
      </c>
      <c r="L256" s="139">
        <f>IF(ISERROR((RealAuthFY11!L256-RealAuthFY10!L256)/RealAuthFY10!L256),"",(RealAuthFY11!L256-RealAuthFY10!L256)/RealAuthFY10!L256)</f>
        <v>-0.14546059319850271</v>
      </c>
      <c r="M256" s="139">
        <f>IF(ISERROR((RealAuthFY11!M256-RealAuthFY10!M256)/RealAuthFY10!M256),"",(RealAuthFY11!M256-RealAuthFY10!M256)/RealAuthFY10!M256)</f>
        <v>0.52990119604784192</v>
      </c>
      <c r="N256" s="139" t="str">
        <f>IF(ISERROR((RealAuthFY11!N256-RealAuthFY10!N256)/RealAuthFY10!N256),"",(RealAuthFY11!N256-RealAuthFY10!N256)/RealAuthFY10!N256)</f>
        <v/>
      </c>
      <c r="O256" s="139" t="str">
        <f>IF(ISERROR((RealAuthFY11!O256-RealAuthFY10!O256)/RealAuthFY10!O256),"",(RealAuthFY11!O256-RealAuthFY10!O256)/RealAuthFY10!O256)</f>
        <v/>
      </c>
      <c r="P256" s="139">
        <f>IF(ISERROR((RealAuthFY11!P256-RealAuthFY10!P256)/RealAuthFY10!P256),"",(RealAuthFY11!P256-RealAuthFY10!P256)/RealAuthFY10!P256)</f>
        <v>-0.42010434040550027</v>
      </c>
      <c r="Q256" s="139">
        <f>IF(ISERROR((RealAuthFY11!Q256-RealAuthFY10!Q256)/RealAuthFY10!Q256),"",(RealAuthFY11!Q256-RealAuthFY10!Q256)/RealAuthFY10!Q256)</f>
        <v>-0.16058518446932568</v>
      </c>
      <c r="R256" s="139" t="str">
        <f>IF(ISERROR((RealAuthFY11!R256-RealAuthFY10!R256)/RealAuthFY10!R256),"",(RealAuthFY11!R256-RealAuthFY10!R256)/RealAuthFY10!R256)</f>
        <v/>
      </c>
      <c r="S256" s="139" t="str">
        <f>IF(ISERROR((RealAuthFY11!S256-RealAuthFY10!S256)/RealAuthFY10!S256),"",(RealAuthFY11!S256-RealAuthFY10!S256)/RealAuthFY10!S256)</f>
        <v/>
      </c>
      <c r="T256" s="139" t="str">
        <f>IF(ISERROR((RealAuthFY11!T256-RealAuthFY10!T256)/RealAuthFY10!T256),"",(RealAuthFY11!T256-RealAuthFY10!T256)/RealAuthFY10!T256)</f>
        <v/>
      </c>
      <c r="U256" s="139" t="str">
        <f>IF(ISERROR((RealAuthFY11!U256-RealAuthFY10!U256)/RealAuthFY10!U256),"",(RealAuthFY11!U256-RealAuthFY10!U256)/RealAuthFY10!U256)</f>
        <v/>
      </c>
    </row>
    <row r="257" spans="1:21" s="51" customFormat="1" ht="11.5" x14ac:dyDescent="0.25">
      <c r="A257" s="51">
        <f>'FY2016 RPDC '!A252</f>
        <v>251</v>
      </c>
      <c r="B257" s="51">
        <f>'FY2016 RPDC '!B252</f>
        <v>5463</v>
      </c>
      <c r="C257" s="51">
        <f>'FY2016 RPDC '!C252</f>
        <v>5463</v>
      </c>
      <c r="D257" s="56" t="str">
        <f>'FY2016 RPDC '!D252</f>
        <v>RED OAK</v>
      </c>
      <c r="E257" s="139">
        <f>IF(ISERROR((RealAuthFY11!E257-RealAuthFY10!E257)/RealAuthFY10!E257),"",(RealAuthFY11!E257-RealAuthFY10!E257)/RealAuthFY10!E257)</f>
        <v>-3.214744963566224E-2</v>
      </c>
      <c r="F257" s="139">
        <f>IF(ISERROR((RealAuthFY11!F257-RealAuthFY10!F257)/RealAuthFY10!F257),"",(RealAuthFY11!F257-RealAuthFY10!F257)/RealAuthFY10!F257)</f>
        <v>1.2566760917373547E-2</v>
      </c>
      <c r="G257" s="139">
        <f>IF(ISERROR((RealAuthFY11!G257-RealAuthFY10!G257)/RealAuthFY10!G257),"",(RealAuthFY11!G257-RealAuthFY10!G257)/RealAuthFY10!G257)</f>
        <v>-1.9984678031963365E-2</v>
      </c>
      <c r="H257" s="139">
        <f>IF(ISERROR((RealAuthFY11!H257-RealAuthFY10!H257)/RealAuthFY10!H257),"",(RealAuthFY11!H257-RealAuthFY10!H257)/RealAuthFY10!H257)</f>
        <v>5.4072395833333236</v>
      </c>
      <c r="I257" s="139">
        <f>IF(ISERROR((RealAuthFY11!I257-RealAuthFY10!I257)/RealAuthFY10!I257),"",(RealAuthFY11!I257-RealAuthFY10!I257)/RealAuthFY10!I257)</f>
        <v>5.2954062834125772E-3</v>
      </c>
      <c r="J257" s="139">
        <f>IF(ISERROR((RealAuthFY11!J257-RealAuthFY10!J257)/RealAuthFY10!J257),"",(RealAuthFY11!J257-RealAuthFY10!J257)/RealAuthFY10!J257)</f>
        <v>8.6976532911381077E-2</v>
      </c>
      <c r="K257" s="139">
        <f>IF(ISERROR((RealAuthFY11!K257-RealAuthFY10!K257)/RealAuthFY10!K257),"",(RealAuthFY11!K257-RealAuthFY10!K257)/RealAuthFY10!K257)</f>
        <v>0.42728351126927638</v>
      </c>
      <c r="L257" s="139">
        <f>IF(ISERROR((RealAuthFY11!L257-RealAuthFY10!L257)/RealAuthFY10!L257),"",(RealAuthFY11!L257-RealAuthFY10!L257)/RealAuthFY10!L257)</f>
        <v>2.8103615763382137E-2</v>
      </c>
      <c r="M257" s="139">
        <f>IF(ISERROR((RealAuthFY11!M257-RealAuthFY10!M257)/RealAuthFY10!M257),"",(RealAuthFY11!M257-RealAuthFY10!M257)/RealAuthFY10!M257)</f>
        <v>-0.88006020913703564</v>
      </c>
      <c r="N257" s="139">
        <f>IF(ISERROR((RealAuthFY11!N257-RealAuthFY10!N257)/RealAuthFY10!N257),"",(RealAuthFY11!N257-RealAuthFY10!N257)/RealAuthFY10!N257)</f>
        <v>0</v>
      </c>
      <c r="O257" s="139" t="str">
        <f>IF(ISERROR((RealAuthFY11!O257-RealAuthFY10!O257)/RealAuthFY10!O257),"",(RealAuthFY11!O257-RealAuthFY10!O257)/RealAuthFY10!O257)</f>
        <v/>
      </c>
      <c r="P257" s="139">
        <f>IF(ISERROR((RealAuthFY11!P257-RealAuthFY10!P257)/RealAuthFY10!P257),"",(RealAuthFY11!P257-RealAuthFY10!P257)/RealAuthFY10!P257)</f>
        <v>0.42728351126927622</v>
      </c>
      <c r="Q257" s="139">
        <f>IF(ISERROR((RealAuthFY11!Q257-RealAuthFY10!Q257)/RealAuthFY10!Q257),"",(RealAuthFY11!Q257-RealAuthFY10!Q257)/RealAuthFY10!Q257)</f>
        <v>0.30586131849676995</v>
      </c>
      <c r="R257" s="139">
        <f>IF(ISERROR((RealAuthFY11!R257-RealAuthFY10!R257)/RealAuthFY10!R257),"",(RealAuthFY11!R257-RealAuthFY10!R257)/RealAuthFY10!R257)</f>
        <v>3.3495941983254601E-8</v>
      </c>
      <c r="S257" s="139">
        <f>IF(ISERROR((RealAuthFY11!S257-RealAuthFY10!S257)/RealAuthFY10!S257),"",(RealAuthFY11!S257-RealAuthFY10!S257)/RealAuthFY10!S257)</f>
        <v>8.1543392302885532E-7</v>
      </c>
      <c r="T257" s="139">
        <f>IF(ISERROR((RealAuthFY11!T257-RealAuthFY10!T257)/RealAuthFY10!T257),"",(RealAuthFY11!T257-RealAuthFY10!T257)/RealAuthFY10!T257)</f>
        <v>5.6895458578243068E-7</v>
      </c>
      <c r="U257" s="139">
        <f>IF(ISERROR((RealAuthFY11!U257-RealAuthFY10!U257)/RealAuthFY10!U257),"",(RealAuthFY11!U257-RealAuthFY10!U257)/RealAuthFY10!U257)</f>
        <v>-5.1318122478953712E-3</v>
      </c>
    </row>
    <row r="258" spans="1:21" s="51" customFormat="1" ht="11.5" x14ac:dyDescent="0.25">
      <c r="A258" s="51">
        <f>'FY2016 RPDC '!A253</f>
        <v>252</v>
      </c>
      <c r="B258" s="51">
        <f>'FY2016 RPDC '!B253</f>
        <v>5486</v>
      </c>
      <c r="C258" s="51">
        <f>'FY2016 RPDC '!C253</f>
        <v>5486</v>
      </c>
      <c r="D258" s="56" t="str">
        <f>'FY2016 RPDC '!D253</f>
        <v>REMSEN-UNION</v>
      </c>
      <c r="E258" s="139">
        <f>IF(ISERROR((RealAuthFY11!E258-RealAuthFY10!E258)/RealAuthFY10!E258),"",(RealAuthFY11!E258-RealAuthFY10!E258)/RealAuthFY10!E258)</f>
        <v>-2.4954978132235628E-2</v>
      </c>
      <c r="F258" s="139">
        <f>IF(ISERROR((RealAuthFY11!F258-RealAuthFY10!F258)/RealAuthFY10!F258),"",(RealAuthFY11!F258-RealAuthFY10!F258)/RealAuthFY10!F258)</f>
        <v>1.2525442304681384E-2</v>
      </c>
      <c r="G258" s="139">
        <f>IF(ISERROR((RealAuthFY11!G258-RealAuthFY10!G258)/RealAuthFY10!G258),"",(RealAuthFY11!G258-RealAuthFY10!G258)/RealAuthFY10!G258)</f>
        <v>-1.2742147733026347E-2</v>
      </c>
      <c r="H258" s="139" t="str">
        <f>IF(ISERROR((RealAuthFY11!H258-RealAuthFY10!H258)/RealAuthFY10!H258),"",(RealAuthFY11!H258-RealAuthFY10!H258)/RealAuthFY10!H258)</f>
        <v/>
      </c>
      <c r="I258" s="139">
        <f>IF(ISERROR((RealAuthFY11!I258-RealAuthFY10!I258)/RealAuthFY10!I258),"",(RealAuthFY11!I258-RealAuthFY10!I258)/RealAuthFY10!I258)</f>
        <v>1.0000000000000007E-2</v>
      </c>
      <c r="J258" s="139">
        <f>IF(ISERROR((RealAuthFY11!J258-RealAuthFY10!J258)/RealAuthFY10!J258),"",(RealAuthFY11!J258-RealAuthFY10!J258)/RealAuthFY10!J258)</f>
        <v>-5.548033345705293E-2</v>
      </c>
      <c r="K258" s="139">
        <f>IF(ISERROR((RealAuthFY11!K258-RealAuthFY10!K258)/RealAuthFY10!K258),"",(RealAuthFY11!K258-RealAuthFY10!K258)/RealAuthFY10!K258)</f>
        <v>1.5498439667128987</v>
      </c>
      <c r="L258" s="139">
        <f>IF(ISERROR((RealAuthFY11!L258-RealAuthFY10!L258)/RealAuthFY10!L258),"",(RealAuthFY11!L258-RealAuthFY10!L258)/RealAuthFY10!L258)</f>
        <v>0.1541399007226805</v>
      </c>
      <c r="M258" s="139" t="str">
        <f>IF(ISERROR((RealAuthFY11!M258-RealAuthFY10!M258)/RealAuthFY10!M258),"",(RealAuthFY11!M258-RealAuthFY10!M258)/RealAuthFY10!M258)</f>
        <v/>
      </c>
      <c r="N258" s="139">
        <f>IF(ISERROR((RealAuthFY11!N258-RealAuthFY10!N258)/RealAuthFY10!N258),"",(RealAuthFY11!N258-RealAuthFY10!N258)/RealAuthFY10!N258)</f>
        <v>0</v>
      </c>
      <c r="O258" s="139" t="str">
        <f>IF(ISERROR((RealAuthFY11!O258-RealAuthFY10!O258)/RealAuthFY10!O258),"",(RealAuthFY11!O258-RealAuthFY10!O258)/RealAuthFY10!O258)</f>
        <v/>
      </c>
      <c r="P258" s="139" t="str">
        <f>IF(ISERROR((RealAuthFY11!P258-RealAuthFY10!P258)/RealAuthFY10!P258),"",(RealAuthFY11!P258-RealAuthFY10!P258)/RealAuthFY10!P258)</f>
        <v/>
      </c>
      <c r="Q258" s="139">
        <f>IF(ISERROR((RealAuthFY11!Q258-RealAuthFY10!Q258)/RealAuthFY10!Q258),"",(RealAuthFY11!Q258-RealAuthFY10!Q258)/RealAuthFY10!Q258)</f>
        <v>0.28436584989983055</v>
      </c>
      <c r="R258" s="139">
        <f>IF(ISERROR((RealAuthFY11!R258-RealAuthFY10!R258)/RealAuthFY10!R258),"",(RealAuthFY11!R258-RealAuthFY10!R258)/RealAuthFY10!R258)</f>
        <v>-1.0051162190035056E-6</v>
      </c>
      <c r="S258" s="139">
        <f>IF(ISERROR((RealAuthFY11!S258-RealAuthFY10!S258)/RealAuthFY10!S258),"",(RealAuthFY11!S258-RealAuthFY10!S258)/RealAuthFY10!S258)</f>
        <v>8.6850802707948522E-6</v>
      </c>
      <c r="T258" s="139">
        <f>IF(ISERROR((RealAuthFY11!T258-RealAuthFY10!T258)/RealAuthFY10!T258),"",(RealAuthFY11!T258-RealAuthFY10!T258)/RealAuthFY10!T258)</f>
        <v>3.98496164032292E-6</v>
      </c>
      <c r="U258" s="139">
        <f>IF(ISERROR((RealAuthFY11!U258-RealAuthFY10!U258)/RealAuthFY10!U258),"",(RealAuthFY11!U258-RealAuthFY10!U258)/RealAuthFY10!U258)</f>
        <v>2.5121739114607303E-2</v>
      </c>
    </row>
    <row r="259" spans="1:21" s="51" customFormat="1" ht="11.5" x14ac:dyDescent="0.25">
      <c r="A259" s="51">
        <f>'FY2016 RPDC '!A254</f>
        <v>253</v>
      </c>
      <c r="B259" s="51">
        <f>'FY2016 RPDC '!B254</f>
        <v>5508</v>
      </c>
      <c r="C259" s="51">
        <f>'FY2016 RPDC '!C254</f>
        <v>5508</v>
      </c>
      <c r="D259" s="56" t="str">
        <f>'FY2016 RPDC '!D254</f>
        <v>RICEVILLE</v>
      </c>
      <c r="E259" s="139">
        <f>IF(ISERROR((RealAuthFY11!E259-RealAuthFY10!E259)/RealAuthFY10!E259),"",(RealAuthFY11!E259-RealAuthFY10!E259)/RealAuthFY10!E259)</f>
        <v>1.4584023864766437E-2</v>
      </c>
      <c r="F259" s="139">
        <f>IF(ISERROR((RealAuthFY11!F259-RealAuthFY10!F259)/RealAuthFY10!F259),"",(RealAuthFY11!F259-RealAuthFY10!F259)/RealAuthFY10!F259)</f>
        <v>1.2566760917373547E-2</v>
      </c>
      <c r="G259" s="139">
        <f>IF(ISERROR((RealAuthFY11!G259-RealAuthFY10!G259)/RealAuthFY10!G259),"",(RealAuthFY11!G259-RealAuthFY10!G259)/RealAuthFY10!G259)</f>
        <v>2.7334165702569319E-2</v>
      </c>
      <c r="H259" s="139" t="str">
        <f>IF(ISERROR((RealAuthFY11!H259-RealAuthFY10!H259)/RealAuthFY10!H259),"",(RealAuthFY11!H259-RealAuthFY10!H259)/RealAuthFY10!H259)</f>
        <v/>
      </c>
      <c r="I259" s="139">
        <f>IF(ISERROR((RealAuthFY11!I259-RealAuthFY10!I259)/RealAuthFY10!I259),"",(RealAuthFY11!I259-RealAuthFY10!I259)/RealAuthFY10!I259)</f>
        <v>2.7334165702569319E-2</v>
      </c>
      <c r="J259" s="139">
        <f>IF(ISERROR((RealAuthFY11!J259-RealAuthFY10!J259)/RealAuthFY10!J259),"",(RealAuthFY11!J259-RealAuthFY10!J259)/RealAuthFY10!J259)</f>
        <v>-0.24200930987727889</v>
      </c>
      <c r="K259" s="139">
        <f>IF(ISERROR((RealAuthFY11!K259-RealAuthFY10!K259)/RealAuthFY10!K259),"",(RealAuthFY11!K259-RealAuthFY10!K259)/RealAuthFY10!K259)</f>
        <v>15.105995284607612</v>
      </c>
      <c r="L259" s="139">
        <f>IF(ISERROR((RealAuthFY11!L259-RealAuthFY10!L259)/RealAuthFY10!L259),"",(RealAuthFY11!L259-RealAuthFY10!L259)/RealAuthFY10!L259)</f>
        <v>0.14504214785661901</v>
      </c>
      <c r="M259" s="139">
        <f>IF(ISERROR((RealAuthFY11!M259-RealAuthFY10!M259)/RealAuthFY10!M259),"",(RealAuthFY11!M259-RealAuthFY10!M259)/RealAuthFY10!M259)</f>
        <v>7.8684910744358376</v>
      </c>
      <c r="N259" s="139">
        <f>IF(ISERROR((RealAuthFY11!N259-RealAuthFY10!N259)/RealAuthFY10!N259),"",(RealAuthFY11!N259-RealAuthFY10!N259)/RealAuthFY10!N259)</f>
        <v>0</v>
      </c>
      <c r="O259" s="139" t="str">
        <f>IF(ISERROR((RealAuthFY11!O259-RealAuthFY10!O259)/RealAuthFY10!O259),"",(RealAuthFY11!O259-RealAuthFY10!O259)/RealAuthFY10!O259)</f>
        <v/>
      </c>
      <c r="P259" s="139">
        <f>IF(ISERROR((RealAuthFY11!P259-RealAuthFY10!P259)/RealAuthFY10!P259),"",(RealAuthFY11!P259-RealAuthFY10!P259)/RealAuthFY10!P259)</f>
        <v>1.9366790165038637E-2</v>
      </c>
      <c r="Q259" s="139">
        <f>IF(ISERROR((RealAuthFY11!Q259-RealAuthFY10!Q259)/RealAuthFY10!Q259),"",(RealAuthFY11!Q259-RealAuthFY10!Q259)/RealAuthFY10!Q259)</f>
        <v>-9.0835024987938398E-2</v>
      </c>
      <c r="R259" s="139">
        <f>IF(ISERROR((RealAuthFY11!R259-RealAuthFY10!R259)/RealAuthFY10!R259),"",(RealAuthFY11!R259-RealAuthFY10!R259)/RealAuthFY10!R259)</f>
        <v>-1.2989025157771202E-6</v>
      </c>
      <c r="S259" s="139">
        <f>IF(ISERROR((RealAuthFY11!S259-RealAuthFY10!S259)/RealAuthFY10!S259),"",(RealAuthFY11!S259-RealAuthFY10!S259)/RealAuthFY10!S259)</f>
        <v>-8.9817451644405849E-6</v>
      </c>
      <c r="T259" s="139">
        <f>IF(ISERROR((RealAuthFY11!T259-RealAuthFY10!T259)/RealAuthFY10!T259),"",(RealAuthFY11!T259-RealAuthFY10!T259)/RealAuthFY10!T259)</f>
        <v>1.2306522857826478E-5</v>
      </c>
      <c r="U259" s="139">
        <f>IF(ISERROR((RealAuthFY11!U259-RealAuthFY10!U259)/RealAuthFY10!U259),"",(RealAuthFY11!U259-RealAuthFY10!U259)/RealAuthFY10!U259)</f>
        <v>-1.3161058330006178E-2</v>
      </c>
    </row>
    <row r="260" spans="1:21" s="51" customFormat="1" ht="11.5" x14ac:dyDescent="0.25">
      <c r="A260" s="51">
        <f>'FY2016 RPDC '!A255</f>
        <v>254</v>
      </c>
      <c r="B260" s="51">
        <f>'FY2016 RPDC '!B255</f>
        <v>1975</v>
      </c>
      <c r="C260" s="51">
        <f>'FY2016 RPDC '!C255</f>
        <v>1975</v>
      </c>
      <c r="D260" s="56" t="str">
        <f>'FY2016 RPDC '!D255</f>
        <v>RIVER VALLEY</v>
      </c>
      <c r="E260" s="139">
        <f>IF(ISERROR((RealAuthFY11!E260-RealAuthFY10!E260)/RealAuthFY10!E260),"",(RealAuthFY11!E260-RealAuthFY10!E260)/RealAuthFY10!E260)</f>
        <v>-2.6066350710900472E-2</v>
      </c>
      <c r="F260" s="139">
        <f>IF(ISERROR((RealAuthFY11!F260-RealAuthFY10!F260)/RealAuthFY10!F260),"",(RealAuthFY11!F260-RealAuthFY10!F260)/RealAuthFY10!F260)</f>
        <v>1.2549019607843137E-2</v>
      </c>
      <c r="G260" s="139">
        <f>IF(ISERROR((RealAuthFY11!G260-RealAuthFY10!G260)/RealAuthFY10!G260),"",(RealAuthFY11!G260-RealAuthFY10!G260)/RealAuthFY10!G260)</f>
        <v>-1.3844438249233343E-2</v>
      </c>
      <c r="H260" s="139" t="str">
        <f>IF(ISERROR((RealAuthFY11!H260-RealAuthFY10!H260)/RealAuthFY10!H260),"",(RealAuthFY11!H260-RealAuthFY10!H260)/RealAuthFY10!H260)</f>
        <v/>
      </c>
      <c r="I260" s="139">
        <f>IF(ISERROR((RealAuthFY11!I260-RealAuthFY10!I260)/RealAuthFY10!I260),"",(RealAuthFY11!I260-RealAuthFY10!I260)/RealAuthFY10!I260)</f>
        <v>0.01</v>
      </c>
      <c r="J260" s="139">
        <f>IF(ISERROR((RealAuthFY11!J260-RealAuthFY10!J260)/RealAuthFY10!J260),"",(RealAuthFY11!J260-RealAuthFY10!J260)/RealAuthFY10!J260)</f>
        <v>0.49042262085740357</v>
      </c>
      <c r="K260" s="139">
        <f>IF(ISERROR((RealAuthFY11!K260-RealAuthFY10!K260)/RealAuthFY10!K260),"",(RealAuthFY11!K260-RealAuthFY10!K260)/RealAuthFY10!K260)</f>
        <v>25.105928853754939</v>
      </c>
      <c r="L260" s="139">
        <f>IF(ISERROR((RealAuthFY11!L260-RealAuthFY10!L260)/RealAuthFY10!L260),"",(RealAuthFY11!L260-RealAuthFY10!L260)/RealAuthFY10!L260)</f>
        <v>-0.36264822134387353</v>
      </c>
      <c r="M260" s="139" t="str">
        <f>IF(ISERROR((RealAuthFY11!M260-RealAuthFY10!M260)/RealAuthFY10!M260),"",(RealAuthFY11!M260-RealAuthFY10!M260)/RealAuthFY10!M260)</f>
        <v/>
      </c>
      <c r="N260" s="139">
        <f>IF(ISERROR((RealAuthFY11!N260-RealAuthFY10!N260)/RealAuthFY10!N260),"",(RealAuthFY11!N260-RealAuthFY10!N260)/RealAuthFY10!N260)</f>
        <v>0</v>
      </c>
      <c r="O260" s="139" t="str">
        <f>IF(ISERROR((RealAuthFY11!O260-RealAuthFY10!O260)/RealAuthFY10!O260),"",(RealAuthFY11!O260-RealAuthFY10!O260)/RealAuthFY10!O260)</f>
        <v/>
      </c>
      <c r="P260" s="139">
        <f>IF(ISERROR((RealAuthFY11!P260-RealAuthFY10!P260)/RealAuthFY10!P260),"",(RealAuthFY11!P260-RealAuthFY10!P260)/RealAuthFY10!P260)</f>
        <v>1.9762845849802334E-2</v>
      </c>
      <c r="Q260" s="139" t="str">
        <f>IF(ISERROR((RealAuthFY11!Q260-RealAuthFY10!Q260)/RealAuthFY10!Q260),"",(RealAuthFY11!Q260-RealAuthFY10!Q260)/RealAuthFY10!Q260)</f>
        <v/>
      </c>
      <c r="R260" s="139">
        <f>IF(ISERROR((RealAuthFY11!R260-RealAuthFY10!R260)/RealAuthFY10!R260),"",(RealAuthFY11!R260-RealAuthFY10!R260)/RealAuthFY10!R260)</f>
        <v>0.98401204459741387</v>
      </c>
      <c r="S260" s="139">
        <f>IF(ISERROR((RealAuthFY11!S260-RealAuthFY10!S260)/RealAuthFY10!S260),"",(RealAuthFY11!S260-RealAuthFY10!S260)/RealAuthFY10!S260)</f>
        <v>0.98412845472281851</v>
      </c>
      <c r="T260" s="139">
        <f>IF(ISERROR((RealAuthFY11!T260-RealAuthFY10!T260)/RealAuthFY10!T260),"",(RealAuthFY11!T260-RealAuthFY10!T260)/RealAuthFY10!T260)</f>
        <v>0.98412118970682616</v>
      </c>
      <c r="U260" s="139">
        <f>IF(ISERROR((RealAuthFY11!U260-RealAuthFY10!U260)/RealAuthFY10!U260),"",(RealAuthFY11!U260-RealAuthFY10!U260)/RealAuthFY10!U260)</f>
        <v>7.8588135710012691E-2</v>
      </c>
    </row>
    <row r="261" spans="1:21" s="51" customFormat="1" ht="11.5" x14ac:dyDescent="0.25">
      <c r="A261" s="51">
        <f>'FY2016 RPDC '!A256</f>
        <v>255</v>
      </c>
      <c r="B261" s="51">
        <f>'FY2016 RPDC '!B256</f>
        <v>4824</v>
      </c>
      <c r="C261" s="51">
        <f>'FY2016 RPDC '!C256</f>
        <v>5510</v>
      </c>
      <c r="D261" s="56" t="str">
        <f>'FY2016 RPDC '!D256</f>
        <v>RIVERSIDE</v>
      </c>
      <c r="E261" s="139">
        <f>IF(ISERROR((RealAuthFY11!E261-RealAuthFY10!E261)/RealAuthFY10!E261),"",(RealAuthFY11!E261-RealAuthFY10!E261)/RealAuthFY10!E261)</f>
        <v>-4.0532959326788187E-2</v>
      </c>
      <c r="F261" s="139">
        <f>IF(ISERROR((RealAuthFY11!F261-RealAuthFY10!F261)/RealAuthFY10!F261),"",(RealAuthFY11!F261-RealAuthFY10!F261)/RealAuthFY10!F261)</f>
        <v>1.2566760917373547E-2</v>
      </c>
      <c r="G261" s="139">
        <f>IF(ISERROR((RealAuthFY11!G261-RealAuthFY10!G261)/RealAuthFY10!G261),"",(RealAuthFY11!G261-RealAuthFY10!G261)/RealAuthFY10!G261)</f>
        <v>-2.8475566418547923E-2</v>
      </c>
      <c r="H261" s="139" t="str">
        <f>IF(ISERROR((RealAuthFY11!H261-RealAuthFY10!H261)/RealAuthFY10!H261),"",(RealAuthFY11!H261-RealAuthFY10!H261)/RealAuthFY10!H261)</f>
        <v/>
      </c>
      <c r="I261" s="139">
        <f>IF(ISERROR((RealAuthFY11!I261-RealAuthFY10!I261)/RealAuthFY10!I261),"",(RealAuthFY11!I261-RealAuthFY10!I261)/RealAuthFY10!I261)</f>
        <v>1.0000000000000016E-2</v>
      </c>
      <c r="J261" s="139">
        <f>IF(ISERROR((RealAuthFY11!J261-RealAuthFY10!J261)/RealAuthFY10!J261),"",(RealAuthFY11!J261-RealAuthFY10!J261)/RealAuthFY10!J261)</f>
        <v>6.4235915254619705E-2</v>
      </c>
      <c r="K261" s="139">
        <f>IF(ISERROR((RealAuthFY11!K261-RealAuthFY10!K261)/RealAuthFY10!K261),"",(RealAuthFY11!K261-RealAuthFY10!K261)/RealAuthFY10!K261)</f>
        <v>-0.40506256126391049</v>
      </c>
      <c r="L261" s="139">
        <f>IF(ISERROR((RealAuthFY11!L261-RealAuthFY10!L261)/RealAuthFY10!L261),"",(RealAuthFY11!L261-RealAuthFY10!L261)/RealAuthFY10!L261)</f>
        <v>1.9892752119010551E-2</v>
      </c>
      <c r="M261" s="139" t="str">
        <f>IF(ISERROR((RealAuthFY11!M261-RealAuthFY10!M261)/RealAuthFY10!M261),"",(RealAuthFY11!M261-RealAuthFY10!M261)/RealAuthFY10!M261)</f>
        <v/>
      </c>
      <c r="N261" s="139">
        <f>IF(ISERROR((RealAuthFY11!N261-RealAuthFY10!N261)/RealAuthFY10!N261),"",(RealAuthFY11!N261-RealAuthFY10!N261)/RealAuthFY10!N261)</f>
        <v>0</v>
      </c>
      <c r="O261" s="139" t="str">
        <f>IF(ISERROR((RealAuthFY11!O261-RealAuthFY10!O261)/RealAuthFY10!O261),"",(RealAuthFY11!O261-RealAuthFY10!O261)/RealAuthFY10!O261)</f>
        <v/>
      </c>
      <c r="P261" s="139">
        <f>IF(ISERROR((RealAuthFY11!P261-RealAuthFY10!P261)/RealAuthFY10!P261),"",(RealAuthFY11!P261-RealAuthFY10!P261)/RealAuthFY10!P261)</f>
        <v>-0.45405740915982373</v>
      </c>
      <c r="Q261" s="139" t="str">
        <f>IF(ISERROR((RealAuthFY11!Q261-RealAuthFY10!Q261)/RealAuthFY10!Q261),"",(RealAuthFY11!Q261-RealAuthFY10!Q261)/RealAuthFY10!Q261)</f>
        <v/>
      </c>
      <c r="R261" s="139">
        <f>IF(ISERROR((RealAuthFY11!R261-RealAuthFY10!R261)/RealAuthFY10!R261),"",(RealAuthFY11!R261-RealAuthFY10!R261)/RealAuthFY10!R261)</f>
        <v>0.1546916170221565</v>
      </c>
      <c r="S261" s="139">
        <f>IF(ISERROR((RealAuthFY11!S261-RealAuthFY10!S261)/RealAuthFY10!S261),"",(RealAuthFY11!S261-RealAuthFY10!S261)/RealAuthFY10!S261)</f>
        <v>0.15465359719349517</v>
      </c>
      <c r="T261" s="139">
        <f>IF(ISERROR((RealAuthFY11!T261-RealAuthFY10!T261)/RealAuthFY10!T261),"",(RealAuthFY11!T261-RealAuthFY10!T261)/RealAuthFY10!T261)</f>
        <v>0.1546697132372632</v>
      </c>
      <c r="U261" s="139">
        <f>IF(ISERROR((RealAuthFY11!U261-RealAuthFY10!U261)/RealAuthFY10!U261),"",(RealAuthFY11!U261-RealAuthFY10!U261)/RealAuthFY10!U261)</f>
        <v>5.7721448211291307E-3</v>
      </c>
    </row>
    <row r="262" spans="1:21" s="51" customFormat="1" ht="11.5" x14ac:dyDescent="0.25">
      <c r="A262" s="51">
        <f>'FY2016 RPDC '!A257</f>
        <v>256</v>
      </c>
      <c r="B262" s="51">
        <f>'FY2016 RPDC '!B257</f>
        <v>5607</v>
      </c>
      <c r="C262" s="51">
        <f>'FY2016 RPDC '!C257</f>
        <v>5607</v>
      </c>
      <c r="D262" s="56" t="str">
        <f>'FY2016 RPDC '!D257</f>
        <v>ROCK VALLEY</v>
      </c>
      <c r="E262" s="139">
        <f>IF(ISERROR((RealAuthFY11!E262-RealAuthFY10!E262)/RealAuthFY10!E262),"",(RealAuthFY11!E262-RealAuthFY10!E262)/RealAuthFY10!E262)</f>
        <v>5.3909952606635031E-2</v>
      </c>
      <c r="F262" s="139">
        <f>IF(ISERROR((RealAuthFY11!F262-RealAuthFY10!F262)/RealAuthFY10!F262),"",(RealAuthFY11!F262-RealAuthFY10!F262)/RealAuthFY10!F262)</f>
        <v>1.2486343062275636E-2</v>
      </c>
      <c r="G262" s="139">
        <f>IF(ISERROR((RealAuthFY11!G262-RealAuthFY10!G262)/RealAuthFY10!G262),"",(RealAuthFY11!G262-RealAuthFY10!G262)/RealAuthFY10!G262)</f>
        <v>6.7069532497181047E-2</v>
      </c>
      <c r="H262" s="139" t="str">
        <f>IF(ISERROR((RealAuthFY11!H262-RealAuthFY10!H262)/RealAuthFY10!H262),"",(RealAuthFY11!H262-RealAuthFY10!H262)/RealAuthFY10!H262)</f>
        <v/>
      </c>
      <c r="I262" s="139">
        <f>IF(ISERROR((RealAuthFY11!I262-RealAuthFY10!I262)/RealAuthFY10!I262),"",(RealAuthFY11!I262-RealAuthFY10!I262)/RealAuthFY10!I262)</f>
        <v>6.7069532497181047E-2</v>
      </c>
      <c r="J262" s="139">
        <f>IF(ISERROR((RealAuthFY11!J262-RealAuthFY10!J262)/RealAuthFY10!J262),"",(RealAuthFY11!J262-RealAuthFY10!J262)/RealAuthFY10!J262)</f>
        <v>-8.8929521276595744E-2</v>
      </c>
      <c r="K262" s="139">
        <f>IF(ISERROR((RealAuthFY11!K262-RealAuthFY10!K262)/RealAuthFY10!K262),"",(RealAuthFY11!K262-RealAuthFY10!K262)/RealAuthFY10!K262)</f>
        <v>-0.4174107142857143</v>
      </c>
      <c r="L262" s="139">
        <f>IF(ISERROR((RealAuthFY11!L262-RealAuthFY10!L262)/RealAuthFY10!L262),"",(RealAuthFY11!L262-RealAuthFY10!L262)/RealAuthFY10!L262)</f>
        <v>0.14858583860759494</v>
      </c>
      <c r="M262" s="139" t="str">
        <f>IF(ISERROR((RealAuthFY11!M262-RealAuthFY10!M262)/RealAuthFY10!M262),"",(RealAuthFY11!M262-RealAuthFY10!M262)/RealAuthFY10!M262)</f>
        <v/>
      </c>
      <c r="N262" s="139">
        <f>IF(ISERROR((RealAuthFY11!N262-RealAuthFY10!N262)/RealAuthFY10!N262),"",(RealAuthFY11!N262-RealAuthFY10!N262)/RealAuthFY10!N262)</f>
        <v>0</v>
      </c>
      <c r="O262" s="139" t="str">
        <f>IF(ISERROR((RealAuthFY11!O262-RealAuthFY10!O262)/RealAuthFY10!O262),"",(RealAuthFY11!O262-RealAuthFY10!O262)/RealAuthFY10!O262)</f>
        <v/>
      </c>
      <c r="P262" s="139">
        <f>IF(ISERROR((RealAuthFY11!P262-RealAuthFY10!P262)/RealAuthFY10!P262),"",(RealAuthFY11!P262-RealAuthFY10!P262)/RealAuthFY10!P262)</f>
        <v>-1</v>
      </c>
      <c r="Q262" s="139" t="str">
        <f>IF(ISERROR((RealAuthFY11!Q262-RealAuthFY10!Q262)/RealAuthFY10!Q262),"",(RealAuthFY11!Q262-RealAuthFY10!Q262)/RealAuthFY10!Q262)</f>
        <v/>
      </c>
      <c r="R262" s="139">
        <f>IF(ISERROR((RealAuthFY11!R262-RealAuthFY10!R262)/RealAuthFY10!R262),"",(RealAuthFY11!R262-RealAuthFY10!R262)/RealAuthFY10!R262)</f>
        <v>7.3723518245900663E-2</v>
      </c>
      <c r="S262" s="139">
        <f>IF(ISERROR((RealAuthFY11!S262-RealAuthFY10!S262)/RealAuthFY10!S262),"",(RealAuthFY11!S262-RealAuthFY10!S262)/RealAuthFY10!S262)</f>
        <v>7.3678614744071044E-2</v>
      </c>
      <c r="T262" s="139">
        <f>IF(ISERROR((RealAuthFY11!T262-RealAuthFY10!T262)/RealAuthFY10!T262),"",(RealAuthFY11!T262-RealAuthFY10!T262)/RealAuthFY10!T262)</f>
        <v>7.3704997752651907E-2</v>
      </c>
      <c r="U262" s="139">
        <f>IF(ISERROR((RealAuthFY11!U262-RealAuthFY10!U262)/RealAuthFY10!U262),"",(RealAuthFY11!U262-RealAuthFY10!U262)/RealAuthFY10!U262)</f>
        <v>9.558211252496604E-2</v>
      </c>
    </row>
    <row r="263" spans="1:21" s="51" customFormat="1" ht="11.5" x14ac:dyDescent="0.25">
      <c r="A263" s="51" t="e">
        <f>'FY2016 RPDC '!#REF!</f>
        <v>#REF!</v>
      </c>
      <c r="B263" s="51" t="e">
        <f>'FY2016 RPDC '!#REF!</f>
        <v>#REF!</v>
      </c>
      <c r="C263" s="51" t="e">
        <f>'FY2016 RPDC '!#REF!</f>
        <v>#REF!</v>
      </c>
      <c r="D263" s="56" t="e">
        <f>'FY2016 RPDC '!#REF!</f>
        <v>#REF!</v>
      </c>
      <c r="E263" s="139" t="str">
        <f>IF(ISERROR((RealAuthFY11!E263-RealAuthFY10!E263)/RealAuthFY10!E263),"",(RealAuthFY11!E263-RealAuthFY10!E263)/RealAuthFY10!E263)</f>
        <v/>
      </c>
      <c r="F263" s="139" t="str">
        <f>IF(ISERROR((RealAuthFY11!F263-RealAuthFY10!F263)/RealAuthFY10!F263),"",(RealAuthFY11!F263-RealAuthFY10!F263)/RealAuthFY10!F263)</f>
        <v/>
      </c>
      <c r="G263" s="139" t="str">
        <f>IF(ISERROR((RealAuthFY11!G263-RealAuthFY10!G263)/RealAuthFY10!G263),"",(RealAuthFY11!G263-RealAuthFY10!G263)/RealAuthFY10!G263)</f>
        <v/>
      </c>
      <c r="H263" s="139" t="str">
        <f>IF(ISERROR((RealAuthFY11!H263-RealAuthFY10!H263)/RealAuthFY10!H263),"",(RealAuthFY11!H263-RealAuthFY10!H263)/RealAuthFY10!H263)</f>
        <v/>
      </c>
      <c r="I263" s="139" t="str">
        <f>IF(ISERROR((RealAuthFY11!I263-RealAuthFY10!I263)/RealAuthFY10!I263),"",(RealAuthFY11!I263-RealAuthFY10!I263)/RealAuthFY10!I263)</f>
        <v/>
      </c>
      <c r="J263" s="139">
        <f>IF(ISERROR((RealAuthFY11!J263-RealAuthFY10!J263)/RealAuthFY10!J263),"",(RealAuthFY11!J263-RealAuthFY10!J263)/RealAuthFY10!J263)</f>
        <v>-0.17584427952069484</v>
      </c>
      <c r="K263" s="139">
        <f>IF(ISERROR((RealAuthFY11!K263-RealAuthFY10!K263)/RealAuthFY10!K263),"",(RealAuthFY11!K263-RealAuthFY10!K263)/RealAuthFY10!K263)</f>
        <v>5.8556284704694601E-2</v>
      </c>
      <c r="L263" s="139">
        <f>IF(ISERROR((RealAuthFY11!L263-RealAuthFY10!L263)/RealAuthFY10!L263),"",(RealAuthFY11!L263-RealAuthFY10!L263)/RealAuthFY10!L263)</f>
        <v>1.9350496382298504E-2</v>
      </c>
      <c r="M263" s="139" t="str">
        <f>IF(ISERROR((RealAuthFY11!M263-RealAuthFY10!M263)/RealAuthFY10!M263),"",(RealAuthFY11!M263-RealAuthFY10!M263)/RealAuthFY10!M263)</f>
        <v/>
      </c>
      <c r="N263" s="139">
        <f>IF(ISERROR((RealAuthFY11!N263-RealAuthFY10!N263)/RealAuthFY10!N263),"",(RealAuthFY11!N263-RealAuthFY10!N263)/RealAuthFY10!N263)</f>
        <v>0</v>
      </c>
      <c r="O263" s="139">
        <f>IF(ISERROR((RealAuthFY11!O263-RealAuthFY10!O263)/RealAuthFY10!O263),"",(RealAuthFY11!O263-RealAuthFY10!O263)/RealAuthFY10!O263)</f>
        <v>0</v>
      </c>
      <c r="P263" s="139" t="str">
        <f>IF(ISERROR((RealAuthFY11!P263-RealAuthFY10!P263)/RealAuthFY10!P263),"",(RealAuthFY11!P263-RealAuthFY10!P263)/RealAuthFY10!P263)</f>
        <v/>
      </c>
      <c r="Q263" s="139">
        <f>IF(ISERROR((RealAuthFY11!Q263-RealAuthFY10!Q263)/RealAuthFY10!Q263),"",(RealAuthFY11!Q263-RealAuthFY10!Q263)/RealAuthFY10!Q263)</f>
        <v>-1</v>
      </c>
      <c r="R263" s="139" t="str">
        <f>IF(ISERROR((RealAuthFY11!R263-RealAuthFY10!R263)/RealAuthFY10!R263),"",(RealAuthFY11!R263-RealAuthFY10!R263)/RealAuthFY10!R263)</f>
        <v/>
      </c>
      <c r="S263" s="139" t="str">
        <f>IF(ISERROR((RealAuthFY11!S263-RealAuthFY10!S263)/RealAuthFY10!S263),"",(RealAuthFY11!S263-RealAuthFY10!S263)/RealAuthFY10!S263)</f>
        <v/>
      </c>
      <c r="T263" s="139" t="str">
        <f>IF(ISERROR((RealAuthFY11!T263-RealAuthFY10!T263)/RealAuthFY10!T263),"",(RealAuthFY11!T263-RealAuthFY10!T263)/RealAuthFY10!T263)</f>
        <v/>
      </c>
      <c r="U263" s="139" t="str">
        <f>IF(ISERROR((RealAuthFY11!U263-RealAuthFY10!U263)/RealAuthFY10!U263),"",(RealAuthFY11!U263-RealAuthFY10!U263)/RealAuthFY10!U263)</f>
        <v/>
      </c>
    </row>
    <row r="264" spans="1:21" s="51" customFormat="1" ht="11.5" x14ac:dyDescent="0.25">
      <c r="A264" s="51">
        <f>'FY2016 RPDC '!A258</f>
        <v>258</v>
      </c>
      <c r="B264" s="51">
        <f>'FY2016 RPDC '!B258</f>
        <v>5643</v>
      </c>
      <c r="C264" s="51">
        <f>'FY2016 RPDC '!C258</f>
        <v>5643</v>
      </c>
      <c r="D264" s="56" t="str">
        <f>'FY2016 RPDC '!D258</f>
        <v>ROLAND-STORY</v>
      </c>
      <c r="E264" s="139">
        <f>IF(ISERROR((RealAuthFY11!E264-RealAuthFY10!E264)/RealAuthFY10!E264),"",(RealAuthFY11!E264-RealAuthFY10!E264)/RealAuthFY10!E264)</f>
        <v>1.9238641015145264E-2</v>
      </c>
      <c r="F264" s="139">
        <f>IF(ISERROR((RealAuthFY11!F264-RealAuthFY10!F264)/RealAuthFY10!F264),"",(RealAuthFY11!F264-RealAuthFY10!F264)/RealAuthFY10!F264)</f>
        <v>1.2566760917373547E-2</v>
      </c>
      <c r="G264" s="139">
        <f>IF(ISERROR((RealAuthFY11!G264-RealAuthFY10!G264)/RealAuthFY10!G264),"",(RealAuthFY11!G264-RealAuthFY10!G264)/RealAuthFY10!G264)</f>
        <v>3.2047202514766858E-2</v>
      </c>
      <c r="H264" s="139" t="str">
        <f>IF(ISERROR((RealAuthFY11!H264-RealAuthFY10!H264)/RealAuthFY10!H264),"",(RealAuthFY11!H264-RealAuthFY10!H264)/RealAuthFY10!H264)</f>
        <v/>
      </c>
      <c r="I264" s="139">
        <f>IF(ISERROR((RealAuthFY11!I264-RealAuthFY10!I264)/RealAuthFY10!I264),"",(RealAuthFY11!I264-RealAuthFY10!I264)/RealAuthFY10!I264)</f>
        <v>3.2047202514766858E-2</v>
      </c>
      <c r="J264" s="139">
        <f>IF(ISERROR((RealAuthFY11!J264-RealAuthFY10!J264)/RealAuthFY10!J264),"",(RealAuthFY11!J264-RealAuthFY10!J264)/RealAuthFY10!J264)</f>
        <v>-0.24449067652951148</v>
      </c>
      <c r="K264" s="139">
        <f>IF(ISERROR((RealAuthFY11!K264-RealAuthFY10!K264)/RealAuthFY10!K264),"",(RealAuthFY11!K264-RealAuthFY10!K264)/RealAuthFY10!K264)</f>
        <v>1.9937586685159502E-2</v>
      </c>
      <c r="L264" s="139">
        <f>IF(ISERROR((RealAuthFY11!L264-RealAuthFY10!L264)/RealAuthFY10!L264),"",(RealAuthFY11!L264-RealAuthFY10!L264)/RealAuthFY10!L264)</f>
        <v>9.0278109904825668E-2</v>
      </c>
      <c r="M264" s="139">
        <f>IF(ISERROR((RealAuthFY11!M264-RealAuthFY10!M264)/RealAuthFY10!M264),"",(RealAuthFY11!M264-RealAuthFY10!M264)/RealAuthFY10!M264)</f>
        <v>1.9937586685159502E-2</v>
      </c>
      <c r="N264" s="139">
        <f>IF(ISERROR((RealAuthFY11!N264-RealAuthFY10!N264)/RealAuthFY10!N264),"",(RealAuthFY11!N264-RealAuthFY10!N264)/RealAuthFY10!N264)</f>
        <v>0</v>
      </c>
      <c r="O264" s="139" t="str">
        <f>IF(ISERROR((RealAuthFY11!O264-RealAuthFY10!O264)/RealAuthFY10!O264),"",(RealAuthFY11!O264-RealAuthFY10!O264)/RealAuthFY10!O264)</f>
        <v/>
      </c>
      <c r="P264" s="139" t="str">
        <f>IF(ISERROR((RealAuthFY11!P264-RealAuthFY10!P264)/RealAuthFY10!P264),"",(RealAuthFY11!P264-RealAuthFY10!P264)/RealAuthFY10!P264)</f>
        <v/>
      </c>
      <c r="Q264" s="139" t="str">
        <f>IF(ISERROR((RealAuthFY11!Q264-RealAuthFY10!Q264)/RealAuthFY10!Q264),"",(RealAuthFY11!Q264-RealAuthFY10!Q264)/RealAuthFY10!Q264)</f>
        <v/>
      </c>
      <c r="R264" s="139">
        <f>IF(ISERROR((RealAuthFY11!R264-RealAuthFY10!R264)/RealAuthFY10!R264),"",(RealAuthFY11!R264-RealAuthFY10!R264)/RealAuthFY10!R264)</f>
        <v>1.9361768959629069</v>
      </c>
      <c r="S264" s="139">
        <f>IF(ISERROR((RealAuthFY11!S264-RealAuthFY10!S264)/RealAuthFY10!S264),"",(RealAuthFY11!S264-RealAuthFY10!S264)/RealAuthFY10!S264)</f>
        <v>1.9361636559356088</v>
      </c>
      <c r="T264" s="139">
        <f>IF(ISERROR((RealAuthFY11!T264-RealAuthFY10!T264)/RealAuthFY10!T264),"",(RealAuthFY11!T264-RealAuthFY10!T264)/RealAuthFY10!T264)</f>
        <v>1.9360925927261825</v>
      </c>
      <c r="U264" s="139">
        <f>IF(ISERROR((RealAuthFY11!U264-RealAuthFY10!U264)/RealAuthFY10!U264),"",(RealAuthFY11!U264-RealAuthFY10!U264)/RealAuthFY10!U264)</f>
        <v>0.10872488147565111</v>
      </c>
    </row>
    <row r="265" spans="1:21" s="51" customFormat="1" ht="11.5" x14ac:dyDescent="0.25">
      <c r="A265" s="51">
        <f>'FY2016 RPDC '!A259</f>
        <v>259</v>
      </c>
      <c r="B265" s="51">
        <f>'FY2016 RPDC '!B259</f>
        <v>5697</v>
      </c>
      <c r="C265" s="51">
        <f>'FY2016 RPDC '!C259</f>
        <v>5697</v>
      </c>
      <c r="D265" s="56" t="str">
        <f>'FY2016 RPDC '!D259</f>
        <v>RUDD-ROCKFORD-MARBLE ROCK</v>
      </c>
      <c r="E265" s="139">
        <f>IF(ISERROR((RealAuthFY11!E265-RealAuthFY10!E265)/RealAuthFY10!E265),"",(RealAuthFY11!E265-RealAuthFY10!E265)/RealAuthFY10!E265)</f>
        <v>-6.8372298191441685E-3</v>
      </c>
      <c r="F265" s="139">
        <f>IF(ISERROR((RealAuthFY11!F265-RealAuthFY10!F265)/RealAuthFY10!F265),"",(RealAuthFY11!F265-RealAuthFY10!F265)/RealAuthFY10!F265)</f>
        <v>1.2566760917373547E-2</v>
      </c>
      <c r="G265" s="139">
        <f>IF(ISERROR((RealAuthFY11!G265-RealAuthFY10!G265)/RealAuthFY10!G265),"",(RealAuthFY11!G265-RealAuthFY10!G265)/RealAuthFY10!G265)</f>
        <v>5.6437486314868494E-3</v>
      </c>
      <c r="H265" s="139">
        <f>IF(ISERROR((RealAuthFY11!H265-RealAuthFY10!H265)/RealAuthFY10!H265),"",(RealAuthFY11!H265-RealAuthFY10!H265)/RealAuthFY10!H265)</f>
        <v>-0.61044582829879901</v>
      </c>
      <c r="I265" s="139">
        <f>IF(ISERROR((RealAuthFY11!I265-RealAuthFY10!I265)/RealAuthFY10!I265),"",(RealAuthFY11!I265-RealAuthFY10!I265)/RealAuthFY10!I265)</f>
        <v>-1.1695797433103016E-3</v>
      </c>
      <c r="J265" s="139">
        <f>IF(ISERROR((RealAuthFY11!J265-RealAuthFY10!J265)/RealAuthFY10!J265),"",(RealAuthFY11!J265-RealAuthFY10!J265)/RealAuthFY10!J265)</f>
        <v>-2.9216031950269873E-2</v>
      </c>
      <c r="K265" s="139">
        <f>IF(ISERROR((RealAuthFY11!K265-RealAuthFY10!K265)/RealAuthFY10!K265),"",(RealAuthFY11!K265-RealAuthFY10!K265)/RealAuthFY10!K265)</f>
        <v>-0.23504680998613037</v>
      </c>
      <c r="L265" s="139">
        <f>IF(ISERROR((RealAuthFY11!L265-RealAuthFY10!L265)/RealAuthFY10!L265),"",(RealAuthFY11!L265-RealAuthFY10!L265)/RealAuthFY10!L265)</f>
        <v>0.11525885646881925</v>
      </c>
      <c r="M265" s="139">
        <f>IF(ISERROR((RealAuthFY11!M265-RealAuthFY10!M265)/RealAuthFY10!M265),"",(RealAuthFY11!M265-RealAuthFY10!M265)/RealAuthFY10!M265)</f>
        <v>-0.32004160887656036</v>
      </c>
      <c r="N265" s="139">
        <f>IF(ISERROR((RealAuthFY11!N265-RealAuthFY10!N265)/RealAuthFY10!N265),"",(RealAuthFY11!N265-RealAuthFY10!N265)/RealAuthFY10!N265)</f>
        <v>0</v>
      </c>
      <c r="O265" s="139" t="str">
        <f>IF(ISERROR((RealAuthFY11!O265-RealAuthFY10!O265)/RealAuthFY10!O265),"",(RealAuthFY11!O265-RealAuthFY10!O265)/RealAuthFY10!O265)</f>
        <v/>
      </c>
      <c r="P265" s="139">
        <f>IF(ISERROR((RealAuthFY11!P265-RealAuthFY10!P265)/RealAuthFY10!P265),"",(RealAuthFY11!P265-RealAuthFY10!P265)/RealAuthFY10!P265)</f>
        <v>-0.11914481149918045</v>
      </c>
      <c r="Q265" s="139" t="str">
        <f>IF(ISERROR((RealAuthFY11!Q265-RealAuthFY10!Q265)/RealAuthFY10!Q265),"",(RealAuthFY11!Q265-RealAuthFY10!Q265)/RealAuthFY10!Q265)</f>
        <v/>
      </c>
      <c r="R265" s="139">
        <f>IF(ISERROR((RealAuthFY11!R265-RealAuthFY10!R265)/RealAuthFY10!R265),"",(RealAuthFY11!R265-RealAuthFY10!R265)/RealAuthFY10!R265)</f>
        <v>-1.1089925939890113E-7</v>
      </c>
      <c r="S265" s="139">
        <f>IF(ISERROR((RealAuthFY11!S265-RealAuthFY10!S265)/RealAuthFY10!S265),"",(RealAuthFY11!S265-RealAuthFY10!S265)/RealAuthFY10!S265)</f>
        <v>4.1754690860448504E-6</v>
      </c>
      <c r="T265" s="139">
        <f>IF(ISERROR((RealAuthFY11!T265-RealAuthFY10!T265)/RealAuthFY10!T265),"",(RealAuthFY11!T265-RealAuthFY10!T265)/RealAuthFY10!T265)</f>
        <v>-5.1254241653685571E-6</v>
      </c>
      <c r="U265" s="139">
        <f>IF(ISERROR((RealAuthFY11!U265-RealAuthFY10!U265)/RealAuthFY10!U265),"",(RealAuthFY11!U265-RealAuthFY10!U265)/RealAuthFY10!U265)</f>
        <v>8.7660077223716992E-2</v>
      </c>
    </row>
    <row r="266" spans="1:21" s="51" customFormat="1" ht="11.5" x14ac:dyDescent="0.25">
      <c r="A266" s="51">
        <f>'FY2016 RPDC '!A260</f>
        <v>260</v>
      </c>
      <c r="B266" s="51">
        <f>'FY2016 RPDC '!B260</f>
        <v>5724</v>
      </c>
      <c r="C266" s="51">
        <f>'FY2016 RPDC '!C260</f>
        <v>5724</v>
      </c>
      <c r="D266" s="56" t="str">
        <f>'FY2016 RPDC '!D260</f>
        <v>RUTHVEN-AYRSHIRE</v>
      </c>
      <c r="E266" s="139">
        <f>IF(ISERROR((RealAuthFY11!E266-RealAuthFY10!E266)/RealAuthFY10!E266),"",(RealAuthFY11!E266-RealAuthFY10!E266)/RealAuthFY10!E266)</f>
        <v>4.11522633744856E-3</v>
      </c>
      <c r="F266" s="139">
        <f>IF(ISERROR((RealAuthFY11!F266-RealAuthFY10!F266)/RealAuthFY10!F266),"",(RealAuthFY11!F266-RealAuthFY10!F266)/RealAuthFY10!F266)</f>
        <v>1.2539184952978056E-2</v>
      </c>
      <c r="G266" s="139">
        <f>IF(ISERROR((RealAuthFY11!G266-RealAuthFY10!G266)/RealAuthFY10!G266),"",(RealAuthFY11!G266-RealAuthFY10!G266)/RealAuthFY10!G266)</f>
        <v>1.670601287459525E-2</v>
      </c>
      <c r="H266" s="139" t="str">
        <f>IF(ISERROR((RealAuthFY11!H266-RealAuthFY10!H266)/RealAuthFY10!H266),"",(RealAuthFY11!H266-RealAuthFY10!H266)/RealAuthFY10!H266)</f>
        <v/>
      </c>
      <c r="I266" s="139">
        <f>IF(ISERROR((RealAuthFY11!I266-RealAuthFY10!I266)/RealAuthFY10!I266),"",(RealAuthFY11!I266-RealAuthFY10!I266)/RealAuthFY10!I266)</f>
        <v>1.670601287459525E-2</v>
      </c>
      <c r="J266" s="139">
        <f>IF(ISERROR((RealAuthFY11!J266-RealAuthFY10!J266)/RealAuthFY10!J266),"",(RealAuthFY11!J266-RealAuthFY10!J266)/RealAuthFY10!J266)</f>
        <v>9.1719405141412483E-2</v>
      </c>
      <c r="K266" s="139">
        <f>IF(ISERROR((RealAuthFY11!K266-RealAuthFY10!K266)/RealAuthFY10!K266),"",(RealAuthFY11!K266-RealAuthFY10!K266)/RealAuthFY10!K266)</f>
        <v>-0.59205389531870789</v>
      </c>
      <c r="L266" s="139">
        <f>IF(ISERROR((RealAuthFY11!L266-RealAuthFY10!L266)/RealAuthFY10!L266),"",(RealAuthFY11!L266-RealAuthFY10!L266)/RealAuthFY10!L266)</f>
        <v>1.9865261703230264E-2</v>
      </c>
      <c r="M266" s="139" t="str">
        <f>IF(ISERROR((RealAuthFY11!M266-RealAuthFY10!M266)/RealAuthFY10!M266),"",(RealAuthFY11!M266-RealAuthFY10!M266)/RealAuthFY10!M266)</f>
        <v/>
      </c>
      <c r="N266" s="139">
        <f>IF(ISERROR((RealAuthFY11!N266-RealAuthFY10!N266)/RealAuthFY10!N266),"",(RealAuthFY11!N266-RealAuthFY10!N266)/RealAuthFY10!N266)</f>
        <v>0</v>
      </c>
      <c r="O266" s="139" t="str">
        <f>IF(ISERROR((RealAuthFY11!O266-RealAuthFY10!O266)/RealAuthFY10!O266),"",(RealAuthFY11!O266-RealAuthFY10!O266)/RealAuthFY10!O266)</f>
        <v/>
      </c>
      <c r="P266" s="139" t="str">
        <f>IF(ISERROR((RealAuthFY11!P266-RealAuthFY10!P266)/RealAuthFY10!P266),"",(RealAuthFY11!P266-RealAuthFY10!P266)/RealAuthFY10!P266)</f>
        <v/>
      </c>
      <c r="Q266" s="139" t="str">
        <f>IF(ISERROR((RealAuthFY11!Q266-RealAuthFY10!Q266)/RealAuthFY10!Q266),"",(RealAuthFY11!Q266-RealAuthFY10!Q266)/RealAuthFY10!Q266)</f>
        <v/>
      </c>
      <c r="R266" s="139">
        <f>IF(ISERROR((RealAuthFY11!R266-RealAuthFY10!R266)/RealAuthFY10!R266),"",(RealAuthFY11!R266-RealAuthFY10!R266)/RealAuthFY10!R266)</f>
        <v>1.7455639823019207E-6</v>
      </c>
      <c r="S266" s="139">
        <f>IF(ISERROR((RealAuthFY11!S266-RealAuthFY10!S266)/RealAuthFY10!S266),"",(RealAuthFY11!S266-RealAuthFY10!S266)/RealAuthFY10!S266)</f>
        <v>1.3512478774279015E-5</v>
      </c>
      <c r="T266" s="139">
        <f>IF(ISERROR((RealAuthFY11!T266-RealAuthFY10!T266)/RealAuthFY10!T266),"",(RealAuthFY11!T266-RealAuthFY10!T266)/RealAuthFY10!T266)</f>
        <v>-2.2100059112656009E-5</v>
      </c>
      <c r="U266" s="139">
        <f>IF(ISERROR((RealAuthFY11!U266-RealAuthFY10!U266)/RealAuthFY10!U266),"",(RealAuthFY11!U266-RealAuthFY10!U266)/RealAuthFY10!U266)</f>
        <v>1.676213354932574E-2</v>
      </c>
    </row>
    <row r="267" spans="1:21" s="51" customFormat="1" ht="11.5" x14ac:dyDescent="0.25">
      <c r="A267" s="51">
        <f>'FY2016 RPDC '!A261</f>
        <v>261</v>
      </c>
      <c r="B267" s="51">
        <f>'FY2016 RPDC '!B261</f>
        <v>5805</v>
      </c>
      <c r="C267" s="51">
        <f>'FY2016 RPDC '!C261</f>
        <v>5805</v>
      </c>
      <c r="D267" s="56" t="str">
        <f>'FY2016 RPDC '!D261</f>
        <v>SAYDEL</v>
      </c>
      <c r="E267" s="139">
        <f>IF(ISERROR((RealAuthFY11!E267-RealAuthFY10!E267)/RealAuthFY10!E267),"",(RealAuthFY11!E267-RealAuthFY10!E267)/RealAuthFY10!E267)</f>
        <v>1.32495913275403E-2</v>
      </c>
      <c r="F267" s="139">
        <f>IF(ISERROR((RealAuthFY11!F267-RealAuthFY10!F267)/RealAuthFY10!F267),"",(RealAuthFY11!F267-RealAuthFY10!F267)/RealAuthFY10!F267)</f>
        <v>1.2433944668946224E-2</v>
      </c>
      <c r="G267" s="139">
        <f>IF(ISERROR((RealAuthFY11!G267-RealAuthFY10!G267)/RealAuthFY10!G267),"",(RealAuthFY11!G267-RealAuthFY10!G267)/RealAuthFY10!G267)</f>
        <v>2.5848308117500506E-2</v>
      </c>
      <c r="H267" s="139">
        <f>IF(ISERROR((RealAuthFY11!H267-RealAuthFY10!H267)/RealAuthFY10!H267),"",(RealAuthFY11!H267-RealAuthFY10!H267)/RealAuthFY10!H267)</f>
        <v>-1</v>
      </c>
      <c r="I267" s="139">
        <f>IF(ISERROR((RealAuthFY11!I267-RealAuthFY10!I267)/RealAuthFY10!I267),"",(RealAuthFY11!I267-RealAuthFY10!I267)/RealAuthFY10!I267)</f>
        <v>2.1704375361004308E-2</v>
      </c>
      <c r="J267" s="139">
        <f>IF(ISERROR((RealAuthFY11!J267-RealAuthFY10!J267)/RealAuthFY10!J267),"",(RealAuthFY11!J267-RealAuthFY10!J267)/RealAuthFY10!J267)</f>
        <v>-0.12576778284129186</v>
      </c>
      <c r="K267" s="139">
        <f>IF(ISERROR((RealAuthFY11!K267-RealAuthFY10!K267)/RealAuthFY10!K267),"",(RealAuthFY11!K267-RealAuthFY10!K267)/RealAuthFY10!K267)</f>
        <v>-0.49003120665742023</v>
      </c>
      <c r="L267" s="139">
        <f>IF(ISERROR((RealAuthFY11!L267-RealAuthFY10!L267)/RealAuthFY10!L267),"",(RealAuthFY11!L267-RealAuthFY10!L267)/RealAuthFY10!L267)</f>
        <v>-0.12784434392717958</v>
      </c>
      <c r="M267" s="139">
        <f>IF(ISERROR((RealAuthFY11!M267-RealAuthFY10!M267)/RealAuthFY10!M267),"",(RealAuthFY11!M267-RealAuthFY10!M267)/RealAuthFY10!M267)</f>
        <v>3.0797503467406382</v>
      </c>
      <c r="N267" s="139">
        <f>IF(ISERROR((RealAuthFY11!N267-RealAuthFY10!N267)/RealAuthFY10!N267),"",(RealAuthFY11!N267-RealAuthFY10!N267)/RealAuthFY10!N267)</f>
        <v>0</v>
      </c>
      <c r="O267" s="139">
        <f>IF(ISERROR((RealAuthFY11!O267-RealAuthFY10!O267)/RealAuthFY10!O267),"",(RealAuthFY11!O267-RealAuthFY10!O267)/RealAuthFY10!O267)</f>
        <v>0</v>
      </c>
      <c r="P267" s="139">
        <f>IF(ISERROR((RealAuthFY11!P267-RealAuthFY10!P267)/RealAuthFY10!P267),"",(RealAuthFY11!P267-RealAuthFY10!P267)/RealAuthFY10!P267)</f>
        <v>1.9937586685159464E-2</v>
      </c>
      <c r="Q267" s="139" t="str">
        <f>IF(ISERROR((RealAuthFY11!Q267-RealAuthFY10!Q267)/RealAuthFY10!Q267),"",(RealAuthFY11!Q267-RealAuthFY10!Q267)/RealAuthFY10!Q267)</f>
        <v/>
      </c>
      <c r="R267" s="139">
        <f>IF(ISERROR((RealAuthFY11!R267-RealAuthFY10!R267)/RealAuthFY10!R267),"",(RealAuthFY11!R267-RealAuthFY10!R267)/RealAuthFY10!R267)</f>
        <v>3.0886890704589849</v>
      </c>
      <c r="S267" s="139">
        <f>IF(ISERROR((RealAuthFY11!S267-RealAuthFY10!S267)/RealAuthFY10!S267),"",(RealAuthFY11!S267-RealAuthFY10!S267)/RealAuthFY10!S267)</f>
        <v>3.0887088950874846</v>
      </c>
      <c r="T267" s="139">
        <f>IF(ISERROR((RealAuthFY11!T267-RealAuthFY10!T267)/RealAuthFY10!T267),"",(RealAuthFY11!T267-RealAuthFY10!T267)/RealAuthFY10!T267)</f>
        <v>3.0885032400353056</v>
      </c>
      <c r="U267" s="139">
        <f>IF(ISERROR((RealAuthFY11!U267-RealAuthFY10!U267)/RealAuthFY10!U267),"",(RealAuthFY11!U267-RealAuthFY10!U267)/RealAuthFY10!U267)</f>
        <v>0.11468608761077868</v>
      </c>
    </row>
    <row r="268" spans="1:21" s="51" customFormat="1" ht="11.5" x14ac:dyDescent="0.25">
      <c r="A268" s="51">
        <f>'FY2016 RPDC '!A262</f>
        <v>262</v>
      </c>
      <c r="B268" s="51">
        <f>'FY2016 RPDC '!B262</f>
        <v>5823</v>
      </c>
      <c r="C268" s="51">
        <f>'FY2016 RPDC '!C262</f>
        <v>5823</v>
      </c>
      <c r="D268" s="56" t="str">
        <f>'FY2016 RPDC '!D262</f>
        <v>SCHALLER-CRESTLAND</v>
      </c>
      <c r="E268" s="139">
        <f>IF(ISERROR((RealAuthFY11!E268-RealAuthFY10!E268)/RealAuthFY10!E268),"",(RealAuthFY11!E268-RealAuthFY10!E268)/RealAuthFY10!E268)</f>
        <v>-2.9411764705882266E-2</v>
      </c>
      <c r="F268" s="139">
        <f>IF(ISERROR((RealAuthFY11!F268-RealAuthFY10!F268)/RealAuthFY10!F268),"",(RealAuthFY11!F268-RealAuthFY10!F268)/RealAuthFY10!F268)</f>
        <v>1.243587750660656E-2</v>
      </c>
      <c r="G268" s="139">
        <f>IF(ISERROR((RealAuthFY11!G268-RealAuthFY10!G268)/RealAuthFY10!G268),"",(RealAuthFY11!G268-RealAuthFY10!G268)/RealAuthFY10!G268)</f>
        <v>-1.7341567352358991E-2</v>
      </c>
      <c r="H268" s="139" t="str">
        <f>IF(ISERROR((RealAuthFY11!H268-RealAuthFY10!H268)/RealAuthFY10!H268),"",(RealAuthFY11!H268-RealAuthFY10!H268)/RealAuthFY10!H268)</f>
        <v/>
      </c>
      <c r="I268" s="139">
        <f>IF(ISERROR((RealAuthFY11!I268-RealAuthFY10!I268)/RealAuthFY10!I268),"",(RealAuthFY11!I268-RealAuthFY10!I268)/RealAuthFY10!I268)</f>
        <v>1.0000000000000054E-2</v>
      </c>
      <c r="J268" s="139">
        <f>IF(ISERROR((RealAuthFY11!J268-RealAuthFY10!J268)/RealAuthFY10!J268),"",(RealAuthFY11!J268-RealAuthFY10!J268)/RealAuthFY10!J268)</f>
        <v>0.49407359492725222</v>
      </c>
      <c r="K268" s="139">
        <f>IF(ISERROR((RealAuthFY11!K268-RealAuthFY10!K268)/RealAuthFY10!K268),"",(RealAuthFY11!K268-RealAuthFY10!K268)/RealAuthFY10!K268)</f>
        <v>1.0398130517569673</v>
      </c>
      <c r="L268" s="139">
        <f>IF(ISERROR((RealAuthFY11!L268-RealAuthFY10!L268)/RealAuthFY10!L268),"",(RealAuthFY11!L268-RealAuthFY10!L268)/RealAuthFY10!L268)</f>
        <v>0.44486757832785184</v>
      </c>
      <c r="M268" s="139">
        <f>IF(ISERROR((RealAuthFY11!M268-RealAuthFY10!M268)/RealAuthFY10!M268),"",(RealAuthFY11!M268-RealAuthFY10!M268)/RealAuthFY10!M268)</f>
        <v>-0.32006231608101088</v>
      </c>
      <c r="N268" s="139">
        <f>IF(ISERROR((RealAuthFY11!N268-RealAuthFY10!N268)/RealAuthFY10!N268),"",(RealAuthFY11!N268-RealAuthFY10!N268)/RealAuthFY10!N268)</f>
        <v>0</v>
      </c>
      <c r="O268" s="139">
        <f>IF(ISERROR((RealAuthFY11!O268-RealAuthFY10!O268)/RealAuthFY10!O268),"",(RealAuthFY11!O268-RealAuthFY10!O268)/RealAuthFY10!O268)</f>
        <v>0</v>
      </c>
      <c r="P268" s="139">
        <f>IF(ISERROR((RealAuthFY11!P268-RealAuthFY10!P268)/RealAuthFY10!P268),"",(RealAuthFY11!P268-RealAuthFY10!P268)/RealAuthFY10!P268)</f>
        <v>1.9906525878483666E-2</v>
      </c>
      <c r="Q268" s="139" t="str">
        <f>IF(ISERROR((RealAuthFY11!Q268-RealAuthFY10!Q268)/RealAuthFY10!Q268),"",(RealAuthFY11!Q268-RealAuthFY10!Q268)/RealAuthFY10!Q268)</f>
        <v/>
      </c>
      <c r="R268" s="139">
        <f>IF(ISERROR((RealAuthFY11!R268-RealAuthFY10!R268)/RealAuthFY10!R268),"",(RealAuthFY11!R268-RealAuthFY10!R268)/RealAuthFY10!R268)</f>
        <v>-1.2464804662525163E-6</v>
      </c>
      <c r="S268" s="139">
        <f>IF(ISERROR((RealAuthFY11!S268-RealAuthFY10!S268)/RealAuthFY10!S268),"",(RealAuthFY11!S268-RealAuthFY10!S268)/RealAuthFY10!S268)</f>
        <v>-1.0833727560615515E-5</v>
      </c>
      <c r="T268" s="139">
        <f>IF(ISERROR((RealAuthFY11!T268-RealAuthFY10!T268)/RealAuthFY10!T268),"",(RealAuthFY11!T268-RealAuthFY10!T268)/RealAuthFY10!T268)</f>
        <v>7.4720359056352865E-6</v>
      </c>
      <c r="U268" s="139">
        <f>IF(ISERROR((RealAuthFY11!U268-RealAuthFY10!U268)/RealAuthFY10!U268),"",(RealAuthFY11!U268-RealAuthFY10!U268)/RealAuthFY10!U268)</f>
        <v>-8.4042296428609945E-3</v>
      </c>
    </row>
    <row r="269" spans="1:21" s="51" customFormat="1" ht="11.5" x14ac:dyDescent="0.25">
      <c r="A269" s="51">
        <f>'FY2016 RPDC '!A263</f>
        <v>263</v>
      </c>
      <c r="B269" s="51">
        <f>'FY2016 RPDC '!B263</f>
        <v>5832</v>
      </c>
      <c r="C269" s="51">
        <f>'FY2016 RPDC '!C263</f>
        <v>5832</v>
      </c>
      <c r="D269" s="56" t="str">
        <f>'FY2016 RPDC '!D263</f>
        <v>SCHLESWIG</v>
      </c>
      <c r="E269" s="139">
        <f>IF(ISERROR((RealAuthFY11!E269-RealAuthFY10!E269)/RealAuthFY10!E269),"",(RealAuthFY11!E269-RealAuthFY10!E269)/RealAuthFY10!E269)</f>
        <v>9.687499999999992E-2</v>
      </c>
      <c r="F269" s="139">
        <f>IF(ISERROR((RealAuthFY11!F269-RealAuthFY10!F269)/RealAuthFY10!F269),"",(RealAuthFY11!F269-RealAuthFY10!F269)/RealAuthFY10!F269)</f>
        <v>1.2566760917373547E-2</v>
      </c>
      <c r="G269" s="139">
        <f>IF(ISERROR((RealAuthFY11!G269-RealAuthFY10!G269)/RealAuthFY10!G269),"",(RealAuthFY11!G269-RealAuthFY10!G269)/RealAuthFY10!G269)</f>
        <v>0.11065916588124405</v>
      </c>
      <c r="H269" s="139">
        <f>IF(ISERROR((RealAuthFY11!H269-RealAuthFY10!H269)/RealAuthFY10!H269),"",(RealAuthFY11!H269-RealAuthFY10!H269)/RealAuthFY10!H269)</f>
        <v>-1</v>
      </c>
      <c r="I269" s="139">
        <f>IF(ISERROR((RealAuthFY11!I269-RealAuthFY10!I269)/RealAuthFY10!I269),"",(RealAuthFY11!I269-RealAuthFY10!I269)/RealAuthFY10!I269)</f>
        <v>9.6469238908318405E-2</v>
      </c>
      <c r="J269" s="139">
        <f>IF(ISERROR((RealAuthFY11!J269-RealAuthFY10!J269)/RealAuthFY10!J269),"",(RealAuthFY11!J269-RealAuthFY10!J269)/RealAuthFY10!J269)</f>
        <v>0.1067140274758821</v>
      </c>
      <c r="K269" s="139">
        <f>IF(ISERROR((RealAuthFY11!K269-RealAuthFY10!K269)/RealAuthFY10!K269),"",(RealAuthFY11!K269-RealAuthFY10!K269)/RealAuthFY10!K269)</f>
        <v>-0.32004160887656036</v>
      </c>
      <c r="L269" s="139">
        <f>IF(ISERROR((RealAuthFY11!L269-RealAuthFY10!L269)/RealAuthFY10!L269),"",(RealAuthFY11!L269-RealAuthFY10!L269)/RealAuthFY10!L269)</f>
        <v>-0.1239799868961821</v>
      </c>
      <c r="M269" s="139">
        <f>IF(ISERROR((RealAuthFY11!M269-RealAuthFY10!M269)/RealAuthFY10!M269),"",(RealAuthFY11!M269-RealAuthFY10!M269)/RealAuthFY10!M269)</f>
        <v>-1</v>
      </c>
      <c r="N269" s="139">
        <f>IF(ISERROR((RealAuthFY11!N269-RealAuthFY10!N269)/RealAuthFY10!N269),"",(RealAuthFY11!N269-RealAuthFY10!N269)/RealAuthFY10!N269)</f>
        <v>0</v>
      </c>
      <c r="O269" s="139">
        <f>IF(ISERROR((RealAuthFY11!O269-RealAuthFY10!O269)/RealAuthFY10!O269),"",(RealAuthFY11!O269-RealAuthFY10!O269)/RealAuthFY10!O269)</f>
        <v>0</v>
      </c>
      <c r="P269" s="139">
        <f>IF(ISERROR((RealAuthFY11!P269-RealAuthFY10!P269)/RealAuthFY10!P269),"",(RealAuthFY11!P269-RealAuthFY10!P269)/RealAuthFY10!P269)</f>
        <v>-0.49003120665742028</v>
      </c>
      <c r="Q269" s="139" t="str">
        <f>IF(ISERROR((RealAuthFY11!Q269-RealAuthFY10!Q269)/RealAuthFY10!Q269),"",(RealAuthFY11!Q269-RealAuthFY10!Q269)/RealAuthFY10!Q269)</f>
        <v/>
      </c>
      <c r="R269" s="139">
        <f>IF(ISERROR((RealAuthFY11!R269-RealAuthFY10!R269)/RealAuthFY10!R269),"",(RealAuthFY11!R269-RealAuthFY10!R269)/RealAuthFY10!R269)</f>
        <v>-7.7262104613720243E-7</v>
      </c>
      <c r="S269" s="139">
        <f>IF(ISERROR((RealAuthFY11!S269-RealAuthFY10!S269)/RealAuthFY10!S269),"",(RealAuthFY11!S269-RealAuthFY10!S269)/RealAuthFY10!S269)</f>
        <v>5.6856510554827152E-6</v>
      </c>
      <c r="T269" s="139">
        <f>IF(ISERROR((RealAuthFY11!T269-RealAuthFY10!T269)/RealAuthFY10!T269),"",(RealAuthFY11!T269-RealAuthFY10!T269)/RealAuthFY10!T269)</f>
        <v>6.4363041229642971E-6</v>
      </c>
      <c r="U269" s="139">
        <f>IF(ISERROR((RealAuthFY11!U269-RealAuthFY10!U269)/RealAuthFY10!U269),"",(RealAuthFY11!U269-RealAuthFY10!U269)/RealAuthFY10!U269)</f>
        <v>5.5938144652428842E-2</v>
      </c>
    </row>
    <row r="270" spans="1:21" s="51" customFormat="1" ht="11.5" x14ac:dyDescent="0.25">
      <c r="A270" s="51" t="e">
        <f>'FY2016 RPDC '!#REF!</f>
        <v>#REF!</v>
      </c>
      <c r="B270" s="51" t="e">
        <f>'FY2016 RPDC '!#REF!</f>
        <v>#REF!</v>
      </c>
      <c r="C270" s="51" t="e">
        <f>'FY2016 RPDC '!#REF!</f>
        <v>#REF!</v>
      </c>
      <c r="D270" s="56" t="e">
        <f>'FY2016 RPDC '!#REF!</f>
        <v>#REF!</v>
      </c>
      <c r="E270" s="139" t="str">
        <f>IF(ISERROR((RealAuthFY11!E270-RealAuthFY10!E270)/RealAuthFY10!E270),"",(RealAuthFY11!E270-RealAuthFY10!E270)/RealAuthFY10!E270)</f>
        <v/>
      </c>
      <c r="F270" s="139" t="str">
        <f>IF(ISERROR((RealAuthFY11!F270-RealAuthFY10!F270)/RealAuthFY10!F270),"",(RealAuthFY11!F270-RealAuthFY10!F270)/RealAuthFY10!F270)</f>
        <v/>
      </c>
      <c r="G270" s="139" t="str">
        <f>IF(ISERROR((RealAuthFY11!G270-RealAuthFY10!G270)/RealAuthFY10!G270),"",(RealAuthFY11!G270-RealAuthFY10!G270)/RealAuthFY10!G270)</f>
        <v/>
      </c>
      <c r="H270" s="139" t="str">
        <f>IF(ISERROR((RealAuthFY11!H270-RealAuthFY10!H270)/RealAuthFY10!H270),"",(RealAuthFY11!H270-RealAuthFY10!H270)/RealAuthFY10!H270)</f>
        <v/>
      </c>
      <c r="I270" s="139" t="str">
        <f>IF(ISERROR((RealAuthFY11!I270-RealAuthFY10!I270)/RealAuthFY10!I270),"",(RealAuthFY11!I270-RealAuthFY10!I270)/RealAuthFY10!I270)</f>
        <v/>
      </c>
      <c r="J270" s="139">
        <f>IF(ISERROR((RealAuthFY11!J270-RealAuthFY10!J270)/RealAuthFY10!J270),"",(RealAuthFY11!J270-RealAuthFY10!J270)/RealAuthFY10!J270)</f>
        <v>-0.15016927755781259</v>
      </c>
      <c r="K270" s="139">
        <f>IF(ISERROR((RealAuthFY11!K270-RealAuthFY10!K270)/RealAuthFY10!K270),"",(RealAuthFY11!K270-RealAuthFY10!K270)/RealAuthFY10!K270)</f>
        <v>1.9796866930624893E-2</v>
      </c>
      <c r="L270" s="139">
        <f>IF(ISERROR((RealAuthFY11!L270-RealAuthFY10!L270)/RealAuthFY10!L270),"",(RealAuthFY11!L270-RealAuthFY10!L270)/RealAuthFY10!L270)</f>
        <v>7.5829661816922966E-2</v>
      </c>
      <c r="M270" s="139">
        <f>IF(ISERROR((RealAuthFY11!M270-RealAuthFY10!M270)/RealAuthFY10!M270),"",(RealAuthFY11!M270-RealAuthFY10!M270)/RealAuthFY10!M270)</f>
        <v>0.35972915590749988</v>
      </c>
      <c r="N270" s="139">
        <f>IF(ISERROR((RealAuthFY11!N270-RealAuthFY10!N270)/RealAuthFY10!N270),"",(RealAuthFY11!N270-RealAuthFY10!N270)/RealAuthFY10!N270)</f>
        <v>0</v>
      </c>
      <c r="O270" s="139" t="str">
        <f>IF(ISERROR((RealAuthFY11!O270-RealAuthFY10!O270)/RealAuthFY10!O270),"",(RealAuthFY11!O270-RealAuthFY10!O270)/RealAuthFY10!O270)</f>
        <v/>
      </c>
      <c r="P270" s="139">
        <f>IF(ISERROR((RealAuthFY11!P270-RealAuthFY10!P270)/RealAuthFY10!P270),"",(RealAuthFY11!P270-RealAuthFY10!P270)/RealAuthFY10!P270)</f>
        <v>6.995081120590152E-2</v>
      </c>
      <c r="Q270" s="139">
        <f>IF(ISERROR((RealAuthFY11!Q270-RealAuthFY10!Q270)/RealAuthFY10!Q270),"",(RealAuthFY11!Q270-RealAuthFY10!Q270)/RealAuthFY10!Q270)</f>
        <v>0.18005066030543748</v>
      </c>
      <c r="R270" s="139" t="str">
        <f>IF(ISERROR((RealAuthFY11!R270-RealAuthFY10!R270)/RealAuthFY10!R270),"",(RealAuthFY11!R270-RealAuthFY10!R270)/RealAuthFY10!R270)</f>
        <v/>
      </c>
      <c r="S270" s="139" t="str">
        <f>IF(ISERROR((RealAuthFY11!S270-RealAuthFY10!S270)/RealAuthFY10!S270),"",(RealAuthFY11!S270-RealAuthFY10!S270)/RealAuthFY10!S270)</f>
        <v/>
      </c>
      <c r="T270" s="139" t="str">
        <f>IF(ISERROR((RealAuthFY11!T270-RealAuthFY10!T270)/RealAuthFY10!T270),"",(RealAuthFY11!T270-RealAuthFY10!T270)/RealAuthFY10!T270)</f>
        <v/>
      </c>
      <c r="U270" s="139" t="str">
        <f>IF(ISERROR((RealAuthFY11!U270-RealAuthFY10!U270)/RealAuthFY10!U270),"",(RealAuthFY11!U270-RealAuthFY10!U270)/RealAuthFY10!U270)</f>
        <v/>
      </c>
    </row>
    <row r="271" spans="1:21" s="51" customFormat="1" ht="11.5" x14ac:dyDescent="0.25">
      <c r="A271" s="51">
        <f>'FY2016 RPDC '!A264</f>
        <v>265</v>
      </c>
      <c r="B271" s="51">
        <f>'FY2016 RPDC '!B264</f>
        <v>5877</v>
      </c>
      <c r="C271" s="51">
        <f>'FY2016 RPDC '!C264</f>
        <v>5877</v>
      </c>
      <c r="D271" s="56" t="str">
        <f>'FY2016 RPDC '!D264</f>
        <v>SERGEANT BLUFF-LUTON</v>
      </c>
      <c r="E271" s="139">
        <f>IF(ISERROR((RealAuthFY11!E271-RealAuthFY10!E271)/RealAuthFY10!E271),"",(RealAuthFY11!E271-RealAuthFY10!E271)/RealAuthFY10!E271)</f>
        <v>1.2978393923752038E-2</v>
      </c>
      <c r="F271" s="139">
        <f>IF(ISERROR((RealAuthFY11!F271-RealAuthFY10!F271)/RealAuthFY10!F271),"",(RealAuthFY11!F271-RealAuthFY10!F271)/RealAuthFY10!F271)</f>
        <v>1.2566760917373547E-2</v>
      </c>
      <c r="G271" s="139">
        <f>IF(ISERROR((RealAuthFY11!G271-RealAuthFY10!G271)/RealAuthFY10!G271),"",(RealAuthFY11!G271-RealAuthFY10!G271)/RealAuthFY10!G271)</f>
        <v>2.5708203689290894E-2</v>
      </c>
      <c r="H271" s="139" t="str">
        <f>IF(ISERROR((RealAuthFY11!H271-RealAuthFY10!H271)/RealAuthFY10!H271),"",(RealAuthFY11!H271-RealAuthFY10!H271)/RealAuthFY10!H271)</f>
        <v/>
      </c>
      <c r="I271" s="139">
        <f>IF(ISERROR((RealAuthFY11!I271-RealAuthFY10!I271)/RealAuthFY10!I271),"",(RealAuthFY11!I271-RealAuthFY10!I271)/RealAuthFY10!I271)</f>
        <v>2.5708203689290894E-2</v>
      </c>
      <c r="J271" s="139">
        <f>IF(ISERROR((RealAuthFY11!J271-RealAuthFY10!J271)/RealAuthFY10!J271),"",(RealAuthFY11!J271-RealAuthFY10!J271)/RealAuthFY10!J271)</f>
        <v>-0.37564825113378147</v>
      </c>
      <c r="K271" s="139">
        <f>IF(ISERROR((RealAuthFY11!K271-RealAuthFY10!K271)/RealAuthFY10!K271),"",(RealAuthFY11!K271-RealAuthFY10!K271)/RealAuthFY10!K271)</f>
        <v>-0.66004376871688553</v>
      </c>
      <c r="L271" s="139">
        <f>IF(ISERROR((RealAuthFY11!L271-RealAuthFY10!L271)/RealAuthFY10!L271),"",(RealAuthFY11!L271-RealAuthFY10!L271)/RealAuthFY10!L271)</f>
        <v>0.14790415757934747</v>
      </c>
      <c r="M271" s="139">
        <f>IF(ISERROR((RealAuthFY11!M271-RealAuthFY10!M271)/RealAuthFY10!M271),"",(RealAuthFY11!M271-RealAuthFY10!M271)/RealAuthFY10!M271)</f>
        <v>-0.61754923980649623</v>
      </c>
      <c r="N271" s="139">
        <f>IF(ISERROR((RealAuthFY11!N271-RealAuthFY10!N271)/RealAuthFY10!N271),"",(RealAuthFY11!N271-RealAuthFY10!N271)/RealAuthFY10!N271)</f>
        <v>0</v>
      </c>
      <c r="O271" s="139">
        <f>IF(ISERROR((RealAuthFY11!O271-RealAuthFY10!O271)/RealAuthFY10!O271),"",(RealAuthFY11!O271-RealAuthFY10!O271)/RealAuthFY10!O271)</f>
        <v>0</v>
      </c>
      <c r="P271" s="139" t="str">
        <f>IF(ISERROR((RealAuthFY11!P271-RealAuthFY10!P271)/RealAuthFY10!P271),"",(RealAuthFY11!P271-RealAuthFY10!P271)/RealAuthFY10!P271)</f>
        <v/>
      </c>
      <c r="Q271" s="139">
        <f>IF(ISERROR((RealAuthFY11!Q271-RealAuthFY10!Q271)/RealAuthFY10!Q271),"",(RealAuthFY11!Q271-RealAuthFY10!Q271)/RealAuthFY10!Q271)</f>
        <v>-0.45819475639253626</v>
      </c>
      <c r="R271" s="139">
        <f>IF(ISERROR((RealAuthFY11!R271-RealAuthFY10!R271)/RealAuthFY10!R271),"",(RealAuthFY11!R271-RealAuthFY10!R271)/RealAuthFY10!R271)</f>
        <v>1.8473549684884611</v>
      </c>
      <c r="S271" s="139">
        <f>IF(ISERROR((RealAuthFY11!S271-RealAuthFY10!S271)/RealAuthFY10!S271),"",(RealAuthFY11!S271-RealAuthFY10!S271)/RealAuthFY10!S271)</f>
        <v>1.8473917933377391</v>
      </c>
      <c r="T271" s="139">
        <f>IF(ISERROR((RealAuthFY11!T271-RealAuthFY10!T271)/RealAuthFY10!T271),"",(RealAuthFY11!T271-RealAuthFY10!T271)/RealAuthFY10!T271)</f>
        <v>1.847362089975815</v>
      </c>
      <c r="U271" s="139">
        <f>IF(ISERROR((RealAuthFY11!U271-RealAuthFY10!U271)/RealAuthFY10!U271),"",(RealAuthFY11!U271-RealAuthFY10!U271)/RealAuthFY10!U271)</f>
        <v>9.8427241122460443E-2</v>
      </c>
    </row>
    <row r="272" spans="1:21" s="51" customFormat="1" ht="11.5" x14ac:dyDescent="0.25">
      <c r="A272" s="51">
        <f>'FY2016 RPDC '!A265</f>
        <v>266</v>
      </c>
      <c r="B272" s="51">
        <f>'FY2016 RPDC '!B265</f>
        <v>5895</v>
      </c>
      <c r="C272" s="51">
        <f>'FY2016 RPDC '!C265</f>
        <v>5895</v>
      </c>
      <c r="D272" s="56" t="str">
        <f>'FY2016 RPDC '!D265</f>
        <v>SEYMOUR</v>
      </c>
      <c r="E272" s="139">
        <f>IF(ISERROR((RealAuthFY11!E272-RealAuthFY10!E272)/RealAuthFY10!E272),"",(RealAuthFY11!E272-RealAuthFY10!E272)/RealAuthFY10!E272)</f>
        <v>2.9567854435178207E-2</v>
      </c>
      <c r="F272" s="139">
        <f>IF(ISERROR((RealAuthFY11!F272-RealAuthFY10!F272)/RealAuthFY10!F272),"",(RealAuthFY11!F272-RealAuthFY10!F272)/RealAuthFY10!F272)</f>
        <v>1.2566760917373547E-2</v>
      </c>
      <c r="G272" s="139">
        <f>IF(ISERROR((RealAuthFY11!G272-RealAuthFY10!G272)/RealAuthFY10!G272),"",(RealAuthFY11!G272-RealAuthFY10!G272)/RealAuthFY10!G272)</f>
        <v>4.2506063354236304E-2</v>
      </c>
      <c r="H272" s="139" t="str">
        <f>IF(ISERROR((RealAuthFY11!H272-RealAuthFY10!H272)/RealAuthFY10!H272),"",(RealAuthFY11!H272-RealAuthFY10!H272)/RealAuthFY10!H272)</f>
        <v/>
      </c>
      <c r="I272" s="139">
        <f>IF(ISERROR((RealAuthFY11!I272-RealAuthFY10!I272)/RealAuthFY10!I272),"",(RealAuthFY11!I272-RealAuthFY10!I272)/RealAuthFY10!I272)</f>
        <v>4.2506063354236304E-2</v>
      </c>
      <c r="J272" s="139">
        <f>IF(ISERROR((RealAuthFY11!J272-RealAuthFY10!J272)/RealAuthFY10!J272),"",(RealAuthFY11!J272-RealAuthFY10!J272)/RealAuthFY10!J272)</f>
        <v>0.56368330464716032</v>
      </c>
      <c r="K272" s="139">
        <f>IF(ISERROR((RealAuthFY11!K272-RealAuthFY10!K272)/RealAuthFY10!K272),"",(RealAuthFY11!K272-RealAuthFY10!K272)/RealAuthFY10!K272)</f>
        <v>-1.6305423971486453E-2</v>
      </c>
      <c r="L272" s="139">
        <f>IF(ISERROR((RealAuthFY11!L272-RealAuthFY10!L272)/RealAuthFY10!L272),"",(RealAuthFY11!L272-RealAuthFY10!L272)/RealAuthFY10!L272)</f>
        <v>-0.23515490533562822</v>
      </c>
      <c r="M272" s="139">
        <f>IF(ISERROR((RealAuthFY11!M272-RealAuthFY10!M272)/RealAuthFY10!M272),"",(RealAuthFY11!M272-RealAuthFY10!M272)/RealAuthFY10!M272)</f>
        <v>5.1662005163511188E-2</v>
      </c>
      <c r="N272" s="139">
        <f>IF(ISERROR((RealAuthFY11!N272-RealAuthFY10!N272)/RealAuthFY10!N272),"",(RealAuthFY11!N272-RealAuthFY10!N272)/RealAuthFY10!N272)</f>
        <v>0</v>
      </c>
      <c r="O272" s="139" t="str">
        <f>IF(ISERROR((RealAuthFY11!O272-RealAuthFY10!O272)/RealAuthFY10!O272),"",(RealAuthFY11!O272-RealAuthFY10!O272)/RealAuthFY10!O272)</f>
        <v/>
      </c>
      <c r="P272" s="139" t="str">
        <f>IF(ISERROR((RealAuthFY11!P272-RealAuthFY10!P272)/RealAuthFY10!P272),"",(RealAuthFY11!P272-RealAuthFY10!P272)/RealAuthFY10!P272)</f>
        <v/>
      </c>
      <c r="Q272" s="139" t="str">
        <f>IF(ISERROR((RealAuthFY11!Q272-RealAuthFY10!Q272)/RealAuthFY10!Q272),"",(RealAuthFY11!Q272-RealAuthFY10!Q272)/RealAuthFY10!Q272)</f>
        <v/>
      </c>
      <c r="R272" s="139">
        <f>IF(ISERROR((RealAuthFY11!R272-RealAuthFY10!R272)/RealAuthFY10!R272),"",(RealAuthFY11!R272-RealAuthFY10!R272)/RealAuthFY10!R272)</f>
        <v>-1.6485376373825409E-6</v>
      </c>
      <c r="S272" s="139">
        <f>IF(ISERROR((RealAuthFY11!S272-RealAuthFY10!S272)/RealAuthFY10!S272),"",(RealAuthFY11!S272-RealAuthFY10!S272)/RealAuthFY10!S272)</f>
        <v>2.2794821016580631E-5</v>
      </c>
      <c r="T272" s="139">
        <f>IF(ISERROR((RealAuthFY11!T272-RealAuthFY10!T272)/RealAuthFY10!T272),"",(RealAuthFY11!T272-RealAuthFY10!T272)/RealAuthFY10!T272)</f>
        <v>-1.0578216446027061E-5</v>
      </c>
      <c r="U272" s="139">
        <f>IF(ISERROR((RealAuthFY11!U272-RealAuthFY10!U272)/RealAuthFY10!U272),"",(RealAuthFY11!U272-RealAuthFY10!U272)/RealAuthFY10!U272)</f>
        <v>1.7553912186837956E-2</v>
      </c>
    </row>
    <row r="273" spans="1:21" s="51" customFormat="1" ht="11.5" x14ac:dyDescent="0.25">
      <c r="A273" s="51">
        <f>'FY2016 RPDC '!A266</f>
        <v>267</v>
      </c>
      <c r="B273" s="51">
        <f>'FY2016 RPDC '!B266</f>
        <v>5949</v>
      </c>
      <c r="C273" s="51">
        <f>'FY2016 RPDC '!C266</f>
        <v>5949</v>
      </c>
      <c r="D273" s="56" t="str">
        <f>'FY2016 RPDC '!D266</f>
        <v>SHELDON</v>
      </c>
      <c r="E273" s="139">
        <f>IF(ISERROR((RealAuthFY11!E273-RealAuthFY10!E273)/RealAuthFY10!E273),"",(RealAuthFY11!E273-RealAuthFY10!E273)/RealAuthFY10!E273)</f>
        <v>8.9117734429151399E-3</v>
      </c>
      <c r="F273" s="139">
        <f>IF(ISERROR((RealAuthFY11!F273-RealAuthFY10!F273)/RealAuthFY10!F273),"",(RealAuthFY11!F273-RealAuthFY10!F273)/RealAuthFY10!F273)</f>
        <v>1.2566760917373547E-2</v>
      </c>
      <c r="G273" s="139">
        <f>IF(ISERROR((RealAuthFY11!G273-RealAuthFY10!G273)/RealAuthFY10!G273),"",(RealAuthFY11!G273-RealAuthFY10!G273)/RealAuthFY10!G273)</f>
        <v>2.1590590047663453E-2</v>
      </c>
      <c r="H273" s="139" t="str">
        <f>IF(ISERROR((RealAuthFY11!H273-RealAuthFY10!H273)/RealAuthFY10!H273),"",(RealAuthFY11!H273-RealAuthFY10!H273)/RealAuthFY10!H273)</f>
        <v/>
      </c>
      <c r="I273" s="139">
        <f>IF(ISERROR((RealAuthFY11!I273-RealAuthFY10!I273)/RealAuthFY10!I273),"",(RealAuthFY11!I273-RealAuthFY10!I273)/RealAuthFY10!I273)</f>
        <v>2.1590590047663453E-2</v>
      </c>
      <c r="J273" s="139">
        <f>IF(ISERROR((RealAuthFY11!J273-RealAuthFY10!J273)/RealAuthFY10!J273),"",(RealAuthFY11!J273-RealAuthFY10!J273)/RealAuthFY10!J273)</f>
        <v>-0.15562544053113841</v>
      </c>
      <c r="K273" s="139">
        <f>IF(ISERROR((RealAuthFY11!K273-RealAuthFY10!K273)/RealAuthFY10!K273),"",(RealAuthFY11!K273-RealAuthFY10!K273)/RealAuthFY10!K273)</f>
        <v>2.0598127600554785</v>
      </c>
      <c r="L273" s="139">
        <f>IF(ISERROR((RealAuthFY11!L273-RealAuthFY10!L273)/RealAuthFY10!L273),"",(RealAuthFY11!L273-RealAuthFY10!L273)/RealAuthFY10!L273)</f>
        <v>-9.2006782585162886E-2</v>
      </c>
      <c r="M273" s="139">
        <f>IF(ISERROR((RealAuthFY11!M273-RealAuthFY10!M273)/RealAuthFY10!M273),"",(RealAuthFY11!M273-RealAuthFY10!M273)/RealAuthFY10!M273)</f>
        <v>-1</v>
      </c>
      <c r="N273" s="139">
        <f>IF(ISERROR((RealAuthFY11!N273-RealAuthFY10!N273)/RealAuthFY10!N273),"",(RealAuthFY11!N273-RealAuthFY10!N273)/RealAuthFY10!N273)</f>
        <v>0</v>
      </c>
      <c r="O273" s="139" t="str">
        <f>IF(ISERROR((RealAuthFY11!O273-RealAuthFY10!O273)/RealAuthFY10!O273),"",(RealAuthFY11!O273-RealAuthFY10!O273)/RealAuthFY10!O273)</f>
        <v/>
      </c>
      <c r="P273" s="139">
        <f>IF(ISERROR((RealAuthFY11!P273-RealAuthFY10!P273)/RealAuthFY10!P273),"",(RealAuthFY11!P273-RealAuthFY10!P273)/RealAuthFY10!P273)</f>
        <v>-6.5057212205270568E-2</v>
      </c>
      <c r="Q273" s="139" t="str">
        <f>IF(ISERROR((RealAuthFY11!Q273-RealAuthFY10!Q273)/RealAuthFY10!Q273),"",(RealAuthFY11!Q273-RealAuthFY10!Q273)/RealAuthFY10!Q273)</f>
        <v/>
      </c>
      <c r="R273" s="139">
        <f>IF(ISERROR((RealAuthFY11!R273-RealAuthFY10!R273)/RealAuthFY10!R273),"",(RealAuthFY11!R273-RealAuthFY10!R273)/RealAuthFY10!R273)</f>
        <v>4.7126816021632517E-2</v>
      </c>
      <c r="S273" s="139">
        <f>IF(ISERROR((RealAuthFY11!S273-RealAuthFY10!S273)/RealAuthFY10!S273),"",(RealAuthFY11!S273-RealAuthFY10!S273)/RealAuthFY10!S273)</f>
        <v>4.7111310590978256E-2</v>
      </c>
      <c r="T273" s="139">
        <f>IF(ISERROR((RealAuthFY11!T273-RealAuthFY10!T273)/RealAuthFY10!T273),"",(RealAuthFY11!T273-RealAuthFY10!T273)/RealAuthFY10!T273)</f>
        <v>4.7127719499622855E-2</v>
      </c>
      <c r="U273" s="139">
        <f>IF(ISERROR((RealAuthFY11!U273-RealAuthFY10!U273)/RealAuthFY10!U273),"",(RealAuthFY11!U273-RealAuthFY10!U273)/RealAuthFY10!U273)</f>
        <v>1.7000696307073924E-2</v>
      </c>
    </row>
    <row r="274" spans="1:21" s="51" customFormat="1" ht="11.5" x14ac:dyDescent="0.25">
      <c r="A274" s="51">
        <f>'FY2016 RPDC '!A267</f>
        <v>268</v>
      </c>
      <c r="B274" s="51">
        <f>'FY2016 RPDC '!B267</f>
        <v>5976</v>
      </c>
      <c r="C274" s="51">
        <f>'FY2016 RPDC '!C267</f>
        <v>5976</v>
      </c>
      <c r="D274" s="56" t="str">
        <f>'FY2016 RPDC '!D267</f>
        <v>SHENANDOAH</v>
      </c>
      <c r="E274" s="139">
        <f>IF(ISERROR((RealAuthFY11!E274-RealAuthFY10!E274)/RealAuthFY10!E274),"",(RealAuthFY11!E274-RealAuthFY10!E274)/RealAuthFY10!E274)</f>
        <v>3.3825338253382067E-3</v>
      </c>
      <c r="F274" s="139">
        <f>IF(ISERROR((RealAuthFY11!F274-RealAuthFY10!F274)/RealAuthFY10!F274),"",(RealAuthFY11!F274-RealAuthFY10!F274)/RealAuthFY10!F274)</f>
        <v>1.2566760917373547E-2</v>
      </c>
      <c r="G274" s="139">
        <f>IF(ISERROR((RealAuthFY11!G274-RealAuthFY10!G274)/RealAuthFY10!G274),"",(RealAuthFY11!G274-RealAuthFY10!G274)/RealAuthFY10!G274)</f>
        <v>1.5991736801343404E-2</v>
      </c>
      <c r="H274" s="139" t="str">
        <f>IF(ISERROR((RealAuthFY11!H274-RealAuthFY10!H274)/RealAuthFY10!H274),"",(RealAuthFY11!H274-RealAuthFY10!H274)/RealAuthFY10!H274)</f>
        <v/>
      </c>
      <c r="I274" s="139">
        <f>IF(ISERROR((RealAuthFY11!I274-RealAuthFY10!I274)/RealAuthFY10!I274),"",(RealAuthFY11!I274-RealAuthFY10!I274)/RealAuthFY10!I274)</f>
        <v>1.5991736801343404E-2</v>
      </c>
      <c r="J274" s="139">
        <f>IF(ISERROR((RealAuthFY11!J274-RealAuthFY10!J274)/RealAuthFY10!J274),"",(RealAuthFY11!J274-RealAuthFY10!J274)/RealAuthFY10!J274)</f>
        <v>-0.22484743411927877</v>
      </c>
      <c r="K274" s="139">
        <f>IF(ISERROR((RealAuthFY11!K274-RealAuthFY10!K274)/RealAuthFY10!K274),"",(RealAuthFY11!K274-RealAuthFY10!K274)/RealAuthFY10!K274)</f>
        <v>-0.49003120665742023</v>
      </c>
      <c r="L274" s="139">
        <f>IF(ISERROR((RealAuthFY11!L274-RealAuthFY10!L274)/RealAuthFY10!L274),"",(RealAuthFY11!L274-RealAuthFY10!L274)/RealAuthFY10!L274)</f>
        <v>-0.12172041146555709</v>
      </c>
      <c r="M274" s="139" t="str">
        <f>IF(ISERROR((RealAuthFY11!M274-RealAuthFY10!M274)/RealAuthFY10!M274),"",(RealAuthFY11!M274-RealAuthFY10!M274)/RealAuthFY10!M274)</f>
        <v/>
      </c>
      <c r="N274" s="139">
        <f>IF(ISERROR((RealAuthFY11!N274-RealAuthFY10!N274)/RealAuthFY10!N274),"",(RealAuthFY11!N274-RealAuthFY10!N274)/RealAuthFY10!N274)</f>
        <v>0</v>
      </c>
      <c r="O274" s="139">
        <f>IF(ISERROR((RealAuthFY11!O274-RealAuthFY10!O274)/RealAuthFY10!O274),"",(RealAuthFY11!O274-RealAuthFY10!O274)/RealAuthFY10!O274)</f>
        <v>0</v>
      </c>
      <c r="P274" s="139" t="str">
        <f>IF(ISERROR((RealAuthFY11!P274-RealAuthFY10!P274)/RealAuthFY10!P274),"",(RealAuthFY11!P274-RealAuthFY10!P274)/RealAuthFY10!P274)</f>
        <v/>
      </c>
      <c r="Q274" s="139" t="str">
        <f>IF(ISERROR((RealAuthFY11!Q274-RealAuthFY10!Q274)/RealAuthFY10!Q274),"",(RealAuthFY11!Q274-RealAuthFY10!Q274)/RealAuthFY10!Q274)</f>
        <v/>
      </c>
      <c r="R274" s="139">
        <f>IF(ISERROR((RealAuthFY11!R274-RealAuthFY10!R274)/RealAuthFY10!R274),"",(RealAuthFY11!R274-RealAuthFY10!R274)/RealAuthFY10!R274)</f>
        <v>0.86283208955223878</v>
      </c>
      <c r="S274" s="139">
        <f>IF(ISERROR((RealAuthFY11!S274-RealAuthFY10!S274)/RealAuthFY10!S274),"",(RealAuthFY11!S274-RealAuthFY10!S274)/RealAuthFY10!S274)</f>
        <v>0.86283828146941177</v>
      </c>
      <c r="T274" s="139">
        <f>IF(ISERROR((RealAuthFY11!T274-RealAuthFY10!T274)/RealAuthFY10!T274),"",(RealAuthFY11!T274-RealAuthFY10!T274)/RealAuthFY10!T274)</f>
        <v>0.8629610611687889</v>
      </c>
      <c r="U274" s="139">
        <f>IF(ISERROR((RealAuthFY11!U274-RealAuthFY10!U274)/RealAuthFY10!U274),"",(RealAuthFY11!U274-RealAuthFY10!U274)/RealAuthFY10!U274)</f>
        <v>6.7205865524533254E-2</v>
      </c>
    </row>
    <row r="275" spans="1:21" s="51" customFormat="1" ht="11.5" x14ac:dyDescent="0.25">
      <c r="A275" s="51">
        <f>'FY2016 RPDC '!A268</f>
        <v>269</v>
      </c>
      <c r="B275" s="51">
        <f>'FY2016 RPDC '!B268</f>
        <v>5994</v>
      </c>
      <c r="C275" s="51">
        <f>'FY2016 RPDC '!C268</f>
        <v>5994</v>
      </c>
      <c r="D275" s="56" t="str">
        <f>'FY2016 RPDC '!D268</f>
        <v>SIBLEY-OCHEYEDAN</v>
      </c>
      <c r="E275" s="139">
        <f>IF(ISERROR((RealAuthFY11!E275-RealAuthFY10!E275)/RealAuthFY10!E275),"",(RealAuthFY11!E275-RealAuthFY10!E275)/RealAuthFY10!E275)</f>
        <v>1.5171161825726052E-2</v>
      </c>
      <c r="F275" s="139">
        <f>IF(ISERROR((RealAuthFY11!F275-RealAuthFY10!F275)/RealAuthFY10!F275),"",(RealAuthFY11!F275-RealAuthFY10!F275)/RealAuthFY10!F275)</f>
        <v>1.2507817385866166E-2</v>
      </c>
      <c r="G275" s="139">
        <f>IF(ISERROR((RealAuthFY11!G275-RealAuthFY10!G275)/RealAuthFY10!G275),"",(RealAuthFY11!G275-RealAuthFY10!G275)/RealAuthFY10!G275)</f>
        <v>2.7868779009831427E-2</v>
      </c>
      <c r="H275" s="139" t="str">
        <f>IF(ISERROR((RealAuthFY11!H275-RealAuthFY10!H275)/RealAuthFY10!H275),"",(RealAuthFY11!H275-RealAuthFY10!H275)/RealAuthFY10!H275)</f>
        <v/>
      </c>
      <c r="I275" s="139">
        <f>IF(ISERROR((RealAuthFY11!I275-RealAuthFY10!I275)/RealAuthFY10!I275),"",(RealAuthFY11!I275-RealAuthFY10!I275)/RealAuthFY10!I275)</f>
        <v>2.7868779009831427E-2</v>
      </c>
      <c r="J275" s="139">
        <f>IF(ISERROR((RealAuthFY11!J275-RealAuthFY10!J275)/RealAuthFY10!J275),"",(RealAuthFY11!J275-RealAuthFY10!J275)/RealAuthFY10!J275)</f>
        <v>4.0287097890003461E-2</v>
      </c>
      <c r="K275" s="139">
        <f>IF(ISERROR((RealAuthFY11!K275-RealAuthFY10!K275)/RealAuthFY10!K275),"",(RealAuthFY11!K275-RealAuthFY10!K275)/RealAuthFY10!K275)</f>
        <v>0.3598524155424882</v>
      </c>
      <c r="L275" s="139">
        <f>IF(ISERROR((RealAuthFY11!L275-RealAuthFY10!L275)/RealAuthFY10!L275),"",(RealAuthFY11!L275-RealAuthFY10!L275)/RealAuthFY10!L275)</f>
        <v>8.7881932433990548E-2</v>
      </c>
      <c r="M275" s="139">
        <f>IF(ISERROR((RealAuthFY11!M275-RealAuthFY10!M275)/RealAuthFY10!M275),"",(RealAuthFY11!M275-RealAuthFY10!M275)/RealAuthFY10!M275)</f>
        <v>-3.110515392597717E-2</v>
      </c>
      <c r="N275" s="139">
        <f>IF(ISERROR((RealAuthFY11!N275-RealAuthFY10!N275)/RealAuthFY10!N275),"",(RealAuthFY11!N275-RealAuthFY10!N275)/RealAuthFY10!N275)</f>
        <v>0</v>
      </c>
      <c r="O275" s="139" t="str">
        <f>IF(ISERROR((RealAuthFY11!O275-RealAuthFY10!O275)/RealAuthFY10!O275),"",(RealAuthFY11!O275-RealAuthFY10!O275)/RealAuthFY10!O275)</f>
        <v/>
      </c>
      <c r="P275" s="139" t="str">
        <f>IF(ISERROR((RealAuthFY11!P275-RealAuthFY10!P275)/RealAuthFY10!P275),"",(RealAuthFY11!P275-RealAuthFY10!P275)/RealAuthFY10!P275)</f>
        <v/>
      </c>
      <c r="Q275" s="139" t="str">
        <f>IF(ISERROR((RealAuthFY11!Q275-RealAuthFY10!Q275)/RealAuthFY10!Q275),"",(RealAuthFY11!Q275-RealAuthFY10!Q275)/RealAuthFY10!Q275)</f>
        <v/>
      </c>
      <c r="R275" s="139">
        <f>IF(ISERROR((RealAuthFY11!R275-RealAuthFY10!R275)/RealAuthFY10!R275),"",(RealAuthFY11!R275-RealAuthFY10!R275)/RealAuthFY10!R275)</f>
        <v>2.1942096991276485</v>
      </c>
      <c r="S275" s="139">
        <f>IF(ISERROR((RealAuthFY11!S275-RealAuthFY10!S275)/RealAuthFY10!S275),"",(RealAuthFY11!S275-RealAuthFY10!S275)/RealAuthFY10!S275)</f>
        <v>2.1944158512720153</v>
      </c>
      <c r="T275" s="139">
        <f>IF(ISERROR((RealAuthFY11!T275-RealAuthFY10!T275)/RealAuthFY10!T275),"",(RealAuthFY11!T275-RealAuthFY10!T275)/RealAuthFY10!T275)</f>
        <v>2.1944007183477998</v>
      </c>
      <c r="U275" s="139">
        <f>IF(ISERROR((RealAuthFY11!U275-RealAuthFY10!U275)/RealAuthFY10!U275),"",(RealAuthFY11!U275-RealAuthFY10!U275)/RealAuthFY10!U275)</f>
        <v>0.10006526372149264</v>
      </c>
    </row>
    <row r="276" spans="1:21" s="51" customFormat="1" ht="11.5" x14ac:dyDescent="0.25">
      <c r="A276" s="51">
        <f>'FY2016 RPDC '!A270</f>
        <v>271</v>
      </c>
      <c r="B276" s="51">
        <f>'FY2016 RPDC '!B270</f>
        <v>6012</v>
      </c>
      <c r="C276" s="51">
        <f>'FY2016 RPDC '!C270</f>
        <v>6012</v>
      </c>
      <c r="D276" s="56" t="str">
        <f>'FY2016 RPDC '!D270</f>
        <v>SIGOURNEY</v>
      </c>
      <c r="E276" s="139">
        <f>IF(ISERROR((RealAuthFY11!E276-RealAuthFY10!E276)/RealAuthFY10!E276),"",(RealAuthFY11!E276-RealAuthFY10!E276)/RealAuthFY10!E276)</f>
        <v>2.0829423906924421E-2</v>
      </c>
      <c r="F276" s="139">
        <f>IF(ISERROR((RealAuthFY11!F276-RealAuthFY10!F276)/RealAuthFY10!F276),"",(RealAuthFY11!F276-RealAuthFY10!F276)/RealAuthFY10!F276)</f>
        <v>1.2550988390335738E-2</v>
      </c>
      <c r="G276" s="139">
        <f>IF(ISERROR((RealAuthFY11!G276-RealAuthFY10!G276)/RealAuthFY10!G276),"",(RealAuthFY11!G276-RealAuthFY10!G276)/RealAuthFY10!G276)</f>
        <v>3.3641720432006902E-2</v>
      </c>
      <c r="H276" s="139" t="str">
        <f>IF(ISERROR((RealAuthFY11!H276-RealAuthFY10!H276)/RealAuthFY10!H276),"",(RealAuthFY11!H276-RealAuthFY10!H276)/RealAuthFY10!H276)</f>
        <v/>
      </c>
      <c r="I276" s="139">
        <f>IF(ISERROR((RealAuthFY11!I276-RealAuthFY10!I276)/RealAuthFY10!I276),"",(RealAuthFY11!I276-RealAuthFY10!I276)/RealAuthFY10!I276)</f>
        <v>3.3641720432006902E-2</v>
      </c>
      <c r="J276" s="139">
        <f>IF(ISERROR((RealAuthFY11!J276-RealAuthFY10!J276)/RealAuthFY10!J276),"",(RealAuthFY11!J276-RealAuthFY10!J276)/RealAuthFY10!J276)</f>
        <v>-2.4623272868193945E-2</v>
      </c>
      <c r="K276" s="139">
        <f>IF(ISERROR((RealAuthFY11!K276-RealAuthFY10!K276)/RealAuthFY10!K276),"",(RealAuthFY11!K276-RealAuthFY10!K276)/RealAuthFY10!K276)</f>
        <v>6.4605015491491002E-2</v>
      </c>
      <c r="L276" s="139">
        <f>IF(ISERROR((RealAuthFY11!L276-RealAuthFY10!L276)/RealAuthFY10!L276),"",(RealAuthFY11!L276-RealAuthFY10!L276)/RealAuthFY10!L276)</f>
        <v>-0.18423037367158038</v>
      </c>
      <c r="M276" s="139">
        <f>IF(ISERROR((RealAuthFY11!M276-RealAuthFY10!M276)/RealAuthFY10!M276),"",(RealAuthFY11!M276-RealAuthFY10!M276)/RealAuthFY10!M276)</f>
        <v>-7.8477517627329081E-3</v>
      </c>
      <c r="N276" s="139">
        <f>IF(ISERROR((RealAuthFY11!N276-RealAuthFY10!N276)/RealAuthFY10!N276),"",(RealAuthFY11!N276-RealAuthFY10!N276)/RealAuthFY10!N276)</f>
        <v>0</v>
      </c>
      <c r="O276" s="139" t="str">
        <f>IF(ISERROR((RealAuthFY11!O276-RealAuthFY10!O276)/RealAuthFY10!O276),"",(RealAuthFY11!O276-RealAuthFY10!O276)/RealAuthFY10!O276)</f>
        <v/>
      </c>
      <c r="P276" s="139" t="str">
        <f>IF(ISERROR((RealAuthFY11!P276-RealAuthFY10!P276)/RealAuthFY10!P276),"",(RealAuthFY11!P276-RealAuthFY10!P276)/RealAuthFY10!P276)</f>
        <v/>
      </c>
      <c r="Q276" s="139" t="str">
        <f>IF(ISERROR((RealAuthFY11!Q276-RealAuthFY10!Q276)/RealAuthFY10!Q276),"",(RealAuthFY11!Q276-RealAuthFY10!Q276)/RealAuthFY10!Q276)</f>
        <v/>
      </c>
      <c r="R276" s="139">
        <f>IF(ISERROR((RealAuthFY11!R276-RealAuthFY10!R276)/RealAuthFY10!R276),"",(RealAuthFY11!R276-RealAuthFY10!R276)/RealAuthFY10!R276)</f>
        <v>0.22381143635711773</v>
      </c>
      <c r="S276" s="139">
        <f>IF(ISERROR((RealAuthFY11!S276-RealAuthFY10!S276)/RealAuthFY10!S276),"",(RealAuthFY11!S276-RealAuthFY10!S276)/RealAuthFY10!S276)</f>
        <v>0.22386102059345186</v>
      </c>
      <c r="T276" s="139">
        <f>IF(ISERROR((RealAuthFY11!T276-RealAuthFY10!T276)/RealAuthFY10!T276),"",(RealAuthFY11!T276-RealAuthFY10!T276)/RealAuthFY10!T276)</f>
        <v>0.22371333425029069</v>
      </c>
      <c r="U276" s="139">
        <f>IF(ISERROR((RealAuthFY11!U276-RealAuthFY10!U276)/RealAuthFY10!U276),"",(RealAuthFY11!U276-RealAuthFY10!U276)/RealAuthFY10!U276)</f>
        <v>3.3966088766115142E-2</v>
      </c>
    </row>
    <row r="277" spans="1:21" s="51" customFormat="1" ht="11.5" x14ac:dyDescent="0.25">
      <c r="A277" s="51">
        <f>'FY2016 RPDC '!A271</f>
        <v>272</v>
      </c>
      <c r="B277" s="51">
        <f>'FY2016 RPDC '!B271</f>
        <v>6030</v>
      </c>
      <c r="C277" s="51">
        <f>'FY2016 RPDC '!C271</f>
        <v>6030</v>
      </c>
      <c r="D277" s="56" t="str">
        <f>'FY2016 RPDC '!D271</f>
        <v>SIOUX CENTER</v>
      </c>
      <c r="E277" s="139">
        <f>IF(ISERROR((RealAuthFY11!E277-RealAuthFY10!E277)/RealAuthFY10!E277),"",(RealAuthFY11!E277-RealAuthFY10!E277)/RealAuthFY10!E277)</f>
        <v>2.3504081815735215E-2</v>
      </c>
      <c r="F277" s="139">
        <f>IF(ISERROR((RealAuthFY11!F277-RealAuthFY10!F277)/RealAuthFY10!F277),"",(RealAuthFY11!F277-RealAuthFY10!F277)/RealAuthFY10!F277)</f>
        <v>1.2566760917373547E-2</v>
      </c>
      <c r="G277" s="139">
        <f>IF(ISERROR((RealAuthFY11!G277-RealAuthFY10!G277)/RealAuthFY10!G277),"",(RealAuthFY11!G277-RealAuthFY10!G277)/RealAuthFY10!G277)</f>
        <v>3.636624211899929E-2</v>
      </c>
      <c r="H277" s="139" t="str">
        <f>IF(ISERROR((RealAuthFY11!H277-RealAuthFY10!H277)/RealAuthFY10!H277),"",(RealAuthFY11!H277-RealAuthFY10!H277)/RealAuthFY10!H277)</f>
        <v/>
      </c>
      <c r="I277" s="139">
        <f>IF(ISERROR((RealAuthFY11!I277-RealAuthFY10!I277)/RealAuthFY10!I277),"",(RealAuthFY11!I277-RealAuthFY10!I277)/RealAuthFY10!I277)</f>
        <v>3.636624211899929E-2</v>
      </c>
      <c r="J277" s="139">
        <f>IF(ISERROR((RealAuthFY11!J277-RealAuthFY10!J277)/RealAuthFY10!J277),"",(RealAuthFY11!J277-RealAuthFY10!J277)/RealAuthFY10!J277)</f>
        <v>-0.23504680998613037</v>
      </c>
      <c r="K277" s="139">
        <f>IF(ISERROR((RealAuthFY11!K277-RealAuthFY10!K277)/RealAuthFY10!K277),"",(RealAuthFY11!K277-RealAuthFY10!K277)/RealAuthFY10!K277)</f>
        <v>32.147971567267682</v>
      </c>
      <c r="L277" s="139">
        <f>IF(ISERROR((RealAuthFY11!L277-RealAuthFY10!L277)/RealAuthFY10!L277),"",(RealAuthFY11!L277-RealAuthFY10!L277)/RealAuthFY10!L277)</f>
        <v>-0.26920359832527518</v>
      </c>
      <c r="M277" s="139">
        <f>IF(ISERROR((RealAuthFY11!M277-RealAuthFY10!M277)/RealAuthFY10!M277),"",(RealAuthFY11!M277-RealAuthFY10!M277)/RealAuthFY10!M277)</f>
        <v>154.03051317614424</v>
      </c>
      <c r="N277" s="139">
        <f>IF(ISERROR((RealAuthFY11!N277-RealAuthFY10!N277)/RealAuthFY10!N277),"",(RealAuthFY11!N277-RealAuthFY10!N277)/RealAuthFY10!N277)</f>
        <v>0</v>
      </c>
      <c r="O277" s="139">
        <f>IF(ISERROR((RealAuthFY11!O277-RealAuthFY10!O277)/RealAuthFY10!O277),"",(RealAuthFY11!O277-RealAuthFY10!O277)/RealAuthFY10!O277)</f>
        <v>0</v>
      </c>
      <c r="P277" s="139">
        <f>IF(ISERROR((RealAuthFY11!P277-RealAuthFY10!P277)/RealAuthFY10!P277),"",(RealAuthFY11!P277-RealAuthFY10!P277)/RealAuthFY10!P277)</f>
        <v>3.0797503467406377</v>
      </c>
      <c r="Q277" s="139" t="str">
        <f>IF(ISERROR((RealAuthFY11!Q277-RealAuthFY10!Q277)/RealAuthFY10!Q277),"",(RealAuthFY11!Q277-RealAuthFY10!Q277)/RealAuthFY10!Q277)</f>
        <v/>
      </c>
      <c r="R277" s="139">
        <f>IF(ISERROR((RealAuthFY11!R277-RealAuthFY10!R277)/RealAuthFY10!R277),"",(RealAuthFY11!R277-RealAuthFY10!R277)/RealAuthFY10!R277)</f>
        <v>1.691906286257755</v>
      </c>
      <c r="S277" s="139">
        <f>IF(ISERROR((RealAuthFY11!S277-RealAuthFY10!S277)/RealAuthFY10!S277),"",(RealAuthFY11!S277-RealAuthFY10!S277)/RealAuthFY10!S277)</f>
        <v>1.6918456127406885</v>
      </c>
      <c r="T277" s="139">
        <f>IF(ISERROR((RealAuthFY11!T277-RealAuthFY10!T277)/RealAuthFY10!T277),"",(RealAuthFY11!T277-RealAuthFY10!T277)/RealAuthFY10!T277)</f>
        <v>1.6919222761970856</v>
      </c>
      <c r="U277" s="139">
        <f>IF(ISERROR((RealAuthFY11!U277-RealAuthFY10!U277)/RealAuthFY10!U277),"",(RealAuthFY11!U277-RealAuthFY10!U277)/RealAuthFY10!U277)</f>
        <v>0.10912751634513453</v>
      </c>
    </row>
    <row r="278" spans="1:21" s="51" customFormat="1" ht="11.5" x14ac:dyDescent="0.25">
      <c r="A278" s="51">
        <f>'FY2016 RPDC '!A272</f>
        <v>273</v>
      </c>
      <c r="B278" s="51">
        <f>'FY2016 RPDC '!B272</f>
        <v>6048</v>
      </c>
      <c r="C278" s="51">
        <f>'FY2016 RPDC '!C272</f>
        <v>6035</v>
      </c>
      <c r="D278" s="56" t="str">
        <f>'FY2016 RPDC '!D272</f>
        <v>SIOUX CENTRAL</v>
      </c>
      <c r="E278" s="139">
        <f>IF(ISERROR((RealAuthFY11!E278-RealAuthFY10!E278)/RealAuthFY10!E278),"",(RealAuthFY11!E278-RealAuthFY10!E278)/RealAuthFY10!E278)</f>
        <v>-4.7859450726978975E-2</v>
      </c>
      <c r="F278" s="139">
        <f>IF(ISERROR((RealAuthFY11!F278-RealAuthFY10!F278)/RealAuthFY10!F278),"",(RealAuthFY11!F278-RealAuthFY10!F278)/RealAuthFY10!F278)</f>
        <v>1.2537219871493496E-2</v>
      </c>
      <c r="G278" s="139">
        <f>IF(ISERROR((RealAuthFY11!G278-RealAuthFY10!G278)/RealAuthFY10!G278),"",(RealAuthFY11!G278-RealAuthFY10!G278)/RealAuthFY10!G278)</f>
        <v>-3.5922194292108758E-2</v>
      </c>
      <c r="H278" s="139" t="str">
        <f>IF(ISERROR((RealAuthFY11!H278-RealAuthFY10!H278)/RealAuthFY10!H278),"",(RealAuthFY11!H278-RealAuthFY10!H278)/RealAuthFY10!H278)</f>
        <v/>
      </c>
      <c r="I278" s="139">
        <f>IF(ISERROR((RealAuthFY11!I278-RealAuthFY10!I278)/RealAuthFY10!I278),"",(RealAuthFY11!I278-RealAuthFY10!I278)/RealAuthFY10!I278)</f>
        <v>9.9999999999999881E-3</v>
      </c>
      <c r="J278" s="139">
        <f>IF(ISERROR((RealAuthFY11!J278-RealAuthFY10!J278)/RealAuthFY10!J278),"",(RealAuthFY11!J278-RealAuthFY10!J278)/RealAuthFY10!J278)</f>
        <v>-9.0923125169733734E-2</v>
      </c>
      <c r="K278" s="139">
        <f>IF(ISERROR((RealAuthFY11!K278-RealAuthFY10!K278)/RealAuthFY10!K278),"",(RealAuthFY11!K278-RealAuthFY10!K278)/RealAuthFY10!K278)</f>
        <v>-8.2265250171350238E-2</v>
      </c>
      <c r="L278" s="139">
        <f>IF(ISERROR((RealAuthFY11!L278-RealAuthFY10!L278)/RealAuthFY10!L278),"",(RealAuthFY11!L278-RealAuthFY10!L278)/RealAuthFY10!L278)</f>
        <v>2.985159875741239E-2</v>
      </c>
      <c r="M278" s="139" t="str">
        <f>IF(ISERROR((RealAuthFY11!M278-RealAuthFY10!M278)/RealAuthFY10!M278),"",(RealAuthFY11!M278-RealAuthFY10!M278)/RealAuthFY10!M278)</f>
        <v/>
      </c>
      <c r="N278" s="139">
        <f>IF(ISERROR((RealAuthFY11!N278-RealAuthFY10!N278)/RealAuthFY10!N278),"",(RealAuthFY11!N278-RealAuthFY10!N278)/RealAuthFY10!N278)</f>
        <v>0</v>
      </c>
      <c r="O278" s="139" t="str">
        <f>IF(ISERROR((RealAuthFY11!O278-RealAuthFY10!O278)/RealAuthFY10!O278),"",(RealAuthFY11!O278-RealAuthFY10!O278)/RealAuthFY10!O278)</f>
        <v/>
      </c>
      <c r="P278" s="139">
        <f>IF(ISERROR((RealAuthFY11!P278-RealAuthFY10!P278)/RealAuthFY10!P278),"",(RealAuthFY11!P278-RealAuthFY10!P278)/RealAuthFY10!P278)</f>
        <v>5.7472139720254854E-2</v>
      </c>
      <c r="Q278" s="139" t="str">
        <f>IF(ISERROR((RealAuthFY11!Q278-RealAuthFY10!Q278)/RealAuthFY10!Q278),"",(RealAuthFY11!Q278-RealAuthFY10!Q278)/RealAuthFY10!Q278)</f>
        <v/>
      </c>
      <c r="R278" s="139">
        <f>IF(ISERROR((RealAuthFY11!R278-RealAuthFY10!R278)/RealAuthFY10!R278),"",(RealAuthFY11!R278-RealAuthFY10!R278)/RealAuthFY10!R278)</f>
        <v>5.1323145193203913E-7</v>
      </c>
      <c r="S278" s="139">
        <f>IF(ISERROR((RealAuthFY11!S278-RealAuthFY10!S278)/RealAuthFY10!S278),"",(RealAuthFY11!S278-RealAuthFY10!S278)/RealAuthFY10!S278)</f>
        <v>4.3313668928383614E-6</v>
      </c>
      <c r="T278" s="139">
        <f>IF(ISERROR((RealAuthFY11!T278-RealAuthFY10!T278)/RealAuthFY10!T278),"",(RealAuthFY11!T278-RealAuthFY10!T278)/RealAuthFY10!T278)</f>
        <v>-3.2176250272273747E-6</v>
      </c>
      <c r="U278" s="139">
        <f>IF(ISERROR((RealAuthFY11!U278-RealAuthFY10!U278)/RealAuthFY10!U278),"",(RealAuthFY11!U278-RealAuthFY10!U278)/RealAuthFY10!U278)</f>
        <v>2.9794293045457793E-2</v>
      </c>
    </row>
    <row r="279" spans="1:21" s="51" customFormat="1" ht="11.5" x14ac:dyDescent="0.25">
      <c r="A279" s="51">
        <f>'FY2016 RPDC '!A273</f>
        <v>274</v>
      </c>
      <c r="B279" s="51">
        <f>'FY2016 RPDC '!B273</f>
        <v>6039</v>
      </c>
      <c r="C279" s="51">
        <f>'FY2016 RPDC '!C273</f>
        <v>6039</v>
      </c>
      <c r="D279" s="56" t="str">
        <f>'FY2016 RPDC '!D273</f>
        <v>SIOUX CITY</v>
      </c>
      <c r="E279" s="139">
        <f>IF(ISERROR((RealAuthFY11!E279-RealAuthFY10!E279)/RealAuthFY10!E279),"",(RealAuthFY11!E279-RealAuthFY10!E279)/RealAuthFY10!E279)</f>
        <v>1.4109621997990379E-2</v>
      </c>
      <c r="F279" s="139">
        <f>IF(ISERROR((RealAuthFY11!F279-RealAuthFY10!F279)/RealAuthFY10!F279),"",(RealAuthFY11!F279-RealAuthFY10!F279)/RealAuthFY10!F279)</f>
        <v>1.2566760917373547E-2</v>
      </c>
      <c r="G279" s="139">
        <f>IF(ISERROR((RealAuthFY11!G279-RealAuthFY10!G279)/RealAuthFY10!G279),"",(RealAuthFY11!G279-RealAuthFY10!G279)/RealAuthFY10!G279)</f>
        <v>2.6853697444417318E-2</v>
      </c>
      <c r="H279" s="139" t="str">
        <f>IF(ISERROR((RealAuthFY11!H279-RealAuthFY10!H279)/RealAuthFY10!H279),"",(RealAuthFY11!H279-RealAuthFY10!H279)/RealAuthFY10!H279)</f>
        <v/>
      </c>
      <c r="I279" s="139">
        <f>IF(ISERROR((RealAuthFY11!I279-RealAuthFY10!I279)/RealAuthFY10!I279),"",(RealAuthFY11!I279-RealAuthFY10!I279)/RealAuthFY10!I279)</f>
        <v>2.6853697444417318E-2</v>
      </c>
      <c r="J279" s="139">
        <f>IF(ISERROR((RealAuthFY11!J279-RealAuthFY10!J279)/RealAuthFY10!J279),"",(RealAuthFY11!J279-RealAuthFY10!J279)/RealAuthFY10!J279)</f>
        <v>-2.0618806249062011E-2</v>
      </c>
      <c r="K279" s="139">
        <f>IF(ISERROR((RealAuthFY11!K279-RealAuthFY10!K279)/RealAuthFY10!K279),"",(RealAuthFY11!K279-RealAuthFY10!K279)/RealAuthFY10!K279)</f>
        <v>-0.6600971151099686</v>
      </c>
      <c r="L279" s="139">
        <f>IF(ISERROR((RealAuthFY11!L279-RealAuthFY10!L279)/RealAuthFY10!L279),"",(RealAuthFY11!L279-RealAuthFY10!L279)/RealAuthFY10!L279)</f>
        <v>-0.6600971151099686</v>
      </c>
      <c r="M279" s="139" t="str">
        <f>IF(ISERROR((RealAuthFY11!M279-RealAuthFY10!M279)/RealAuthFY10!M279),"",(RealAuthFY11!M279-RealAuthFY10!M279)/RealAuthFY10!M279)</f>
        <v/>
      </c>
      <c r="N279" s="139">
        <f>IF(ISERROR((RealAuthFY11!N279-RealAuthFY10!N279)/RealAuthFY10!N279),"",(RealAuthFY11!N279-RealAuthFY10!N279)/RealAuthFY10!N279)</f>
        <v>0</v>
      </c>
      <c r="O279" s="139" t="str">
        <f>IF(ISERROR((RealAuthFY11!O279-RealAuthFY10!O279)/RealAuthFY10!O279),"",(RealAuthFY11!O279-RealAuthFY10!O279)/RealAuthFY10!O279)</f>
        <v/>
      </c>
      <c r="P279" s="139">
        <f>IF(ISERROR((RealAuthFY11!P279-RealAuthFY10!P279)/RealAuthFY10!P279),"",(RealAuthFY11!P279-RealAuthFY10!P279)/RealAuthFY10!P279)</f>
        <v>-0.6600971151099686</v>
      </c>
      <c r="Q279" s="139" t="str">
        <f>IF(ISERROR((RealAuthFY11!Q279-RealAuthFY10!Q279)/RealAuthFY10!Q279),"",(RealAuthFY11!Q279-RealAuthFY10!Q279)/RealAuthFY10!Q279)</f>
        <v/>
      </c>
      <c r="R279" s="139">
        <f>IF(ISERROR((RealAuthFY11!R279-RealAuthFY10!R279)/RealAuthFY10!R279),"",(RealAuthFY11!R279-RealAuthFY10!R279)/RealAuthFY10!R279)</f>
        <v>36.253408110926948</v>
      </c>
      <c r="S279" s="139">
        <f>IF(ISERROR((RealAuthFY11!S279-RealAuthFY10!S279)/RealAuthFY10!S279),"",(RealAuthFY11!S279-RealAuthFY10!S279)/RealAuthFY10!S279)</f>
        <v>36.255695724992741</v>
      </c>
      <c r="T279" s="139">
        <f>IF(ISERROR((RealAuthFY11!T279-RealAuthFY10!T279)/RealAuthFY10!T279),"",(RealAuthFY11!T279-RealAuthFY10!T279)/RealAuthFY10!T279)</f>
        <v>36.256882559315414</v>
      </c>
      <c r="U279" s="139">
        <f>IF(ISERROR((RealAuthFY11!U279-RealAuthFY10!U279)/RealAuthFY10!U279),"",(RealAuthFY11!U279-RealAuthFY10!U279)/RealAuthFY10!U279)</f>
        <v>0.12931882837789346</v>
      </c>
    </row>
    <row r="280" spans="1:21" s="51" customFormat="1" ht="11.5" x14ac:dyDescent="0.25">
      <c r="A280" s="51">
        <f>'FY2016 RPDC '!A274</f>
        <v>275</v>
      </c>
      <c r="B280" s="51">
        <f>'FY2016 RPDC '!B274</f>
        <v>6093</v>
      </c>
      <c r="C280" s="51">
        <f>'FY2016 RPDC '!C274</f>
        <v>6093</v>
      </c>
      <c r="D280" s="56" t="str">
        <f>'FY2016 RPDC '!D274</f>
        <v>SOLON</v>
      </c>
      <c r="E280" s="139">
        <f>IF(ISERROR((RealAuthFY11!E280-RealAuthFY10!E280)/RealAuthFY10!E280),"",(RealAuthFY11!E280-RealAuthFY10!E280)/RealAuthFY10!E280)</f>
        <v>2.8203702232462064E-2</v>
      </c>
      <c r="F280" s="139">
        <f>IF(ISERROR((RealAuthFY11!F280-RealAuthFY10!F280)/RealAuthFY10!F280),"",(RealAuthFY11!F280-RealAuthFY10!F280)/RealAuthFY10!F280)</f>
        <v>1.2566760917373547E-2</v>
      </c>
      <c r="G280" s="139">
        <f>IF(ISERROR((RealAuthFY11!G280-RealAuthFY10!G280)/RealAuthFY10!G280),"",(RealAuthFY11!G280-RealAuthFY10!G280)/RealAuthFY10!G280)</f>
        <v>4.1124918319047195E-2</v>
      </c>
      <c r="H280" s="139" t="str">
        <f>IF(ISERROR((RealAuthFY11!H280-RealAuthFY10!H280)/RealAuthFY10!H280),"",(RealAuthFY11!H280-RealAuthFY10!H280)/RealAuthFY10!H280)</f>
        <v/>
      </c>
      <c r="I280" s="139">
        <f>IF(ISERROR((RealAuthFY11!I280-RealAuthFY10!I280)/RealAuthFY10!I280),"",(RealAuthFY11!I280-RealAuthFY10!I280)/RealAuthFY10!I280)</f>
        <v>4.1124918319047195E-2</v>
      </c>
      <c r="J280" s="139">
        <f>IF(ISERROR((RealAuthFY11!J280-RealAuthFY10!J280)/RealAuthFY10!J280),"",(RealAuthFY11!J280-RealAuthFY10!J280)/RealAuthFY10!J280)</f>
        <v>0.12401285063262477</v>
      </c>
      <c r="K280" s="139">
        <f>IF(ISERROR((RealAuthFY11!K280-RealAuthFY10!K280)/RealAuthFY10!K280),"",(RealAuthFY11!K280-RealAuthFY10!K280)/RealAuthFY10!K280)</f>
        <v>4.8269186315302817E-2</v>
      </c>
      <c r="L280" s="139">
        <f>IF(ISERROR((RealAuthFY11!L280-RealAuthFY10!L280)/RealAuthFY10!L280),"",(RealAuthFY11!L280-RealAuthFY10!L280)/RealAuthFY10!L280)</f>
        <v>0.68289701803051317</v>
      </c>
      <c r="M280" s="139">
        <f>IF(ISERROR((RealAuthFY11!M280-RealAuthFY10!M280)/RealAuthFY10!M280),"",(RealAuthFY11!M280-RealAuthFY10!M280)/RealAuthFY10!M280)</f>
        <v>-1</v>
      </c>
      <c r="N280" s="139">
        <f>IF(ISERROR((RealAuthFY11!N280-RealAuthFY10!N280)/RealAuthFY10!N280),"",(RealAuthFY11!N280-RealAuthFY10!N280)/RealAuthFY10!N280)</f>
        <v>0</v>
      </c>
      <c r="O280" s="139">
        <f>IF(ISERROR((RealAuthFY11!O280-RealAuthFY10!O280)/RealAuthFY10!O280),"",(RealAuthFY11!O280-RealAuthFY10!O280)/RealAuthFY10!O280)</f>
        <v>0</v>
      </c>
      <c r="P280" s="139">
        <f>IF(ISERROR((RealAuthFY11!P280-RealAuthFY10!P280)/RealAuthFY10!P280),"",(RealAuthFY11!P280-RealAuthFY10!P280)/RealAuthFY10!P280)</f>
        <v>-0.3558288926198992</v>
      </c>
      <c r="Q280" s="139" t="str">
        <f>IF(ISERROR((RealAuthFY11!Q280-RealAuthFY10!Q280)/RealAuthFY10!Q280),"",(RealAuthFY11!Q280-RealAuthFY10!Q280)/RealAuthFY10!Q280)</f>
        <v/>
      </c>
      <c r="R280" s="139">
        <f>IF(ISERROR((RealAuthFY11!R280-RealAuthFY10!R280)/RealAuthFY10!R280),"",(RealAuthFY11!R280-RealAuthFY10!R280)/RealAuthFY10!R280)</f>
        <v>3.2337910348683141</v>
      </c>
      <c r="S280" s="139">
        <f>IF(ISERROR((RealAuthFY11!S280-RealAuthFY10!S280)/RealAuthFY10!S280),"",(RealAuthFY11!S280-RealAuthFY10!S280)/RealAuthFY10!S280)</f>
        <v>3.2336832840283294</v>
      </c>
      <c r="T280" s="139">
        <f>IF(ISERROR((RealAuthFY11!T280-RealAuthFY10!T280)/RealAuthFY10!T280),"",(RealAuthFY11!T280-RealAuthFY10!T280)/RealAuthFY10!T280)</f>
        <v>3.2337036018883363</v>
      </c>
      <c r="U280" s="139">
        <f>IF(ISERROR((RealAuthFY11!U280-RealAuthFY10!U280)/RealAuthFY10!U280),"",(RealAuthFY11!U280-RealAuthFY10!U280)/RealAuthFY10!U280)</f>
        <v>0.11144843228386037</v>
      </c>
    </row>
    <row r="281" spans="1:21" s="51" customFormat="1" ht="11.5" x14ac:dyDescent="0.25">
      <c r="A281" s="51">
        <f>'FY2016 RPDC '!A275</f>
        <v>0</v>
      </c>
      <c r="B281" s="51">
        <f>'FY2016 RPDC '!B275</f>
        <v>6091</v>
      </c>
      <c r="C281" s="51">
        <f>'FY2016 RPDC '!C275</f>
        <v>6091</v>
      </c>
      <c r="D281" s="56" t="str">
        <f>'FY2016 RPDC '!D275</f>
        <v>SOUTH CENTRAL CALHOUN</v>
      </c>
      <c r="E281" s="139">
        <f>IF(ISERROR((RealAuthFY11!E281-RealAuthFY10!E281)/RealAuthFY10!E281),"",(RealAuthFY11!E281-RealAuthFY10!E281)/RealAuthFY10!E281)</f>
        <v>-7.2416063199473588E-3</v>
      </c>
      <c r="F281" s="139">
        <f>IF(ISERROR((RealAuthFY11!F281-RealAuthFY10!F281)/RealAuthFY10!F281),"",(RealAuthFY11!F281-RealAuthFY10!F281)/RealAuthFY10!F281)</f>
        <v>1.2501953430223473E-2</v>
      </c>
      <c r="G281" s="139">
        <f>IF(ISERROR((RealAuthFY11!G281-RealAuthFY10!G281)/RealAuthFY10!G281),"",(RealAuthFY11!G281-RealAuthFY10!G281)/RealAuthFY10!G281)</f>
        <v>5.1697439441951284E-3</v>
      </c>
      <c r="H281" s="139">
        <f>IF(ISERROR((RealAuthFY11!H281-RealAuthFY10!H281)/RealAuthFY10!H281),"",(RealAuthFY11!H281-RealAuthFY10!H281)/RealAuthFY10!H281)</f>
        <v>0.41937270116395264</v>
      </c>
      <c r="I281" s="139">
        <f>IF(ISERROR((RealAuthFY11!I281-RealAuthFY10!I281)/RealAuthFY10!I281),"",(RealAuthFY11!I281-RealAuthFY10!I281)/RealAuthFY10!I281)</f>
        <v>6.5745341338944207E-3</v>
      </c>
      <c r="J281" s="139">
        <f>IF(ISERROR((RealAuthFY11!J281-RealAuthFY10!J281)/RealAuthFY10!J281),"",(RealAuthFY11!J281-RealAuthFY10!J281)/RealAuthFY10!J281)</f>
        <v>3.9511917481302485E-2</v>
      </c>
      <c r="K281" s="139">
        <f>IF(ISERROR((RealAuthFY11!K281-RealAuthFY10!K281)/RealAuthFY10!K281),"",(RealAuthFY11!K281-RealAuthFY10!K281)/RealAuthFY10!K281)</f>
        <v>-0.16828525225812793</v>
      </c>
      <c r="L281" s="139">
        <f>IF(ISERROR((RealAuthFY11!L281-RealAuthFY10!L281)/RealAuthFY10!L281),"",(RealAuthFY11!L281-RealAuthFY10!L281)/RealAuthFY10!L281)</f>
        <v>0.11818465565296433</v>
      </c>
      <c r="M281" s="139">
        <f>IF(ISERROR((RealAuthFY11!M281-RealAuthFY10!M281)/RealAuthFY10!M281),"",(RealAuthFY11!M281-RealAuthFY10!M281)/RealAuthFY10!M281)</f>
        <v>-0.17163894075708708</v>
      </c>
      <c r="N281" s="139">
        <f>IF(ISERROR((RealAuthFY11!N281-RealAuthFY10!N281)/RealAuthFY10!N281),"",(RealAuthFY11!N281-RealAuthFY10!N281)/RealAuthFY10!N281)</f>
        <v>0</v>
      </c>
      <c r="O281" s="139">
        <f>IF(ISERROR((RealAuthFY11!O281-RealAuthFY10!O281)/RealAuthFY10!O281),"",(RealAuthFY11!O281-RealAuthFY10!O281)/RealAuthFY10!O281)</f>
        <v>0</v>
      </c>
      <c r="P281" s="139" t="str">
        <f>IF(ISERROR((RealAuthFY11!P281-RealAuthFY10!P281)/RealAuthFY10!P281),"",(RealAuthFY11!P281-RealAuthFY10!P281)/RealAuthFY10!P281)</f>
        <v/>
      </c>
      <c r="Q281" s="139" t="str">
        <f>IF(ISERROR((RealAuthFY11!Q281-RealAuthFY10!Q281)/RealAuthFY10!Q281),"",(RealAuthFY11!Q281-RealAuthFY10!Q281)/RealAuthFY10!Q281)</f>
        <v/>
      </c>
      <c r="R281" s="139">
        <f>IF(ISERROR((RealAuthFY11!R281-RealAuthFY10!R281)/RealAuthFY10!R281),"",(RealAuthFY11!R281-RealAuthFY10!R281)/RealAuthFY10!R281)</f>
        <v>4.6933708707819699</v>
      </c>
      <c r="S281" s="139">
        <f>IF(ISERROR((RealAuthFY11!S281-RealAuthFY10!S281)/RealAuthFY10!S281),"",(RealAuthFY11!S281-RealAuthFY10!S281)/RealAuthFY10!S281)</f>
        <v>4.6935794999036382</v>
      </c>
      <c r="T281" s="139">
        <f>IF(ISERROR((RealAuthFY11!T281-RealAuthFY10!T281)/RealAuthFY10!T281),"",(RealAuthFY11!T281-RealAuthFY10!T281)/RealAuthFY10!T281)</f>
        <v>4.6934537838430996</v>
      </c>
      <c r="U281" s="139">
        <f>IF(ISERROR((RealAuthFY11!U281-RealAuthFY10!U281)/RealAuthFY10!U281),"",(RealAuthFY11!U281-RealAuthFY10!U281)/RealAuthFY10!U281)</f>
        <v>9.9109617165481376E-2</v>
      </c>
    </row>
    <row r="282" spans="1:21" s="51" customFormat="1" ht="11.5" x14ac:dyDescent="0.25">
      <c r="A282" s="51">
        <f>'FY2016 RPDC '!A276</f>
        <v>276</v>
      </c>
      <c r="B282" s="51">
        <f>'FY2016 RPDC '!B276</f>
        <v>6095</v>
      </c>
      <c r="C282" s="51">
        <f>'FY2016 RPDC '!C276</f>
        <v>6095</v>
      </c>
      <c r="D282" s="56" t="str">
        <f>'FY2016 RPDC '!D276</f>
        <v>SOUTH HAMILTON</v>
      </c>
      <c r="E282" s="139">
        <f>IF(ISERROR((RealAuthFY11!E282-RealAuthFY10!E282)/RealAuthFY10!E282),"",(RealAuthFY11!E282-RealAuthFY10!E282)/RealAuthFY10!E282)</f>
        <v>-6.117143294081316E-4</v>
      </c>
      <c r="F282" s="139">
        <f>IF(ISERROR((RealAuthFY11!F282-RealAuthFY10!F282)/RealAuthFY10!F282),"",(RealAuthFY11!F282-RealAuthFY10!F282)/RealAuthFY10!F282)</f>
        <v>1.2445550715619166E-2</v>
      </c>
      <c r="G282" s="139">
        <f>IF(ISERROR((RealAuthFY11!G282-RealAuthFY10!G282)/RealAuthFY10!G282),"",(RealAuthFY11!G282-RealAuthFY10!G282)/RealAuthFY10!G282)</f>
        <v>1.1826271409229341E-2</v>
      </c>
      <c r="H282" s="139" t="str">
        <f>IF(ISERROR((RealAuthFY11!H282-RealAuthFY10!H282)/RealAuthFY10!H282),"",(RealAuthFY11!H282-RealAuthFY10!H282)/RealAuthFY10!H282)</f>
        <v/>
      </c>
      <c r="I282" s="139">
        <f>IF(ISERROR((RealAuthFY11!I282-RealAuthFY10!I282)/RealAuthFY10!I282),"",(RealAuthFY11!I282-RealAuthFY10!I282)/RealAuthFY10!I282)</f>
        <v>1.1826271409229341E-2</v>
      </c>
      <c r="J282" s="139">
        <f>IF(ISERROR((RealAuthFY11!J282-RealAuthFY10!J282)/RealAuthFY10!J282),"",(RealAuthFY11!J282-RealAuthFY10!J282)/RealAuthFY10!J282)</f>
        <v>8.5475744865731909E-2</v>
      </c>
      <c r="K282" s="139">
        <f>IF(ISERROR((RealAuthFY11!K282-RealAuthFY10!K282)/RealAuthFY10!K282),"",(RealAuthFY11!K282-RealAuthFY10!K282)/RealAuthFY10!K282)</f>
        <v>1.9937586685159502E-2</v>
      </c>
      <c r="L282" s="139">
        <f>IF(ISERROR((RealAuthFY11!L282-RealAuthFY10!L282)/RealAuthFY10!L282),"",(RealAuthFY11!L282-RealAuthFY10!L282)/RealAuthFY10!L282)</f>
        <v>0.17847710793155735</v>
      </c>
      <c r="M282" s="139">
        <f>IF(ISERROR((RealAuthFY11!M282-RealAuthFY10!M282)/RealAuthFY10!M282),"",(RealAuthFY11!M282-RealAuthFY10!M282)/RealAuthFY10!M282)</f>
        <v>-0.83001040221914013</v>
      </c>
      <c r="N282" s="139">
        <f>IF(ISERROR((RealAuthFY11!N282-RealAuthFY10!N282)/RealAuthFY10!N282),"",(RealAuthFY11!N282-RealAuthFY10!N282)/RealAuthFY10!N282)</f>
        <v>0</v>
      </c>
      <c r="O282" s="139">
        <f>IF(ISERROR((RealAuthFY11!O282-RealAuthFY10!O282)/RealAuthFY10!O282),"",(RealAuthFY11!O282-RealAuthFY10!O282)/RealAuthFY10!O282)</f>
        <v>0</v>
      </c>
      <c r="P282" s="139">
        <f>IF(ISERROR((RealAuthFY11!P282-RealAuthFY10!P282)/RealAuthFY10!P282),"",(RealAuthFY11!P282-RealAuthFY10!P282)/RealAuthFY10!P282)</f>
        <v>-0.23504680998613034</v>
      </c>
      <c r="Q282" s="139" t="str">
        <f>IF(ISERROR((RealAuthFY11!Q282-RealAuthFY10!Q282)/RealAuthFY10!Q282),"",(RealAuthFY11!Q282-RealAuthFY10!Q282)/RealAuthFY10!Q282)</f>
        <v/>
      </c>
      <c r="R282" s="139">
        <f>IF(ISERROR((RealAuthFY11!R282-RealAuthFY10!R282)/RealAuthFY10!R282),"",(RealAuthFY11!R282-RealAuthFY10!R282)/RealAuthFY10!R282)</f>
        <v>-3.8941300276067347E-7</v>
      </c>
      <c r="S282" s="139">
        <f>IF(ISERROR((RealAuthFY11!S282-RealAuthFY10!S282)/RealAuthFY10!S282),"",(RealAuthFY11!S282-RealAuthFY10!S282)/RealAuthFY10!S282)</f>
        <v>-5.6606123272561021E-6</v>
      </c>
      <c r="T282" s="139">
        <f>IF(ISERROR((RealAuthFY11!T282-RealAuthFY10!T282)/RealAuthFY10!T282),"",(RealAuthFY11!T282-RealAuthFY10!T282)/RealAuthFY10!T282)</f>
        <v>-2.3442843079201188E-6</v>
      </c>
      <c r="U282" s="139">
        <f>IF(ISERROR((RealAuthFY11!U282-RealAuthFY10!U282)/RealAuthFY10!U282),"",(RealAuthFY11!U282-RealAuthFY10!U282)/RealAuthFY10!U282)</f>
        <v>2.8980184301736527E-2</v>
      </c>
    </row>
    <row r="283" spans="1:21" s="51" customFormat="1" ht="11.5" x14ac:dyDescent="0.25">
      <c r="A283" s="51">
        <f>'FY2016 RPDC '!A277</f>
        <v>277</v>
      </c>
      <c r="B283" s="51">
        <f>'FY2016 RPDC '!B277</f>
        <v>5157</v>
      </c>
      <c r="C283" s="51">
        <f>'FY2016 RPDC '!C277</f>
        <v>6099</v>
      </c>
      <c r="D283" s="56" t="str">
        <f>'FY2016 RPDC '!D277</f>
        <v>SOUTH O BRIEN</v>
      </c>
      <c r="E283" s="139">
        <f>IF(ISERROR((RealAuthFY11!E283-RealAuthFY10!E283)/RealAuthFY10!E283),"",(RealAuthFY11!E283-RealAuthFY10!E283)/RealAuthFY10!E283)</f>
        <v>-6.43815201192251E-2</v>
      </c>
      <c r="F283" s="139">
        <f>IF(ISERROR((RealAuthFY11!F283-RealAuthFY10!F283)/RealAuthFY10!F283),"",(RealAuthFY11!F283-RealAuthFY10!F283)/RealAuthFY10!F283)</f>
        <v>1.2463000467362517E-2</v>
      </c>
      <c r="G283" s="139">
        <f>IF(ISERROR((RealAuthFY11!G283-RealAuthFY10!G283)/RealAuthFY10!G283),"",(RealAuthFY11!G283-RealAuthFY10!G283)/RealAuthFY10!G283)</f>
        <v>-5.2720906567197995E-2</v>
      </c>
      <c r="H283" s="139" t="str">
        <f>IF(ISERROR((RealAuthFY11!H283-RealAuthFY10!H283)/RealAuthFY10!H283),"",(RealAuthFY11!H283-RealAuthFY10!H283)/RealAuthFY10!H283)</f>
        <v/>
      </c>
      <c r="I283" s="139">
        <f>IF(ISERROR((RealAuthFY11!I283-RealAuthFY10!I283)/RealAuthFY10!I283),"",(RealAuthFY11!I283-RealAuthFY10!I283)/RealAuthFY10!I283)</f>
        <v>1.0000000000000052E-2</v>
      </c>
      <c r="J283" s="139">
        <f>IF(ISERROR((RealAuthFY11!J283-RealAuthFY10!J283)/RealAuthFY10!J283),"",(RealAuthFY11!J283-RealAuthFY10!J283)/RealAuthFY10!J283)</f>
        <v>-2.9097874213165474E-2</v>
      </c>
      <c r="K283" s="139">
        <f>IF(ISERROR((RealAuthFY11!K283-RealAuthFY10!K283)/RealAuthFY10!K283),"",(RealAuthFY11!K283-RealAuthFY10!K283)/RealAuthFY10!K283)</f>
        <v>1.9937586685159502E-2</v>
      </c>
      <c r="L283" s="139">
        <f>IF(ISERROR((RealAuthFY11!L283-RealAuthFY10!L283)/RealAuthFY10!L283),"",(RealAuthFY11!L283-RealAuthFY10!L283)/RealAuthFY10!L283)</f>
        <v>0.2239251040221914</v>
      </c>
      <c r="M283" s="139">
        <f>IF(ISERROR((RealAuthFY11!M283-RealAuthFY10!M283)/RealAuthFY10!M283),"",(RealAuthFY11!M283-RealAuthFY10!M283)/RealAuthFY10!M283)</f>
        <v>1.9937586685159502E-2</v>
      </c>
      <c r="N283" s="139">
        <f>IF(ISERROR((RealAuthFY11!N283-RealAuthFY10!N283)/RealAuthFY10!N283),"",(RealAuthFY11!N283-RealAuthFY10!N283)/RealAuthFY10!N283)</f>
        <v>0</v>
      </c>
      <c r="O283" s="139" t="str">
        <f>IF(ISERROR((RealAuthFY11!O283-RealAuthFY10!O283)/RealAuthFY10!O283),"",(RealAuthFY11!O283-RealAuthFY10!O283)/RealAuthFY10!O283)</f>
        <v/>
      </c>
      <c r="P283" s="139" t="str">
        <f>IF(ISERROR((RealAuthFY11!P283-RealAuthFY10!P283)/RealAuthFY10!P283),"",(RealAuthFY11!P283-RealAuthFY10!P283)/RealAuthFY10!P283)</f>
        <v/>
      </c>
      <c r="Q283" s="139" t="str">
        <f>IF(ISERROR((RealAuthFY11!Q283-RealAuthFY10!Q283)/RealAuthFY10!Q283),"",(RealAuthFY11!Q283-RealAuthFY10!Q283)/RealAuthFY10!Q283)</f>
        <v/>
      </c>
      <c r="R283" s="139">
        <f>IF(ISERROR((RealAuthFY11!R283-RealAuthFY10!R283)/RealAuthFY10!R283),"",(RealAuthFY11!R283-RealAuthFY10!R283)/RealAuthFY10!R283)</f>
        <v>1.6126242906147739</v>
      </c>
      <c r="S283" s="139">
        <f>IF(ISERROR((RealAuthFY11!S283-RealAuthFY10!S283)/RealAuthFY10!S283),"",(RealAuthFY11!S283-RealAuthFY10!S283)/RealAuthFY10!S283)</f>
        <v>1.612668460207394</v>
      </c>
      <c r="T283" s="139">
        <f>IF(ISERROR((RealAuthFY11!T283-RealAuthFY10!T283)/RealAuthFY10!T283),"",(RealAuthFY11!T283-RealAuthFY10!T283)/RealAuthFY10!T283)</f>
        <v>1.6127116341784988</v>
      </c>
      <c r="U283" s="139">
        <f>IF(ISERROR((RealAuthFY11!U283-RealAuthFY10!U283)/RealAuthFY10!U283),"",(RealAuthFY11!U283-RealAuthFY10!U283)/RealAuthFY10!U283)</f>
        <v>8.3230961814837495E-2</v>
      </c>
    </row>
    <row r="284" spans="1:21" s="51" customFormat="1" ht="11.5" x14ac:dyDescent="0.25">
      <c r="A284" s="51">
        <f>'FY2016 RPDC '!A278</f>
        <v>278</v>
      </c>
      <c r="B284" s="51">
        <f>'FY2016 RPDC '!B278</f>
        <v>6097</v>
      </c>
      <c r="C284" s="51">
        <f>'FY2016 RPDC '!C278</f>
        <v>6097</v>
      </c>
      <c r="D284" s="56" t="str">
        <f>'FY2016 RPDC '!D278</f>
        <v>SOUTH PAGE</v>
      </c>
      <c r="E284" s="139">
        <f>IF(ISERROR((RealAuthFY11!E284-RealAuthFY10!E284)/RealAuthFY10!E284),"",(RealAuthFY11!E284-RealAuthFY10!E284)/RealAuthFY10!E284)</f>
        <v>1.2722646310432569E-2</v>
      </c>
      <c r="F284" s="139">
        <f>IF(ISERROR((RealAuthFY11!F284-RealAuthFY10!F284)/RealAuthFY10!F284),"",(RealAuthFY11!F284-RealAuthFY10!F284)/RealAuthFY10!F284)</f>
        <v>1.2566760917373547E-2</v>
      </c>
      <c r="G284" s="139">
        <f>IF(ISERROR((RealAuthFY11!G284-RealAuthFY10!G284)/RealAuthFY10!G284),"",(RealAuthFY11!G284-RealAuthFY10!G284)/RealAuthFY10!G284)</f>
        <v>2.5449289682225627E-2</v>
      </c>
      <c r="H284" s="139">
        <f>IF(ISERROR((RealAuthFY11!H284-RealAuthFY10!H284)/RealAuthFY10!H284),"",(RealAuthFY11!H284-RealAuthFY10!H284)/RealAuthFY10!H284)</f>
        <v>-1</v>
      </c>
      <c r="I284" s="139">
        <f>IF(ISERROR((RealAuthFY11!I284-RealAuthFY10!I284)/RealAuthFY10!I284),"",(RealAuthFY11!I284-RealAuthFY10!I284)/RealAuthFY10!I284)</f>
        <v>-3.7610896664003274E-2</v>
      </c>
      <c r="J284" s="139">
        <f>IF(ISERROR((RealAuthFY11!J284-RealAuthFY10!J284)/RealAuthFY10!J284),"",(RealAuthFY11!J284-RealAuthFY10!J284)/RealAuthFY10!J284)</f>
        <v>3.2340232582951027E-4</v>
      </c>
      <c r="K284" s="139">
        <f>IF(ISERROR((RealAuthFY11!K284-RealAuthFY10!K284)/RealAuthFY10!K284),"",(RealAuthFY11!K284-RealAuthFY10!K284)/RealAuthFY10!K284)</f>
        <v>-0.32004160887656036</v>
      </c>
      <c r="L284" s="139">
        <f>IF(ISERROR((RealAuthFY11!L284-RealAuthFY10!L284)/RealAuthFY10!L284),"",(RealAuthFY11!L284-RealAuthFY10!L284)/RealAuthFY10!L284)</f>
        <v>-1.7837879488364926E-2</v>
      </c>
      <c r="M284" s="139">
        <f>IF(ISERROR((RealAuthFY11!M284-RealAuthFY10!M284)/RealAuthFY10!M284),"",(RealAuthFY11!M284-RealAuthFY10!M284)/RealAuthFY10!M284)</f>
        <v>1.9937586685159502E-2</v>
      </c>
      <c r="N284" s="139">
        <f>IF(ISERROR((RealAuthFY11!N284-RealAuthFY10!N284)/RealAuthFY10!N284),"",(RealAuthFY11!N284-RealAuthFY10!N284)/RealAuthFY10!N284)</f>
        <v>0</v>
      </c>
      <c r="O284" s="139" t="str">
        <f>IF(ISERROR((RealAuthFY11!O284-RealAuthFY10!O284)/RealAuthFY10!O284),"",(RealAuthFY11!O284-RealAuthFY10!O284)/RealAuthFY10!O284)</f>
        <v/>
      </c>
      <c r="P284" s="139">
        <f>IF(ISERROR((RealAuthFY11!P284-RealAuthFY10!P284)/RealAuthFY10!P284),"",(RealAuthFY11!P284-RealAuthFY10!P284)/RealAuthFY10!P284)</f>
        <v>-0.1500520110957004</v>
      </c>
      <c r="Q284" s="139">
        <f>IF(ISERROR((RealAuthFY11!Q284-RealAuthFY10!Q284)/RealAuthFY10!Q284),"",(RealAuthFY11!Q284-RealAuthFY10!Q284)/RealAuthFY10!Q284)</f>
        <v>-9.0925194476270871E-2</v>
      </c>
      <c r="R284" s="139">
        <f>IF(ISERROR((RealAuthFY11!R284-RealAuthFY10!R284)/RealAuthFY10!R284),"",(RealAuthFY11!R284-RealAuthFY10!R284)/RealAuthFY10!R284)</f>
        <v>2.2280817472847003E-7</v>
      </c>
      <c r="S284" s="139">
        <f>IF(ISERROR((RealAuthFY11!S284-RealAuthFY10!S284)/RealAuthFY10!S284),"",(RealAuthFY11!S284-RealAuthFY10!S284)/RealAuthFY10!S284)</f>
        <v>-6.4412459772528254E-6</v>
      </c>
      <c r="T284" s="139">
        <f>IF(ISERROR((RealAuthFY11!T284-RealAuthFY10!T284)/RealAuthFY10!T284),"",(RealAuthFY11!T284-RealAuthFY10!T284)/RealAuthFY10!T284)</f>
        <v>6.0205258685483958E-6</v>
      </c>
      <c r="U284" s="139">
        <f>IF(ISERROR((RealAuthFY11!U284-RealAuthFY10!U284)/RealAuthFY10!U284),"",(RealAuthFY11!U284-RealAuthFY10!U284)/RealAuthFY10!U284)</f>
        <v>-3.6909982580258141E-2</v>
      </c>
    </row>
    <row r="285" spans="1:21" s="51" customFormat="1" ht="11.5" x14ac:dyDescent="0.25">
      <c r="A285" s="51">
        <f>'FY2016 RPDC '!A279</f>
        <v>279</v>
      </c>
      <c r="B285" s="51">
        <f>'FY2016 RPDC '!B279</f>
        <v>6098</v>
      </c>
      <c r="C285" s="51">
        <f>'FY2016 RPDC '!C279</f>
        <v>6098</v>
      </c>
      <c r="D285" s="56" t="str">
        <f>'FY2016 RPDC '!D279</f>
        <v>SOUTH TAMA COUNTY</v>
      </c>
      <c r="E285" s="139">
        <f>IF(ISERROR((RealAuthFY11!E285-RealAuthFY10!E285)/RealAuthFY10!E285),"",(RealAuthFY11!E285-RealAuthFY10!E285)/RealAuthFY10!E285)</f>
        <v>3.8527105352881008E-2</v>
      </c>
      <c r="F285" s="139">
        <f>IF(ISERROR((RealAuthFY11!F285-RealAuthFY10!F285)/RealAuthFY10!F285),"",(RealAuthFY11!F285-RealAuthFY10!F285)/RealAuthFY10!F285)</f>
        <v>1.252740369558409E-2</v>
      </c>
      <c r="G285" s="139">
        <f>IF(ISERROR((RealAuthFY11!G285-RealAuthFY10!G285)/RealAuthFY10!G285),"",(RealAuthFY11!G285-RealAuthFY10!G285)/RealAuthFY10!G285)</f>
        <v>5.1537153650442938E-2</v>
      </c>
      <c r="H285" s="139" t="str">
        <f>IF(ISERROR((RealAuthFY11!H285-RealAuthFY10!H285)/RealAuthFY10!H285),"",(RealAuthFY11!H285-RealAuthFY10!H285)/RealAuthFY10!H285)</f>
        <v/>
      </c>
      <c r="I285" s="139">
        <f>IF(ISERROR((RealAuthFY11!I285-RealAuthFY10!I285)/RealAuthFY10!I285),"",(RealAuthFY11!I285-RealAuthFY10!I285)/RealAuthFY10!I285)</f>
        <v>5.1537153650442938E-2</v>
      </c>
      <c r="J285" s="139">
        <f>IF(ISERROR((RealAuthFY11!J285-RealAuthFY10!J285)/RealAuthFY10!J285),"",(RealAuthFY11!J285-RealAuthFY10!J285)/RealAuthFY10!J285)</f>
        <v>-5.8210872805451973E-2</v>
      </c>
      <c r="K285" s="139">
        <f>IF(ISERROR((RealAuthFY11!K285-RealAuthFY10!K285)/RealAuthFY10!K285),"",(RealAuthFY11!K285-RealAuthFY10!K285)/RealAuthFY10!K285)</f>
        <v>1.9937586685159502E-2</v>
      </c>
      <c r="L285" s="139">
        <f>IF(ISERROR((RealAuthFY11!L285-RealAuthFY10!L285)/RealAuthFY10!L285),"",(RealAuthFY11!L285-RealAuthFY10!L285)/RealAuthFY10!L285)</f>
        <v>-5.5608529819694552E-3</v>
      </c>
      <c r="M285" s="139">
        <f>IF(ISERROR((RealAuthFY11!M285-RealAuthFY10!M285)/RealAuthFY10!M285),"",(RealAuthFY11!M285-RealAuthFY10!M285)/RealAuthFY10!M285)</f>
        <v>-0.49003120665742023</v>
      </c>
      <c r="N285" s="139">
        <f>IF(ISERROR((RealAuthFY11!N285-RealAuthFY10!N285)/RealAuthFY10!N285),"",(RealAuthFY11!N285-RealAuthFY10!N285)/RealAuthFY10!N285)</f>
        <v>0</v>
      </c>
      <c r="O285" s="139" t="str">
        <f>IF(ISERROR((RealAuthFY11!O285-RealAuthFY10!O285)/RealAuthFY10!O285),"",(RealAuthFY11!O285-RealAuthFY10!O285)/RealAuthFY10!O285)</f>
        <v/>
      </c>
      <c r="P285" s="139">
        <f>IF(ISERROR((RealAuthFY11!P285-RealAuthFY10!P285)/RealAuthFY10!P285),"",(RealAuthFY11!P285-RealAuthFY10!P285)/RealAuthFY10!P285)</f>
        <v>-0.2987929091539529</v>
      </c>
      <c r="Q285" s="139" t="str">
        <f>IF(ISERROR((RealAuthFY11!Q285-RealAuthFY10!Q285)/RealAuthFY10!Q285),"",(RealAuthFY11!Q285-RealAuthFY10!Q285)/RealAuthFY10!Q285)</f>
        <v/>
      </c>
      <c r="R285" s="139">
        <f>IF(ISERROR((RealAuthFY11!R285-RealAuthFY10!R285)/RealAuthFY10!R285),"",(RealAuthFY11!R285-RealAuthFY10!R285)/RealAuthFY10!R285)</f>
        <v>0.53762762349488391</v>
      </c>
      <c r="S285" s="139">
        <f>IF(ISERROR((RealAuthFY11!S285-RealAuthFY10!S285)/RealAuthFY10!S285),"",(RealAuthFY11!S285-RealAuthFY10!S285)/RealAuthFY10!S285)</f>
        <v>0.53749496157152721</v>
      </c>
      <c r="T285" s="139">
        <f>IF(ISERROR((RealAuthFY11!T285-RealAuthFY10!T285)/RealAuthFY10!T285),"",(RealAuthFY11!T285-RealAuthFY10!T285)/RealAuthFY10!T285)</f>
        <v>0.53765378693480559</v>
      </c>
      <c r="U285" s="139">
        <f>IF(ISERROR((RealAuthFY11!U285-RealAuthFY10!U285)/RealAuthFY10!U285),"",(RealAuthFY11!U285-RealAuthFY10!U285)/RealAuthFY10!U285)</f>
        <v>8.2816368113095548E-2</v>
      </c>
    </row>
    <row r="286" spans="1:21" s="51" customFormat="1" ht="11.5" x14ac:dyDescent="0.25">
      <c r="A286" s="51">
        <f>'FY2016 RPDC '!A280</f>
        <v>280</v>
      </c>
      <c r="B286" s="51">
        <f>'FY2016 RPDC '!B280</f>
        <v>6100</v>
      </c>
      <c r="C286" s="51">
        <f>'FY2016 RPDC '!C280</f>
        <v>6100</v>
      </c>
      <c r="D286" s="56" t="str">
        <f>'FY2016 RPDC '!D280</f>
        <v>SOUTH WINNESHIEK</v>
      </c>
      <c r="E286" s="139">
        <f>IF(ISERROR((RealAuthFY11!E286-RealAuthFY10!E286)/RealAuthFY10!E286),"",(RealAuthFY11!E286-RealAuthFY10!E286)/RealAuthFY10!E286)</f>
        <v>-8.3274273564846422E-3</v>
      </c>
      <c r="F286" s="139">
        <f>IF(ISERROR((RealAuthFY11!F286-RealAuthFY10!F286)/RealAuthFY10!F286),"",(RealAuthFY11!F286-RealAuthFY10!F286)/RealAuthFY10!F286)</f>
        <v>1.2566760917373547E-2</v>
      </c>
      <c r="G286" s="139">
        <f>IF(ISERROR((RealAuthFY11!G286-RealAuthFY10!G286)/RealAuthFY10!G286),"",(RealAuthFY11!G286-RealAuthFY10!G286)/RealAuthFY10!G286)</f>
        <v>4.1347965610623481E-3</v>
      </c>
      <c r="H286" s="139" t="str">
        <f>IF(ISERROR((RealAuthFY11!H286-RealAuthFY10!H286)/RealAuthFY10!H286),"",(RealAuthFY11!H286-RealAuthFY10!H286)/RealAuthFY10!H286)</f>
        <v/>
      </c>
      <c r="I286" s="139">
        <f>IF(ISERROR((RealAuthFY11!I286-RealAuthFY10!I286)/RealAuthFY10!I286),"",(RealAuthFY11!I286-RealAuthFY10!I286)/RealAuthFY10!I286)</f>
        <v>1.0000000000000052E-2</v>
      </c>
      <c r="J286" s="139">
        <f>IF(ISERROR((RealAuthFY11!J286-RealAuthFY10!J286)/RealAuthFY10!J286),"",(RealAuthFY11!J286-RealAuthFY10!J286)/RealAuthFY10!J286)</f>
        <v>-0.46008765700140009</v>
      </c>
      <c r="K286" s="139">
        <f>IF(ISERROR((RealAuthFY11!K286-RealAuthFY10!K286)/RealAuthFY10!K286),"",(RealAuthFY11!K286-RealAuthFY10!K286)/RealAuthFY10!K286)</f>
        <v>-0.38809934460158674</v>
      </c>
      <c r="L286" s="139">
        <f>IF(ISERROR((RealAuthFY11!L286-RealAuthFY10!L286)/RealAuthFY10!L286),"",(RealAuthFY11!L286-RealAuthFY10!L286)/RealAuthFY10!L286)</f>
        <v>-4.3905225939979302E-2</v>
      </c>
      <c r="M286" s="139" t="str">
        <f>IF(ISERROR((RealAuthFY11!M286-RealAuthFY10!M286)/RealAuthFY10!M286),"",(RealAuthFY11!M286-RealAuthFY10!M286)/RealAuthFY10!M286)</f>
        <v/>
      </c>
      <c r="N286" s="139">
        <f>IF(ISERROR((RealAuthFY11!N286-RealAuthFY10!N286)/RealAuthFY10!N286),"",(RealAuthFY11!N286-RealAuthFY10!N286)/RealAuthFY10!N286)</f>
        <v>0</v>
      </c>
      <c r="O286" s="139" t="str">
        <f>IF(ISERROR((RealAuthFY11!O286-RealAuthFY10!O286)/RealAuthFY10!O286),"",(RealAuthFY11!O286-RealAuthFY10!O286)/RealAuthFY10!O286)</f>
        <v/>
      </c>
      <c r="P286" s="139">
        <f>IF(ISERROR((RealAuthFY11!P286-RealAuthFY10!P286)/RealAuthFY10!P286),"",(RealAuthFY11!P286-RealAuthFY10!P286)/RealAuthFY10!P286)</f>
        <v>0.20869265263884079</v>
      </c>
      <c r="Q286" s="139" t="str">
        <f>IF(ISERROR((RealAuthFY11!Q286-RealAuthFY10!Q286)/RealAuthFY10!Q286),"",(RealAuthFY11!Q286-RealAuthFY10!Q286)/RealAuthFY10!Q286)</f>
        <v/>
      </c>
      <c r="R286" s="139">
        <f>IF(ISERROR((RealAuthFY11!R286-RealAuthFY10!R286)/RealAuthFY10!R286),"",(RealAuthFY11!R286-RealAuthFY10!R286)/RealAuthFY10!R286)</f>
        <v>1.072413748481661E-6</v>
      </c>
      <c r="S286" s="139">
        <f>IF(ISERROR((RealAuthFY11!S286-RealAuthFY10!S286)/RealAuthFY10!S286),"",(RealAuthFY11!S286-RealAuthFY10!S286)/RealAuthFY10!S286)</f>
        <v>-5.8898018081691547E-6</v>
      </c>
      <c r="T286" s="139">
        <f>IF(ISERROR((RealAuthFY11!T286-RealAuthFY10!T286)/RealAuthFY10!T286),"",(RealAuthFY11!T286-RealAuthFY10!T286)/RealAuthFY10!T286)</f>
        <v>-5.905316597276613E-6</v>
      </c>
      <c r="U286" s="139">
        <f>IF(ISERROR((RealAuthFY11!U286-RealAuthFY10!U286)/RealAuthFY10!U286),"",(RealAuthFY11!U286-RealAuthFY10!U286)/RealAuthFY10!U286)</f>
        <v>2.0252706857377949E-2</v>
      </c>
    </row>
    <row r="287" spans="1:21" s="51" customFormat="1" ht="11.5" x14ac:dyDescent="0.25">
      <c r="A287" s="51">
        <f>'FY2016 RPDC '!A281</f>
        <v>281</v>
      </c>
      <c r="B287" s="51">
        <f>'FY2016 RPDC '!B281</f>
        <v>6101</v>
      </c>
      <c r="C287" s="51">
        <f>'FY2016 RPDC '!C281</f>
        <v>6101</v>
      </c>
      <c r="D287" s="56" t="str">
        <f>'FY2016 RPDC '!D281</f>
        <v>SOUTHEAST POLK</v>
      </c>
      <c r="E287" s="139">
        <f>IF(ISERROR((RealAuthFY11!E287-RealAuthFY10!E287)/RealAuthFY10!E287),"",(RealAuthFY11!E287-RealAuthFY10!E287)/RealAuthFY10!E287)</f>
        <v>2.6447430065438498E-3</v>
      </c>
      <c r="F287" s="139">
        <f>IF(ISERROR((RealAuthFY11!F287-RealAuthFY10!F287)/RealAuthFY10!F287),"",(RealAuthFY11!F287-RealAuthFY10!F287)/RealAuthFY10!F287)</f>
        <v>1.2566760917373547E-2</v>
      </c>
      <c r="G287" s="139">
        <f>IF(ISERROR((RealAuthFY11!G287-RealAuthFY10!G287)/RealAuthFY10!G287),"",(RealAuthFY11!G287-RealAuthFY10!G287)/RealAuthFY10!G287)</f>
        <v>1.5244749417690009E-2</v>
      </c>
      <c r="H287" s="139" t="str">
        <f>IF(ISERROR((RealAuthFY11!H287-RealAuthFY10!H287)/RealAuthFY10!H287),"",(RealAuthFY11!H287-RealAuthFY10!H287)/RealAuthFY10!H287)</f>
        <v/>
      </c>
      <c r="I287" s="139">
        <f>IF(ISERROR((RealAuthFY11!I287-RealAuthFY10!I287)/RealAuthFY10!I287),"",(RealAuthFY11!I287-RealAuthFY10!I287)/RealAuthFY10!I287)</f>
        <v>1.5244749417690009E-2</v>
      </c>
      <c r="J287" s="139">
        <f>IF(ISERROR((RealAuthFY11!J287-RealAuthFY10!J287)/RealAuthFY10!J287),"",(RealAuthFY11!J287-RealAuthFY10!J287)/RealAuthFY10!J287)</f>
        <v>0.29152683834396914</v>
      </c>
      <c r="K287" s="139">
        <f>IF(ISERROR((RealAuthFY11!K287-RealAuthFY10!K287)/RealAuthFY10!K287),"",(RealAuthFY11!K287-RealAuthFY10!K287)/RealAuthFY10!K287)</f>
        <v>-0.15008650519031141</v>
      </c>
      <c r="L287" s="139">
        <f>IF(ISERROR((RealAuthFY11!L287-RealAuthFY10!L287)/RealAuthFY10!L287),"",(RealAuthFY11!L287-RealAuthFY10!L287)/RealAuthFY10!L287)</f>
        <v>1.482208335485191E-2</v>
      </c>
      <c r="M287" s="139">
        <f>IF(ISERROR((RealAuthFY11!M287-RealAuthFY10!M287)/RealAuthFY10!M287),"",(RealAuthFY11!M287-RealAuthFY10!M287)/RealAuthFY10!M287)</f>
        <v>1.9896193771626297E-2</v>
      </c>
      <c r="N287" s="139">
        <f>IF(ISERROR((RealAuthFY11!N287-RealAuthFY10!N287)/RealAuthFY10!N287),"",(RealAuthFY11!N287-RealAuthFY10!N287)/RealAuthFY10!N287)</f>
        <v>0</v>
      </c>
      <c r="O287" s="139">
        <f>IF(ISERROR((RealAuthFY11!O287-RealAuthFY10!O287)/RealAuthFY10!O287),"",(RealAuthFY11!O287-RealAuthFY10!O287)/RealAuthFY10!O287)</f>
        <v>0</v>
      </c>
      <c r="P287" s="139">
        <f>IF(ISERROR((RealAuthFY11!P287-RealAuthFY10!P287)/RealAuthFY10!P287),"",(RealAuthFY11!P287-RealAuthFY10!P287)/RealAuthFY10!P287)</f>
        <v>-0.49005190311418678</v>
      </c>
      <c r="Q287" s="139" t="str">
        <f>IF(ISERROR((RealAuthFY11!Q287-RealAuthFY10!Q287)/RealAuthFY10!Q287),"",(RealAuthFY11!Q287-RealAuthFY10!Q287)/RealAuthFY10!Q287)</f>
        <v/>
      </c>
      <c r="R287" s="139">
        <f>IF(ISERROR((RealAuthFY11!R287-RealAuthFY10!R287)/RealAuthFY10!R287),"",(RealAuthFY11!R287-RealAuthFY10!R287)/RealAuthFY10!R287)</f>
        <v>18.073122998027443</v>
      </c>
      <c r="S287" s="139">
        <f>IF(ISERROR((RealAuthFY11!S287-RealAuthFY10!S287)/RealAuthFY10!S287),"",(RealAuthFY11!S287-RealAuthFY10!S287)/RealAuthFY10!S287)</f>
        <v>18.074289654181012</v>
      </c>
      <c r="T287" s="139">
        <f>IF(ISERROR((RealAuthFY11!T287-RealAuthFY10!T287)/RealAuthFY10!T287),"",(RealAuthFY11!T287-RealAuthFY10!T287)/RealAuthFY10!T287)</f>
        <v>18.073917258770688</v>
      </c>
      <c r="U287" s="139">
        <f>IF(ISERROR((RealAuthFY11!U287-RealAuthFY10!U287)/RealAuthFY10!U287),"",(RealAuthFY11!U287-RealAuthFY10!U287)/RealAuthFY10!U287)</f>
        <v>0.11877758901024038</v>
      </c>
    </row>
    <row r="288" spans="1:21" s="51" customFormat="1" ht="11.5" x14ac:dyDescent="0.25">
      <c r="A288" s="51">
        <f>'FY2016 RPDC '!A282</f>
        <v>282</v>
      </c>
      <c r="B288" s="51">
        <f>'FY2016 RPDC '!B282</f>
        <v>6094</v>
      </c>
      <c r="C288" s="51">
        <f>'FY2016 RPDC '!C282</f>
        <v>6094</v>
      </c>
      <c r="D288" s="56" t="str">
        <f>'FY2016 RPDC '!D282</f>
        <v>SOUTHEAST WARREN</v>
      </c>
      <c r="E288" s="139">
        <f>IF(ISERROR((RealAuthFY11!E288-RealAuthFY10!E288)/RealAuthFY10!E288),"",(RealAuthFY11!E288-RealAuthFY10!E288)/RealAuthFY10!E288)</f>
        <v>4.6805481402384892E-2</v>
      </c>
      <c r="F288" s="139">
        <f>IF(ISERROR((RealAuthFY11!F288-RealAuthFY10!F288)/RealAuthFY10!F288),"",(RealAuthFY11!F288-RealAuthFY10!F288)/RealAuthFY10!F288)</f>
        <v>1.2566760917373547E-2</v>
      </c>
      <c r="G288" s="139">
        <f>IF(ISERROR((RealAuthFY11!G288-RealAuthFY10!G288)/RealAuthFY10!G288),"",(RealAuthFY11!G288-RealAuthFY10!G288)/RealAuthFY10!G288)</f>
        <v>5.9960554143003164E-2</v>
      </c>
      <c r="H288" s="139" t="str">
        <f>IF(ISERROR((RealAuthFY11!H288-RealAuthFY10!H288)/RealAuthFY10!H288),"",(RealAuthFY11!H288-RealAuthFY10!H288)/RealAuthFY10!H288)</f>
        <v/>
      </c>
      <c r="I288" s="139">
        <f>IF(ISERROR((RealAuthFY11!I288-RealAuthFY10!I288)/RealAuthFY10!I288),"",(RealAuthFY11!I288-RealAuthFY10!I288)/RealAuthFY10!I288)</f>
        <v>5.9960554143003164E-2</v>
      </c>
      <c r="J288" s="139">
        <f>IF(ISERROR((RealAuthFY11!J288-RealAuthFY10!J288)/RealAuthFY10!J288),"",(RealAuthFY11!J288-RealAuthFY10!J288)/RealAuthFY10!J288)</f>
        <v>0.52986495844875348</v>
      </c>
      <c r="K288" s="139">
        <f>IF(ISERROR((RealAuthFY11!K288-RealAuthFY10!K288)/RealAuthFY10!K288),"",(RealAuthFY11!K288-RealAuthFY10!K288)/RealAuthFY10!K288)</f>
        <v>1.039819944598338</v>
      </c>
      <c r="L288" s="139">
        <f>IF(ISERROR((RealAuthFY11!L288-RealAuthFY10!L288)/RealAuthFY10!L288),"",(RealAuthFY11!L288-RealAuthFY10!L288)/RealAuthFY10!L288)</f>
        <v>-0.29049741057449113</v>
      </c>
      <c r="M288" s="139">
        <f>IF(ISERROR((RealAuthFY11!M288-RealAuthFY10!M288)/RealAuthFY10!M288),"",(RealAuthFY11!M288-RealAuthFY10!M288)/RealAuthFY10!M288)</f>
        <v>0.52986495844875348</v>
      </c>
      <c r="N288" s="139">
        <f>IF(ISERROR((RealAuthFY11!N288-RealAuthFY10!N288)/RealAuthFY10!N288),"",(RealAuthFY11!N288-RealAuthFY10!N288)/RealAuthFY10!N288)</f>
        <v>0</v>
      </c>
      <c r="O288" s="139">
        <f>IF(ISERROR((RealAuthFY11!O288-RealAuthFY10!O288)/RealAuthFY10!O288),"",(RealAuthFY11!O288-RealAuthFY10!O288)/RealAuthFY10!O288)</f>
        <v>0</v>
      </c>
      <c r="P288" s="139" t="str">
        <f>IF(ISERROR((RealAuthFY11!P288-RealAuthFY10!P288)/RealAuthFY10!P288),"",(RealAuthFY11!P288-RealAuthFY10!P288)/RealAuthFY10!P288)</f>
        <v/>
      </c>
      <c r="Q288" s="139" t="str">
        <f>IF(ISERROR((RealAuthFY11!Q288-RealAuthFY10!Q288)/RealAuthFY10!Q288),"",(RealAuthFY11!Q288-RealAuthFY10!Q288)/RealAuthFY10!Q288)</f>
        <v/>
      </c>
      <c r="R288" s="139">
        <f>IF(ISERROR((RealAuthFY11!R288-RealAuthFY10!R288)/RealAuthFY10!R288),"",(RealAuthFY11!R288-RealAuthFY10!R288)/RealAuthFY10!R288)</f>
        <v>2.6107185688320256E-2</v>
      </c>
      <c r="S288" s="139">
        <f>IF(ISERROR((RealAuthFY11!S288-RealAuthFY10!S288)/RealAuthFY10!S288),"",(RealAuthFY11!S288-RealAuthFY10!S288)/RealAuthFY10!S288)</f>
        <v>2.6019065650219882E-2</v>
      </c>
      <c r="T288" s="139">
        <f>IF(ISERROR((RealAuthFY11!T288-RealAuthFY10!T288)/RealAuthFY10!T288),"",(RealAuthFY11!T288-RealAuthFY10!T288)/RealAuthFY10!T288)</f>
        <v>2.6116197952968524E-2</v>
      </c>
      <c r="U288" s="139">
        <f>IF(ISERROR((RealAuthFY11!U288-RealAuthFY10!U288)/RealAuthFY10!U288),"",(RealAuthFY11!U288-RealAuthFY10!U288)/RealAuthFY10!U288)</f>
        <v>3.1121416085448508E-2</v>
      </c>
    </row>
    <row r="289" spans="1:21" s="51" customFormat="1" ht="11.5" x14ac:dyDescent="0.25">
      <c r="A289" s="51">
        <f>'FY2016 RPDC '!A283</f>
        <v>283</v>
      </c>
      <c r="B289" s="51">
        <f>'FY2016 RPDC '!B283</f>
        <v>6096</v>
      </c>
      <c r="C289" s="51">
        <f>'FY2016 RPDC '!C283</f>
        <v>6096</v>
      </c>
      <c r="D289" s="56" t="str">
        <f>'FY2016 RPDC '!D283</f>
        <v>SOUTHEAST WEBSTER - GRAND</v>
      </c>
      <c r="E289" s="139">
        <f>IF(ISERROR((RealAuthFY11!E289-RealAuthFY10!E289)/RealAuthFY10!E289),"",(RealAuthFY11!E289-RealAuthFY10!E289)/RealAuthFY10!E289)</f>
        <v>-9.2030185900975527E-3</v>
      </c>
      <c r="F289" s="139">
        <f>IF(ISERROR((RealAuthFY11!F289-RealAuthFY10!F289)/RealAuthFY10!F289),"",(RealAuthFY11!F289-RealAuthFY10!F289)/RealAuthFY10!F289)</f>
        <v>1.2317167051578136E-2</v>
      </c>
      <c r="G289" s="139">
        <f>IF(ISERROR((RealAuthFY11!G289-RealAuthFY10!G289)/RealAuthFY10!G289),"",(RealAuthFY11!G289-RealAuthFY10!G289)/RealAuthFY10!G289)</f>
        <v>3.0006512250567866E-3</v>
      </c>
      <c r="H289" s="139" t="str">
        <f>IF(ISERROR((RealAuthFY11!H289-RealAuthFY10!H289)/RealAuthFY10!H289),"",(RealAuthFY11!H289-RealAuthFY10!H289)/RealAuthFY10!H289)</f>
        <v/>
      </c>
      <c r="I289" s="139">
        <f>IF(ISERROR((RealAuthFY11!I289-RealAuthFY10!I289)/RealAuthFY10!I289),"",(RealAuthFY11!I289-RealAuthFY10!I289)/RealAuthFY10!I289)</f>
        <v>9.9999999999999586E-3</v>
      </c>
      <c r="J289" s="139">
        <f>IF(ISERROR((RealAuthFY11!J289-RealAuthFY10!J289)/RealAuthFY10!J289),"",(RealAuthFY11!J289-RealAuthFY10!J289)/RealAuthFY10!J289)</f>
        <v>6.0735090152565882E-2</v>
      </c>
      <c r="K289" s="139">
        <f>IF(ISERROR((RealAuthFY11!K289-RealAuthFY10!K289)/RealAuthFY10!K289),"",(RealAuthFY11!K289-RealAuthFY10!K289)/RealAuthFY10!K289)</f>
        <v>-0.90727840121044001</v>
      </c>
      <c r="L289" s="139">
        <f>IF(ISERROR((RealAuthFY11!L289-RealAuthFY10!L289)/RealAuthFY10!L289),"",(RealAuthFY11!L289-RealAuthFY10!L289)/RealAuthFY10!L289)</f>
        <v>-0.24681532060172837</v>
      </c>
      <c r="M289" s="139">
        <f>IF(ISERROR((RealAuthFY11!M289-RealAuthFY10!M289)/RealAuthFY10!M289),"",(RealAuthFY11!M289-RealAuthFY10!M289)/RealAuthFY10!M289)</f>
        <v>6.1395631067961167</v>
      </c>
      <c r="N289" s="139">
        <f>IF(ISERROR((RealAuthFY11!N289-RealAuthFY10!N289)/RealAuthFY10!N289),"",(RealAuthFY11!N289-RealAuthFY10!N289)/RealAuthFY10!N289)</f>
        <v>0</v>
      </c>
      <c r="O289" s="139" t="str">
        <f>IF(ISERROR((RealAuthFY11!O289-RealAuthFY10!O289)/RealAuthFY10!O289),"",(RealAuthFY11!O289-RealAuthFY10!O289)/RealAuthFY10!O289)</f>
        <v/>
      </c>
      <c r="P289" s="139">
        <f>IF(ISERROR((RealAuthFY11!P289-RealAuthFY10!P289)/RealAuthFY10!P289),"",(RealAuthFY11!P289-RealAuthFY10!P289)/RealAuthFY10!P289)</f>
        <v>-0.20222703615715246</v>
      </c>
      <c r="Q289" s="139" t="str">
        <f>IF(ISERROR((RealAuthFY11!Q289-RealAuthFY10!Q289)/RealAuthFY10!Q289),"",(RealAuthFY11!Q289-RealAuthFY10!Q289)/RealAuthFY10!Q289)</f>
        <v/>
      </c>
      <c r="R289" s="139">
        <f>IF(ISERROR((RealAuthFY11!R289-RealAuthFY10!R289)/RealAuthFY10!R289),"",(RealAuthFY11!R289-RealAuthFY10!R289)/RealAuthFY10!R289)</f>
        <v>-6.7372907754546362E-7</v>
      </c>
      <c r="S289" s="139">
        <f>IF(ISERROR((RealAuthFY11!S289-RealAuthFY10!S289)/RealAuthFY10!S289),"",(RealAuthFY11!S289-RealAuthFY10!S289)/RealAuthFY10!S289)</f>
        <v>-5.5022420723515896E-6</v>
      </c>
      <c r="T289" s="139">
        <f>IF(ISERROR((RealAuthFY11!T289-RealAuthFY10!T289)/RealAuthFY10!T289),"",(RealAuthFY11!T289-RealAuthFY10!T289)/RealAuthFY10!T289)</f>
        <v>1.5982357801778091E-6</v>
      </c>
      <c r="U289" s="139">
        <f>IF(ISERROR((RealAuthFY11!U289-RealAuthFY10!U289)/RealAuthFY10!U289),"",(RealAuthFY11!U289-RealAuthFY10!U289)/RealAuthFY10!U289)</f>
        <v>2.3546360617687315E-4</v>
      </c>
    </row>
    <row r="290" spans="1:21" s="51" customFormat="1" ht="11.5" x14ac:dyDescent="0.25">
      <c r="A290" s="51" t="e">
        <f>'FY2016 RPDC '!#REF!</f>
        <v>#REF!</v>
      </c>
      <c r="B290" s="51" t="e">
        <f>'FY2016 RPDC '!#REF!</f>
        <v>#REF!</v>
      </c>
      <c r="C290" s="51" t="e">
        <f>'FY2016 RPDC '!#REF!</f>
        <v>#REF!</v>
      </c>
      <c r="D290" s="56" t="e">
        <f>'FY2016 RPDC '!#REF!</f>
        <v>#REF!</v>
      </c>
      <c r="E290" s="139" t="str">
        <f>IF(ISERROR((RealAuthFY11!E290-RealAuthFY10!E290)/RealAuthFY10!E290),"",(RealAuthFY11!E290-RealAuthFY10!E290)/RealAuthFY10!E290)</f>
        <v/>
      </c>
      <c r="F290" s="139" t="str">
        <f>IF(ISERROR((RealAuthFY11!F290-RealAuthFY10!F290)/RealAuthFY10!F290),"",(RealAuthFY11!F290-RealAuthFY10!F290)/RealAuthFY10!F290)</f>
        <v/>
      </c>
      <c r="G290" s="139" t="str">
        <f>IF(ISERROR((RealAuthFY11!G290-RealAuthFY10!G290)/RealAuthFY10!G290),"",(RealAuthFY11!G290-RealAuthFY10!G290)/RealAuthFY10!G290)</f>
        <v/>
      </c>
      <c r="H290" s="139" t="str">
        <f>IF(ISERROR((RealAuthFY11!H290-RealAuthFY10!H290)/RealAuthFY10!H290),"",(RealAuthFY11!H290-RealAuthFY10!H290)/RealAuthFY10!H290)</f>
        <v/>
      </c>
      <c r="I290" s="139" t="str">
        <f>IF(ISERROR((RealAuthFY11!I290-RealAuthFY10!I290)/RealAuthFY10!I290),"",(RealAuthFY11!I290-RealAuthFY10!I290)/RealAuthFY10!I290)</f>
        <v/>
      </c>
      <c r="J290" s="139">
        <f>IF(ISERROR((RealAuthFY11!J290-RealAuthFY10!J290)/RealAuthFY10!J290),"",(RealAuthFY11!J290-RealAuthFY10!J290)/RealAuthFY10!J290)</f>
        <v>-2.6472576360177951E-2</v>
      </c>
      <c r="K290" s="139">
        <f>IF(ISERROR((RealAuthFY11!K290-RealAuthFY10!K290)/RealAuthFY10!K290),"",(RealAuthFY11!K290-RealAuthFY10!K290)/RealAuthFY10!K290)</f>
        <v>-0.49005706380771225</v>
      </c>
      <c r="L290" s="139">
        <f>IF(ISERROR((RealAuthFY11!L290-RealAuthFY10!L290)/RealAuthFY10!L290),"",(RealAuthFY11!L290-RealAuthFY10!L290)/RealAuthFY10!L290)</f>
        <v>9.9564456164620438E-2</v>
      </c>
      <c r="M290" s="139">
        <f>IF(ISERROR((RealAuthFY11!M290-RealAuthFY10!M290)/RealAuthFY10!M290),"",(RealAuthFY11!M290-RealAuthFY10!M290)/RealAuthFY10!M290)</f>
        <v>-3.745135164266699E-2</v>
      </c>
      <c r="N290" s="139">
        <f>IF(ISERROR((RealAuthFY11!N290-RealAuthFY10!N290)/RealAuthFY10!N290),"",(RealAuthFY11!N290-RealAuthFY10!N290)/RealAuthFY10!N290)</f>
        <v>0</v>
      </c>
      <c r="O290" s="139" t="str">
        <f>IF(ISERROR((RealAuthFY11!O290-RealAuthFY10!O290)/RealAuthFY10!O290),"",(RealAuthFY11!O290-RealAuthFY10!O290)/RealAuthFY10!O290)</f>
        <v/>
      </c>
      <c r="P290" s="139">
        <f>IF(ISERROR((RealAuthFY11!P290-RealAuthFY10!P290)/RealAuthFY10!P290),"",(RealAuthFY11!P290-RealAuthFY10!P290)/RealAuthFY10!P290)</f>
        <v>0.9037869617845411</v>
      </c>
      <c r="Q290" s="139" t="str">
        <f>IF(ISERROR((RealAuthFY11!Q290-RealAuthFY10!Q290)/RealAuthFY10!Q290),"",(RealAuthFY11!Q290-RealAuthFY10!Q290)/RealAuthFY10!Q290)</f>
        <v/>
      </c>
      <c r="R290" s="139" t="str">
        <f>IF(ISERROR((RealAuthFY11!R290-RealAuthFY10!R290)/RealAuthFY10!R290),"",(RealAuthFY11!R290-RealAuthFY10!R290)/RealAuthFY10!R290)</f>
        <v/>
      </c>
      <c r="S290" s="139" t="str">
        <f>IF(ISERROR((RealAuthFY11!S290-RealAuthFY10!S290)/RealAuthFY10!S290),"",(RealAuthFY11!S290-RealAuthFY10!S290)/RealAuthFY10!S290)</f>
        <v/>
      </c>
      <c r="T290" s="139" t="str">
        <f>IF(ISERROR((RealAuthFY11!T290-RealAuthFY10!T290)/RealAuthFY10!T290),"",(RealAuthFY11!T290-RealAuthFY10!T290)/RealAuthFY10!T290)</f>
        <v/>
      </c>
      <c r="U290" s="139" t="str">
        <f>IF(ISERROR((RealAuthFY11!U290-RealAuthFY10!U290)/RealAuthFY10!U290),"",(RealAuthFY11!U290-RealAuthFY10!U290)/RealAuthFY10!U290)</f>
        <v/>
      </c>
    </row>
    <row r="291" spans="1:21" s="51" customFormat="1" ht="11.5" x14ac:dyDescent="0.25">
      <c r="A291" s="51">
        <f>'FY2016 RPDC '!A284</f>
        <v>285</v>
      </c>
      <c r="B291" s="51">
        <f>'FY2016 RPDC '!B284</f>
        <v>6102</v>
      </c>
      <c r="C291" s="51">
        <f>'FY2016 RPDC '!C284</f>
        <v>6102</v>
      </c>
      <c r="D291" s="56" t="str">
        <f>'FY2016 RPDC '!D284</f>
        <v>SPENCER</v>
      </c>
      <c r="E291" s="139">
        <f>IF(ISERROR((RealAuthFY11!E291-RealAuthFY10!E291)/RealAuthFY10!E291),"",(RealAuthFY11!E291-RealAuthFY10!E291)/RealAuthFY10!E291)</f>
        <v>-4.7069777065121346E-3</v>
      </c>
      <c r="F291" s="139">
        <f>IF(ISERROR((RealAuthFY11!F291-RealAuthFY10!F291)/RealAuthFY10!F291),"",(RealAuthFY11!F291-RealAuthFY10!F291)/RealAuthFY10!F291)</f>
        <v>1.2566760917373547E-2</v>
      </c>
      <c r="G291" s="139">
        <f>IF(ISERROR((RealAuthFY11!G291-RealAuthFY10!G291)/RealAuthFY10!G291),"",(RealAuthFY11!G291-RealAuthFY10!G291)/RealAuthFY10!G291)</f>
        <v>7.8006153702151193E-3</v>
      </c>
      <c r="H291" s="139" t="str">
        <f>IF(ISERROR((RealAuthFY11!H291-RealAuthFY10!H291)/RealAuthFY10!H291),"",(RealAuthFY11!H291-RealAuthFY10!H291)/RealAuthFY10!H291)</f>
        <v/>
      </c>
      <c r="I291" s="139">
        <f>IF(ISERROR((RealAuthFY11!I291-RealAuthFY10!I291)/RealAuthFY10!I291),"",(RealAuthFY11!I291-RealAuthFY10!I291)/RealAuthFY10!I291)</f>
        <v>1.0000000000000066E-2</v>
      </c>
      <c r="J291" s="139">
        <f>IF(ISERROR((RealAuthFY11!J291-RealAuthFY10!J291)/RealAuthFY10!J291),"",(RealAuthFY11!J291-RealAuthFY10!J291)/RealAuthFY10!J291)</f>
        <v>0.14873036713782101</v>
      </c>
      <c r="K291" s="139">
        <f>IF(ISERROR((RealAuthFY11!K291-RealAuthFY10!K291)/RealAuthFY10!K291),"",(RealAuthFY11!K291-RealAuthFY10!K291)/RealAuthFY10!K291)</f>
        <v>-0.34432583713096887</v>
      </c>
      <c r="L291" s="139">
        <f>IF(ISERROR((RealAuthFY11!L291-RealAuthFY10!L291)/RealAuthFY10!L291),"",(RealAuthFY11!L291-RealAuthFY10!L291)/RealAuthFY10!L291)</f>
        <v>3.035763820091074E-3</v>
      </c>
      <c r="M291" s="139">
        <f>IF(ISERROR((RealAuthFY11!M291-RealAuthFY10!M291)/RealAuthFY10!M291),"",(RealAuthFY11!M291-RealAuthFY10!M291)/RealAuthFY10!M291)</f>
        <v>0.38420101050128791</v>
      </c>
      <c r="N291" s="139">
        <f>IF(ISERROR((RealAuthFY11!N291-RealAuthFY10!N291)/RealAuthFY10!N291),"",(RealAuthFY11!N291-RealAuthFY10!N291)/RealAuthFY10!N291)</f>
        <v>0</v>
      </c>
      <c r="O291" s="139" t="str">
        <f>IF(ISERROR((RealAuthFY11!O291-RealAuthFY10!O291)/RealAuthFY10!O291),"",(RealAuthFY11!O291-RealAuthFY10!O291)/RealAuthFY10!O291)</f>
        <v/>
      </c>
      <c r="P291" s="139">
        <f>IF(ISERROR((RealAuthFY11!P291-RealAuthFY10!P291)/RealAuthFY10!P291),"",(RealAuthFY11!P291-RealAuthFY10!P291)/RealAuthFY10!P291)</f>
        <v>0.16265128702741732</v>
      </c>
      <c r="Q291" s="139">
        <f>IF(ISERROR((RealAuthFY11!Q291-RealAuthFY10!Q291)/RealAuthFY10!Q291),"",(RealAuthFY11!Q291-RealAuthFY10!Q291)/RealAuthFY10!Q291)</f>
        <v>0.17447358466775942</v>
      </c>
      <c r="R291" s="139">
        <f>IF(ISERROR((RealAuthFY11!R291-RealAuthFY10!R291)/RealAuthFY10!R291),"",(RealAuthFY11!R291-RealAuthFY10!R291)/RealAuthFY10!R291)</f>
        <v>-2.9094373090517338E-8</v>
      </c>
      <c r="S291" s="139">
        <f>IF(ISERROR((RealAuthFY11!S291-RealAuthFY10!S291)/RealAuthFY10!S291),"",(RealAuthFY11!S291-RealAuthFY10!S291)/RealAuthFY10!S291)</f>
        <v>1.814470730318131E-7</v>
      </c>
      <c r="T291" s="139">
        <f>IF(ISERROR((RealAuthFY11!T291-RealAuthFY10!T291)/RealAuthFY10!T291),"",(RealAuthFY11!T291-RealAuthFY10!T291)/RealAuthFY10!T291)</f>
        <v>-2.7585356792586233E-7</v>
      </c>
      <c r="U291" s="139">
        <f>IF(ISERROR((RealAuthFY11!U291-RealAuthFY10!U291)/RealAuthFY10!U291),"",(RealAuthFY11!U291-RealAuthFY10!U291)/RealAuthFY10!U291)</f>
        <v>2.4120997106548279E-2</v>
      </c>
    </row>
    <row r="292" spans="1:21" s="51" customFormat="1" ht="11.5" x14ac:dyDescent="0.25">
      <c r="A292" s="51">
        <f>'FY2016 RPDC '!A285</f>
        <v>286</v>
      </c>
      <c r="B292" s="51">
        <f>'FY2016 RPDC '!B285</f>
        <v>6120</v>
      </c>
      <c r="C292" s="51">
        <f>'FY2016 RPDC '!C285</f>
        <v>6120</v>
      </c>
      <c r="D292" s="56" t="str">
        <f>'FY2016 RPDC '!D285</f>
        <v>SPIRIT LAKE</v>
      </c>
      <c r="E292" s="139">
        <f>IF(ISERROR((RealAuthFY11!E292-RealAuthFY10!E292)/RealAuthFY10!E292),"",(RealAuthFY11!E292-RealAuthFY10!E292)/RealAuthFY10!E292)</f>
        <v>1.70106208444867E-2</v>
      </c>
      <c r="F292" s="139">
        <f>IF(ISERROR((RealAuthFY11!F292-RealAuthFY10!F292)/RealAuthFY10!F292),"",(RealAuthFY11!F292-RealAuthFY10!F292)/RealAuthFY10!F292)</f>
        <v>1.2566760917373547E-2</v>
      </c>
      <c r="G292" s="139">
        <f>IF(ISERROR((RealAuthFY11!G292-RealAuthFY10!G292)/RealAuthFY10!G292),"",(RealAuthFY11!G292-RealAuthFY10!G292)/RealAuthFY10!G292)</f>
        <v>2.979109429478469E-2</v>
      </c>
      <c r="H292" s="139" t="str">
        <f>IF(ISERROR((RealAuthFY11!H292-RealAuthFY10!H292)/RealAuthFY10!H292),"",(RealAuthFY11!H292-RealAuthFY10!H292)/RealAuthFY10!H292)</f>
        <v/>
      </c>
      <c r="I292" s="139">
        <f>IF(ISERROR((RealAuthFY11!I292-RealAuthFY10!I292)/RealAuthFY10!I292),"",(RealAuthFY11!I292-RealAuthFY10!I292)/RealAuthFY10!I292)</f>
        <v>2.979109429478469E-2</v>
      </c>
      <c r="J292" s="139">
        <f>IF(ISERROR((RealAuthFY11!J292-RealAuthFY10!J292)/RealAuthFY10!J292),"",(RealAuthFY11!J292-RealAuthFY10!J292)/RealAuthFY10!J292)</f>
        <v>0.1589410056541761</v>
      </c>
      <c r="K292" s="139">
        <f>IF(ISERROR((RealAuthFY11!K292-RealAuthFY10!K292)/RealAuthFY10!K292),"",(RealAuthFY11!K292-RealAuthFY10!K292)/RealAuthFY10!K292)</f>
        <v>-0.88667360147942675</v>
      </c>
      <c r="L292" s="139">
        <f>IF(ISERROR((RealAuthFY11!L292-RealAuthFY10!L292)/RealAuthFY10!L292),"",(RealAuthFY11!L292-RealAuthFY10!L292)/RealAuthFY10!L292)</f>
        <v>0.14356638507123945</v>
      </c>
      <c r="M292" s="139" t="str">
        <f>IF(ISERROR((RealAuthFY11!M292-RealAuthFY10!M292)/RealAuthFY10!M292),"",(RealAuthFY11!M292-RealAuthFY10!M292)/RealAuthFY10!M292)</f>
        <v/>
      </c>
      <c r="N292" s="139">
        <f>IF(ISERROR((RealAuthFY11!N292-RealAuthFY10!N292)/RealAuthFY10!N292),"",(RealAuthFY11!N292-RealAuthFY10!N292)/RealAuthFY10!N292)</f>
        <v>0</v>
      </c>
      <c r="O292" s="139" t="str">
        <f>IF(ISERROR((RealAuthFY11!O292-RealAuthFY10!O292)/RealAuthFY10!O292),"",(RealAuthFY11!O292-RealAuthFY10!O292)/RealAuthFY10!O292)</f>
        <v/>
      </c>
      <c r="P292" s="139" t="str">
        <f>IF(ISERROR((RealAuthFY11!P292-RealAuthFY10!P292)/RealAuthFY10!P292),"",(RealAuthFY11!P292-RealAuthFY10!P292)/RealAuthFY10!P292)</f>
        <v/>
      </c>
      <c r="Q292" s="139" t="str">
        <f>IF(ISERROR((RealAuthFY11!Q292-RealAuthFY10!Q292)/RealAuthFY10!Q292),"",(RealAuthFY11!Q292-RealAuthFY10!Q292)/RealAuthFY10!Q292)</f>
        <v/>
      </c>
      <c r="R292" s="139">
        <f>IF(ISERROR((RealAuthFY11!R292-RealAuthFY10!R292)/RealAuthFY10!R292),"",(RealAuthFY11!R292-RealAuthFY10!R292)/RealAuthFY10!R292)</f>
        <v>-1.9376086144606746E-7</v>
      </c>
      <c r="S292" s="139">
        <f>IF(ISERROR((RealAuthFY11!S292-RealAuthFY10!S292)/RealAuthFY10!S292),"",(RealAuthFY11!S292-RealAuthFY10!S292)/RealAuthFY10!S292)</f>
        <v>-6.8038319180372863E-6</v>
      </c>
      <c r="T292" s="139">
        <f>IF(ISERROR((RealAuthFY11!T292-RealAuthFY10!T292)/RealAuthFY10!T292),"",(RealAuthFY11!T292-RealAuthFY10!T292)/RealAuthFY10!T292)</f>
        <v>-6.1985087937413072E-6</v>
      </c>
      <c r="U292" s="139">
        <f>IF(ISERROR((RealAuthFY11!U292-RealAuthFY10!U292)/RealAuthFY10!U292),"",(RealAuthFY11!U292-RealAuthFY10!U292)/RealAuthFY10!U292)</f>
        <v>3.5624839898954604E-2</v>
      </c>
    </row>
    <row r="293" spans="1:21" s="51" customFormat="1" ht="11.5" x14ac:dyDescent="0.25">
      <c r="A293" s="51" t="e">
        <f>'FY2016 RPDC '!#REF!</f>
        <v>#REF!</v>
      </c>
      <c r="B293" s="51" t="e">
        <f>'FY2016 RPDC '!#REF!</f>
        <v>#REF!</v>
      </c>
      <c r="C293" s="51" t="e">
        <f>'FY2016 RPDC '!#REF!</f>
        <v>#REF!</v>
      </c>
      <c r="D293" s="56" t="e">
        <f>'FY2016 RPDC '!#REF!</f>
        <v>#REF!</v>
      </c>
      <c r="E293" s="139" t="str">
        <f>IF(ISERROR((RealAuthFY11!E293-RealAuthFY10!E293)/RealAuthFY10!E293),"",(RealAuthFY11!E293-RealAuthFY10!E293)/RealAuthFY10!E293)</f>
        <v/>
      </c>
      <c r="F293" s="139" t="str">
        <f>IF(ISERROR((RealAuthFY11!F293-RealAuthFY10!F293)/RealAuthFY10!F293),"",(RealAuthFY11!F293-RealAuthFY10!F293)/RealAuthFY10!F293)</f>
        <v/>
      </c>
      <c r="G293" s="139" t="str">
        <f>IF(ISERROR((RealAuthFY11!G293-RealAuthFY10!G293)/RealAuthFY10!G293),"",(RealAuthFY11!G293-RealAuthFY10!G293)/RealAuthFY10!G293)</f>
        <v/>
      </c>
      <c r="H293" s="139" t="str">
        <f>IF(ISERROR((RealAuthFY11!H293-RealAuthFY10!H293)/RealAuthFY10!H293),"",(RealAuthFY11!H293-RealAuthFY10!H293)/RealAuthFY10!H293)</f>
        <v/>
      </c>
      <c r="I293" s="139" t="str">
        <f>IF(ISERROR((RealAuthFY11!I293-RealAuthFY10!I293)/RealAuthFY10!I293),"",(RealAuthFY11!I293-RealAuthFY10!I293)/RealAuthFY10!I293)</f>
        <v/>
      </c>
      <c r="J293" s="139">
        <f>IF(ISERROR((RealAuthFY11!J293-RealAuthFY10!J293)/RealAuthFY10!J293),"",(RealAuthFY11!J293-RealAuthFY10!J293)/RealAuthFY10!J293)</f>
        <v>-3.0597006608641383E-2</v>
      </c>
      <c r="K293" s="139">
        <f>IF(ISERROR((RealAuthFY11!K293-RealAuthFY10!K293)/RealAuthFY10!K293),"",(RealAuthFY11!K293-RealAuthFY10!K293)/RealAuthFY10!K293)</f>
        <v>6.5887460601940548E-2</v>
      </c>
      <c r="L293" s="139">
        <f>IF(ISERROR((RealAuthFY11!L293-RealAuthFY10!L293)/RealAuthFY10!L293),"",(RealAuthFY11!L293-RealAuthFY10!L293)/RealAuthFY10!L293)</f>
        <v>-0.23534160435078177</v>
      </c>
      <c r="M293" s="139" t="str">
        <f>IF(ISERROR((RealAuthFY11!M293-RealAuthFY10!M293)/RealAuthFY10!M293),"",(RealAuthFY11!M293-RealAuthFY10!M293)/RealAuthFY10!M293)</f>
        <v/>
      </c>
      <c r="N293" s="139" t="str">
        <f>IF(ISERROR((RealAuthFY11!N293-RealAuthFY10!N293)/RealAuthFY10!N293),"",(RealAuthFY11!N293-RealAuthFY10!N293)/RealAuthFY10!N293)</f>
        <v/>
      </c>
      <c r="O293" s="139" t="str">
        <f>IF(ISERROR((RealAuthFY11!O293-RealAuthFY10!O293)/RealAuthFY10!O293),"",(RealAuthFY11!O293-RealAuthFY10!O293)/RealAuthFY10!O293)</f>
        <v/>
      </c>
      <c r="P293" s="139" t="str">
        <f>IF(ISERROR((RealAuthFY11!P293-RealAuthFY10!P293)/RealAuthFY10!P293),"",(RealAuthFY11!P293-RealAuthFY10!P293)/RealAuthFY10!P293)</f>
        <v/>
      </c>
      <c r="Q293" s="139" t="str">
        <f>IF(ISERROR((RealAuthFY11!Q293-RealAuthFY10!Q293)/RealAuthFY10!Q293),"",(RealAuthFY11!Q293-RealAuthFY10!Q293)/RealAuthFY10!Q293)</f>
        <v/>
      </c>
      <c r="R293" s="139" t="str">
        <f>IF(ISERROR((RealAuthFY11!R293-RealAuthFY10!R293)/RealAuthFY10!R293),"",(RealAuthFY11!R293-RealAuthFY10!R293)/RealAuthFY10!R293)</f>
        <v/>
      </c>
      <c r="S293" s="139" t="str">
        <f>IF(ISERROR((RealAuthFY11!S293-RealAuthFY10!S293)/RealAuthFY10!S293),"",(RealAuthFY11!S293-RealAuthFY10!S293)/RealAuthFY10!S293)</f>
        <v/>
      </c>
      <c r="T293" s="139" t="str">
        <f>IF(ISERROR((RealAuthFY11!T293-RealAuthFY10!T293)/RealAuthFY10!T293),"",(RealAuthFY11!T293-RealAuthFY10!T293)/RealAuthFY10!T293)</f>
        <v/>
      </c>
      <c r="U293" s="139" t="str">
        <f>IF(ISERROR((RealAuthFY11!U293-RealAuthFY10!U293)/RealAuthFY10!U293),"",(RealAuthFY11!U293-RealAuthFY10!U293)/RealAuthFY10!U293)</f>
        <v/>
      </c>
    </row>
    <row r="294" spans="1:21" s="51" customFormat="1" ht="11.5" x14ac:dyDescent="0.25">
      <c r="A294" s="51">
        <f>'FY2016 RPDC '!A286</f>
        <v>287</v>
      </c>
      <c r="B294" s="51">
        <f>'FY2016 RPDC '!B286</f>
        <v>6138</v>
      </c>
      <c r="C294" s="51">
        <f>'FY2016 RPDC '!C286</f>
        <v>6138</v>
      </c>
      <c r="D294" s="56" t="str">
        <f>'FY2016 RPDC '!D286</f>
        <v>SPRINGVILLE</v>
      </c>
      <c r="E294" s="139">
        <f>IF(ISERROR((RealAuthFY11!E294-RealAuthFY10!E294)/RealAuthFY10!E294),"",(RealAuthFY11!E294-RealAuthFY10!E294)/RealAuthFY10!E294)</f>
        <v>-1.4473331546502368E-2</v>
      </c>
      <c r="F294" s="139">
        <f>IF(ISERROR((RealAuthFY11!F294-RealAuthFY10!F294)/RealAuthFY10!F294),"",(RealAuthFY11!F294-RealAuthFY10!F294)/RealAuthFY10!F294)</f>
        <v>1.2484394506866416E-2</v>
      </c>
      <c r="G294" s="139">
        <f>IF(ISERROR((RealAuthFY11!G294-RealAuthFY10!G294)/RealAuthFY10!G294),"",(RealAuthFY11!G294-RealAuthFY10!G294)/RealAuthFY10!G294)</f>
        <v>-2.1697112921271557E-3</v>
      </c>
      <c r="H294" s="139" t="str">
        <f>IF(ISERROR((RealAuthFY11!H294-RealAuthFY10!H294)/RealAuthFY10!H294),"",(RealAuthFY11!H294-RealAuthFY10!H294)/RealAuthFY10!H294)</f>
        <v/>
      </c>
      <c r="I294" s="139">
        <f>IF(ISERROR((RealAuthFY11!I294-RealAuthFY10!I294)/RealAuthFY10!I294),"",(RealAuthFY11!I294-RealAuthFY10!I294)/RealAuthFY10!I294)</f>
        <v>0.01</v>
      </c>
      <c r="J294" s="139">
        <f>IF(ISERROR((RealAuthFY11!J294-RealAuthFY10!J294)/RealAuthFY10!J294),"",(RealAuthFY11!J294-RealAuthFY10!J294)/RealAuthFY10!J294)</f>
        <v>8.3859240320614314E-2</v>
      </c>
      <c r="K294" s="139">
        <f>IF(ISERROR((RealAuthFY11!K294-RealAuthFY10!K294)/RealAuthFY10!K294),"",(RealAuthFY11!K294-RealAuthFY10!K294)/RealAuthFY10!K294)</f>
        <v>-0.69408233276157805</v>
      </c>
      <c r="L294" s="139">
        <f>IF(ISERROR((RealAuthFY11!L294-RealAuthFY10!L294)/RealAuthFY10!L294),"",(RealAuthFY11!L294-RealAuthFY10!L294)/RealAuthFY10!L294)</f>
        <v>-0.10821328382365475</v>
      </c>
      <c r="M294" s="139">
        <f>IF(ISERROR((RealAuthFY11!M294-RealAuthFY10!M294)/RealAuthFY10!M294),"",(RealAuthFY11!M294-RealAuthFY10!M294)/RealAuthFY10!M294)</f>
        <v>1.0394511149228129</v>
      </c>
      <c r="N294" s="139">
        <f>IF(ISERROR((RealAuthFY11!N294-RealAuthFY10!N294)/RealAuthFY10!N294),"",(RealAuthFY11!N294-RealAuthFY10!N294)/RealAuthFY10!N294)</f>
        <v>0</v>
      </c>
      <c r="O294" s="139" t="str">
        <f>IF(ISERROR((RealAuthFY11!O294-RealAuthFY10!O294)/RealAuthFY10!O294),"",(RealAuthFY11!O294-RealAuthFY10!O294)/RealAuthFY10!O294)</f>
        <v/>
      </c>
      <c r="P294" s="139">
        <f>IF(ISERROR((RealAuthFY11!P294-RealAuthFY10!P294)/RealAuthFY10!P294),"",(RealAuthFY11!P294-RealAuthFY10!P294)/RealAuthFY10!P294)</f>
        <v>-0.23520583190394501</v>
      </c>
      <c r="Q294" s="139" t="str">
        <f>IF(ISERROR((RealAuthFY11!Q294-RealAuthFY10!Q294)/RealAuthFY10!Q294),"",(RealAuthFY11!Q294-RealAuthFY10!Q294)/RealAuthFY10!Q294)</f>
        <v/>
      </c>
      <c r="R294" s="139">
        <f>IF(ISERROR((RealAuthFY11!R294-RealAuthFY10!R294)/RealAuthFY10!R294),"",(RealAuthFY11!R294-RealAuthFY10!R294)/RealAuthFY10!R294)</f>
        <v>-5.6982343706801476E-7</v>
      </c>
      <c r="S294" s="139">
        <f>IF(ISERROR((RealAuthFY11!S294-RealAuthFY10!S294)/RealAuthFY10!S294),"",(RealAuthFY11!S294-RealAuthFY10!S294)/RealAuthFY10!S294)</f>
        <v>-1.0606790535714455E-5</v>
      </c>
      <c r="T294" s="139">
        <f>IF(ISERROR((RealAuthFY11!T294-RealAuthFY10!T294)/RealAuthFY10!T294),"",(RealAuthFY11!T294-RealAuthFY10!T294)/RealAuthFY10!T294)</f>
        <v>-2.0172803906815591E-6</v>
      </c>
      <c r="U294" s="139">
        <f>IF(ISERROR((RealAuthFY11!U294-RealAuthFY10!U294)/RealAuthFY10!U294),"",(RealAuthFY11!U294-RealAuthFY10!U294)/RealAuthFY10!U294)</f>
        <v>-1.4337689751245738E-2</v>
      </c>
    </row>
    <row r="295" spans="1:21" s="51" customFormat="1" ht="11.5" x14ac:dyDescent="0.25">
      <c r="A295" s="51">
        <f>'FY2016 RPDC '!A287</f>
        <v>288</v>
      </c>
      <c r="B295" s="51">
        <f>'FY2016 RPDC '!B287</f>
        <v>5751</v>
      </c>
      <c r="C295" s="51">
        <f>'FY2016 RPDC '!C287</f>
        <v>5751</v>
      </c>
      <c r="D295" s="56" t="str">
        <f>'FY2016 RPDC '!D287</f>
        <v>ST ANSGAR</v>
      </c>
      <c r="E295" s="139">
        <f>IF(ISERROR((RealAuthFY11!E295-RealAuthFY10!E295)/RealAuthFY10!E295),"",(RealAuthFY11!E295-RealAuthFY10!E295)/RealAuthFY10!E295)</f>
        <v>7.6130055511498089E-3</v>
      </c>
      <c r="F295" s="139">
        <f>IF(ISERROR((RealAuthFY11!F295-RealAuthFY10!F295)/RealAuthFY10!F295),"",(RealAuthFY11!F295-RealAuthFY10!F295)/RealAuthFY10!F295)</f>
        <v>1.2515644555694618E-2</v>
      </c>
      <c r="G295" s="139">
        <f>IF(ISERROR((RealAuthFY11!G295-RealAuthFY10!G295)/RealAuthFY10!G295),"",(RealAuthFY11!G295-RealAuthFY10!G295)/RealAuthFY10!G295)</f>
        <v>2.0223931778323129E-2</v>
      </c>
      <c r="H295" s="139" t="str">
        <f>IF(ISERROR((RealAuthFY11!H295-RealAuthFY10!H295)/RealAuthFY10!H295),"",(RealAuthFY11!H295-RealAuthFY10!H295)/RealAuthFY10!H295)</f>
        <v/>
      </c>
      <c r="I295" s="139">
        <f>IF(ISERROR((RealAuthFY11!I295-RealAuthFY10!I295)/RealAuthFY10!I295),"",(RealAuthFY11!I295-RealAuthFY10!I295)/RealAuthFY10!I295)</f>
        <v>2.0223931778323129E-2</v>
      </c>
      <c r="J295" s="139">
        <f>IF(ISERROR((RealAuthFY11!J295-RealAuthFY10!J295)/RealAuthFY10!J295),"",(RealAuthFY11!J295-RealAuthFY10!J295)/RealAuthFY10!J295)</f>
        <v>6.6108603645109398E-2</v>
      </c>
      <c r="K295" s="139">
        <f>IF(ISERROR((RealAuthFY11!K295-RealAuthFY10!K295)/RealAuthFY10!K295),"",(RealAuthFY11!K295-RealAuthFY10!K295)/RealAuthFY10!K295)</f>
        <v>-1</v>
      </c>
      <c r="L295" s="139">
        <f>IF(ISERROR((RealAuthFY11!L295-RealAuthFY10!L295)/RealAuthFY10!L295),"",(RealAuthFY11!L295-RealAuthFY10!L295)/RealAuthFY10!L295)</f>
        <v>0.13972735632648525</v>
      </c>
      <c r="M295" s="139">
        <f>IF(ISERROR((RealAuthFY11!M295-RealAuthFY10!M295)/RealAuthFY10!M295),"",(RealAuthFY11!M295-RealAuthFY10!M295)/RealAuthFY10!M295)</f>
        <v>-1</v>
      </c>
      <c r="N295" s="139">
        <f>IF(ISERROR((RealAuthFY11!N295-RealAuthFY10!N295)/RealAuthFY10!N295),"",(RealAuthFY11!N295-RealAuthFY10!N295)/RealAuthFY10!N295)</f>
        <v>0</v>
      </c>
      <c r="O295" s="139" t="str">
        <f>IF(ISERROR((RealAuthFY11!O295-RealAuthFY10!O295)/RealAuthFY10!O295),"",(RealAuthFY11!O295-RealAuthFY10!O295)/RealAuthFY10!O295)</f>
        <v/>
      </c>
      <c r="P295" s="139">
        <f>IF(ISERROR((RealAuthFY11!P295-RealAuthFY10!P295)/RealAuthFY10!P295),"",(RealAuthFY11!P295-RealAuthFY10!P295)/RealAuthFY10!P295)</f>
        <v>-0.5920975777357842</v>
      </c>
      <c r="Q295" s="139" t="str">
        <f>IF(ISERROR((RealAuthFY11!Q295-RealAuthFY10!Q295)/RealAuthFY10!Q295),"",(RealAuthFY11!Q295-RealAuthFY10!Q295)/RealAuthFY10!Q295)</f>
        <v/>
      </c>
      <c r="R295" s="139">
        <f>IF(ISERROR((RealAuthFY11!R295-RealAuthFY10!R295)/RealAuthFY10!R295),"",(RealAuthFY11!R295-RealAuthFY10!R295)/RealAuthFY10!R295)</f>
        <v>1.71427452449919E-3</v>
      </c>
      <c r="S295" s="139">
        <f>IF(ISERROR((RealAuthFY11!S295-RealAuthFY10!S295)/RealAuthFY10!S295),"",(RealAuthFY11!S295-RealAuthFY10!S295)/RealAuthFY10!S295)</f>
        <v>1.7516404264712579E-3</v>
      </c>
      <c r="T295" s="139">
        <f>IF(ISERROR((RealAuthFY11!T295-RealAuthFY10!T295)/RealAuthFY10!T295),"",(RealAuthFY11!T295-RealAuthFY10!T295)/RealAuthFY10!T295)</f>
        <v>1.6464096838560841E-3</v>
      </c>
      <c r="U295" s="139">
        <f>IF(ISERROR((RealAuthFY11!U295-RealAuthFY10!U295)/RealAuthFY10!U295),"",(RealAuthFY11!U295-RealAuthFY10!U295)/RealAuthFY10!U295)</f>
        <v>1.341632681375363E-2</v>
      </c>
    </row>
    <row r="296" spans="1:21" s="51" customFormat="1" ht="11.5" x14ac:dyDescent="0.25">
      <c r="A296" s="51">
        <f>'FY2016 RPDC '!A288</f>
        <v>289</v>
      </c>
      <c r="B296" s="51">
        <f>'FY2016 RPDC '!B288</f>
        <v>6165</v>
      </c>
      <c r="C296" s="51">
        <f>'FY2016 RPDC '!C288</f>
        <v>6165</v>
      </c>
      <c r="D296" s="56" t="str">
        <f>'FY2016 RPDC '!D288</f>
        <v>STANTON</v>
      </c>
      <c r="E296" s="139">
        <f>IF(ISERROR((RealAuthFY11!E296-RealAuthFY10!E296)/RealAuthFY10!E296),"",(RealAuthFY11!E296-RealAuthFY10!E296)/RealAuthFY10!E296)</f>
        <v>-1.0555555555555587E-2</v>
      </c>
      <c r="F296" s="139">
        <f>IF(ISERROR((RealAuthFY11!F296-RealAuthFY10!F296)/RealAuthFY10!F296),"",(RealAuthFY11!F296-RealAuthFY10!F296)/RealAuthFY10!F296)</f>
        <v>1.2566760917373547E-2</v>
      </c>
      <c r="G296" s="139">
        <f>IF(ISERROR((RealAuthFY11!G296-RealAuthFY10!G296)/RealAuthFY10!G296),"",(RealAuthFY11!G296-RealAuthFY10!G296)/RealAuthFY10!G296)</f>
        <v>1.8785562188011488E-3</v>
      </c>
      <c r="H296" s="139" t="str">
        <f>IF(ISERROR((RealAuthFY11!H296-RealAuthFY10!H296)/RealAuthFY10!H296),"",(RealAuthFY11!H296-RealAuthFY10!H296)/RealAuthFY10!H296)</f>
        <v/>
      </c>
      <c r="I296" s="139">
        <f>IF(ISERROR((RealAuthFY11!I296-RealAuthFY10!I296)/RealAuthFY10!I296),"",(RealAuthFY11!I296-RealAuthFY10!I296)/RealAuthFY10!I296)</f>
        <v>1.000000000000004E-2</v>
      </c>
      <c r="J296" s="139">
        <f>IF(ISERROR((RealAuthFY11!J296-RealAuthFY10!J296)/RealAuthFY10!J296),"",(RealAuthFY11!J296-RealAuthFY10!J296)/RealAuthFY10!J296)</f>
        <v>0.21237864077669902</v>
      </c>
      <c r="K296" s="139">
        <f>IF(ISERROR((RealAuthFY11!K296-RealAuthFY10!K296)/RealAuthFY10!K296),"",(RealAuthFY11!K296-RealAuthFY10!K296)/RealAuthFY10!K296)</f>
        <v>1.9937586685159502E-2</v>
      </c>
      <c r="L296" s="139">
        <f>IF(ISERROR((RealAuthFY11!L296-RealAuthFY10!L296)/RealAuthFY10!L296),"",(RealAuthFY11!L296-RealAuthFY10!L296)/RealAuthFY10!L296)</f>
        <v>-8.2056171983356449E-2</v>
      </c>
      <c r="M296" s="139">
        <f>IF(ISERROR((RealAuthFY11!M296-RealAuthFY10!M296)/RealAuthFY10!M296),"",(RealAuthFY11!M296-RealAuthFY10!M296)/RealAuthFY10!M296)</f>
        <v>-1</v>
      </c>
      <c r="N296" s="139">
        <f>IF(ISERROR((RealAuthFY11!N296-RealAuthFY10!N296)/RealAuthFY10!N296),"",(RealAuthFY11!N296-RealAuthFY10!N296)/RealAuthFY10!N296)</f>
        <v>0</v>
      </c>
      <c r="O296" s="139" t="str">
        <f>IF(ISERROR((RealAuthFY11!O296-RealAuthFY10!O296)/RealAuthFY10!O296),"",(RealAuthFY11!O296-RealAuthFY10!O296)/RealAuthFY10!O296)</f>
        <v/>
      </c>
      <c r="P296" s="139" t="str">
        <f>IF(ISERROR((RealAuthFY11!P296-RealAuthFY10!P296)/RealAuthFY10!P296),"",(RealAuthFY11!P296-RealAuthFY10!P296)/RealAuthFY10!P296)</f>
        <v/>
      </c>
      <c r="Q296" s="139" t="str">
        <f>IF(ISERROR((RealAuthFY11!Q296-RealAuthFY10!Q296)/RealAuthFY10!Q296),"",(RealAuthFY11!Q296-RealAuthFY10!Q296)/RealAuthFY10!Q296)</f>
        <v/>
      </c>
      <c r="R296" s="139">
        <f>IF(ISERROR((RealAuthFY11!R296-RealAuthFY10!R296)/RealAuthFY10!R296),"",(RealAuthFY11!R296-RealAuthFY10!R296)/RealAuthFY10!R296)</f>
        <v>-2.8335925076582059E-6</v>
      </c>
      <c r="S296" s="139">
        <f>IF(ISERROR((RealAuthFY11!S296-RealAuthFY10!S296)/RealAuthFY10!S296),"",(RealAuthFY11!S296-RealAuthFY10!S296)/RealAuthFY10!S296)</f>
        <v>6.2599381230548033E-6</v>
      </c>
      <c r="T296" s="139">
        <f>IF(ISERROR((RealAuthFY11!T296-RealAuthFY10!T296)/RealAuthFY10!T296),"",(RealAuthFY11!T296-RealAuthFY10!T296)/RealAuthFY10!T296)</f>
        <v>-1.3513495253030725E-6</v>
      </c>
      <c r="U296" s="139">
        <f>IF(ISERROR((RealAuthFY11!U296-RealAuthFY10!U296)/RealAuthFY10!U296),"",(RealAuthFY11!U296-RealAuthFY10!U296)/RealAuthFY10!U296)</f>
        <v>-6.0873815814128658E-2</v>
      </c>
    </row>
    <row r="297" spans="1:21" s="51" customFormat="1" ht="11.5" x14ac:dyDescent="0.25">
      <c r="A297" s="51">
        <f>'FY2016 RPDC '!A289</f>
        <v>290</v>
      </c>
      <c r="B297" s="51">
        <f>'FY2016 RPDC '!B289</f>
        <v>6175</v>
      </c>
      <c r="C297" s="51">
        <f>'FY2016 RPDC '!C289</f>
        <v>6175</v>
      </c>
      <c r="D297" s="56" t="str">
        <f>'FY2016 RPDC '!D289</f>
        <v>STARMONT</v>
      </c>
      <c r="E297" s="139">
        <f>IF(ISERROR((RealAuthFY11!E297-RealAuthFY10!E297)/RealAuthFY10!E297),"",(RealAuthFY11!E297-RealAuthFY10!E297)/RealAuthFY10!E297)</f>
        <v>1.2481763656994724E-2</v>
      </c>
      <c r="F297" s="139">
        <f>IF(ISERROR((RealAuthFY11!F297-RealAuthFY10!F297)/RealAuthFY10!F297),"",(RealAuthFY11!F297-RealAuthFY10!F297)/RealAuthFY10!F297)</f>
        <v>1.2539184952978056E-2</v>
      </c>
      <c r="G297" s="139">
        <f>IF(ISERROR((RealAuthFY11!G297-RealAuthFY10!G297)/RealAuthFY10!G297),"",(RealAuthFY11!G297-RealAuthFY10!G297)/RealAuthFY10!G297)</f>
        <v>2.5177459753007121E-2</v>
      </c>
      <c r="H297" s="139" t="str">
        <f>IF(ISERROR((RealAuthFY11!H297-RealAuthFY10!H297)/RealAuthFY10!H297),"",(RealAuthFY11!H297-RealAuthFY10!H297)/RealAuthFY10!H297)</f>
        <v/>
      </c>
      <c r="I297" s="139">
        <f>IF(ISERROR((RealAuthFY11!I297-RealAuthFY10!I297)/RealAuthFY10!I297),"",(RealAuthFY11!I297-RealAuthFY10!I297)/RealAuthFY10!I297)</f>
        <v>2.5177459753007121E-2</v>
      </c>
      <c r="J297" s="139">
        <f>IF(ISERROR((RealAuthFY11!J297-RealAuthFY10!J297)/RealAuthFY10!J297),"",(RealAuthFY11!J297-RealAuthFY10!J297)/RealAuthFY10!J297)</f>
        <v>3.0604153784599717E-2</v>
      </c>
      <c r="K297" s="139">
        <f>IF(ISERROR((RealAuthFY11!K297-RealAuthFY10!K297)/RealAuthFY10!K297),"",(RealAuthFY11!K297-RealAuthFY10!K297)/RealAuthFY10!K297)</f>
        <v>-9.3450049911694699E-2</v>
      </c>
      <c r="L297" s="139">
        <f>IF(ISERROR((RealAuthFY11!L297-RealAuthFY10!L297)/RealAuthFY10!L297),"",(RealAuthFY11!L297-RealAuthFY10!L297)/RealAuthFY10!L297)</f>
        <v>-6.8815540398425523E-2</v>
      </c>
      <c r="M297" s="139">
        <f>IF(ISERROR((RealAuthFY11!M297-RealAuthFY10!M297)/RealAuthFY10!M297),"",(RealAuthFY11!M297-RealAuthFY10!M297)/RealAuthFY10!M297)</f>
        <v>1.986869384934347E-2</v>
      </c>
      <c r="N297" s="139" t="str">
        <f>IF(ISERROR((RealAuthFY11!N297-RealAuthFY10!N297)/RealAuthFY10!N297),"",(RealAuthFY11!N297-RealAuthFY10!N297)/RealAuthFY10!N297)</f>
        <v/>
      </c>
      <c r="O297" s="139" t="str">
        <f>IF(ISERROR((RealAuthFY11!O297-RealAuthFY10!O297)/RealAuthFY10!O297),"",(RealAuthFY11!O297-RealAuthFY10!O297)/RealAuthFY10!O297)</f>
        <v/>
      </c>
      <c r="P297" s="139">
        <f>IF(ISERROR((RealAuthFY11!P297-RealAuthFY10!P297)/RealAuthFY10!P297),"",(RealAuthFY11!P297-RealAuthFY10!P297)/RealAuthFY10!P297)</f>
        <v>0.11856566422186054</v>
      </c>
      <c r="Q297" s="139" t="str">
        <f>IF(ISERROR((RealAuthFY11!Q297-RealAuthFY10!Q297)/RealAuthFY10!Q297),"",(RealAuthFY11!Q297-RealAuthFY10!Q297)/RealAuthFY10!Q297)</f>
        <v/>
      </c>
      <c r="R297" s="139">
        <f>IF(ISERROR((RealAuthFY11!R297-RealAuthFY10!R297)/RealAuthFY10!R297),"",(RealAuthFY11!R297-RealAuthFY10!R297)/RealAuthFY10!R297)</f>
        <v>-5.2520023043573742E-7</v>
      </c>
      <c r="S297" s="139">
        <f>IF(ISERROR((RealAuthFY11!S297-RealAuthFY10!S297)/RealAuthFY10!S297),"",(RealAuthFY11!S297-RealAuthFY10!S297)/RealAuthFY10!S297)</f>
        <v>3.3625099744554708E-6</v>
      </c>
      <c r="T297" s="139">
        <f>IF(ISERROR((RealAuthFY11!T297-RealAuthFY10!T297)/RealAuthFY10!T297),"",(RealAuthFY11!T297-RealAuthFY10!T297)/RealAuthFY10!T297)</f>
        <v>-1.1268945938730702E-6</v>
      </c>
      <c r="U297" s="139">
        <f>IF(ISERROR((RealAuthFY11!U297-RealAuthFY10!U297)/RealAuthFY10!U297),"",(RealAuthFY11!U297-RealAuthFY10!U297)/RealAuthFY10!U297)</f>
        <v>8.2889193358642144E-2</v>
      </c>
    </row>
    <row r="298" spans="1:21" s="51" customFormat="1" ht="11.5" x14ac:dyDescent="0.25">
      <c r="A298" s="51">
        <f>'FY2016 RPDC '!A290</f>
        <v>291</v>
      </c>
      <c r="B298" s="51">
        <f>'FY2016 RPDC '!B290</f>
        <v>6219</v>
      </c>
      <c r="C298" s="51">
        <f>'FY2016 RPDC '!C290</f>
        <v>6219</v>
      </c>
      <c r="D298" s="56" t="str">
        <f>'FY2016 RPDC '!D290</f>
        <v>STORM LAKE</v>
      </c>
      <c r="E298" s="139">
        <f>IF(ISERROR((RealAuthFY11!E298-RealAuthFY10!E298)/RealAuthFY10!E298),"",(RealAuthFY11!E298-RealAuthFY10!E298)/RealAuthFY10!E298)</f>
        <v>3.8550159517900646E-3</v>
      </c>
      <c r="F298" s="139">
        <f>IF(ISERROR((RealAuthFY11!F298-RealAuthFY10!F298)/RealAuthFY10!F298),"",(RealAuthFY11!F298-RealAuthFY10!F298)/RealAuthFY10!F298)</f>
        <v>1.2566760917373547E-2</v>
      </c>
      <c r="G298" s="139">
        <f>IF(ISERROR((RealAuthFY11!G298-RealAuthFY10!G298)/RealAuthFY10!G298),"",(RealAuthFY11!G298-RealAuthFY10!G298)/RealAuthFY10!G298)</f>
        <v>1.6470207782685469E-2</v>
      </c>
      <c r="H298" s="139" t="str">
        <f>IF(ISERROR((RealAuthFY11!H298-RealAuthFY10!H298)/RealAuthFY10!H298),"",(RealAuthFY11!H298-RealAuthFY10!H298)/RealAuthFY10!H298)</f>
        <v/>
      </c>
      <c r="I298" s="139">
        <f>IF(ISERROR((RealAuthFY11!I298-RealAuthFY10!I298)/RealAuthFY10!I298),"",(RealAuthFY11!I298-RealAuthFY10!I298)/RealAuthFY10!I298)</f>
        <v>1.6470207782685469E-2</v>
      </c>
      <c r="J298" s="139">
        <f>IF(ISERROR((RealAuthFY11!J298-RealAuthFY10!J298)/RealAuthFY10!J298),"",(RealAuthFY11!J298-RealAuthFY10!J298)/RealAuthFY10!J298)</f>
        <v>5.7713052858683923E-2</v>
      </c>
      <c r="K298" s="139">
        <f>IF(ISERROR((RealAuthFY11!K298-RealAuthFY10!K298)/RealAuthFY10!K298),"",(RealAuthFY11!K298-RealAuthFY10!K298)/RealAuthFY10!K298)</f>
        <v>0.10493238557558945</v>
      </c>
      <c r="L298" s="139">
        <f>IF(ISERROR((RealAuthFY11!L298-RealAuthFY10!L298)/RealAuthFY10!L298),"",(RealAuthFY11!L298-RealAuthFY10!L298)/RealAuthFY10!L298)</f>
        <v>0.37691574202496531</v>
      </c>
      <c r="M298" s="139" t="str">
        <f>IF(ISERROR((RealAuthFY11!M298-RealAuthFY10!M298)/RealAuthFY10!M298),"",(RealAuthFY11!M298-RealAuthFY10!M298)/RealAuthFY10!M298)</f>
        <v/>
      </c>
      <c r="N298" s="139">
        <f>IF(ISERROR((RealAuthFY11!N298-RealAuthFY10!N298)/RealAuthFY10!N298),"",(RealAuthFY11!N298-RealAuthFY10!N298)/RealAuthFY10!N298)</f>
        <v>0</v>
      </c>
      <c r="O298" s="139" t="str">
        <f>IF(ISERROR((RealAuthFY11!O298-RealAuthFY10!O298)/RealAuthFY10!O298),"",(RealAuthFY11!O298-RealAuthFY10!O298)/RealAuthFY10!O298)</f>
        <v/>
      </c>
      <c r="P298" s="139">
        <f>IF(ISERROR((RealAuthFY11!P298-RealAuthFY10!P298)/RealAuthFY10!P298),"",(RealAuthFY11!P298-RealAuthFY10!P298)/RealAuthFY10!P298)</f>
        <v>-0.87250780166435504</v>
      </c>
      <c r="Q298" s="139" t="str">
        <f>IF(ISERROR((RealAuthFY11!Q298-RealAuthFY10!Q298)/RealAuthFY10!Q298),"",(RealAuthFY11!Q298-RealAuthFY10!Q298)/RealAuthFY10!Q298)</f>
        <v/>
      </c>
      <c r="R298" s="139">
        <f>IF(ISERROR((RealAuthFY11!R298-RealAuthFY10!R298)/RealAuthFY10!R298),"",(RealAuthFY11!R298-RealAuthFY10!R298)/RealAuthFY10!R298)</f>
        <v>2.7494746676482729</v>
      </c>
      <c r="S298" s="139">
        <f>IF(ISERROR((RealAuthFY11!S298-RealAuthFY10!S298)/RealAuthFY10!S298),"",(RealAuthFY11!S298-RealAuthFY10!S298)/RealAuthFY10!S298)</f>
        <v>2.7492794283318376</v>
      </c>
      <c r="T298" s="139">
        <f>IF(ISERROR((RealAuthFY11!T298-RealAuthFY10!T298)/RealAuthFY10!T298),"",(RealAuthFY11!T298-RealAuthFY10!T298)/RealAuthFY10!T298)</f>
        <v>2.7491751467771355</v>
      </c>
      <c r="U298" s="139">
        <f>IF(ISERROR((RealAuthFY11!U298-RealAuthFY10!U298)/RealAuthFY10!U298),"",(RealAuthFY11!U298-RealAuthFY10!U298)/RealAuthFY10!U298)</f>
        <v>0.10302559281837011</v>
      </c>
    </row>
    <row r="299" spans="1:21" s="51" customFormat="1" ht="11.5" x14ac:dyDescent="0.25">
      <c r="A299" s="51">
        <f>'FY2016 RPDC '!A291</f>
        <v>292</v>
      </c>
      <c r="B299" s="51">
        <f>'FY2016 RPDC '!B291</f>
        <v>6246</v>
      </c>
      <c r="C299" s="51">
        <f>'FY2016 RPDC '!C291</f>
        <v>6246</v>
      </c>
      <c r="D299" s="56" t="str">
        <f>'FY2016 RPDC '!D291</f>
        <v>STRATFORD</v>
      </c>
      <c r="E299" s="139">
        <f>IF(ISERROR((RealAuthFY11!E299-RealAuthFY10!E299)/RealAuthFY10!E299),"",(RealAuthFY11!E299-RealAuthFY10!E299)/RealAuthFY10!E299)</f>
        <v>9.001233045622703E-2</v>
      </c>
      <c r="F299" s="139">
        <f>IF(ISERROR((RealAuthFY11!F299-RealAuthFY10!F299)/RealAuthFY10!F299),"",(RealAuthFY11!F299-RealAuthFY10!F299)/RealAuthFY10!F299)</f>
        <v>1.2230545788105795E-2</v>
      </c>
      <c r="G299" s="139">
        <f>IF(ISERROR((RealAuthFY11!G299-RealAuthFY10!G299)/RealAuthFY10!G299),"",(RealAuthFY11!G299-RealAuthFY10!G299)/RealAuthFY10!G299)</f>
        <v>0.10334398416513506</v>
      </c>
      <c r="H299" s="139" t="str">
        <f>IF(ISERROR((RealAuthFY11!H299-RealAuthFY10!H299)/RealAuthFY10!H299),"",(RealAuthFY11!H299-RealAuthFY10!H299)/RealAuthFY10!H299)</f>
        <v/>
      </c>
      <c r="I299" s="139">
        <f>IF(ISERROR((RealAuthFY11!I299-RealAuthFY10!I299)/RealAuthFY10!I299),"",(RealAuthFY11!I299-RealAuthFY10!I299)/RealAuthFY10!I299)</f>
        <v>0.10334398416513506</v>
      </c>
      <c r="J299" s="139">
        <f>IF(ISERROR((RealAuthFY11!J299-RealAuthFY10!J299)/RealAuthFY10!J299),"",(RealAuthFY11!J299-RealAuthFY10!J299)/RealAuthFY10!J299)</f>
        <v>-1.5060271681488201E-2</v>
      </c>
      <c r="K299" s="139">
        <f>IF(ISERROR((RealAuthFY11!K299-RealAuthFY10!K299)/RealAuthFY10!K299),"",(RealAuthFY11!K299-RealAuthFY10!K299)/RealAuthFY10!K299)</f>
        <v>8.7933425797503462E-2</v>
      </c>
      <c r="L299" s="139">
        <f>IF(ISERROR((RealAuthFY11!L299-RealAuthFY10!L299)/RealAuthFY10!L299),"",(RealAuthFY11!L299-RealAuthFY10!L299)/RealAuthFY10!L299)</f>
        <v>0.11662781421668515</v>
      </c>
      <c r="M299" s="139">
        <f>IF(ISERROR((RealAuthFY11!M299-RealAuthFY10!M299)/RealAuthFY10!M299),"",(RealAuthFY11!M299-RealAuthFY10!M299)/RealAuthFY10!M299)</f>
        <v>-0.23504680998613037</v>
      </c>
      <c r="N299" s="139">
        <f>IF(ISERROR((RealAuthFY11!N299-RealAuthFY10!N299)/RealAuthFY10!N299),"",(RealAuthFY11!N299-RealAuthFY10!N299)/RealAuthFY10!N299)</f>
        <v>0</v>
      </c>
      <c r="O299" s="139" t="str">
        <f>IF(ISERROR((RealAuthFY11!O299-RealAuthFY10!O299)/RealAuthFY10!O299),"",(RealAuthFY11!O299-RealAuthFY10!O299)/RealAuthFY10!O299)</f>
        <v/>
      </c>
      <c r="P299" s="139">
        <f>IF(ISERROR((RealAuthFY11!P299-RealAuthFY10!P299)/RealAuthFY10!P299),"",(RealAuthFY11!P299-RealAuthFY10!P299)/RealAuthFY10!P299)</f>
        <v>-5.2058007669087032E-2</v>
      </c>
      <c r="Q299" s="139" t="str">
        <f>IF(ISERROR((RealAuthFY11!Q299-RealAuthFY10!Q299)/RealAuthFY10!Q299),"",(RealAuthFY11!Q299-RealAuthFY10!Q299)/RealAuthFY10!Q299)</f>
        <v/>
      </c>
      <c r="R299" s="139">
        <f>IF(ISERROR((RealAuthFY11!R299-RealAuthFY10!R299)/RealAuthFY10!R299),"",(RealAuthFY11!R299-RealAuthFY10!R299)/RealAuthFY10!R299)</f>
        <v>6.2958556653569423E-8</v>
      </c>
      <c r="S299" s="139">
        <f>IF(ISERROR((RealAuthFY11!S299-RealAuthFY10!S299)/RealAuthFY10!S299),"",(RealAuthFY11!S299-RealAuthFY10!S299)/RealAuthFY10!S299)</f>
        <v>-6.4987465023916024E-7</v>
      </c>
      <c r="T299" s="139">
        <f>IF(ISERROR((RealAuthFY11!T299-RealAuthFY10!T299)/RealAuthFY10!T299),"",(RealAuthFY11!T299-RealAuthFY10!T299)/RealAuthFY10!T299)</f>
        <v>-5.1771698707865329E-7</v>
      </c>
      <c r="U299" s="139">
        <f>IF(ISERROR((RealAuthFY11!U299-RealAuthFY10!U299)/RealAuthFY10!U299),"",(RealAuthFY11!U299-RealAuthFY10!U299)/RealAuthFY10!U299)</f>
        <v>5.6097438127920389E-2</v>
      </c>
    </row>
    <row r="300" spans="1:21" s="51" customFormat="1" ht="11.5" x14ac:dyDescent="0.25">
      <c r="A300" s="51">
        <f>'FY2016 RPDC '!A292</f>
        <v>293</v>
      </c>
      <c r="B300" s="51">
        <f>'FY2016 RPDC '!B292</f>
        <v>6273</v>
      </c>
      <c r="C300" s="51">
        <f>'FY2016 RPDC '!C292</f>
        <v>6273</v>
      </c>
      <c r="D300" s="56" t="str">
        <f>'FY2016 RPDC '!D292</f>
        <v>SUMNER-FREDERICKSBURG</v>
      </c>
      <c r="E300" s="139">
        <f>IF(ISERROR((RealAuthFY11!E300-RealAuthFY10!E300)/RealAuthFY10!E300),"",(RealAuthFY11!E300-RealAuthFY10!E300)/RealAuthFY10!E300)</f>
        <v>-3.1108004194337565E-2</v>
      </c>
      <c r="F300" s="139">
        <f>IF(ISERROR((RealAuthFY11!F300-RealAuthFY10!F300)/RealAuthFY10!F300),"",(RealAuthFY11!F300-RealAuthFY10!F300)/RealAuthFY10!F300)</f>
        <v>1.2566760917373547E-2</v>
      </c>
      <c r="G300" s="139">
        <f>IF(ISERROR((RealAuthFY11!G300-RealAuthFY10!G300)/RealAuthFY10!G300),"",(RealAuthFY11!G300-RealAuthFY10!G300)/RealAuthFY10!G300)</f>
        <v>-1.8932206038941041E-2</v>
      </c>
      <c r="H300" s="139" t="str">
        <f>IF(ISERROR((RealAuthFY11!H300-RealAuthFY10!H300)/RealAuthFY10!H300),"",(RealAuthFY11!H300-RealAuthFY10!H300)/RealAuthFY10!H300)</f>
        <v/>
      </c>
      <c r="I300" s="139">
        <f>IF(ISERROR((RealAuthFY11!I300-RealAuthFY10!I300)/RealAuthFY10!I300),"",(RealAuthFY11!I300-RealAuthFY10!I300)/RealAuthFY10!I300)</f>
        <v>9.9999999999999794E-3</v>
      </c>
      <c r="J300" s="139">
        <f>IF(ISERROR((RealAuthFY11!J300-RealAuthFY10!J300)/RealAuthFY10!J300),"",(RealAuthFY11!J300-RealAuthFY10!J300)/RealAuthFY10!J300)</f>
        <v>4.2353797381536634E-2</v>
      </c>
      <c r="K300" s="139">
        <f>IF(ISERROR((RealAuthFY11!K300-RealAuthFY10!K300)/RealAuthFY10!K300),"",(RealAuthFY11!K300-RealAuthFY10!K300)/RealAuthFY10!K300)</f>
        <v>-0.85429463047354859</v>
      </c>
      <c r="L300" s="139">
        <f>IF(ISERROR((RealAuthFY11!L300-RealAuthFY10!L300)/RealAuthFY10!L300),"",(RealAuthFY11!L300-RealAuthFY10!L300)/RealAuthFY10!L300)</f>
        <v>0.15502865776928659</v>
      </c>
      <c r="M300" s="139" t="str">
        <f>IF(ISERROR((RealAuthFY11!M300-RealAuthFY10!M300)/RealAuthFY10!M300),"",(RealAuthFY11!M300-RealAuthFY10!M300)/RealAuthFY10!M300)</f>
        <v/>
      </c>
      <c r="N300" s="139">
        <f>IF(ISERROR((RealAuthFY11!N300-RealAuthFY10!N300)/RealAuthFY10!N300),"",(RealAuthFY11!N300-RealAuthFY10!N300)/RealAuthFY10!N300)</f>
        <v>0</v>
      </c>
      <c r="O300" s="139" t="str">
        <f>IF(ISERROR((RealAuthFY11!O300-RealAuthFY10!O300)/RealAuthFY10!O300),"",(RealAuthFY11!O300-RealAuthFY10!O300)/RealAuthFY10!O300)</f>
        <v/>
      </c>
      <c r="P300" s="139" t="str">
        <f>IF(ISERROR((RealAuthFY11!P300-RealAuthFY10!P300)/RealAuthFY10!P300),"",(RealAuthFY11!P300-RealAuthFY10!P300)/RealAuthFY10!P300)</f>
        <v/>
      </c>
      <c r="Q300" s="139">
        <f>IF(ISERROR((RealAuthFY11!Q300-RealAuthFY10!Q300)/RealAuthFY10!Q300),"",(RealAuthFY11!Q300-RealAuthFY10!Q300)/RealAuthFY10!Q300)</f>
        <v>0.3599167822468794</v>
      </c>
      <c r="R300" s="139">
        <f>IF(ISERROR((RealAuthFY11!R300-RealAuthFY10!R300)/RealAuthFY10!R300),"",(RealAuthFY11!R300-RealAuthFY10!R300)/RealAuthFY10!R300)</f>
        <v>0.49022818645640431</v>
      </c>
      <c r="S300" s="139">
        <f>IF(ISERROR((RealAuthFY11!S300-RealAuthFY10!S300)/RealAuthFY10!S300),"",(RealAuthFY11!S300-RealAuthFY10!S300)/RealAuthFY10!S300)</f>
        <v>0.49016831493266383</v>
      </c>
      <c r="T300" s="139">
        <f>IF(ISERROR((RealAuthFY11!T300-RealAuthFY10!T300)/RealAuthFY10!T300),"",(RealAuthFY11!T300-RealAuthFY10!T300)/RealAuthFY10!T300)</f>
        <v>0.49025295569018718</v>
      </c>
      <c r="U300" s="139">
        <f>IF(ISERROR((RealAuthFY11!U300-RealAuthFY10!U300)/RealAuthFY10!U300),"",(RealAuthFY11!U300-RealAuthFY10!U300)/RealAuthFY10!U300)</f>
        <v>5.5070835446387634E-2</v>
      </c>
    </row>
    <row r="301" spans="1:21" s="51" customFormat="1" ht="11.5" x14ac:dyDescent="0.25">
      <c r="A301" s="51">
        <f>'FY2016 RPDC '!A293</f>
        <v>294</v>
      </c>
      <c r="B301" s="51">
        <f>'FY2016 RPDC '!B293</f>
        <v>6408</v>
      </c>
      <c r="C301" s="51">
        <f>'FY2016 RPDC '!C293</f>
        <v>6408</v>
      </c>
      <c r="D301" s="56" t="str">
        <f>'FY2016 RPDC '!D293</f>
        <v>TIPTON</v>
      </c>
      <c r="E301" s="139">
        <f>IF(ISERROR((RealAuthFY11!E301-RealAuthFY10!E301)/RealAuthFY10!E301),"",(RealAuthFY11!E301-RealAuthFY10!E301)/RealAuthFY10!E301)</f>
        <v>6.426880144322974E-3</v>
      </c>
      <c r="F301" s="139">
        <f>IF(ISERROR((RealAuthFY11!F301-RealAuthFY10!F301)/RealAuthFY10!F301),"",(RealAuthFY11!F301-RealAuthFY10!F301)/RealAuthFY10!F301)</f>
        <v>1.2466884837151316E-2</v>
      </c>
      <c r="G301" s="139">
        <f>IF(ISERROR((RealAuthFY11!G301-RealAuthFY10!G301)/RealAuthFY10!G301),"",(RealAuthFY11!G301-RealAuthFY10!G301)/RealAuthFY10!G301)</f>
        <v>1.8973941868876694E-2</v>
      </c>
      <c r="H301" s="139" t="str">
        <f>IF(ISERROR((RealAuthFY11!H301-RealAuthFY10!H301)/RealAuthFY10!H301),"",(RealAuthFY11!H301-RealAuthFY10!H301)/RealAuthFY10!H301)</f>
        <v/>
      </c>
      <c r="I301" s="139">
        <f>IF(ISERROR((RealAuthFY11!I301-RealAuthFY10!I301)/RealAuthFY10!I301),"",(RealAuthFY11!I301-RealAuthFY10!I301)/RealAuthFY10!I301)</f>
        <v>1.8973941868876694E-2</v>
      </c>
      <c r="J301" s="139">
        <f>IF(ISERROR((RealAuthFY11!J301-RealAuthFY10!J301)/RealAuthFY10!J301),"",(RealAuthFY11!J301-RealAuthFY10!J301)/RealAuthFY10!J301)</f>
        <v>-1.1814302523236014E-2</v>
      </c>
      <c r="K301" s="139">
        <f>IF(ISERROR((RealAuthFY11!K301-RealAuthFY10!K301)/RealAuthFY10!K301),"",(RealAuthFY11!K301-RealAuthFY10!K301)/RealAuthFY10!K301)</f>
        <v>1.650703747668306</v>
      </c>
      <c r="L301" s="139">
        <f>IF(ISERROR((RealAuthFY11!L301-RealAuthFY10!L301)/RealAuthFY10!L301),"",(RealAuthFY11!L301-RealAuthFY10!L301)/RealAuthFY10!L301)</f>
        <v>4.8849332903007706E-3</v>
      </c>
      <c r="M301" s="139" t="str">
        <f>IF(ISERROR((RealAuthFY11!M301-RealAuthFY10!M301)/RealAuthFY10!M301),"",(RealAuthFY11!M301-RealAuthFY10!M301)/RealAuthFY10!M301)</f>
        <v/>
      </c>
      <c r="N301" s="139">
        <f>IF(ISERROR((RealAuthFY11!N301-RealAuthFY10!N301)/RealAuthFY10!N301),"",(RealAuthFY11!N301-RealAuthFY10!N301)/RealAuthFY10!N301)</f>
        <v>0</v>
      </c>
      <c r="O301" s="139" t="str">
        <f>IF(ISERROR((RealAuthFY11!O301-RealAuthFY10!O301)/RealAuthFY10!O301),"",(RealAuthFY11!O301-RealAuthFY10!O301)/RealAuthFY10!O301)</f>
        <v/>
      </c>
      <c r="P301" s="139" t="str">
        <f>IF(ISERROR((RealAuthFY11!P301-RealAuthFY10!P301)/RealAuthFY10!P301),"",(RealAuthFY11!P301-RealAuthFY10!P301)/RealAuthFY10!P301)</f>
        <v/>
      </c>
      <c r="Q301" s="139">
        <f>IF(ISERROR((RealAuthFY11!Q301-RealAuthFY10!Q301)/RealAuthFY10!Q301),"",(RealAuthFY11!Q301-RealAuthFY10!Q301)/RealAuthFY10!Q301)</f>
        <v>0.42001986482230652</v>
      </c>
      <c r="R301" s="139">
        <f>IF(ISERROR((RealAuthFY11!R301-RealAuthFY10!R301)/RealAuthFY10!R301),"",(RealAuthFY11!R301-RealAuthFY10!R301)/RealAuthFY10!R301)</f>
        <v>0.61371228660745425</v>
      </c>
      <c r="S301" s="139">
        <f>IF(ISERROR((RealAuthFY11!S301-RealAuthFY10!S301)/RealAuthFY10!S301),"",(RealAuthFY11!S301-RealAuthFY10!S301)/RealAuthFY10!S301)</f>
        <v>0.61359279354165919</v>
      </c>
      <c r="T301" s="139">
        <f>IF(ISERROR((RealAuthFY11!T301-RealAuthFY10!T301)/RealAuthFY10!T301),"",(RealAuthFY11!T301-RealAuthFY10!T301)/RealAuthFY10!T301)</f>
        <v>0.61371373812335983</v>
      </c>
      <c r="U301" s="139">
        <f>IF(ISERROR((RealAuthFY11!U301-RealAuthFY10!U301)/RealAuthFY10!U301),"",(RealAuthFY11!U301-RealAuthFY10!U301)/RealAuthFY10!U301)</f>
        <v>5.5783435059647883E-2</v>
      </c>
    </row>
    <row r="302" spans="1:21" s="51" customFormat="1" ht="11.5" x14ac:dyDescent="0.25">
      <c r="A302" s="51" t="e">
        <f>'FY2016 RPDC '!#REF!</f>
        <v>#REF!</v>
      </c>
      <c r="B302" s="51" t="e">
        <f>'FY2016 RPDC '!#REF!</f>
        <v>#REF!</v>
      </c>
      <c r="C302" s="51" t="e">
        <f>'FY2016 RPDC '!#REF!</f>
        <v>#REF!</v>
      </c>
      <c r="D302" s="56" t="e">
        <f>'FY2016 RPDC '!#REF!</f>
        <v>#REF!</v>
      </c>
      <c r="E302" s="139" t="str">
        <f>IF(ISERROR((RealAuthFY11!E302-RealAuthFY10!E302)/RealAuthFY10!E302),"",(RealAuthFY11!E302-RealAuthFY10!E302)/RealAuthFY10!E302)</f>
        <v/>
      </c>
      <c r="F302" s="139" t="str">
        <f>IF(ISERROR((RealAuthFY11!F302-RealAuthFY10!F302)/RealAuthFY10!F302),"",(RealAuthFY11!F302-RealAuthFY10!F302)/RealAuthFY10!F302)</f>
        <v/>
      </c>
      <c r="G302" s="139" t="str">
        <f>IF(ISERROR((RealAuthFY11!G302-RealAuthFY10!G302)/RealAuthFY10!G302),"",(RealAuthFY11!G302-RealAuthFY10!G302)/RealAuthFY10!G302)</f>
        <v/>
      </c>
      <c r="H302" s="139" t="str">
        <f>IF(ISERROR((RealAuthFY11!H302-RealAuthFY10!H302)/RealAuthFY10!H302),"",(RealAuthFY11!H302-RealAuthFY10!H302)/RealAuthFY10!H302)</f>
        <v/>
      </c>
      <c r="I302" s="139" t="str">
        <f>IF(ISERROR((RealAuthFY11!I302-RealAuthFY10!I302)/RealAuthFY10!I302),"",(RealAuthFY11!I302-RealAuthFY10!I302)/RealAuthFY10!I302)</f>
        <v/>
      </c>
      <c r="J302" s="139">
        <f>IF(ISERROR((RealAuthFY11!J302-RealAuthFY10!J302)/RealAuthFY10!J302),"",(RealAuthFY11!J302-RealAuthFY10!J302)/RealAuthFY10!J302)</f>
        <v>0.1654626762985896</v>
      </c>
      <c r="K302" s="139">
        <f>IF(ISERROR((RealAuthFY11!K302-RealAuthFY10!K302)/RealAuthFY10!K302),"",(RealAuthFY11!K302-RealAuthFY10!K302)/RealAuthFY10!K302)</f>
        <v>1.9779841761265911E-2</v>
      </c>
      <c r="L302" s="139">
        <f>IF(ISERROR((RealAuthFY11!L302-RealAuthFY10!L302)/RealAuthFY10!L302),"",(RealAuthFY11!L302-RealAuthFY10!L302)/RealAuthFY10!L302)</f>
        <v>-0.25708346369428137</v>
      </c>
      <c r="M302" s="139">
        <f>IF(ISERROR((RealAuthFY11!M302-RealAuthFY10!M302)/RealAuthFY10!M302),"",(RealAuthFY11!M302-RealAuthFY10!M302)/RealAuthFY10!M302)</f>
        <v>-0.49011007911936705</v>
      </c>
      <c r="N302" s="139">
        <f>IF(ISERROR((RealAuthFY11!N302-RealAuthFY10!N302)/RealAuthFY10!N302),"",(RealAuthFY11!N302-RealAuthFY10!N302)/RealAuthFY10!N302)</f>
        <v>0</v>
      </c>
      <c r="O302" s="139" t="str">
        <f>IF(ISERROR((RealAuthFY11!O302-RealAuthFY10!O302)/RealAuthFY10!O302),"",(RealAuthFY11!O302-RealAuthFY10!O302)/RealAuthFY10!O302)</f>
        <v/>
      </c>
      <c r="P302" s="139" t="str">
        <f>IF(ISERROR((RealAuthFY11!P302-RealAuthFY10!P302)/RealAuthFY10!P302),"",(RealAuthFY11!P302-RealAuthFY10!P302)/RealAuthFY10!P302)</f>
        <v/>
      </c>
      <c r="Q302" s="139" t="str">
        <f>IF(ISERROR((RealAuthFY11!Q302-RealAuthFY10!Q302)/RealAuthFY10!Q302),"",(RealAuthFY11!Q302-RealAuthFY10!Q302)/RealAuthFY10!Q302)</f>
        <v/>
      </c>
      <c r="R302" s="139" t="str">
        <f>IF(ISERROR((RealAuthFY11!R302-RealAuthFY10!R302)/RealAuthFY10!R302),"",(RealAuthFY11!R302-RealAuthFY10!R302)/RealAuthFY10!R302)</f>
        <v/>
      </c>
      <c r="S302" s="139" t="str">
        <f>IF(ISERROR((RealAuthFY11!S302-RealAuthFY10!S302)/RealAuthFY10!S302),"",(RealAuthFY11!S302-RealAuthFY10!S302)/RealAuthFY10!S302)</f>
        <v/>
      </c>
      <c r="T302" s="139" t="str">
        <f>IF(ISERROR((RealAuthFY11!T302-RealAuthFY10!T302)/RealAuthFY10!T302),"",(RealAuthFY11!T302-RealAuthFY10!T302)/RealAuthFY10!T302)</f>
        <v/>
      </c>
      <c r="U302" s="139" t="str">
        <f>IF(ISERROR((RealAuthFY11!U302-RealAuthFY10!U302)/RealAuthFY10!U302),"",(RealAuthFY11!U302-RealAuthFY10!U302)/RealAuthFY10!U302)</f>
        <v/>
      </c>
    </row>
    <row r="303" spans="1:21" s="51" customFormat="1" ht="11.5" x14ac:dyDescent="0.25">
      <c r="A303" s="51">
        <f>'FY2016 RPDC '!A294</f>
        <v>296</v>
      </c>
      <c r="B303" s="51">
        <f>'FY2016 RPDC '!B294</f>
        <v>6453</v>
      </c>
      <c r="C303" s="51">
        <f>'FY2016 RPDC '!C294</f>
        <v>6453</v>
      </c>
      <c r="D303" s="56" t="str">
        <f>'FY2016 RPDC '!D294</f>
        <v>TREYNOR</v>
      </c>
      <c r="E303" s="139">
        <f>IF(ISERROR((RealAuthFY11!E303-RealAuthFY10!E303)/RealAuthFY10!E303),"",(RealAuthFY11!E303-RealAuthFY10!E303)/RealAuthFY10!E303)</f>
        <v>-3.6194415718718074E-3</v>
      </c>
      <c r="F303" s="139">
        <f>IF(ISERROR((RealAuthFY11!F303-RealAuthFY10!F303)/RealAuthFY10!F303),"",(RealAuthFY11!F303-RealAuthFY10!F303)/RealAuthFY10!F303)</f>
        <v>1.2566760917373547E-2</v>
      </c>
      <c r="G303" s="139">
        <f>IF(ISERROR((RealAuthFY11!G303-RealAuthFY10!G303)/RealAuthFY10!G303),"",(RealAuthFY11!G303-RealAuthFY10!G303)/RealAuthFY10!G303)</f>
        <v>8.9018893190378184E-3</v>
      </c>
      <c r="H303" s="139" t="str">
        <f>IF(ISERROR((RealAuthFY11!H303-RealAuthFY10!H303)/RealAuthFY10!H303),"",(RealAuthFY11!H303-RealAuthFY10!H303)/RealAuthFY10!H303)</f>
        <v/>
      </c>
      <c r="I303" s="139">
        <f>IF(ISERROR((RealAuthFY11!I303-RealAuthFY10!I303)/RealAuthFY10!I303),"",(RealAuthFY11!I303-RealAuthFY10!I303)/RealAuthFY10!I303)</f>
        <v>1.0000000000000071E-2</v>
      </c>
      <c r="J303" s="139">
        <f>IF(ISERROR((RealAuthFY11!J303-RealAuthFY10!J303)/RealAuthFY10!J303),"",(RealAuthFY11!J303-RealAuthFY10!J303)/RealAuthFY10!J303)</f>
        <v>0.46871012482662966</v>
      </c>
      <c r="K303" s="139">
        <f>IF(ISERROR((RealAuthFY11!K303-RealAuthFY10!K303)/RealAuthFY10!K303),"",(RealAuthFY11!K303-RealAuthFY10!K303)/RealAuthFY10!K303)</f>
        <v>0.83588765603328707</v>
      </c>
      <c r="L303" s="139">
        <f>IF(ISERROR((RealAuthFY11!L303-RealAuthFY10!L303)/RealAuthFY10!L303),"",(RealAuthFY11!L303-RealAuthFY10!L303)/RealAuthFY10!L303)</f>
        <v>-1.2246769919480965E-2</v>
      </c>
      <c r="M303" s="139">
        <f>IF(ISERROR((RealAuthFY11!M303-RealAuthFY10!M303)/RealAuthFY10!M303),"",(RealAuthFY11!M303-RealAuthFY10!M303)/RealAuthFY10!M303)</f>
        <v>0.39082398184339934</v>
      </c>
      <c r="N303" s="139">
        <f>IF(ISERROR((RealAuthFY11!N303-RealAuthFY10!N303)/RealAuthFY10!N303),"",(RealAuthFY11!N303-RealAuthFY10!N303)/RealAuthFY10!N303)</f>
        <v>0</v>
      </c>
      <c r="O303" s="139" t="str">
        <f>IF(ISERROR((RealAuthFY11!O303-RealAuthFY10!O303)/RealAuthFY10!O303),"",(RealAuthFY11!O303-RealAuthFY10!O303)/RealAuthFY10!O303)</f>
        <v/>
      </c>
      <c r="P303" s="139">
        <f>IF(ISERROR((RealAuthFY11!P303-RealAuthFY10!P303)/RealAuthFY10!P303),"",(RealAuthFY11!P303-RealAuthFY10!P303)/RealAuthFY10!P303)</f>
        <v>-0.67098787526285186</v>
      </c>
      <c r="Q303" s="139" t="str">
        <f>IF(ISERROR((RealAuthFY11!Q303-RealAuthFY10!Q303)/RealAuthFY10!Q303),"",(RealAuthFY11!Q303-RealAuthFY10!Q303)/RealAuthFY10!Q303)</f>
        <v/>
      </c>
      <c r="R303" s="139">
        <f>IF(ISERROR((RealAuthFY11!R303-RealAuthFY10!R303)/RealAuthFY10!R303),"",(RealAuthFY11!R303-RealAuthFY10!R303)/RealAuthFY10!R303)</f>
        <v>1.5645467751841331E-7</v>
      </c>
      <c r="S303" s="139">
        <f>IF(ISERROR((RealAuthFY11!S303-RealAuthFY10!S303)/RealAuthFY10!S303),"",(RealAuthFY11!S303-RealAuthFY10!S303)/RealAuthFY10!S303)</f>
        <v>2.2431090024743702E-6</v>
      </c>
      <c r="T303" s="139">
        <f>IF(ISERROR((RealAuthFY11!T303-RealAuthFY10!T303)/RealAuthFY10!T303),"",(RealAuthFY11!T303-RealAuthFY10!T303)/RealAuthFY10!T303)</f>
        <v>-2.111254391919718E-6</v>
      </c>
      <c r="U303" s="139">
        <f>IF(ISERROR((RealAuthFY11!U303-RealAuthFY10!U303)/RealAuthFY10!U303),"",(RealAuthFY11!U303-RealAuthFY10!U303)/RealAuthFY10!U303)</f>
        <v>-1.1424750955451115E-2</v>
      </c>
    </row>
    <row r="304" spans="1:21" s="51" customFormat="1" ht="11.5" x14ac:dyDescent="0.25">
      <c r="A304" s="51">
        <f>'FY2016 RPDC '!A295</f>
        <v>297</v>
      </c>
      <c r="B304" s="51">
        <f>'FY2016 RPDC '!B295</f>
        <v>6460</v>
      </c>
      <c r="C304" s="51">
        <f>'FY2016 RPDC '!C295</f>
        <v>6460</v>
      </c>
      <c r="D304" s="56" t="str">
        <f>'FY2016 RPDC '!D295</f>
        <v>TRI-CENTER</v>
      </c>
      <c r="E304" s="139">
        <f>IF(ISERROR((RealAuthFY11!E304-RealAuthFY10!E304)/RealAuthFY10!E304),"",(RealAuthFY11!E304-RealAuthFY10!E304)/RealAuthFY10!E304)</f>
        <v>-5.2339181286549644E-2</v>
      </c>
      <c r="F304" s="139">
        <f>IF(ISERROR((RealAuthFY11!F304-RealAuthFY10!F304)/RealAuthFY10!F304),"",(RealAuthFY11!F304-RealAuthFY10!F304)/RealAuthFY10!F304)</f>
        <v>1.2503907471084715E-2</v>
      </c>
      <c r="G304" s="139">
        <f>IF(ISERROR((RealAuthFY11!G304-RealAuthFY10!G304)/RealAuthFY10!G304),"",(RealAuthFY11!G304-RealAuthFY10!G304)/RealAuthFY10!G304)</f>
        <v>-4.0489718095384215E-2</v>
      </c>
      <c r="H304" s="139" t="str">
        <f>IF(ISERROR((RealAuthFY11!H304-RealAuthFY10!H304)/RealAuthFY10!H304),"",(RealAuthFY11!H304-RealAuthFY10!H304)/RealAuthFY10!H304)</f>
        <v/>
      </c>
      <c r="I304" s="139">
        <f>IF(ISERROR((RealAuthFY11!I304-RealAuthFY10!I304)/RealAuthFY10!I304),"",(RealAuthFY11!I304-RealAuthFY10!I304)/RealAuthFY10!I304)</f>
        <v>1.0000000000000068E-2</v>
      </c>
      <c r="J304" s="139">
        <f>IF(ISERROR((RealAuthFY11!J304-RealAuthFY10!J304)/RealAuthFY10!J304),"",(RealAuthFY11!J304-RealAuthFY10!J304)/RealAuthFY10!J304)</f>
        <v>0.21524478413550918</v>
      </c>
      <c r="K304" s="139">
        <f>IF(ISERROR((RealAuthFY11!K304-RealAuthFY10!K304)/RealAuthFY10!K304),"",(RealAuthFY11!K304-RealAuthFY10!K304)/RealAuthFY10!K304)</f>
        <v>-0.7733472029588534</v>
      </c>
      <c r="L304" s="139">
        <f>IF(ISERROR((RealAuthFY11!L304-RealAuthFY10!L304)/RealAuthFY10!L304),"",(RealAuthFY11!L304-RealAuthFY10!L304)/RealAuthFY10!L304)</f>
        <v>4.422181493956806E-2</v>
      </c>
      <c r="M304" s="139">
        <f>IF(ISERROR((RealAuthFY11!M304-RealAuthFY10!M304)/RealAuthFY10!M304),"",(RealAuthFY11!M304-RealAuthFY10!M304)/RealAuthFY10!M304)</f>
        <v>-0.49003120665742023</v>
      </c>
      <c r="N304" s="139">
        <f>IF(ISERROR((RealAuthFY11!N304-RealAuthFY10!N304)/RealAuthFY10!N304),"",(RealAuthFY11!N304-RealAuthFY10!N304)/RealAuthFY10!N304)</f>
        <v>0</v>
      </c>
      <c r="O304" s="139" t="str">
        <f>IF(ISERROR((RealAuthFY11!O304-RealAuthFY10!O304)/RealAuthFY10!O304),"",(RealAuthFY11!O304-RealAuthFY10!O304)/RealAuthFY10!O304)</f>
        <v/>
      </c>
      <c r="P304" s="139" t="str">
        <f>IF(ISERROR((RealAuthFY11!P304-RealAuthFY10!P304)/RealAuthFY10!P304),"",(RealAuthFY11!P304-RealAuthFY10!P304)/RealAuthFY10!P304)</f>
        <v/>
      </c>
      <c r="Q304" s="139" t="str">
        <f>IF(ISERROR((RealAuthFY11!Q304-RealAuthFY10!Q304)/RealAuthFY10!Q304),"",(RealAuthFY11!Q304-RealAuthFY10!Q304)/RealAuthFY10!Q304)</f>
        <v/>
      </c>
      <c r="R304" s="139">
        <f>IF(ISERROR((RealAuthFY11!R304-RealAuthFY10!R304)/RealAuthFY10!R304),"",(RealAuthFY11!R304-RealAuthFY10!R304)/RealAuthFY10!R304)</f>
        <v>7.2321589954074931E-7</v>
      </c>
      <c r="S304" s="139">
        <f>IF(ISERROR((RealAuthFY11!S304-RealAuthFY10!S304)/RealAuthFY10!S304),"",(RealAuthFY11!S304-RealAuthFY10!S304)/RealAuthFY10!S304)</f>
        <v>5.3689002718085186E-6</v>
      </c>
      <c r="T304" s="139">
        <f>IF(ISERROR((RealAuthFY11!T304-RealAuthFY10!T304)/RealAuthFY10!T304),"",(RealAuthFY11!T304-RealAuthFY10!T304)/RealAuthFY10!T304)</f>
        <v>-3.5030748237907648E-6</v>
      </c>
      <c r="U304" s="139">
        <f>IF(ISERROR((RealAuthFY11!U304-RealAuthFY10!U304)/RealAuthFY10!U304),"",(RealAuthFY11!U304-RealAuthFY10!U304)/RealAuthFY10!U304)</f>
        <v>7.6996130573671728E-3</v>
      </c>
    </row>
    <row r="305" spans="1:21" s="51" customFormat="1" ht="11.5" x14ac:dyDescent="0.25">
      <c r="A305" s="51">
        <f>'FY2016 RPDC '!A296</f>
        <v>298</v>
      </c>
      <c r="B305" s="51">
        <f>'FY2016 RPDC '!B296</f>
        <v>6462</v>
      </c>
      <c r="C305" s="51">
        <f>'FY2016 RPDC '!C296</f>
        <v>6462</v>
      </c>
      <c r="D305" s="56" t="str">
        <f>'FY2016 RPDC '!D296</f>
        <v>TRI-COUNTY</v>
      </c>
      <c r="E305" s="139">
        <f>IF(ISERROR((RealAuthFY11!E305-RealAuthFY10!E305)/RealAuthFY10!E305),"",(RealAuthFY11!E305-RealAuthFY10!E305)/RealAuthFY10!E305)</f>
        <v>-7.6923076923076927E-3</v>
      </c>
      <c r="F305" s="139">
        <f>IF(ISERROR((RealAuthFY11!F305-RealAuthFY10!F305)/RealAuthFY10!F305),"",(RealAuthFY11!F305-RealAuthFY10!F305)/RealAuthFY10!F305)</f>
        <v>1.2566760917373547E-2</v>
      </c>
      <c r="G305" s="139">
        <f>IF(ISERROR((RealAuthFY11!G305-RealAuthFY10!G305)/RealAuthFY10!G305),"",(RealAuthFY11!G305-RealAuthFY10!G305)/RealAuthFY10!G305)</f>
        <v>4.7777858333937504E-3</v>
      </c>
      <c r="H305" s="139">
        <f>IF(ISERROR((RealAuthFY11!H305-RealAuthFY10!H305)/RealAuthFY10!H305),"",(RealAuthFY11!H305-RealAuthFY10!H305)/RealAuthFY10!H305)</f>
        <v>-0.57250111281467464</v>
      </c>
      <c r="I305" s="139">
        <f>IF(ISERROR((RealAuthFY11!I305-RealAuthFY10!I305)/RealAuthFY10!I305),"",(RealAuthFY11!I305-RealAuthFY10!I305)/RealAuthFY10!I305)</f>
        <v>-2.1889972358492657E-3</v>
      </c>
      <c r="J305" s="139">
        <f>IF(ISERROR((RealAuthFY11!J305-RealAuthFY10!J305)/RealAuthFY10!J305),"",(RealAuthFY11!J305-RealAuthFY10!J305)/RealAuthFY10!J305)</f>
        <v>-3.9305083251759312E-2</v>
      </c>
      <c r="K305" s="139">
        <f>IF(ISERROR((RealAuthFY11!K305-RealAuthFY10!K305)/RealAuthFY10!K305),"",(RealAuthFY11!K305-RealAuthFY10!K305)/RealAuthFY10!K305)</f>
        <v>-0.38812392426850256</v>
      </c>
      <c r="L305" s="139">
        <f>IF(ISERROR((RealAuthFY11!L305-RealAuthFY10!L305)/RealAuthFY10!L305),"",(RealAuthFY11!L305-RealAuthFY10!L305)/RealAuthFY10!L305)</f>
        <v>0.26454388984509464</v>
      </c>
      <c r="M305" s="139">
        <f>IF(ISERROR((RealAuthFY11!M305-RealAuthFY10!M305)/RealAuthFY10!M305),"",(RealAuthFY11!M305-RealAuthFY10!M305)/RealAuthFY10!M305)</f>
        <v>-1</v>
      </c>
      <c r="N305" s="139">
        <f>IF(ISERROR((RealAuthFY11!N305-RealAuthFY10!N305)/RealAuthFY10!N305),"",(RealAuthFY11!N305-RealAuthFY10!N305)/RealAuthFY10!N305)</f>
        <v>0</v>
      </c>
      <c r="O305" s="139" t="str">
        <f>IF(ISERROR((RealAuthFY11!O305-RealAuthFY10!O305)/RealAuthFY10!O305),"",(RealAuthFY11!O305-RealAuthFY10!O305)/RealAuthFY10!O305)</f>
        <v/>
      </c>
      <c r="P305" s="139">
        <f>IF(ISERROR((RealAuthFY11!P305-RealAuthFY10!P305)/RealAuthFY10!P305),"",(RealAuthFY11!P305-RealAuthFY10!P305)/RealAuthFY10!P305)</f>
        <v>-1</v>
      </c>
      <c r="Q305" s="139" t="str">
        <f>IF(ISERROR((RealAuthFY11!Q305-RealAuthFY10!Q305)/RealAuthFY10!Q305),"",(RealAuthFY11!Q305-RealAuthFY10!Q305)/RealAuthFY10!Q305)</f>
        <v/>
      </c>
      <c r="R305" s="139">
        <f>IF(ISERROR((RealAuthFY11!R305-RealAuthFY10!R305)/RealAuthFY10!R305),"",(RealAuthFY11!R305-RealAuthFY10!R305)/RealAuthFY10!R305)</f>
        <v>1.6582950405128908E-6</v>
      </c>
      <c r="S305" s="139">
        <f>IF(ISERROR((RealAuthFY11!S305-RealAuthFY10!S305)/RealAuthFY10!S305),"",(RealAuthFY11!S305-RealAuthFY10!S305)/RealAuthFY10!S305)</f>
        <v>9.6279063796802887E-6</v>
      </c>
      <c r="T305" s="139">
        <f>IF(ISERROR((RealAuthFY11!T305-RealAuthFY10!T305)/RealAuthFY10!T305),"",(RealAuthFY11!T305-RealAuthFY10!T305)/RealAuthFY10!T305)</f>
        <v>-1.600934946007013E-5</v>
      </c>
      <c r="U305" s="139">
        <f>IF(ISERROR((RealAuthFY11!U305-RealAuthFY10!U305)/RealAuthFY10!U305),"",(RealAuthFY11!U305-RealAuthFY10!U305)/RealAuthFY10!U305)</f>
        <v>5.4532097701675296E-2</v>
      </c>
    </row>
    <row r="306" spans="1:21" s="51" customFormat="1" ht="11.5" x14ac:dyDescent="0.25">
      <c r="A306" s="51">
        <f>'FY2016 RPDC '!A297</f>
        <v>299</v>
      </c>
      <c r="B306" s="51">
        <f>'FY2016 RPDC '!B297</f>
        <v>6471</v>
      </c>
      <c r="C306" s="51">
        <f>'FY2016 RPDC '!C297</f>
        <v>6471</v>
      </c>
      <c r="D306" s="56" t="str">
        <f>'FY2016 RPDC '!D297</f>
        <v>TRIPOLI</v>
      </c>
      <c r="E306" s="139">
        <f>IF(ISERROR((RealAuthFY11!E306-RealAuthFY10!E306)/RealAuthFY10!E306),"",(RealAuthFY11!E306-RealAuthFY10!E306)/RealAuthFY10!E306)</f>
        <v>0</v>
      </c>
      <c r="F306" s="139">
        <f>IF(ISERROR((RealAuthFY11!F306-RealAuthFY10!F306)/RealAuthFY10!F306),"",(RealAuthFY11!F306-RealAuthFY10!F306)/RealAuthFY10!F306)</f>
        <v>1.249024199843872E-2</v>
      </c>
      <c r="G306" s="139">
        <f>IF(ISERROR((RealAuthFY11!G306-RealAuthFY10!G306)/RealAuthFY10!G306),"",(RealAuthFY11!G306-RealAuthFY10!G306)/RealAuthFY10!G306)</f>
        <v>1.249024199843872E-2</v>
      </c>
      <c r="H306" s="139" t="str">
        <f>IF(ISERROR((RealAuthFY11!H306-RealAuthFY10!H306)/RealAuthFY10!H306),"",(RealAuthFY11!H306-RealAuthFY10!H306)/RealAuthFY10!H306)</f>
        <v/>
      </c>
      <c r="I306" s="139">
        <f>IF(ISERROR((RealAuthFY11!I306-RealAuthFY10!I306)/RealAuthFY10!I306),"",(RealAuthFY11!I306-RealAuthFY10!I306)/RealAuthFY10!I306)</f>
        <v>1.249024199843872E-2</v>
      </c>
      <c r="J306" s="139">
        <f>IF(ISERROR((RealAuthFY11!J306-RealAuthFY10!J306)/RealAuthFY10!J306),"",(RealAuthFY11!J306-RealAuthFY10!J306)/RealAuthFY10!J306)</f>
        <v>-5.2738935971314051E-2</v>
      </c>
      <c r="K306" s="139">
        <f>IF(ISERROR((RealAuthFY11!K306-RealAuthFY10!K306)/RealAuthFY10!K306),"",(RealAuthFY11!K306-RealAuthFY10!K306)/RealAuthFY10!K306)</f>
        <v>-1</v>
      </c>
      <c r="L306" s="139">
        <f>IF(ISERROR((RealAuthFY11!L306-RealAuthFY10!L306)/RealAuthFY10!L306),"",(RealAuthFY11!L306-RealAuthFY10!L306)/RealAuthFY10!L306)</f>
        <v>-0.13112637617620898</v>
      </c>
      <c r="M306" s="139">
        <f>IF(ISERROR((RealAuthFY11!M306-RealAuthFY10!M306)/RealAuthFY10!M306),"",(RealAuthFY11!M306-RealAuthFY10!M306)/RealAuthFY10!M306)</f>
        <v>-1</v>
      </c>
      <c r="N306" s="139">
        <f>IF(ISERROR((RealAuthFY11!N306-RealAuthFY10!N306)/RealAuthFY10!N306),"",(RealAuthFY11!N306-RealAuthFY10!N306)/RealAuthFY10!N306)</f>
        <v>0</v>
      </c>
      <c r="O306" s="139">
        <f>IF(ISERROR((RealAuthFY11!O306-RealAuthFY10!O306)/RealAuthFY10!O306),"",(RealAuthFY11!O306-RealAuthFY10!O306)/RealAuthFY10!O306)</f>
        <v>0</v>
      </c>
      <c r="P306" s="139" t="str">
        <f>IF(ISERROR((RealAuthFY11!P306-RealAuthFY10!P306)/RealAuthFY10!P306),"",(RealAuthFY11!P306-RealAuthFY10!P306)/RealAuthFY10!P306)</f>
        <v/>
      </c>
      <c r="Q306" s="139" t="str">
        <f>IF(ISERROR((RealAuthFY11!Q306-RealAuthFY10!Q306)/RealAuthFY10!Q306),"",(RealAuthFY11!Q306-RealAuthFY10!Q306)/RealAuthFY10!Q306)</f>
        <v/>
      </c>
      <c r="R306" s="139">
        <f>IF(ISERROR((RealAuthFY11!R306-RealAuthFY10!R306)/RealAuthFY10!R306),"",(RealAuthFY11!R306-RealAuthFY10!R306)/RealAuthFY10!R306)</f>
        <v>-1.4088106522836888E-6</v>
      </c>
      <c r="S306" s="139">
        <f>IF(ISERROR((RealAuthFY11!S306-RealAuthFY10!S306)/RealAuthFY10!S306),"",(RealAuthFY11!S306-RealAuthFY10!S306)/RealAuthFY10!S306)</f>
        <v>-1.030547213910128E-5</v>
      </c>
      <c r="T306" s="139">
        <f>IF(ISERROR((RealAuthFY11!T306-RealAuthFY10!T306)/RealAuthFY10!T306),"",(RealAuthFY11!T306-RealAuthFY10!T306)/RealAuthFY10!T306)</f>
        <v>-9.7848564365133842E-6</v>
      </c>
      <c r="U306" s="139">
        <f>IF(ISERROR((RealAuthFY11!U306-RealAuthFY10!U306)/RealAuthFY10!U306),"",(RealAuthFY11!U306-RealAuthFY10!U306)/RealAuthFY10!U306)</f>
        <v>1.791362752102435E-2</v>
      </c>
    </row>
    <row r="307" spans="1:21" s="51" customFormat="1" ht="11.5" x14ac:dyDescent="0.25">
      <c r="A307" s="51">
        <f>'FY2016 RPDC '!A298</f>
        <v>300</v>
      </c>
      <c r="B307" s="51">
        <f>'FY2016 RPDC '!B298</f>
        <v>6509</v>
      </c>
      <c r="C307" s="51">
        <f>'FY2016 RPDC '!C298</f>
        <v>6509</v>
      </c>
      <c r="D307" s="56" t="str">
        <f>'FY2016 RPDC '!D298</f>
        <v>TURKEY VALLEY</v>
      </c>
      <c r="E307" s="139">
        <f>IF(ISERROR((RealAuthFY11!E307-RealAuthFY10!E307)/RealAuthFY10!E307),"",(RealAuthFY11!E307-RealAuthFY10!E307)/RealAuthFY10!E307)</f>
        <v>1.6891891891891893E-2</v>
      </c>
      <c r="F307" s="139">
        <f>IF(ISERROR((RealAuthFY11!F307-RealAuthFY10!F307)/RealAuthFY10!F307),"",(RealAuthFY11!F307-RealAuthFY10!F307)/RealAuthFY10!F307)</f>
        <v>1.2245522730751569E-2</v>
      </c>
      <c r="G307" s="139">
        <f>IF(ISERROR((RealAuthFY11!G307-RealAuthFY10!G307)/RealAuthFY10!G307),"",(RealAuthFY11!G307-RealAuthFY10!G307)/RealAuthFY10!G307)</f>
        <v>2.9344087235544457E-2</v>
      </c>
      <c r="H307" s="139">
        <f>IF(ISERROR((RealAuthFY11!H307-RealAuthFY10!H307)/RealAuthFY10!H307),"",(RealAuthFY11!H307-RealAuthFY10!H307)/RealAuthFY10!H307)</f>
        <v>-1</v>
      </c>
      <c r="I307" s="139">
        <f>IF(ISERROR((RealAuthFY11!I307-RealAuthFY10!I307)/RealAuthFY10!I307),"",(RealAuthFY11!I307-RealAuthFY10!I307)/RealAuthFY10!I307)</f>
        <v>-1.3616838523449431E-2</v>
      </c>
      <c r="J307" s="139">
        <f>IF(ISERROR((RealAuthFY11!J307-RealAuthFY10!J307)/RealAuthFY10!J307),"",(RealAuthFY11!J307-RealAuthFY10!J307)/RealAuthFY10!J307)</f>
        <v>-0.18404993065187239</v>
      </c>
      <c r="K307" s="139">
        <f>IF(ISERROR((RealAuthFY11!K307-RealAuthFY10!K307)/RealAuthFY10!K307),"",(RealAuthFY11!K307-RealAuthFY10!K307)/RealAuthFY10!K307)</f>
        <v>1.9937586685159502E-2</v>
      </c>
      <c r="L307" s="139">
        <f>IF(ISERROR((RealAuthFY11!L307-RealAuthFY10!L307)/RealAuthFY10!L307),"",(RealAuthFY11!L307-RealAuthFY10!L307)/RealAuthFY10!L307)</f>
        <v>0.10421814356810674</v>
      </c>
      <c r="M307" s="139" t="str">
        <f>IF(ISERROR((RealAuthFY11!M307-RealAuthFY10!M307)/RealAuthFY10!M307),"",(RealAuthFY11!M307-RealAuthFY10!M307)/RealAuthFY10!M307)</f>
        <v/>
      </c>
      <c r="N307" s="139">
        <f>IF(ISERROR((RealAuthFY11!N307-RealAuthFY10!N307)/RealAuthFY10!N307),"",(RealAuthFY11!N307-RealAuthFY10!N307)/RealAuthFY10!N307)</f>
        <v>0</v>
      </c>
      <c r="O307" s="139" t="str">
        <f>IF(ISERROR((RealAuthFY11!O307-RealAuthFY10!O307)/RealAuthFY10!O307),"",(RealAuthFY11!O307-RealAuthFY10!O307)/RealAuthFY10!O307)</f>
        <v/>
      </c>
      <c r="P307" s="139" t="str">
        <f>IF(ISERROR((RealAuthFY11!P307-RealAuthFY10!P307)/RealAuthFY10!P307),"",(RealAuthFY11!P307-RealAuthFY10!P307)/RealAuthFY10!P307)</f>
        <v/>
      </c>
      <c r="Q307" s="139" t="str">
        <f>IF(ISERROR((RealAuthFY11!Q307-RealAuthFY10!Q307)/RealAuthFY10!Q307),"",(RealAuthFY11!Q307-RealAuthFY10!Q307)/RealAuthFY10!Q307)</f>
        <v/>
      </c>
      <c r="R307" s="139">
        <f>IF(ISERROR((RealAuthFY11!R307-RealAuthFY10!R307)/RealAuthFY10!R307),"",(RealAuthFY11!R307-RealAuthFY10!R307)/RealAuthFY10!R307)</f>
        <v>0.77041747837253494</v>
      </c>
      <c r="S307" s="139">
        <f>IF(ISERROR((RealAuthFY11!S307-RealAuthFY10!S307)/RealAuthFY10!S307),"",(RealAuthFY11!S307-RealAuthFY10!S307)/RealAuthFY10!S307)</f>
        <v>0.77031916772426146</v>
      </c>
      <c r="T307" s="139">
        <f>IF(ISERROR((RealAuthFY11!T307-RealAuthFY10!T307)/RealAuthFY10!T307),"",(RealAuthFY11!T307-RealAuthFY10!T307)/RealAuthFY10!T307)</f>
        <v>0.77052191116376589</v>
      </c>
      <c r="U307" s="139">
        <f>IF(ISERROR((RealAuthFY11!U307-RealAuthFY10!U307)/RealAuthFY10!U307),"",(RealAuthFY11!U307-RealAuthFY10!U307)/RealAuthFY10!U307)</f>
        <v>6.3477741873195617E-2</v>
      </c>
    </row>
    <row r="308" spans="1:21" s="51" customFormat="1" ht="11.5" x14ac:dyDescent="0.25">
      <c r="A308" s="51">
        <f>'FY2016 RPDC '!A299</f>
        <v>301</v>
      </c>
      <c r="B308" s="51">
        <f>'FY2016 RPDC '!B299</f>
        <v>6512</v>
      </c>
      <c r="C308" s="51">
        <f>'FY2016 RPDC '!C299</f>
        <v>6512</v>
      </c>
      <c r="D308" s="56" t="str">
        <f>'FY2016 RPDC '!D299</f>
        <v>TWIN CEDARS</v>
      </c>
      <c r="E308" s="139">
        <f>IF(ISERROR((RealAuthFY11!E308-RealAuthFY10!E308)/RealAuthFY10!E308),"",(RealAuthFY11!E308-RealAuthFY10!E308)/RealAuthFY10!E308)</f>
        <v>-3.9765145449693028E-2</v>
      </c>
      <c r="F308" s="139">
        <f>IF(ISERROR((RealAuthFY11!F308-RealAuthFY10!F308)/RealAuthFY10!F308),"",(RealAuthFY11!F308-RealAuthFY10!F308)/RealAuthFY10!F308)</f>
        <v>1.2468827930174564E-2</v>
      </c>
      <c r="G308" s="139">
        <f>IF(ISERROR((RealAuthFY11!G308-RealAuthFY10!G308)/RealAuthFY10!G308),"",(RealAuthFY11!G308-RealAuthFY10!G308)/RealAuthFY10!G308)</f>
        <v>-2.7792061395755008E-2</v>
      </c>
      <c r="H308" s="139" t="str">
        <f>IF(ISERROR((RealAuthFY11!H308-RealAuthFY10!H308)/RealAuthFY10!H308),"",(RealAuthFY11!H308-RealAuthFY10!H308)/RealAuthFY10!H308)</f>
        <v/>
      </c>
      <c r="I308" s="139">
        <f>IF(ISERROR((RealAuthFY11!I308-RealAuthFY10!I308)/RealAuthFY10!I308),"",(RealAuthFY11!I308-RealAuthFY10!I308)/RealAuthFY10!I308)</f>
        <v>0.01</v>
      </c>
      <c r="J308" s="139">
        <f>IF(ISERROR((RealAuthFY11!J308-RealAuthFY10!J308)/RealAuthFY10!J308),"",(RealAuthFY11!J308-RealAuthFY10!J308)/RealAuthFY10!J308)</f>
        <v>0.25541014238999821</v>
      </c>
      <c r="K308" s="139">
        <f>IF(ISERROR((RealAuthFY11!K308-RealAuthFY10!K308)/RealAuthFY10!K308),"",(RealAuthFY11!K308-RealAuthFY10!K308)/RealAuthFY10!K308)</f>
        <v>-0.2350830162573504</v>
      </c>
      <c r="L308" s="139">
        <f>IF(ISERROR((RealAuthFY11!L308-RealAuthFY10!L308)/RealAuthFY10!L308),"",(RealAuthFY11!L308-RealAuthFY10!L308)/RealAuthFY10!L308)</f>
        <v>-6.6541985941173373E-2</v>
      </c>
      <c r="M308" s="139">
        <f>IF(ISERROR((RealAuthFY11!M308-RealAuthFY10!M308)/RealAuthFY10!M308),"",(RealAuthFY11!M308-RealAuthFY10!M308)/RealAuthFY10!M308)</f>
        <v>1.9889311656866138E-2</v>
      </c>
      <c r="N308" s="139" t="str">
        <f>IF(ISERROR((RealAuthFY11!N308-RealAuthFY10!N308)/RealAuthFY10!N308),"",(RealAuthFY11!N308-RealAuthFY10!N308)/RealAuthFY10!N308)</f>
        <v/>
      </c>
      <c r="O308" s="139" t="str">
        <f>IF(ISERROR((RealAuthFY11!O308-RealAuthFY10!O308)/RealAuthFY10!O308),"",(RealAuthFY11!O308-RealAuthFY10!O308)/RealAuthFY10!O308)</f>
        <v/>
      </c>
      <c r="P308" s="139" t="str">
        <f>IF(ISERROR((RealAuthFY11!P308-RealAuthFY10!P308)/RealAuthFY10!P308),"",(RealAuthFY11!P308-RealAuthFY10!P308)/RealAuthFY10!P308)</f>
        <v/>
      </c>
      <c r="Q308" s="139">
        <f>IF(ISERROR((RealAuthFY11!Q308-RealAuthFY10!Q308)/RealAuthFY10!Q308),"",(RealAuthFY11!Q308-RealAuthFY10!Q308)/RealAuthFY10!Q308)</f>
        <v>-0.49005534417156693</v>
      </c>
      <c r="R308" s="139">
        <f>IF(ISERROR((RealAuthFY11!R308-RealAuthFY10!R308)/RealAuthFY10!R308),"",(RealAuthFY11!R308-RealAuthFY10!R308)/RealAuthFY10!R308)</f>
        <v>7.5069049632301835E-7</v>
      </c>
      <c r="S308" s="139">
        <f>IF(ISERROR((RealAuthFY11!S308-RealAuthFY10!S308)/RealAuthFY10!S308),"",(RealAuthFY11!S308-RealAuthFY10!S308)/RealAuthFY10!S308)</f>
        <v>-4.2991656490069369E-6</v>
      </c>
      <c r="T308" s="139">
        <f>IF(ISERROR((RealAuthFY11!T308-RealAuthFY10!T308)/RealAuthFY10!T308),"",(RealAuthFY11!T308-RealAuthFY10!T308)/RealAuthFY10!T308)</f>
        <v>1.5402919470893198E-6</v>
      </c>
      <c r="U308" s="139">
        <f>IF(ISERROR((RealAuthFY11!U308-RealAuthFY10!U308)/RealAuthFY10!U308),"",(RealAuthFY11!U308-RealAuthFY10!U308)/RealAuthFY10!U308)</f>
        <v>-4.3620953802502783E-2</v>
      </c>
    </row>
    <row r="309" spans="1:21" s="51" customFormat="1" ht="11.5" x14ac:dyDescent="0.25">
      <c r="A309" s="51">
        <f>'FY2016 RPDC '!A300</f>
        <v>302</v>
      </c>
      <c r="B309" s="51">
        <f>'FY2016 RPDC '!B300</f>
        <v>6516</v>
      </c>
      <c r="C309" s="51">
        <f>'FY2016 RPDC '!C300</f>
        <v>6516</v>
      </c>
      <c r="D309" s="56" t="str">
        <f>'FY2016 RPDC '!D300</f>
        <v>TWIN RIVERS</v>
      </c>
      <c r="E309" s="139">
        <f>IF(ISERROR((RealAuthFY11!E309-RealAuthFY10!E309)/RealAuthFY10!E309),"",(RealAuthFY11!E309-RealAuthFY10!E309)/RealAuthFY10!E309)</f>
        <v>-5.7142857142857143E-3</v>
      </c>
      <c r="F309" s="139">
        <f>IF(ISERROR((RealAuthFY11!F309-RealAuthFY10!F309)/RealAuthFY10!F309),"",(RealAuthFY11!F309-RealAuthFY10!F309)/RealAuthFY10!F309)</f>
        <v>1.2230545788105795E-2</v>
      </c>
      <c r="G309" s="139">
        <f>IF(ISERROR((RealAuthFY11!G309-RealAuthFY10!G309)/RealAuthFY10!G309),"",(RealAuthFY11!G309-RealAuthFY10!G309)/RealAuthFY10!G309)</f>
        <v>6.4463712407451896E-3</v>
      </c>
      <c r="H309" s="139" t="str">
        <f>IF(ISERROR((RealAuthFY11!H309-RealAuthFY10!H309)/RealAuthFY10!H309),"",(RealAuthFY11!H309-RealAuthFY10!H309)/RealAuthFY10!H309)</f>
        <v/>
      </c>
      <c r="I309" s="139">
        <f>IF(ISERROR((RealAuthFY11!I309-RealAuthFY10!I309)/RealAuthFY10!I309),"",(RealAuthFY11!I309-RealAuthFY10!I309)/RealAuthFY10!I309)</f>
        <v>0.01</v>
      </c>
      <c r="J309" s="139">
        <f>IF(ISERROR((RealAuthFY11!J309-RealAuthFY10!J309)/RealAuthFY10!J309),"",(RealAuthFY11!J309-RealAuthFY10!J309)/RealAuthFY10!J309)</f>
        <v>1.9937586685159502E-2</v>
      </c>
      <c r="K309" s="139">
        <f>IF(ISERROR((RealAuthFY11!K309-RealAuthFY10!K309)/RealAuthFY10!K309),"",(RealAuthFY11!K309-RealAuthFY10!K309)/RealAuthFY10!K309)</f>
        <v>-0.3509488084730803</v>
      </c>
      <c r="L309" s="139">
        <f>IF(ISERROR((RealAuthFY11!L309-RealAuthFY10!L309)/RealAuthFY10!L309),"",(RealAuthFY11!L309-RealAuthFY10!L309)/RealAuthFY10!L309)</f>
        <v>-6.3958572031598632E-2</v>
      </c>
      <c r="M309" s="139">
        <f>IF(ISERROR((RealAuthFY11!M309-RealAuthFY10!M309)/RealAuthFY10!M309),"",(RealAuthFY11!M309-RealAuthFY10!M309)/RealAuthFY10!M309)</f>
        <v>-3.3743338929848897E-2</v>
      </c>
      <c r="N309" s="139">
        <f>IF(ISERROR((RealAuthFY11!N309-RealAuthFY10!N309)/RealAuthFY10!N309),"",(RealAuthFY11!N309-RealAuthFY10!N309)/RealAuthFY10!N309)</f>
        <v>0</v>
      </c>
      <c r="O309" s="139" t="str">
        <f>IF(ISERROR((RealAuthFY11!O309-RealAuthFY10!O309)/RealAuthFY10!O309),"",(RealAuthFY11!O309-RealAuthFY10!O309)/RealAuthFY10!O309)</f>
        <v/>
      </c>
      <c r="P309" s="139">
        <f>IF(ISERROR((RealAuthFY11!P309-RealAuthFY10!P309)/RealAuthFY10!P309),"",(RealAuthFY11!P309-RealAuthFY10!P309)/RealAuthFY10!P309)</f>
        <v>9.1741192787794801E-2</v>
      </c>
      <c r="Q309" s="139">
        <f>IF(ISERROR((RealAuthFY11!Q309-RealAuthFY10!Q309)/RealAuthFY10!Q309),"",(RealAuthFY11!Q309-RealAuthFY10!Q309)/RealAuthFY10!Q309)</f>
        <v>9.2790271448385142E-2</v>
      </c>
      <c r="R309" s="139">
        <f>IF(ISERROR((RealAuthFY11!R309-RealAuthFY10!R309)/RealAuthFY10!R309),"",(RealAuthFY11!R309-RealAuthFY10!R309)/RealAuthFY10!R309)</f>
        <v>-1.6254380743619522E-8</v>
      </c>
      <c r="S309" s="139">
        <f>IF(ISERROR((RealAuthFY11!S309-RealAuthFY10!S309)/RealAuthFY10!S309),"",(RealAuthFY11!S309-RealAuthFY10!S309)/RealAuthFY10!S309)</f>
        <v>3.7075571031525958E-6</v>
      </c>
      <c r="T309" s="139">
        <f>IF(ISERROR((RealAuthFY11!T309-RealAuthFY10!T309)/RealAuthFY10!T309),"",(RealAuthFY11!T309-RealAuthFY10!T309)/RealAuthFY10!T309)</f>
        <v>8.8264872298208944E-7</v>
      </c>
      <c r="U309" s="139">
        <f>IF(ISERROR((RealAuthFY11!U309-RealAuthFY10!U309)/RealAuthFY10!U309),"",(RealAuthFY11!U309-RealAuthFY10!U309)/RealAuthFY10!U309)</f>
        <v>2.1305298395926979E-2</v>
      </c>
    </row>
    <row r="310" spans="1:21" s="51" customFormat="1" ht="11.5" x14ac:dyDescent="0.25">
      <c r="A310" s="51">
        <f>'FY2016 RPDC '!A301</f>
        <v>303</v>
      </c>
      <c r="B310" s="51">
        <f>'FY2016 RPDC '!B301</f>
        <v>6534</v>
      </c>
      <c r="C310" s="51">
        <f>'FY2016 RPDC '!C301</f>
        <v>6534</v>
      </c>
      <c r="D310" s="56" t="str">
        <f>'FY2016 RPDC '!D301</f>
        <v>UNDERWOOD</v>
      </c>
      <c r="E310" s="139">
        <f>IF(ISERROR((RealAuthFY11!E310-RealAuthFY10!E310)/RealAuthFY10!E310),"",(RealAuthFY11!E310-RealAuthFY10!E310)/RealAuthFY10!E310)</f>
        <v>-2.0175817841187162E-3</v>
      </c>
      <c r="F310" s="139">
        <f>IF(ISERROR((RealAuthFY11!F310-RealAuthFY10!F310)/RealAuthFY10!F310),"",(RealAuthFY11!F310-RealAuthFY10!F310)/RealAuthFY10!F310)</f>
        <v>1.2566760917373547E-2</v>
      </c>
      <c r="G310" s="139">
        <f>IF(ISERROR((RealAuthFY11!G310-RealAuthFY10!G310)/RealAuthFY10!G310),"",(RealAuthFY11!G310-RealAuthFY10!G310)/RealAuthFY10!G310)</f>
        <v>1.052391616997184E-2</v>
      </c>
      <c r="H310" s="139">
        <f>IF(ISERROR((RealAuthFY11!H310-RealAuthFY10!H310)/RealAuthFY10!H310),"",(RealAuthFY11!H310-RealAuthFY10!H310)/RealAuthFY10!H310)</f>
        <v>-1</v>
      </c>
      <c r="I310" s="139">
        <f>IF(ISERROR((RealAuthFY11!I310-RealAuthFY10!I310)/RealAuthFY10!I310),"",(RealAuthFY11!I310-RealAuthFY10!I310)/RealAuthFY10!I310)</f>
        <v>8.9890996236192912E-4</v>
      </c>
      <c r="J310" s="139">
        <f>IF(ISERROR((RealAuthFY11!J310-RealAuthFY10!J310)/RealAuthFY10!J310),"",(RealAuthFY11!J310-RealAuthFY10!J310)/RealAuthFY10!J310)</f>
        <v>0.12128554602052835</v>
      </c>
      <c r="K310" s="139">
        <f>IF(ISERROR((RealAuthFY11!K310-RealAuthFY10!K310)/RealAuthFY10!K310),"",(RealAuthFY11!K310-RealAuthFY10!K310)/RealAuthFY10!K310)</f>
        <v>-9.0780336141417145E-2</v>
      </c>
      <c r="L310" s="139">
        <f>IF(ISERROR((RealAuthFY11!L310-RealAuthFY10!L310)/RealAuthFY10!L310),"",(RealAuthFY11!L310-RealAuthFY10!L310)/RealAuthFY10!L310)</f>
        <v>-0.48138308078795333</v>
      </c>
      <c r="M310" s="139" t="str">
        <f>IF(ISERROR((RealAuthFY11!M310-RealAuthFY10!M310)/RealAuthFY10!M310),"",(RealAuthFY11!M310-RealAuthFY10!M310)/RealAuthFY10!M310)</f>
        <v/>
      </c>
      <c r="N310" s="139">
        <f>IF(ISERROR((RealAuthFY11!N310-RealAuthFY10!N310)/RealAuthFY10!N310),"",(RealAuthFY11!N310-RealAuthFY10!N310)/RealAuthFY10!N310)</f>
        <v>0</v>
      </c>
      <c r="O310" s="139" t="str">
        <f>IF(ISERROR((RealAuthFY11!O310-RealAuthFY10!O310)/RealAuthFY10!O310),"",(RealAuthFY11!O310-RealAuthFY10!O310)/RealAuthFY10!O310)</f>
        <v/>
      </c>
      <c r="P310" s="139" t="str">
        <f>IF(ISERROR((RealAuthFY11!P310-RealAuthFY10!P310)/RealAuthFY10!P310),"",(RealAuthFY11!P310-RealAuthFY10!P310)/RealAuthFY10!P310)</f>
        <v/>
      </c>
      <c r="Q310" s="139">
        <f>IF(ISERROR((RealAuthFY11!Q310-RealAuthFY10!Q310)/RealAuthFY10!Q310),"",(RealAuthFY11!Q310-RealAuthFY10!Q310)/RealAuthFY10!Q310)</f>
        <v>0.27418812047787322</v>
      </c>
      <c r="R310" s="139">
        <f>IF(ISERROR((RealAuthFY11!R310-RealAuthFY10!R310)/RealAuthFY10!R310),"",(RealAuthFY11!R310-RealAuthFY10!R310)/RealAuthFY10!R310)</f>
        <v>2.3193262180108292</v>
      </c>
      <c r="S310" s="139">
        <f>IF(ISERROR((RealAuthFY11!S310-RealAuthFY10!S310)/RealAuthFY10!S310),"",(RealAuthFY11!S310-RealAuthFY10!S310)/RealAuthFY10!S310)</f>
        <v>2.3191695980527816</v>
      </c>
      <c r="T310" s="139">
        <f>IF(ISERROR((RealAuthFY11!T310-RealAuthFY10!T310)/RealAuthFY10!T310),"",(RealAuthFY11!T310-RealAuthFY10!T310)/RealAuthFY10!T310)</f>
        <v>2.3194518805686406</v>
      </c>
      <c r="U310" s="139">
        <f>IF(ISERROR((RealAuthFY11!U310-RealAuthFY10!U310)/RealAuthFY10!U310),"",(RealAuthFY11!U310-RealAuthFY10!U310)/RealAuthFY10!U310)</f>
        <v>7.0271160758119081E-2</v>
      </c>
    </row>
    <row r="311" spans="1:21" s="51" customFormat="1" ht="11.5" x14ac:dyDescent="0.25">
      <c r="A311" s="51">
        <f>'FY2016 RPDC '!A302</f>
        <v>304</v>
      </c>
      <c r="B311" s="51">
        <f>'FY2016 RPDC '!B302</f>
        <v>1935</v>
      </c>
      <c r="C311" s="51">
        <f>'FY2016 RPDC '!C302</f>
        <v>6536</v>
      </c>
      <c r="D311" s="56" t="str">
        <f>'FY2016 RPDC '!D302</f>
        <v>UNION</v>
      </c>
      <c r="E311" s="139">
        <f>IF(ISERROR((RealAuthFY11!E311-RealAuthFY10!E311)/RealAuthFY10!E311),"",(RealAuthFY11!E311-RealAuthFY10!E311)/RealAuthFY10!E311)</f>
        <v>-4.5783926218708935E-2</v>
      </c>
      <c r="F311" s="139">
        <f>IF(ISERROR((RealAuthFY11!F311-RealAuthFY10!F311)/RealAuthFY10!F311),"",(RealAuthFY11!F311-RealAuthFY10!F311)/RealAuthFY10!F311)</f>
        <v>1.2406947890818859E-2</v>
      </c>
      <c r="G311" s="139">
        <f>IF(ISERROR((RealAuthFY11!G311-RealAuthFY10!G311)/RealAuthFY10!G311),"",(RealAuthFY11!G311-RealAuthFY10!G311)/RealAuthFY10!G311)</f>
        <v>-3.3944992440409952E-2</v>
      </c>
      <c r="H311" s="139" t="str">
        <f>IF(ISERROR((RealAuthFY11!H311-RealAuthFY10!H311)/RealAuthFY10!H311),"",(RealAuthFY11!H311-RealAuthFY10!H311)/RealAuthFY10!H311)</f>
        <v/>
      </c>
      <c r="I311" s="139">
        <f>IF(ISERROR((RealAuthFY11!I311-RealAuthFY10!I311)/RealAuthFY10!I311),"",(RealAuthFY11!I311-RealAuthFY10!I311)/RealAuthFY10!I311)</f>
        <v>9.9999999999999707E-3</v>
      </c>
      <c r="J311" s="139">
        <f>IF(ISERROR((RealAuthFY11!J311-RealAuthFY10!J311)/RealAuthFY10!J311),"",(RealAuthFY11!J311-RealAuthFY10!J311)/RealAuthFY10!J311)</f>
        <v>5.5107848294992587E-2</v>
      </c>
      <c r="K311" s="139">
        <f>IF(ISERROR((RealAuthFY11!K311-RealAuthFY10!K311)/RealAuthFY10!K311),"",(RealAuthFY11!K311-RealAuthFY10!K311)/RealAuthFY10!K311)</f>
        <v>-0.12074345975417285</v>
      </c>
      <c r="L311" s="139">
        <f>IF(ISERROR((RealAuthFY11!L311-RealAuthFY10!L311)/RealAuthFY10!L311),"",(RealAuthFY11!L311-RealAuthFY10!L311)/RealAuthFY10!L311)</f>
        <v>0.35991678224687934</v>
      </c>
      <c r="M311" s="139">
        <f>IF(ISERROR((RealAuthFY11!M311-RealAuthFY10!M311)/RealAuthFY10!M311),"",(RealAuthFY11!M311-RealAuthFY10!M311)/RealAuthFY10!M311)</f>
        <v>-8.0059088404613073E-3</v>
      </c>
      <c r="N311" s="139">
        <f>IF(ISERROR((RealAuthFY11!N311-RealAuthFY10!N311)/RealAuthFY10!N311),"",(RealAuthFY11!N311-RealAuthFY10!N311)/RealAuthFY10!N311)</f>
        <v>0</v>
      </c>
      <c r="O311" s="139">
        <f>IF(ISERROR((RealAuthFY11!O311-RealAuthFY10!O311)/RealAuthFY10!O311),"",(RealAuthFY11!O311-RealAuthFY10!O311)/RealAuthFY10!O311)</f>
        <v>0</v>
      </c>
      <c r="P311" s="139" t="str">
        <f>IF(ISERROR((RealAuthFY11!P311-RealAuthFY10!P311)/RealAuthFY10!P311),"",(RealAuthFY11!P311-RealAuthFY10!P311)/RealAuthFY10!P311)</f>
        <v/>
      </c>
      <c r="Q311" s="139" t="str">
        <f>IF(ISERROR((RealAuthFY11!Q311-RealAuthFY10!Q311)/RealAuthFY10!Q311),"",(RealAuthFY11!Q311-RealAuthFY10!Q311)/RealAuthFY10!Q311)</f>
        <v/>
      </c>
      <c r="R311" s="139">
        <f>IF(ISERROR((RealAuthFY11!R311-RealAuthFY10!R311)/RealAuthFY10!R311),"",(RealAuthFY11!R311-RealAuthFY10!R311)/RealAuthFY10!R311)</f>
        <v>1.0371854382889769</v>
      </c>
      <c r="S311" s="139">
        <f>IF(ISERROR((RealAuthFY11!S311-RealAuthFY10!S311)/RealAuthFY10!S311),"",(RealAuthFY11!S311-RealAuthFY10!S311)/RealAuthFY10!S311)</f>
        <v>1.0373458280356802</v>
      </c>
      <c r="T311" s="139">
        <f>IF(ISERROR((RealAuthFY11!T311-RealAuthFY10!T311)/RealAuthFY10!T311),"",(RealAuthFY11!T311-RealAuthFY10!T311)/RealAuthFY10!T311)</f>
        <v>1.0370516557275002</v>
      </c>
      <c r="U311" s="139">
        <f>IF(ISERROR((RealAuthFY11!U311-RealAuthFY10!U311)/RealAuthFY10!U311),"",(RealAuthFY11!U311-RealAuthFY10!U311)/RealAuthFY10!U311)</f>
        <v>6.7461766479600352E-2</v>
      </c>
    </row>
    <row r="312" spans="1:21" s="51" customFormat="1" ht="11.5" x14ac:dyDescent="0.25">
      <c r="A312" s="51" t="e">
        <f>'FY2016 RPDC '!#REF!</f>
        <v>#REF!</v>
      </c>
      <c r="B312" s="51" t="e">
        <f>'FY2016 RPDC '!#REF!</f>
        <v>#REF!</v>
      </c>
      <c r="C312" s="51" t="e">
        <f>'FY2016 RPDC '!#REF!</f>
        <v>#REF!</v>
      </c>
      <c r="D312" s="56" t="e">
        <f>'FY2016 RPDC '!#REF!</f>
        <v>#REF!</v>
      </c>
      <c r="E312" s="139" t="str">
        <f>IF(ISERROR((RealAuthFY11!E312-RealAuthFY10!E312)/RealAuthFY10!E312),"",(RealAuthFY11!E312-RealAuthFY10!E312)/RealAuthFY10!E312)</f>
        <v/>
      </c>
      <c r="F312" s="139" t="str">
        <f>IF(ISERROR((RealAuthFY11!F312-RealAuthFY10!F312)/RealAuthFY10!F312),"",(RealAuthFY11!F312-RealAuthFY10!F312)/RealAuthFY10!F312)</f>
        <v/>
      </c>
      <c r="G312" s="139" t="str">
        <f>IF(ISERROR((RealAuthFY11!G312-RealAuthFY10!G312)/RealAuthFY10!G312),"",(RealAuthFY11!G312-RealAuthFY10!G312)/RealAuthFY10!G312)</f>
        <v/>
      </c>
      <c r="H312" s="139" t="str">
        <f>IF(ISERROR((RealAuthFY11!H312-RealAuthFY10!H312)/RealAuthFY10!H312),"",(RealAuthFY11!H312-RealAuthFY10!H312)/RealAuthFY10!H312)</f>
        <v/>
      </c>
      <c r="I312" s="139" t="str">
        <f>IF(ISERROR((RealAuthFY11!I312-RealAuthFY10!I312)/RealAuthFY10!I312),"",(RealAuthFY11!I312-RealAuthFY10!I312)/RealAuthFY10!I312)</f>
        <v/>
      </c>
      <c r="J312" s="139">
        <f>IF(ISERROR((RealAuthFY11!J312-RealAuthFY10!J312)/RealAuthFY10!J312),"",(RealAuthFY11!J312-RealAuthFY10!J312)/RealAuthFY10!J312)</f>
        <v>5.688004810426925E-4</v>
      </c>
      <c r="K312" s="139">
        <f>IF(ISERROR((RealAuthFY11!K312-RealAuthFY10!K312)/RealAuthFY10!K312),"",(RealAuthFY11!K312-RealAuthFY10!K312)/RealAuthFY10!K312)</f>
        <v>-8.3899035022409085E-2</v>
      </c>
      <c r="L312" s="139">
        <f>IF(ISERROR((RealAuthFY11!L312-RealAuthFY10!L312)/RealAuthFY10!L312),"",(RealAuthFY11!L312-RealAuthFY10!L312)/RealAuthFY10!L312)</f>
        <v>1.6515073212747631</v>
      </c>
      <c r="M312" s="139">
        <f>IF(ISERROR((RealAuthFY11!M312-RealAuthFY10!M312)/RealAuthFY10!M312),"",(RealAuthFY11!M312-RealAuthFY10!M312)/RealAuthFY10!M312)</f>
        <v>0.10599167788817314</v>
      </c>
      <c r="N312" s="139">
        <f>IF(ISERROR((RealAuthFY11!N312-RealAuthFY10!N312)/RealAuthFY10!N312),"",(RealAuthFY11!N312-RealAuthFY10!N312)/RealAuthFY10!N312)</f>
        <v>0</v>
      </c>
      <c r="O312" s="139">
        <f>IF(ISERROR((RealAuthFY11!O312-RealAuthFY10!O312)/RealAuthFY10!O312),"",(RealAuthFY11!O312-RealAuthFY10!O312)/RealAuthFY10!O312)</f>
        <v>0</v>
      </c>
      <c r="P312" s="139">
        <f>IF(ISERROR((RealAuthFY11!P312-RealAuthFY10!P312)/RealAuthFY10!P312),"",(RealAuthFY11!P312-RealAuthFY10!P312)/RealAuthFY10!P312)</f>
        <v>-1</v>
      </c>
      <c r="Q312" s="139" t="str">
        <f>IF(ISERROR((RealAuthFY11!Q312-RealAuthFY10!Q312)/RealAuthFY10!Q312),"",(RealAuthFY11!Q312-RealAuthFY10!Q312)/RealAuthFY10!Q312)</f>
        <v/>
      </c>
      <c r="R312" s="139" t="str">
        <f>IF(ISERROR((RealAuthFY11!R312-RealAuthFY10!R312)/RealAuthFY10!R312),"",(RealAuthFY11!R312-RealAuthFY10!R312)/RealAuthFY10!R312)</f>
        <v/>
      </c>
      <c r="S312" s="139" t="str">
        <f>IF(ISERROR((RealAuthFY11!S312-RealAuthFY10!S312)/RealAuthFY10!S312),"",(RealAuthFY11!S312-RealAuthFY10!S312)/RealAuthFY10!S312)</f>
        <v/>
      </c>
      <c r="T312" s="139" t="str">
        <f>IF(ISERROR((RealAuthFY11!T312-RealAuthFY10!T312)/RealAuthFY10!T312),"",(RealAuthFY11!T312-RealAuthFY10!T312)/RealAuthFY10!T312)</f>
        <v/>
      </c>
      <c r="U312" s="139" t="str">
        <f>IF(ISERROR((RealAuthFY11!U312-RealAuthFY10!U312)/RealAuthFY10!U312),"",(RealAuthFY11!U312-RealAuthFY10!U312)/RealAuthFY10!U312)</f>
        <v/>
      </c>
    </row>
    <row r="313" spans="1:21" s="51" customFormat="1" ht="11.5" x14ac:dyDescent="0.25">
      <c r="A313" s="51">
        <f>'FY2016 RPDC '!A303</f>
        <v>305</v>
      </c>
      <c r="B313" s="51">
        <f>'FY2016 RPDC '!B303</f>
        <v>6561</v>
      </c>
      <c r="C313" s="51">
        <f>'FY2016 RPDC '!C303</f>
        <v>6561</v>
      </c>
      <c r="D313" s="56" t="str">
        <f>'FY2016 RPDC '!D303</f>
        <v>UNITED</v>
      </c>
      <c r="E313" s="139">
        <f>IF(ISERROR((RealAuthFY11!E313-RealAuthFY10!E313)/RealAuthFY10!E313),"",(RealAuthFY11!E313-RealAuthFY10!E313)/RealAuthFY10!E313)</f>
        <v>-2.061248527679757E-3</v>
      </c>
      <c r="F313" s="139">
        <f>IF(ISERROR((RealAuthFY11!F313-RealAuthFY10!F313)/RealAuthFY10!F313),"",(RealAuthFY11!F313-RealAuthFY10!F313)/RealAuthFY10!F313)</f>
        <v>1.2566760917373547E-2</v>
      </c>
      <c r="G313" s="139">
        <f>IF(ISERROR((RealAuthFY11!G313-RealAuthFY10!G313)/RealAuthFY10!G313),"",(RealAuthFY11!G313-RealAuthFY10!G313)/RealAuthFY10!G313)</f>
        <v>1.0479422210339595E-2</v>
      </c>
      <c r="H313" s="139" t="str">
        <f>IF(ISERROR((RealAuthFY11!H313-RealAuthFY10!H313)/RealAuthFY10!H313),"",(RealAuthFY11!H313-RealAuthFY10!H313)/RealAuthFY10!H313)</f>
        <v/>
      </c>
      <c r="I313" s="139">
        <f>IF(ISERROR((RealAuthFY11!I313-RealAuthFY10!I313)/RealAuthFY10!I313),"",(RealAuthFY11!I313-RealAuthFY10!I313)/RealAuthFY10!I313)</f>
        <v>1.0479422210339595E-2</v>
      </c>
      <c r="J313" s="139">
        <f>IF(ISERROR((RealAuthFY11!J313-RealAuthFY10!J313)/RealAuthFY10!J313),"",(RealAuthFY11!J313-RealAuthFY10!J313)/RealAuthFY10!J313)</f>
        <v>-5.9037010420409652E-2</v>
      </c>
      <c r="K313" s="139">
        <f>IF(ISERROR((RealAuthFY11!K313-RealAuthFY10!K313)/RealAuthFY10!K313),"",(RealAuthFY11!K313-RealAuthFY10!K313)/RealAuthFY10!K313)</f>
        <v>-0.49011857707509882</v>
      </c>
      <c r="L313" s="139">
        <f>IF(ISERROR((RealAuthFY11!L313-RealAuthFY10!L313)/RealAuthFY10!L313),"",(RealAuthFY11!L313-RealAuthFY10!L313)/RealAuthFY10!L313)</f>
        <v>0.14905132075944436</v>
      </c>
      <c r="M313" s="139">
        <f>IF(ISERROR((RealAuthFY11!M313-RealAuthFY10!M313)/RealAuthFY10!M313),"",(RealAuthFY11!M313-RealAuthFY10!M313)/RealAuthFY10!M313)</f>
        <v>-0.56295878035008473</v>
      </c>
      <c r="N313" s="139">
        <f>IF(ISERROR((RealAuthFY11!N313-RealAuthFY10!N313)/RealAuthFY10!N313),"",(RealAuthFY11!N313-RealAuthFY10!N313)/RealAuthFY10!N313)</f>
        <v>0</v>
      </c>
      <c r="O313" s="139" t="str">
        <f>IF(ISERROR((RealAuthFY11!O313-RealAuthFY10!O313)/RealAuthFY10!O313),"",(RealAuthFY11!O313-RealAuthFY10!O313)/RealAuthFY10!O313)</f>
        <v/>
      </c>
      <c r="P313" s="139">
        <f>IF(ISERROR((RealAuthFY11!P313-RealAuthFY10!P313)/RealAuthFY10!P313),"",(RealAuthFY11!P313-RealAuthFY10!P313)/RealAuthFY10!P313)</f>
        <v>1.9762845849802334E-2</v>
      </c>
      <c r="Q313" s="139" t="str">
        <f>IF(ISERROR((RealAuthFY11!Q313-RealAuthFY10!Q313)/RealAuthFY10!Q313),"",(RealAuthFY11!Q313-RealAuthFY10!Q313)/RealAuthFY10!Q313)</f>
        <v/>
      </c>
      <c r="R313" s="139">
        <f>IF(ISERROR((RealAuthFY11!R313-RealAuthFY10!R313)/RealAuthFY10!R313),"",(RealAuthFY11!R313-RealAuthFY10!R313)/RealAuthFY10!R313)</f>
        <v>-3.6313302019513214E-7</v>
      </c>
      <c r="S313" s="139">
        <f>IF(ISERROR((RealAuthFY11!S313-RealAuthFY10!S313)/RealAuthFY10!S313),"",(RealAuthFY11!S313-RealAuthFY10!S313)/RealAuthFY10!S313)</f>
        <v>5.5983518451692458E-6</v>
      </c>
      <c r="T313" s="139">
        <f>IF(ISERROR((RealAuthFY11!T313-RealAuthFY10!T313)/RealAuthFY10!T313),"",(RealAuthFY11!T313-RealAuthFY10!T313)/RealAuthFY10!T313)</f>
        <v>-4.1416445829011156E-6</v>
      </c>
      <c r="U313" s="139">
        <f>IF(ISERROR((RealAuthFY11!U313-RealAuthFY10!U313)/RealAuthFY10!U313),"",(RealAuthFY11!U313-RealAuthFY10!U313)/RealAuthFY10!U313)</f>
        <v>2.4929720678876399E-2</v>
      </c>
    </row>
    <row r="314" spans="1:21" s="51" customFormat="1" ht="11.5" x14ac:dyDescent="0.25">
      <c r="A314" s="51">
        <f>'FY2016 RPDC '!A304</f>
        <v>306</v>
      </c>
      <c r="B314" s="51">
        <f>'FY2016 RPDC '!B304</f>
        <v>6579</v>
      </c>
      <c r="C314" s="51">
        <f>'FY2016 RPDC '!C304</f>
        <v>6579</v>
      </c>
      <c r="D314" s="56" t="str">
        <f>'FY2016 RPDC '!D304</f>
        <v>URBANDALE</v>
      </c>
      <c r="E314" s="139">
        <f>IF(ISERROR((RealAuthFY11!E314-RealAuthFY10!E314)/RealAuthFY10!E314),"",(RealAuthFY11!E314-RealAuthFY10!E314)/RealAuthFY10!E314)</f>
        <v>-7.5245882213532678E-3</v>
      </c>
      <c r="F314" s="139">
        <f>IF(ISERROR((RealAuthFY11!F314-RealAuthFY10!F314)/RealAuthFY10!F314),"",(RealAuthFY11!F314-RealAuthFY10!F314)/RealAuthFY10!F314)</f>
        <v>1.2566760917373547E-2</v>
      </c>
      <c r="G314" s="139">
        <f>IF(ISERROR((RealAuthFY11!G314-RealAuthFY10!G314)/RealAuthFY10!G314),"",(RealAuthFY11!G314-RealAuthFY10!G314)/RealAuthFY10!G314)</f>
        <v>4.9475942886313485E-3</v>
      </c>
      <c r="H314" s="139" t="str">
        <f>IF(ISERROR((RealAuthFY11!H314-RealAuthFY10!H314)/RealAuthFY10!H314),"",(RealAuthFY11!H314-RealAuthFY10!H314)/RealAuthFY10!H314)</f>
        <v/>
      </c>
      <c r="I314" s="139">
        <f>IF(ISERROR((RealAuthFY11!I314-RealAuthFY10!I314)/RealAuthFY10!I314),"",(RealAuthFY11!I314-RealAuthFY10!I314)/RealAuthFY10!I314)</f>
        <v>9.9999999999999655E-3</v>
      </c>
      <c r="J314" s="139">
        <f>IF(ISERROR((RealAuthFY11!J314-RealAuthFY10!J314)/RealAuthFY10!J314),"",(RealAuthFY11!J314-RealAuthFY10!J314)/RealAuthFY10!J314)</f>
        <v>0.29192094313453537</v>
      </c>
      <c r="K314" s="139">
        <f>IF(ISERROR((RealAuthFY11!K314-RealAuthFY10!K314)/RealAuthFY10!K314),"",(RealAuthFY11!K314-RealAuthFY10!K314)/RealAuthFY10!K314)</f>
        <v>-7.2784012104400456E-2</v>
      </c>
      <c r="L314" s="139">
        <f>IF(ISERROR((RealAuthFY11!L314-RealAuthFY10!L314)/RealAuthFY10!L314),"",(RealAuthFY11!L314-RealAuthFY10!L314)/RealAuthFY10!L314)</f>
        <v>2.0598127600554785</v>
      </c>
      <c r="M314" s="139">
        <f>IF(ISERROR((RealAuthFY11!M314-RealAuthFY10!M314)/RealAuthFY10!M314),"",(RealAuthFY11!M314-RealAuthFY10!M314)/RealAuthFY10!M314)</f>
        <v>-0.1014835545868833</v>
      </c>
      <c r="N314" s="139">
        <f>IF(ISERROR((RealAuthFY11!N314-RealAuthFY10!N314)/RealAuthFY10!N314),"",(RealAuthFY11!N314-RealAuthFY10!N314)/RealAuthFY10!N314)</f>
        <v>0</v>
      </c>
      <c r="O314" s="139">
        <f>IF(ISERROR((RealAuthFY11!O314-RealAuthFY10!O314)/RealAuthFY10!O314),"",(RealAuthFY11!O314-RealAuthFY10!O314)/RealAuthFY10!O314)</f>
        <v>0</v>
      </c>
      <c r="P314" s="139" t="str">
        <f>IF(ISERROR((RealAuthFY11!P314-RealAuthFY10!P314)/RealAuthFY10!P314),"",(RealAuthFY11!P314-RealAuthFY10!P314)/RealAuthFY10!P314)</f>
        <v/>
      </c>
      <c r="Q314" s="139" t="str">
        <f>IF(ISERROR((RealAuthFY11!Q314-RealAuthFY10!Q314)/RealAuthFY10!Q314),"",(RealAuthFY11!Q314-RealAuthFY10!Q314)/RealAuthFY10!Q314)</f>
        <v/>
      </c>
      <c r="R314" s="139">
        <f>IF(ISERROR((RealAuthFY11!R314-RealAuthFY10!R314)/RealAuthFY10!R314),"",(RealAuthFY11!R314-RealAuthFY10!R314)/RealAuthFY10!R314)</f>
        <v>18.526971028767449</v>
      </c>
      <c r="S314" s="139">
        <f>IF(ISERROR((RealAuthFY11!S314-RealAuthFY10!S314)/RealAuthFY10!S314),"",(RealAuthFY11!S314-RealAuthFY10!S314)/RealAuthFY10!S314)</f>
        <v>18.527985879332476</v>
      </c>
      <c r="T314" s="139">
        <f>IF(ISERROR((RealAuthFY11!T314-RealAuthFY10!T314)/RealAuthFY10!T314),"",(RealAuthFY11!T314-RealAuthFY10!T314)/RealAuthFY10!T314)</f>
        <v>18.528695416572589</v>
      </c>
      <c r="U314" s="139">
        <f>IF(ISERROR((RealAuthFY11!U314-RealAuthFY10!U314)/RealAuthFY10!U314),"",(RealAuthFY11!U314-RealAuthFY10!U314)/RealAuthFY10!U314)</f>
        <v>0.11444970479995341</v>
      </c>
    </row>
    <row r="315" spans="1:21" s="51" customFormat="1" ht="11.5" x14ac:dyDescent="0.25">
      <c r="A315" s="51">
        <f>'FY2016 RPDC '!A305</f>
        <v>307</v>
      </c>
      <c r="B315" s="51">
        <f>'FY2016 RPDC '!B305</f>
        <v>6591</v>
      </c>
      <c r="C315" s="51">
        <f>'FY2016 RPDC '!C305</f>
        <v>6591</v>
      </c>
      <c r="D315" s="56" t="str">
        <f>'FY2016 RPDC '!D305</f>
        <v>VALLEY</v>
      </c>
      <c r="E315" s="139">
        <f>IF(ISERROR((RealAuthFY11!E315-RealAuthFY10!E315)/RealAuthFY10!E315),"",(RealAuthFY11!E315-RealAuthFY10!E315)/RealAuthFY10!E315)</f>
        <v>-2.537427048972919E-4</v>
      </c>
      <c r="F315" s="139">
        <f>IF(ISERROR((RealAuthFY11!F315-RealAuthFY10!F315)/RealAuthFY10!F315),"",(RealAuthFY11!F315-RealAuthFY10!F315)/RealAuthFY10!F315)</f>
        <v>1.252152136484583E-2</v>
      </c>
      <c r="G315" s="139">
        <f>IF(ISERROR((RealAuthFY11!G315-RealAuthFY10!G315)/RealAuthFY10!G315),"",(RealAuthFY11!G315-RealAuthFY10!G315)/RealAuthFY10!G315)</f>
        <v>1.2264561212595391E-2</v>
      </c>
      <c r="H315" s="139">
        <f>IF(ISERROR((RealAuthFY11!H315-RealAuthFY10!H315)/RealAuthFY10!H315),"",(RealAuthFY11!H315-RealAuthFY10!H315)/RealAuthFY10!H315)</f>
        <v>-1</v>
      </c>
      <c r="I315" s="139">
        <f>IF(ISERROR((RealAuthFY11!I315-RealAuthFY10!I315)/RealAuthFY10!I315),"",(RealAuthFY11!I315-RealAuthFY10!I315)/RealAuthFY10!I315)</f>
        <v>-3.0723906876248953E-3</v>
      </c>
      <c r="J315" s="139">
        <f>IF(ISERROR((RealAuthFY11!J315-RealAuthFY10!J315)/RealAuthFY10!J315),"",(RealAuthFY11!J315-RealAuthFY10!J315)/RealAuthFY10!J315)</f>
        <v>0.2096294828611055</v>
      </c>
      <c r="K315" s="139">
        <f>IF(ISERROR((RealAuthFY11!K315-RealAuthFY10!K315)/RealAuthFY10!K315),"",(RealAuthFY11!K315-RealAuthFY10!K315)/RealAuthFY10!K315)</f>
        <v>-0.59202496532593618</v>
      </c>
      <c r="L315" s="139">
        <f>IF(ISERROR((RealAuthFY11!L315-RealAuthFY10!L315)/RealAuthFY10!L315),"",(RealAuthFY11!L315-RealAuthFY10!L315)/RealAuthFY10!L315)</f>
        <v>0.10960951872136274</v>
      </c>
      <c r="M315" s="139">
        <f>IF(ISERROR((RealAuthFY11!M315-RealAuthFY10!M315)/RealAuthFY10!M315),"",(RealAuthFY11!M315-RealAuthFY10!M315)/RealAuthFY10!M315)</f>
        <v>-1</v>
      </c>
      <c r="N315" s="139">
        <f>IF(ISERROR((RealAuthFY11!N315-RealAuthFY10!N315)/RealAuthFY10!N315),"",(RealAuthFY11!N315-RealAuthFY10!N315)/RealAuthFY10!N315)</f>
        <v>0</v>
      </c>
      <c r="O315" s="139" t="str">
        <f>IF(ISERROR((RealAuthFY11!O315-RealAuthFY10!O315)/RealAuthFY10!O315),"",(RealAuthFY11!O315-RealAuthFY10!O315)/RealAuthFY10!O315)</f>
        <v/>
      </c>
      <c r="P315" s="139" t="str">
        <f>IF(ISERROR((RealAuthFY11!P315-RealAuthFY10!P315)/RealAuthFY10!P315),"",(RealAuthFY11!P315-RealAuthFY10!P315)/RealAuthFY10!P315)</f>
        <v/>
      </c>
      <c r="Q315" s="139" t="str">
        <f>IF(ISERROR((RealAuthFY11!Q315-RealAuthFY10!Q315)/RealAuthFY10!Q315),"",(RealAuthFY11!Q315-RealAuthFY10!Q315)/RealAuthFY10!Q315)</f>
        <v/>
      </c>
      <c r="R315" s="139">
        <f>IF(ISERROR((RealAuthFY11!R315-RealAuthFY10!R315)/RealAuthFY10!R315),"",(RealAuthFY11!R315-RealAuthFY10!R315)/RealAuthFY10!R315)</f>
        <v>-1.383689291090397E-6</v>
      </c>
      <c r="S315" s="139">
        <f>IF(ISERROR((RealAuthFY11!S315-RealAuthFY10!S315)/RealAuthFY10!S315),"",(RealAuthFY11!S315-RealAuthFY10!S315)/RealAuthFY10!S315)</f>
        <v>9.8924458375378741E-6</v>
      </c>
      <c r="T315" s="139">
        <f>IF(ISERROR((RealAuthFY11!T315-RealAuthFY10!T315)/RealAuthFY10!T315),"",(RealAuthFY11!T315-RealAuthFY10!T315)/RealAuthFY10!T315)</f>
        <v>-1.5381504593831993E-5</v>
      </c>
      <c r="U315" s="139">
        <f>IF(ISERROR((RealAuthFY11!U315-RealAuthFY10!U315)/RealAuthFY10!U315),"",(RealAuthFY11!U315-RealAuthFY10!U315)/RealAuthFY10!U315)</f>
        <v>1.4556865902894428E-2</v>
      </c>
    </row>
    <row r="316" spans="1:21" s="51" customFormat="1" ht="11.5" x14ac:dyDescent="0.25">
      <c r="A316" s="51">
        <f>'FY2016 RPDC '!A306</f>
        <v>308</v>
      </c>
      <c r="B316" s="51">
        <f>'FY2016 RPDC '!B306</f>
        <v>6592</v>
      </c>
      <c r="C316" s="51">
        <f>'FY2016 RPDC '!C306</f>
        <v>6592</v>
      </c>
      <c r="D316" s="56" t="str">
        <f>'FY2016 RPDC '!D306</f>
        <v>VAN BUREN</v>
      </c>
      <c r="E316" s="139">
        <f>IF(ISERROR((RealAuthFY11!E316-RealAuthFY10!E316)/RealAuthFY10!E316),"",(RealAuthFY11!E316-RealAuthFY10!E316)/RealAuthFY10!E316)</f>
        <v>-1.107945552389889E-3</v>
      </c>
      <c r="F316" s="139">
        <f>IF(ISERROR((RealAuthFY11!F316-RealAuthFY10!F316)/RealAuthFY10!F316),"",(RealAuthFY11!F316-RealAuthFY10!F316)/RealAuthFY10!F316)</f>
        <v>1.2564787183917072E-2</v>
      </c>
      <c r="G316" s="139">
        <f>IF(ISERROR((RealAuthFY11!G316-RealAuthFY10!G316)/RealAuthFY10!G316),"",(RealAuthFY11!G316-RealAuthFY10!G316)/RealAuthFY10!G316)</f>
        <v>1.1442819957187695E-2</v>
      </c>
      <c r="H316" s="139" t="str">
        <f>IF(ISERROR((RealAuthFY11!H316-RealAuthFY10!H316)/RealAuthFY10!H316),"",(RealAuthFY11!H316-RealAuthFY10!H316)/RealAuthFY10!H316)</f>
        <v/>
      </c>
      <c r="I316" s="139">
        <f>IF(ISERROR((RealAuthFY11!I316-RealAuthFY10!I316)/RealAuthFY10!I316),"",(RealAuthFY11!I316-RealAuthFY10!I316)/RealAuthFY10!I316)</f>
        <v>1.1442819957187695E-2</v>
      </c>
      <c r="J316" s="139">
        <f>IF(ISERROR((RealAuthFY11!J316-RealAuthFY10!J316)/RealAuthFY10!J316),"",(RealAuthFY11!J316-RealAuthFY10!J316)/RealAuthFY10!J316)</f>
        <v>0.19394449116904963</v>
      </c>
      <c r="K316" s="139">
        <f>IF(ISERROR((RealAuthFY11!K316-RealAuthFY10!K316)/RealAuthFY10!K316),"",(RealAuthFY11!K316-RealAuthFY10!K316)/RealAuthFY10!K316)</f>
        <v>-0.32011494252873562</v>
      </c>
      <c r="L316" s="139">
        <f>IF(ISERROR((RealAuthFY11!L316-RealAuthFY10!L316)/RealAuthFY10!L316),"",(RealAuthFY11!L316-RealAuthFY10!L316)/RealAuthFY10!L316)</f>
        <v>0.10490529383195726</v>
      </c>
      <c r="M316" s="139" t="str">
        <f>IF(ISERROR((RealAuthFY11!M316-RealAuthFY10!M316)/RealAuthFY10!M316),"",(RealAuthFY11!M316-RealAuthFY10!M316)/RealAuthFY10!M316)</f>
        <v/>
      </c>
      <c r="N316" s="139">
        <f>IF(ISERROR((RealAuthFY11!N316-RealAuthFY10!N316)/RealAuthFY10!N316),"",(RealAuthFY11!N316-RealAuthFY10!N316)/RealAuthFY10!N316)</f>
        <v>0</v>
      </c>
      <c r="O316" s="139" t="str">
        <f>IF(ISERROR((RealAuthFY11!O316-RealAuthFY10!O316)/RealAuthFY10!O316),"",(RealAuthFY11!O316-RealAuthFY10!O316)/RealAuthFY10!O316)</f>
        <v/>
      </c>
      <c r="P316" s="139" t="str">
        <f>IF(ISERROR((RealAuthFY11!P316-RealAuthFY10!P316)/RealAuthFY10!P316),"",(RealAuthFY11!P316-RealAuthFY10!P316)/RealAuthFY10!P316)</f>
        <v/>
      </c>
      <c r="Q316" s="139" t="str">
        <f>IF(ISERROR((RealAuthFY11!Q316-RealAuthFY10!Q316)/RealAuthFY10!Q316),"",(RealAuthFY11!Q316-RealAuthFY10!Q316)/RealAuthFY10!Q316)</f>
        <v/>
      </c>
      <c r="R316" s="139">
        <f>IF(ISERROR((RealAuthFY11!R316-RealAuthFY10!R316)/RealAuthFY10!R316),"",(RealAuthFY11!R316-RealAuthFY10!R316)/RealAuthFY10!R316)</f>
        <v>3.7378568025795469E-7</v>
      </c>
      <c r="S316" s="139">
        <f>IF(ISERROR((RealAuthFY11!S316-RealAuthFY10!S316)/RealAuthFY10!S316),"",(RealAuthFY11!S316-RealAuthFY10!S316)/RealAuthFY10!S316)</f>
        <v>9.2468208642060514E-6</v>
      </c>
      <c r="T316" s="139">
        <f>IF(ISERROR((RealAuthFY11!T316-RealAuthFY10!T316)/RealAuthFY10!T316),"",(RealAuthFY11!T316-RealAuthFY10!T316)/RealAuthFY10!T316)</f>
        <v>1.8502372723749815E-6</v>
      </c>
      <c r="U316" s="139">
        <f>IF(ISERROR((RealAuthFY11!U316-RealAuthFY10!U316)/RealAuthFY10!U316),"",(RealAuthFY11!U316-RealAuthFY10!U316)/RealAuthFY10!U316)</f>
        <v>1.5436277537523174E-2</v>
      </c>
    </row>
    <row r="317" spans="1:21" s="51" customFormat="1" ht="11.5" x14ac:dyDescent="0.25">
      <c r="A317" s="51">
        <f>'FY2016 RPDC '!A307</f>
        <v>309</v>
      </c>
      <c r="B317" s="51">
        <f>'FY2016 RPDC '!B307</f>
        <v>6615</v>
      </c>
      <c r="C317" s="51">
        <f>'FY2016 RPDC '!C307</f>
        <v>6615</v>
      </c>
      <c r="D317" s="56" t="str">
        <f>'FY2016 RPDC '!D307</f>
        <v>VAN METER</v>
      </c>
      <c r="E317" s="139">
        <f>IF(ISERROR((RealAuthFY11!E317-RealAuthFY10!E317)/RealAuthFY10!E317),"",(RealAuthFY11!E317-RealAuthFY10!E317)/RealAuthFY10!E317)</f>
        <v>-1.9723183391003422E-2</v>
      </c>
      <c r="F317" s="139">
        <f>IF(ISERROR((RealAuthFY11!F317-RealAuthFY10!F317)/RealAuthFY10!F317),"",(RealAuthFY11!F317-RealAuthFY10!F317)/RealAuthFY10!F317)</f>
        <v>1.2566760917373547E-2</v>
      </c>
      <c r="G317" s="139">
        <f>IF(ISERROR((RealAuthFY11!G317-RealAuthFY10!G317)/RealAuthFY10!G317),"",(RealAuthFY11!G317-RealAuthFY10!G317)/RealAuthFY10!G317)</f>
        <v>-7.4042790038341411E-3</v>
      </c>
      <c r="H317" s="139" t="str">
        <f>IF(ISERROR((RealAuthFY11!H317-RealAuthFY10!H317)/RealAuthFY10!H317),"",(RealAuthFY11!H317-RealAuthFY10!H317)/RealAuthFY10!H317)</f>
        <v/>
      </c>
      <c r="I317" s="139">
        <f>IF(ISERROR((RealAuthFY11!I317-RealAuthFY10!I317)/RealAuthFY10!I317),"",(RealAuthFY11!I317-RealAuthFY10!I317)/RealAuthFY10!I317)</f>
        <v>9.999999999999995E-3</v>
      </c>
      <c r="J317" s="139">
        <f>IF(ISERROR((RealAuthFY11!J317-RealAuthFY10!J317)/RealAuthFY10!J317),"",(RealAuthFY11!J317-RealAuthFY10!J317)/RealAuthFY10!J317)</f>
        <v>-0.17977047224620049</v>
      </c>
      <c r="K317" s="139">
        <f>IF(ISERROR((RealAuthFY11!K317-RealAuthFY10!K317)/RealAuthFY10!K317),"",(RealAuthFY11!K317-RealAuthFY10!K317)/RealAuthFY10!K317)</f>
        <v>1.5498439667128987</v>
      </c>
      <c r="L317" s="139">
        <f>IF(ISERROR((RealAuthFY11!L317-RealAuthFY10!L317)/RealAuthFY10!L317),"",(RealAuthFY11!L317-RealAuthFY10!L317)/RealAuthFY10!L317)</f>
        <v>0.13326398520573277</v>
      </c>
      <c r="M317" s="139" t="str">
        <f>IF(ISERROR((RealAuthFY11!M317-RealAuthFY10!M317)/RealAuthFY10!M317),"",(RealAuthFY11!M317-RealAuthFY10!M317)/RealAuthFY10!M317)</f>
        <v/>
      </c>
      <c r="N317" s="139">
        <f>IF(ISERROR((RealAuthFY11!N317-RealAuthFY10!N317)/RealAuthFY10!N317),"",(RealAuthFY11!N317-RealAuthFY10!N317)/RealAuthFY10!N317)</f>
        <v>0</v>
      </c>
      <c r="O317" s="139" t="str">
        <f>IF(ISERROR((RealAuthFY11!O317-RealAuthFY10!O317)/RealAuthFY10!O317),"",(RealAuthFY11!O317-RealAuthFY10!O317)/RealAuthFY10!O317)</f>
        <v/>
      </c>
      <c r="P317" s="139" t="str">
        <f>IF(ISERROR((RealAuthFY11!P317-RealAuthFY10!P317)/RealAuthFY10!P317),"",(RealAuthFY11!P317-RealAuthFY10!P317)/RealAuthFY10!P317)</f>
        <v/>
      </c>
      <c r="Q317" s="139" t="str">
        <f>IF(ISERROR((RealAuthFY11!Q317-RealAuthFY10!Q317)/RealAuthFY10!Q317),"",(RealAuthFY11!Q317-RealAuthFY10!Q317)/RealAuthFY10!Q317)</f>
        <v/>
      </c>
      <c r="R317" s="139">
        <f>IF(ISERROR((RealAuthFY11!R317-RealAuthFY10!R317)/RealAuthFY10!R317),"",(RealAuthFY11!R317-RealAuthFY10!R317)/RealAuthFY10!R317)</f>
        <v>0.81968756385942165</v>
      </c>
      <c r="S317" s="139">
        <f>IF(ISERROR((RealAuthFY11!S317-RealAuthFY10!S317)/RealAuthFY10!S317),"",(RealAuthFY11!S317-RealAuthFY10!S317)/RealAuthFY10!S317)</f>
        <v>0.81965771340394988</v>
      </c>
      <c r="T317" s="139">
        <f>IF(ISERROR((RealAuthFY11!T317-RealAuthFY10!T317)/RealAuthFY10!T317),"",(RealAuthFY11!T317-RealAuthFY10!T317)/RealAuthFY10!T317)</f>
        <v>0.81969555912921699</v>
      </c>
      <c r="U317" s="139">
        <f>IF(ISERROR((RealAuthFY11!U317-RealAuthFY10!U317)/RealAuthFY10!U317),"",(RealAuthFY11!U317-RealAuthFY10!U317)/RealAuthFY10!U317)</f>
        <v>8.1433427986621607E-2</v>
      </c>
    </row>
    <row r="318" spans="1:21" s="51" customFormat="1" ht="11.5" x14ac:dyDescent="0.25">
      <c r="A318" s="51" t="e">
        <f>'FY2016 RPDC '!#REF!</f>
        <v>#REF!</v>
      </c>
      <c r="B318" s="51" t="e">
        <f>'FY2016 RPDC '!#REF!</f>
        <v>#REF!</v>
      </c>
      <c r="C318" s="51" t="e">
        <f>'FY2016 RPDC '!#REF!</f>
        <v>#REF!</v>
      </c>
      <c r="D318" s="56" t="e">
        <f>'FY2016 RPDC '!#REF!</f>
        <v>#REF!</v>
      </c>
      <c r="E318" s="139" t="str">
        <f>IF(ISERROR((RealAuthFY11!E318-RealAuthFY10!E318)/RealAuthFY10!E318),"",(RealAuthFY11!E318-RealAuthFY10!E318)/RealAuthFY10!E318)</f>
        <v/>
      </c>
      <c r="F318" s="139" t="str">
        <f>IF(ISERROR((RealAuthFY11!F318-RealAuthFY10!F318)/RealAuthFY10!F318),"",(RealAuthFY11!F318-RealAuthFY10!F318)/RealAuthFY10!F318)</f>
        <v/>
      </c>
      <c r="G318" s="139" t="str">
        <f>IF(ISERROR((RealAuthFY11!G318-RealAuthFY10!G318)/RealAuthFY10!G318),"",(RealAuthFY11!G318-RealAuthFY10!G318)/RealAuthFY10!G318)</f>
        <v/>
      </c>
      <c r="H318" s="139" t="str">
        <f>IF(ISERROR((RealAuthFY11!H318-RealAuthFY10!H318)/RealAuthFY10!H318),"",(RealAuthFY11!H318-RealAuthFY10!H318)/RealAuthFY10!H318)</f>
        <v/>
      </c>
      <c r="I318" s="139" t="str">
        <f>IF(ISERROR((RealAuthFY11!I318-RealAuthFY10!I318)/RealAuthFY10!I318),"",(RealAuthFY11!I318-RealAuthFY10!I318)/RealAuthFY10!I318)</f>
        <v/>
      </c>
      <c r="J318" s="139">
        <f>IF(ISERROR((RealAuthFY11!J318-RealAuthFY10!J318)/RealAuthFY10!J318),"",(RealAuthFY11!J318-RealAuthFY10!J318)/RealAuthFY10!J318)</f>
        <v>0.28817307605158926</v>
      </c>
      <c r="K318" s="139">
        <f>IF(ISERROR((RealAuthFY11!K318-RealAuthFY10!K318)/RealAuthFY10!K318),"",(RealAuthFY11!K318-RealAuthFY10!K318)/RealAuthFY10!K318)</f>
        <v>0.27475460650938521</v>
      </c>
      <c r="L318" s="139">
        <f>IF(ISERROR((RealAuthFY11!L318-RealAuthFY10!L318)/RealAuthFY10!L318),"",(RealAuthFY11!L318-RealAuthFY10!L318)/RealAuthFY10!L318)</f>
        <v>9.8250122531162651E-2</v>
      </c>
      <c r="M318" s="139">
        <f>IF(ISERROR((RealAuthFY11!M318-RealAuthFY10!M318)/RealAuthFY10!M318),"",(RealAuthFY11!M318-RealAuthFY10!M318)/RealAuthFY10!M318)</f>
        <v>-0.4900981573962459</v>
      </c>
      <c r="N318" s="139">
        <f>IF(ISERROR((RealAuthFY11!N318-RealAuthFY10!N318)/RealAuthFY10!N318),"",(RealAuthFY11!N318-RealAuthFY10!N318)/RealAuthFY10!N318)</f>
        <v>0</v>
      </c>
      <c r="O318" s="139" t="str">
        <f>IF(ISERROR((RealAuthFY11!O318-RealAuthFY10!O318)/RealAuthFY10!O318),"",(RealAuthFY11!O318-RealAuthFY10!O318)/RealAuthFY10!O318)</f>
        <v/>
      </c>
      <c r="P318" s="139" t="str">
        <f>IF(ISERROR((RealAuthFY11!P318-RealAuthFY10!P318)/RealAuthFY10!P318),"",(RealAuthFY11!P318-RealAuthFY10!P318)/RealAuthFY10!P318)</f>
        <v/>
      </c>
      <c r="Q318" s="139" t="str">
        <f>IF(ISERROR((RealAuthFY11!Q318-RealAuthFY10!Q318)/RealAuthFY10!Q318),"",(RealAuthFY11!Q318-RealAuthFY10!Q318)/RealAuthFY10!Q318)</f>
        <v/>
      </c>
      <c r="R318" s="139" t="str">
        <f>IF(ISERROR((RealAuthFY11!R318-RealAuthFY10!R318)/RealAuthFY10!R318),"",(RealAuthFY11!R318-RealAuthFY10!R318)/RealAuthFY10!R318)</f>
        <v/>
      </c>
      <c r="S318" s="139" t="str">
        <f>IF(ISERROR((RealAuthFY11!S318-RealAuthFY10!S318)/RealAuthFY10!S318),"",(RealAuthFY11!S318-RealAuthFY10!S318)/RealAuthFY10!S318)</f>
        <v/>
      </c>
      <c r="T318" s="139" t="str">
        <f>IF(ISERROR((RealAuthFY11!T318-RealAuthFY10!T318)/RealAuthFY10!T318),"",(RealAuthFY11!T318-RealAuthFY10!T318)/RealAuthFY10!T318)</f>
        <v/>
      </c>
      <c r="U318" s="139" t="str">
        <f>IF(ISERROR((RealAuthFY11!U318-RealAuthFY10!U318)/RealAuthFY10!U318),"",(RealAuthFY11!U318-RealAuthFY10!U318)/RealAuthFY10!U318)</f>
        <v/>
      </c>
    </row>
    <row r="319" spans="1:21" s="51" customFormat="1" ht="11.5" x14ac:dyDescent="0.25">
      <c r="A319" s="51">
        <f>'FY2016 RPDC '!A308</f>
        <v>311</v>
      </c>
      <c r="B319" s="51">
        <f>'FY2016 RPDC '!B308</f>
        <v>6651</v>
      </c>
      <c r="C319" s="51">
        <f>'FY2016 RPDC '!C308</f>
        <v>6651</v>
      </c>
      <c r="D319" s="56" t="str">
        <f>'FY2016 RPDC '!D308</f>
        <v>VILLISCA</v>
      </c>
      <c r="E319" s="139">
        <f>IF(ISERROR((RealAuthFY11!E319-RealAuthFY10!E319)/RealAuthFY10!E319),"",(RealAuthFY11!E319-RealAuthFY10!E319)/RealAuthFY10!E319)</f>
        <v>2.4316109422492401E-2</v>
      </c>
      <c r="F319" s="139">
        <f>IF(ISERROR((RealAuthFY11!F319-RealAuthFY10!F319)/RealAuthFY10!F319),"",(RealAuthFY11!F319-RealAuthFY10!F319)/RealAuthFY10!F319)</f>
        <v>1.2566760917373547E-2</v>
      </c>
      <c r="G319" s="139">
        <f>IF(ISERROR((RealAuthFY11!G319-RealAuthFY10!G319)/RealAuthFY10!G319),"",(RealAuthFY11!G319-RealAuthFY10!G319)/RealAuthFY10!G319)</f>
        <v>3.7188445073419105E-2</v>
      </c>
      <c r="H319" s="139" t="str">
        <f>IF(ISERROR((RealAuthFY11!H319-RealAuthFY10!H319)/RealAuthFY10!H319),"",(RealAuthFY11!H319-RealAuthFY10!H319)/RealAuthFY10!H319)</f>
        <v/>
      </c>
      <c r="I319" s="139">
        <f>IF(ISERROR((RealAuthFY11!I319-RealAuthFY10!I319)/RealAuthFY10!I319),"",(RealAuthFY11!I319-RealAuthFY10!I319)/RealAuthFY10!I319)</f>
        <v>3.7188445073419105E-2</v>
      </c>
      <c r="J319" s="139">
        <f>IF(ISERROR((RealAuthFY11!J319-RealAuthFY10!J319)/RealAuthFY10!J319),"",(RealAuthFY11!J319-RealAuthFY10!J319)/RealAuthFY10!J319)</f>
        <v>0.59022746419545069</v>
      </c>
      <c r="K319" s="139" t="str">
        <f>IF(ISERROR((RealAuthFY11!K319-RealAuthFY10!K319)/RealAuthFY10!K319),"",(RealAuthFY11!K319-RealAuthFY10!K319)/RealAuthFY10!K319)</f>
        <v/>
      </c>
      <c r="L319" s="139">
        <f>IF(ISERROR((RealAuthFY11!L319-RealAuthFY10!L319)/RealAuthFY10!L319),"",(RealAuthFY11!L319-RealAuthFY10!L319)/RealAuthFY10!L319)</f>
        <v>-5.6132796655121844E-2</v>
      </c>
      <c r="M319" s="139" t="str">
        <f>IF(ISERROR((RealAuthFY11!M319-RealAuthFY10!M319)/RealAuthFY10!M319),"",(RealAuthFY11!M319-RealAuthFY10!M319)/RealAuthFY10!M319)</f>
        <v/>
      </c>
      <c r="N319" s="139" t="str">
        <f>IF(ISERROR((RealAuthFY11!N319-RealAuthFY10!N319)/RealAuthFY10!N319),"",(RealAuthFY11!N319-RealAuthFY10!N319)/RealAuthFY10!N319)</f>
        <v/>
      </c>
      <c r="O319" s="139" t="str">
        <f>IF(ISERROR((RealAuthFY11!O319-RealAuthFY10!O319)/RealAuthFY10!O319),"",(RealAuthFY11!O319-RealAuthFY10!O319)/RealAuthFY10!O319)</f>
        <v/>
      </c>
      <c r="P319" s="139">
        <f>IF(ISERROR((RealAuthFY11!P319-RealAuthFY10!P319)/RealAuthFY10!P319),"",(RealAuthFY11!P319-RealAuthFY10!P319)/RealAuthFY10!P319)</f>
        <v>-1</v>
      </c>
      <c r="Q319" s="139" t="str">
        <f>IF(ISERROR((RealAuthFY11!Q319-RealAuthFY10!Q319)/RealAuthFY10!Q319),"",(RealAuthFY11!Q319-RealAuthFY10!Q319)/RealAuthFY10!Q319)</f>
        <v/>
      </c>
      <c r="R319" s="139">
        <f>IF(ISERROR((RealAuthFY11!R319-RealAuthFY10!R319)/RealAuthFY10!R319),"",(RealAuthFY11!R319-RealAuthFY10!R319)/RealAuthFY10!R319)</f>
        <v>-2.0156584970651908E-7</v>
      </c>
      <c r="S319" s="139">
        <f>IF(ISERROR((RealAuthFY11!S319-RealAuthFY10!S319)/RealAuthFY10!S319),"",(RealAuthFY11!S319-RealAuthFY10!S319)/RealAuthFY10!S319)</f>
        <v>-5.0257922972449184E-6</v>
      </c>
      <c r="T319" s="139">
        <f>IF(ISERROR((RealAuthFY11!T319-RealAuthFY10!T319)/RealAuthFY10!T319),"",(RealAuthFY11!T319-RealAuthFY10!T319)/RealAuthFY10!T319)</f>
        <v>2.4120766857397911E-5</v>
      </c>
      <c r="U319" s="139">
        <f>IF(ISERROR((RealAuthFY11!U319-RealAuthFY10!U319)/RealAuthFY10!U319),"",(RealAuthFY11!U319-RealAuthFY10!U319)/RealAuthFY10!U319)</f>
        <v>-1.4637428276307599E-2</v>
      </c>
    </row>
    <row r="320" spans="1:21" s="51" customFormat="1" ht="11.5" x14ac:dyDescent="0.25">
      <c r="A320" s="51">
        <f>'FY2016 RPDC '!A309</f>
        <v>312</v>
      </c>
      <c r="B320" s="51">
        <f>'FY2016 RPDC '!B309</f>
        <v>6660</v>
      </c>
      <c r="C320" s="51">
        <f>'FY2016 RPDC '!C309</f>
        <v>6660</v>
      </c>
      <c r="D320" s="56" t="str">
        <f>'FY2016 RPDC '!D309</f>
        <v>VINTON-SHELLSBURG</v>
      </c>
      <c r="E320" s="139">
        <f>IF(ISERROR((RealAuthFY11!E320-RealAuthFY10!E320)/RealAuthFY10!E320),"",(RealAuthFY11!E320-RealAuthFY10!E320)/RealAuthFY10!E320)</f>
        <v>4.8598838677100589E-3</v>
      </c>
      <c r="F320" s="139">
        <f>IF(ISERROR((RealAuthFY11!F320-RealAuthFY10!F320)/RealAuthFY10!F320),"",(RealAuthFY11!F320-RealAuthFY10!F320)/RealAuthFY10!F320)</f>
        <v>1.2566760917373547E-2</v>
      </c>
      <c r="G320" s="139">
        <f>IF(ISERROR((RealAuthFY11!G320-RealAuthFY10!G320)/RealAuthFY10!G320),"",(RealAuthFY11!G320-RealAuthFY10!G320)/RealAuthFY10!G320)</f>
        <v>1.7487758135052593E-2</v>
      </c>
      <c r="H320" s="139">
        <f>IF(ISERROR((RealAuthFY11!H320-RealAuthFY10!H320)/RealAuthFY10!H320),"",(RealAuthFY11!H320-RealAuthFY10!H320)/RealAuthFY10!H320)</f>
        <v>-1</v>
      </c>
      <c r="I320" s="139">
        <f>IF(ISERROR((RealAuthFY11!I320-RealAuthFY10!I320)/RealAuthFY10!I320),"",(RealAuthFY11!I320-RealAuthFY10!I320)/RealAuthFY10!I320)</f>
        <v>7.1187077385424131E-3</v>
      </c>
      <c r="J320" s="139">
        <f>IF(ISERROR((RealAuthFY11!J320-RealAuthFY10!J320)/RealAuthFY10!J320),"",(RealAuthFY11!J320-RealAuthFY10!J320)/RealAuthFY10!J320)</f>
        <v>-2.2472595759741813E-2</v>
      </c>
      <c r="K320" s="139">
        <f>IF(ISERROR((RealAuthFY11!K320-RealAuthFY10!K320)/RealAuthFY10!K320),"",(RealAuthFY11!K320-RealAuthFY10!K320)/RealAuthFY10!K320)</f>
        <v>1.9766242695084223E-2</v>
      </c>
      <c r="L320" s="139">
        <f>IF(ISERROR((RealAuthFY11!L320-RealAuthFY10!L320)/RealAuthFY10!L320),"",(RealAuthFY11!L320-RealAuthFY10!L320)/RealAuthFY10!L320)</f>
        <v>1.9766242695084223E-2</v>
      </c>
      <c r="M320" s="139">
        <f>IF(ISERROR((RealAuthFY11!M320-RealAuthFY10!M320)/RealAuthFY10!M320),"",(RealAuthFY11!M320-RealAuthFY10!M320)/RealAuthFY10!M320)</f>
        <v>-1</v>
      </c>
      <c r="N320" s="139" t="str">
        <f>IF(ISERROR((RealAuthFY11!N320-RealAuthFY10!N320)/RealAuthFY10!N320),"",(RealAuthFY11!N320-RealAuthFY10!N320)/RealAuthFY10!N320)</f>
        <v/>
      </c>
      <c r="O320" s="139" t="str">
        <f>IF(ISERROR((RealAuthFY11!O320-RealAuthFY10!O320)/RealAuthFY10!O320),"",(RealAuthFY11!O320-RealAuthFY10!O320)/RealAuthFY10!O320)</f>
        <v/>
      </c>
      <c r="P320" s="139" t="str">
        <f>IF(ISERROR((RealAuthFY11!P320-RealAuthFY10!P320)/RealAuthFY10!P320),"",(RealAuthFY11!P320-RealAuthFY10!P320)/RealAuthFY10!P320)</f>
        <v/>
      </c>
      <c r="Q320" s="139" t="str">
        <f>IF(ISERROR((RealAuthFY11!Q320-RealAuthFY10!Q320)/RealAuthFY10!Q320),"",(RealAuthFY11!Q320-RealAuthFY10!Q320)/RealAuthFY10!Q320)</f>
        <v/>
      </c>
      <c r="R320" s="139">
        <f>IF(ISERROR((RealAuthFY11!R320-RealAuthFY10!R320)/RealAuthFY10!R320),"",(RealAuthFY11!R320-RealAuthFY10!R320)/RealAuthFY10!R320)</f>
        <v>2.8327895776480823</v>
      </c>
      <c r="S320" s="139">
        <f>IF(ISERROR((RealAuthFY11!S320-RealAuthFY10!S320)/RealAuthFY10!S320),"",(RealAuthFY11!S320-RealAuthFY10!S320)/RealAuthFY10!S320)</f>
        <v>2.8328429389046712</v>
      </c>
      <c r="T320" s="139">
        <f>IF(ISERROR((RealAuthFY11!T320-RealAuthFY10!T320)/RealAuthFY10!T320),"",(RealAuthFY11!T320-RealAuthFY10!T320)/RealAuthFY10!T320)</f>
        <v>2.8325512323258875</v>
      </c>
      <c r="U320" s="139">
        <f>IF(ISERROR((RealAuthFY11!U320-RealAuthFY10!U320)/RealAuthFY10!U320),"",(RealAuthFY11!U320-RealAuthFY10!U320)/RealAuthFY10!U320)</f>
        <v>8.3629873393757298E-2</v>
      </c>
    </row>
    <row r="321" spans="1:21" s="51" customFormat="1" ht="11.5" x14ac:dyDescent="0.25">
      <c r="A321" s="51">
        <f>'FY2016 RPDC '!A310</f>
        <v>313</v>
      </c>
      <c r="B321" s="51">
        <f>'FY2016 RPDC '!B310</f>
        <v>6700</v>
      </c>
      <c r="C321" s="51">
        <f>'FY2016 RPDC '!C310</f>
        <v>6700</v>
      </c>
      <c r="D321" s="56" t="str">
        <f>'FY2016 RPDC '!D310</f>
        <v>WACO</v>
      </c>
      <c r="E321" s="139">
        <f>IF(ISERROR((RealAuthFY11!E321-RealAuthFY10!E321)/RealAuthFY10!E321),"",(RealAuthFY11!E321-RealAuthFY10!E321)/RealAuthFY10!E321)</f>
        <v>4.9844236760124136E-3</v>
      </c>
      <c r="F321" s="139">
        <f>IF(ISERROR((RealAuthFY11!F321-RealAuthFY10!F321)/RealAuthFY10!F321),"",(RealAuthFY11!F321-RealAuthFY10!F321)/RealAuthFY10!F321)</f>
        <v>1.2326656394453005E-2</v>
      </c>
      <c r="G321" s="139">
        <f>IF(ISERROR((RealAuthFY11!G321-RealAuthFY10!G321)/RealAuthFY10!G321),"",(RealAuthFY11!G321-RealAuthFY10!G321)/RealAuthFY10!G321)</f>
        <v>1.7372521348444046E-2</v>
      </c>
      <c r="H321" s="139">
        <f>IF(ISERROR((RealAuthFY11!H321-RealAuthFY10!H321)/RealAuthFY10!H321),"",(RealAuthFY11!H321-RealAuthFY10!H321)/RealAuthFY10!H321)</f>
        <v>-1</v>
      </c>
      <c r="I321" s="139">
        <f>IF(ISERROR((RealAuthFY11!I321-RealAuthFY10!I321)/RealAuthFY10!I321),"",(RealAuthFY11!I321-RealAuthFY10!I321)/RealAuthFY10!I321)</f>
        <v>1.2133608819812104E-2</v>
      </c>
      <c r="J321" s="139">
        <f>IF(ISERROR((RealAuthFY11!J321-RealAuthFY10!J321)/RealAuthFY10!J321),"",(RealAuthFY11!J321-RealAuthFY10!J321)/RealAuthFY10!J321)</f>
        <v>-5.3460253359294246E-2</v>
      </c>
      <c r="K321" s="139">
        <f>IF(ISERROR((RealAuthFY11!K321-RealAuthFY10!K321)/RealAuthFY10!K321),"",(RealAuthFY11!K321-RealAuthFY10!K321)/RealAuthFY10!K321)</f>
        <v>8.511504453599518E-2</v>
      </c>
      <c r="L321" s="139">
        <f>IF(ISERROR((RealAuthFY11!L321-RealAuthFY10!L321)/RealAuthFY10!L321),"",(RealAuthFY11!L321-RealAuthFY10!L321)/RealAuthFY10!L321)</f>
        <v>0.7838633686690224</v>
      </c>
      <c r="M321" s="139">
        <f>IF(ISERROR((RealAuthFY11!M321-RealAuthFY10!M321)/RealAuthFY10!M321),"",(RealAuthFY11!M321-RealAuthFY10!M321)/RealAuthFY10!M321)</f>
        <v>-0.10200075318702274</v>
      </c>
      <c r="N321" s="139">
        <f>IF(ISERROR((RealAuthFY11!N321-RealAuthFY10!N321)/RealAuthFY10!N321),"",(RealAuthFY11!N321-RealAuthFY10!N321)/RealAuthFY10!N321)</f>
        <v>0</v>
      </c>
      <c r="O321" s="139" t="str">
        <f>IF(ISERROR((RealAuthFY11!O321-RealAuthFY10!O321)/RealAuthFY10!O321),"",(RealAuthFY11!O321-RealAuthFY10!O321)/RealAuthFY10!O321)</f>
        <v/>
      </c>
      <c r="P321" s="139">
        <f>IF(ISERROR((RealAuthFY11!P321-RealAuthFY10!P321)/RealAuthFY10!P321),"",(RealAuthFY11!P321-RealAuthFY10!P321)/RealAuthFY10!P321)</f>
        <v>1.9350496382298504E-2</v>
      </c>
      <c r="Q321" s="139">
        <f>IF(ISERROR((RealAuthFY11!Q321-RealAuthFY10!Q321)/RealAuthFY10!Q321),"",(RealAuthFY11!Q321-RealAuthFY10!Q321)/RealAuthFY10!Q321)</f>
        <v>0.69891749397049752</v>
      </c>
      <c r="R321" s="139">
        <f>IF(ISERROR((RealAuthFY11!R321-RealAuthFY10!R321)/RealAuthFY10!R321),"",(RealAuthFY11!R321-RealAuthFY10!R321)/RealAuthFY10!R321)</f>
        <v>1.8044262030874307</v>
      </c>
      <c r="S321" s="139">
        <f>IF(ISERROR((RealAuthFY11!S321-RealAuthFY10!S321)/RealAuthFY10!S321),"",(RealAuthFY11!S321-RealAuthFY10!S321)/RealAuthFY10!S321)</f>
        <v>1.8044304542974758</v>
      </c>
      <c r="T321" s="139">
        <f>IF(ISERROR((RealAuthFY11!T321-RealAuthFY10!T321)/RealAuthFY10!T321),"",(RealAuthFY11!T321-RealAuthFY10!T321)/RealAuthFY10!T321)</f>
        <v>1.8045234295199186</v>
      </c>
      <c r="U321" s="139">
        <f>IF(ISERROR((RealAuthFY11!U321-RealAuthFY10!U321)/RealAuthFY10!U321),"",(RealAuthFY11!U321-RealAuthFY10!U321)/RealAuthFY10!U321)</f>
        <v>7.797249226292749E-2</v>
      </c>
    </row>
    <row r="322" spans="1:21" s="51" customFormat="1" ht="11.5" x14ac:dyDescent="0.25">
      <c r="A322" s="51">
        <f>'FY2016 RPDC '!A311</f>
        <v>314</v>
      </c>
      <c r="B322" s="51">
        <f>'FY2016 RPDC '!B311</f>
        <v>6750</v>
      </c>
      <c r="C322" s="51">
        <f>'FY2016 RPDC '!C311</f>
        <v>6750</v>
      </c>
      <c r="D322" s="56" t="str">
        <f>'FY2016 RPDC '!D311</f>
        <v>WALNUT</v>
      </c>
      <c r="E322" s="139">
        <f>IF(ISERROR((RealAuthFY11!E322-RealAuthFY10!E322)/RealAuthFY10!E322),"",(RealAuthFY11!E322-RealAuthFY10!E322)/RealAuthFY10!E322)</f>
        <v>-2.5893958076448759E-2</v>
      </c>
      <c r="F322" s="139">
        <f>IF(ISERROR((RealAuthFY11!F322-RealAuthFY10!F322)/RealAuthFY10!F322),"",(RealAuthFY11!F322-RealAuthFY10!F322)/RealAuthFY10!F322)</f>
        <v>1.2566760917373547E-2</v>
      </c>
      <c r="G322" s="139">
        <f>IF(ISERROR((RealAuthFY11!G322-RealAuthFY10!G322)/RealAuthFY10!G322),"",(RealAuthFY11!G322-RealAuthFY10!G322)/RealAuthFY10!G322)</f>
        <v>-1.3652409291424753E-2</v>
      </c>
      <c r="H322" s="139">
        <f>IF(ISERROR((RealAuthFY11!H322-RealAuthFY10!H322)/RealAuthFY10!H322),"",(RealAuthFY11!H322-RealAuthFY10!H322)/RealAuthFY10!H322)</f>
        <v>-0.82955907907684345</v>
      </c>
      <c r="I322" s="139">
        <f>IF(ISERROR((RealAuthFY11!I322-RealAuthFY10!I322)/RealAuthFY10!I322),"",(RealAuthFY11!I322-RealAuthFY10!I322)/RealAuthFY10!I322)</f>
        <v>-0.11307962029364138</v>
      </c>
      <c r="J322" s="139">
        <f>IF(ISERROR((RealAuthFY11!J322-RealAuthFY10!J322)/RealAuthFY10!J322),"",(RealAuthFY11!J322-RealAuthFY10!J322)/RealAuthFY10!J322)</f>
        <v>0.15178687352261708</v>
      </c>
      <c r="K322" s="139">
        <f>IF(ISERROR((RealAuthFY11!K322-RealAuthFY10!K322)/RealAuthFY10!K322),"",(RealAuthFY11!K322-RealAuthFY10!K322)/RealAuthFY10!K322)</f>
        <v>-1</v>
      </c>
      <c r="L322" s="139">
        <f>IF(ISERROR((RealAuthFY11!L322-RealAuthFY10!L322)/RealAuthFY10!L322),"",(RealAuthFY11!L322-RealAuthFY10!L322)/RealAuthFY10!L322)</f>
        <v>-4.7311045403971894E-2</v>
      </c>
      <c r="M322" s="139" t="str">
        <f>IF(ISERROR((RealAuthFY11!M322-RealAuthFY10!M322)/RealAuthFY10!M322),"",(RealAuthFY11!M322-RealAuthFY10!M322)/RealAuthFY10!M322)</f>
        <v/>
      </c>
      <c r="N322" s="139">
        <f>IF(ISERROR((RealAuthFY11!N322-RealAuthFY10!N322)/RealAuthFY10!N322),"",(RealAuthFY11!N322-RealAuthFY10!N322)/RealAuthFY10!N322)</f>
        <v>0</v>
      </c>
      <c r="O322" s="139" t="str">
        <f>IF(ISERROR((RealAuthFY11!O322-RealAuthFY10!O322)/RealAuthFY10!O322),"",(RealAuthFY11!O322-RealAuthFY10!O322)/RealAuthFY10!O322)</f>
        <v/>
      </c>
      <c r="P322" s="139" t="str">
        <f>IF(ISERROR((RealAuthFY11!P322-RealAuthFY10!P322)/RealAuthFY10!P322),"",(RealAuthFY11!P322-RealAuthFY10!P322)/RealAuthFY10!P322)</f>
        <v/>
      </c>
      <c r="Q322" s="139" t="str">
        <f>IF(ISERROR((RealAuthFY11!Q322-RealAuthFY10!Q322)/RealAuthFY10!Q322),"",(RealAuthFY11!Q322-RealAuthFY10!Q322)/RealAuthFY10!Q322)</f>
        <v/>
      </c>
      <c r="R322" s="139">
        <f>IF(ISERROR((RealAuthFY11!R322-RealAuthFY10!R322)/RealAuthFY10!R322),"",(RealAuthFY11!R322-RealAuthFY10!R322)/RealAuthFY10!R322)</f>
        <v>1.0042047166882704E-6</v>
      </c>
      <c r="S322" s="139">
        <f>IF(ISERROR((RealAuthFY11!S322-RealAuthFY10!S322)/RealAuthFY10!S322),"",(RealAuthFY11!S322-RealAuthFY10!S322)/RealAuthFY10!S322)</f>
        <v>-9.9195316570440428E-7</v>
      </c>
      <c r="T322" s="139">
        <f>IF(ISERROR((RealAuthFY11!T322-RealAuthFY10!T322)/RealAuthFY10!T322),"",(RealAuthFY11!T322-RealAuthFY10!T322)/RealAuthFY10!T322)</f>
        <v>6.4214658952618551E-6</v>
      </c>
      <c r="U322" s="139">
        <f>IF(ISERROR((RealAuthFY11!U322-RealAuthFY10!U322)/RealAuthFY10!U322),"",(RealAuthFY11!U322-RealAuthFY10!U322)/RealAuthFY10!U322)</f>
        <v>-0.1161564940894782</v>
      </c>
    </row>
    <row r="323" spans="1:21" s="51" customFormat="1" ht="11.5" x14ac:dyDescent="0.25">
      <c r="A323" s="51">
        <f>'FY2016 RPDC '!A312</f>
        <v>315</v>
      </c>
      <c r="B323" s="51">
        <f>'FY2016 RPDC '!B312</f>
        <v>6759</v>
      </c>
      <c r="C323" s="51">
        <f>'FY2016 RPDC '!C312</f>
        <v>6759</v>
      </c>
      <c r="D323" s="56" t="str">
        <f>'FY2016 RPDC '!D312</f>
        <v>WAPELLO</v>
      </c>
      <c r="E323" s="139">
        <f>IF(ISERROR((RealAuthFY11!E323-RealAuthFY10!E323)/RealAuthFY10!E323),"",(RealAuthFY11!E323-RealAuthFY10!E323)/RealAuthFY10!E323)</f>
        <v>-1.1644832605531296E-2</v>
      </c>
      <c r="F323" s="139">
        <f>IF(ISERROR((RealAuthFY11!F323-RealAuthFY10!F323)/RealAuthFY10!F323),"",(RealAuthFY11!F323-RealAuthFY10!F323)/RealAuthFY10!F323)</f>
        <v>1.252152136484583E-2</v>
      </c>
      <c r="G323" s="139">
        <f>IF(ISERROR((RealAuthFY11!G323-RealAuthFY10!G323)/RealAuthFY10!G323),"",(RealAuthFY11!G323-RealAuthFY10!G323)/RealAuthFY10!G323)</f>
        <v>7.3087773905431981E-4</v>
      </c>
      <c r="H323" s="139">
        <f>IF(ISERROR((RealAuthFY11!H323-RealAuthFY10!H323)/RealAuthFY10!H323),"",(RealAuthFY11!H323-RealAuthFY10!H323)/RealAuthFY10!H323)</f>
        <v>-0.6563495763964583</v>
      </c>
      <c r="I323" s="139">
        <f>IF(ISERROR((RealAuthFY11!I323-RealAuthFY10!I323)/RealAuthFY10!I323),"",(RealAuthFY11!I323-RealAuthFY10!I323)/RealAuthFY10!I323)</f>
        <v>-1.6526763941688297E-2</v>
      </c>
      <c r="J323" s="139">
        <f>IF(ISERROR((RealAuthFY11!J323-RealAuthFY10!J323)/RealAuthFY10!J323),"",(RealAuthFY11!J323-RealAuthFY10!J323)/RealAuthFY10!J323)</f>
        <v>-0.10329101052573722</v>
      </c>
      <c r="K323" s="139">
        <f>IF(ISERROR((RealAuthFY11!K323-RealAuthFY10!K323)/RealAuthFY10!K323),"",(RealAuthFY11!K323-RealAuthFY10!K323)/RealAuthFY10!K323)</f>
        <v>-0.88004022121669179</v>
      </c>
      <c r="L323" s="139">
        <f>IF(ISERROR((RealAuthFY11!L323-RealAuthFY10!L323)/RealAuthFY10!L323),"",(RealAuthFY11!L323-RealAuthFY10!L323)/RealAuthFY10!L323)</f>
        <v>-9.1779926206155715E-2</v>
      </c>
      <c r="M323" s="139">
        <f>IF(ISERROR((RealAuthFY11!M323-RealAuthFY10!M323)/RealAuthFY10!M323),"",(RealAuthFY11!M323-RealAuthFY10!M323)/RealAuthFY10!M323)</f>
        <v>-1</v>
      </c>
      <c r="N323" s="139">
        <f>IF(ISERROR((RealAuthFY11!N323-RealAuthFY10!N323)/RealAuthFY10!N323),"",(RealAuthFY11!N323-RealAuthFY10!N323)/RealAuthFY10!N323)</f>
        <v>0</v>
      </c>
      <c r="O323" s="139" t="str">
        <f>IF(ISERROR((RealAuthFY11!O323-RealAuthFY10!O323)/RealAuthFY10!O323),"",(RealAuthFY11!O323-RealAuthFY10!O323)/RealAuthFY10!O323)</f>
        <v/>
      </c>
      <c r="P323" s="139">
        <f>IF(ISERROR((RealAuthFY11!P323-RealAuthFY10!P323)/RealAuthFY10!P323),"",(RealAuthFY11!P323-RealAuthFY10!P323)/RealAuthFY10!P323)</f>
        <v>-1</v>
      </c>
      <c r="Q323" s="139" t="str">
        <f>IF(ISERROR((RealAuthFY11!Q323-RealAuthFY10!Q323)/RealAuthFY10!Q323),"",(RealAuthFY11!Q323-RealAuthFY10!Q323)/RealAuthFY10!Q323)</f>
        <v/>
      </c>
      <c r="R323" s="139">
        <f>IF(ISERROR((RealAuthFY11!R323-RealAuthFY10!R323)/RealAuthFY10!R323),"",(RealAuthFY11!R323-RealAuthFY10!R323)/RealAuthFY10!R323)</f>
        <v>4.5460201674691901E-7</v>
      </c>
      <c r="S323" s="139">
        <f>IF(ISERROR((RealAuthFY11!S323-RealAuthFY10!S323)/RealAuthFY10!S323),"",(RealAuthFY11!S323-RealAuthFY10!S323)/RealAuthFY10!S323)</f>
        <v>1.9136711624755541E-6</v>
      </c>
      <c r="T323" s="139">
        <f>IF(ISERROR((RealAuthFY11!T323-RealAuthFY10!T323)/RealAuthFY10!T323),"",(RealAuthFY11!T323-RealAuthFY10!T323)/RealAuthFY10!T323)</f>
        <v>4.8680815212584783E-6</v>
      </c>
      <c r="U323" s="139">
        <f>IF(ISERROR((RealAuthFY11!U323-RealAuthFY10!U323)/RealAuthFY10!U323),"",(RealAuthFY11!U323-RealAuthFY10!U323)/RealAuthFY10!U323)</f>
        <v>-5.7848785295096759E-3</v>
      </c>
    </row>
    <row r="324" spans="1:21" s="51" customFormat="1" ht="11.5" x14ac:dyDescent="0.25">
      <c r="A324" s="51">
        <f>'FY2016 RPDC '!A313</f>
        <v>316</v>
      </c>
      <c r="B324" s="51">
        <f>'FY2016 RPDC '!B313</f>
        <v>6762</v>
      </c>
      <c r="C324" s="51">
        <f>'FY2016 RPDC '!C313</f>
        <v>6762</v>
      </c>
      <c r="D324" s="56" t="str">
        <f>'FY2016 RPDC '!D313</f>
        <v>WAPSIE VALLEY</v>
      </c>
      <c r="E324" s="139">
        <f>IF(ISERROR((RealAuthFY11!E324-RealAuthFY10!E324)/RealAuthFY10!E324),"",(RealAuthFY11!E324-RealAuthFY10!E324)/RealAuthFY10!E324)</f>
        <v>-3.5823808196264191E-2</v>
      </c>
      <c r="F324" s="139">
        <f>IF(ISERROR((RealAuthFY11!F324-RealAuthFY10!F324)/RealAuthFY10!F324),"",(RealAuthFY11!F324-RealAuthFY10!F324)/RealAuthFY10!F324)</f>
        <v>1.2476606363069246E-2</v>
      </c>
      <c r="G324" s="139">
        <f>IF(ISERROR((RealAuthFY11!G324-RealAuthFY10!G324)/RealAuthFY10!G324),"",(RealAuthFY11!G324-RealAuthFY10!G324)/RealAuthFY10!G324)</f>
        <v>-2.3794203830503995E-2</v>
      </c>
      <c r="H324" s="139" t="str">
        <f>IF(ISERROR((RealAuthFY11!H324-RealAuthFY10!H324)/RealAuthFY10!H324),"",(RealAuthFY11!H324-RealAuthFY10!H324)/RealAuthFY10!H324)</f>
        <v/>
      </c>
      <c r="I324" s="139">
        <f>IF(ISERROR((RealAuthFY11!I324-RealAuthFY10!I324)/RealAuthFY10!I324),"",(RealAuthFY11!I324-RealAuthFY10!I324)/RealAuthFY10!I324)</f>
        <v>1.0000000000000089E-2</v>
      </c>
      <c r="J324" s="139">
        <f>IF(ISERROR((RealAuthFY11!J324-RealAuthFY10!J324)/RealAuthFY10!J324),"",(RealAuthFY11!J324-RealAuthFY10!J324)/RealAuthFY10!J324)</f>
        <v>3.3803807652178164E-2</v>
      </c>
      <c r="K324" s="139">
        <f>IF(ISERROR((RealAuthFY11!K324-RealAuthFY10!K324)/RealAuthFY10!K324),"",(RealAuthFY11!K324-RealAuthFY10!K324)/RealAuthFY10!K324)</f>
        <v>-2.1272012776867147E-2</v>
      </c>
      <c r="L324" s="139">
        <f>IF(ISERROR((RealAuthFY11!L324-RealAuthFY10!L324)/RealAuthFY10!L324),"",(RealAuthFY11!L324-RealAuthFY10!L324)/RealAuthFY10!L324)</f>
        <v>-0.1500520110957004</v>
      </c>
      <c r="M324" s="139">
        <f>IF(ISERROR((RealAuthFY11!M324-RealAuthFY10!M324)/RealAuthFY10!M324),"",(RealAuthFY11!M324-RealAuthFY10!M324)/RealAuthFY10!M324)</f>
        <v>-1</v>
      </c>
      <c r="N324" s="139" t="str">
        <f>IF(ISERROR((RealAuthFY11!N324-RealAuthFY10!N324)/RealAuthFY10!N324),"",(RealAuthFY11!N324-RealAuthFY10!N324)/RealAuthFY10!N324)</f>
        <v/>
      </c>
      <c r="O324" s="139" t="str">
        <f>IF(ISERROR((RealAuthFY11!O324-RealAuthFY10!O324)/RealAuthFY10!O324),"",(RealAuthFY11!O324-RealAuthFY10!O324)/RealAuthFY10!O324)</f>
        <v/>
      </c>
      <c r="P324" s="139">
        <f>IF(ISERROR((RealAuthFY11!P324-RealAuthFY10!P324)/RealAuthFY10!P324),"",(RealAuthFY11!P324-RealAuthFY10!P324)/RealAuthFY10!P324)</f>
        <v>-0.55377730582524276</v>
      </c>
      <c r="Q324" s="139">
        <f>IF(ISERROR((RealAuthFY11!Q324-RealAuthFY10!Q324)/RealAuthFY10!Q324),"",(RealAuthFY11!Q324-RealAuthFY10!Q324)/RealAuthFY10!Q324)</f>
        <v>0.5030659172202353</v>
      </c>
      <c r="R324" s="139">
        <f>IF(ISERROR((RealAuthFY11!R324-RealAuthFY10!R324)/RealAuthFY10!R324),"",(RealAuthFY11!R324-RealAuthFY10!R324)/RealAuthFY10!R324)</f>
        <v>0.99642976282825446</v>
      </c>
      <c r="S324" s="139">
        <f>IF(ISERROR((RealAuthFY11!S324-RealAuthFY10!S324)/RealAuthFY10!S324),"",(RealAuthFY11!S324-RealAuthFY10!S324)/RealAuthFY10!S324)</f>
        <v>0.99668426800760634</v>
      </c>
      <c r="T324" s="139">
        <f>IF(ISERROR((RealAuthFY11!T324-RealAuthFY10!T324)/RealAuthFY10!T324),"",(RealAuthFY11!T324-RealAuthFY10!T324)/RealAuthFY10!T324)</f>
        <v>0.99653273097846173</v>
      </c>
      <c r="U324" s="139">
        <f>IF(ISERROR((RealAuthFY11!U324-RealAuthFY10!U324)/RealAuthFY10!U324),"",(RealAuthFY11!U324-RealAuthFY10!U324)/RealAuthFY10!U324)</f>
        <v>-0.15011811692537563</v>
      </c>
    </row>
    <row r="325" spans="1:21" s="51" customFormat="1" ht="11.5" x14ac:dyDescent="0.25">
      <c r="A325" s="51">
        <f>'FY2016 RPDC '!A314</f>
        <v>317</v>
      </c>
      <c r="B325" s="51">
        <f>'FY2016 RPDC '!B314</f>
        <v>6768</v>
      </c>
      <c r="C325" s="51">
        <f>'FY2016 RPDC '!C314</f>
        <v>6768</v>
      </c>
      <c r="D325" s="56" t="str">
        <f>'FY2016 RPDC '!D314</f>
        <v>WASHINGTON</v>
      </c>
      <c r="E325" s="139">
        <f>IF(ISERROR((RealAuthFY11!E325-RealAuthFY10!E325)/RealAuthFY10!E325),"",(RealAuthFY11!E325-RealAuthFY10!E325)/RealAuthFY10!E325)</f>
        <v>-1.5185475736859751E-2</v>
      </c>
      <c r="F325" s="139">
        <f>IF(ISERROR((RealAuthFY11!F325-RealAuthFY10!F325)/RealAuthFY10!F325),"",(RealAuthFY11!F325-RealAuthFY10!F325)/RealAuthFY10!F325)</f>
        <v>1.2566760917373547E-2</v>
      </c>
      <c r="G325" s="139">
        <f>IF(ISERROR((RealAuthFY11!G325-RealAuthFY10!G325)/RealAuthFY10!G325),"",(RealAuthFY11!G325-RealAuthFY10!G325)/RealAuthFY10!G325)</f>
        <v>-2.8095821724665702E-3</v>
      </c>
      <c r="H325" s="139" t="str">
        <f>IF(ISERROR((RealAuthFY11!H325-RealAuthFY10!H325)/RealAuthFY10!H325),"",(RealAuthFY11!H325-RealAuthFY10!H325)/RealAuthFY10!H325)</f>
        <v/>
      </c>
      <c r="I325" s="139">
        <f>IF(ISERROR((RealAuthFY11!I325-RealAuthFY10!I325)/RealAuthFY10!I325),"",(RealAuthFY11!I325-RealAuthFY10!I325)/RealAuthFY10!I325)</f>
        <v>1.0000000000000052E-2</v>
      </c>
      <c r="J325" s="139">
        <f>IF(ISERROR((RealAuthFY11!J325-RealAuthFY10!J325)/RealAuthFY10!J325),"",(RealAuthFY11!J325-RealAuthFY10!J325)/RealAuthFY10!J325)</f>
        <v>7.0722860710976693E-2</v>
      </c>
      <c r="K325" s="139">
        <f>IF(ISERROR((RealAuthFY11!K325-RealAuthFY10!K325)/RealAuthFY10!K325),"",(RealAuthFY11!K325-RealAuthFY10!K325)/RealAuthFY10!K325)</f>
        <v>-0.44367040726264029</v>
      </c>
      <c r="L325" s="139">
        <f>IF(ISERROR((RealAuthFY11!L325-RealAuthFY10!L325)/RealAuthFY10!L325),"",(RealAuthFY11!L325-RealAuthFY10!L325)/RealAuthFY10!L325)</f>
        <v>-4.0762501774648332E-4</v>
      </c>
      <c r="M325" s="139">
        <f>IF(ISERROR((RealAuthFY11!M325-RealAuthFY10!M325)/RealAuthFY10!M325),"",(RealAuthFY11!M325-RealAuthFY10!M325)/RealAuthFY10!M325)</f>
        <v>0.27492198335644935</v>
      </c>
      <c r="N325" s="139">
        <f>IF(ISERROR((RealAuthFY11!N325-RealAuthFY10!N325)/RealAuthFY10!N325),"",(RealAuthFY11!N325-RealAuthFY10!N325)/RealAuthFY10!N325)</f>
        <v>0</v>
      </c>
      <c r="O325" s="139" t="str">
        <f>IF(ISERROR((RealAuthFY11!O325-RealAuthFY10!O325)/RealAuthFY10!O325),"",(RealAuthFY11!O325-RealAuthFY10!O325)/RealAuthFY10!O325)</f>
        <v/>
      </c>
      <c r="P325" s="139">
        <f>IF(ISERROR((RealAuthFY11!P325-RealAuthFY10!P325)/RealAuthFY10!P325),"",(RealAuthFY11!P325-RealAuthFY10!P325)/RealAuthFY10!P325)</f>
        <v>-0.25699910903730094</v>
      </c>
      <c r="Q325" s="139" t="str">
        <f>IF(ISERROR((RealAuthFY11!Q325-RealAuthFY10!Q325)/RealAuthFY10!Q325),"",(RealAuthFY11!Q325-RealAuthFY10!Q325)/RealAuthFY10!Q325)</f>
        <v/>
      </c>
      <c r="R325" s="139">
        <f>IF(ISERROR((RealAuthFY11!R325-RealAuthFY10!R325)/RealAuthFY10!R325),"",(RealAuthFY11!R325-RealAuthFY10!R325)/RealAuthFY10!R325)</f>
        <v>1.3923347586703784E-7</v>
      </c>
      <c r="S325" s="139">
        <f>IF(ISERROR((RealAuthFY11!S325-RealAuthFY10!S325)/RealAuthFY10!S325),"",(RealAuthFY11!S325-RealAuthFY10!S325)/RealAuthFY10!S325)</f>
        <v>6.6015319943153642E-8</v>
      </c>
      <c r="T325" s="139">
        <f>IF(ISERROR((RealAuthFY11!T325-RealAuthFY10!T325)/RealAuthFY10!T325),"",(RealAuthFY11!T325-RealAuthFY10!T325)/RealAuthFY10!T325)</f>
        <v>-1.8174627069705598E-6</v>
      </c>
      <c r="U325" s="139">
        <f>IF(ISERROR((RealAuthFY11!U325-RealAuthFY10!U325)/RealAuthFY10!U325),"",(RealAuthFY11!U325-RealAuthFY10!U325)/RealAuthFY10!U325)</f>
        <v>-6.5168376890345514E-4</v>
      </c>
    </row>
    <row r="326" spans="1:21" s="51" customFormat="1" ht="11.5" x14ac:dyDescent="0.25">
      <c r="A326" s="51">
        <f>'FY2016 RPDC '!A315</f>
        <v>318</v>
      </c>
      <c r="B326" s="51">
        <f>'FY2016 RPDC '!B315</f>
        <v>6795</v>
      </c>
      <c r="C326" s="51">
        <f>'FY2016 RPDC '!C315</f>
        <v>6795</v>
      </c>
      <c r="D326" s="56" t="str">
        <f>'FY2016 RPDC '!D315</f>
        <v>WATERLOO</v>
      </c>
      <c r="E326" s="139">
        <f>IF(ISERROR((RealAuthFY11!E326-RealAuthFY10!E326)/RealAuthFY10!E326),"",(RealAuthFY11!E326-RealAuthFY10!E326)/RealAuthFY10!E326)</f>
        <v>1.292723087979771E-2</v>
      </c>
      <c r="F326" s="139">
        <f>IF(ISERROR((RealAuthFY11!F326-RealAuthFY10!F326)/RealAuthFY10!F326),"",(RealAuthFY11!F326-RealAuthFY10!F326)/RealAuthFY10!F326)</f>
        <v>1.2566760917373547E-2</v>
      </c>
      <c r="G326" s="139">
        <f>IF(ISERROR((RealAuthFY11!G326-RealAuthFY10!G326)/RealAuthFY10!G326),"",(RealAuthFY11!G326-RealAuthFY10!G326)/RealAuthFY10!G326)</f>
        <v>2.5656442285550283E-2</v>
      </c>
      <c r="H326" s="139" t="str">
        <f>IF(ISERROR((RealAuthFY11!H326-RealAuthFY10!H326)/RealAuthFY10!H326),"",(RealAuthFY11!H326-RealAuthFY10!H326)/RealAuthFY10!H326)</f>
        <v/>
      </c>
      <c r="I326" s="139">
        <f>IF(ISERROR((RealAuthFY11!I326-RealAuthFY10!I326)/RealAuthFY10!I326),"",(RealAuthFY11!I326-RealAuthFY10!I326)/RealAuthFY10!I326)</f>
        <v>2.5656442285550283E-2</v>
      </c>
      <c r="J326" s="139">
        <f>IF(ISERROR((RealAuthFY11!J326-RealAuthFY10!J326)/RealAuthFY10!J326),"",(RealAuthFY11!J326-RealAuthFY10!J326)/RealAuthFY10!J326)</f>
        <v>0.8575992303327824</v>
      </c>
      <c r="K326" s="139">
        <f>IF(ISERROR((RealAuthFY11!K326-RealAuthFY10!K326)/RealAuthFY10!K326),"",(RealAuthFY11!K326-RealAuthFY10!K326)/RealAuthFY10!K326)</f>
        <v>-1</v>
      </c>
      <c r="L326" s="139">
        <f>IF(ISERROR((RealAuthFY11!L326-RealAuthFY10!L326)/RealAuthFY10!L326),"",(RealAuthFY11!L326-RealAuthFY10!L326)/RealAuthFY10!L326)</f>
        <v>0.40230530132964948</v>
      </c>
      <c r="M326" s="139" t="str">
        <f>IF(ISERROR((RealAuthFY11!M326-RealAuthFY10!M326)/RealAuthFY10!M326),"",(RealAuthFY11!M326-RealAuthFY10!M326)/RealAuthFY10!M326)</f>
        <v/>
      </c>
      <c r="N326" s="139">
        <f>IF(ISERROR((RealAuthFY11!N326-RealAuthFY10!N326)/RealAuthFY10!N326),"",(RealAuthFY11!N326-RealAuthFY10!N326)/RealAuthFY10!N326)</f>
        <v>0</v>
      </c>
      <c r="O326" s="139" t="str">
        <f>IF(ISERROR((RealAuthFY11!O326-RealAuthFY10!O326)/RealAuthFY10!O326),"",(RealAuthFY11!O326-RealAuthFY10!O326)/RealAuthFY10!O326)</f>
        <v/>
      </c>
      <c r="P326" s="139">
        <f>IF(ISERROR((RealAuthFY11!P326-RealAuthFY10!P326)/RealAuthFY10!P326),"",(RealAuthFY11!P326-RealAuthFY10!P326)/RealAuthFY10!P326)</f>
        <v>-0.23510619927473664</v>
      </c>
      <c r="Q326" s="139">
        <f>IF(ISERROR((RealAuthFY11!Q326-RealAuthFY10!Q326)/RealAuthFY10!Q326),"",(RealAuthFY11!Q326-RealAuthFY10!Q326)/RealAuthFY10!Q326)</f>
        <v>6.2352501007310081E-2</v>
      </c>
      <c r="R326" s="139">
        <f>IF(ISERROR((RealAuthFY11!R326-RealAuthFY10!R326)/RealAuthFY10!R326),"",(RealAuthFY11!R326-RealAuthFY10!R326)/RealAuthFY10!R326)</f>
        <v>22.784568680165524</v>
      </c>
      <c r="S326" s="139">
        <f>IF(ISERROR((RealAuthFY11!S326-RealAuthFY10!S326)/RealAuthFY10!S326),"",(RealAuthFY11!S326-RealAuthFY10!S326)/RealAuthFY10!S326)</f>
        <v>22.782535366146142</v>
      </c>
      <c r="T326" s="139">
        <f>IF(ISERROR((RealAuthFY11!T326-RealAuthFY10!T326)/RealAuthFY10!T326),"",(RealAuthFY11!T326-RealAuthFY10!T326)/RealAuthFY10!T326)</f>
        <v>22.784802138706095</v>
      </c>
      <c r="U326" s="139">
        <f>IF(ISERROR((RealAuthFY11!U326-RealAuthFY10!U326)/RealAuthFY10!U326),"",(RealAuthFY11!U326-RealAuthFY10!U326)/RealAuthFY10!U326)</f>
        <v>0.12202058691934242</v>
      </c>
    </row>
    <row r="327" spans="1:21" s="51" customFormat="1" ht="11.5" x14ac:dyDescent="0.25">
      <c r="A327" s="51">
        <f>'FY2016 RPDC '!A316</f>
        <v>319</v>
      </c>
      <c r="B327" s="51">
        <f>'FY2016 RPDC '!B316</f>
        <v>6822</v>
      </c>
      <c r="C327" s="51">
        <f>'FY2016 RPDC '!C316</f>
        <v>6822</v>
      </c>
      <c r="D327" s="56" t="str">
        <f>'FY2016 RPDC '!D316</f>
        <v>WAUKEE</v>
      </c>
      <c r="E327" s="139">
        <f>IF(ISERROR((RealAuthFY11!E327-RealAuthFY10!E327)/RealAuthFY10!E327),"",(RealAuthFY11!E327-RealAuthFY10!E327)/RealAuthFY10!E327)</f>
        <v>5.8477909417754374E-2</v>
      </c>
      <c r="F327" s="139">
        <f>IF(ISERROR((RealAuthFY11!F327-RealAuthFY10!F327)/RealAuthFY10!F327),"",(RealAuthFY11!F327-RealAuthFY10!F327)/RealAuthFY10!F327)</f>
        <v>1.2566760917373547E-2</v>
      </c>
      <c r="G327" s="139">
        <f>IF(ISERROR((RealAuthFY11!G327-RealAuthFY10!G327)/RealAuthFY10!G327),"",(RealAuthFY11!G327-RealAuthFY10!G327)/RealAuthFY10!G327)</f>
        <v>7.1779540116835974E-2</v>
      </c>
      <c r="H327" s="139" t="str">
        <f>IF(ISERROR((RealAuthFY11!H327-RealAuthFY10!H327)/RealAuthFY10!H327),"",(RealAuthFY11!H327-RealAuthFY10!H327)/RealAuthFY10!H327)</f>
        <v/>
      </c>
      <c r="I327" s="139">
        <f>IF(ISERROR((RealAuthFY11!I327-RealAuthFY10!I327)/RealAuthFY10!I327),"",(RealAuthFY11!I327-RealAuthFY10!I327)/RealAuthFY10!I327)</f>
        <v>7.1779540116835974E-2</v>
      </c>
      <c r="J327" s="139">
        <f>IF(ISERROR((RealAuthFY11!J327-RealAuthFY10!J327)/RealAuthFY10!J327),"",(RealAuthFY11!J327-RealAuthFY10!J327)/RealAuthFY10!J327)</f>
        <v>1.8535044099523411E-2</v>
      </c>
      <c r="K327" s="139">
        <f>IF(ISERROR((RealAuthFY11!K327-RealAuthFY10!K327)/RealAuthFY10!K327),"",(RealAuthFY11!K327-RealAuthFY10!K327)/RealAuthFY10!K327)</f>
        <v>-1</v>
      </c>
      <c r="L327" s="139">
        <f>IF(ISERROR((RealAuthFY11!L327-RealAuthFY10!L327)/RealAuthFY10!L327),"",(RealAuthFY11!L327-RealAuthFY10!L327)/RealAuthFY10!L327)</f>
        <v>1.9934130698561276E-2</v>
      </c>
      <c r="M327" s="139" t="str">
        <f>IF(ISERROR((RealAuthFY11!M327-RealAuthFY10!M327)/RealAuthFY10!M327),"",(RealAuthFY11!M327-RealAuthFY10!M327)/RealAuthFY10!M327)</f>
        <v/>
      </c>
      <c r="N327" s="139">
        <f>IF(ISERROR((RealAuthFY11!N327-RealAuthFY10!N327)/RealAuthFY10!N327),"",(RealAuthFY11!N327-RealAuthFY10!N327)/RealAuthFY10!N327)</f>
        <v>0</v>
      </c>
      <c r="O327" s="139" t="str">
        <f>IF(ISERROR((RealAuthFY11!O327-RealAuthFY10!O327)/RealAuthFY10!O327),"",(RealAuthFY11!O327-RealAuthFY10!O327)/RealAuthFY10!O327)</f>
        <v/>
      </c>
      <c r="P327" s="139">
        <f>IF(ISERROR((RealAuthFY11!P327-RealAuthFY10!P327)/RealAuthFY10!P327),"",(RealAuthFY11!P327-RealAuthFY10!P327)/RealAuthFY10!P327)</f>
        <v>-1</v>
      </c>
      <c r="Q327" s="139">
        <f>IF(ISERROR((RealAuthFY11!Q327-RealAuthFY10!Q327)/RealAuthFY10!Q327),"",(RealAuthFY11!Q327-RealAuthFY10!Q327)/RealAuthFY10!Q327)</f>
        <v>8.7929739411798727E-2</v>
      </c>
      <c r="R327" s="139">
        <f>IF(ISERROR((RealAuthFY11!R327-RealAuthFY10!R327)/RealAuthFY10!R327),"",(RealAuthFY11!R327-RealAuthFY10!R327)/RealAuthFY10!R327)</f>
        <v>11.153752484167612</v>
      </c>
      <c r="S327" s="139">
        <f>IF(ISERROR((RealAuthFY11!S327-RealAuthFY10!S327)/RealAuthFY10!S327),"",(RealAuthFY11!S327-RealAuthFY10!S327)/RealAuthFY10!S327)</f>
        <v>11.154525164970593</v>
      </c>
      <c r="T327" s="139">
        <f>IF(ISERROR((RealAuthFY11!T327-RealAuthFY10!T327)/RealAuthFY10!T327),"",(RealAuthFY11!T327-RealAuthFY10!T327)/RealAuthFY10!T327)</f>
        <v>11.154252856465893</v>
      </c>
      <c r="U327" s="139">
        <f>IF(ISERROR((RealAuthFY11!U327-RealAuthFY10!U327)/RealAuthFY10!U327),"",(RealAuthFY11!U327-RealAuthFY10!U327)/RealAuthFY10!U327)</f>
        <v>0.16580792951504147</v>
      </c>
    </row>
    <row r="328" spans="1:21" s="51" customFormat="1" ht="11.5" x14ac:dyDescent="0.25">
      <c r="A328" s="51">
        <f>'FY2016 RPDC '!A317</f>
        <v>320</v>
      </c>
      <c r="B328" s="51">
        <f>'FY2016 RPDC '!B317</f>
        <v>6840</v>
      </c>
      <c r="C328" s="51">
        <f>'FY2016 RPDC '!C317</f>
        <v>6840</v>
      </c>
      <c r="D328" s="56" t="str">
        <f>'FY2016 RPDC '!D317</f>
        <v>WAVERLY-SHELL ROCK</v>
      </c>
      <c r="E328" s="139">
        <f>IF(ISERROR((RealAuthFY11!E328-RealAuthFY10!E328)/RealAuthFY10!E328),"",(RealAuthFY11!E328-RealAuthFY10!E328)/RealAuthFY10!E328)</f>
        <v>2.0460615834299319E-2</v>
      </c>
      <c r="F328" s="139">
        <f>IF(ISERROR((RealAuthFY11!F328-RealAuthFY10!F328)/RealAuthFY10!F328),"",(RealAuthFY11!F328-RealAuthFY10!F328)/RealAuthFY10!F328)</f>
        <v>1.2566760917373547E-2</v>
      </c>
      <c r="G328" s="139">
        <f>IF(ISERROR((RealAuthFY11!G328-RealAuthFY10!G328)/RealAuthFY10!G328),"",(RealAuthFY11!G328-RealAuthFY10!G328)/RealAuthFY10!G328)</f>
        <v>3.3284484059362032E-2</v>
      </c>
      <c r="H328" s="139" t="str">
        <f>IF(ISERROR((RealAuthFY11!H328-RealAuthFY10!H328)/RealAuthFY10!H328),"",(RealAuthFY11!H328-RealAuthFY10!H328)/RealAuthFY10!H328)</f>
        <v/>
      </c>
      <c r="I328" s="139">
        <f>IF(ISERROR((RealAuthFY11!I328-RealAuthFY10!I328)/RealAuthFY10!I328),"",(RealAuthFY11!I328-RealAuthFY10!I328)/RealAuthFY10!I328)</f>
        <v>3.3284484059362032E-2</v>
      </c>
      <c r="J328" s="139">
        <f>IF(ISERROR((RealAuthFY11!J328-RealAuthFY10!J328)/RealAuthFY10!J328),"",(RealAuthFY11!J328-RealAuthFY10!J328)/RealAuthFY10!J328)</f>
        <v>9.5488519032208355E-2</v>
      </c>
      <c r="K328" s="139">
        <f>IF(ISERROR((RealAuthFY11!K328-RealAuthFY10!K328)/RealAuthFY10!K328),"",(RealAuthFY11!K328-RealAuthFY10!K328)/RealAuthFY10!K328)</f>
        <v>1.9937586685159502E-2</v>
      </c>
      <c r="L328" s="139">
        <f>IF(ISERROR((RealAuthFY11!L328-RealAuthFY10!L328)/RealAuthFY10!L328),"",(RealAuthFY11!L328-RealAuthFY10!L328)/RealAuthFY10!L328)</f>
        <v>0.20935456706954628</v>
      </c>
      <c r="M328" s="139" t="str">
        <f>IF(ISERROR((RealAuthFY11!M328-RealAuthFY10!M328)/RealAuthFY10!M328),"",(RealAuthFY11!M328-RealAuthFY10!M328)/RealAuthFY10!M328)</f>
        <v/>
      </c>
      <c r="N328" s="139">
        <f>IF(ISERROR((RealAuthFY11!N328-RealAuthFY10!N328)/RealAuthFY10!N328),"",(RealAuthFY11!N328-RealAuthFY10!N328)/RealAuthFY10!N328)</f>
        <v>0</v>
      </c>
      <c r="O328" s="139" t="str">
        <f>IF(ISERROR((RealAuthFY11!O328-RealAuthFY10!O328)/RealAuthFY10!O328),"",(RealAuthFY11!O328-RealAuthFY10!O328)/RealAuthFY10!O328)</f>
        <v/>
      </c>
      <c r="P328" s="139">
        <f>IF(ISERROR((RealAuthFY11!P328-RealAuthFY10!P328)/RealAuthFY10!P328),"",(RealAuthFY11!P328-RealAuthFY10!P328)/RealAuthFY10!P328)</f>
        <v>-1</v>
      </c>
      <c r="Q328" s="139" t="str">
        <f>IF(ISERROR((RealAuthFY11!Q328-RealAuthFY10!Q328)/RealAuthFY10!Q328),"",(RealAuthFY11!Q328-RealAuthFY10!Q328)/RealAuthFY10!Q328)</f>
        <v/>
      </c>
      <c r="R328" s="139">
        <f>IF(ISERROR((RealAuthFY11!R328-RealAuthFY10!R328)/RealAuthFY10!R328),"",(RealAuthFY11!R328-RealAuthFY10!R328)/RealAuthFY10!R328)</f>
        <v>2.5323808183692069</v>
      </c>
      <c r="S328" s="139">
        <f>IF(ISERROR((RealAuthFY11!S328-RealAuthFY10!S328)/RealAuthFY10!S328),"",(RealAuthFY11!S328-RealAuthFY10!S328)/RealAuthFY10!S328)</f>
        <v>2.5326446519268879</v>
      </c>
      <c r="T328" s="139">
        <f>IF(ISERROR((RealAuthFY11!T328-RealAuthFY10!T328)/RealAuthFY10!T328),"",(RealAuthFY11!T328-RealAuthFY10!T328)/RealAuthFY10!T328)</f>
        <v>2.5322162537196213</v>
      </c>
      <c r="U328" s="139">
        <f>IF(ISERROR((RealAuthFY11!U328-RealAuthFY10!U328)/RealAuthFY10!U328),"",(RealAuthFY11!U328-RealAuthFY10!U328)/RealAuthFY10!U328)</f>
        <v>0.10658139135258382</v>
      </c>
    </row>
    <row r="329" spans="1:21" s="51" customFormat="1" ht="11.5" x14ac:dyDescent="0.25">
      <c r="A329" s="51">
        <f>'FY2016 RPDC '!A318</f>
        <v>321</v>
      </c>
      <c r="B329" s="51">
        <f>'FY2016 RPDC '!B318</f>
        <v>6854</v>
      </c>
      <c r="C329" s="51">
        <f>'FY2016 RPDC '!C318</f>
        <v>6854</v>
      </c>
      <c r="D329" s="56" t="str">
        <f>'FY2016 RPDC '!D318</f>
        <v>WAYNE</v>
      </c>
      <c r="E329" s="139">
        <f>IF(ISERROR((RealAuthFY11!E329-RealAuthFY10!E329)/RealAuthFY10!E329),"",(RealAuthFY11!E329-RealAuthFY10!E329)/RealAuthFY10!E329)</f>
        <v>-2.3555804823331507E-2</v>
      </c>
      <c r="F329" s="139">
        <f>IF(ISERROR((RealAuthFY11!F329-RealAuthFY10!F329)/RealAuthFY10!F329),"",(RealAuthFY11!F329-RealAuthFY10!F329)/RealAuthFY10!F329)</f>
        <v>1.252152136484583E-2</v>
      </c>
      <c r="G329" s="139">
        <f>IF(ISERROR((RealAuthFY11!G329-RealAuthFY10!G329)/RealAuthFY10!G329),"",(RealAuthFY11!G329-RealAuthFY10!G329)/RealAuthFY10!G329)</f>
        <v>-1.1329209041994817E-2</v>
      </c>
      <c r="H329" s="139">
        <f>IF(ISERROR((RealAuthFY11!H329-RealAuthFY10!H329)/RealAuthFY10!H329),"",(RealAuthFY11!H329-RealAuthFY10!H329)/RealAuthFY10!H329)</f>
        <v>0.43643826978028422</v>
      </c>
      <c r="I329" s="139">
        <f>IF(ISERROR((RealAuthFY11!I329-RealAuthFY10!I329)/RealAuthFY10!I329),"",(RealAuthFY11!I329-RealAuthFY10!I329)/RealAuthFY10!I329)</f>
        <v>-4.7777347521970942E-3</v>
      </c>
      <c r="J329" s="139">
        <f>IF(ISERROR((RealAuthFY11!J329-RealAuthFY10!J329)/RealAuthFY10!J329),"",(RealAuthFY11!J329-RealAuthFY10!J329)/RealAuthFY10!J329)</f>
        <v>6.9150038626043372E-3</v>
      </c>
      <c r="K329" s="139">
        <f>IF(ISERROR((RealAuthFY11!K329-RealAuthFY10!K329)/RealAuthFY10!K329),"",(RealAuthFY11!K329-RealAuthFY10!K329)/RealAuthFY10!K329)</f>
        <v>-0.49024927929455653</v>
      </c>
      <c r="L329" s="139">
        <f>IF(ISERROR((RealAuthFY11!L329-RealAuthFY10!L329)/RealAuthFY10!L329),"",(RealAuthFY11!L329-RealAuthFY10!L329)/RealAuthFY10!L329)</f>
        <v>-2.1278616245548585E-2</v>
      </c>
      <c r="M329" s="139">
        <f>IF(ISERROR((RealAuthFY11!M329-RealAuthFY10!M329)/RealAuthFY10!M329),"",(RealAuthFY11!M329-RealAuthFY10!M329)/RealAuthFY10!M329)</f>
        <v>0.63120230625741902</v>
      </c>
      <c r="N329" s="139">
        <f>IF(ISERROR((RealAuthFY11!N329-RealAuthFY10!N329)/RealAuthFY10!N329),"",(RealAuthFY11!N329-RealAuthFY10!N329)/RealAuthFY10!N329)</f>
        <v>0</v>
      </c>
      <c r="O329" s="139" t="str">
        <f>IF(ISERROR((RealAuthFY11!O329-RealAuthFY10!O329)/RealAuthFY10!O329),"",(RealAuthFY11!O329-RealAuthFY10!O329)/RealAuthFY10!O329)</f>
        <v/>
      </c>
      <c r="P329" s="139">
        <f>IF(ISERROR((RealAuthFY11!P329-RealAuthFY10!P329)/RealAuthFY10!P329),"",(RealAuthFY11!P329-RealAuthFY10!P329)/RealAuthFY10!P329)</f>
        <v>-1</v>
      </c>
      <c r="Q329" s="139" t="str">
        <f>IF(ISERROR((RealAuthFY11!Q329-RealAuthFY10!Q329)/RealAuthFY10!Q329),"",(RealAuthFY11!Q329-RealAuthFY10!Q329)/RealAuthFY10!Q329)</f>
        <v/>
      </c>
      <c r="R329" s="139">
        <f>IF(ISERROR((RealAuthFY11!R329-RealAuthFY10!R329)/RealAuthFY10!R329),"",(RealAuthFY11!R329-RealAuthFY10!R329)/RealAuthFY10!R329)</f>
        <v>0.87719796122973914</v>
      </c>
      <c r="S329" s="139">
        <f>IF(ISERROR((RealAuthFY11!S329-RealAuthFY10!S329)/RealAuthFY10!S329),"",(RealAuthFY11!S329-RealAuthFY10!S329)/RealAuthFY10!S329)</f>
        <v>0.87709417379879562</v>
      </c>
      <c r="T329" s="139">
        <f>IF(ISERROR((RealAuthFY11!T329-RealAuthFY10!T329)/RealAuthFY10!T329),"",(RealAuthFY11!T329-RealAuthFY10!T329)/RealAuthFY10!T329)</f>
        <v>0.87729457950123402</v>
      </c>
      <c r="U329" s="139">
        <f>IF(ISERROR((RealAuthFY11!U329-RealAuthFY10!U329)/RealAuthFY10!U329),"",(RealAuthFY11!U329-RealAuthFY10!U329)/RealAuthFY10!U329)</f>
        <v>4.096550076717459E-2</v>
      </c>
    </row>
    <row r="330" spans="1:21" s="51" customFormat="1" ht="11.5" x14ac:dyDescent="0.25">
      <c r="A330" s="51">
        <f>'FY2016 RPDC '!A319</f>
        <v>322</v>
      </c>
      <c r="B330" s="51">
        <f>'FY2016 RPDC '!B319</f>
        <v>6867</v>
      </c>
      <c r="C330" s="51">
        <f>'FY2016 RPDC '!C319</f>
        <v>6867</v>
      </c>
      <c r="D330" s="56" t="str">
        <f>'FY2016 RPDC '!D319</f>
        <v>WEBSTER CITY</v>
      </c>
      <c r="E330" s="139">
        <f>IF(ISERROR((RealAuthFY11!E330-RealAuthFY10!E330)/RealAuthFY10!E330),"",(RealAuthFY11!E330-RealAuthFY10!E330)/RealAuthFY10!E330)</f>
        <v>-7.8094746353428012E-3</v>
      </c>
      <c r="F330" s="139">
        <f>IF(ISERROR((RealAuthFY11!F330-RealAuthFY10!F330)/RealAuthFY10!F330),"",(RealAuthFY11!F330-RealAuthFY10!F330)/RealAuthFY10!F330)</f>
        <v>1.2566760917373547E-2</v>
      </c>
      <c r="G330" s="139">
        <f>IF(ISERROR((RealAuthFY11!G330-RealAuthFY10!G330)/RealAuthFY10!G330),"",(RealAuthFY11!G330-RealAuthFY10!G330)/RealAuthFY10!G330)</f>
        <v>4.659187223981686E-3</v>
      </c>
      <c r="H330" s="139" t="str">
        <f>IF(ISERROR((RealAuthFY11!H330-RealAuthFY10!H330)/RealAuthFY10!H330),"",(RealAuthFY11!H330-RealAuthFY10!H330)/RealAuthFY10!H330)</f>
        <v/>
      </c>
      <c r="I330" s="139">
        <f>IF(ISERROR((RealAuthFY11!I330-RealAuthFY10!I330)/RealAuthFY10!I330),"",(RealAuthFY11!I330-RealAuthFY10!I330)/RealAuthFY10!I330)</f>
        <v>1.0000000000000075E-2</v>
      </c>
      <c r="J330" s="139">
        <f>IF(ISERROR((RealAuthFY11!J330-RealAuthFY10!J330)/RealAuthFY10!J330),"",(RealAuthFY11!J330-RealAuthFY10!J330)/RealAuthFY10!J330)</f>
        <v>-0.10162474196045539</v>
      </c>
      <c r="K330" s="139">
        <f>IF(ISERROR((RealAuthFY11!K330-RealAuthFY10!K330)/RealAuthFY10!K330),"",(RealAuthFY11!K330-RealAuthFY10!K330)/RealAuthFY10!K330)</f>
        <v>1.9937586685159502E-2</v>
      </c>
      <c r="L330" s="139">
        <f>IF(ISERROR((RealAuthFY11!L330-RealAuthFY10!L330)/RealAuthFY10!L330),"",(RealAuthFY11!L330-RealAuthFY10!L330)/RealAuthFY10!L330)</f>
        <v>-0.49003120665742023</v>
      </c>
      <c r="M330" s="139">
        <f>IF(ISERROR((RealAuthFY11!M330-RealAuthFY10!M330)/RealAuthFY10!M330),"",(RealAuthFY11!M330-RealAuthFY10!M330)/RealAuthFY10!M330)</f>
        <v>-0.74501560332871009</v>
      </c>
      <c r="N330" s="139">
        <f>IF(ISERROR((RealAuthFY11!N330-RealAuthFY10!N330)/RealAuthFY10!N330),"",(RealAuthFY11!N330-RealAuthFY10!N330)/RealAuthFY10!N330)</f>
        <v>0</v>
      </c>
      <c r="O330" s="139" t="str">
        <f>IF(ISERROR((RealAuthFY11!O330-RealAuthFY10!O330)/RealAuthFY10!O330),"",(RealAuthFY11!O330-RealAuthFY10!O330)/RealAuthFY10!O330)</f>
        <v/>
      </c>
      <c r="P330" s="139">
        <f>IF(ISERROR((RealAuthFY11!P330-RealAuthFY10!P330)/RealAuthFY10!P330),"",(RealAuthFY11!P330-RealAuthFY10!P330)/RealAuthFY10!P330)</f>
        <v>1.0398751733703189</v>
      </c>
      <c r="Q330" s="139" t="str">
        <f>IF(ISERROR((RealAuthFY11!Q330-RealAuthFY10!Q330)/RealAuthFY10!Q330),"",(RealAuthFY11!Q330-RealAuthFY10!Q330)/RealAuthFY10!Q330)</f>
        <v/>
      </c>
      <c r="R330" s="139">
        <f>IF(ISERROR((RealAuthFY11!R330-RealAuthFY10!R330)/RealAuthFY10!R330),"",(RealAuthFY11!R330-RealAuthFY10!R330)/RealAuthFY10!R330)</f>
        <v>3.0855841673086224</v>
      </c>
      <c r="S330" s="139">
        <f>IF(ISERROR((RealAuthFY11!S330-RealAuthFY10!S330)/RealAuthFY10!S330),"",(RealAuthFY11!S330-RealAuthFY10!S330)/RealAuthFY10!S330)</f>
        <v>3.0856545941675502</v>
      </c>
      <c r="T330" s="139">
        <f>IF(ISERROR((RealAuthFY11!T330-RealAuthFY10!T330)/RealAuthFY10!T330),"",(RealAuthFY11!T330-RealAuthFY10!T330)/RealAuthFY10!T330)</f>
        <v>3.0856066750114595</v>
      </c>
      <c r="U330" s="139">
        <f>IF(ISERROR((RealAuthFY11!U330-RealAuthFY10!U330)/RealAuthFY10!U330),"",(RealAuthFY11!U330-RealAuthFY10!U330)/RealAuthFY10!U330)</f>
        <v>9.1551341826157165E-2</v>
      </c>
    </row>
    <row r="331" spans="1:21" s="51" customFormat="1" ht="11.5" x14ac:dyDescent="0.25">
      <c r="A331" s="51">
        <f>'FY2016 RPDC '!A320</f>
        <v>323</v>
      </c>
      <c r="B331" s="51">
        <f>'FY2016 RPDC '!B320</f>
        <v>6921</v>
      </c>
      <c r="C331" s="51">
        <f>'FY2016 RPDC '!C320</f>
        <v>6921</v>
      </c>
      <c r="D331" s="56" t="str">
        <f>'FY2016 RPDC '!D320</f>
        <v>WEST BEND-MALLARD</v>
      </c>
      <c r="E331" s="139">
        <f>IF(ISERROR((RealAuthFY11!E331-RealAuthFY10!E331)/RealAuthFY10!E331),"",(RealAuthFY11!E331-RealAuthFY10!E331)/RealAuthFY10!E331)</f>
        <v>7.0769230769230765E-2</v>
      </c>
      <c r="F331" s="139">
        <f>IF(ISERROR((RealAuthFY11!F331-RealAuthFY10!F331)/RealAuthFY10!F331),"",(RealAuthFY11!F331-RealAuthFY10!F331)/RealAuthFY10!F331)</f>
        <v>1.2464942349641633E-2</v>
      </c>
      <c r="G331" s="139">
        <f>IF(ISERROR((RealAuthFY11!G331-RealAuthFY10!G331)/RealAuthFY10!G331),"",(RealAuthFY11!G331-RealAuthFY10!G331)/RealAuthFY10!G331)</f>
        <v>8.4116307500539347E-2</v>
      </c>
      <c r="H331" s="139" t="str">
        <f>IF(ISERROR((RealAuthFY11!H331-RealAuthFY10!H331)/RealAuthFY10!H331),"",(RealAuthFY11!H331-RealAuthFY10!H331)/RealAuthFY10!H331)</f>
        <v/>
      </c>
      <c r="I331" s="139">
        <f>IF(ISERROR((RealAuthFY11!I331-RealAuthFY10!I331)/RealAuthFY10!I331),"",(RealAuthFY11!I331-RealAuthFY10!I331)/RealAuthFY10!I331)</f>
        <v>8.4116307500539347E-2</v>
      </c>
      <c r="J331" s="139">
        <f>IF(ISERROR((RealAuthFY11!J331-RealAuthFY10!J331)/RealAuthFY10!J331),"",(RealAuthFY11!J331-RealAuthFY10!J331)/RealAuthFY10!J331)</f>
        <v>0.23383445024353994</v>
      </c>
      <c r="K331" s="139">
        <f>IF(ISERROR((RealAuthFY11!K331-RealAuthFY10!K331)/RealAuthFY10!K331),"",(RealAuthFY11!K331-RealAuthFY10!K331)/RealAuthFY10!K331)</f>
        <v>-0.10755461165048544</v>
      </c>
      <c r="L331" s="139">
        <f>IF(ISERROR((RealAuthFY11!L331-RealAuthFY10!L331)/RealAuthFY10!L331),"",(RealAuthFY11!L331-RealAuthFY10!L331)/RealAuthFY10!L331)</f>
        <v>-1.6953772833240014E-2</v>
      </c>
      <c r="M331" s="139">
        <f>IF(ISERROR((RealAuthFY11!M331-RealAuthFY10!M331)/RealAuthFY10!M331),"",(RealAuthFY11!M331-RealAuthFY10!M331)/RealAuthFY10!M331)</f>
        <v>-0.49003120665742023</v>
      </c>
      <c r="N331" s="139">
        <f>IF(ISERROR((RealAuthFY11!N331-RealAuthFY10!N331)/RealAuthFY10!N331),"",(RealAuthFY11!N331-RealAuthFY10!N331)/RealAuthFY10!N331)</f>
        <v>0</v>
      </c>
      <c r="O331" s="139" t="str">
        <f>IF(ISERROR((RealAuthFY11!O331-RealAuthFY10!O331)/RealAuthFY10!O331),"",(RealAuthFY11!O331-RealAuthFY10!O331)/RealAuthFY10!O331)</f>
        <v/>
      </c>
      <c r="P331" s="139">
        <f>IF(ISERROR((RealAuthFY11!P331-RealAuthFY10!P331)/RealAuthFY10!P331),"",(RealAuthFY11!P331-RealAuthFY10!P331)/RealAuthFY10!P331)</f>
        <v>-1</v>
      </c>
      <c r="Q331" s="139" t="str">
        <f>IF(ISERROR((RealAuthFY11!Q331-RealAuthFY10!Q331)/RealAuthFY10!Q331),"",(RealAuthFY11!Q331-RealAuthFY10!Q331)/RealAuthFY10!Q331)</f>
        <v/>
      </c>
      <c r="R331" s="139">
        <f>IF(ISERROR((RealAuthFY11!R331-RealAuthFY10!R331)/RealAuthFY10!R331),"",(RealAuthFY11!R331-RealAuthFY10!R331)/RealAuthFY10!R331)</f>
        <v>1.9558797303156898E-8</v>
      </c>
      <c r="S331" s="139">
        <f>IF(ISERROR((RealAuthFY11!S331-RealAuthFY10!S331)/RealAuthFY10!S331),"",(RealAuthFY11!S331-RealAuthFY10!S331)/RealAuthFY10!S331)</f>
        <v>2.8044601748585667E-6</v>
      </c>
      <c r="T331" s="139">
        <f>IF(ISERROR((RealAuthFY11!T331-RealAuthFY10!T331)/RealAuthFY10!T331),"",(RealAuthFY11!T331-RealAuthFY10!T331)/RealAuthFY10!T331)</f>
        <v>-2.984547037557832E-6</v>
      </c>
      <c r="U331" s="139">
        <f>IF(ISERROR((RealAuthFY11!U331-RealAuthFY10!U331)/RealAuthFY10!U331),"",(RealAuthFY11!U331-RealAuthFY10!U331)/RealAuthFY10!U331)</f>
        <v>9.6227566796542888E-2</v>
      </c>
    </row>
    <row r="332" spans="1:21" s="51" customFormat="1" ht="11.5" x14ac:dyDescent="0.25">
      <c r="A332" s="51">
        <f>'FY2016 RPDC '!A321</f>
        <v>324</v>
      </c>
      <c r="B332" s="51">
        <f>'FY2016 RPDC '!B321</f>
        <v>6930</v>
      </c>
      <c r="C332" s="51">
        <f>'FY2016 RPDC '!C321</f>
        <v>6930</v>
      </c>
      <c r="D332" s="56" t="str">
        <f>'FY2016 RPDC '!D321</f>
        <v>WEST BRANCH</v>
      </c>
      <c r="E332" s="139">
        <f>IF(ISERROR((RealAuthFY11!E332-RealAuthFY10!E332)/RealAuthFY10!E332),"",(RealAuthFY11!E332-RealAuthFY10!E332)/RealAuthFY10!E332)</f>
        <v>-1.4508791343907482E-2</v>
      </c>
      <c r="F332" s="139">
        <f>IF(ISERROR((RealAuthFY11!F332-RealAuthFY10!F332)/RealAuthFY10!F332),"",(RealAuthFY11!F332-RealAuthFY10!F332)/RealAuthFY10!F332)</f>
        <v>1.2503907471084715E-2</v>
      </c>
      <c r="G332" s="139">
        <f>IF(ISERROR((RealAuthFY11!G332-RealAuthFY10!G332)/RealAuthFY10!G332),"",(RealAuthFY11!G332-RealAuthFY10!G332)/RealAuthFY10!G332)</f>
        <v>-2.1862237539283708E-3</v>
      </c>
      <c r="H332" s="139" t="str">
        <f>IF(ISERROR((RealAuthFY11!H332-RealAuthFY10!H332)/RealAuthFY10!H332),"",(RealAuthFY11!H332-RealAuthFY10!H332)/RealAuthFY10!H332)</f>
        <v/>
      </c>
      <c r="I332" s="139">
        <f>IF(ISERROR((RealAuthFY11!I332-RealAuthFY10!I332)/RealAuthFY10!I332),"",(RealAuthFY11!I332-RealAuthFY10!I332)/RealAuthFY10!I332)</f>
        <v>9.999999999999943E-3</v>
      </c>
      <c r="J332" s="139">
        <f>IF(ISERROR((RealAuthFY11!J332-RealAuthFY10!J332)/RealAuthFY10!J332),"",(RealAuthFY11!J332-RealAuthFY10!J332)/RealAuthFY10!J332)</f>
        <v>8.6706855198735E-2</v>
      </c>
      <c r="K332" s="139">
        <f>IF(ISERROR((RealAuthFY11!K332-RealAuthFY10!K332)/RealAuthFY10!K332),"",(RealAuthFY11!K332-RealAuthFY10!K332)/RealAuthFY10!K332)</f>
        <v>1.0390359809911744</v>
      </c>
      <c r="L332" s="139">
        <f>IF(ISERROR((RealAuthFY11!L332-RealAuthFY10!L332)/RealAuthFY10!L332),"",(RealAuthFY11!L332-RealAuthFY10!L332)/RealAuthFY10!L332)</f>
        <v>-3.9625318345317045E-2</v>
      </c>
      <c r="M332" s="139">
        <f>IF(ISERROR((RealAuthFY11!M332-RealAuthFY10!M332)/RealAuthFY10!M332),"",(RealAuthFY11!M332-RealAuthFY10!M332)/RealAuthFY10!M332)</f>
        <v>-1</v>
      </c>
      <c r="N332" s="139">
        <f>IF(ISERROR((RealAuthFY11!N332-RealAuthFY10!N332)/RealAuthFY10!N332),"",(RealAuthFY11!N332-RealAuthFY10!N332)/RealAuthFY10!N332)</f>
        <v>0</v>
      </c>
      <c r="O332" s="139" t="str">
        <f>IF(ISERROR((RealAuthFY11!O332-RealAuthFY10!O332)/RealAuthFY10!O332),"",(RealAuthFY11!O332-RealAuthFY10!O332)/RealAuthFY10!O332)</f>
        <v/>
      </c>
      <c r="P332" s="139">
        <f>IF(ISERROR((RealAuthFY11!P332-RealAuthFY10!P332)/RealAuthFY10!P332),"",(RealAuthFY11!P332-RealAuthFY10!P332)/RealAuthFY10!P332)</f>
        <v>-1</v>
      </c>
      <c r="Q332" s="139" t="str">
        <f>IF(ISERROR((RealAuthFY11!Q332-RealAuthFY10!Q332)/RealAuthFY10!Q332),"",(RealAuthFY11!Q332-RealAuthFY10!Q332)/RealAuthFY10!Q332)</f>
        <v/>
      </c>
      <c r="R332" s="139">
        <f>IF(ISERROR((RealAuthFY11!R332-RealAuthFY10!R332)/RealAuthFY10!R332),"",(RealAuthFY11!R332-RealAuthFY10!R332)/RealAuthFY10!R332)</f>
        <v>0.56017229242939692</v>
      </c>
      <c r="S332" s="139">
        <f>IF(ISERROR((RealAuthFY11!S332-RealAuthFY10!S332)/RealAuthFY10!S332),"",(RealAuthFY11!S332-RealAuthFY10!S332)/RealAuthFY10!S332)</f>
        <v>0.5601970589535229</v>
      </c>
      <c r="T332" s="139">
        <f>IF(ISERROR((RealAuthFY11!T332-RealAuthFY10!T332)/RealAuthFY10!T332),"",(RealAuthFY11!T332-RealAuthFY10!T332)/RealAuthFY10!T332)</f>
        <v>0.56016156192210731</v>
      </c>
      <c r="U332" s="139">
        <f>IF(ISERROR((RealAuthFY11!U332-RealAuthFY10!U332)/RealAuthFY10!U332),"",(RealAuthFY11!U332-RealAuthFY10!U332)/RealAuthFY10!U332)</f>
        <v>4.9063012949180251E-2</v>
      </c>
    </row>
    <row r="333" spans="1:21" s="51" customFormat="1" ht="11.5" x14ac:dyDescent="0.25">
      <c r="A333" s="51">
        <f>'FY2016 RPDC '!A322</f>
        <v>325</v>
      </c>
      <c r="B333" s="51">
        <f>'FY2016 RPDC '!B322</f>
        <v>6937</v>
      </c>
      <c r="C333" s="51">
        <f>'FY2016 RPDC '!C322</f>
        <v>6937</v>
      </c>
      <c r="D333" s="56" t="str">
        <f>'FY2016 RPDC '!D322</f>
        <v>WEST BURLINGTON</v>
      </c>
      <c r="E333" s="139">
        <f>IF(ISERROR((RealAuthFY11!E333-RealAuthFY10!E333)/RealAuthFY10!E333),"",(RealAuthFY11!E333-RealAuthFY10!E333)/RealAuthFY10!E333)</f>
        <v>-3.2425691124506384E-2</v>
      </c>
      <c r="F333" s="139">
        <f>IF(ISERROR((RealAuthFY11!F333-RealAuthFY10!F333)/RealAuthFY10!F333),"",(RealAuthFY11!F333-RealAuthFY10!F333)/RealAuthFY10!F333)</f>
        <v>1.2566760917373547E-2</v>
      </c>
      <c r="G333" s="139">
        <f>IF(ISERROR((RealAuthFY11!G333-RealAuthFY10!G333)/RealAuthFY10!G333),"",(RealAuthFY11!G333-RealAuthFY10!G333)/RealAuthFY10!G333)</f>
        <v>-2.0266544072631742E-2</v>
      </c>
      <c r="H333" s="139" t="str">
        <f>IF(ISERROR((RealAuthFY11!H333-RealAuthFY10!H333)/RealAuthFY10!H333),"",(RealAuthFY11!H333-RealAuthFY10!H333)/RealAuthFY10!H333)</f>
        <v/>
      </c>
      <c r="I333" s="139">
        <f>IF(ISERROR((RealAuthFY11!I333-RealAuthFY10!I333)/RealAuthFY10!I333),"",(RealAuthFY11!I333-RealAuthFY10!I333)/RealAuthFY10!I333)</f>
        <v>1.0000000000000024E-2</v>
      </c>
      <c r="J333" s="139">
        <f>IF(ISERROR((RealAuthFY11!J333-RealAuthFY10!J333)/RealAuthFY10!J333),"",(RealAuthFY11!J333-RealAuthFY10!J333)/RealAuthFY10!J333)</f>
        <v>0.22718812610041889</v>
      </c>
      <c r="K333" s="139">
        <f>IF(ISERROR((RealAuthFY11!K333-RealAuthFY10!K333)/RealAuthFY10!K333),"",(RealAuthFY11!K333-RealAuthFY10!K333)/RealAuthFY10!K333)</f>
        <v>38.264416436464089</v>
      </c>
      <c r="L333" s="139">
        <f>IF(ISERROR((RealAuthFY11!L333-RealAuthFY10!L333)/RealAuthFY10!L333),"",(RealAuthFY11!L333-RealAuthFY10!L333)/RealAuthFY10!L333)</f>
        <v>-0.20185263031467693</v>
      </c>
      <c r="M333" s="139">
        <f>IF(ISERROR((RealAuthFY11!M333-RealAuthFY10!M333)/RealAuthFY10!M333),"",(RealAuthFY11!M333-RealAuthFY10!M333)/RealAuthFY10!M333)</f>
        <v>64.780645718232037</v>
      </c>
      <c r="N333" s="139">
        <f>IF(ISERROR((RealAuthFY11!N333-RealAuthFY10!N333)/RealAuthFY10!N333),"",(RealAuthFY11!N333-RealAuthFY10!N333)/RealAuthFY10!N333)</f>
        <v>0</v>
      </c>
      <c r="O333" s="139">
        <f>IF(ISERROR((RealAuthFY11!O333-RealAuthFY10!O333)/RealAuthFY10!O333),"",(RealAuthFY11!O333-RealAuthFY10!O333)/RealAuthFY10!O333)</f>
        <v>0</v>
      </c>
      <c r="P333" s="139" t="str">
        <f>IF(ISERROR((RealAuthFY11!P333-RealAuthFY10!P333)/RealAuthFY10!P333),"",(RealAuthFY11!P333-RealAuthFY10!P333)/RealAuthFY10!P333)</f>
        <v/>
      </c>
      <c r="Q333" s="139" t="str">
        <f>IF(ISERROR((RealAuthFY11!Q333-RealAuthFY10!Q333)/RealAuthFY10!Q333),"",(RealAuthFY11!Q333-RealAuthFY10!Q333)/RealAuthFY10!Q333)</f>
        <v/>
      </c>
      <c r="R333" s="139">
        <f>IF(ISERROR((RealAuthFY11!R333-RealAuthFY10!R333)/RealAuthFY10!R333),"",(RealAuthFY11!R333-RealAuthFY10!R333)/RealAuthFY10!R333)</f>
        <v>-6.6938742584381265E-7</v>
      </c>
      <c r="S333" s="139">
        <f>IF(ISERROR((RealAuthFY11!S333-RealAuthFY10!S333)/RealAuthFY10!S333),"",(RealAuthFY11!S333-RealAuthFY10!S333)/RealAuthFY10!S333)</f>
        <v>-1.069767306163729E-5</v>
      </c>
      <c r="T333" s="139">
        <f>IF(ISERROR((RealAuthFY11!T333-RealAuthFY10!T333)/RealAuthFY10!T333),"",(RealAuthFY11!T333-RealAuthFY10!T333)/RealAuthFY10!T333)</f>
        <v>-1.695581806076258E-5</v>
      </c>
      <c r="U333" s="139">
        <f>IF(ISERROR((RealAuthFY11!U333-RealAuthFY10!U333)/RealAuthFY10!U333),"",(RealAuthFY11!U333-RealAuthFY10!U333)/RealAuthFY10!U333)</f>
        <v>-4.9670629088638056E-2</v>
      </c>
    </row>
    <row r="334" spans="1:21" s="51" customFormat="1" ht="11.5" x14ac:dyDescent="0.25">
      <c r="A334" s="51">
        <f>'FY2016 RPDC '!A323</f>
        <v>326</v>
      </c>
      <c r="B334" s="51">
        <f>'FY2016 RPDC '!B323</f>
        <v>6943</v>
      </c>
      <c r="C334" s="51">
        <f>'FY2016 RPDC '!C323</f>
        <v>6943</v>
      </c>
      <c r="D334" s="56" t="str">
        <f>'FY2016 RPDC '!D323</f>
        <v>WEST CENTRAL</v>
      </c>
      <c r="E334" s="139">
        <f>IF(ISERROR((RealAuthFY11!E334-RealAuthFY10!E334)/RealAuthFY10!E334),"",(RealAuthFY11!E334-RealAuthFY10!E334)/RealAuthFY10!E334)</f>
        <v>-4.8045894585872995E-2</v>
      </c>
      <c r="F334" s="139">
        <f>IF(ISERROR((RealAuthFY11!F334-RealAuthFY10!F334)/RealAuthFY10!F334),"",(RealAuthFY11!F334-RealAuthFY10!F334)/RealAuthFY10!F334)</f>
        <v>1.2566760917373547E-2</v>
      </c>
      <c r="G334" s="139">
        <f>IF(ISERROR((RealAuthFY11!G334-RealAuthFY10!G334)/RealAuthFY10!G334),"",(RealAuthFY11!G334-RealAuthFY10!G334)/RealAuthFY10!G334)</f>
        <v>-3.6082697776428529E-2</v>
      </c>
      <c r="H334" s="139">
        <f>IF(ISERROR((RealAuthFY11!H334-RealAuthFY10!H334)/RealAuthFY10!H334),"",(RealAuthFY11!H334-RealAuthFY10!H334)/RealAuthFY10!H334)</f>
        <v>0.46910329843966059</v>
      </c>
      <c r="I334" s="139">
        <f>IF(ISERROR((RealAuthFY11!I334-RealAuthFY10!I334)/RealAuthFY10!I334),"",(RealAuthFY11!I334-RealAuthFY10!I334)/RealAuthFY10!I334)</f>
        <v>-2.0718027272181163E-2</v>
      </c>
      <c r="J334" s="139">
        <f>IF(ISERROR((RealAuthFY11!J334-RealAuthFY10!J334)/RealAuthFY10!J334),"",(RealAuthFY11!J334-RealAuthFY10!J334)/RealAuthFY10!J334)</f>
        <v>-2.9815466323872671E-2</v>
      </c>
      <c r="K334" s="139">
        <f>IF(ISERROR((RealAuthFY11!K334-RealAuthFY10!K334)/RealAuthFY10!K334),"",(RealAuthFY11!K334-RealAuthFY10!K334)/RealAuthFY10!K334)</f>
        <v>1.5498439667128987</v>
      </c>
      <c r="L334" s="139">
        <f>IF(ISERROR((RealAuthFY11!L334-RealAuthFY10!L334)/RealAuthFY10!L334),"",(RealAuthFY11!L334-RealAuthFY10!L334)/RealAuthFY10!L334)</f>
        <v>-5.8519150752160458E-2</v>
      </c>
      <c r="M334" s="139" t="str">
        <f>IF(ISERROR((RealAuthFY11!M334-RealAuthFY10!M334)/RealAuthFY10!M334),"",(RealAuthFY11!M334-RealAuthFY10!M334)/RealAuthFY10!M334)</f>
        <v/>
      </c>
      <c r="N334" s="139">
        <f>IF(ISERROR((RealAuthFY11!N334-RealAuthFY10!N334)/RealAuthFY10!N334),"",(RealAuthFY11!N334-RealAuthFY10!N334)/RealAuthFY10!N334)</f>
        <v>0</v>
      </c>
      <c r="O334" s="139" t="str">
        <f>IF(ISERROR((RealAuthFY11!O334-RealAuthFY10!O334)/RealAuthFY10!O334),"",(RealAuthFY11!O334-RealAuthFY10!O334)/RealAuthFY10!O334)</f>
        <v/>
      </c>
      <c r="P334" s="139" t="str">
        <f>IF(ISERROR((RealAuthFY11!P334-RealAuthFY10!P334)/RealAuthFY10!P334),"",(RealAuthFY11!P334-RealAuthFY10!P334)/RealAuthFY10!P334)</f>
        <v/>
      </c>
      <c r="Q334" s="139">
        <f>IF(ISERROR((RealAuthFY11!Q334-RealAuthFY10!Q334)/RealAuthFY10!Q334),"",(RealAuthFY11!Q334-RealAuthFY10!Q334)/RealAuthFY10!Q334)</f>
        <v>-0.34432583713096893</v>
      </c>
      <c r="R334" s="139">
        <f>IF(ISERROR((RealAuthFY11!R334-RealAuthFY10!R334)/RealAuthFY10!R334),"",(RealAuthFY11!R334-RealAuthFY10!R334)/RealAuthFY10!R334)</f>
        <v>0.22761588822593151</v>
      </c>
      <c r="S334" s="139">
        <f>IF(ISERROR((RealAuthFY11!S334-RealAuthFY10!S334)/RealAuthFY10!S334),"",(RealAuthFY11!S334-RealAuthFY10!S334)/RealAuthFY10!S334)</f>
        <v>0.22769780629916697</v>
      </c>
      <c r="T334" s="139">
        <f>IF(ISERROR((RealAuthFY11!T334-RealAuthFY10!T334)/RealAuthFY10!T334),"",(RealAuthFY11!T334-RealAuthFY10!T334)/RealAuthFY10!T334)</f>
        <v>0.22763787993610277</v>
      </c>
      <c r="U334" s="139">
        <f>IF(ISERROR((RealAuthFY11!U334-RealAuthFY10!U334)/RealAuthFY10!U334),"",(RealAuthFY11!U334-RealAuthFY10!U334)/RealAuthFY10!U334)</f>
        <v>-2.0071158247895422E-2</v>
      </c>
    </row>
    <row r="335" spans="1:21" s="51" customFormat="1" ht="11.5" x14ac:dyDescent="0.25">
      <c r="A335" s="51">
        <f>'FY2016 RPDC '!A324</f>
        <v>327</v>
      </c>
      <c r="B335" s="51">
        <f>'FY2016 RPDC '!B324</f>
        <v>6264</v>
      </c>
      <c r="C335" s="51">
        <f>'FY2016 RPDC '!C324</f>
        <v>6264</v>
      </c>
      <c r="D335" s="56" t="str">
        <f>'FY2016 RPDC '!D324</f>
        <v>WEST CENTRAL VALLEY</v>
      </c>
      <c r="E335" s="139">
        <f>IF(ISERROR((RealAuthFY11!E335-RealAuthFY10!E335)/RealAuthFY10!E335),"",(RealAuthFY11!E335-RealAuthFY10!E335)/RealAuthFY10!E335)</f>
        <v>1.6203455306363367E-2</v>
      </c>
      <c r="F335" s="139">
        <f>IF(ISERROR((RealAuthFY11!F335-RealAuthFY10!F335)/RealAuthFY10!F335),"",(RealAuthFY11!F335-RealAuthFY10!F335)/RealAuthFY10!F335)</f>
        <v>1.2437810945273632E-2</v>
      </c>
      <c r="G335" s="139">
        <f>IF(ISERROR((RealAuthFY11!G335-RealAuthFY10!G335)/RealAuthFY10!G335),"",(RealAuthFY11!G335-RealAuthFY10!G335)/RealAuthFY10!G335)</f>
        <v>2.8842767436199748E-2</v>
      </c>
      <c r="H335" s="139" t="str">
        <f>IF(ISERROR((RealAuthFY11!H335-RealAuthFY10!H335)/RealAuthFY10!H335),"",(RealAuthFY11!H335-RealAuthFY10!H335)/RealAuthFY10!H335)</f>
        <v/>
      </c>
      <c r="I335" s="139">
        <f>IF(ISERROR((RealAuthFY11!I335-RealAuthFY10!I335)/RealAuthFY10!I335),"",(RealAuthFY11!I335-RealAuthFY10!I335)/RealAuthFY10!I335)</f>
        <v>2.8842767436199748E-2</v>
      </c>
      <c r="J335" s="139">
        <f>IF(ISERROR((RealAuthFY11!J335-RealAuthFY10!J335)/RealAuthFY10!J335),"",(RealAuthFY11!J335-RealAuthFY10!J335)/RealAuthFY10!J335)</f>
        <v>-2.353982886136595E-2</v>
      </c>
      <c r="K335" s="139">
        <f>IF(ISERROR((RealAuthFY11!K335-RealAuthFY10!K335)/RealAuthFY10!K335),"",(RealAuthFY11!K335-RealAuthFY10!K335)/RealAuthFY10!K335)</f>
        <v>-0.13704289148944648</v>
      </c>
      <c r="L335" s="139">
        <f>IF(ISERROR((RealAuthFY11!L335-RealAuthFY10!L335)/RealAuthFY10!L335),"",(RealAuthFY11!L335-RealAuthFY10!L335)/RealAuthFY10!L335)</f>
        <v>-5.2988627673483488E-2</v>
      </c>
      <c r="M335" s="139">
        <f>IF(ISERROR((RealAuthFY11!M335-RealAuthFY10!M335)/RealAuthFY10!M335),"",(RealAuthFY11!M335-RealAuthFY10!M335)/RealAuthFY10!M335)</f>
        <v>0.49579232141829277</v>
      </c>
      <c r="N335" s="139">
        <f>IF(ISERROR((RealAuthFY11!N335-RealAuthFY10!N335)/RealAuthFY10!N335),"",(RealAuthFY11!N335-RealAuthFY10!N335)/RealAuthFY10!N335)</f>
        <v>0</v>
      </c>
      <c r="O335" s="139" t="str">
        <f>IF(ISERROR((RealAuthFY11!O335-RealAuthFY10!O335)/RealAuthFY10!O335),"",(RealAuthFY11!O335-RealAuthFY10!O335)/RealAuthFY10!O335)</f>
        <v/>
      </c>
      <c r="P335" s="139">
        <f>IF(ISERROR((RealAuthFY11!P335-RealAuthFY10!P335)/RealAuthFY10!P335),"",(RealAuthFY11!P335-RealAuthFY10!P335)/RealAuthFY10!P335)</f>
        <v>-0.73003748209696595</v>
      </c>
      <c r="Q335" s="139" t="str">
        <f>IF(ISERROR((RealAuthFY11!Q335-RealAuthFY10!Q335)/RealAuthFY10!Q335),"",(RealAuthFY11!Q335-RealAuthFY10!Q335)/RealAuthFY10!Q335)</f>
        <v/>
      </c>
      <c r="R335" s="139">
        <f>IF(ISERROR((RealAuthFY11!R335-RealAuthFY10!R335)/RealAuthFY10!R335),"",(RealAuthFY11!R335-RealAuthFY10!R335)/RealAuthFY10!R335)</f>
        <v>0.25008550291878384</v>
      </c>
      <c r="S335" s="139">
        <f>IF(ISERROR((RealAuthFY11!S335-RealAuthFY10!S335)/RealAuthFY10!S335),"",(RealAuthFY11!S335-RealAuthFY10!S335)/RealAuthFY10!S335)</f>
        <v>0.25019253839712952</v>
      </c>
      <c r="T335" s="139">
        <f>IF(ISERROR((RealAuthFY11!T335-RealAuthFY10!T335)/RealAuthFY10!T335),"",(RealAuthFY11!T335-RealAuthFY10!T335)/RealAuthFY10!T335)</f>
        <v>0.25012103545539732</v>
      </c>
      <c r="U335" s="139">
        <f>IF(ISERROR((RealAuthFY11!U335-RealAuthFY10!U335)/RealAuthFY10!U335),"",(RealAuthFY11!U335-RealAuthFY10!U335)/RealAuthFY10!U335)</f>
        <v>4.5460288221744215E-2</v>
      </c>
    </row>
    <row r="336" spans="1:21" s="51" customFormat="1" ht="11.5" x14ac:dyDescent="0.25">
      <c r="A336" s="51">
        <f>'FY2016 RPDC '!A325</f>
        <v>328</v>
      </c>
      <c r="B336" s="51">
        <f>'FY2016 RPDC '!B325</f>
        <v>6950</v>
      </c>
      <c r="C336" s="51">
        <f>'FY2016 RPDC '!C325</f>
        <v>6950</v>
      </c>
      <c r="D336" s="56" t="str">
        <f>'FY2016 RPDC '!D325</f>
        <v>WEST DELAWARE</v>
      </c>
      <c r="E336" s="139">
        <f>IF(ISERROR((RealAuthFY11!E336-RealAuthFY10!E336)/RealAuthFY10!E336),"",(RealAuthFY11!E336-RealAuthFY10!E336)/RealAuthFY10!E336)</f>
        <v>-1.7212372201371902E-2</v>
      </c>
      <c r="F336" s="139">
        <f>IF(ISERROR((RealAuthFY11!F336-RealAuthFY10!F336)/RealAuthFY10!F336),"",(RealAuthFY11!F336-RealAuthFY10!F336)/RealAuthFY10!F336)</f>
        <v>1.2560841576385618E-2</v>
      </c>
      <c r="G336" s="139">
        <f>IF(ISERROR((RealAuthFY11!G336-RealAuthFY10!G336)/RealAuthFY10!G336),"",(RealAuthFY11!G336-RealAuthFY10!G336)/RealAuthFY10!G336)</f>
        <v>-4.8677729469890629E-3</v>
      </c>
      <c r="H336" s="139" t="str">
        <f>IF(ISERROR((RealAuthFY11!H336-RealAuthFY10!H336)/RealAuthFY10!H336),"",(RealAuthFY11!H336-RealAuthFY10!H336)/RealAuthFY10!H336)</f>
        <v/>
      </c>
      <c r="I336" s="139">
        <f>IF(ISERROR((RealAuthFY11!I336-RealAuthFY10!I336)/RealAuthFY10!I336),"",(RealAuthFY11!I336-RealAuthFY10!I336)/RealAuthFY10!I336)</f>
        <v>9.9999999999999326E-3</v>
      </c>
      <c r="J336" s="139">
        <f>IF(ISERROR((RealAuthFY11!J336-RealAuthFY10!J336)/RealAuthFY10!J336),"",(RealAuthFY11!J336-RealAuthFY10!J336)/RealAuthFY10!J336)</f>
        <v>-0.14917776515776038</v>
      </c>
      <c r="K336" s="139">
        <f>IF(ISERROR((RealAuthFY11!K336-RealAuthFY10!K336)/RealAuthFY10!K336),"",(RealAuthFY11!K336-RealAuthFY10!K336)/RealAuthFY10!K336)</f>
        <v>-0.32014677215915605</v>
      </c>
      <c r="L336" s="139">
        <f>IF(ISERROR((RealAuthFY11!L336-RealAuthFY10!L336)/RealAuthFY10!L336),"",(RealAuthFY11!L336-RealAuthFY10!L336)/RealAuthFY10!L336)</f>
        <v>0.17912044203646371</v>
      </c>
      <c r="M336" s="139" t="str">
        <f>IF(ISERROR((RealAuthFY11!M336-RealAuthFY10!M336)/RealAuthFY10!M336),"",(RealAuthFY11!M336-RealAuthFY10!M336)/RealAuthFY10!M336)</f>
        <v/>
      </c>
      <c r="N336" s="139">
        <f>IF(ISERROR((RealAuthFY11!N336-RealAuthFY10!N336)/RealAuthFY10!N336),"",(RealAuthFY11!N336-RealAuthFY10!N336)/RealAuthFY10!N336)</f>
        <v>0</v>
      </c>
      <c r="O336" s="139" t="str">
        <f>IF(ISERROR((RealAuthFY11!O336-RealAuthFY10!O336)/RealAuthFY10!O336),"",(RealAuthFY11!O336-RealAuthFY10!O336)/RealAuthFY10!O336)</f>
        <v/>
      </c>
      <c r="P336" s="139">
        <f>IF(ISERROR((RealAuthFY11!P336-RealAuthFY10!P336)/RealAuthFY10!P336),"",(RealAuthFY11!P336-RealAuthFY10!P336)/RealAuthFY10!P336)</f>
        <v>7.4410904712762335E-2</v>
      </c>
      <c r="Q336" s="139" t="str">
        <f>IF(ISERROR((RealAuthFY11!Q336-RealAuthFY10!Q336)/RealAuthFY10!Q336),"",(RealAuthFY11!Q336-RealAuthFY10!Q336)/RealAuthFY10!Q336)</f>
        <v/>
      </c>
      <c r="R336" s="139">
        <f>IF(ISERROR((RealAuthFY11!R336-RealAuthFY10!R336)/RealAuthFY10!R336),"",(RealAuthFY11!R336-RealAuthFY10!R336)/RealAuthFY10!R336)</f>
        <v>1.2137342207759112</v>
      </c>
      <c r="S336" s="139">
        <f>IF(ISERROR((RealAuthFY11!S336-RealAuthFY10!S336)/RealAuthFY10!S336),"",(RealAuthFY11!S336-RealAuthFY10!S336)/RealAuthFY10!S336)</f>
        <v>1.2136815727316534</v>
      </c>
      <c r="T336" s="139">
        <f>IF(ISERROR((RealAuthFY11!T336-RealAuthFY10!T336)/RealAuthFY10!T336),"",(RealAuthFY11!T336-RealAuthFY10!T336)/RealAuthFY10!T336)</f>
        <v>1.2138526541920531</v>
      </c>
      <c r="U336" s="139">
        <f>IF(ISERROR((RealAuthFY11!U336-RealAuthFY10!U336)/RealAuthFY10!U336),"",(RealAuthFY11!U336-RealAuthFY10!U336)/RealAuthFY10!U336)</f>
        <v>6.8700125027782985E-2</v>
      </c>
    </row>
    <row r="337" spans="1:21" s="51" customFormat="1" ht="11.5" x14ac:dyDescent="0.25">
      <c r="A337" s="51">
        <f>'FY2016 RPDC '!A326</f>
        <v>329</v>
      </c>
      <c r="B337" s="51">
        <f>'FY2016 RPDC '!B326</f>
        <v>6957</v>
      </c>
      <c r="C337" s="51">
        <f>'FY2016 RPDC '!C326</f>
        <v>6957</v>
      </c>
      <c r="D337" s="56" t="str">
        <f>'FY2016 RPDC '!D326</f>
        <v>WEST DES MOINES</v>
      </c>
      <c r="E337" s="139">
        <f>IF(ISERROR((RealAuthFY11!E337-RealAuthFY10!E337)/RealAuthFY10!E337),"",(RealAuthFY11!E337-RealAuthFY10!E337)/RealAuthFY10!E337)</f>
        <v>1.0127672733698615E-2</v>
      </c>
      <c r="F337" s="139">
        <f>IF(ISERROR((RealAuthFY11!F337-RealAuthFY10!F337)/RealAuthFY10!F337),"",(RealAuthFY11!F337-RealAuthFY10!F337)/RealAuthFY10!F337)</f>
        <v>1.2566760917373547E-2</v>
      </c>
      <c r="G337" s="139">
        <f>IF(ISERROR((RealAuthFY11!G337-RealAuthFY10!G337)/RealAuthFY10!G337),"",(RealAuthFY11!G337-RealAuthFY10!G337)/RealAuthFY10!G337)</f>
        <v>2.2821712790927071E-2</v>
      </c>
      <c r="H337" s="139" t="str">
        <f>IF(ISERROR((RealAuthFY11!H337-RealAuthFY10!H337)/RealAuthFY10!H337),"",(RealAuthFY11!H337-RealAuthFY10!H337)/RealAuthFY10!H337)</f>
        <v/>
      </c>
      <c r="I337" s="139">
        <f>IF(ISERROR((RealAuthFY11!I337-RealAuthFY10!I337)/RealAuthFY10!I337),"",(RealAuthFY11!I337-RealAuthFY10!I337)/RealAuthFY10!I337)</f>
        <v>2.2821712790927071E-2</v>
      </c>
      <c r="J337" s="139">
        <f>IF(ISERROR((RealAuthFY11!J337-RealAuthFY10!J337)/RealAuthFY10!J337),"",(RealAuthFY11!J337-RealAuthFY10!J337)/RealAuthFY10!J337)</f>
        <v>8.9771151178918054E-2</v>
      </c>
      <c r="K337" s="139">
        <f>IF(ISERROR((RealAuthFY11!K337-RealAuthFY10!K337)/RealAuthFY10!K337),"",(RealAuthFY11!K337-RealAuthFY10!K337)/RealAuthFY10!K337)</f>
        <v>-0.44367040726264029</v>
      </c>
      <c r="L337" s="139">
        <f>IF(ISERROR((RealAuthFY11!L337-RealAuthFY10!L337)/RealAuthFY10!L337),"",(RealAuthFY11!L337-RealAuthFY10!L337)/RealAuthFY10!L337)</f>
        <v>0.11223963072906534</v>
      </c>
      <c r="M337" s="139">
        <f>IF(ISERROR((RealAuthFY11!M337-RealAuthFY10!M337)/RealAuthFY10!M337),"",(RealAuthFY11!M337-RealAuthFY10!M337)/RealAuthFY10!M337)</f>
        <v>-0.66002080443828015</v>
      </c>
      <c r="N337" s="139">
        <f>IF(ISERROR((RealAuthFY11!N337-RealAuthFY10!N337)/RealAuthFY10!N337),"",(RealAuthFY11!N337-RealAuthFY10!N337)/RealAuthFY10!N337)</f>
        <v>0</v>
      </c>
      <c r="O337" s="139" t="str">
        <f>IF(ISERROR((RealAuthFY11!O337-RealAuthFY10!O337)/RealAuthFY10!O337),"",(RealAuthFY11!O337-RealAuthFY10!O337)/RealAuthFY10!O337)</f>
        <v/>
      </c>
      <c r="P337" s="139">
        <f>IF(ISERROR((RealAuthFY11!P337-RealAuthFY10!P337)/RealAuthFY10!P337),"",(RealAuthFY11!P337-RealAuthFY10!P337)/RealAuthFY10!P337)</f>
        <v>-0.19742616129692361</v>
      </c>
      <c r="Q337" s="139">
        <f>IF(ISERROR((RealAuthFY11!Q337-RealAuthFY10!Q337)/RealAuthFY10!Q337),"",(RealAuthFY11!Q337-RealAuthFY10!Q337)/RealAuthFY10!Q337)</f>
        <v>8.4490598500675917E-2</v>
      </c>
      <c r="R337" s="139">
        <f>IF(ISERROR((RealAuthFY11!R337-RealAuthFY10!R337)/RealAuthFY10!R337),"",(RealAuthFY11!R337-RealAuthFY10!R337)/RealAuthFY10!R337)</f>
        <v>4.2724460019131758</v>
      </c>
      <c r="S337" s="139">
        <f>IF(ISERROR((RealAuthFY11!S337-RealAuthFY10!S337)/RealAuthFY10!S337),"",(RealAuthFY11!S337-RealAuthFY10!S337)/RealAuthFY10!S337)</f>
        <v>4.2722148107988831</v>
      </c>
      <c r="T337" s="139">
        <f>IF(ISERROR((RealAuthFY11!T337-RealAuthFY10!T337)/RealAuthFY10!T337),"",(RealAuthFY11!T337-RealAuthFY10!T337)/RealAuthFY10!T337)</f>
        <v>4.2725389630114909</v>
      </c>
      <c r="U337" s="139">
        <f>IF(ISERROR((RealAuthFY11!U337-RealAuthFY10!U337)/RealAuthFY10!U337),"",(RealAuthFY11!U337-RealAuthFY10!U337)/RealAuthFY10!U337)</f>
        <v>0.10149326758395891</v>
      </c>
    </row>
    <row r="338" spans="1:21" s="51" customFormat="1" ht="11.5" x14ac:dyDescent="0.25">
      <c r="A338" s="51">
        <f>'FY2016 RPDC '!A327</f>
        <v>330</v>
      </c>
      <c r="B338" s="51">
        <f>'FY2016 RPDC '!B327</f>
        <v>5922</v>
      </c>
      <c r="C338" s="51">
        <f>'FY2016 RPDC '!C327</f>
        <v>5922</v>
      </c>
      <c r="D338" s="56" t="str">
        <f>'FY2016 RPDC '!D327</f>
        <v>WEST FORK</v>
      </c>
      <c r="E338" s="139">
        <f>IF(ISERROR((RealAuthFY11!E338-RealAuthFY10!E338)/RealAuthFY10!E338),"",(RealAuthFY11!E338-RealAuthFY10!E338)/RealAuthFY10!E338)</f>
        <v>1.9702984855168325E-2</v>
      </c>
      <c r="F338" s="139">
        <f>IF(ISERROR((RealAuthFY11!F338-RealAuthFY10!F338)/RealAuthFY10!F338),"",(RealAuthFY11!F338-RealAuthFY10!F338)/RealAuthFY10!F338)</f>
        <v>1.2457178449081284E-2</v>
      </c>
      <c r="G338" s="139">
        <f>IF(ISERROR((RealAuthFY11!G338-RealAuthFY10!G338)/RealAuthFY10!G338),"",(RealAuthFY11!G338-RealAuthFY10!G338)/RealAuthFY10!G338)</f>
        <v>3.2405654178196637E-2</v>
      </c>
      <c r="H338" s="139">
        <f>IF(ISERROR((RealAuthFY11!H338-RealAuthFY10!H338)/RealAuthFY10!H338),"",(RealAuthFY11!H338-RealAuthFY10!H338)/RealAuthFY10!H338)</f>
        <v>-1</v>
      </c>
      <c r="I338" s="139">
        <f>IF(ISERROR((RealAuthFY11!I338-RealAuthFY10!I338)/RealAuthFY10!I338),"",(RealAuthFY11!I338-RealAuthFY10!I338)/RealAuthFY10!I338)</f>
        <v>1.9408412927216134E-2</v>
      </c>
      <c r="J338" s="139">
        <f>IF(ISERROR((RealAuthFY11!J338-RealAuthFY10!J338)/RealAuthFY10!J338),"",(RealAuthFY11!J338-RealAuthFY10!J338)/RealAuthFY10!J338)</f>
        <v>6.2938907862926441E-2</v>
      </c>
      <c r="K338" s="139">
        <f>IF(ISERROR((RealAuthFY11!K338-RealAuthFY10!K338)/RealAuthFY10!K338),"",(RealAuthFY11!K338-RealAuthFY10!K338)/RealAuthFY10!K338)</f>
        <v>-6.10098408295357E-2</v>
      </c>
      <c r="L338" s="139">
        <f>IF(ISERROR((RealAuthFY11!L338-RealAuthFY10!L338)/RealAuthFY10!L338),"",(RealAuthFY11!L338-RealAuthFY10!L338)/RealAuthFY10!L338)</f>
        <v>-1.7270436863440652E-2</v>
      </c>
      <c r="M338" s="139">
        <f>IF(ISERROR((RealAuthFY11!M338-RealAuthFY10!M338)/RealAuthFY10!M338),"",(RealAuthFY11!M338-RealAuthFY10!M338)/RealAuthFY10!M338)</f>
        <v>0.25530779899711936</v>
      </c>
      <c r="N338" s="139">
        <f>IF(ISERROR((RealAuthFY11!N338-RealAuthFY10!N338)/RealAuthFY10!N338),"",(RealAuthFY11!N338-RealAuthFY10!N338)/RealAuthFY10!N338)</f>
        <v>0</v>
      </c>
      <c r="O338" s="139" t="str">
        <f>IF(ISERROR((RealAuthFY11!O338-RealAuthFY10!O338)/RealAuthFY10!O338),"",(RealAuthFY11!O338-RealAuthFY10!O338)/RealAuthFY10!O338)</f>
        <v/>
      </c>
      <c r="P338" s="139">
        <f>IF(ISERROR((RealAuthFY11!P338-RealAuthFY10!P338)/RealAuthFY10!P338),"",(RealAuthFY11!P338-RealAuthFY10!P338)/RealAuthFY10!P338)</f>
        <v>-0.10680021994435739</v>
      </c>
      <c r="Q338" s="139">
        <f>IF(ISERROR((RealAuthFY11!Q338-RealAuthFY10!Q338)/RealAuthFY10!Q338),"",(RealAuthFY11!Q338-RealAuthFY10!Q338)/RealAuthFY10!Q338)</f>
        <v>0.18631038451323534</v>
      </c>
      <c r="R338" s="139">
        <f>IF(ISERROR((RealAuthFY11!R338-RealAuthFY10!R338)/RealAuthFY10!R338),"",(RealAuthFY11!R338-RealAuthFY10!R338)/RealAuthFY10!R338)</f>
        <v>1.5853492228694576E-8</v>
      </c>
      <c r="S338" s="139">
        <f>IF(ISERROR((RealAuthFY11!S338-RealAuthFY10!S338)/RealAuthFY10!S338),"",(RealAuthFY11!S338-RealAuthFY10!S338)/RealAuthFY10!S338)</f>
        <v>-2.3968756175103933E-7</v>
      </c>
      <c r="T338" s="139">
        <f>IF(ISERROR((RealAuthFY11!T338-RealAuthFY10!T338)/RealAuthFY10!T338),"",(RealAuthFY11!T338-RealAuthFY10!T338)/RealAuthFY10!T338)</f>
        <v>-1.0790280040694738E-8</v>
      </c>
      <c r="U338" s="139">
        <f>IF(ISERROR((RealAuthFY11!U338-RealAuthFY10!U338)/RealAuthFY10!U338),"",(RealAuthFY11!U338-RealAuthFY10!U338)/RealAuthFY10!U338)</f>
        <v>6.9761123156781906E-4</v>
      </c>
    </row>
    <row r="339" spans="1:21" s="51" customFormat="1" ht="11.5" x14ac:dyDescent="0.25">
      <c r="A339" s="51">
        <f>'FY2016 RPDC '!A328</f>
        <v>331</v>
      </c>
      <c r="B339" s="51">
        <f>'FY2016 RPDC '!B328</f>
        <v>819</v>
      </c>
      <c r="C339" s="51">
        <f>'FY2016 RPDC '!C328</f>
        <v>819</v>
      </c>
      <c r="D339" s="56" t="str">
        <f>'FY2016 RPDC '!D328</f>
        <v>WEST HANCOCK</v>
      </c>
      <c r="E339" s="139">
        <f>IF(ISERROR((RealAuthFY11!E339-RealAuthFY10!E339)/RealAuthFY10!E339),"",(RealAuthFY11!E339-RealAuthFY10!E339)/RealAuthFY10!E339)</f>
        <v>4.4418172605978641E-2</v>
      </c>
      <c r="F339" s="139">
        <f>IF(ISERROR((RealAuthFY11!F339-RealAuthFY10!F339)/RealAuthFY10!F339),"",(RealAuthFY11!F339-RealAuthFY10!F339)/RealAuthFY10!F339)</f>
        <v>1.2531328320802004E-2</v>
      </c>
      <c r="G339" s="139">
        <f>IF(ISERROR((RealAuthFY11!G339-RealAuthFY10!G339)/RealAuthFY10!G339),"",(RealAuthFY11!G339-RealAuthFY10!G339)/RealAuthFY10!G339)</f>
        <v>5.7506231537532253E-2</v>
      </c>
      <c r="H339" s="139">
        <f>IF(ISERROR((RealAuthFY11!H339-RealAuthFY10!H339)/RealAuthFY10!H339),"",(RealAuthFY11!H339-RealAuthFY10!H339)/RealAuthFY10!H339)</f>
        <v>-1</v>
      </c>
      <c r="I339" s="139">
        <f>IF(ISERROR((RealAuthFY11!I339-RealAuthFY10!I339)/RealAuthFY10!I339),"",(RealAuthFY11!I339-RealAuthFY10!I339)/RealAuthFY10!I339)</f>
        <v>5.1012694172459752E-2</v>
      </c>
      <c r="J339" s="139">
        <f>IF(ISERROR((RealAuthFY11!J339-RealAuthFY10!J339)/RealAuthFY10!J339),"",(RealAuthFY11!J339-RealAuthFY10!J339)/RealAuthFY10!J339)</f>
        <v>0.25480871033657654</v>
      </c>
      <c r="K339" s="139">
        <f>IF(ISERROR((RealAuthFY11!K339-RealAuthFY10!K339)/RealAuthFY10!K339),"",(RealAuthFY11!K339-RealAuthFY10!K339)/RealAuthFY10!K339)</f>
        <v>-8.2056171983356449E-2</v>
      </c>
      <c r="L339" s="139">
        <f>IF(ISERROR((RealAuthFY11!L339-RealAuthFY10!L339)/RealAuthFY10!L339),"",(RealAuthFY11!L339-RealAuthFY10!L339)/RealAuthFY10!L339)</f>
        <v>-1.4455657517014506E-2</v>
      </c>
      <c r="M339" s="139">
        <f>IF(ISERROR((RealAuthFY11!M339-RealAuthFY10!M339)/RealAuthFY10!M339),"",(RealAuthFY11!M339-RealAuthFY10!M339)/RealAuthFY10!M339)</f>
        <v>1.9937586685159502E-2</v>
      </c>
      <c r="N339" s="139">
        <f>IF(ISERROR((RealAuthFY11!N339-RealAuthFY10!N339)/RealAuthFY10!N339),"",(RealAuthFY11!N339-RealAuthFY10!N339)/RealAuthFY10!N339)</f>
        <v>0</v>
      </c>
      <c r="O339" s="139" t="str">
        <f>IF(ISERROR((RealAuthFY11!O339-RealAuthFY10!O339)/RealAuthFY10!O339),"",(RealAuthFY11!O339-RealAuthFY10!O339)/RealAuthFY10!O339)</f>
        <v/>
      </c>
      <c r="P339" s="139">
        <f>IF(ISERROR((RealAuthFY11!P339-RealAuthFY10!P339)/RealAuthFY10!P339),"",(RealAuthFY11!P339-RealAuthFY10!P339)/RealAuthFY10!P339)</f>
        <v>-0.28982123593774078</v>
      </c>
      <c r="Q339" s="139" t="str">
        <f>IF(ISERROR((RealAuthFY11!Q339-RealAuthFY10!Q339)/RealAuthFY10!Q339),"",(RealAuthFY11!Q339-RealAuthFY10!Q339)/RealAuthFY10!Q339)</f>
        <v/>
      </c>
      <c r="R339" s="139">
        <f>IF(ISERROR((RealAuthFY11!R339-RealAuthFY10!R339)/RealAuthFY10!R339),"",(RealAuthFY11!R339-RealAuthFY10!R339)/RealAuthFY10!R339)</f>
        <v>7.1901406605349903E-8</v>
      </c>
      <c r="S339" s="139">
        <f>IF(ISERROR((RealAuthFY11!S339-RealAuthFY10!S339)/RealAuthFY10!S339),"",(RealAuthFY11!S339-RealAuthFY10!S339)/RealAuthFY10!S339)</f>
        <v>3.8523487194531196E-7</v>
      </c>
      <c r="T339" s="139">
        <f>IF(ISERROR((RealAuthFY11!T339-RealAuthFY10!T339)/RealAuthFY10!T339),"",(RealAuthFY11!T339-RealAuthFY10!T339)/RealAuthFY10!T339)</f>
        <v>1.4571927764039689E-6</v>
      </c>
      <c r="U339" s="139">
        <f>IF(ISERROR((RealAuthFY11!U339-RealAuthFY10!U339)/RealAuthFY10!U339),"",(RealAuthFY11!U339-RealAuthFY10!U339)/RealAuthFY10!U339)</f>
        <v>-2.9727714973031796E-2</v>
      </c>
    </row>
    <row r="340" spans="1:21" s="51" customFormat="1" ht="11.5" x14ac:dyDescent="0.25">
      <c r="A340" s="51">
        <f>'FY2016 RPDC '!A329</f>
        <v>332</v>
      </c>
      <c r="B340" s="51">
        <f>'FY2016 RPDC '!B329</f>
        <v>6969</v>
      </c>
      <c r="C340" s="51">
        <f>'FY2016 RPDC '!C329</f>
        <v>6969</v>
      </c>
      <c r="D340" s="56" t="str">
        <f>'FY2016 RPDC '!D329</f>
        <v>WEST HARRISON</v>
      </c>
      <c r="E340" s="139">
        <f>IF(ISERROR((RealAuthFY11!E340-RealAuthFY10!E340)/RealAuthFY10!E340),"",(RealAuthFY11!E340-RealAuthFY10!E340)/RealAuthFY10!E340)</f>
        <v>-3.0406290956749731E-2</v>
      </c>
      <c r="F340" s="139">
        <f>IF(ISERROR((RealAuthFY11!F340-RealAuthFY10!F340)/RealAuthFY10!F340),"",(RealAuthFY11!F340-RealAuthFY10!F340)/RealAuthFY10!F340)</f>
        <v>1.2239902080783354E-2</v>
      </c>
      <c r="G340" s="139">
        <f>IF(ISERROR((RealAuthFY11!G340-RealAuthFY10!G340)/RealAuthFY10!G340),"",(RealAuthFY11!G340-RealAuthFY10!G340)/RealAuthFY10!G340)</f>
        <v>-1.853855889991678E-2</v>
      </c>
      <c r="H340" s="139">
        <f>IF(ISERROR((RealAuthFY11!H340-RealAuthFY10!H340)/RealAuthFY10!H340),"",(RealAuthFY11!H340-RealAuthFY10!H340)/RealAuthFY10!H340)</f>
        <v>-0.50372455348736689</v>
      </c>
      <c r="I340" s="139">
        <f>IF(ISERROR((RealAuthFY11!I340-RealAuthFY10!I340)/RealAuthFY10!I340),"",(RealAuthFY11!I340-RealAuthFY10!I340)/RealAuthFY10!I340)</f>
        <v>-4.4922208995275902E-2</v>
      </c>
      <c r="J340" s="139">
        <f>IF(ISERROR((RealAuthFY11!J340-RealAuthFY10!J340)/RealAuthFY10!J340),"",(RealAuthFY11!J340-RealAuthFY10!J340)/RealAuthFY10!J340)</f>
        <v>-6.8752638243984809E-2</v>
      </c>
      <c r="K340" s="139">
        <f>IF(ISERROR((RealAuthFY11!K340-RealAuthFY10!K340)/RealAuthFY10!K340),"",(RealAuthFY11!K340-RealAuthFY10!K340)/RealAuthFY10!K340)</f>
        <v>-0.8980062413314841</v>
      </c>
      <c r="L340" s="139">
        <f>IF(ISERROR((RealAuthFY11!L340-RealAuthFY10!L340)/RealAuthFY10!L340),"",(RealAuthFY11!L340-RealAuthFY10!L340)/RealAuthFY10!L340)</f>
        <v>0.14216575669073239</v>
      </c>
      <c r="M340" s="139">
        <f>IF(ISERROR((RealAuthFY11!M340-RealAuthFY10!M340)/RealAuthFY10!M340),"",(RealAuthFY11!M340-RealAuthFY10!M340)/RealAuthFY10!M340)</f>
        <v>0.33866808252427183</v>
      </c>
      <c r="N340" s="139">
        <f>IF(ISERROR((RealAuthFY11!N340-RealAuthFY10!N340)/RealAuthFY10!N340),"",(RealAuthFY11!N340-RealAuthFY10!N340)/RealAuthFY10!N340)</f>
        <v>0</v>
      </c>
      <c r="O340" s="139" t="str">
        <f>IF(ISERROR((RealAuthFY11!O340-RealAuthFY10!O340)/RealAuthFY10!O340),"",(RealAuthFY11!O340-RealAuthFY10!O340)/RealAuthFY10!O340)</f>
        <v/>
      </c>
      <c r="P340" s="139">
        <f>IF(ISERROR((RealAuthFY11!P340-RealAuthFY10!P340)/RealAuthFY10!P340),"",(RealAuthFY11!P340-RealAuthFY10!P340)/RealAuthFY10!P340)</f>
        <v>-0.1500520110957004</v>
      </c>
      <c r="Q340" s="139" t="str">
        <f>IF(ISERROR((RealAuthFY11!Q340-RealAuthFY10!Q340)/RealAuthFY10!Q340),"",(RealAuthFY11!Q340-RealAuthFY10!Q340)/RealAuthFY10!Q340)</f>
        <v/>
      </c>
      <c r="R340" s="139">
        <f>IF(ISERROR((RealAuthFY11!R340-RealAuthFY10!R340)/RealAuthFY10!R340),"",(RealAuthFY11!R340-RealAuthFY10!R340)/RealAuthFY10!R340)</f>
        <v>4.1620078193536854E-7</v>
      </c>
      <c r="S340" s="139">
        <f>IF(ISERROR((RealAuthFY11!S340-RealAuthFY10!S340)/RealAuthFY10!S340),"",(RealAuthFY11!S340-RealAuthFY10!S340)/RealAuthFY10!S340)</f>
        <v>-1.3986282091334507E-6</v>
      </c>
      <c r="T340" s="139">
        <f>IF(ISERROR((RealAuthFY11!T340-RealAuthFY10!T340)/RealAuthFY10!T340),"",(RealAuthFY11!T340-RealAuthFY10!T340)/RealAuthFY10!T340)</f>
        <v>4.1891775576832958E-6</v>
      </c>
      <c r="U340" s="139">
        <f>IF(ISERROR((RealAuthFY11!U340-RealAuthFY10!U340)/RealAuthFY10!U340),"",(RealAuthFY11!U340-RealAuthFY10!U340)/RealAuthFY10!U340)</f>
        <v>5.5028952512659289E-2</v>
      </c>
    </row>
    <row r="341" spans="1:21" s="51" customFormat="1" ht="11.5" x14ac:dyDescent="0.25">
      <c r="A341" s="51">
        <f>'FY2016 RPDC '!A330</f>
        <v>333</v>
      </c>
      <c r="B341" s="51">
        <f>'FY2016 RPDC '!B330</f>
        <v>6975</v>
      </c>
      <c r="C341" s="51">
        <f>'FY2016 RPDC '!C330</f>
        <v>6975</v>
      </c>
      <c r="D341" s="56" t="str">
        <f>'FY2016 RPDC '!D330</f>
        <v>WEST LIBERTY</v>
      </c>
      <c r="E341" s="139">
        <f>IF(ISERROR((RealAuthFY11!E341-RealAuthFY10!E341)/RealAuthFY10!E341),"",(RealAuthFY11!E341-RealAuthFY10!E341)/RealAuthFY10!E341)</f>
        <v>2.1347287980729143E-2</v>
      </c>
      <c r="F341" s="139">
        <f>IF(ISERROR((RealAuthFY11!F341-RealAuthFY10!F341)/RealAuthFY10!F341),"",(RealAuthFY11!F341-RealAuthFY10!F341)/RealAuthFY10!F341)</f>
        <v>1.2566760917373547E-2</v>
      </c>
      <c r="G341" s="139">
        <f>IF(ISERROR((RealAuthFY11!G341-RealAuthFY10!G341)/RealAuthFY10!G341),"",(RealAuthFY11!G341-RealAuthFY10!G341)/RealAuthFY10!G341)</f>
        <v>3.4182369138313268E-2</v>
      </c>
      <c r="H341" s="139" t="str">
        <f>IF(ISERROR((RealAuthFY11!H341-RealAuthFY10!H341)/RealAuthFY10!H341),"",(RealAuthFY11!H341-RealAuthFY10!H341)/RealAuthFY10!H341)</f>
        <v/>
      </c>
      <c r="I341" s="139">
        <f>IF(ISERROR((RealAuthFY11!I341-RealAuthFY10!I341)/RealAuthFY10!I341),"",(RealAuthFY11!I341-RealAuthFY10!I341)/RealAuthFY10!I341)</f>
        <v>3.4182369138313268E-2</v>
      </c>
      <c r="J341" s="139">
        <f>IF(ISERROR((RealAuthFY11!J341-RealAuthFY10!J341)/RealAuthFY10!J341),"",(RealAuthFY11!J341-RealAuthFY10!J341)/RealAuthFY10!J341)</f>
        <v>-0.25204576976421639</v>
      </c>
      <c r="K341" s="139">
        <f>IF(ISERROR((RealAuthFY11!K341-RealAuthFY10!K341)/RealAuthFY10!K341),"",(RealAuthFY11!K341-RealAuthFY10!K341)/RealAuthFY10!K341)</f>
        <v>-1</v>
      </c>
      <c r="L341" s="139">
        <f>IF(ISERROR((RealAuthFY11!L341-RealAuthFY10!L341)/RealAuthFY10!L341),"",(RealAuthFY11!L341-RealAuthFY10!L341)/RealAuthFY10!L341)</f>
        <v>-0.1760504201680673</v>
      </c>
      <c r="M341" s="139">
        <f>IF(ISERROR((RealAuthFY11!M341-RealAuthFY10!M341)/RealAuthFY10!M341),"",(RealAuthFY11!M341-RealAuthFY10!M341)/RealAuthFY10!M341)</f>
        <v>-0.66002080443828015</v>
      </c>
      <c r="N341" s="139" t="str">
        <f>IF(ISERROR((RealAuthFY11!N341-RealAuthFY10!N341)/RealAuthFY10!N341),"",(RealAuthFY11!N341-RealAuthFY10!N341)/RealAuthFY10!N341)</f>
        <v/>
      </c>
      <c r="O341" s="139">
        <f>IF(ISERROR((RealAuthFY11!O341-RealAuthFY10!O341)/RealAuthFY10!O341),"",(RealAuthFY11!O341-RealAuthFY10!O341)/RealAuthFY10!O341)</f>
        <v>0</v>
      </c>
      <c r="P341" s="139">
        <f>IF(ISERROR((RealAuthFY11!P341-RealAuthFY10!P341)/RealAuthFY10!P341),"",(RealAuthFY11!P341-RealAuthFY10!P341)/RealAuthFY10!P341)</f>
        <v>-0.38803744798890427</v>
      </c>
      <c r="Q341" s="139">
        <f>IF(ISERROR((RealAuthFY11!Q341-RealAuthFY10!Q341)/RealAuthFY10!Q341),"",(RealAuthFY11!Q341-RealAuthFY10!Q341)/RealAuthFY10!Q341)</f>
        <v>0.13326398520573288</v>
      </c>
      <c r="R341" s="139">
        <f>IF(ISERROR((RealAuthFY11!R341-RealAuthFY10!R341)/RealAuthFY10!R341),"",(RealAuthFY11!R341-RealAuthFY10!R341)/RealAuthFY10!R341)</f>
        <v>1.3504238954361909</v>
      </c>
      <c r="S341" s="139">
        <f>IF(ISERROR((RealAuthFY11!S341-RealAuthFY10!S341)/RealAuthFY10!S341),"",(RealAuthFY11!S341-RealAuthFY10!S341)/RealAuthFY10!S341)</f>
        <v>1.3505459359557479</v>
      </c>
      <c r="T341" s="139">
        <f>IF(ISERROR((RealAuthFY11!T341-RealAuthFY10!T341)/RealAuthFY10!T341),"",(RealAuthFY11!T341-RealAuthFY10!T341)/RealAuthFY10!T341)</f>
        <v>1.3503938528071662</v>
      </c>
      <c r="U341" s="139">
        <f>IF(ISERROR((RealAuthFY11!U341-RealAuthFY10!U341)/RealAuthFY10!U341),"",(RealAuthFY11!U341-RealAuthFY10!U341)/RealAuthFY10!U341)</f>
        <v>8.5551694067085571E-2</v>
      </c>
    </row>
    <row r="342" spans="1:21" s="51" customFormat="1" ht="11.5" x14ac:dyDescent="0.25">
      <c r="A342" s="51">
        <f>'FY2016 RPDC '!A331</f>
        <v>334</v>
      </c>
      <c r="B342" s="51">
        <f>'FY2016 RPDC '!B331</f>
        <v>6983</v>
      </c>
      <c r="C342" s="51">
        <f>'FY2016 RPDC '!C331</f>
        <v>6983</v>
      </c>
      <c r="D342" s="56" t="str">
        <f>'FY2016 RPDC '!D331</f>
        <v>WEST LYON</v>
      </c>
      <c r="E342" s="139">
        <f>IF(ISERROR((RealAuthFY11!E342-RealAuthFY10!E342)/RealAuthFY10!E342),"",(RealAuthFY11!E342-RealAuthFY10!E342)/RealAuthFY10!E342)</f>
        <v>-2.2522522522522522E-3</v>
      </c>
      <c r="F342" s="139">
        <f>IF(ISERROR((RealAuthFY11!F342-RealAuthFY10!F342)/RealAuthFY10!F342),"",(RealAuthFY11!F342-RealAuthFY10!F342)/RealAuthFY10!F342)</f>
        <v>1.2566760917373547E-2</v>
      </c>
      <c r="G342" s="139">
        <f>IF(ISERROR((RealAuthFY11!G342-RealAuthFY10!G342)/RealAuthFY10!G342),"",(RealAuthFY11!G342-RealAuthFY10!G342)/RealAuthFY10!G342)</f>
        <v>1.0286205149541625E-2</v>
      </c>
      <c r="H342" s="139" t="str">
        <f>IF(ISERROR((RealAuthFY11!H342-RealAuthFY10!H342)/RealAuthFY10!H342),"",(RealAuthFY11!H342-RealAuthFY10!H342)/RealAuthFY10!H342)</f>
        <v/>
      </c>
      <c r="I342" s="139">
        <f>IF(ISERROR((RealAuthFY11!I342-RealAuthFY10!I342)/RealAuthFY10!I342),"",(RealAuthFY11!I342-RealAuthFY10!I342)/RealAuthFY10!I342)</f>
        <v>1.0286205149541625E-2</v>
      </c>
      <c r="J342" s="139">
        <f>IF(ISERROR((RealAuthFY11!J342-RealAuthFY10!J342)/RealAuthFY10!J342),"",(RealAuthFY11!J342-RealAuthFY10!J342)/RealAuthFY10!J342)</f>
        <v>0.17371279206230653</v>
      </c>
      <c r="K342" s="139">
        <f>IF(ISERROR((RealAuthFY11!K342-RealAuthFY10!K342)/RealAuthFY10!K342),"",(RealAuthFY11!K342-RealAuthFY10!K342)/RealAuthFY10!K342)</f>
        <v>-0.32004160887656036</v>
      </c>
      <c r="L342" s="139">
        <f>IF(ISERROR((RealAuthFY11!L342-RealAuthFY10!L342)/RealAuthFY10!L342),"",(RealAuthFY11!L342-RealAuthFY10!L342)/RealAuthFY10!L342)</f>
        <v>1.9937586685159502E-2</v>
      </c>
      <c r="M342" s="139">
        <f>IF(ISERROR((RealAuthFY11!M342-RealAuthFY10!M342)/RealAuthFY10!M342),"",(RealAuthFY11!M342-RealAuthFY10!M342)/RealAuthFY10!M342)</f>
        <v>-8.7555835440972479E-2</v>
      </c>
      <c r="N342" s="139">
        <f>IF(ISERROR((RealAuthFY11!N342-RealAuthFY10!N342)/RealAuthFY10!N342),"",(RealAuthFY11!N342-RealAuthFY10!N342)/RealAuthFY10!N342)</f>
        <v>0</v>
      </c>
      <c r="O342" s="139" t="str">
        <f>IF(ISERROR((RealAuthFY11!O342-RealAuthFY10!O342)/RealAuthFY10!O342),"",(RealAuthFY11!O342-RealAuthFY10!O342)/RealAuthFY10!O342)</f>
        <v/>
      </c>
      <c r="P342" s="139">
        <f>IF(ISERROR((RealAuthFY11!P342-RealAuthFY10!P342)/RealAuthFY10!P342),"",(RealAuthFY11!P342-RealAuthFY10!P342)/RealAuthFY10!P342)</f>
        <v>-0.58002569960022854</v>
      </c>
      <c r="Q342" s="139">
        <f>IF(ISERROR((RealAuthFY11!Q342-RealAuthFY10!Q342)/RealAuthFY10!Q342),"",(RealAuthFY11!Q342-RealAuthFY10!Q342)/RealAuthFY10!Q342)</f>
        <v>0.3009407993433158</v>
      </c>
      <c r="R342" s="139">
        <f>IF(ISERROR((RealAuthFY11!R342-RealAuthFY10!R342)/RealAuthFY10!R342),"",(RealAuthFY11!R342-RealAuthFY10!R342)/RealAuthFY10!R342)</f>
        <v>-2.5864799765620451E-7</v>
      </c>
      <c r="S342" s="139">
        <f>IF(ISERROR((RealAuthFY11!S342-RealAuthFY10!S342)/RealAuthFY10!S342),"",(RealAuthFY11!S342-RealAuthFY10!S342)/RealAuthFY10!S342)</f>
        <v>3.2743973547899322E-6</v>
      </c>
      <c r="T342" s="139">
        <f>IF(ISERROR((RealAuthFY11!T342-RealAuthFY10!T342)/RealAuthFY10!T342),"",(RealAuthFY11!T342-RealAuthFY10!T342)/RealAuthFY10!T342)</f>
        <v>1.8348844563835428E-6</v>
      </c>
      <c r="U342" s="139">
        <f>IF(ISERROR((RealAuthFY11!U342-RealAuthFY10!U342)/RealAuthFY10!U342),"",(RealAuthFY11!U342-RealAuthFY10!U342)/RealAuthFY10!U342)</f>
        <v>4.5717097007798484E-3</v>
      </c>
    </row>
    <row r="343" spans="1:21" s="51" customFormat="1" ht="11.5" x14ac:dyDescent="0.25">
      <c r="A343" s="51">
        <f>'FY2016 RPDC '!A332</f>
        <v>335</v>
      </c>
      <c r="B343" s="51">
        <f>'FY2016 RPDC '!B332</f>
        <v>6985</v>
      </c>
      <c r="C343" s="51">
        <f>'FY2016 RPDC '!C332</f>
        <v>6985</v>
      </c>
      <c r="D343" s="56" t="str">
        <f>'FY2016 RPDC '!D332</f>
        <v>WEST MARSHALL</v>
      </c>
      <c r="E343" s="139">
        <f>IF(ISERROR((RealAuthFY11!E343-RealAuthFY10!E343)/RealAuthFY10!E343),"",(RealAuthFY11!E343-RealAuthFY10!E343)/RealAuthFY10!E343)</f>
        <v>-3.1036479444122703E-2</v>
      </c>
      <c r="F343" s="139">
        <f>IF(ISERROR((RealAuthFY11!F343-RealAuthFY10!F343)/RealAuthFY10!F343),"",(RealAuthFY11!F343-RealAuthFY10!F343)/RealAuthFY10!F343)</f>
        <v>1.2552957790679428E-2</v>
      </c>
      <c r="G343" s="139">
        <f>IF(ISERROR((RealAuthFY11!G343-RealAuthFY10!G343)/RealAuthFY10!G343),"",(RealAuthFY11!G343-RealAuthFY10!G343)/RealAuthFY10!G343)</f>
        <v>-1.8873210413211685E-2</v>
      </c>
      <c r="H343" s="139" t="str">
        <f>IF(ISERROR((RealAuthFY11!H343-RealAuthFY10!H343)/RealAuthFY10!H343),"",(RealAuthFY11!H343-RealAuthFY10!H343)/RealAuthFY10!H343)</f>
        <v/>
      </c>
      <c r="I343" s="139">
        <f>IF(ISERROR((RealAuthFY11!I343-RealAuthFY10!I343)/RealAuthFY10!I343),"",(RealAuthFY11!I343-RealAuthFY10!I343)/RealAuthFY10!I343)</f>
        <v>1.0000000000000061E-2</v>
      </c>
      <c r="J343" s="139">
        <f>IF(ISERROR((RealAuthFY11!J343-RealAuthFY10!J343)/RealAuthFY10!J343),"",(RealAuthFY11!J343-RealAuthFY10!J343)/RealAuthFY10!J343)</f>
        <v>0.39852724594992639</v>
      </c>
      <c r="K343" s="139">
        <f>IF(ISERROR((RealAuthFY11!K343-RealAuthFY10!K343)/RealAuthFY10!K343),"",(RealAuthFY11!K343-RealAuthFY10!K343)/RealAuthFY10!K343)</f>
        <v>1.9759450171821305E-2</v>
      </c>
      <c r="L343" s="139">
        <f>IF(ISERROR((RealAuthFY11!L343-RealAuthFY10!L343)/RealAuthFY10!L343),"",(RealAuthFY11!L343-RealAuthFY10!L343)/RealAuthFY10!L343)</f>
        <v>-5.3080510554737358E-2</v>
      </c>
      <c r="M343" s="139" t="str">
        <f>IF(ISERROR((RealAuthFY11!M343-RealAuthFY10!M343)/RealAuthFY10!M343),"",(RealAuthFY11!M343-RealAuthFY10!M343)/RealAuthFY10!M343)</f>
        <v/>
      </c>
      <c r="N343" s="139">
        <f>IF(ISERROR((RealAuthFY11!N343-RealAuthFY10!N343)/RealAuthFY10!N343),"",(RealAuthFY11!N343-RealAuthFY10!N343)/RealAuthFY10!N343)</f>
        <v>0</v>
      </c>
      <c r="O343" s="139" t="str">
        <f>IF(ISERROR((RealAuthFY11!O343-RealAuthFY10!O343)/RealAuthFY10!O343),"",(RealAuthFY11!O343-RealAuthFY10!O343)/RealAuthFY10!O343)</f>
        <v/>
      </c>
      <c r="P343" s="139" t="str">
        <f>IF(ISERROR((RealAuthFY11!P343-RealAuthFY10!P343)/RealAuthFY10!P343),"",(RealAuthFY11!P343-RealAuthFY10!P343)/RealAuthFY10!P343)</f>
        <v/>
      </c>
      <c r="Q343" s="139" t="str">
        <f>IF(ISERROR((RealAuthFY11!Q343-RealAuthFY10!Q343)/RealAuthFY10!Q343),"",(RealAuthFY11!Q343-RealAuthFY10!Q343)/RealAuthFY10!Q343)</f>
        <v/>
      </c>
      <c r="R343" s="139">
        <f>IF(ISERROR((RealAuthFY11!R343-RealAuthFY10!R343)/RealAuthFY10!R343),"",(RealAuthFY11!R343-RealAuthFY10!R343)/RealAuthFY10!R343)</f>
        <v>1.4587445139774029</v>
      </c>
      <c r="S343" s="139">
        <f>IF(ISERROR((RealAuthFY11!S343-RealAuthFY10!S343)/RealAuthFY10!S343),"",(RealAuthFY11!S343-RealAuthFY10!S343)/RealAuthFY10!S343)</f>
        <v>1.4586758459769917</v>
      </c>
      <c r="T343" s="139">
        <f>IF(ISERROR((RealAuthFY11!T343-RealAuthFY10!T343)/RealAuthFY10!T343),"",(RealAuthFY11!T343-RealAuthFY10!T343)/RealAuthFY10!T343)</f>
        <v>1.4587835022843525</v>
      </c>
      <c r="U343" s="139">
        <f>IF(ISERROR((RealAuthFY11!U343-RealAuthFY10!U343)/RealAuthFY10!U343),"",(RealAuthFY11!U343-RealAuthFY10!U343)/RealAuthFY10!U343)</f>
        <v>5.3530921609911228E-2</v>
      </c>
    </row>
    <row r="344" spans="1:21" s="51" customFormat="1" ht="11.5" x14ac:dyDescent="0.25">
      <c r="A344" s="51">
        <f>'FY2016 RPDC '!A333</f>
        <v>336</v>
      </c>
      <c r="B344" s="51">
        <f>'FY2016 RPDC '!B333</f>
        <v>6987</v>
      </c>
      <c r="C344" s="51">
        <f>'FY2016 RPDC '!C333</f>
        <v>6987</v>
      </c>
      <c r="D344" s="56" t="str">
        <f>'FY2016 RPDC '!D333</f>
        <v>WEST MONONA</v>
      </c>
      <c r="E344" s="139">
        <f>IF(ISERROR((RealAuthFY11!E344-RealAuthFY10!E344)/RealAuthFY10!E344),"",(RealAuthFY11!E344-RealAuthFY10!E344)/RealAuthFY10!E344)</f>
        <v>2.4915726220138437E-3</v>
      </c>
      <c r="F344" s="139">
        <f>IF(ISERROR((RealAuthFY11!F344-RealAuthFY10!F344)/RealAuthFY10!F344),"",(RealAuthFY11!F344-RealAuthFY10!F344)/RealAuthFY10!F344)</f>
        <v>1.2549019607843137E-2</v>
      </c>
      <c r="G344" s="139">
        <f>IF(ISERROR((RealAuthFY11!G344-RealAuthFY10!G344)/RealAuthFY10!G344),"",(RealAuthFY11!G344-RealAuthFY10!G344)/RealAuthFY10!G344)</f>
        <v>1.5071742339578951E-2</v>
      </c>
      <c r="H344" s="139" t="str">
        <f>IF(ISERROR((RealAuthFY11!H344-RealAuthFY10!H344)/RealAuthFY10!H344),"",(RealAuthFY11!H344-RealAuthFY10!H344)/RealAuthFY10!H344)</f>
        <v/>
      </c>
      <c r="I344" s="139">
        <f>IF(ISERROR((RealAuthFY11!I344-RealAuthFY10!I344)/RealAuthFY10!I344),"",(RealAuthFY11!I344-RealAuthFY10!I344)/RealAuthFY10!I344)</f>
        <v>1.5071742339578951E-2</v>
      </c>
      <c r="J344" s="139">
        <f>IF(ISERROR((RealAuthFY11!J344-RealAuthFY10!J344)/RealAuthFY10!J344),"",(RealAuthFY11!J344-RealAuthFY10!J344)/RealAuthFY10!J344)</f>
        <v>-2.1703853955375364E-2</v>
      </c>
      <c r="K344" s="139">
        <f>IF(ISERROR((RealAuthFY11!K344-RealAuthFY10!K344)/RealAuthFY10!K344),"",(RealAuthFY11!K344-RealAuthFY10!K344)/RealAuthFY10!K344)</f>
        <v>-0.91501436781609191</v>
      </c>
      <c r="L344" s="139">
        <f>IF(ISERROR((RealAuthFY11!L344-RealAuthFY10!L344)/RealAuthFY10!L344),"",(RealAuthFY11!L344-RealAuthFY10!L344)/RealAuthFY10!L344)</f>
        <v>-5.8620689655172413E-2</v>
      </c>
      <c r="M344" s="139" t="str">
        <f>IF(ISERROR((RealAuthFY11!M344-RealAuthFY10!M344)/RealAuthFY10!M344),"",(RealAuthFY11!M344-RealAuthFY10!M344)/RealAuthFY10!M344)</f>
        <v/>
      </c>
      <c r="N344" s="139">
        <f>IF(ISERROR((RealAuthFY11!N344-RealAuthFY10!N344)/RealAuthFY10!N344),"",(RealAuthFY11!N344-RealAuthFY10!N344)/RealAuthFY10!N344)</f>
        <v>0</v>
      </c>
      <c r="O344" s="139" t="str">
        <f>IF(ISERROR((RealAuthFY11!O344-RealAuthFY10!O344)/RealAuthFY10!O344),"",(RealAuthFY11!O344-RealAuthFY10!O344)/RealAuthFY10!O344)</f>
        <v/>
      </c>
      <c r="P344" s="139">
        <f>IF(ISERROR((RealAuthFY11!P344-RealAuthFY10!P344)/RealAuthFY10!P344),"",(RealAuthFY11!P344-RealAuthFY10!P344)/RealAuthFY10!P344)</f>
        <v>1.9827586206896515E-2</v>
      </c>
      <c r="Q344" s="139" t="str">
        <f>IF(ISERROR((RealAuthFY11!Q344-RealAuthFY10!Q344)/RealAuthFY10!Q344),"",(RealAuthFY11!Q344-RealAuthFY10!Q344)/RealAuthFY10!Q344)</f>
        <v/>
      </c>
      <c r="R344" s="139">
        <f>IF(ISERROR((RealAuthFY11!R344-RealAuthFY10!R344)/RealAuthFY10!R344),"",(RealAuthFY11!R344-RealAuthFY10!R344)/RealAuthFY10!R344)</f>
        <v>5.7427886007976395E-7</v>
      </c>
      <c r="S344" s="139">
        <f>IF(ISERROR((RealAuthFY11!S344-RealAuthFY10!S344)/RealAuthFY10!S344),"",(RealAuthFY11!S344-RealAuthFY10!S344)/RealAuthFY10!S344)</f>
        <v>-8.2162714101097956E-6</v>
      </c>
      <c r="T344" s="139">
        <f>IF(ISERROR((RealAuthFY11!T344-RealAuthFY10!T344)/RealAuthFY10!T344),"",(RealAuthFY11!T344-RealAuthFY10!T344)/RealAuthFY10!T344)</f>
        <v>3.3027632018365634E-6</v>
      </c>
      <c r="U344" s="139">
        <f>IF(ISERROR((RealAuthFY11!U344-RealAuthFY10!U344)/RealAuthFY10!U344),"",(RealAuthFY11!U344-RealAuthFY10!U344)/RealAuthFY10!U344)</f>
        <v>2.4408440899338562E-2</v>
      </c>
    </row>
    <row r="345" spans="1:21" s="51" customFormat="1" ht="11.5" x14ac:dyDescent="0.25">
      <c r="A345" s="51">
        <f>'FY2016 RPDC '!A334</f>
        <v>337</v>
      </c>
      <c r="B345" s="51">
        <f>'FY2016 RPDC '!B334</f>
        <v>6990</v>
      </c>
      <c r="C345" s="51">
        <f>'FY2016 RPDC '!C334</f>
        <v>6990</v>
      </c>
      <c r="D345" s="56" t="str">
        <f>'FY2016 RPDC '!D334</f>
        <v>WEST SIOUX</v>
      </c>
      <c r="E345" s="139">
        <f>IF(ISERROR((RealAuthFY11!E345-RealAuthFY10!E345)/RealAuthFY10!E345),"",(RealAuthFY11!E345-RealAuthFY10!E345)/RealAuthFY10!E345)</f>
        <v>3.9729837107667858E-2</v>
      </c>
      <c r="F345" s="139">
        <f>IF(ISERROR((RealAuthFY11!F345-RealAuthFY10!F345)/RealAuthFY10!F345),"",(RealAuthFY11!F345-RealAuthFY10!F345)/RealAuthFY10!F345)</f>
        <v>1.252152136484583E-2</v>
      </c>
      <c r="G345" s="139">
        <f>IF(ISERROR((RealAuthFY11!G345-RealAuthFY10!G345)/RealAuthFY10!G345),"",(RealAuthFY11!G345-RealAuthFY10!G345)/RealAuthFY10!G345)</f>
        <v>5.2748814655038473E-2</v>
      </c>
      <c r="H345" s="139" t="str">
        <f>IF(ISERROR((RealAuthFY11!H345-RealAuthFY10!H345)/RealAuthFY10!H345),"",(RealAuthFY11!H345-RealAuthFY10!H345)/RealAuthFY10!H345)</f>
        <v/>
      </c>
      <c r="I345" s="139">
        <f>IF(ISERROR((RealAuthFY11!I345-RealAuthFY10!I345)/RealAuthFY10!I345),"",(RealAuthFY11!I345-RealAuthFY10!I345)/RealAuthFY10!I345)</f>
        <v>5.2748814655038473E-2</v>
      </c>
      <c r="J345" s="139">
        <f>IF(ISERROR((RealAuthFY11!J345-RealAuthFY10!J345)/RealAuthFY10!J345),"",(RealAuthFY11!J345-RealAuthFY10!J345)/RealAuthFY10!J345)</f>
        <v>-8.0742947622817571E-2</v>
      </c>
      <c r="K345" s="139">
        <f>IF(ISERROR((RealAuthFY11!K345-RealAuthFY10!K345)/RealAuthFY10!K345),"",(RealAuthFY11!K345-RealAuthFY10!K345)/RealAuthFY10!K345)</f>
        <v>-0.32004160887656036</v>
      </c>
      <c r="L345" s="139">
        <f>IF(ISERROR((RealAuthFY11!L345-RealAuthFY10!L345)/RealAuthFY10!L345),"",(RealAuthFY11!L345-RealAuthFY10!L345)/RealAuthFY10!L345)</f>
        <v>0.1332247719190475</v>
      </c>
      <c r="M345" s="139">
        <f>IF(ISERROR((RealAuthFY11!M345-RealAuthFY10!M345)/RealAuthFY10!M345),"",(RealAuthFY11!M345-RealAuthFY10!M345)/RealAuthFY10!M345)</f>
        <v>9.1993758668515948</v>
      </c>
      <c r="N345" s="139">
        <f>IF(ISERROR((RealAuthFY11!N345-RealAuthFY10!N345)/RealAuthFY10!N345),"",(RealAuthFY11!N345-RealAuthFY10!N345)/RealAuthFY10!N345)</f>
        <v>0</v>
      </c>
      <c r="O345" s="139" t="str">
        <f>IF(ISERROR((RealAuthFY11!O345-RealAuthFY10!O345)/RealAuthFY10!O345),"",(RealAuthFY11!O345-RealAuthFY10!O345)/RealAuthFY10!O345)</f>
        <v/>
      </c>
      <c r="P345" s="139">
        <f>IF(ISERROR((RealAuthFY11!P345-RealAuthFY10!P345)/RealAuthFY10!P345),"",(RealAuthFY11!P345-RealAuthFY10!P345)/RealAuthFY10!P345)</f>
        <v>-1</v>
      </c>
      <c r="Q345" s="139">
        <f>IF(ISERROR((RealAuthFY11!Q345-RealAuthFY10!Q345)/RealAuthFY10!Q345),"",(RealAuthFY11!Q345-RealAuthFY10!Q345)/RealAuthFY10!Q345)</f>
        <v>0.65300229566215517</v>
      </c>
      <c r="R345" s="139">
        <f>IF(ISERROR((RealAuthFY11!R345-RealAuthFY10!R345)/RealAuthFY10!R345),"",(RealAuthFY11!R345-RealAuthFY10!R345)/RealAuthFY10!R345)</f>
        <v>0.77052125452987741</v>
      </c>
      <c r="S345" s="139">
        <f>IF(ISERROR((RealAuthFY11!S345-RealAuthFY10!S345)/RealAuthFY10!S345),"",(RealAuthFY11!S345-RealAuthFY10!S345)/RealAuthFY10!S345)</f>
        <v>0.77050225774433234</v>
      </c>
      <c r="T345" s="139">
        <f>IF(ISERROR((RealAuthFY11!T345-RealAuthFY10!T345)/RealAuthFY10!T345),"",(RealAuthFY11!T345-RealAuthFY10!T345)/RealAuthFY10!T345)</f>
        <v>0.77056345264154402</v>
      </c>
      <c r="U345" s="139">
        <f>IF(ISERROR((RealAuthFY11!U345-RealAuthFY10!U345)/RealAuthFY10!U345),"",(RealAuthFY11!U345-RealAuthFY10!U345)/RealAuthFY10!U345)</f>
        <v>0.13175055447202672</v>
      </c>
    </row>
    <row r="346" spans="1:21" s="51" customFormat="1" ht="11.5" x14ac:dyDescent="0.25">
      <c r="A346" s="51">
        <f>'FY2016 RPDC '!A335</f>
        <v>338</v>
      </c>
      <c r="B346" s="51">
        <f>'FY2016 RPDC '!B335</f>
        <v>6961</v>
      </c>
      <c r="C346" s="51">
        <f>'FY2016 RPDC '!C335</f>
        <v>6961</v>
      </c>
      <c r="D346" s="56" t="str">
        <f>'FY2016 RPDC '!D335</f>
        <v>WESTERN DUBUQUE</v>
      </c>
      <c r="E346" s="139">
        <f>IF(ISERROR((RealAuthFY11!E346-RealAuthFY10!E346)/RealAuthFY10!E346),"",(RealAuthFY11!E346-RealAuthFY10!E346)/RealAuthFY10!E346)</f>
        <v>1.4137510170870719E-2</v>
      </c>
      <c r="F346" s="139">
        <f>IF(ISERROR((RealAuthFY11!F346-RealAuthFY10!F346)/RealAuthFY10!F346),"",(RealAuthFY11!F346-RealAuthFY10!F346)/RealAuthFY10!F346)</f>
        <v>1.2459118517364896E-2</v>
      </c>
      <c r="G346" s="139">
        <f>IF(ISERROR((RealAuthFY11!G346-RealAuthFY10!G346)/RealAuthFY10!G346),"",(RealAuthFY11!G346-RealAuthFY10!G346)/RealAuthFY10!G346)</f>
        <v>2.6772747917540328E-2</v>
      </c>
      <c r="H346" s="139" t="str">
        <f>IF(ISERROR((RealAuthFY11!H346-RealAuthFY10!H346)/RealAuthFY10!H346),"",(RealAuthFY11!H346-RealAuthFY10!H346)/RealAuthFY10!H346)</f>
        <v/>
      </c>
      <c r="I346" s="139">
        <f>IF(ISERROR((RealAuthFY11!I346-RealAuthFY10!I346)/RealAuthFY10!I346),"",(RealAuthFY11!I346-RealAuthFY10!I346)/RealAuthFY10!I346)</f>
        <v>2.6772747917540328E-2</v>
      </c>
      <c r="J346" s="139">
        <f>IF(ISERROR((RealAuthFY11!J346-RealAuthFY10!J346)/RealAuthFY10!J346),"",(RealAuthFY11!J346-RealAuthFY10!J346)/RealAuthFY10!J346)</f>
        <v>4.7135922330097085E-2</v>
      </c>
      <c r="K346" s="139" t="str">
        <f>IF(ISERROR((RealAuthFY11!K346-RealAuthFY10!K346)/RealAuthFY10!K346),"",(RealAuthFY11!K346-RealAuthFY10!K346)/RealAuthFY10!K346)</f>
        <v/>
      </c>
      <c r="L346" s="139">
        <f>IF(ISERROR((RealAuthFY11!L346-RealAuthFY10!L346)/RealAuthFY10!L346),"",(RealAuthFY11!L346-RealAuthFY10!L346)/RealAuthFY10!L346)</f>
        <v>-0.23030732305915458</v>
      </c>
      <c r="M346" s="139">
        <f>IF(ISERROR((RealAuthFY11!M346-RealAuthFY10!M346)/RealAuthFY10!M346),"",(RealAuthFY11!M346-RealAuthFY10!M346)/RealAuthFY10!M346)</f>
        <v>-1</v>
      </c>
      <c r="N346" s="139">
        <f>IF(ISERROR((RealAuthFY11!N346-RealAuthFY10!N346)/RealAuthFY10!N346),"",(RealAuthFY11!N346-RealAuthFY10!N346)/RealAuthFY10!N346)</f>
        <v>0</v>
      </c>
      <c r="O346" s="139" t="str">
        <f>IF(ISERROR((RealAuthFY11!O346-RealAuthFY10!O346)/RealAuthFY10!O346),"",(RealAuthFY11!O346-RealAuthFY10!O346)/RealAuthFY10!O346)</f>
        <v/>
      </c>
      <c r="P346" s="139" t="str">
        <f>IF(ISERROR((RealAuthFY11!P346-RealAuthFY10!P346)/RealAuthFY10!P346),"",(RealAuthFY11!P346-RealAuthFY10!P346)/RealAuthFY10!P346)</f>
        <v/>
      </c>
      <c r="Q346" s="139" t="str">
        <f>IF(ISERROR((RealAuthFY11!Q346-RealAuthFY10!Q346)/RealAuthFY10!Q346),"",(RealAuthFY11!Q346-RealAuthFY10!Q346)/RealAuthFY10!Q346)</f>
        <v/>
      </c>
      <c r="R346" s="139">
        <f>IF(ISERROR((RealAuthFY11!R346-RealAuthFY10!R346)/RealAuthFY10!R346),"",(RealAuthFY11!R346-RealAuthFY10!R346)/RealAuthFY10!R346)</f>
        <v>9.0299159591005083</v>
      </c>
      <c r="S346" s="139">
        <f>IF(ISERROR((RealAuthFY11!S346-RealAuthFY10!S346)/RealAuthFY10!S346),"",(RealAuthFY11!S346-RealAuthFY10!S346)/RealAuthFY10!S346)</f>
        <v>9.0303905638803652</v>
      </c>
      <c r="T346" s="139">
        <f>IF(ISERROR((RealAuthFY11!T346-RealAuthFY10!T346)/RealAuthFY10!T346),"",(RealAuthFY11!T346-RealAuthFY10!T346)/RealAuthFY10!T346)</f>
        <v>9.030039738667746</v>
      </c>
      <c r="U346" s="139">
        <f>IF(ISERROR((RealAuthFY11!U346-RealAuthFY10!U346)/RealAuthFY10!U346),"",(RealAuthFY11!U346-RealAuthFY10!U346)/RealAuthFY10!U346)</f>
        <v>0.11559077404456293</v>
      </c>
    </row>
    <row r="347" spans="1:21" s="51" customFormat="1" ht="11.5" x14ac:dyDescent="0.25">
      <c r="A347" s="51">
        <f>'FY2016 RPDC '!A336</f>
        <v>339</v>
      </c>
      <c r="B347" s="51">
        <f>'FY2016 RPDC '!B336</f>
        <v>6992</v>
      </c>
      <c r="C347" s="51">
        <f>'FY2016 RPDC '!C336</f>
        <v>6992</v>
      </c>
      <c r="D347" s="56" t="str">
        <f>'FY2016 RPDC '!D336</f>
        <v>WESTWOOD</v>
      </c>
      <c r="E347" s="139">
        <f>IF(ISERROR((RealAuthFY11!E347-RealAuthFY10!E347)/RealAuthFY10!E347),"",(RealAuthFY11!E347-RealAuthFY10!E347)/RealAuthFY10!E347)</f>
        <v>-1.9193857965451055E-3</v>
      </c>
      <c r="F347" s="139">
        <f>IF(ISERROR((RealAuthFY11!F347-RealAuthFY10!F347)/RealAuthFY10!F347),"",(RealAuthFY11!F347-RealAuthFY10!F347)/RealAuthFY10!F347)</f>
        <v>1.2509773260359656E-2</v>
      </c>
      <c r="G347" s="139">
        <f>IF(ISERROR((RealAuthFY11!G347-RealAuthFY10!G347)/RealAuthFY10!G347),"",(RealAuthFY11!G347-RealAuthFY10!G347)/RealAuthFY10!G347)</f>
        <v>1.0566376382700617E-2</v>
      </c>
      <c r="H347" s="139">
        <f>IF(ISERROR((RealAuthFY11!H347-RealAuthFY10!H347)/RealAuthFY10!H347),"",(RealAuthFY11!H347-RealAuthFY10!H347)/RealAuthFY10!H347)</f>
        <v>-1</v>
      </c>
      <c r="I347" s="139">
        <f>IF(ISERROR((RealAuthFY11!I347-RealAuthFY10!I347)/RealAuthFY10!I347),"",(RealAuthFY11!I347-RealAuthFY10!I347)/RealAuthFY10!I347)</f>
        <v>-3.9339726852484604E-3</v>
      </c>
      <c r="J347" s="139">
        <f>IF(ISERROR((RealAuthFY11!J347-RealAuthFY10!J347)/RealAuthFY10!J347),"",(RealAuthFY11!J347-RealAuthFY10!J347)/RealAuthFY10!J347)</f>
        <v>7.756256427836819E-2</v>
      </c>
      <c r="K347" s="139">
        <f>IF(ISERROR((RealAuthFY11!K347-RealAuthFY10!K347)/RealAuthFY10!K347),"",(RealAuthFY11!K347-RealAuthFY10!K347)/RealAuthFY10!K347)</f>
        <v>-0.20689064106959204</v>
      </c>
      <c r="L347" s="139">
        <f>IF(ISERROR((RealAuthFY11!L347-RealAuthFY10!L347)/RealAuthFY10!L347),"",(RealAuthFY11!L347-RealAuthFY10!L347)/RealAuthFY10!L347)</f>
        <v>0.20511422071243807</v>
      </c>
      <c r="M347" s="139" t="str">
        <f>IF(ISERROR((RealAuthFY11!M347-RealAuthFY10!M347)/RealAuthFY10!M347),"",(RealAuthFY11!M347-RealAuthFY10!M347)/RealAuthFY10!M347)</f>
        <v/>
      </c>
      <c r="N347" s="139">
        <f>IF(ISERROR((RealAuthFY11!N347-RealAuthFY10!N347)/RealAuthFY10!N347),"",(RealAuthFY11!N347-RealAuthFY10!N347)/RealAuthFY10!N347)</f>
        <v>0</v>
      </c>
      <c r="O347" s="139" t="str">
        <f>IF(ISERROR((RealAuthFY11!O347-RealAuthFY10!O347)/RealAuthFY10!O347),"",(RealAuthFY11!O347-RealAuthFY10!O347)/RealAuthFY10!O347)</f>
        <v/>
      </c>
      <c r="P347" s="139">
        <f>IF(ISERROR((RealAuthFY11!P347-RealAuthFY10!P347)/RealAuthFY10!P347),"",(RealAuthFY11!P347-RealAuthFY10!P347)/RealAuthFY10!P347)</f>
        <v>-1</v>
      </c>
      <c r="Q347" s="139">
        <f>IF(ISERROR((RealAuthFY11!Q347-RealAuthFY10!Q347)/RealAuthFY10!Q347),"",(RealAuthFY11!Q347-RealAuthFY10!Q347)/RealAuthFY10!Q347)</f>
        <v>-0.13851914461007403</v>
      </c>
      <c r="R347" s="139">
        <f>IF(ISERROR((RealAuthFY11!R347-RealAuthFY10!R347)/RealAuthFY10!R347),"",(RealAuthFY11!R347-RealAuthFY10!R347)/RealAuthFY10!R347)</f>
        <v>-7.5283068928048856E-7</v>
      </c>
      <c r="S347" s="139">
        <f>IF(ISERROR((RealAuthFY11!S347-RealAuthFY10!S347)/RealAuthFY10!S347),"",(RealAuthFY11!S347-RealAuthFY10!S347)/RealAuthFY10!S347)</f>
        <v>5.1218837605118709E-6</v>
      </c>
      <c r="T347" s="139">
        <f>IF(ISERROR((RealAuthFY11!T347-RealAuthFY10!T347)/RealAuthFY10!T347),"",(RealAuthFY11!T347-RealAuthFY10!T347)/RealAuthFY10!T347)</f>
        <v>7.3949090980451628E-6</v>
      </c>
      <c r="U347" s="139">
        <f>IF(ISERROR((RealAuthFY11!U347-RealAuthFY10!U347)/RealAuthFY10!U347),"",(RealAuthFY11!U347-RealAuthFY10!U347)/RealAuthFY10!U347)</f>
        <v>-1.9178524155464047E-2</v>
      </c>
    </row>
    <row r="348" spans="1:21" s="51" customFormat="1" ht="11.5" x14ac:dyDescent="0.25">
      <c r="A348" s="51">
        <f>'FY2016 RPDC '!A337</f>
        <v>340</v>
      </c>
      <c r="B348" s="51">
        <f>'FY2016 RPDC '!B337</f>
        <v>7002</v>
      </c>
      <c r="C348" s="51">
        <f>'FY2016 RPDC '!C337</f>
        <v>7002</v>
      </c>
      <c r="D348" s="56" t="str">
        <f>'FY2016 RPDC '!D337</f>
        <v>WHITING</v>
      </c>
      <c r="E348" s="139">
        <f>IF(ISERROR((RealAuthFY11!E348-RealAuthFY10!E348)/RealAuthFY10!E348),"",(RealAuthFY11!E348-RealAuthFY10!E348)/RealAuthFY10!E348)</f>
        <v>3.8528896672504344E-2</v>
      </c>
      <c r="F348" s="139">
        <f>IF(ISERROR((RealAuthFY11!F348-RealAuthFY10!F348)/RealAuthFY10!F348),"",(RealAuthFY11!F348-RealAuthFY10!F348)/RealAuthFY10!F348)</f>
        <v>1.2566760917373547E-2</v>
      </c>
      <c r="G348" s="139">
        <f>IF(ISERROR((RealAuthFY11!G348-RealAuthFY10!G348)/RealAuthFY10!G348),"",(RealAuthFY11!G348-RealAuthFY10!G348)/RealAuthFY10!G348)</f>
        <v>5.1579648160103422E-2</v>
      </c>
      <c r="H348" s="139">
        <f>IF(ISERROR((RealAuthFY11!H348-RealAuthFY10!H348)/RealAuthFY10!H348),"",(RealAuthFY11!H348-RealAuthFY10!H348)/RealAuthFY10!H348)</f>
        <v>-1</v>
      </c>
      <c r="I348" s="139">
        <f>IF(ISERROR((RealAuthFY11!I348-RealAuthFY10!I348)/RealAuthFY10!I348),"",(RealAuthFY11!I348-RealAuthFY10!I348)/RealAuthFY10!I348)</f>
        <v>-5.4100406572132415E-2</v>
      </c>
      <c r="J348" s="139">
        <f>IF(ISERROR((RealAuthFY11!J348-RealAuthFY10!J348)/RealAuthFY10!J348),"",(RealAuthFY11!J348-RealAuthFY10!J348)/RealAuthFY10!J348)</f>
        <v>7.3768463260547599E-3</v>
      </c>
      <c r="K348" s="139">
        <f>IF(ISERROR((RealAuthFY11!K348-RealAuthFY10!K348)/RealAuthFY10!K348),"",(RealAuthFY11!K348-RealAuthFY10!K348)/RealAuthFY10!K348)</f>
        <v>-0.57503032403396293</v>
      </c>
      <c r="L348" s="139">
        <f>IF(ISERROR((RealAuthFY11!L348-RealAuthFY10!L348)/RealAuthFY10!L348),"",(RealAuthFY11!L348-RealAuthFY10!L348)/RealAuthFY10!L348)</f>
        <v>-8.8031219721726658E-3</v>
      </c>
      <c r="M348" s="139">
        <f>IF(ISERROR((RealAuthFY11!M348-RealAuthFY10!M348)/RealAuthFY10!M348),"",(RealAuthFY11!M348-RealAuthFY10!M348)/RealAuthFY10!M348)</f>
        <v>-0.49003638884075551</v>
      </c>
      <c r="N348" s="139">
        <f>IF(ISERROR((RealAuthFY11!N348-RealAuthFY10!N348)/RealAuthFY10!N348),"",(RealAuthFY11!N348-RealAuthFY10!N348)/RealAuthFY10!N348)</f>
        <v>0</v>
      </c>
      <c r="O348" s="139" t="str">
        <f>IF(ISERROR((RealAuthFY11!O348-RealAuthFY10!O348)/RealAuthFY10!O348),"",(RealAuthFY11!O348-RealAuthFY10!O348)/RealAuthFY10!O348)</f>
        <v/>
      </c>
      <c r="P348" s="139">
        <f>IF(ISERROR((RealAuthFY11!P348-RealAuthFY10!P348)/RealAuthFY10!P348),"",(RealAuthFY11!P348-RealAuthFY10!P348)/RealAuthFY10!P348)</f>
        <v>-1</v>
      </c>
      <c r="Q348" s="139" t="str">
        <f>IF(ISERROR((RealAuthFY11!Q348-RealAuthFY10!Q348)/RealAuthFY10!Q348),"",(RealAuthFY11!Q348-RealAuthFY10!Q348)/RealAuthFY10!Q348)</f>
        <v/>
      </c>
      <c r="R348" s="139">
        <f>IF(ISERROR((RealAuthFY11!R348-RealAuthFY10!R348)/RealAuthFY10!R348),"",(RealAuthFY11!R348-RealAuthFY10!R348)/RealAuthFY10!R348)</f>
        <v>-2.0415663746365239E-7</v>
      </c>
      <c r="S348" s="139">
        <f>IF(ISERROR((RealAuthFY11!S348-RealAuthFY10!S348)/RealAuthFY10!S348),"",(RealAuthFY11!S348-RealAuthFY10!S348)/RealAuthFY10!S348)</f>
        <v>2.7271384953391076E-6</v>
      </c>
      <c r="T348" s="139">
        <f>IF(ISERROR((RealAuthFY11!T348-RealAuthFY10!T348)/RealAuthFY10!T348),"",(RealAuthFY11!T348-RealAuthFY10!T348)/RealAuthFY10!T348)</f>
        <v>5.1982283725775713E-7</v>
      </c>
      <c r="U348" s="139">
        <f>IF(ISERROR((RealAuthFY11!U348-RealAuthFY10!U348)/RealAuthFY10!U348),"",(RealAuthFY11!U348-RealAuthFY10!U348)/RealAuthFY10!U348)</f>
        <v>-3.1709344482624253E-2</v>
      </c>
    </row>
    <row r="349" spans="1:21" s="51" customFormat="1" ht="11.5" x14ac:dyDescent="0.25">
      <c r="A349" s="51">
        <f>'FY2016 RPDC '!A338</f>
        <v>341</v>
      </c>
      <c r="B349" s="51">
        <f>'FY2016 RPDC '!B338</f>
        <v>7029</v>
      </c>
      <c r="C349" s="51">
        <f>'FY2016 RPDC '!C338</f>
        <v>7029</v>
      </c>
      <c r="D349" s="56" t="str">
        <f>'FY2016 RPDC '!D338</f>
        <v>WILLIAMSBURG</v>
      </c>
      <c r="E349" s="139">
        <f>IF(ISERROR((RealAuthFY11!E349-RealAuthFY10!E349)/RealAuthFY10!E349),"",(RealAuthFY11!E349-RealAuthFY10!E349)/RealAuthFY10!E349)</f>
        <v>-2.8856243441762459E-3</v>
      </c>
      <c r="F349" s="139">
        <f>IF(ISERROR((RealAuthFY11!F349-RealAuthFY10!F349)/RealAuthFY10!F349),"",(RealAuthFY11!F349-RealAuthFY10!F349)/RealAuthFY10!F349)</f>
        <v>1.2535255405828893E-2</v>
      </c>
      <c r="G349" s="139">
        <f>IF(ISERROR((RealAuthFY11!G349-RealAuthFY10!G349)/RealAuthFY10!G349),"",(RealAuthFY11!G349-RealAuthFY10!G349)/RealAuthFY10!G349)</f>
        <v>9.6134866899911867E-3</v>
      </c>
      <c r="H349" s="139" t="str">
        <f>IF(ISERROR((RealAuthFY11!H349-RealAuthFY10!H349)/RealAuthFY10!H349),"",(RealAuthFY11!H349-RealAuthFY10!H349)/RealAuthFY10!H349)</f>
        <v/>
      </c>
      <c r="I349" s="139">
        <f>IF(ISERROR((RealAuthFY11!I349-RealAuthFY10!I349)/RealAuthFY10!I349),"",(RealAuthFY11!I349-RealAuthFY10!I349)/RealAuthFY10!I349)</f>
        <v>9.9999999999999742E-3</v>
      </c>
      <c r="J349" s="139">
        <f>IF(ISERROR((RealAuthFY11!J349-RealAuthFY10!J349)/RealAuthFY10!J349),"",(RealAuthFY11!J349-RealAuthFY10!J349)/RealAuthFY10!J349)</f>
        <v>2.3422299852217782E-3</v>
      </c>
      <c r="K349" s="139">
        <f>IF(ISERROR((RealAuthFY11!K349-RealAuthFY10!K349)/RealAuthFY10!K349),"",(RealAuthFY11!K349-RealAuthFY10!K349)/RealAuthFY10!K349)</f>
        <v>-0.19108398297383902</v>
      </c>
      <c r="L349" s="139">
        <f>IF(ISERROR((RealAuthFY11!L349-RealAuthFY10!L349)/RealAuthFY10!L349),"",(RealAuthFY11!L349-RealAuthFY10!L349)/RealAuthFY10!L349)</f>
        <v>4.6952961064459432E-2</v>
      </c>
      <c r="M349" s="139">
        <f>IF(ISERROR((RealAuthFY11!M349-RealAuthFY10!M349)/RealAuthFY10!M349),"",(RealAuthFY11!M349-RealAuthFY10!M349)/RealAuthFY10!M349)</f>
        <v>0.18992718446601942</v>
      </c>
      <c r="N349" s="139">
        <f>IF(ISERROR((RealAuthFY11!N349-RealAuthFY10!N349)/RealAuthFY10!N349),"",(RealAuthFY11!N349-RealAuthFY10!N349)/RealAuthFY10!N349)</f>
        <v>0</v>
      </c>
      <c r="O349" s="139" t="str">
        <f>IF(ISERROR((RealAuthFY11!O349-RealAuthFY10!O349)/RealAuthFY10!O349),"",(RealAuthFY11!O349-RealAuthFY10!O349)/RealAuthFY10!O349)</f>
        <v/>
      </c>
      <c r="P349" s="139">
        <f>IF(ISERROR((RealAuthFY11!P349-RealAuthFY10!P349)/RealAuthFY10!P349),"",(RealAuthFY11!P349-RealAuthFY10!P349)/RealAuthFY10!P349)</f>
        <v>-0.14751485291986668</v>
      </c>
      <c r="Q349" s="139" t="str">
        <f>IF(ISERROR((RealAuthFY11!Q349-RealAuthFY10!Q349)/RealAuthFY10!Q349),"",(RealAuthFY11!Q349-RealAuthFY10!Q349)/RealAuthFY10!Q349)</f>
        <v/>
      </c>
      <c r="R349" s="139">
        <f>IF(ISERROR((RealAuthFY11!R349-RealAuthFY10!R349)/RealAuthFY10!R349),"",(RealAuthFY11!R349-RealAuthFY10!R349)/RealAuthFY10!R349)</f>
        <v>-4.9999624930838457E-8</v>
      </c>
      <c r="S349" s="139">
        <f>IF(ISERROR((RealAuthFY11!S349-RealAuthFY10!S349)/RealAuthFY10!S349),"",(RealAuthFY11!S349-RealAuthFY10!S349)/RealAuthFY10!S349)</f>
        <v>-1.8125598708072353E-7</v>
      </c>
      <c r="T349" s="139">
        <f>IF(ISERROR((RealAuthFY11!T349-RealAuthFY10!T349)/RealAuthFY10!T349),"",(RealAuthFY11!T349-RealAuthFY10!T349)/RealAuthFY10!T349)</f>
        <v>-9.8917176838950851E-8</v>
      </c>
      <c r="U349" s="139">
        <f>IF(ISERROR((RealAuthFY11!U349-RealAuthFY10!U349)/RealAuthFY10!U349),"",(RealAuthFY11!U349-RealAuthFY10!U349)/RealAuthFY10!U349)</f>
        <v>1.256548077496601E-2</v>
      </c>
    </row>
    <row r="350" spans="1:21" s="51" customFormat="1" ht="11.5" x14ac:dyDescent="0.25">
      <c r="A350" s="51">
        <f>'FY2016 RPDC '!A339</f>
        <v>342</v>
      </c>
      <c r="B350" s="51">
        <f>'FY2016 RPDC '!B339</f>
        <v>7038</v>
      </c>
      <c r="C350" s="51">
        <f>'FY2016 RPDC '!C339</f>
        <v>7038</v>
      </c>
      <c r="D350" s="56" t="str">
        <f>'FY2016 RPDC '!D339</f>
        <v>WILTON</v>
      </c>
      <c r="E350" s="139">
        <f>IF(ISERROR((RealAuthFY11!E350-RealAuthFY10!E350)/RealAuthFY10!E350),"",(RealAuthFY11!E350-RealAuthFY10!E350)/RealAuthFY10!E350)</f>
        <v>1.8241469816272934E-2</v>
      </c>
      <c r="F350" s="139">
        <f>IF(ISERROR((RealAuthFY11!F350-RealAuthFY10!F350)/RealAuthFY10!F350),"",(RealAuthFY11!F350-RealAuthFY10!F350)/RealAuthFY10!F350)</f>
        <v>1.2566760917373547E-2</v>
      </c>
      <c r="G350" s="139">
        <f>IF(ISERROR((RealAuthFY11!G350-RealAuthFY10!G350)/RealAuthFY10!G350),"",(RealAuthFY11!G350-RealAuthFY10!G350)/RealAuthFY10!G350)</f>
        <v>3.1037466923608988E-2</v>
      </c>
      <c r="H350" s="139" t="str">
        <f>IF(ISERROR((RealAuthFY11!H350-RealAuthFY10!H350)/RealAuthFY10!H350),"",(RealAuthFY11!H350-RealAuthFY10!H350)/RealAuthFY10!H350)</f>
        <v/>
      </c>
      <c r="I350" s="139">
        <f>IF(ISERROR((RealAuthFY11!I350-RealAuthFY10!I350)/RealAuthFY10!I350),"",(RealAuthFY11!I350-RealAuthFY10!I350)/RealAuthFY10!I350)</f>
        <v>3.1037466923608988E-2</v>
      </c>
      <c r="J350" s="139">
        <f>IF(ISERROR((RealAuthFY11!J350-RealAuthFY10!J350)/RealAuthFY10!J350),"",(RealAuthFY11!J350-RealAuthFY10!J350)/RealAuthFY10!J350)</f>
        <v>0.1655720705150362</v>
      </c>
      <c r="K350" s="139">
        <f>IF(ISERROR((RealAuthFY11!K350-RealAuthFY10!K350)/RealAuthFY10!K350),"",(RealAuthFY11!K350-RealAuthFY10!K350)/RealAuthFY10!K350)</f>
        <v>-0.49006221914967163</v>
      </c>
      <c r="L350" s="139">
        <f>IF(ISERROR((RealAuthFY11!L350-RealAuthFY10!L350)/RealAuthFY10!L350),"",(RealAuthFY11!L350-RealAuthFY10!L350)/RealAuthFY10!L350)</f>
        <v>-0.23509332872450744</v>
      </c>
      <c r="M350" s="139">
        <f>IF(ISERROR((RealAuthFY11!M350-RealAuthFY10!M350)/RealAuthFY10!M350),"",(RealAuthFY11!M350-RealAuthFY10!M350)/RealAuthFY10!M350)</f>
        <v>-0.49006221914967163</v>
      </c>
      <c r="N350" s="139">
        <f>IF(ISERROR((RealAuthFY11!N350-RealAuthFY10!N350)/RealAuthFY10!N350),"",(RealAuthFY11!N350-RealAuthFY10!N350)/RealAuthFY10!N350)</f>
        <v>0</v>
      </c>
      <c r="O350" s="139" t="str">
        <f>IF(ISERROR((RealAuthFY11!O350-RealAuthFY10!O350)/RealAuthFY10!O350),"",(RealAuthFY11!O350-RealAuthFY10!O350)/RealAuthFY10!O350)</f>
        <v/>
      </c>
      <c r="P350" s="139">
        <f>IF(ISERROR((RealAuthFY11!P350-RealAuthFY10!P350)/RealAuthFY10!P350),"",(RealAuthFY11!P350-RealAuthFY10!P350)/RealAuthFY10!P350)</f>
        <v>0.95476149325959181</v>
      </c>
      <c r="Q350" s="139" t="str">
        <f>IF(ISERROR((RealAuthFY11!Q350-RealAuthFY10!Q350)/RealAuthFY10!Q350),"",(RealAuthFY11!Q350-RealAuthFY10!Q350)/RealAuthFY10!Q350)</f>
        <v/>
      </c>
      <c r="R350" s="139">
        <f>IF(ISERROR((RealAuthFY11!R350-RealAuthFY10!R350)/RealAuthFY10!R350),"",(RealAuthFY11!R350-RealAuthFY10!R350)/RealAuthFY10!R350)</f>
        <v>0.28457147840556224</v>
      </c>
      <c r="S350" s="139">
        <f>IF(ISERROR((RealAuthFY11!S350-RealAuthFY10!S350)/RealAuthFY10!S350),"",(RealAuthFY11!S350-RealAuthFY10!S350)/RealAuthFY10!S350)</f>
        <v>0.28448139805340472</v>
      </c>
      <c r="T350" s="139">
        <f>IF(ISERROR((RealAuthFY11!T350-RealAuthFY10!T350)/RealAuthFY10!T350),"",(RealAuthFY11!T350-RealAuthFY10!T350)/RealAuthFY10!T350)</f>
        <v>0.28451243412373245</v>
      </c>
      <c r="U350" s="139">
        <f>IF(ISERROR((RealAuthFY11!U350-RealAuthFY10!U350)/RealAuthFY10!U350),"",(RealAuthFY11!U350-RealAuthFY10!U350)/RealAuthFY10!U350)</f>
        <v>4.2277080349721323E-2</v>
      </c>
    </row>
    <row r="351" spans="1:21" s="51" customFormat="1" ht="11.5" x14ac:dyDescent="0.25">
      <c r="A351" s="51">
        <f>'FY2016 RPDC '!A340</f>
        <v>343</v>
      </c>
      <c r="B351" s="51">
        <f>'FY2016 RPDC '!B340</f>
        <v>7047</v>
      </c>
      <c r="C351" s="51">
        <f>'FY2016 RPDC '!C340</f>
        <v>7047</v>
      </c>
      <c r="D351" s="56" t="str">
        <f>'FY2016 RPDC '!D340</f>
        <v>WINFIELD-MT UNION</v>
      </c>
      <c r="E351" s="139">
        <f>IF(ISERROR((RealAuthFY11!E351-RealAuthFY10!E351)/RealAuthFY10!E351),"",(RealAuthFY11!E351-RealAuthFY10!E351)/RealAuthFY10!E351)</f>
        <v>-2.2504633306857296E-2</v>
      </c>
      <c r="F351" s="139">
        <f>IF(ISERROR((RealAuthFY11!F351-RealAuthFY10!F351)/RealAuthFY10!F351),"",(RealAuthFY11!F351-RealAuthFY10!F351)/RealAuthFY10!F351)</f>
        <v>1.2507817385866166E-2</v>
      </c>
      <c r="G351" s="139">
        <f>IF(ISERROR((RealAuthFY11!G351-RealAuthFY10!G351)/RealAuthFY10!G351),"",(RealAuthFY11!G351-RealAuthFY10!G351)/RealAuthFY10!G351)</f>
        <v>-1.0278217826290625E-2</v>
      </c>
      <c r="H351" s="139" t="str">
        <f>IF(ISERROR((RealAuthFY11!H351-RealAuthFY10!H351)/RealAuthFY10!H351),"",(RealAuthFY11!H351-RealAuthFY10!H351)/RealAuthFY10!H351)</f>
        <v/>
      </c>
      <c r="I351" s="139">
        <f>IF(ISERROR((RealAuthFY11!I351-RealAuthFY10!I351)/RealAuthFY10!I351),"",(RealAuthFY11!I351-RealAuthFY10!I351)/RealAuthFY10!I351)</f>
        <v>9.9999999999999777E-3</v>
      </c>
      <c r="J351" s="139">
        <f>IF(ISERROR((RealAuthFY11!J351-RealAuthFY10!J351)/RealAuthFY10!J351),"",(RealAuthFY11!J351-RealAuthFY10!J351)/RealAuthFY10!J351)</f>
        <v>0.15705377367074302</v>
      </c>
      <c r="K351" s="139">
        <f>IF(ISERROR((RealAuthFY11!K351-RealAuthFY10!K351)/RealAuthFY10!K351),"",(RealAuthFY11!K351-RealAuthFY10!K351)/RealAuthFY10!K351)</f>
        <v>-1</v>
      </c>
      <c r="L351" s="139">
        <f>IF(ISERROR((RealAuthFY11!L351-RealAuthFY10!L351)/RealAuthFY10!L351),"",(RealAuthFY11!L351-RealAuthFY10!L351)/RealAuthFY10!L351)</f>
        <v>1.9366790165038734E-2</v>
      </c>
      <c r="M351" s="139">
        <f>IF(ISERROR((RealAuthFY11!M351-RealAuthFY10!M351)/RealAuthFY10!M351),"",(RealAuthFY11!M351-RealAuthFY10!M351)/RealAuthFY10!M351)</f>
        <v>-0.87257915122937013</v>
      </c>
      <c r="N351" s="139">
        <f>IF(ISERROR((RealAuthFY11!N351-RealAuthFY10!N351)/RealAuthFY10!N351),"",(RealAuthFY11!N351-RealAuthFY10!N351)/RealAuthFY10!N351)</f>
        <v>0</v>
      </c>
      <c r="O351" s="139" t="str">
        <f>IF(ISERROR((RealAuthFY11!O351-RealAuthFY10!O351)/RealAuthFY10!O351),"",(RealAuthFY11!O351-RealAuthFY10!O351)/RealAuthFY10!O351)</f>
        <v/>
      </c>
      <c r="P351" s="139" t="str">
        <f>IF(ISERROR((RealAuthFY11!P351-RealAuthFY10!P351)/RealAuthFY10!P351),"",(RealAuthFY11!P351-RealAuthFY10!P351)/RealAuthFY10!P351)</f>
        <v/>
      </c>
      <c r="Q351" s="139" t="str">
        <f>IF(ISERROR((RealAuthFY11!Q351-RealAuthFY10!Q351)/RealAuthFY10!Q351),"",(RealAuthFY11!Q351-RealAuthFY10!Q351)/RealAuthFY10!Q351)</f>
        <v/>
      </c>
      <c r="R351" s="139">
        <f>IF(ISERROR((RealAuthFY11!R351-RealAuthFY10!R351)/RealAuthFY10!R351),"",(RealAuthFY11!R351-RealAuthFY10!R351)/RealAuthFY10!R351)</f>
        <v>-1.8561881134561479E-6</v>
      </c>
      <c r="S351" s="139">
        <f>IF(ISERROR((RealAuthFY11!S351-RealAuthFY10!S351)/RealAuthFY10!S351),"",(RealAuthFY11!S351-RealAuthFY10!S351)/RealAuthFY10!S351)</f>
        <v>-1.4258521248683484E-5</v>
      </c>
      <c r="T351" s="139">
        <f>IF(ISERROR((RealAuthFY11!T351-RealAuthFY10!T351)/RealAuthFY10!T351),"",(RealAuthFY11!T351-RealAuthFY10!T351)/RealAuthFY10!T351)</f>
        <v>6.7667287781968987E-6</v>
      </c>
      <c r="U351" s="139">
        <f>IF(ISERROR((RealAuthFY11!U351-RealAuthFY10!U351)/RealAuthFY10!U351),"",(RealAuthFY11!U351-RealAuthFY10!U351)/RealAuthFY10!U351)</f>
        <v>7.8825654837401185E-3</v>
      </c>
    </row>
    <row r="352" spans="1:21" s="51" customFormat="1" ht="11.5" x14ac:dyDescent="0.25">
      <c r="A352" s="51">
        <f>'FY2016 RPDC '!A341</f>
        <v>344</v>
      </c>
      <c r="B352" s="51">
        <f>'FY2016 RPDC '!B341</f>
        <v>7056</v>
      </c>
      <c r="C352" s="51">
        <f>'FY2016 RPDC '!C341</f>
        <v>7056</v>
      </c>
      <c r="D352" s="56" t="str">
        <f>'FY2016 RPDC '!D341</f>
        <v>WINTERSET</v>
      </c>
      <c r="E352" s="139">
        <f>IF(ISERROR((RealAuthFY11!E352-RealAuthFY10!E352)/RealAuthFY10!E352),"",(RealAuthFY11!E352-RealAuthFY10!E352)/RealAuthFY10!E352)</f>
        <v>6.1811184325616117E-3</v>
      </c>
      <c r="F352" s="139">
        <f>IF(ISERROR((RealAuthFY11!F352-RealAuthFY10!F352)/RealAuthFY10!F352),"",(RealAuthFY11!F352-RealAuthFY10!F352)/RealAuthFY10!F352)</f>
        <v>1.2566760917373547E-2</v>
      </c>
      <c r="G352" s="139">
        <f>IF(ISERROR((RealAuthFY11!G352-RealAuthFY10!G352)/RealAuthFY10!G352),"",(RealAuthFY11!G352-RealAuthFY10!G352)/RealAuthFY10!G352)</f>
        <v>1.882559331717085E-2</v>
      </c>
      <c r="H352" s="139" t="str">
        <f>IF(ISERROR((RealAuthFY11!H352-RealAuthFY10!H352)/RealAuthFY10!H352),"",(RealAuthFY11!H352-RealAuthFY10!H352)/RealAuthFY10!H352)</f>
        <v/>
      </c>
      <c r="I352" s="139">
        <f>IF(ISERROR((RealAuthFY11!I352-RealAuthFY10!I352)/RealAuthFY10!I352),"",(RealAuthFY11!I352-RealAuthFY10!I352)/RealAuthFY10!I352)</f>
        <v>1.882559331717085E-2</v>
      </c>
      <c r="J352" s="139">
        <f>IF(ISERROR((RealAuthFY11!J352-RealAuthFY10!J352)/RealAuthFY10!J352),"",(RealAuthFY11!J352-RealAuthFY10!J352)/RealAuthFY10!J352)</f>
        <v>-8.6481080089312913E-3</v>
      </c>
      <c r="K352" s="139">
        <f>IF(ISERROR((RealAuthFY11!K352-RealAuthFY10!K352)/RealAuthFY10!K352),"",(RealAuthFY11!K352-RealAuthFY10!K352)/RealAuthFY10!K352)</f>
        <v>1.9937586685159502E-2</v>
      </c>
      <c r="L352" s="139">
        <f>IF(ISERROR((RealAuthFY11!L352-RealAuthFY10!L352)/RealAuthFY10!L352),"",(RealAuthFY11!L352-RealAuthFY10!L352)/RealAuthFY10!L352)</f>
        <v>1.9937586685159502E-2</v>
      </c>
      <c r="M352" s="139">
        <f>IF(ISERROR((RealAuthFY11!M352-RealAuthFY10!M352)/RealAuthFY10!M352),"",(RealAuthFY11!M352-RealAuthFY10!M352)/RealAuthFY10!M352)</f>
        <v>-1</v>
      </c>
      <c r="N352" s="139">
        <f>IF(ISERROR((RealAuthFY11!N352-RealAuthFY10!N352)/RealAuthFY10!N352),"",(RealAuthFY11!N352-RealAuthFY10!N352)/RealAuthFY10!N352)</f>
        <v>0</v>
      </c>
      <c r="O352" s="139" t="str">
        <f>IF(ISERROR((RealAuthFY11!O352-RealAuthFY10!O352)/RealAuthFY10!O352),"",(RealAuthFY11!O352-RealAuthFY10!O352)/RealAuthFY10!O352)</f>
        <v/>
      </c>
      <c r="P352" s="139">
        <f>IF(ISERROR((RealAuthFY11!P352-RealAuthFY10!P352)/RealAuthFY10!P352),"",(RealAuthFY11!P352-RealAuthFY10!P352)/RealAuthFY10!P352)</f>
        <v>0.32591886269070725</v>
      </c>
      <c r="Q352" s="139">
        <f>IF(ISERROR((RealAuthFY11!Q352-RealAuthFY10!Q352)/RealAuthFY10!Q352),"",(RealAuthFY11!Q352-RealAuthFY10!Q352)/RealAuthFY10!Q352)</f>
        <v>-0.15795850401574033</v>
      </c>
      <c r="R352" s="139">
        <f>IF(ISERROR((RealAuthFY11!R352-RealAuthFY10!R352)/RealAuthFY10!R352),"",(RealAuthFY11!R352-RealAuthFY10!R352)/RealAuthFY10!R352)</f>
        <v>0.46047483082190865</v>
      </c>
      <c r="S352" s="139">
        <f>IF(ISERROR((RealAuthFY11!S352-RealAuthFY10!S352)/RealAuthFY10!S352),"",(RealAuthFY11!S352-RealAuthFY10!S352)/RealAuthFY10!S352)</f>
        <v>0.46052318750001014</v>
      </c>
      <c r="T352" s="139">
        <f>IF(ISERROR((RealAuthFY11!T352-RealAuthFY10!T352)/RealAuthFY10!T352),"",(RealAuthFY11!T352-RealAuthFY10!T352)/RealAuthFY10!T352)</f>
        <v>0.46048833503269959</v>
      </c>
      <c r="U352" s="139">
        <f>IF(ISERROR((RealAuthFY11!U352-RealAuthFY10!U352)/RealAuthFY10!U352),"",(RealAuthFY11!U352-RealAuthFY10!U352)/RealAuthFY10!U352)</f>
        <v>4.6542156470227011E-2</v>
      </c>
    </row>
    <row r="353" spans="1:21" s="51" customFormat="1" ht="11.5" x14ac:dyDescent="0.25">
      <c r="A353" s="51" t="e">
        <f>'FY2016 RPDC '!#REF!</f>
        <v>#REF!</v>
      </c>
      <c r="B353" s="51" t="e">
        <f>'FY2016 RPDC '!#REF!</f>
        <v>#REF!</v>
      </c>
      <c r="C353" s="51" t="e">
        <f>'FY2016 RPDC '!#REF!</f>
        <v>#REF!</v>
      </c>
      <c r="D353" s="56" t="e">
        <f>'FY2016 RPDC '!#REF!</f>
        <v>#REF!</v>
      </c>
      <c r="E353" s="139" t="str">
        <f>IF(ISERROR((RealAuthFY11!E353-RealAuthFY10!E353)/RealAuthFY10!E353),"",(RealAuthFY11!E353-RealAuthFY10!E353)/RealAuthFY10!E353)</f>
        <v/>
      </c>
      <c r="F353" s="139" t="str">
        <f>IF(ISERROR((RealAuthFY11!F353-RealAuthFY10!F353)/RealAuthFY10!F353),"",(RealAuthFY11!F353-RealAuthFY10!F353)/RealAuthFY10!F353)</f>
        <v/>
      </c>
      <c r="G353" s="139" t="str">
        <f>IF(ISERROR((RealAuthFY11!G353-RealAuthFY10!G353)/RealAuthFY10!G353),"",(RealAuthFY11!G353-RealAuthFY10!G353)/RealAuthFY10!G353)</f>
        <v/>
      </c>
      <c r="H353" s="139" t="str">
        <f>IF(ISERROR((RealAuthFY11!H353-RealAuthFY10!H353)/RealAuthFY10!H353),"",(RealAuthFY11!H353-RealAuthFY10!H353)/RealAuthFY10!H353)</f>
        <v/>
      </c>
      <c r="I353" s="139" t="str">
        <f>IF(ISERROR((RealAuthFY11!I353-RealAuthFY10!I353)/RealAuthFY10!I353),"",(RealAuthFY11!I353-RealAuthFY10!I353)/RealAuthFY10!I353)</f>
        <v/>
      </c>
      <c r="J353" s="139">
        <f>IF(ISERROR((RealAuthFY11!J353-RealAuthFY10!J353)/RealAuthFY10!J353),"",(RealAuthFY11!J353-RealAuthFY10!J353)/RealAuthFY10!J353)</f>
        <v>9.8394324122479462E-2</v>
      </c>
      <c r="K353" s="139" t="str">
        <f>IF(ISERROR((RealAuthFY11!K353-RealAuthFY10!K353)/RealAuthFY10!K353),"",(RealAuthFY11!K353-RealAuthFY10!K353)/RealAuthFY10!K353)</f>
        <v/>
      </c>
      <c r="L353" s="139">
        <f>IF(ISERROR((RealAuthFY11!L353-RealAuthFY10!L353)/RealAuthFY10!L353),"",(RealAuthFY11!L353-RealAuthFY10!L353)/RealAuthFY10!L353)</f>
        <v>0.20538078426427941</v>
      </c>
      <c r="M353" s="139" t="str">
        <f>IF(ISERROR((RealAuthFY11!M353-RealAuthFY10!M353)/RealAuthFY10!M353),"",(RealAuthFY11!M353-RealAuthFY10!M353)/RealAuthFY10!M353)</f>
        <v/>
      </c>
      <c r="N353" s="139" t="str">
        <f>IF(ISERROR((RealAuthFY11!N353-RealAuthFY10!N353)/RealAuthFY10!N353),"",(RealAuthFY11!N353-RealAuthFY10!N353)/RealAuthFY10!N353)</f>
        <v/>
      </c>
      <c r="O353" s="139" t="str">
        <f>IF(ISERROR((RealAuthFY11!O353-RealAuthFY10!O353)/RealAuthFY10!O353),"",(RealAuthFY11!O353-RealAuthFY10!O353)/RealAuthFY10!O353)</f>
        <v/>
      </c>
      <c r="P353" s="139">
        <f>IF(ISERROR((RealAuthFY11!P353-RealAuthFY10!P353)/RealAuthFY10!P353),"",(RealAuthFY11!P353-RealAuthFY10!P353)/RealAuthFY10!P353)</f>
        <v>-0.1500520110957004</v>
      </c>
      <c r="Q353" s="139" t="str">
        <f>IF(ISERROR((RealAuthFY11!Q353-RealAuthFY10!Q353)/RealAuthFY10!Q353),"",(RealAuthFY11!Q353-RealAuthFY10!Q353)/RealAuthFY10!Q353)</f>
        <v/>
      </c>
      <c r="R353" s="139" t="str">
        <f>IF(ISERROR((RealAuthFY11!R353-RealAuthFY10!R353)/RealAuthFY10!R353),"",(RealAuthFY11!R353-RealAuthFY10!R353)/RealAuthFY10!R353)</f>
        <v/>
      </c>
      <c r="S353" s="139" t="str">
        <f>IF(ISERROR((RealAuthFY11!S353-RealAuthFY10!S353)/RealAuthFY10!S353),"",(RealAuthFY11!S353-RealAuthFY10!S353)/RealAuthFY10!S353)</f>
        <v/>
      </c>
      <c r="T353" s="139" t="str">
        <f>IF(ISERROR((RealAuthFY11!T353-RealAuthFY10!T353)/RealAuthFY10!T353),"",(RealAuthFY11!T353-RealAuthFY10!T353)/RealAuthFY10!T353)</f>
        <v/>
      </c>
      <c r="U353" s="139" t="str">
        <f>IF(ISERROR((RealAuthFY11!U353-RealAuthFY10!U353)/RealAuthFY10!U353),"",(RealAuthFY11!U353-RealAuthFY10!U353)/RealAuthFY10!U353)</f>
        <v/>
      </c>
    </row>
    <row r="354" spans="1:21" s="51" customFormat="1" ht="11.5" x14ac:dyDescent="0.25">
      <c r="A354" s="51">
        <f>'FY2016 RPDC '!A342</f>
        <v>346</v>
      </c>
      <c r="B354" s="51">
        <f>'FY2016 RPDC '!B342</f>
        <v>7092</v>
      </c>
      <c r="C354" s="51">
        <f>'FY2016 RPDC '!C342</f>
        <v>7092</v>
      </c>
      <c r="D354" s="56" t="str">
        <f>'FY2016 RPDC '!D342</f>
        <v>WOODBINE</v>
      </c>
      <c r="E354" s="139">
        <f>IF(ISERROR((RealAuthFY11!E354-RealAuthFY10!E354)/RealAuthFY10!E354),"",(RealAuthFY11!E354-RealAuthFY10!E354)/RealAuthFY10!E354)</f>
        <v>2.0730058584948148E-2</v>
      </c>
      <c r="F354" s="139">
        <f>IF(ISERROR((RealAuthFY11!F354-RealAuthFY10!F354)/RealAuthFY10!F354),"",(RealAuthFY11!F354-RealAuthFY10!F354)/RealAuthFY10!F354)</f>
        <v>1.2566760917373547E-2</v>
      </c>
      <c r="G354" s="139">
        <f>IF(ISERROR((RealAuthFY11!G354-RealAuthFY10!G354)/RealAuthFY10!G354),"",(RealAuthFY11!G354-RealAuthFY10!G354)/RealAuthFY10!G354)</f>
        <v>3.3557256026144414E-2</v>
      </c>
      <c r="H354" s="139" t="str">
        <f>IF(ISERROR((RealAuthFY11!H354-RealAuthFY10!H354)/RealAuthFY10!H354),"",(RealAuthFY11!H354-RealAuthFY10!H354)/RealAuthFY10!H354)</f>
        <v/>
      </c>
      <c r="I354" s="139">
        <f>IF(ISERROR((RealAuthFY11!I354-RealAuthFY10!I354)/RealAuthFY10!I354),"",(RealAuthFY11!I354-RealAuthFY10!I354)/RealAuthFY10!I354)</f>
        <v>3.3557256026144414E-2</v>
      </c>
      <c r="J354" s="139">
        <f>IF(ISERROR((RealAuthFY11!J354-RealAuthFY10!J354)/RealAuthFY10!J354),"",(RealAuthFY11!J354-RealAuthFY10!J354)/RealAuthFY10!J354)</f>
        <v>0.10631104432757325</v>
      </c>
      <c r="K354" s="139">
        <f>IF(ISERROR((RealAuthFY11!K354-RealAuthFY10!K354)/RealAuthFY10!K354),"",(RealAuthFY11!K354-RealAuthFY10!K354)/RealAuthFY10!K354)</f>
        <v>-0.15007215007215008</v>
      </c>
      <c r="L354" s="139">
        <f>IF(ISERROR((RealAuthFY11!L354-RealAuthFY10!L354)/RealAuthFY10!L354),"",(RealAuthFY11!L354-RealAuthFY10!L354)/RealAuthFY10!L354)</f>
        <v>-0.13638500028110417</v>
      </c>
      <c r="M354" s="139">
        <f>IF(ISERROR((RealAuthFY11!M354-RealAuthFY10!M354)/RealAuthFY10!M354),"",(RealAuthFY11!M354-RealAuthFY10!M354)/RealAuthFY10!M354)</f>
        <v>-1</v>
      </c>
      <c r="N354" s="139">
        <f>IF(ISERROR((RealAuthFY11!N354-RealAuthFY10!N354)/RealAuthFY10!N354),"",(RealAuthFY11!N354-RealAuthFY10!N354)/RealAuthFY10!N354)</f>
        <v>0</v>
      </c>
      <c r="O354" s="139" t="str">
        <f>IF(ISERROR((RealAuthFY11!O354-RealAuthFY10!O354)/RealAuthFY10!O354),"",(RealAuthFY11!O354-RealAuthFY10!O354)/RealAuthFY10!O354)</f>
        <v/>
      </c>
      <c r="P354" s="139">
        <f>IF(ISERROR((RealAuthFY11!P354-RealAuthFY10!P354)/RealAuthFY10!P354),"",(RealAuthFY11!P354-RealAuthFY10!P354)/RealAuthFY10!P354)</f>
        <v>-1</v>
      </c>
      <c r="Q354" s="139" t="str">
        <f>IF(ISERROR((RealAuthFY11!Q354-RealAuthFY10!Q354)/RealAuthFY10!Q354),"",(RealAuthFY11!Q354-RealAuthFY10!Q354)/RealAuthFY10!Q354)</f>
        <v/>
      </c>
      <c r="R354" s="139">
        <f>IF(ISERROR((RealAuthFY11!R354-RealAuthFY10!R354)/RealAuthFY10!R354),"",(RealAuthFY11!R354-RealAuthFY10!R354)/RealAuthFY10!R354)</f>
        <v>1.0524870386178405E-6</v>
      </c>
      <c r="S354" s="139">
        <f>IF(ISERROR((RealAuthFY11!S354-RealAuthFY10!S354)/RealAuthFY10!S354),"",(RealAuthFY11!S354-RealAuthFY10!S354)/RealAuthFY10!S354)</f>
        <v>2.864722093372259E-6</v>
      </c>
      <c r="T354" s="139">
        <f>IF(ISERROR((RealAuthFY11!T354-RealAuthFY10!T354)/RealAuthFY10!T354),"",(RealAuthFY11!T354-RealAuthFY10!T354)/RealAuthFY10!T354)</f>
        <v>-6.2111415457300365E-6</v>
      </c>
      <c r="U354" s="139">
        <f>IF(ISERROR((RealAuthFY11!U354-RealAuthFY10!U354)/RealAuthFY10!U354),"",(RealAuthFY11!U354-RealAuthFY10!U354)/RealAuthFY10!U354)</f>
        <v>7.3992550369523743E-4</v>
      </c>
    </row>
    <row r="355" spans="1:21" s="51" customFormat="1" ht="11.5" x14ac:dyDescent="0.25">
      <c r="A355" s="51">
        <f>'FY2016 RPDC '!A343</f>
        <v>347</v>
      </c>
      <c r="B355" s="51">
        <f>'FY2016 RPDC '!B343</f>
        <v>7098</v>
      </c>
      <c r="C355" s="51">
        <f>'FY2016 RPDC '!C343</f>
        <v>7098</v>
      </c>
      <c r="D355" s="56" t="str">
        <f>'FY2016 RPDC '!D343</f>
        <v>WOODBURY CENTRAL</v>
      </c>
      <c r="E355" s="139">
        <f>IF(ISERROR((RealAuthFY11!E355-RealAuthFY10!E355)/RealAuthFY10!E355),"",(RealAuthFY11!E355-RealAuthFY10!E355)/RealAuthFY10!E355)</f>
        <v>-2.1043324491600315E-2</v>
      </c>
      <c r="F355" s="139">
        <f>IF(ISERROR((RealAuthFY11!F355-RealAuthFY10!F355)/RealAuthFY10!F355),"",(RealAuthFY11!F355-RealAuthFY10!F355)/RealAuthFY10!F355)</f>
        <v>1.2566760917373547E-2</v>
      </c>
      <c r="G355" s="139">
        <f>IF(ISERROR((RealAuthFY11!G355-RealAuthFY10!G355)/RealAuthFY10!G355),"",(RealAuthFY11!G355-RealAuthFY10!G355)/RealAuthFY10!G355)</f>
        <v>-8.7410100020194337E-3</v>
      </c>
      <c r="H355" s="139">
        <f>IF(ISERROR((RealAuthFY11!H355-RealAuthFY10!H355)/RealAuthFY10!H355),"",(RealAuthFY11!H355-RealAuthFY10!H355)/RealAuthFY10!H355)</f>
        <v>0.60762337074367689</v>
      </c>
      <c r="I355" s="139">
        <f>IF(ISERROR((RealAuthFY11!I355-RealAuthFY10!I355)/RealAuthFY10!I355),"",(RealAuthFY11!I355-RealAuthFY10!I355)/RealAuthFY10!I355)</f>
        <v>-1.6384866307517473E-3</v>
      </c>
      <c r="J355" s="139">
        <f>IF(ISERROR((RealAuthFY11!J355-RealAuthFY10!J355)/RealAuthFY10!J355),"",(RealAuthFY11!J355-RealAuthFY10!J355)/RealAuthFY10!J355)</f>
        <v>0.10489873636835728</v>
      </c>
      <c r="K355" s="139">
        <f>IF(ISERROR((RealAuthFY11!K355-RealAuthFY10!K355)/RealAuthFY10!K355),"",(RealAuthFY11!K355-RealAuthFY10!K355)/RealAuthFY10!K355)</f>
        <v>-0.16553102428124067</v>
      </c>
      <c r="L355" s="139">
        <f>IF(ISERROR((RealAuthFY11!L355-RealAuthFY10!L355)/RealAuthFY10!L355),"",(RealAuthFY11!L355-RealAuthFY10!L355)/RealAuthFY10!L355)</f>
        <v>0.15589406266228145</v>
      </c>
      <c r="M355" s="139" t="str">
        <f>IF(ISERROR((RealAuthFY11!M355-RealAuthFY10!M355)/RealAuthFY10!M355),"",(RealAuthFY11!M355-RealAuthFY10!M355)/RealAuthFY10!M355)</f>
        <v/>
      </c>
      <c r="N355" s="139">
        <f>IF(ISERROR((RealAuthFY11!N355-RealAuthFY10!N355)/RealAuthFY10!N355),"",(RealAuthFY11!N355-RealAuthFY10!N355)/RealAuthFY10!N355)</f>
        <v>0</v>
      </c>
      <c r="O355" s="139" t="str">
        <f>IF(ISERROR((RealAuthFY11!O355-RealAuthFY10!O355)/RealAuthFY10!O355),"",(RealAuthFY11!O355-RealAuthFY10!O355)/RealAuthFY10!O355)</f>
        <v/>
      </c>
      <c r="P355" s="139">
        <f>IF(ISERROR((RealAuthFY11!P355-RealAuthFY10!P355)/RealAuthFY10!P355),"",(RealAuthFY11!P355-RealAuthFY10!P355)/RealAuthFY10!P355)</f>
        <v>1.0398130517569673</v>
      </c>
      <c r="Q355" s="139" t="str">
        <f>IF(ISERROR((RealAuthFY11!Q355-RealAuthFY10!Q355)/RealAuthFY10!Q355),"",(RealAuthFY11!Q355-RealAuthFY10!Q355)/RealAuthFY10!Q355)</f>
        <v/>
      </c>
      <c r="R355" s="139">
        <f>IF(ISERROR((RealAuthFY11!R355-RealAuthFY10!R355)/RealAuthFY10!R355),"",(RealAuthFY11!R355-RealAuthFY10!R355)/RealAuthFY10!R355)</f>
        <v>4.4211899163159105E-7</v>
      </c>
      <c r="S355" s="139">
        <f>IF(ISERROR((RealAuthFY11!S355-RealAuthFY10!S355)/RealAuthFY10!S355),"",(RealAuthFY11!S355-RealAuthFY10!S355)/RealAuthFY10!S355)</f>
        <v>-5.5655735879329913E-6</v>
      </c>
      <c r="T355" s="139">
        <f>IF(ISERROR((RealAuthFY11!T355-RealAuthFY10!T355)/RealAuthFY10!T355),"",(RealAuthFY11!T355-RealAuthFY10!T355)/RealAuthFY10!T355)</f>
        <v>-8.7622452376073855E-6</v>
      </c>
      <c r="U355" s="139">
        <f>IF(ISERROR((RealAuthFY11!U355-RealAuthFY10!U355)/RealAuthFY10!U355),"",(RealAuthFY11!U355-RealAuthFY10!U355)/RealAuthFY10!U355)</f>
        <v>9.7596701343459318E-4</v>
      </c>
    </row>
    <row r="356" spans="1:21" s="51" customFormat="1" ht="11.5" x14ac:dyDescent="0.25">
      <c r="A356" s="51">
        <f>'FY2016 RPDC '!A344</f>
        <v>348</v>
      </c>
      <c r="B356" s="51">
        <f>'FY2016 RPDC '!B344</f>
        <v>7110</v>
      </c>
      <c r="C356" s="51">
        <f>'FY2016 RPDC '!C344</f>
        <v>7110</v>
      </c>
      <c r="D356" s="56" t="str">
        <f>'FY2016 RPDC '!D344</f>
        <v>WOODWARD-GRANGER</v>
      </c>
      <c r="E356" s="139">
        <f>IF(ISERROR((RealAuthFY11!E356-RealAuthFY10!E356)/RealAuthFY10!E356),"",(RealAuthFY11!E356-RealAuthFY10!E356)/RealAuthFY10!E356)</f>
        <v>1.7976542803902325E-2</v>
      </c>
      <c r="F356" s="139">
        <f>IF(ISERROR((RealAuthFY11!F356-RealAuthFY10!F356)/RealAuthFY10!F356),"",(RealAuthFY11!F356-RealAuthFY10!F356)/RealAuthFY10!F356)</f>
        <v>1.2387736141220192E-2</v>
      </c>
      <c r="G356" s="139">
        <f>IF(ISERROR((RealAuthFY11!G356-RealAuthFY10!G356)/RealAuthFY10!G356),"",(RealAuthFY11!G356-RealAuthFY10!G356)/RealAuthFY10!G356)</f>
        <v>3.0587037583637771E-2</v>
      </c>
      <c r="H356" s="139" t="str">
        <f>IF(ISERROR((RealAuthFY11!H356-RealAuthFY10!H356)/RealAuthFY10!H356),"",(RealAuthFY11!H356-RealAuthFY10!H356)/RealAuthFY10!H356)</f>
        <v/>
      </c>
      <c r="I356" s="139">
        <f>IF(ISERROR((RealAuthFY11!I356-RealAuthFY10!I356)/RealAuthFY10!I356),"",(RealAuthFY11!I356-RealAuthFY10!I356)/RealAuthFY10!I356)</f>
        <v>3.0587037583637771E-2</v>
      </c>
      <c r="J356" s="139">
        <f>IF(ISERROR((RealAuthFY11!J356-RealAuthFY10!J356)/RealAuthFY10!J356),"",(RealAuthFY11!J356-RealAuthFY10!J356)/RealAuthFY10!J356)</f>
        <v>-0.17440034207431893</v>
      </c>
      <c r="K356" s="139" t="str">
        <f>IF(ISERROR((RealAuthFY11!K356-RealAuthFY10!K356)/RealAuthFY10!K356),"",(RealAuthFY11!K356-RealAuthFY10!K356)/RealAuthFY10!K356)</f>
        <v/>
      </c>
      <c r="L356" s="139">
        <f>IF(ISERROR((RealAuthFY11!L356-RealAuthFY10!L356)/RealAuthFY10!L356),"",(RealAuthFY11!L356-RealAuthFY10!L356)/RealAuthFY10!L356)</f>
        <v>0.42780176135382492</v>
      </c>
      <c r="M356" s="139">
        <f>IF(ISERROR((RealAuthFY11!M356-RealAuthFY10!M356)/RealAuthFY10!M356),"",(RealAuthFY11!M356-RealAuthFY10!M356)/RealAuthFY10!M356)</f>
        <v>-1</v>
      </c>
      <c r="N356" s="139">
        <f>IF(ISERROR((RealAuthFY11!N356-RealAuthFY10!N356)/RealAuthFY10!N356),"",(RealAuthFY11!N356-RealAuthFY10!N356)/RealAuthFY10!N356)</f>
        <v>0</v>
      </c>
      <c r="O356" s="139" t="str">
        <f>IF(ISERROR((RealAuthFY11!O356-RealAuthFY10!O356)/RealAuthFY10!O356),"",(RealAuthFY11!O356-RealAuthFY10!O356)/RealAuthFY10!O356)</f>
        <v/>
      </c>
      <c r="P356" s="139">
        <f>IF(ISERROR((RealAuthFY11!P356-RealAuthFY10!P356)/RealAuthFY10!P356),"",(RealAuthFY11!P356-RealAuthFY10!P356)/RealAuthFY10!P356)</f>
        <v>-9.6696844857784375E-2</v>
      </c>
      <c r="Q356" s="139" t="str">
        <f>IF(ISERROR((RealAuthFY11!Q356-RealAuthFY10!Q356)/RealAuthFY10!Q356),"",(RealAuthFY11!Q356-RealAuthFY10!Q356)/RealAuthFY10!Q356)</f>
        <v/>
      </c>
      <c r="R356" s="139">
        <f>IF(ISERROR((RealAuthFY11!R356-RealAuthFY10!R356)/RealAuthFY10!R356),"",(RealAuthFY11!R356-RealAuthFY10!R356)/RealAuthFY10!R356)</f>
        <v>0.32356882822312177</v>
      </c>
      <c r="S356" s="139">
        <f>IF(ISERROR((RealAuthFY11!S356-RealAuthFY10!S356)/RealAuthFY10!S356),"",(RealAuthFY11!S356-RealAuthFY10!S356)/RealAuthFY10!S356)</f>
        <v>0.32358423512585338</v>
      </c>
      <c r="T356" s="139">
        <f>IF(ISERROR((RealAuthFY11!T356-RealAuthFY10!T356)/RealAuthFY10!T356),"",(RealAuthFY11!T356-RealAuthFY10!T356)/RealAuthFY10!T356)</f>
        <v>0.32364625905874911</v>
      </c>
      <c r="U356" s="139">
        <f>IF(ISERROR((RealAuthFY11!U356-RealAuthFY10!U356)/RealAuthFY10!U356),"",(RealAuthFY11!U356-RealAuthFY10!U356)/RealAuthFY10!U356)</f>
        <v>8.0891243516462291E-2</v>
      </c>
    </row>
    <row r="357" spans="1:21" s="51" customFormat="1" ht="11.5" x14ac:dyDescent="0.25">
      <c r="A357" s="51" t="e">
        <f>'FY2016 RPDC '!#REF!</f>
        <v>#REF!</v>
      </c>
      <c r="B357" s="51" t="e">
        <f>'FY2016 RPDC '!#REF!</f>
        <v>#REF!</v>
      </c>
      <c r="C357" s="51" t="e">
        <f>'FY2016 RPDC '!#REF!</f>
        <v>#REF!</v>
      </c>
      <c r="D357" s="56" t="e">
        <f>'FY2016 RPDC '!#REF!</f>
        <v>#REF!</v>
      </c>
      <c r="E357" s="139" t="str">
        <f>IF(ISERROR((RealAuthFY11!E357-RealAuthFY10!E357)/RealAuthFY10!E357),"",(RealAuthFY11!E357-RealAuthFY10!E357)/RealAuthFY10!E357)</f>
        <v/>
      </c>
      <c r="F357" s="139" t="str">
        <f>IF(ISERROR((RealAuthFY11!F357-RealAuthFY10!F357)/RealAuthFY10!F357),"",(RealAuthFY11!F357-RealAuthFY10!F357)/RealAuthFY10!F357)</f>
        <v/>
      </c>
      <c r="G357" s="139" t="str">
        <f>IF(ISERROR((RealAuthFY11!G357-RealAuthFY10!G357)/RealAuthFY10!G357),"",(RealAuthFY11!G357-RealAuthFY10!G357)/RealAuthFY10!G357)</f>
        <v/>
      </c>
      <c r="H357" s="139" t="str">
        <f>IF(ISERROR((RealAuthFY11!H357-RealAuthFY10!H357)/RealAuthFY10!H357),"",(RealAuthFY11!H357-RealAuthFY10!H357)/RealAuthFY10!H357)</f>
        <v/>
      </c>
      <c r="I357" s="139" t="str">
        <f>IF(ISERROR((RealAuthFY11!I357-RealAuthFY10!I357)/RealAuthFY10!I357),"",(RealAuthFY11!I357-RealAuthFY10!I357)/RealAuthFY10!I357)</f>
        <v/>
      </c>
      <c r="J357" s="139">
        <f>IF(ISERROR((RealAuthFY11!J357-RealAuthFY10!J357)/RealAuthFY10!J357),"",(RealAuthFY11!J357-RealAuthFY10!J357)/RealAuthFY10!J357)</f>
        <v>8.3483599519148202E-2</v>
      </c>
      <c r="K357" s="139">
        <f>IF(ISERROR((RealAuthFY11!K357-RealAuthFY10!K357)/RealAuthFY10!K357),"",(RealAuthFY11!K357-RealAuthFY10!K357)/RealAuthFY10!K357)</f>
        <v>-0.35106864627730161</v>
      </c>
      <c r="L357" s="139">
        <f>IF(ISERROR((RealAuthFY11!L357-RealAuthFY10!L357)/RealAuthFY10!L357),"",(RealAuthFY11!L357-RealAuthFY10!L357)/RealAuthFY10!L357)</f>
        <v>0.1472179289026275</v>
      </c>
      <c r="M357" s="139">
        <f>IF(ISERROR((RealAuthFY11!M357-RealAuthFY10!M357)/RealAuthFY10!M357),"",(RealAuthFY11!M357-RealAuthFY10!M357)/RealAuthFY10!M357)</f>
        <v>1.9749270135668899E-2</v>
      </c>
      <c r="N357" s="139">
        <f>IF(ISERROR((RealAuthFY11!N357-RealAuthFY10!N357)/RealAuthFY10!N357),"",(RealAuthFY11!N357-RealAuthFY10!N357)/RealAuthFY10!N357)</f>
        <v>0</v>
      </c>
      <c r="O357" s="139" t="str">
        <f>IF(ISERROR((RealAuthFY11!O357-RealAuthFY10!O357)/RealAuthFY10!O357),"",(RealAuthFY11!O357-RealAuthFY10!O357)/RealAuthFY10!O357)</f>
        <v/>
      </c>
      <c r="P357" s="139">
        <f>IF(ISERROR((RealAuthFY11!P357-RealAuthFY10!P357)/RealAuthFY10!P357),"",(RealAuthFY11!P357-RealAuthFY10!P357)/RealAuthFY10!P357)</f>
        <v>-0.20193535380686775</v>
      </c>
      <c r="Q357" s="139" t="str">
        <f>IF(ISERROR((RealAuthFY11!Q357-RealAuthFY10!Q357)/RealAuthFY10!Q357),"",(RealAuthFY11!Q357-RealAuthFY10!Q357)/RealAuthFY10!Q357)</f>
        <v/>
      </c>
      <c r="R357" s="139" t="str">
        <f>IF(ISERROR((RealAuthFY11!R357-RealAuthFY10!R357)/RealAuthFY10!R357),"",(RealAuthFY11!R357-RealAuthFY10!R357)/RealAuthFY10!R357)</f>
        <v/>
      </c>
      <c r="S357" s="139" t="str">
        <f>IF(ISERROR((RealAuthFY11!S357-RealAuthFY10!S357)/RealAuthFY10!S357),"",(RealAuthFY11!S357-RealAuthFY10!S357)/RealAuthFY10!S357)</f>
        <v/>
      </c>
      <c r="T357" s="139" t="str">
        <f>IF(ISERROR((RealAuthFY11!T357-RealAuthFY10!T357)/RealAuthFY10!T357),"",(RealAuthFY11!T357-RealAuthFY10!T357)/RealAuthFY10!T357)</f>
        <v/>
      </c>
      <c r="U357" s="139" t="str">
        <f>IF(ISERROR((RealAuthFY11!U357-RealAuthFY10!U357)/RealAuthFY10!U357),"",(RealAuthFY11!U357-RealAuthFY10!U357)/RealAuthFY10!U357)</f>
        <v/>
      </c>
    </row>
    <row r="358" spans="1:21" s="51" customFormat="1" ht="11.5" x14ac:dyDescent="0.25">
      <c r="A358" s="51" t="e">
        <f>'FY2016 RPDC '!#REF!</f>
        <v>#REF!</v>
      </c>
      <c r="B358" s="51" t="e">
        <f>'FY2016 RPDC '!#REF!</f>
        <v>#REF!</v>
      </c>
      <c r="C358" s="51" t="e">
        <f>'FY2016 RPDC '!#REF!</f>
        <v>#REF!</v>
      </c>
      <c r="D358" s="56" t="e">
        <f>'FY2016 RPDC '!#REF!</f>
        <v>#REF!</v>
      </c>
      <c r="E358" s="139" t="str">
        <f>IF(ISERROR((RealAuthFY11!E358-RealAuthFY10!E358)/RealAuthFY10!E358),"",(RealAuthFY11!E358-RealAuthFY10!E358)/RealAuthFY10!E358)</f>
        <v/>
      </c>
      <c r="F358" s="139" t="str">
        <f>IF(ISERROR((RealAuthFY11!F358-RealAuthFY10!F358)/RealAuthFY10!F358),"",(RealAuthFY11!F358-RealAuthFY10!F358)/RealAuthFY10!F358)</f>
        <v/>
      </c>
      <c r="G358" s="139" t="str">
        <f>IF(ISERROR((RealAuthFY11!G358-RealAuthFY10!G358)/RealAuthFY10!G358),"",(RealAuthFY11!G358-RealAuthFY10!G358)/RealAuthFY10!G358)</f>
        <v/>
      </c>
      <c r="H358" s="139" t="str">
        <f>IF(ISERROR((RealAuthFY11!H358-RealAuthFY10!H358)/RealAuthFY10!H358),"",(RealAuthFY11!H358-RealAuthFY10!H358)/RealAuthFY10!H358)</f>
        <v/>
      </c>
      <c r="I358" s="139" t="str">
        <f>IF(ISERROR((RealAuthFY11!I358-RealAuthFY10!I358)/RealAuthFY10!I358),"",(RealAuthFY11!I358-RealAuthFY10!I358)/RealAuthFY10!I358)</f>
        <v/>
      </c>
      <c r="J358" s="139">
        <f>IF(ISERROR((RealAuthFY11!J358-RealAuthFY10!J358)/RealAuthFY10!J358),"",(RealAuthFY11!J358-RealAuthFY10!J358)/RealAuthFY10!J358)</f>
        <v>-0.11419798417900891</v>
      </c>
      <c r="K358" s="139">
        <f>IF(ISERROR((RealAuthFY11!K358-RealAuthFY10!K358)/RealAuthFY10!K358),"",(RealAuthFY11!K358-RealAuthFY10!K358)/RealAuthFY10!K358)</f>
        <v>-0.66005405094589154</v>
      </c>
      <c r="L358" s="139">
        <f>IF(ISERROR((RealAuthFY11!L358-RealAuthFY10!L358)/RealAuthFY10!L358),"",(RealAuthFY11!L358-RealAuthFY10!L358)/RealAuthFY10!L358)</f>
        <v>-2.8252161079485557E-3</v>
      </c>
      <c r="M358" s="139">
        <f>IF(ISERROR((RealAuthFY11!M358-RealAuthFY10!M358)/RealAuthFY10!M358),"",(RealAuthFY11!M358-RealAuthFY10!M358)/RealAuthFY10!M358)</f>
        <v>1.9837847162325339E-2</v>
      </c>
      <c r="N358" s="139">
        <f>IF(ISERROR((RealAuthFY11!N358-RealAuthFY10!N358)/RealAuthFY10!N358),"",(RealAuthFY11!N358-RealAuthFY10!N358)/RealAuthFY10!N358)</f>
        <v>0</v>
      </c>
      <c r="O358" s="139" t="str">
        <f>IF(ISERROR((RealAuthFY11!O358-RealAuthFY10!O358)/RealAuthFY10!O358),"",(RealAuthFY11!O358-RealAuthFY10!O358)/RealAuthFY10!O358)</f>
        <v/>
      </c>
      <c r="P358" s="139" t="str">
        <f>IF(ISERROR((RealAuthFY11!P358-RealAuthFY10!P358)/RealAuthFY10!P358),"",(RealAuthFY11!P358-RealAuthFY10!P358)/RealAuthFY10!P358)</f>
        <v/>
      </c>
      <c r="Q358" s="139" t="str">
        <f>IF(ISERROR((RealAuthFY11!Q358-RealAuthFY10!Q358)/RealAuthFY10!Q358),"",(RealAuthFY11!Q358-RealAuthFY10!Q358)/RealAuthFY10!Q358)</f>
        <v/>
      </c>
      <c r="R358" s="139" t="str">
        <f>IF(ISERROR((RealAuthFY11!R358-RealAuthFY10!R358)/RealAuthFY10!R358),"",(RealAuthFY11!R358-RealAuthFY10!R358)/RealAuthFY10!R358)</f>
        <v/>
      </c>
      <c r="S358" s="139" t="str">
        <f>IF(ISERROR((RealAuthFY11!S358-RealAuthFY10!S358)/RealAuthFY10!S358),"",(RealAuthFY11!S358-RealAuthFY10!S358)/RealAuthFY10!S358)</f>
        <v/>
      </c>
      <c r="T358" s="139" t="str">
        <f>IF(ISERROR((RealAuthFY11!T358-RealAuthFY10!T358)/RealAuthFY10!T358),"",(RealAuthFY11!T358-RealAuthFY10!T358)/RealAuthFY10!T358)</f>
        <v/>
      </c>
      <c r="U358" s="139" t="str">
        <f>IF(ISERROR((RealAuthFY11!U358-RealAuthFY10!U358)/RealAuthFY10!U358),"",(RealAuthFY11!U358-RealAuthFY10!U358)/RealAuthFY10!U358)</f>
        <v/>
      </c>
    </row>
    <row r="359" spans="1:21" s="51" customFormat="1" ht="11.5" x14ac:dyDescent="0.25">
      <c r="A359" s="51" t="e">
        <f>'FY2016 RPDC '!#REF!</f>
        <v>#REF!</v>
      </c>
      <c r="B359" s="51" t="e">
        <f>'FY2016 RPDC '!#REF!</f>
        <v>#REF!</v>
      </c>
      <c r="C359" s="51" t="e">
        <f>'FY2016 RPDC '!#REF!</f>
        <v>#REF!</v>
      </c>
      <c r="D359" s="56" t="e">
        <f>'FY2016 RPDC '!#REF!</f>
        <v>#REF!</v>
      </c>
      <c r="E359" s="139" t="str">
        <f>IF(ISERROR((RealAuthFY11!E359-RealAuthFY10!E359)/RealAuthFY10!E359),"",(RealAuthFY11!E359-RealAuthFY10!E359)/RealAuthFY10!E359)</f>
        <v/>
      </c>
      <c r="F359" s="139" t="str">
        <f>IF(ISERROR((RealAuthFY11!F359-RealAuthFY10!F359)/RealAuthFY10!F359),"",(RealAuthFY11!F359-RealAuthFY10!F359)/RealAuthFY10!F359)</f>
        <v/>
      </c>
      <c r="G359" s="139" t="str">
        <f>IF(ISERROR((RealAuthFY11!G359-RealAuthFY10!G359)/RealAuthFY10!G359),"",(RealAuthFY11!G359-RealAuthFY10!G359)/RealAuthFY10!G359)</f>
        <v/>
      </c>
      <c r="H359" s="139" t="str">
        <f>IF(ISERROR((RealAuthFY11!H359-RealAuthFY10!H359)/RealAuthFY10!H359),"",(RealAuthFY11!H359-RealAuthFY10!H359)/RealAuthFY10!H359)</f>
        <v/>
      </c>
      <c r="I359" s="139" t="str">
        <f>IF(ISERROR((RealAuthFY11!I359-RealAuthFY10!I359)/RealAuthFY10!I359),"",(RealAuthFY11!I359-RealAuthFY10!I359)/RealAuthFY10!I359)</f>
        <v/>
      </c>
      <c r="J359" s="139">
        <f>IF(ISERROR((RealAuthFY11!J359-RealAuthFY10!J359)/RealAuthFY10!J359),"",(RealAuthFY11!J359-RealAuthFY10!J359)/RealAuthFY10!J359)</f>
        <v>-0.1925494105409154</v>
      </c>
      <c r="K359" s="139">
        <f>IF(ISERROR((RealAuthFY11!K359-RealAuthFY10!K359)/RealAuthFY10!K359),"",(RealAuthFY11!K359-RealAuthFY10!K359)/RealAuthFY10!K359)</f>
        <v>-0.49003120665742023</v>
      </c>
      <c r="L359" s="139">
        <f>IF(ISERROR((RealAuthFY11!L359-RealAuthFY10!L359)/RealAuthFY10!L359),"",(RealAuthFY11!L359-RealAuthFY10!L359)/RealAuthFY10!L359)</f>
        <v>0.10493238557558945</v>
      </c>
      <c r="M359" s="139">
        <f>IF(ISERROR((RealAuthFY11!M359-RealAuthFY10!M359)/RealAuthFY10!M359),"",(RealAuthFY11!M359-RealAuthFY10!M359)/RealAuthFY10!M359)</f>
        <v>-1</v>
      </c>
      <c r="N359" s="139">
        <f>IF(ISERROR((RealAuthFY11!N359-RealAuthFY10!N359)/RealAuthFY10!N359),"",(RealAuthFY11!N359-RealAuthFY10!N359)/RealAuthFY10!N359)</f>
        <v>0</v>
      </c>
      <c r="O359" s="139" t="str">
        <f>IF(ISERROR((RealAuthFY11!O359-RealAuthFY10!O359)/RealAuthFY10!O359),"",(RealAuthFY11!O359-RealAuthFY10!O359)/RealAuthFY10!O359)</f>
        <v/>
      </c>
      <c r="P359" s="139">
        <f>IF(ISERROR((RealAuthFY11!P359-RealAuthFY10!P359)/RealAuthFY10!P359),"",(RealAuthFY11!P359-RealAuthFY10!P359)/RealAuthFY10!P359)</f>
        <v>-1</v>
      </c>
      <c r="Q359" s="139">
        <f>IF(ISERROR((RealAuthFY11!Q359-RealAuthFY10!Q359)/RealAuthFY10!Q359),"",(RealAuthFY11!Q359-RealAuthFY10!Q359)/RealAuthFY10!Q359)</f>
        <v>0.1559292649098474</v>
      </c>
      <c r="R359" s="139" t="str">
        <f>IF(ISERROR((RealAuthFY11!R359-RealAuthFY10!R359)/RealAuthFY10!R359),"",(RealAuthFY11!R359-RealAuthFY10!R359)/RealAuthFY10!R359)</f>
        <v/>
      </c>
      <c r="S359" s="139" t="str">
        <f>IF(ISERROR((RealAuthFY11!S359-RealAuthFY10!S359)/RealAuthFY10!S359),"",(RealAuthFY11!S359-RealAuthFY10!S359)/RealAuthFY10!S359)</f>
        <v/>
      </c>
      <c r="T359" s="139" t="str">
        <f>IF(ISERROR((RealAuthFY11!T359-RealAuthFY10!T359)/RealAuthFY10!T359),"",(RealAuthFY11!T359-RealAuthFY10!T359)/RealAuthFY10!T359)</f>
        <v/>
      </c>
      <c r="U359" s="139" t="str">
        <f>IF(ISERROR((RealAuthFY11!U359-RealAuthFY10!U359)/RealAuthFY10!U359),"",(RealAuthFY11!U359-RealAuthFY10!U359)/RealAuthFY10!U359)</f>
        <v/>
      </c>
    </row>
    <row r="360" spans="1:21" s="51" customFormat="1" ht="11.5" x14ac:dyDescent="0.25">
      <c r="A360" s="51" t="e">
        <f>'FY2016 RPDC '!#REF!</f>
        <v>#REF!</v>
      </c>
      <c r="B360" s="51" t="e">
        <f>'FY2016 RPDC '!#REF!</f>
        <v>#REF!</v>
      </c>
      <c r="C360" s="51" t="e">
        <f>'FY2016 RPDC '!#REF!</f>
        <v>#REF!</v>
      </c>
      <c r="D360" s="56" t="e">
        <f>'FY2016 RPDC '!#REF!</f>
        <v>#REF!</v>
      </c>
      <c r="E360" s="139" t="str">
        <f>IF(ISERROR((RealAuthFY11!E360-RealAuthFY10!E360)/RealAuthFY10!E360),"",(RealAuthFY11!E360-RealAuthFY10!E360)/RealAuthFY10!E360)</f>
        <v/>
      </c>
      <c r="F360" s="139" t="str">
        <f>IF(ISERROR((RealAuthFY11!F360-RealAuthFY10!F360)/RealAuthFY10!F360),"",(RealAuthFY11!F360-RealAuthFY10!F360)/RealAuthFY10!F360)</f>
        <v/>
      </c>
      <c r="G360" s="139" t="str">
        <f>IF(ISERROR((RealAuthFY11!G360-RealAuthFY10!G360)/RealAuthFY10!G360),"",(RealAuthFY11!G360-RealAuthFY10!G360)/RealAuthFY10!G360)</f>
        <v/>
      </c>
      <c r="H360" s="139" t="str">
        <f>IF(ISERROR((RealAuthFY11!H360-RealAuthFY10!H360)/RealAuthFY10!H360),"",(RealAuthFY11!H360-RealAuthFY10!H360)/RealAuthFY10!H360)</f>
        <v/>
      </c>
      <c r="I360" s="139" t="str">
        <f>IF(ISERROR((RealAuthFY11!I360-RealAuthFY10!I360)/RealAuthFY10!I360),"",(RealAuthFY11!I360-RealAuthFY10!I360)/RealAuthFY10!I360)</f>
        <v/>
      </c>
      <c r="J360" s="139">
        <f>IF(ISERROR((RealAuthFY11!J360-RealAuthFY10!J360)/RealAuthFY10!J360),"",(RealAuthFY11!J360-RealAuthFY10!J360)/RealAuthFY10!J360)</f>
        <v>0.31644399321189304</v>
      </c>
      <c r="K360" s="139">
        <f>IF(ISERROR((RealAuthFY11!K360-RealAuthFY10!K360)/RealAuthFY10!K360),"",(RealAuthFY11!K360-RealAuthFY10!K360)/RealAuthFY10!K360)</f>
        <v>1.9882434301521437E-2</v>
      </c>
      <c r="L360" s="139">
        <f>IF(ISERROR((RealAuthFY11!L360-RealAuthFY10!L360)/RealAuthFY10!L360),"",(RealAuthFY11!L360-RealAuthFY10!L360)/RealAuthFY10!L360)</f>
        <v>3.5572933290775613E-2</v>
      </c>
      <c r="M360" s="139">
        <f>IF(ISERROR((RealAuthFY11!M360-RealAuthFY10!M360)/RealAuthFY10!M360),"",(RealAuthFY11!M360-RealAuthFY10!M360)/RealAuthFY10!M360)</f>
        <v>-1</v>
      </c>
      <c r="N360" s="139">
        <f>IF(ISERROR((RealAuthFY11!N360-RealAuthFY10!N360)/RealAuthFY10!N360),"",(RealAuthFY11!N360-RealAuthFY10!N360)/RealAuthFY10!N360)</f>
        <v>0</v>
      </c>
      <c r="O360" s="139" t="str">
        <f>IF(ISERROR((RealAuthFY11!O360-RealAuthFY10!O360)/RealAuthFY10!O360),"",(RealAuthFY11!O360-RealAuthFY10!O360)/RealAuthFY10!O360)</f>
        <v/>
      </c>
      <c r="P360" s="139">
        <f>IF(ISERROR((RealAuthFY11!P360-RealAuthFY10!P360)/RealAuthFY10!P360),"",(RealAuthFY11!P360-RealAuthFY10!P360)/RealAuthFY10!P360)</f>
        <v>-0.13876594436760412</v>
      </c>
      <c r="Q360" s="139" t="str">
        <f>IF(ISERROR((RealAuthFY11!Q360-RealAuthFY10!Q360)/RealAuthFY10!Q360),"",(RealAuthFY11!Q360-RealAuthFY10!Q360)/RealAuthFY10!Q360)</f>
        <v/>
      </c>
      <c r="R360" s="139" t="str">
        <f>IF(ISERROR((RealAuthFY11!R360-RealAuthFY10!R360)/RealAuthFY10!R360),"",(RealAuthFY11!R360-RealAuthFY10!R360)/RealAuthFY10!R360)</f>
        <v/>
      </c>
      <c r="S360" s="139" t="str">
        <f>IF(ISERROR((RealAuthFY11!S360-RealAuthFY10!S360)/RealAuthFY10!S360),"",(RealAuthFY11!S360-RealAuthFY10!S360)/RealAuthFY10!S360)</f>
        <v/>
      </c>
      <c r="T360" s="139" t="str">
        <f>IF(ISERROR((RealAuthFY11!T360-RealAuthFY10!T360)/RealAuthFY10!T360),"",(RealAuthFY11!T360-RealAuthFY10!T360)/RealAuthFY10!T360)</f>
        <v/>
      </c>
      <c r="U360" s="139" t="str">
        <f>IF(ISERROR((RealAuthFY11!U360-RealAuthFY10!U360)/RealAuthFY10!U360),"",(RealAuthFY11!U360-RealAuthFY10!U360)/RealAuthFY10!U360)</f>
        <v/>
      </c>
    </row>
    <row r="361" spans="1:21" s="51" customFormat="1" ht="11.5" x14ac:dyDescent="0.25">
      <c r="A361" s="51" t="e">
        <f>'FY2016 RPDC '!#REF!</f>
        <v>#REF!</v>
      </c>
      <c r="B361" s="51" t="e">
        <f>'FY2016 RPDC '!#REF!</f>
        <v>#REF!</v>
      </c>
      <c r="C361" s="51" t="e">
        <f>'FY2016 RPDC '!#REF!</f>
        <v>#REF!</v>
      </c>
      <c r="D361" s="65" t="e">
        <f>'FY2016 RPDC '!#REF!</f>
        <v>#REF!</v>
      </c>
      <c r="E361" s="139" t="str">
        <f>IF(ISERROR((RealAuthFY11!E361-RealAuthFY10!E361)/RealAuthFY10!E361),"",(RealAuthFY11!E361-RealAuthFY10!E361)/RealAuthFY10!E361)</f>
        <v/>
      </c>
      <c r="F361" s="139" t="str">
        <f>IF(ISERROR((RealAuthFY11!F361-RealAuthFY10!F361)/RealAuthFY10!F361),"",(RealAuthFY11!F361-RealAuthFY10!F361)/RealAuthFY10!F361)</f>
        <v/>
      </c>
      <c r="G361" s="139" t="str">
        <f>IF(ISERROR((RealAuthFY11!G361-RealAuthFY10!G361)/RealAuthFY10!G361),"",(RealAuthFY11!G361-RealAuthFY10!G361)/RealAuthFY10!G361)</f>
        <v/>
      </c>
      <c r="H361" s="139" t="str">
        <f>IF(ISERROR((RealAuthFY11!H361-RealAuthFY10!H361)/RealAuthFY10!H361),"",(RealAuthFY11!H361-RealAuthFY10!H361)/RealAuthFY10!H361)</f>
        <v/>
      </c>
      <c r="I361" s="139" t="str">
        <f>IF(ISERROR((RealAuthFY11!I361-RealAuthFY10!I361)/RealAuthFY10!I361),"",(RealAuthFY11!I361-RealAuthFY10!I361)/RealAuthFY10!I361)</f>
        <v/>
      </c>
      <c r="J361" s="139">
        <f>IF(ISERROR((RealAuthFY11!J361-RealAuthFY10!J361)/RealAuthFY10!J361),"",(RealAuthFY11!J361-RealAuthFY10!J361)/RealAuthFY10!J361)</f>
        <v>-4.6077791093815226E-2</v>
      </c>
      <c r="K361" s="139">
        <f>IF(ISERROR((RealAuthFY11!K361-RealAuthFY10!K361)/RealAuthFY10!K361),"",(RealAuthFY11!K361-RealAuthFY10!K361)/RealAuthFY10!K361)</f>
        <v>-8.2056171983356449E-2</v>
      </c>
      <c r="L361" s="139">
        <f>IF(ISERROR((RealAuthFY11!L361-RealAuthFY10!L361)/RealAuthFY10!L361),"",(RealAuthFY11!L361-RealAuthFY10!L361)/RealAuthFY10!L361)</f>
        <v>3.9281230570567663E-2</v>
      </c>
      <c r="M361" s="139">
        <f>IF(ISERROR((RealAuthFY11!M361-RealAuthFY10!M361)/RealAuthFY10!M361),"",(RealAuthFY11!M361-RealAuthFY10!M361)/RealAuthFY10!M361)</f>
        <v>-0.32004160887656036</v>
      </c>
      <c r="N361" s="139">
        <f>IF(ISERROR((RealAuthFY11!N361-RealAuthFY10!N361)/RealAuthFY10!N361),"",(RealAuthFY11!N361-RealAuthFY10!N361)/RealAuthFY10!N361)</f>
        <v>0</v>
      </c>
      <c r="O361" s="139" t="str">
        <f>IF(ISERROR((RealAuthFY11!O361-RealAuthFY10!O361)/RealAuthFY10!O361),"",(RealAuthFY11!O361-RealAuthFY10!O361)/RealAuthFY10!O361)</f>
        <v/>
      </c>
      <c r="P361" s="139" t="str">
        <f>IF(ISERROR((RealAuthFY11!P361-RealAuthFY10!P361)/RealAuthFY10!P361),"",(RealAuthFY11!P361-RealAuthFY10!P361)/RealAuthFY10!P361)</f>
        <v/>
      </c>
      <c r="Q361" s="139" t="str">
        <f>IF(ISERROR((RealAuthFY11!Q361-RealAuthFY10!Q361)/RealAuthFY10!Q361),"",(RealAuthFY11!Q361-RealAuthFY10!Q361)/RealAuthFY10!Q361)</f>
        <v/>
      </c>
      <c r="R361" s="139" t="str">
        <f>IF(ISERROR((RealAuthFY11!R361-RealAuthFY10!R361)/RealAuthFY10!R361),"",(RealAuthFY11!R361-RealAuthFY10!R361)/RealAuthFY10!R361)</f>
        <v/>
      </c>
      <c r="S361" s="139" t="str">
        <f>IF(ISERROR((RealAuthFY11!S361-RealAuthFY10!S361)/RealAuthFY10!S361),"",(RealAuthFY11!S361-RealAuthFY10!S361)/RealAuthFY10!S361)</f>
        <v/>
      </c>
      <c r="T361" s="139" t="str">
        <f>IF(ISERROR((RealAuthFY11!T361-RealAuthFY10!T361)/RealAuthFY10!T361),"",(RealAuthFY11!T361-RealAuthFY10!T361)/RealAuthFY10!T361)</f>
        <v/>
      </c>
      <c r="U361" s="139" t="str">
        <f>IF(ISERROR((RealAuthFY11!U361-RealAuthFY10!U361)/RealAuthFY10!U361),"",(RealAuthFY11!U361-RealAuthFY10!U361)/RealAuthFY10!U361)</f>
        <v/>
      </c>
    </row>
    <row r="362" spans="1:21" s="51" customFormat="1" ht="11.5" x14ac:dyDescent="0.25">
      <c r="A362" s="51" t="e">
        <f>'FY2016 RPDC '!#REF!</f>
        <v>#REF!</v>
      </c>
      <c r="B362" s="51" t="e">
        <f>'FY2016 RPDC '!#REF!</f>
        <v>#REF!</v>
      </c>
      <c r="C362" s="51" t="e">
        <f>'FY2016 RPDC '!#REF!</f>
        <v>#REF!</v>
      </c>
      <c r="D362" s="56" t="e">
        <f>'FY2016 RPDC '!#REF!</f>
        <v>#REF!</v>
      </c>
      <c r="E362" s="139" t="str">
        <f>IF(ISERROR((RealAuthFY11!E362-RealAuthFY10!E362)/RealAuthFY10!E362),"",(RealAuthFY11!E362-RealAuthFY10!E362)/RealAuthFY10!E362)</f>
        <v/>
      </c>
      <c r="F362" s="139" t="str">
        <f>IF(ISERROR((RealAuthFY11!F362-RealAuthFY10!F362)/RealAuthFY10!F362),"",(RealAuthFY11!F362-RealAuthFY10!F362)/RealAuthFY10!F362)</f>
        <v/>
      </c>
      <c r="G362" s="139" t="str">
        <f>IF(ISERROR((RealAuthFY11!G362-RealAuthFY10!G362)/RealAuthFY10!G362),"",(RealAuthFY11!G362-RealAuthFY10!G362)/RealAuthFY10!G362)</f>
        <v/>
      </c>
      <c r="H362" s="139" t="str">
        <f>IF(ISERROR((RealAuthFY11!H362-RealAuthFY10!H362)/RealAuthFY10!H362),"",(RealAuthFY11!H362-RealAuthFY10!H362)/RealAuthFY10!H362)</f>
        <v/>
      </c>
      <c r="I362" s="139" t="str">
        <f>IF(ISERROR((RealAuthFY11!I362-RealAuthFY10!I362)/RealAuthFY10!I362),"",(RealAuthFY11!I362-RealAuthFY10!I362)/RealAuthFY10!I362)</f>
        <v/>
      </c>
      <c r="J362" s="139">
        <f>IF(ISERROR((RealAuthFY11!J362-RealAuthFY10!J362)/RealAuthFY10!J362),"",(RealAuthFY11!J362-RealAuthFY10!J362)/RealAuthFY10!J362)</f>
        <v>0.12473168087517872</v>
      </c>
      <c r="K362" s="139">
        <f>IF(ISERROR((RealAuthFY11!K362-RealAuthFY10!K362)/RealAuthFY10!K362),"",(RealAuthFY11!K362-RealAuthFY10!K362)/RealAuthFY10!K362)</f>
        <v>-0.83002759572266294</v>
      </c>
      <c r="L362" s="139">
        <f>IF(ISERROR((RealAuthFY11!L362-RealAuthFY10!L362)/RealAuthFY10!L362),"",(RealAuthFY11!L362-RealAuthFY10!L362)/RealAuthFY10!L362)</f>
        <v>-0.10764487754398068</v>
      </c>
      <c r="M362" s="139">
        <f>IF(ISERROR((RealAuthFY11!M362-RealAuthFY10!M362)/RealAuthFY10!M362),"",(RealAuthFY11!M362-RealAuthFY10!M362)/RealAuthFY10!M362)</f>
        <v>-1.0160704502566807E-2</v>
      </c>
      <c r="N362" s="139">
        <f>IF(ISERROR((RealAuthFY11!N362-RealAuthFY10!N362)/RealAuthFY10!N362),"",(RealAuthFY11!N362-RealAuthFY10!N362)/RealAuthFY10!N362)</f>
        <v>0</v>
      </c>
      <c r="O362" s="139" t="str">
        <f>IF(ISERROR((RealAuthFY11!O362-RealAuthFY10!O362)/RealAuthFY10!O362),"",(RealAuthFY11!O362-RealAuthFY10!O362)/RealAuthFY10!O362)</f>
        <v/>
      </c>
      <c r="P362" s="139" t="str">
        <f>IF(ISERROR((RealAuthFY11!P362-RealAuthFY10!P362)/RealAuthFY10!P362),"",(RealAuthFY11!P362-RealAuthFY10!P362)/RealAuthFY10!P362)</f>
        <v/>
      </c>
      <c r="Q362" s="139" t="str">
        <f>IF(ISERROR((RealAuthFY11!Q362-RealAuthFY10!Q362)/RealAuthFY10!Q362),"",(RealAuthFY11!Q362-RealAuthFY10!Q362)/RealAuthFY10!Q362)</f>
        <v/>
      </c>
      <c r="R362" s="139" t="str">
        <f>IF(ISERROR((RealAuthFY11!R362-RealAuthFY10!R362)/RealAuthFY10!R362),"",(RealAuthFY11!R362-RealAuthFY10!R362)/RealAuthFY10!R362)</f>
        <v/>
      </c>
      <c r="S362" s="139" t="str">
        <f>IF(ISERROR((RealAuthFY11!S362-RealAuthFY10!S362)/RealAuthFY10!S362),"",(RealAuthFY11!S362-RealAuthFY10!S362)/RealAuthFY10!S362)</f>
        <v/>
      </c>
      <c r="T362" s="139" t="str">
        <f>IF(ISERROR((RealAuthFY11!T362-RealAuthFY10!T362)/RealAuthFY10!T362),"",(RealAuthFY11!T362-RealAuthFY10!T362)/RealAuthFY10!T362)</f>
        <v/>
      </c>
      <c r="U362" s="139" t="str">
        <f>IF(ISERROR((RealAuthFY11!U362-RealAuthFY10!U362)/RealAuthFY10!U362),"",(RealAuthFY11!U362-RealAuthFY10!U362)/RealAuthFY10!U362)</f>
        <v/>
      </c>
    </row>
    <row r="363" spans="1:21" s="51" customFormat="1" ht="11.5" x14ac:dyDescent="0.25">
      <c r="A363" s="51" t="e">
        <f>'FY2016 RPDC '!#REF!</f>
        <v>#REF!</v>
      </c>
      <c r="B363" s="51" t="e">
        <f>'FY2016 RPDC '!#REF!</f>
        <v>#REF!</v>
      </c>
      <c r="C363" s="51" t="e">
        <f>'FY2016 RPDC '!#REF!</f>
        <v>#REF!</v>
      </c>
      <c r="D363" s="56" t="e">
        <f>'FY2016 RPDC '!#REF!</f>
        <v>#REF!</v>
      </c>
      <c r="E363" s="139" t="str">
        <f>IF(ISERROR((RealAuthFY11!E363-RealAuthFY10!E363)/RealAuthFY10!E363),"",(RealAuthFY11!E363-RealAuthFY10!E363)/RealAuthFY10!E363)</f>
        <v/>
      </c>
      <c r="F363" s="139" t="str">
        <f>IF(ISERROR((RealAuthFY11!F363-RealAuthFY10!F363)/RealAuthFY10!F363),"",(RealAuthFY11!F363-RealAuthFY10!F363)/RealAuthFY10!F363)</f>
        <v/>
      </c>
      <c r="G363" s="139" t="str">
        <f>IF(ISERROR((RealAuthFY11!G363-RealAuthFY10!G363)/RealAuthFY10!G363),"",(RealAuthFY11!G363-RealAuthFY10!G363)/RealAuthFY10!G363)</f>
        <v/>
      </c>
      <c r="H363" s="139" t="str">
        <f>IF(ISERROR((RealAuthFY11!H363-RealAuthFY10!H363)/RealAuthFY10!H363),"",(RealAuthFY11!H363-RealAuthFY10!H363)/RealAuthFY10!H363)</f>
        <v/>
      </c>
      <c r="I363" s="139" t="str">
        <f>IF(ISERROR((RealAuthFY11!I363-RealAuthFY10!I363)/RealAuthFY10!I363),"",(RealAuthFY11!I363-RealAuthFY10!I363)/RealAuthFY10!I363)</f>
        <v/>
      </c>
      <c r="J363" s="139">
        <f>IF(ISERROR((RealAuthFY11!J363-RealAuthFY10!J363)/RealAuthFY10!J363),"",(RealAuthFY11!J363-RealAuthFY10!J363)/RealAuthFY10!J363)</f>
        <v>7.6667842985990803E-2</v>
      </c>
      <c r="K363" s="139">
        <f>IF(ISERROR((RealAuthFY11!K363-RealAuthFY10!K363)/RealAuthFY10!K363),"",(RealAuthFY11!K363-RealAuthFY10!K363)/RealAuthFY10!K363)</f>
        <v>-0.49003120665742023</v>
      </c>
      <c r="L363" s="139">
        <f>IF(ISERROR((RealAuthFY11!L363-RealAuthFY10!L363)/RealAuthFY10!L363),"",(RealAuthFY11!L363-RealAuthFY10!L363)/RealAuthFY10!L363)</f>
        <v>5.5920786215414416E-2</v>
      </c>
      <c r="M363" s="139">
        <f>IF(ISERROR((RealAuthFY11!M363-RealAuthFY10!M363)/RealAuthFY10!M363),"",(RealAuthFY11!M363-RealAuthFY10!M363)/RealAuthFY10!M363)</f>
        <v>1.9937586685159502E-2</v>
      </c>
      <c r="N363" s="139">
        <f>IF(ISERROR((RealAuthFY11!N363-RealAuthFY10!N363)/RealAuthFY10!N363),"",(RealAuthFY11!N363-RealAuthFY10!N363)/RealAuthFY10!N363)</f>
        <v>0</v>
      </c>
      <c r="O363" s="139" t="str">
        <f>IF(ISERROR((RealAuthFY11!O363-RealAuthFY10!O363)/RealAuthFY10!O363),"",(RealAuthFY11!O363-RealAuthFY10!O363)/RealAuthFY10!O363)</f>
        <v/>
      </c>
      <c r="P363" s="139">
        <f>IF(ISERROR((RealAuthFY11!P363-RealAuthFY10!P363)/RealAuthFY10!P363),"",(RealAuthFY11!P363-RealAuthFY10!P363)/RealAuthFY10!P363)</f>
        <v>-0.19862046760451754</v>
      </c>
      <c r="Q363" s="139" t="str">
        <f>IF(ISERROR((RealAuthFY11!Q363-RealAuthFY10!Q363)/RealAuthFY10!Q363),"",(RealAuthFY11!Q363-RealAuthFY10!Q363)/RealAuthFY10!Q363)</f>
        <v/>
      </c>
      <c r="R363" s="139" t="str">
        <f>IF(ISERROR((RealAuthFY11!R363-RealAuthFY10!R363)/RealAuthFY10!R363),"",(RealAuthFY11!R363-RealAuthFY10!R363)/RealAuthFY10!R363)</f>
        <v/>
      </c>
      <c r="S363" s="139" t="str">
        <f>IF(ISERROR((RealAuthFY11!S363-RealAuthFY10!S363)/RealAuthFY10!S363),"",(RealAuthFY11!S363-RealAuthFY10!S363)/RealAuthFY10!S363)</f>
        <v/>
      </c>
      <c r="T363" s="139" t="str">
        <f>IF(ISERROR((RealAuthFY11!T363-RealAuthFY10!T363)/RealAuthFY10!T363),"",(RealAuthFY11!T363-RealAuthFY10!T363)/RealAuthFY10!T363)</f>
        <v/>
      </c>
      <c r="U363" s="139" t="str">
        <f>IF(ISERROR((RealAuthFY11!U363-RealAuthFY10!U363)/RealAuthFY10!U363),"",(RealAuthFY11!U363-RealAuthFY10!U363)/RealAuthFY10!U363)</f>
        <v/>
      </c>
    </row>
    <row r="364" spans="1:21" s="51" customFormat="1" ht="11.5" x14ac:dyDescent="0.25">
      <c r="A364" s="51" t="e">
        <f>'FY2016 RPDC '!#REF!</f>
        <v>#REF!</v>
      </c>
      <c r="B364" s="51" t="e">
        <f>'FY2016 RPDC '!#REF!</f>
        <v>#REF!</v>
      </c>
      <c r="C364" s="51" t="e">
        <f>'FY2016 RPDC '!#REF!</f>
        <v>#REF!</v>
      </c>
      <c r="D364" s="56" t="e">
        <f>'FY2016 RPDC '!#REF!</f>
        <v>#REF!</v>
      </c>
      <c r="E364" s="139" t="str">
        <f>IF(ISERROR((RealAuthFY11!E364-RealAuthFY10!E364)/RealAuthFY10!E364),"",(RealAuthFY11!E364-RealAuthFY10!E364)/RealAuthFY10!E364)</f>
        <v/>
      </c>
      <c r="F364" s="139" t="str">
        <f>IF(ISERROR((RealAuthFY11!F364-RealAuthFY10!F364)/RealAuthFY10!F364),"",(RealAuthFY11!F364-RealAuthFY10!F364)/RealAuthFY10!F364)</f>
        <v/>
      </c>
      <c r="G364" s="139" t="str">
        <f>IF(ISERROR((RealAuthFY11!G364-RealAuthFY10!G364)/RealAuthFY10!G364),"",(RealAuthFY11!G364-RealAuthFY10!G364)/RealAuthFY10!G364)</f>
        <v/>
      </c>
      <c r="H364" s="139" t="str">
        <f>IF(ISERROR((RealAuthFY11!H364-RealAuthFY10!H364)/RealAuthFY10!H364),"",(RealAuthFY11!H364-RealAuthFY10!H364)/RealAuthFY10!H364)</f>
        <v/>
      </c>
      <c r="I364" s="139" t="str">
        <f>IF(ISERROR((RealAuthFY11!I364-RealAuthFY10!I364)/RealAuthFY10!I364),"",(RealAuthFY11!I364-RealAuthFY10!I364)/RealAuthFY10!I364)</f>
        <v/>
      </c>
      <c r="J364" s="139">
        <f>IF(ISERROR((RealAuthFY11!J364-RealAuthFY10!J364)/RealAuthFY10!J364),"",(RealAuthFY11!J364-RealAuthFY10!J364)/RealAuthFY10!J364)</f>
        <v>-0.1745270319880565</v>
      </c>
      <c r="K364" s="139">
        <f>IF(ISERROR((RealAuthFY11!K364-RealAuthFY10!K364)/RealAuthFY10!K364),"",(RealAuthFY11!K364-RealAuthFY10!K364)/RealAuthFY10!K364)</f>
        <v>-9.3598309633944374E-2</v>
      </c>
      <c r="L364" s="139">
        <f>IF(ISERROR((RealAuthFY11!L364-RealAuthFY10!L364)/RealAuthFY10!L364),"",(RealAuthFY11!L364-RealAuthFY10!L364)/RealAuthFY10!L364)</f>
        <v>0.2236422819941751</v>
      </c>
      <c r="M364" s="139">
        <f>IF(ISERROR((RealAuthFY11!M364-RealAuthFY10!M364)/RealAuthFY10!M364),"",(RealAuthFY11!M364-RealAuthFY10!M364)/RealAuthFY10!M364)</f>
        <v>-9.1538305792203345E-2</v>
      </c>
      <c r="N364" s="139">
        <f>IF(ISERROR((RealAuthFY11!N364-RealAuthFY10!N364)/RealAuthFY10!N364),"",(RealAuthFY11!N364-RealAuthFY10!N364)/RealAuthFY10!N364)</f>
        <v>0</v>
      </c>
      <c r="O364" s="139">
        <f>IF(ISERROR((RealAuthFY11!O364-RealAuthFY10!O364)/RealAuthFY10!O364),"",(RealAuthFY11!O364-RealAuthFY10!O364)/RealAuthFY10!O364)</f>
        <v>0</v>
      </c>
      <c r="P364" s="139">
        <f>IF(ISERROR((RealAuthFY11!P364-RealAuthFY10!P364)/RealAuthFY10!P364),"",(RealAuthFY11!P364-RealAuthFY10!P364)/RealAuthFY10!P364)</f>
        <v>-1</v>
      </c>
      <c r="Q364" s="139" t="str">
        <f>IF(ISERROR((RealAuthFY11!Q364-RealAuthFY10!Q364)/RealAuthFY10!Q364),"",(RealAuthFY11!Q364-RealAuthFY10!Q364)/RealAuthFY10!Q364)</f>
        <v/>
      </c>
      <c r="R364" s="139" t="str">
        <f>IF(ISERROR((RealAuthFY11!R364-RealAuthFY10!R364)/RealAuthFY10!R364),"",(RealAuthFY11!R364-RealAuthFY10!R364)/RealAuthFY10!R364)</f>
        <v/>
      </c>
      <c r="S364" s="139" t="str">
        <f>IF(ISERROR((RealAuthFY11!S364-RealAuthFY10!S364)/RealAuthFY10!S364),"",(RealAuthFY11!S364-RealAuthFY10!S364)/RealAuthFY10!S364)</f>
        <v/>
      </c>
      <c r="T364" s="139" t="str">
        <f>IF(ISERROR((RealAuthFY11!T364-RealAuthFY10!T364)/RealAuthFY10!T364),"",(RealAuthFY11!T364-RealAuthFY10!T364)/RealAuthFY10!T364)</f>
        <v/>
      </c>
      <c r="U364" s="139" t="str">
        <f>IF(ISERROR((RealAuthFY11!U364-RealAuthFY10!U364)/RealAuthFY10!U364),"",(RealAuthFY11!U364-RealAuthFY10!U364)/RealAuthFY10!U364)</f>
        <v/>
      </c>
    </row>
    <row r="365" spans="1:21" s="51" customFormat="1" ht="11.5" x14ac:dyDescent="0.25">
      <c r="A365" s="51" t="e">
        <f>'FY2016 RPDC '!#REF!</f>
        <v>#REF!</v>
      </c>
      <c r="B365" s="51" t="e">
        <f>'FY2016 RPDC '!#REF!</f>
        <v>#REF!</v>
      </c>
      <c r="C365" s="51" t="e">
        <f>'FY2016 RPDC '!#REF!</f>
        <v>#REF!</v>
      </c>
      <c r="D365" s="56" t="e">
        <f>'FY2016 RPDC '!#REF!</f>
        <v>#REF!</v>
      </c>
      <c r="E365" s="139" t="str">
        <f>IF(ISERROR((RealAuthFY11!E365-RealAuthFY10!E365)/RealAuthFY10!E365),"",(RealAuthFY11!E365-RealAuthFY10!E365)/RealAuthFY10!E365)</f>
        <v/>
      </c>
      <c r="F365" s="139" t="str">
        <f>IF(ISERROR((RealAuthFY11!F365-RealAuthFY10!F365)/RealAuthFY10!F365),"",(RealAuthFY11!F365-RealAuthFY10!F365)/RealAuthFY10!F365)</f>
        <v/>
      </c>
      <c r="G365" s="139" t="str">
        <f>IF(ISERROR((RealAuthFY11!G365-RealAuthFY10!G365)/RealAuthFY10!G365),"",(RealAuthFY11!G365-RealAuthFY10!G365)/RealAuthFY10!G365)</f>
        <v/>
      </c>
      <c r="H365" s="139" t="str">
        <f>IF(ISERROR((RealAuthFY11!H365-RealAuthFY10!H365)/RealAuthFY10!H365),"",(RealAuthFY11!H365-RealAuthFY10!H365)/RealAuthFY10!H365)</f>
        <v/>
      </c>
      <c r="I365" s="139" t="str">
        <f>IF(ISERROR((RealAuthFY11!I365-RealAuthFY10!I365)/RealAuthFY10!I365),"",(RealAuthFY11!I365-RealAuthFY10!I365)/RealAuthFY10!I365)</f>
        <v/>
      </c>
      <c r="J365" s="139">
        <f>IF(ISERROR((RealAuthFY11!J365-RealAuthFY10!J365)/RealAuthFY10!J365),"",(RealAuthFY11!J365-RealAuthFY10!J365)/RealAuthFY10!J365)</f>
        <v>0.27492198335644935</v>
      </c>
      <c r="K365" s="139" t="str">
        <f>IF(ISERROR((RealAuthFY11!K365-RealAuthFY10!K365)/RealAuthFY10!K365),"",(RealAuthFY11!K365-RealAuthFY10!K365)/RealAuthFY10!K365)</f>
        <v/>
      </c>
      <c r="L365" s="139">
        <f>IF(ISERROR((RealAuthFY11!L365-RealAuthFY10!L365)/RealAuthFY10!L365),"",(RealAuthFY11!L365-RealAuthFY10!L365)/RealAuthFY10!L365)</f>
        <v>-0.1500520110957004</v>
      </c>
      <c r="M365" s="139">
        <f>IF(ISERROR((RealAuthFY11!M365-RealAuthFY10!M365)/RealAuthFY10!M365),"",(RealAuthFY11!M365-RealAuthFY10!M365)/RealAuthFY10!M365)</f>
        <v>1.9937586685159502E-2</v>
      </c>
      <c r="N365" s="139">
        <f>IF(ISERROR((RealAuthFY11!N365-RealAuthFY10!N365)/RealAuthFY10!N365),"",(RealAuthFY11!N365-RealAuthFY10!N365)/RealAuthFY10!N365)</f>
        <v>0</v>
      </c>
      <c r="O365" s="139">
        <f>IF(ISERROR((RealAuthFY11!O365-RealAuthFY10!O365)/RealAuthFY10!O365),"",(RealAuthFY11!O365-RealAuthFY10!O365)/RealAuthFY10!O365)</f>
        <v>0</v>
      </c>
      <c r="P365" s="139" t="str">
        <f>IF(ISERROR((RealAuthFY11!P365-RealAuthFY10!P365)/RealAuthFY10!P365),"",(RealAuthFY11!P365-RealAuthFY10!P365)/RealAuthFY10!P365)</f>
        <v/>
      </c>
      <c r="Q365" s="139" t="str">
        <f>IF(ISERROR((RealAuthFY11!Q365-RealAuthFY10!Q365)/RealAuthFY10!Q365),"",(RealAuthFY11!Q365-RealAuthFY10!Q365)/RealAuthFY10!Q365)</f>
        <v/>
      </c>
      <c r="R365" s="139" t="str">
        <f>IF(ISERROR((RealAuthFY11!R365-RealAuthFY10!R365)/RealAuthFY10!R365),"",(RealAuthFY11!R365-RealAuthFY10!R365)/RealAuthFY10!R365)</f>
        <v/>
      </c>
      <c r="S365" s="139" t="str">
        <f>IF(ISERROR((RealAuthFY11!S365-RealAuthFY10!S365)/RealAuthFY10!S365),"",(RealAuthFY11!S365-RealAuthFY10!S365)/RealAuthFY10!S365)</f>
        <v/>
      </c>
      <c r="T365" s="139" t="str">
        <f>IF(ISERROR((RealAuthFY11!T365-RealAuthFY10!T365)/RealAuthFY10!T365),"",(RealAuthFY11!T365-RealAuthFY10!T365)/RealAuthFY10!T365)</f>
        <v/>
      </c>
      <c r="U365" s="139" t="str">
        <f>IF(ISERROR((RealAuthFY11!U365-RealAuthFY10!U365)/RealAuthFY10!U365),"",(RealAuthFY11!U365-RealAuthFY10!U365)/RealAuthFY10!U365)</f>
        <v/>
      </c>
    </row>
    <row r="366" spans="1:21" s="51" customFormat="1" ht="11.5" x14ac:dyDescent="0.25">
      <c r="A366" s="51" t="e">
        <f>'FY2016 RPDC '!#REF!</f>
        <v>#REF!</v>
      </c>
      <c r="B366" s="51" t="e">
        <f>'FY2016 RPDC '!#REF!</f>
        <v>#REF!</v>
      </c>
      <c r="C366" s="51" t="e">
        <f>'FY2016 RPDC '!#REF!</f>
        <v>#REF!</v>
      </c>
      <c r="D366" s="56" t="e">
        <f>'FY2016 RPDC '!#REF!</f>
        <v>#REF!</v>
      </c>
      <c r="E366" s="139" t="str">
        <f>IF(ISERROR((RealAuthFY11!E366-RealAuthFY10!E366)/RealAuthFY10!E366),"",(RealAuthFY11!E366-RealAuthFY10!E366)/RealAuthFY10!E366)</f>
        <v/>
      </c>
      <c r="F366" s="139" t="str">
        <f>IF(ISERROR((RealAuthFY11!F366-RealAuthFY10!F366)/RealAuthFY10!F366),"",(RealAuthFY11!F366-RealAuthFY10!F366)/RealAuthFY10!F366)</f>
        <v/>
      </c>
      <c r="G366" s="139" t="str">
        <f>IF(ISERROR((RealAuthFY11!G366-RealAuthFY10!G366)/RealAuthFY10!G366),"",(RealAuthFY11!G366-RealAuthFY10!G366)/RealAuthFY10!G366)</f>
        <v/>
      </c>
      <c r="H366" s="139" t="str">
        <f>IF(ISERROR((RealAuthFY11!H366-RealAuthFY10!H366)/RealAuthFY10!H366),"",(RealAuthFY11!H366-RealAuthFY10!H366)/RealAuthFY10!H366)</f>
        <v/>
      </c>
      <c r="I366" s="139" t="str">
        <f>IF(ISERROR((RealAuthFY11!I366-RealAuthFY10!I366)/RealAuthFY10!I366),"",(RealAuthFY11!I366-RealAuthFY10!I366)/RealAuthFY10!I366)</f>
        <v/>
      </c>
      <c r="J366" s="139">
        <f>IF(ISERROR((RealAuthFY11!J366-RealAuthFY10!J366)/RealAuthFY10!J366),"",(RealAuthFY11!J366-RealAuthFY10!J366)/RealAuthFY10!J366)</f>
        <v>1.9937586685159502E-2</v>
      </c>
      <c r="K366" s="139">
        <f>IF(ISERROR((RealAuthFY11!K366-RealAuthFY10!K366)/RealAuthFY10!K366),"",(RealAuthFY11!K366-RealAuthFY10!K366)/RealAuthFY10!K366)</f>
        <v>3.0797503467406382</v>
      </c>
      <c r="L366" s="139">
        <f>IF(ISERROR((RealAuthFY11!L366-RealAuthFY10!L366)/RealAuthFY10!L366),"",(RealAuthFY11!L366-RealAuthFY10!L366)/RealAuthFY10!L366)</f>
        <v>0.18539961648638395</v>
      </c>
      <c r="M366" s="139">
        <f>IF(ISERROR((RealAuthFY11!M366-RealAuthFY10!M366)/RealAuthFY10!M366),"",(RealAuthFY11!M366-RealAuthFY10!M366)/RealAuthFY10!M366)</f>
        <v>1.5498439667128987</v>
      </c>
      <c r="N366" s="139">
        <f>IF(ISERROR((RealAuthFY11!N366-RealAuthFY10!N366)/RealAuthFY10!N366),"",(RealAuthFY11!N366-RealAuthFY10!N366)/RealAuthFY10!N366)</f>
        <v>0</v>
      </c>
      <c r="O366" s="139" t="str">
        <f>IF(ISERROR((RealAuthFY11!O366-RealAuthFY10!O366)/RealAuthFY10!O366),"",(RealAuthFY11!O366-RealAuthFY10!O366)/RealAuthFY10!O366)</f>
        <v/>
      </c>
      <c r="P366" s="139" t="str">
        <f>IF(ISERROR((RealAuthFY11!P366-RealAuthFY10!P366)/RealAuthFY10!P366),"",(RealAuthFY11!P366-RealAuthFY10!P366)/RealAuthFY10!P366)</f>
        <v/>
      </c>
      <c r="Q366" s="139" t="str">
        <f>IF(ISERROR((RealAuthFY11!Q366-RealAuthFY10!Q366)/RealAuthFY10!Q366),"",(RealAuthFY11!Q366-RealAuthFY10!Q366)/RealAuthFY10!Q366)</f>
        <v/>
      </c>
      <c r="R366" s="139" t="str">
        <f>IF(ISERROR((RealAuthFY11!R366-RealAuthFY10!R366)/RealAuthFY10!R366),"",(RealAuthFY11!R366-RealAuthFY10!R366)/RealAuthFY10!R366)</f>
        <v/>
      </c>
      <c r="S366" s="139" t="str">
        <f>IF(ISERROR((RealAuthFY11!S366-RealAuthFY10!S366)/RealAuthFY10!S366),"",(RealAuthFY11!S366-RealAuthFY10!S366)/RealAuthFY10!S366)</f>
        <v/>
      </c>
      <c r="T366" s="139" t="str">
        <f>IF(ISERROR((RealAuthFY11!T366-RealAuthFY10!T366)/RealAuthFY10!T366),"",(RealAuthFY11!T366-RealAuthFY10!T366)/RealAuthFY10!T366)</f>
        <v/>
      </c>
      <c r="U366" s="139" t="str">
        <f>IF(ISERROR((RealAuthFY11!U366-RealAuthFY10!U366)/RealAuthFY10!U366),"",(RealAuthFY11!U366-RealAuthFY10!U366)/RealAuthFY10!U366)</f>
        <v/>
      </c>
    </row>
    <row r="367" spans="1:21" s="51" customFormat="1" ht="11.5" x14ac:dyDescent="0.25">
      <c r="A367" s="51" t="e">
        <f>'FY2016 RPDC '!#REF!</f>
        <v>#REF!</v>
      </c>
      <c r="B367" s="51" t="e">
        <f>'FY2016 RPDC '!#REF!</f>
        <v>#REF!</v>
      </c>
      <c r="C367" s="51" t="e">
        <f>'FY2016 RPDC '!#REF!</f>
        <v>#REF!</v>
      </c>
      <c r="D367" s="65" t="e">
        <f>'FY2016 RPDC '!#REF!</f>
        <v>#REF!</v>
      </c>
      <c r="E367" s="139" t="str">
        <f>IF(ISERROR((RealAuthFY11!E367-RealAuthFY10!E367)/RealAuthFY10!E367),"",(RealAuthFY11!E367-RealAuthFY10!E367)/RealAuthFY10!E367)</f>
        <v/>
      </c>
      <c r="F367" s="139" t="str">
        <f>IF(ISERROR((RealAuthFY11!F367-RealAuthFY10!F367)/RealAuthFY10!F367),"",(RealAuthFY11!F367-RealAuthFY10!F367)/RealAuthFY10!F367)</f>
        <v/>
      </c>
      <c r="G367" s="139" t="str">
        <f>IF(ISERROR((RealAuthFY11!G367-RealAuthFY10!G367)/RealAuthFY10!G367),"",(RealAuthFY11!G367-RealAuthFY10!G367)/RealAuthFY10!G367)</f>
        <v/>
      </c>
      <c r="H367" s="139" t="str">
        <f>IF(ISERROR((RealAuthFY11!H367-RealAuthFY10!H367)/RealAuthFY10!H367),"",(RealAuthFY11!H367-RealAuthFY10!H367)/RealAuthFY10!H367)</f>
        <v/>
      </c>
      <c r="I367" s="139" t="str">
        <f>IF(ISERROR((RealAuthFY11!I367-RealAuthFY10!I367)/RealAuthFY10!I367),"",(RealAuthFY11!I367-RealAuthFY10!I367)/RealAuthFY10!I367)</f>
        <v/>
      </c>
      <c r="J367" s="139">
        <f>IF(ISERROR((RealAuthFY11!J367-RealAuthFY10!J367)/RealAuthFY10!J367),"",(RealAuthFY11!J367-RealAuthFY10!J367)/RealAuthFY10!J367)</f>
        <v>-8.2570144681909707E-2</v>
      </c>
      <c r="K367" s="139">
        <f>IF(ISERROR((RealAuthFY11!K367-RealAuthFY10!K367)/RealAuthFY10!K367),"",(RealAuthFY11!K367-RealAuthFY10!K367)/RealAuthFY10!K367)</f>
        <v>-0.4901877133105802</v>
      </c>
      <c r="L367" s="139">
        <f>IF(ISERROR((RealAuthFY11!L367-RealAuthFY10!L367)/RealAuthFY10!L367),"",(RealAuthFY11!L367-RealAuthFY10!L367)/RealAuthFY10!L367)</f>
        <v>4.5115187713310578E-2</v>
      </c>
      <c r="M367" s="139">
        <f>IF(ISERROR((RealAuthFY11!M367-RealAuthFY10!M367)/RealAuthFY10!M367),"",(RealAuthFY11!M367-RealAuthFY10!M367)/RealAuthFY10!M367)</f>
        <v>0.14995252636711232</v>
      </c>
      <c r="N367" s="139">
        <f>IF(ISERROR((RealAuthFY11!N367-RealAuthFY10!N367)/RealAuthFY10!N367),"",(RealAuthFY11!N367-RealAuthFY10!N367)/RealAuthFY10!N367)</f>
        <v>0</v>
      </c>
      <c r="O367" s="139" t="str">
        <f>IF(ISERROR((RealAuthFY11!O367-RealAuthFY10!O367)/RealAuthFY10!O367),"",(RealAuthFY11!O367-RealAuthFY10!O367)/RealAuthFY10!O367)</f>
        <v/>
      </c>
      <c r="P367" s="139">
        <f>IF(ISERROR((RealAuthFY11!P367-RealAuthFY10!P367)/RealAuthFY10!P367),"",(RealAuthFY11!P367-RealAuthFY10!P367)/RealAuthFY10!P367)</f>
        <v>-0.4901877133105802</v>
      </c>
      <c r="Q367" s="139" t="str">
        <f>IF(ISERROR((RealAuthFY11!Q367-RealAuthFY10!Q367)/RealAuthFY10!Q367),"",(RealAuthFY11!Q367-RealAuthFY10!Q367)/RealAuthFY10!Q367)</f>
        <v/>
      </c>
      <c r="R367" s="139" t="str">
        <f>IF(ISERROR((RealAuthFY11!R367-RealAuthFY10!R367)/RealAuthFY10!R367),"",(RealAuthFY11!R367-RealAuthFY10!R367)/RealAuthFY10!R367)</f>
        <v/>
      </c>
      <c r="S367" s="139" t="str">
        <f>IF(ISERROR((RealAuthFY11!S367-RealAuthFY10!S367)/RealAuthFY10!S367),"",(RealAuthFY11!S367-RealAuthFY10!S367)/RealAuthFY10!S367)</f>
        <v/>
      </c>
      <c r="T367" s="139" t="str">
        <f>IF(ISERROR((RealAuthFY11!T367-RealAuthFY10!T367)/RealAuthFY10!T367),"",(RealAuthFY11!T367-RealAuthFY10!T367)/RealAuthFY10!T367)</f>
        <v/>
      </c>
      <c r="U367" s="139" t="str">
        <f>IF(ISERROR((RealAuthFY11!U367-RealAuthFY10!U367)/RealAuthFY10!U367),"",(RealAuthFY11!U367-RealAuthFY10!U367)/RealAuthFY10!U367)</f>
        <v/>
      </c>
    </row>
    <row r="368" spans="1:21" s="51" customFormat="1" ht="11.5" x14ac:dyDescent="0.25">
      <c r="E368" s="99"/>
    </row>
    <row r="369" spans="4:21" s="51" customFormat="1" ht="11.5" x14ac:dyDescent="0.25">
      <c r="D369" s="70" t="s">
        <v>78</v>
      </c>
      <c r="E369" s="140">
        <f t="shared" ref="E369:U369" si="0">MIN(E$7:E$367)</f>
        <v>-1</v>
      </c>
      <c r="F369" s="141">
        <f t="shared" si="0"/>
        <v>-1</v>
      </c>
      <c r="G369" s="140">
        <f t="shared" si="0"/>
        <v>-1</v>
      </c>
      <c r="H369" s="140">
        <f t="shared" si="0"/>
        <v>-1</v>
      </c>
      <c r="I369" s="140">
        <f t="shared" si="0"/>
        <v>-1</v>
      </c>
      <c r="J369" s="140">
        <f t="shared" si="0"/>
        <v>-0.46008765700140009</v>
      </c>
      <c r="K369" s="140">
        <f t="shared" si="0"/>
        <v>-1</v>
      </c>
      <c r="L369" s="140">
        <f t="shared" si="0"/>
        <v>-1</v>
      </c>
      <c r="M369" s="140">
        <f t="shared" si="0"/>
        <v>-1</v>
      </c>
      <c r="N369" s="140">
        <f t="shared" si="0"/>
        <v>0</v>
      </c>
      <c r="O369" s="140">
        <f t="shared" si="0"/>
        <v>0</v>
      </c>
      <c r="P369" s="140">
        <f t="shared" si="0"/>
        <v>-1</v>
      </c>
      <c r="Q369" s="140">
        <f t="shared" si="0"/>
        <v>-1</v>
      </c>
      <c r="R369" s="140">
        <f t="shared" si="0"/>
        <v>-2.8335925076582059E-6</v>
      </c>
      <c r="S369" s="140">
        <f t="shared" si="0"/>
        <v>-5.0566343042140175E-5</v>
      </c>
      <c r="T369" s="140">
        <f t="shared" si="0"/>
        <v>-3.2248170945450856E-5</v>
      </c>
      <c r="U369" s="140">
        <f t="shared" si="0"/>
        <v>-0.57038954206067638</v>
      </c>
    </row>
    <row r="370" spans="4:21" s="51" customFormat="1" ht="11.5" x14ac:dyDescent="0.25">
      <c r="D370" s="74" t="s">
        <v>79</v>
      </c>
      <c r="E370" s="142">
        <f t="shared" ref="E370:U370" si="1">MAX(E$7:E$367)</f>
        <v>9.687499999999992E-2</v>
      </c>
      <c r="F370" s="143">
        <f t="shared" si="1"/>
        <v>1.2566760917373547E-2</v>
      </c>
      <c r="G370" s="142">
        <f t="shared" si="1"/>
        <v>330.41310084825642</v>
      </c>
      <c r="H370" s="142">
        <f t="shared" si="1"/>
        <v>21.305643167390901</v>
      </c>
      <c r="I370" s="142">
        <f t="shared" si="1"/>
        <v>0.10334398416513506</v>
      </c>
      <c r="J370" s="142">
        <f t="shared" si="1"/>
        <v>0.8575992303327824</v>
      </c>
      <c r="K370" s="142">
        <f t="shared" si="1"/>
        <v>38.264416436464089</v>
      </c>
      <c r="L370" s="142">
        <f t="shared" si="1"/>
        <v>4.0977891156462585</v>
      </c>
      <c r="M370" s="142">
        <f t="shared" si="1"/>
        <v>154.03051317614424</v>
      </c>
      <c r="N370" s="142">
        <f t="shared" si="1"/>
        <v>0</v>
      </c>
      <c r="O370" s="142">
        <f t="shared" si="1"/>
        <v>0</v>
      </c>
      <c r="P370" s="142">
        <f t="shared" si="1"/>
        <v>3.0797503467406377</v>
      </c>
      <c r="Q370" s="142">
        <f t="shared" si="1"/>
        <v>1.718337545633249</v>
      </c>
      <c r="R370" s="142">
        <f t="shared" si="1"/>
        <v>142.48140180537268</v>
      </c>
      <c r="S370" s="142">
        <f t="shared" si="1"/>
        <v>142.5039859724952</v>
      </c>
      <c r="T370" s="142">
        <f t="shared" si="1"/>
        <v>142.49322185293551</v>
      </c>
      <c r="U370" s="142">
        <f t="shared" si="1"/>
        <v>0.20394602512289864</v>
      </c>
    </row>
    <row r="371" spans="4:21" s="51" customFormat="1" ht="11.5" x14ac:dyDescent="0.25">
      <c r="D371" s="74" t="s">
        <v>80</v>
      </c>
      <c r="E371" s="142">
        <f t="shared" ref="E371:U371" si="2">AVERAGE(E$7:E$367)</f>
        <v>-6.5155729266371792E-3</v>
      </c>
      <c r="F371" s="143">
        <f t="shared" si="2"/>
        <v>9.482627977509591E-3</v>
      </c>
      <c r="G371" s="142">
        <f t="shared" si="2"/>
        <v>0.98924151193618892</v>
      </c>
      <c r="H371" s="142">
        <f t="shared" si="2"/>
        <v>0.71608124109828486</v>
      </c>
      <c r="I371" s="142">
        <f t="shared" si="2"/>
        <v>1.344223816522722E-2</v>
      </c>
      <c r="J371" s="142">
        <f t="shared" si="2"/>
        <v>4.8284816184578347E-2</v>
      </c>
      <c r="K371" s="142">
        <f t="shared" si="2"/>
        <v>0.41130670462518559</v>
      </c>
      <c r="L371" s="142">
        <f t="shared" si="2"/>
        <v>4.9341354050773716E-2</v>
      </c>
      <c r="M371" s="142">
        <f t="shared" si="2"/>
        <v>1.5513351542965919</v>
      </c>
      <c r="N371" s="142">
        <f t="shared" si="2"/>
        <v>0</v>
      </c>
      <c r="O371" s="142">
        <f t="shared" si="2"/>
        <v>0</v>
      </c>
      <c r="P371" s="142">
        <f t="shared" si="2"/>
        <v>-0.30023463311748122</v>
      </c>
      <c r="Q371" s="142">
        <f t="shared" si="2"/>
        <v>9.7776088495154873E-2</v>
      </c>
      <c r="R371" s="142">
        <f t="shared" si="2"/>
        <v>2.2182281584926105</v>
      </c>
      <c r="S371" s="142">
        <f t="shared" si="2"/>
        <v>2.2183116070548166</v>
      </c>
      <c r="T371" s="142">
        <f t="shared" si="2"/>
        <v>2.2183265150692746</v>
      </c>
      <c r="U371" s="142">
        <f t="shared" si="2"/>
        <v>4.5263585406505748E-2</v>
      </c>
    </row>
    <row r="372" spans="4:21" s="51" customFormat="1" ht="11.5" x14ac:dyDescent="0.25">
      <c r="D372" s="74" t="s">
        <v>81</v>
      </c>
      <c r="E372" s="142">
        <f t="shared" ref="E372:U372" si="3">MEDIAN(E$7:E$367)</f>
        <v>-1.9662862870007359E-3</v>
      </c>
      <c r="F372" s="143">
        <f t="shared" si="3"/>
        <v>1.2560841576385618E-2</v>
      </c>
      <c r="G372" s="142">
        <f t="shared" si="3"/>
        <v>1.0573856139333773E-2</v>
      </c>
      <c r="H372" s="142">
        <f t="shared" si="3"/>
        <v>-0.82955907907684345</v>
      </c>
      <c r="I372" s="142">
        <f t="shared" si="3"/>
        <v>1.000000000000007E-2</v>
      </c>
      <c r="J372" s="142">
        <f t="shared" si="3"/>
        <v>1.9937586685159502E-2</v>
      </c>
      <c r="K372" s="142">
        <f t="shared" si="3"/>
        <v>-0.18404993065187239</v>
      </c>
      <c r="L372" s="142">
        <f t="shared" si="3"/>
        <v>1.9800275482093663E-2</v>
      </c>
      <c r="M372" s="142">
        <f t="shared" si="3"/>
        <v>-0.11121397769149341</v>
      </c>
      <c r="N372" s="142">
        <f t="shared" si="3"/>
        <v>0</v>
      </c>
      <c r="O372" s="142">
        <f t="shared" si="3"/>
        <v>0</v>
      </c>
      <c r="P372" s="142">
        <f t="shared" si="3"/>
        <v>-0.28021726858630563</v>
      </c>
      <c r="Q372" s="142">
        <f t="shared" si="3"/>
        <v>6.6880723409876219E-2</v>
      </c>
      <c r="R372" s="142">
        <f t="shared" si="3"/>
        <v>1.0745154531830232E-2</v>
      </c>
      <c r="S372" s="142">
        <f t="shared" si="3"/>
        <v>1.0788344241753499E-2</v>
      </c>
      <c r="T372" s="142">
        <f t="shared" si="3"/>
        <v>1.0729669105878144E-2</v>
      </c>
      <c r="U372" s="142">
        <f t="shared" si="3"/>
        <v>4.6446412744280643E-2</v>
      </c>
    </row>
    <row r="373" spans="4:21" s="51" customFormat="1" ht="11.5" x14ac:dyDescent="0.25">
      <c r="D373" s="74" t="s">
        <v>82</v>
      </c>
      <c r="E373" s="75">
        <f>COUNTIF(E$7:E$367,"&gt;=0")</f>
        <v>154</v>
      </c>
      <c r="F373" s="78">
        <f t="shared" ref="F373:U373" si="4">COUNTIF(F$7:F$367,"&gt;0")</f>
        <v>334</v>
      </c>
      <c r="G373" s="79">
        <f t="shared" si="4"/>
        <v>218</v>
      </c>
      <c r="H373" s="79">
        <f t="shared" si="4"/>
        <v>23</v>
      </c>
      <c r="I373" s="79">
        <f t="shared" si="4"/>
        <v>304</v>
      </c>
      <c r="J373" s="79">
        <f t="shared" si="4"/>
        <v>199</v>
      </c>
      <c r="K373" s="79">
        <f t="shared" si="4"/>
        <v>128</v>
      </c>
      <c r="L373" s="79">
        <f t="shared" si="4"/>
        <v>198</v>
      </c>
      <c r="M373" s="79">
        <f t="shared" si="4"/>
        <v>106</v>
      </c>
      <c r="N373" s="79">
        <f t="shared" si="4"/>
        <v>0</v>
      </c>
      <c r="O373" s="79">
        <f t="shared" si="4"/>
        <v>0</v>
      </c>
      <c r="P373" s="79">
        <f t="shared" si="4"/>
        <v>59</v>
      </c>
      <c r="Q373" s="79">
        <f t="shared" si="4"/>
        <v>78</v>
      </c>
      <c r="R373" s="79">
        <f t="shared" si="4"/>
        <v>252</v>
      </c>
      <c r="S373" s="79">
        <f t="shared" si="4"/>
        <v>259</v>
      </c>
      <c r="T373" s="79">
        <f t="shared" si="4"/>
        <v>247</v>
      </c>
      <c r="U373" s="79">
        <f t="shared" si="4"/>
        <v>284</v>
      </c>
    </row>
    <row r="374" spans="4:21" s="51" customFormat="1" ht="11.5" x14ac:dyDescent="0.25">
      <c r="D374" s="80" t="s">
        <v>83</v>
      </c>
      <c r="E374" s="81"/>
      <c r="F374" s="82"/>
      <c r="G374" s="83"/>
      <c r="H374" s="83"/>
      <c r="I374" s="83"/>
      <c r="J374" s="83"/>
      <c r="K374" s="83"/>
      <c r="L374" s="83"/>
      <c r="M374" s="83"/>
      <c r="N374" s="83"/>
      <c r="O374" s="83"/>
      <c r="P374" s="83"/>
      <c r="Q374" s="83"/>
      <c r="R374" s="83"/>
      <c r="S374" s="83"/>
      <c r="T374" s="83"/>
      <c r="U374" s="83"/>
    </row>
  </sheetData>
  <mergeCells count="1">
    <mergeCell ref="D2:U2"/>
  </mergeCells>
  <conditionalFormatting sqref="E7:U367">
    <cfRule type="cellIs" dxfId="1" priority="1" operator="lessThan">
      <formula>0</formula>
    </cfRule>
    <cfRule type="cellIs" dxfId="0" priority="2" operator="greaterThanOrEqual">
      <formula>0</formula>
    </cfRule>
  </conditionalFormatting>
  <pageMargins left="0.14000000000000001" right="0.18" top="0.27" bottom="0.36" header="0.11" footer="0.04"/>
  <pageSetup scale="80" fitToWidth="2" fitToHeight="7" orientation="landscape" r:id="rId1"/>
  <headerFooter>
    <oddFooter>&amp;L(C) 2010 ISFIS/Larry Sigel&amp;CPage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74"/>
  <sheetViews>
    <sheetView showGridLines="0" topLeftCell="S2" zoomScaleNormal="100" zoomScaleSheetLayoutView="75" workbookViewId="0">
      <pane ySplit="4570" topLeftCell="A360"/>
      <selection activeCell="W7" sqref="W7:W367"/>
      <selection pane="bottomLeft" activeCell="I375" sqref="I375"/>
    </sheetView>
  </sheetViews>
  <sheetFormatPr defaultColWidth="9.08984375" defaultRowHeight="13.5" x14ac:dyDescent="0.3"/>
  <cols>
    <col min="1" max="1" width="3.36328125" style="1" hidden="1" customWidth="1"/>
    <col min="2" max="2" width="5.36328125" style="1" hidden="1" customWidth="1"/>
    <col min="3" max="3" width="9.6328125" style="1" hidden="1" customWidth="1"/>
    <col min="4" max="4" width="25.90625" style="1" customWidth="1"/>
    <col min="5" max="5" width="16.6328125" style="2" customWidth="1"/>
    <col min="6" max="6" width="9.54296875" style="1" customWidth="1"/>
    <col min="7" max="7" width="17" style="1" customWidth="1"/>
    <col min="8" max="8" width="15.36328125" style="1" customWidth="1"/>
    <col min="9" max="9" width="16.90625" style="1" customWidth="1"/>
    <col min="10" max="10" width="16.08984375" style="1" customWidth="1"/>
    <col min="11" max="11" width="15.453125" style="1" customWidth="1"/>
    <col min="12" max="12" width="13.36328125" style="1" customWidth="1"/>
    <col min="13" max="13" width="12.90625" style="1" customWidth="1"/>
    <col min="14" max="14" width="11.54296875" style="1" customWidth="1"/>
    <col min="15" max="15" width="10.36328125" style="1" customWidth="1"/>
    <col min="16" max="16" width="13.90625" style="1" customWidth="1"/>
    <col min="17" max="17" width="14" style="1" customWidth="1"/>
    <col min="18" max="18" width="14.90625" style="1" customWidth="1"/>
    <col min="19" max="19" width="14.6328125" style="1" customWidth="1"/>
    <col min="20" max="20" width="14" style="1" customWidth="1"/>
    <col min="21" max="21" width="17" style="1" customWidth="1"/>
    <col min="22" max="22" width="9.08984375" style="1"/>
    <col min="23" max="23" width="11" style="1" customWidth="1"/>
    <col min="24" max="24" width="15.54296875" style="1" customWidth="1"/>
    <col min="25" max="25" width="11.453125" style="1" customWidth="1"/>
    <col min="26" max="26" width="10.54296875" style="1" customWidth="1"/>
    <col min="27" max="27" width="14.6328125" style="1" customWidth="1"/>
    <col min="28" max="28" width="9.90625" style="1" customWidth="1"/>
    <col min="29" max="29" width="10.6328125" style="1" customWidth="1"/>
    <col min="30" max="30" width="14.08984375" style="1" customWidth="1"/>
    <col min="31" max="31" width="10.08984375" style="1" customWidth="1"/>
    <col min="32" max="16384" width="9.08984375" style="1"/>
  </cols>
  <sheetData>
    <row r="1" spans="1:31" hidden="1" x14ac:dyDescent="0.3">
      <c r="F1" s="4">
        <v>0.02</v>
      </c>
      <c r="G1" s="1" t="e">
        <f>ROUND(#REF!*F1,0)</f>
        <v>#REF!</v>
      </c>
    </row>
    <row r="2" spans="1:31" ht="25.5" customHeight="1" x14ac:dyDescent="0.35">
      <c r="D2" s="327" t="s">
        <v>113</v>
      </c>
      <c r="E2" s="327"/>
      <c r="F2" s="327"/>
      <c r="G2" s="327"/>
      <c r="H2" s="327"/>
      <c r="I2" s="327"/>
      <c r="J2" s="327"/>
      <c r="K2" s="327"/>
      <c r="L2" s="327"/>
      <c r="M2" s="327"/>
      <c r="N2" s="327"/>
      <c r="O2" s="327"/>
      <c r="P2" s="327"/>
      <c r="Q2" s="327"/>
      <c r="R2" s="327"/>
      <c r="S2" s="327"/>
      <c r="T2" s="327"/>
      <c r="U2" s="327"/>
    </row>
    <row r="3" spans="1:31" ht="35.25" customHeight="1" x14ac:dyDescent="0.3">
      <c r="D3" s="42" t="e">
        <f>'FY2016 RPDC '!#REF!</f>
        <v>#REF!</v>
      </c>
      <c r="E3" s="43"/>
      <c r="F3" s="44"/>
      <c r="G3" s="42"/>
      <c r="H3" s="42"/>
      <c r="I3" s="42"/>
    </row>
    <row r="4" spans="1:31" ht="11.25" customHeight="1" x14ac:dyDescent="0.3">
      <c r="D4" s="42"/>
      <c r="E4" s="43"/>
      <c r="F4" s="44"/>
      <c r="G4" s="42"/>
      <c r="H4" s="42"/>
      <c r="I4" s="42"/>
      <c r="R4" s="129" t="s">
        <v>98</v>
      </c>
      <c r="S4" s="129" t="s">
        <v>99</v>
      </c>
      <c r="T4" s="129" t="s">
        <v>100</v>
      </c>
    </row>
    <row r="5" spans="1:31" x14ac:dyDescent="0.3">
      <c r="E5" s="94"/>
      <c r="F5" s="95"/>
      <c r="G5" s="95"/>
      <c r="H5" s="95"/>
      <c r="I5" s="95"/>
      <c r="R5" s="128">
        <f>InstrumentPanel!M2</f>
        <v>0.02</v>
      </c>
      <c r="S5" s="128">
        <f>R5</f>
        <v>0.02</v>
      </c>
      <c r="T5" s="128">
        <f>S5</f>
        <v>0.02</v>
      </c>
      <c r="W5" s="328" t="s">
        <v>105</v>
      </c>
      <c r="X5" s="329"/>
      <c r="Y5" s="329"/>
      <c r="Z5" s="329"/>
      <c r="AA5" s="329"/>
      <c r="AB5" s="329"/>
      <c r="AC5" s="329"/>
      <c r="AD5" s="329"/>
      <c r="AE5" s="330"/>
    </row>
    <row r="6" spans="1:31" s="48" customFormat="1" ht="34.5" x14ac:dyDescent="0.25">
      <c r="D6" s="49" t="s">
        <v>0</v>
      </c>
      <c r="E6" s="50" t="s">
        <v>95</v>
      </c>
      <c r="F6" s="84" t="s">
        <v>73</v>
      </c>
      <c r="G6" s="84" t="s">
        <v>76</v>
      </c>
      <c r="H6" s="84" t="s">
        <v>74</v>
      </c>
      <c r="I6" s="84" t="s">
        <v>75</v>
      </c>
      <c r="J6" s="50" t="s">
        <v>86</v>
      </c>
      <c r="K6" s="50" t="s">
        <v>87</v>
      </c>
      <c r="L6" s="50" t="s">
        <v>88</v>
      </c>
      <c r="M6" s="50" t="s">
        <v>89</v>
      </c>
      <c r="N6" s="50" t="s">
        <v>90</v>
      </c>
      <c r="O6" s="50" t="s">
        <v>91</v>
      </c>
      <c r="P6" s="50" t="s">
        <v>92</v>
      </c>
      <c r="Q6" s="50" t="s">
        <v>93</v>
      </c>
      <c r="R6" s="50" t="s">
        <v>94</v>
      </c>
      <c r="S6" s="50" t="s">
        <v>96</v>
      </c>
      <c r="T6" s="50" t="s">
        <v>97</v>
      </c>
      <c r="U6" s="50" t="s">
        <v>83</v>
      </c>
      <c r="W6" s="84" t="s">
        <v>101</v>
      </c>
      <c r="X6" s="84" t="s">
        <v>106</v>
      </c>
      <c r="Y6" s="84" t="s">
        <v>107</v>
      </c>
      <c r="Z6" s="84" t="s">
        <v>102</v>
      </c>
      <c r="AA6" s="84" t="s">
        <v>108</v>
      </c>
      <c r="AB6" s="84" t="s">
        <v>109</v>
      </c>
      <c r="AC6" s="84" t="s">
        <v>103</v>
      </c>
      <c r="AD6" s="84" t="s">
        <v>110</v>
      </c>
      <c r="AE6" s="84" t="s">
        <v>104</v>
      </c>
    </row>
    <row r="7" spans="1:31" s="51" customFormat="1" ht="11.5" x14ac:dyDescent="0.25">
      <c r="A7" s="51">
        <f>'FY2016 RPDC '!A8</f>
        <v>1</v>
      </c>
      <c r="B7" s="51">
        <f>'FY2016 RPDC '!B8</f>
        <v>18</v>
      </c>
      <c r="C7" s="51">
        <f>'FY2016 RPDC '!C8</f>
        <v>18</v>
      </c>
      <c r="D7" s="52" t="str">
        <f>'FY2016 RPDC '!D8</f>
        <v>ADAIR-CASEY</v>
      </c>
      <c r="E7" s="53">
        <f>'FY2016 RPDC '!J8</f>
        <v>327.3</v>
      </c>
      <c r="F7" s="85">
        <f>'FY2016 RPDC '!K8</f>
        <v>6446</v>
      </c>
      <c r="G7" s="85">
        <f>'FY2016 RPDC '!L8</f>
        <v>2109775.8000000003</v>
      </c>
      <c r="H7" s="85">
        <f>'FY2016 RPDC '!M8</f>
        <v>1724.1399999996647</v>
      </c>
      <c r="I7" s="86">
        <f>'FY2016 RPDC '!N8</f>
        <v>2111499.94</v>
      </c>
      <c r="J7" s="59">
        <v>-205905</v>
      </c>
      <c r="K7" s="58">
        <v>-17649</v>
      </c>
      <c r="L7" s="85">
        <v>76479</v>
      </c>
      <c r="M7" s="85">
        <v>0</v>
      </c>
      <c r="N7" s="85">
        <f>RealAuthFY10!N7</f>
        <v>0</v>
      </c>
      <c r="O7" s="85">
        <f>RealAuthFY10!O7</f>
        <v>57680</v>
      </c>
      <c r="P7" s="85">
        <v>0</v>
      </c>
      <c r="Q7" s="203">
        <v>95304.599999999991</v>
      </c>
      <c r="R7" s="58">
        <f>IF(X7&gt;Y7*$E7,X7,Y7*$E7)</f>
        <v>193220</v>
      </c>
      <c r="S7" s="58">
        <f>IF(AA7&gt;AB7*$E7,AA7,AB7*$E7)</f>
        <v>18861</v>
      </c>
      <c r="T7" s="58">
        <f>IF(AD7&gt;AE7*$E7,AD7,AE7*$E7)</f>
        <v>20886</v>
      </c>
      <c r="U7" s="55">
        <f>SUM(I7:T7)</f>
        <v>2350376.54</v>
      </c>
      <c r="V7" s="206"/>
      <c r="W7" s="207">
        <v>549.70000000000005</v>
      </c>
      <c r="X7" s="208">
        <v>193220</v>
      </c>
      <c r="Y7" s="203">
        <f>ROUND(W7*R$5,2)+W7</f>
        <v>560.69000000000005</v>
      </c>
      <c r="Z7" s="209">
        <v>53.66</v>
      </c>
      <c r="AA7" s="208">
        <v>18861</v>
      </c>
      <c r="AB7" s="203">
        <f>ROUND(Z7*S$5,2)+Z7</f>
        <v>54.73</v>
      </c>
      <c r="AC7" s="209">
        <v>59.42</v>
      </c>
      <c r="AD7" s="208">
        <v>20886</v>
      </c>
      <c r="AE7" s="203">
        <f>ROUND(AC7*T$5,2)+AC7</f>
        <v>60.61</v>
      </c>
    </row>
    <row r="8" spans="1:31" s="51" customFormat="1" ht="11.5" x14ac:dyDescent="0.25">
      <c r="A8" s="51">
        <f>'FY2016 RPDC '!A9</f>
        <v>2</v>
      </c>
      <c r="B8" s="51">
        <f>'FY2016 RPDC '!B9</f>
        <v>27</v>
      </c>
      <c r="C8" s="51">
        <f>'FY2016 RPDC '!C9</f>
        <v>27</v>
      </c>
      <c r="D8" s="56" t="str">
        <f>'FY2016 RPDC '!D9</f>
        <v>ADEL-DESOTO-MINBURN</v>
      </c>
      <c r="E8" s="97">
        <f>'FY2016 RPDC '!J9</f>
        <v>1529.5</v>
      </c>
      <c r="F8" s="87">
        <f>'FY2016 RPDC '!K9</f>
        <v>6466</v>
      </c>
      <c r="G8" s="87">
        <f>'FY2016 RPDC '!L9</f>
        <v>9889747</v>
      </c>
      <c r="H8" s="87">
        <f>'FY2016 RPDC '!M9</f>
        <v>0</v>
      </c>
      <c r="I8" s="88">
        <f>'FY2016 RPDC '!N9</f>
        <v>9889747</v>
      </c>
      <c r="J8" s="59">
        <v>-461614.60000000003</v>
      </c>
      <c r="K8" s="58">
        <v>-23612</v>
      </c>
      <c r="L8" s="57">
        <v>968682.29999999993</v>
      </c>
      <c r="M8" s="201">
        <v>23612</v>
      </c>
      <c r="N8" s="57">
        <f>RealAuthFY10!N8</f>
        <v>13023</v>
      </c>
      <c r="O8" s="201">
        <f>RealAuthFY10!O8</f>
        <v>0</v>
      </c>
      <c r="P8" s="59">
        <v>3895.98</v>
      </c>
      <c r="Q8" s="59">
        <v>0</v>
      </c>
      <c r="R8" s="58">
        <f t="shared" ref="R8:R71" si="0">IF(X8&gt;Y8*$E8,X8,Y8*$E8)</f>
        <v>793106.92999999993</v>
      </c>
      <c r="S8" s="59">
        <f t="shared" ref="S8:S71" si="1">IF(AA8&gt;AB8*$E8,AA8,AB8*$E8)</f>
        <v>85147.264999999999</v>
      </c>
      <c r="T8" s="58">
        <f t="shared" ref="T8:T71" si="2">IF(AD8&gt;AE8*$E8,AD8,AE8*$E8)</f>
        <v>87839.184999999998</v>
      </c>
      <c r="U8" s="59">
        <f t="shared" ref="U8:U71" si="3">SUM(I8:T8)</f>
        <v>11379827.060000002</v>
      </c>
      <c r="V8" s="206"/>
      <c r="W8" s="210">
        <v>508.37</v>
      </c>
      <c r="X8" s="211">
        <v>709583</v>
      </c>
      <c r="Y8" s="212">
        <f t="shared" ref="Y8:Y71" si="4">ROUND(W8*R$5,2)+W8</f>
        <v>518.54</v>
      </c>
      <c r="Z8" s="213">
        <v>54.58</v>
      </c>
      <c r="AA8" s="58">
        <v>76183</v>
      </c>
      <c r="AB8" s="212">
        <f t="shared" ref="AB8:AB71" si="5">ROUND(Z8*S$5,2)+Z8</f>
        <v>55.67</v>
      </c>
      <c r="AC8" s="214">
        <v>56.3</v>
      </c>
      <c r="AD8" s="213">
        <v>78584</v>
      </c>
      <c r="AE8" s="212">
        <f t="shared" ref="AE8:AE71" si="6">ROUND(AC8*T$5,2)+AC8</f>
        <v>57.43</v>
      </c>
    </row>
    <row r="9" spans="1:31" s="51" customFormat="1" ht="11.5" x14ac:dyDescent="0.25">
      <c r="A9" s="51">
        <f>'FY2016 RPDC '!A10</f>
        <v>3</v>
      </c>
      <c r="B9" s="51">
        <f>'FY2016 RPDC '!B10</f>
        <v>9</v>
      </c>
      <c r="C9" s="51">
        <f>'FY2016 RPDC '!C10</f>
        <v>9</v>
      </c>
      <c r="D9" s="56" t="str">
        <f>'FY2016 RPDC '!D10</f>
        <v>AGWSR</v>
      </c>
      <c r="E9" s="97">
        <f>'FY2016 RPDC '!J10</f>
        <v>623.5</v>
      </c>
      <c r="F9" s="87">
        <f>'FY2016 RPDC '!K10</f>
        <v>6556</v>
      </c>
      <c r="G9" s="87">
        <f>'FY2016 RPDC '!L10</f>
        <v>4087666</v>
      </c>
      <c r="H9" s="87">
        <f>'FY2016 RPDC '!M10</f>
        <v>0</v>
      </c>
      <c r="I9" s="88">
        <f>'FY2016 RPDC '!N10</f>
        <v>4087666</v>
      </c>
      <c r="J9" s="59">
        <v>-641850.29999999993</v>
      </c>
      <c r="K9" s="58">
        <v>-5993</v>
      </c>
      <c r="L9" s="57">
        <v>229531.9</v>
      </c>
      <c r="M9" s="201">
        <v>0</v>
      </c>
      <c r="N9" s="57">
        <f>RealAuthFY10!N9</f>
        <v>32270.22</v>
      </c>
      <c r="O9" s="201">
        <f>RealAuthFY10!O9</f>
        <v>0</v>
      </c>
      <c r="P9" s="59">
        <v>6592.3</v>
      </c>
      <c r="Q9" s="59">
        <v>0</v>
      </c>
      <c r="R9" s="58">
        <f t="shared" si="0"/>
        <v>347405</v>
      </c>
      <c r="S9" s="59">
        <f t="shared" si="1"/>
        <v>37179</v>
      </c>
      <c r="T9" s="58">
        <f t="shared" si="2"/>
        <v>31209</v>
      </c>
      <c r="U9" s="59">
        <f t="shared" si="3"/>
        <v>4124010.12</v>
      </c>
      <c r="V9" s="206"/>
      <c r="W9" s="210">
        <v>524.86</v>
      </c>
      <c r="X9" s="211">
        <v>347405</v>
      </c>
      <c r="Y9" s="212">
        <f t="shared" si="4"/>
        <v>535.36</v>
      </c>
      <c r="Z9" s="213">
        <v>56.17</v>
      </c>
      <c r="AA9" s="58">
        <v>37179</v>
      </c>
      <c r="AB9" s="212">
        <f t="shared" si="5"/>
        <v>57.29</v>
      </c>
      <c r="AC9" s="214">
        <v>47.15</v>
      </c>
      <c r="AD9" s="213">
        <v>31209</v>
      </c>
      <c r="AE9" s="212">
        <f t="shared" si="6"/>
        <v>48.089999999999996</v>
      </c>
    </row>
    <row r="10" spans="1:31" s="51" customFormat="1" ht="11.5" x14ac:dyDescent="0.25">
      <c r="A10" s="51">
        <f>'FY2016 RPDC '!A11</f>
        <v>4</v>
      </c>
      <c r="B10" s="51">
        <f>'FY2016 RPDC '!B11</f>
        <v>441</v>
      </c>
      <c r="C10" s="51">
        <f>'FY2016 RPDC '!C11</f>
        <v>441</v>
      </c>
      <c r="D10" s="56" t="str">
        <f>'FY2016 RPDC '!D11</f>
        <v>A-H-S-T</v>
      </c>
      <c r="E10" s="97">
        <f>'FY2016 RPDC '!J11</f>
        <v>612.29999999999995</v>
      </c>
      <c r="F10" s="87">
        <f>'FY2016 RPDC '!K11</f>
        <v>6503</v>
      </c>
      <c r="G10" s="87">
        <f>'FY2016 RPDC '!L11</f>
        <v>3981786.9</v>
      </c>
      <c r="H10" s="87">
        <f>'FY2016 RPDC '!M11</f>
        <v>0</v>
      </c>
      <c r="I10" s="88">
        <f>'FY2016 RPDC '!N11</f>
        <v>3981786.9</v>
      </c>
      <c r="J10" s="59">
        <v>-671220</v>
      </c>
      <c r="K10" s="58">
        <v>-35640</v>
      </c>
      <c r="L10" s="57">
        <v>112860</v>
      </c>
      <c r="M10" s="201">
        <v>0</v>
      </c>
      <c r="N10" s="57">
        <f>RealAuthFY10!N10</f>
        <v>20504</v>
      </c>
      <c r="O10" s="201">
        <f>RealAuthFY10!O10</f>
        <v>154712</v>
      </c>
      <c r="P10" s="59">
        <v>0</v>
      </c>
      <c r="Q10" s="59">
        <v>85536</v>
      </c>
      <c r="R10" s="58">
        <f t="shared" si="0"/>
        <v>297110</v>
      </c>
      <c r="S10" s="59">
        <f t="shared" si="1"/>
        <v>30057</v>
      </c>
      <c r="T10" s="58">
        <f t="shared" si="2"/>
        <v>31683</v>
      </c>
      <c r="U10" s="59">
        <f t="shared" si="3"/>
        <v>4007388.9</v>
      </c>
      <c r="V10" s="206"/>
      <c r="W10" s="210">
        <v>447.59</v>
      </c>
      <c r="X10" s="211">
        <v>297110</v>
      </c>
      <c r="Y10" s="212">
        <f t="shared" si="4"/>
        <v>456.53999999999996</v>
      </c>
      <c r="Z10" s="213">
        <v>45.28</v>
      </c>
      <c r="AA10" s="58">
        <v>30057</v>
      </c>
      <c r="AB10" s="212">
        <f t="shared" si="5"/>
        <v>46.19</v>
      </c>
      <c r="AC10" s="214">
        <v>47.73</v>
      </c>
      <c r="AD10" s="213">
        <v>31683</v>
      </c>
      <c r="AE10" s="212">
        <f t="shared" si="6"/>
        <v>48.68</v>
      </c>
    </row>
    <row r="11" spans="1:31" s="51" customFormat="1" ht="11.5" x14ac:dyDescent="0.25">
      <c r="A11" s="51">
        <f>'FY2016 RPDC '!A12</f>
        <v>5</v>
      </c>
      <c r="B11" s="51">
        <f>'FY2016 RPDC '!B12</f>
        <v>63</v>
      </c>
      <c r="C11" s="51">
        <f>'FY2016 RPDC '!C12</f>
        <v>63</v>
      </c>
      <c r="D11" s="60" t="str">
        <f>'FY2016 RPDC '!D12</f>
        <v>AKRON-WESTFIELD</v>
      </c>
      <c r="E11" s="100">
        <f>'FY2016 RPDC '!J12</f>
        <v>498.5</v>
      </c>
      <c r="F11" s="89">
        <f>'FY2016 RPDC '!K12</f>
        <v>6497</v>
      </c>
      <c r="G11" s="89">
        <f>'FY2016 RPDC '!L12</f>
        <v>3238754.5</v>
      </c>
      <c r="H11" s="89">
        <f>'FY2016 RPDC '!M12</f>
        <v>131453.89999999991</v>
      </c>
      <c r="I11" s="90">
        <f>'FY2016 RPDC '!N12</f>
        <v>3370208.4</v>
      </c>
      <c r="J11" s="63">
        <v>-213624</v>
      </c>
      <c r="K11" s="62">
        <v>-11868</v>
      </c>
      <c r="L11" s="61">
        <v>243294</v>
      </c>
      <c r="M11" s="220">
        <v>0</v>
      </c>
      <c r="N11" s="61">
        <f>RealAuthFY10!N11</f>
        <v>0</v>
      </c>
      <c r="O11" s="220">
        <f>RealAuthFY10!O11</f>
        <v>0</v>
      </c>
      <c r="P11" s="63">
        <v>0</v>
      </c>
      <c r="Q11" s="63">
        <v>0</v>
      </c>
      <c r="R11" s="62">
        <f t="shared" si="0"/>
        <v>288269</v>
      </c>
      <c r="S11" s="63">
        <f t="shared" si="1"/>
        <v>33063</v>
      </c>
      <c r="T11" s="62">
        <f t="shared" si="2"/>
        <v>31271</v>
      </c>
      <c r="U11" s="63">
        <f t="shared" si="3"/>
        <v>3740613.4</v>
      </c>
      <c r="V11" s="221"/>
      <c r="W11" s="222">
        <v>538.82000000000005</v>
      </c>
      <c r="X11" s="223">
        <v>288269</v>
      </c>
      <c r="Y11" s="224">
        <f t="shared" si="4"/>
        <v>549.6</v>
      </c>
      <c r="Z11" s="225">
        <v>61.8</v>
      </c>
      <c r="AA11" s="62">
        <v>33063</v>
      </c>
      <c r="AB11" s="224">
        <f t="shared" si="5"/>
        <v>63.04</v>
      </c>
      <c r="AC11" s="226">
        <v>58.45</v>
      </c>
      <c r="AD11" s="225">
        <v>31271</v>
      </c>
      <c r="AE11" s="224">
        <f t="shared" si="6"/>
        <v>59.620000000000005</v>
      </c>
    </row>
    <row r="12" spans="1:31" s="51" customFormat="1" ht="11.5" x14ac:dyDescent="0.25">
      <c r="A12" s="51">
        <f>'FY2016 RPDC '!A13</f>
        <v>6</v>
      </c>
      <c r="B12" s="51">
        <f>'FY2016 RPDC '!B13</f>
        <v>72</v>
      </c>
      <c r="C12" s="51">
        <f>'FY2016 RPDC '!C13</f>
        <v>72</v>
      </c>
      <c r="D12" s="56" t="str">
        <f>'FY2016 RPDC '!D13</f>
        <v>ALBERT CITY-TRUESDALE</v>
      </c>
      <c r="E12" s="97">
        <f>'FY2016 RPDC '!J13</f>
        <v>203</v>
      </c>
      <c r="F12" s="87">
        <f>'FY2016 RPDC '!K13</f>
        <v>6527</v>
      </c>
      <c r="G12" s="87">
        <f>'FY2016 RPDC '!L13</f>
        <v>1324981</v>
      </c>
      <c r="H12" s="87">
        <f>'FY2016 RPDC '!M13</f>
        <v>0</v>
      </c>
      <c r="I12" s="88">
        <f>'FY2016 RPDC '!N13</f>
        <v>1324981</v>
      </c>
      <c r="J12" s="59">
        <v>-294025.2</v>
      </c>
      <c r="K12" s="58">
        <v>-562405.19999999995</v>
      </c>
      <c r="L12" s="57">
        <v>29820</v>
      </c>
      <c r="M12" s="201">
        <v>0</v>
      </c>
      <c r="N12" s="57">
        <f>RealAuthFY10!N12</f>
        <v>2515.0700000000002</v>
      </c>
      <c r="O12" s="201">
        <f>RealAuthFY10!O12</f>
        <v>0</v>
      </c>
      <c r="P12" s="59">
        <v>0</v>
      </c>
      <c r="Q12" s="59">
        <v>0</v>
      </c>
      <c r="R12" s="58">
        <f t="shared" si="0"/>
        <v>100020</v>
      </c>
      <c r="S12" s="59">
        <f t="shared" si="1"/>
        <v>7910</v>
      </c>
      <c r="T12" s="58">
        <f t="shared" si="2"/>
        <v>8093</v>
      </c>
      <c r="U12" s="59">
        <f t="shared" si="3"/>
        <v>616908.67000000016</v>
      </c>
      <c r="V12" s="206"/>
      <c r="W12" s="210">
        <v>416.75</v>
      </c>
      <c r="X12" s="211">
        <v>100020</v>
      </c>
      <c r="Y12" s="212">
        <f t="shared" si="4"/>
        <v>425.09</v>
      </c>
      <c r="Z12" s="213">
        <v>32.96</v>
      </c>
      <c r="AA12" s="58">
        <v>7910</v>
      </c>
      <c r="AB12" s="212">
        <f t="shared" si="5"/>
        <v>33.619999999999997</v>
      </c>
      <c r="AC12" s="214">
        <v>33.72</v>
      </c>
      <c r="AD12" s="213">
        <v>8093</v>
      </c>
      <c r="AE12" s="212">
        <f t="shared" si="6"/>
        <v>34.39</v>
      </c>
    </row>
    <row r="13" spans="1:31" s="51" customFormat="1" ht="11.5" x14ac:dyDescent="0.25">
      <c r="A13" s="51">
        <f>'FY2016 RPDC '!A14</f>
        <v>7</v>
      </c>
      <c r="B13" s="51">
        <f>'FY2016 RPDC '!B14</f>
        <v>81</v>
      </c>
      <c r="C13" s="51">
        <f>'FY2016 RPDC '!C14</f>
        <v>81</v>
      </c>
      <c r="D13" s="56" t="str">
        <f>'FY2016 RPDC '!D14</f>
        <v>ALBIA</v>
      </c>
      <c r="E13" s="97">
        <f>'FY2016 RPDC '!J14</f>
        <v>1201.9000000000001</v>
      </c>
      <c r="F13" s="87">
        <f>'FY2016 RPDC '!K14</f>
        <v>6446</v>
      </c>
      <c r="G13" s="87">
        <f>'FY2016 RPDC '!L14</f>
        <v>7747447.4000000004</v>
      </c>
      <c r="H13" s="87">
        <f>'FY2016 RPDC '!M14</f>
        <v>0</v>
      </c>
      <c r="I13" s="88">
        <f>'FY2016 RPDC '!N14</f>
        <v>7747447.4000000004</v>
      </c>
      <c r="J13" s="59">
        <v>-423576</v>
      </c>
      <c r="K13" s="58">
        <v>-23532</v>
      </c>
      <c r="L13" s="57">
        <v>177666.6</v>
      </c>
      <c r="M13" s="201">
        <v>17649</v>
      </c>
      <c r="N13" s="57">
        <f>RealAuthFY10!N13</f>
        <v>27513.359999999997</v>
      </c>
      <c r="O13" s="201">
        <f>RealAuthFY10!O13</f>
        <v>0</v>
      </c>
      <c r="P13" s="59">
        <v>15531.12</v>
      </c>
      <c r="Q13" s="59">
        <v>176490</v>
      </c>
      <c r="R13" s="58">
        <f t="shared" si="0"/>
        <v>592368.43400000001</v>
      </c>
      <c r="S13" s="59">
        <f t="shared" si="1"/>
        <v>68832.812999999995</v>
      </c>
      <c r="T13" s="58">
        <f t="shared" si="2"/>
        <v>65299.227000000006</v>
      </c>
      <c r="U13" s="59">
        <f t="shared" si="3"/>
        <v>8441689.9540000018</v>
      </c>
      <c r="V13" s="206"/>
      <c r="W13" s="210">
        <v>483.2</v>
      </c>
      <c r="X13" s="211">
        <v>578777</v>
      </c>
      <c r="Y13" s="212">
        <f t="shared" si="4"/>
        <v>492.86</v>
      </c>
      <c r="Z13" s="213">
        <v>56.15</v>
      </c>
      <c r="AA13" s="58">
        <v>67256</v>
      </c>
      <c r="AB13" s="212">
        <f t="shared" si="5"/>
        <v>57.269999999999996</v>
      </c>
      <c r="AC13" s="214">
        <v>53.26</v>
      </c>
      <c r="AD13" s="213">
        <v>63795</v>
      </c>
      <c r="AE13" s="212">
        <f t="shared" si="6"/>
        <v>54.33</v>
      </c>
    </row>
    <row r="14" spans="1:31" s="51" customFormat="1" ht="11.5" x14ac:dyDescent="0.25">
      <c r="A14" s="51">
        <f>'FY2016 RPDC '!A15</f>
        <v>8</v>
      </c>
      <c r="B14" s="51">
        <f>'FY2016 RPDC '!B15</f>
        <v>99</v>
      </c>
      <c r="C14" s="51">
        <f>'FY2016 RPDC '!C15</f>
        <v>99</v>
      </c>
      <c r="D14" s="56" t="str">
        <f>'FY2016 RPDC '!D15</f>
        <v>ALBURNETT</v>
      </c>
      <c r="E14" s="97">
        <f>'FY2016 RPDC '!J15</f>
        <v>523.70000000000005</v>
      </c>
      <c r="F14" s="87">
        <f>'FY2016 RPDC '!K15</f>
        <v>6446</v>
      </c>
      <c r="G14" s="87">
        <f>'FY2016 RPDC '!L15</f>
        <v>3375770.2</v>
      </c>
      <c r="H14" s="87">
        <f>'FY2016 RPDC '!M15</f>
        <v>125179.66999999993</v>
      </c>
      <c r="I14" s="88">
        <f>'FY2016 RPDC '!N15</f>
        <v>3500949.87</v>
      </c>
      <c r="J14" s="59">
        <v>-372982.2</v>
      </c>
      <c r="K14" s="58">
        <v>-52947</v>
      </c>
      <c r="L14" s="57">
        <v>788322</v>
      </c>
      <c r="M14" s="201">
        <v>0</v>
      </c>
      <c r="N14" s="57">
        <f>RealAuthFY10!N14</f>
        <v>8652</v>
      </c>
      <c r="O14" s="201">
        <f>RealAuthFY10!O14</f>
        <v>0</v>
      </c>
      <c r="P14" s="59">
        <v>0</v>
      </c>
      <c r="Q14" s="59">
        <v>0</v>
      </c>
      <c r="R14" s="58">
        <f t="shared" si="0"/>
        <v>288982</v>
      </c>
      <c r="S14" s="59">
        <f t="shared" si="1"/>
        <v>33452</v>
      </c>
      <c r="T14" s="58">
        <f t="shared" si="2"/>
        <v>26537</v>
      </c>
      <c r="U14" s="59">
        <f t="shared" si="3"/>
        <v>4220965.67</v>
      </c>
      <c r="V14" s="206"/>
      <c r="W14" s="210">
        <v>504.42</v>
      </c>
      <c r="X14" s="211">
        <v>288982</v>
      </c>
      <c r="Y14" s="212">
        <f t="shared" si="4"/>
        <v>514.51</v>
      </c>
      <c r="Z14" s="213">
        <v>58.39</v>
      </c>
      <c r="AA14" s="58">
        <v>33452</v>
      </c>
      <c r="AB14" s="212">
        <f t="shared" si="5"/>
        <v>59.56</v>
      </c>
      <c r="AC14" s="214">
        <v>46.32</v>
      </c>
      <c r="AD14" s="213">
        <v>26537</v>
      </c>
      <c r="AE14" s="212">
        <f t="shared" si="6"/>
        <v>47.25</v>
      </c>
    </row>
    <row r="15" spans="1:31" s="51" customFormat="1" ht="11.5" x14ac:dyDescent="0.25">
      <c r="A15" s="51">
        <f>'FY2016 RPDC '!A16</f>
        <v>9</v>
      </c>
      <c r="B15" s="51">
        <f>'FY2016 RPDC '!B16</f>
        <v>108</v>
      </c>
      <c r="C15" s="51">
        <f>'FY2016 RPDC '!C16</f>
        <v>108</v>
      </c>
      <c r="D15" s="56" t="str">
        <f>'FY2016 RPDC '!D16</f>
        <v>ALDEN</v>
      </c>
      <c r="E15" s="97">
        <f>'FY2016 RPDC '!J16</f>
        <v>258</v>
      </c>
      <c r="F15" s="87">
        <f>'FY2016 RPDC '!K16</f>
        <v>6446</v>
      </c>
      <c r="G15" s="87">
        <f>'FY2016 RPDC '!L16</f>
        <v>1663068</v>
      </c>
      <c r="H15" s="87">
        <f>'FY2016 RPDC '!M16</f>
        <v>13144.159999999916</v>
      </c>
      <c r="I15" s="88">
        <f>'FY2016 RPDC '!N16</f>
        <v>1676212.16</v>
      </c>
      <c r="J15" s="59">
        <v>-282972.3</v>
      </c>
      <c r="K15" s="58">
        <v>-538882.79999999993</v>
      </c>
      <c r="L15" s="57">
        <v>105894</v>
      </c>
      <c r="M15" s="201">
        <v>405927</v>
      </c>
      <c r="N15" s="57">
        <f>RealAuthFY10!N15</f>
        <v>69389.039999999994</v>
      </c>
      <c r="O15" s="201">
        <f>RealAuthFY10!O15</f>
        <v>46144</v>
      </c>
      <c r="P15" s="59">
        <v>0</v>
      </c>
      <c r="Q15" s="59">
        <v>77655.599999999991</v>
      </c>
      <c r="R15" s="58">
        <f t="shared" si="0"/>
        <v>142343.76</v>
      </c>
      <c r="S15" s="59">
        <f t="shared" si="1"/>
        <v>13119.300000000001</v>
      </c>
      <c r="T15" s="58">
        <f t="shared" si="2"/>
        <v>17665.259999999998</v>
      </c>
      <c r="U15" s="59">
        <f t="shared" si="3"/>
        <v>1732495.0200000003</v>
      </c>
      <c r="V15" s="206"/>
      <c r="W15" s="210">
        <v>540.9</v>
      </c>
      <c r="X15" s="211">
        <v>139552</v>
      </c>
      <c r="Y15" s="212">
        <f t="shared" si="4"/>
        <v>551.72</v>
      </c>
      <c r="Z15" s="213">
        <v>49.85</v>
      </c>
      <c r="AA15" s="58">
        <v>12861</v>
      </c>
      <c r="AB15" s="212">
        <f t="shared" si="5"/>
        <v>50.85</v>
      </c>
      <c r="AC15" s="214">
        <v>67.13</v>
      </c>
      <c r="AD15" s="213">
        <v>17320</v>
      </c>
      <c r="AE15" s="212">
        <f t="shared" si="6"/>
        <v>68.47</v>
      </c>
    </row>
    <row r="16" spans="1:31" s="51" customFormat="1" ht="11.5" x14ac:dyDescent="0.25">
      <c r="A16" s="51">
        <f>'FY2016 RPDC '!A17</f>
        <v>10</v>
      </c>
      <c r="B16" s="51">
        <f>'FY2016 RPDC '!B17</f>
        <v>126</v>
      </c>
      <c r="C16" s="51">
        <f>'FY2016 RPDC '!C17</f>
        <v>126</v>
      </c>
      <c r="D16" s="60" t="str">
        <f>'FY2016 RPDC '!D17</f>
        <v>ALGONA</v>
      </c>
      <c r="E16" s="100">
        <f>'FY2016 RPDC '!J17</f>
        <v>1312.5</v>
      </c>
      <c r="F16" s="89">
        <f>'FY2016 RPDC '!K17</f>
        <v>6479</v>
      </c>
      <c r="G16" s="89">
        <f>'FY2016 RPDC '!L17</f>
        <v>8503687.5</v>
      </c>
      <c r="H16" s="89">
        <f>'FY2016 RPDC '!M17</f>
        <v>54604.060000000522</v>
      </c>
      <c r="I16" s="90">
        <f>'FY2016 RPDC '!N17</f>
        <v>8558291.5600000005</v>
      </c>
      <c r="J16" s="63">
        <v>-307840</v>
      </c>
      <c r="K16" s="62">
        <v>-47360</v>
      </c>
      <c r="L16" s="61">
        <v>692640</v>
      </c>
      <c r="M16" s="220">
        <v>100640</v>
      </c>
      <c r="N16" s="61">
        <f>RealAuthFY10!N16</f>
        <v>113778.00000000001</v>
      </c>
      <c r="O16" s="220">
        <f>RealAuthFY10!O16</f>
        <v>142919.1</v>
      </c>
      <c r="P16" s="63">
        <v>0</v>
      </c>
      <c r="Q16" s="63">
        <v>291264</v>
      </c>
      <c r="R16" s="62">
        <f t="shared" si="0"/>
        <v>662904.375</v>
      </c>
      <c r="S16" s="63">
        <f t="shared" si="1"/>
        <v>82556.25</v>
      </c>
      <c r="T16" s="62">
        <f t="shared" si="2"/>
        <v>70796.25</v>
      </c>
      <c r="U16" s="63">
        <f t="shared" si="3"/>
        <v>10360589.535</v>
      </c>
      <c r="V16" s="221"/>
      <c r="W16" s="222">
        <v>495.17</v>
      </c>
      <c r="X16" s="223">
        <v>609505</v>
      </c>
      <c r="Y16" s="224">
        <f t="shared" si="4"/>
        <v>505.07</v>
      </c>
      <c r="Z16" s="225">
        <v>61.67</v>
      </c>
      <c r="AA16" s="62">
        <v>75910</v>
      </c>
      <c r="AB16" s="224">
        <f t="shared" si="5"/>
        <v>62.9</v>
      </c>
      <c r="AC16" s="226">
        <v>52.88</v>
      </c>
      <c r="AD16" s="225">
        <v>65090</v>
      </c>
      <c r="AE16" s="224">
        <f t="shared" si="6"/>
        <v>53.940000000000005</v>
      </c>
    </row>
    <row r="17" spans="1:31" s="51" customFormat="1" ht="11.5" x14ac:dyDescent="0.25">
      <c r="A17" s="51">
        <f>'FY2016 RPDC '!A18</f>
        <v>11</v>
      </c>
      <c r="B17" s="51">
        <f>'FY2016 RPDC '!B18</f>
        <v>135</v>
      </c>
      <c r="C17" s="51">
        <f>'FY2016 RPDC '!C18</f>
        <v>135</v>
      </c>
      <c r="D17" s="56" t="str">
        <f>'FY2016 RPDC '!D18</f>
        <v>ALLAMAKEE</v>
      </c>
      <c r="E17" s="97">
        <f>'FY2016 RPDC '!J18</f>
        <v>1138.4000000000001</v>
      </c>
      <c r="F17" s="87">
        <f>'FY2016 RPDC '!K18</f>
        <v>6528</v>
      </c>
      <c r="G17" s="87">
        <f>'FY2016 RPDC '!L18</f>
        <v>7431475.2000000002</v>
      </c>
      <c r="H17" s="87">
        <f>'FY2016 RPDC '!M18</f>
        <v>233062.30999999959</v>
      </c>
      <c r="I17" s="88">
        <f>'FY2016 RPDC '!N18</f>
        <v>7664537.5099999998</v>
      </c>
      <c r="J17" s="59">
        <v>-272600.5</v>
      </c>
      <c r="K17" s="58">
        <v>-71580</v>
      </c>
      <c r="L17" s="57">
        <v>161055</v>
      </c>
      <c r="M17" s="201">
        <v>0</v>
      </c>
      <c r="N17" s="57">
        <f>RealAuthFY10!N17</f>
        <v>56920.5</v>
      </c>
      <c r="O17" s="201">
        <f>RealAuthFY10!O17</f>
        <v>0</v>
      </c>
      <c r="P17" s="59">
        <v>0</v>
      </c>
      <c r="Q17" s="59">
        <v>257688.00000000003</v>
      </c>
      <c r="R17" s="58">
        <f t="shared" si="0"/>
        <v>636821</v>
      </c>
      <c r="S17" s="59">
        <f t="shared" si="1"/>
        <v>66564</v>
      </c>
      <c r="T17" s="58">
        <f t="shared" si="2"/>
        <v>73268</v>
      </c>
      <c r="U17" s="59">
        <f t="shared" si="3"/>
        <v>8572673.5099999998</v>
      </c>
      <c r="V17" s="206"/>
      <c r="W17" s="210">
        <v>488.21</v>
      </c>
      <c r="X17" s="211">
        <v>636821</v>
      </c>
      <c r="Y17" s="212">
        <f t="shared" si="4"/>
        <v>497.96999999999997</v>
      </c>
      <c r="Z17" s="213">
        <v>51.03</v>
      </c>
      <c r="AA17" s="58">
        <v>66564</v>
      </c>
      <c r="AB17" s="212">
        <f t="shared" si="5"/>
        <v>52.050000000000004</v>
      </c>
      <c r="AC17" s="214">
        <v>56.17</v>
      </c>
      <c r="AD17" s="213">
        <v>73268</v>
      </c>
      <c r="AE17" s="212">
        <f t="shared" si="6"/>
        <v>57.29</v>
      </c>
    </row>
    <row r="18" spans="1:31" s="51" customFormat="1" ht="11.5" x14ac:dyDescent="0.25">
      <c r="A18" s="51">
        <f>'FY2016 RPDC '!A19</f>
        <v>12</v>
      </c>
      <c r="B18" s="51">
        <f>'FY2016 RPDC '!B19</f>
        <v>171</v>
      </c>
      <c r="C18" s="51">
        <f>'FY2016 RPDC '!C19</f>
        <v>171</v>
      </c>
      <c r="D18" s="56" t="str">
        <f>'FY2016 RPDC '!D19</f>
        <v>ALTA</v>
      </c>
      <c r="E18" s="97">
        <f>'FY2016 RPDC '!J19</f>
        <v>509</v>
      </c>
      <c r="F18" s="87">
        <f>'FY2016 RPDC '!K19</f>
        <v>6446</v>
      </c>
      <c r="G18" s="87">
        <f>'FY2016 RPDC '!L19</f>
        <v>3281014</v>
      </c>
      <c r="H18" s="87">
        <f>'FY2016 RPDC '!M19</f>
        <v>0</v>
      </c>
      <c r="I18" s="88">
        <f>'FY2016 RPDC '!N19</f>
        <v>3281014</v>
      </c>
      <c r="J18" s="59">
        <v>-241490</v>
      </c>
      <c r="K18" s="58">
        <v>-500650</v>
      </c>
      <c r="L18" s="57">
        <v>223820</v>
      </c>
      <c r="M18" s="201">
        <v>500650</v>
      </c>
      <c r="N18" s="57">
        <f>RealAuthFY10!N18</f>
        <v>49087.5</v>
      </c>
      <c r="O18" s="201">
        <f>RealAuthFY10!O18</f>
        <v>0</v>
      </c>
      <c r="P18" s="59">
        <v>3887.4</v>
      </c>
      <c r="Q18" s="59">
        <v>70680</v>
      </c>
      <c r="R18" s="58">
        <f t="shared" si="0"/>
        <v>251115.15000000002</v>
      </c>
      <c r="S18" s="59">
        <f t="shared" si="1"/>
        <v>26040.44</v>
      </c>
      <c r="T18" s="58">
        <f t="shared" si="2"/>
        <v>24187.68</v>
      </c>
      <c r="U18" s="59">
        <f t="shared" si="3"/>
        <v>3688342.17</v>
      </c>
      <c r="V18" s="206"/>
      <c r="W18" s="210">
        <v>483.68</v>
      </c>
      <c r="X18" s="211">
        <v>147039</v>
      </c>
      <c r="Y18" s="212">
        <f t="shared" si="4"/>
        <v>493.35</v>
      </c>
      <c r="Z18" s="213">
        <v>50.16</v>
      </c>
      <c r="AA18" s="58">
        <v>15249</v>
      </c>
      <c r="AB18" s="212">
        <f t="shared" si="5"/>
        <v>51.16</v>
      </c>
      <c r="AC18" s="214">
        <v>46.59</v>
      </c>
      <c r="AD18" s="213">
        <v>14163</v>
      </c>
      <c r="AE18" s="212">
        <f t="shared" si="6"/>
        <v>47.52</v>
      </c>
    </row>
    <row r="19" spans="1:31" s="51" customFormat="1" ht="11.5" x14ac:dyDescent="0.25">
      <c r="A19" s="51">
        <f>'FY2016 RPDC '!A20</f>
        <v>13</v>
      </c>
      <c r="B19" s="51">
        <f>'FY2016 RPDC '!B20</f>
        <v>225</v>
      </c>
      <c r="C19" s="51">
        <f>'FY2016 RPDC '!C20</f>
        <v>225</v>
      </c>
      <c r="D19" s="56" t="str">
        <f>'FY2016 RPDC '!D20</f>
        <v>AMES</v>
      </c>
      <c r="E19" s="97">
        <f>'FY2016 RPDC '!J20</f>
        <v>4171.3999999999996</v>
      </c>
      <c r="F19" s="87">
        <f>'FY2016 RPDC '!K20</f>
        <v>6536</v>
      </c>
      <c r="G19" s="87">
        <f>'FY2016 RPDC '!L20</f>
        <v>27264270.399999999</v>
      </c>
      <c r="H19" s="87">
        <f>'FY2016 RPDC '!M20</f>
        <v>425940.10000000149</v>
      </c>
      <c r="I19" s="88">
        <f>'FY2016 RPDC '!N20</f>
        <v>27690210.5</v>
      </c>
      <c r="J19" s="59">
        <v>-248850.9</v>
      </c>
      <c r="K19" s="58">
        <v>-29415</v>
      </c>
      <c r="L19" s="57">
        <v>361804.5</v>
      </c>
      <c r="M19" s="201">
        <v>0</v>
      </c>
      <c r="N19" s="57">
        <f>RealAuthFY10!N19</f>
        <v>16669.52</v>
      </c>
      <c r="O19" s="201">
        <f>RealAuthFY10!O19</f>
        <v>0</v>
      </c>
      <c r="P19" s="59">
        <v>18119.64</v>
      </c>
      <c r="Q19" s="59">
        <v>112953.59999999999</v>
      </c>
      <c r="R19" s="58">
        <f t="shared" si="0"/>
        <v>2398972.1399999997</v>
      </c>
      <c r="S19" s="59">
        <f t="shared" si="1"/>
        <v>268763.30200000003</v>
      </c>
      <c r="T19" s="58">
        <f t="shared" si="2"/>
        <v>307640.75</v>
      </c>
      <c r="U19" s="59">
        <f t="shared" si="3"/>
        <v>30896868.052000005</v>
      </c>
      <c r="V19" s="206"/>
      <c r="W19" s="210">
        <v>563.82000000000005</v>
      </c>
      <c r="X19" s="211">
        <v>289127</v>
      </c>
      <c r="Y19" s="212">
        <f t="shared" si="4"/>
        <v>575.1</v>
      </c>
      <c r="Z19" s="213">
        <v>63.17</v>
      </c>
      <c r="AA19" s="58">
        <v>32394</v>
      </c>
      <c r="AB19" s="212">
        <f t="shared" si="5"/>
        <v>64.430000000000007</v>
      </c>
      <c r="AC19" s="214">
        <v>72.3</v>
      </c>
      <c r="AD19" s="213">
        <v>37075</v>
      </c>
      <c r="AE19" s="212">
        <f t="shared" si="6"/>
        <v>73.75</v>
      </c>
    </row>
    <row r="20" spans="1:31" s="51" customFormat="1" ht="11.5" x14ac:dyDescent="0.25">
      <c r="A20" s="51">
        <f>'FY2016 RPDC '!A21</f>
        <v>14</v>
      </c>
      <c r="B20" s="51">
        <f>'FY2016 RPDC '!B21</f>
        <v>234</v>
      </c>
      <c r="C20" s="51">
        <f>'FY2016 RPDC '!C21</f>
        <v>234</v>
      </c>
      <c r="D20" s="56" t="str">
        <f>'FY2016 RPDC '!D21</f>
        <v>ANAMOSA</v>
      </c>
      <c r="E20" s="97">
        <f>'FY2016 RPDC '!J21</f>
        <v>1233.0999999999999</v>
      </c>
      <c r="F20" s="87">
        <f>'FY2016 RPDC '!K21</f>
        <v>6463</v>
      </c>
      <c r="G20" s="87">
        <f>'FY2016 RPDC '!L21</f>
        <v>7969525.2999999998</v>
      </c>
      <c r="H20" s="87">
        <f>'FY2016 RPDC '!M21</f>
        <v>69671.709999999963</v>
      </c>
      <c r="I20" s="88">
        <f>'FY2016 RPDC '!N21</f>
        <v>8039197.0099999998</v>
      </c>
      <c r="J20" s="59">
        <v>-1169513.4000000001</v>
      </c>
      <c r="K20" s="58">
        <v>-71676</v>
      </c>
      <c r="L20" s="57">
        <v>1548201.5999999999</v>
      </c>
      <c r="M20" s="201">
        <v>352407</v>
      </c>
      <c r="N20" s="57">
        <f>RealAuthFY10!N20</f>
        <v>49500.1</v>
      </c>
      <c r="O20" s="201">
        <f>RealAuthFY10!O20</f>
        <v>0</v>
      </c>
      <c r="P20" s="59">
        <v>169513.74</v>
      </c>
      <c r="Q20" s="59">
        <v>702424.79999999993</v>
      </c>
      <c r="R20" s="58">
        <f t="shared" si="0"/>
        <v>2157166</v>
      </c>
      <c r="S20" s="59">
        <f t="shared" si="1"/>
        <v>268094</v>
      </c>
      <c r="T20" s="58">
        <f t="shared" si="2"/>
        <v>235412</v>
      </c>
      <c r="U20" s="59">
        <f t="shared" si="3"/>
        <v>12280726.85</v>
      </c>
      <c r="V20" s="206"/>
      <c r="W20" s="210">
        <v>497.02</v>
      </c>
      <c r="X20" s="211">
        <v>2157166</v>
      </c>
      <c r="Y20" s="212">
        <f t="shared" si="4"/>
        <v>506.96</v>
      </c>
      <c r="Z20" s="213">
        <v>61.77</v>
      </c>
      <c r="AA20" s="58">
        <v>268094</v>
      </c>
      <c r="AB20" s="212">
        <f t="shared" si="5"/>
        <v>63.010000000000005</v>
      </c>
      <c r="AC20" s="214">
        <v>54.24</v>
      </c>
      <c r="AD20" s="213">
        <v>235412</v>
      </c>
      <c r="AE20" s="212">
        <f t="shared" si="6"/>
        <v>55.32</v>
      </c>
    </row>
    <row r="21" spans="1:31" s="51" customFormat="1" ht="11.5" x14ac:dyDescent="0.25">
      <c r="A21" s="51">
        <f>'FY2016 RPDC '!A22</f>
        <v>15</v>
      </c>
      <c r="B21" s="51">
        <f>'FY2016 RPDC '!B22</f>
        <v>243</v>
      </c>
      <c r="C21" s="51">
        <f>'FY2016 RPDC '!C22</f>
        <v>243</v>
      </c>
      <c r="D21" s="60" t="str">
        <f>'FY2016 RPDC '!D22</f>
        <v>ANDREW</v>
      </c>
      <c r="E21" s="100">
        <f>'FY2016 RPDC '!J22</f>
        <v>256.3</v>
      </c>
      <c r="F21" s="89">
        <f>'FY2016 RPDC '!K22</f>
        <v>6511</v>
      </c>
      <c r="G21" s="89">
        <f>'FY2016 RPDC '!L22</f>
        <v>1668769.3</v>
      </c>
      <c r="H21" s="89">
        <f>'FY2016 RPDC '!M22</f>
        <v>99903.310000000056</v>
      </c>
      <c r="I21" s="90">
        <f>'FY2016 RPDC '!N22</f>
        <v>1768672.61</v>
      </c>
      <c r="J21" s="63">
        <v>-790600</v>
      </c>
      <c r="K21" s="62">
        <v>-41300</v>
      </c>
      <c r="L21" s="61">
        <v>612420</v>
      </c>
      <c r="M21" s="220">
        <v>29500</v>
      </c>
      <c r="N21" s="61">
        <f>RealAuthFY10!N21</f>
        <v>60048.3</v>
      </c>
      <c r="O21" s="220">
        <f>RealAuthFY10!O21</f>
        <v>0</v>
      </c>
      <c r="P21" s="63">
        <v>3894</v>
      </c>
      <c r="Q21" s="63">
        <v>265500</v>
      </c>
      <c r="R21" s="62">
        <f t="shared" si="0"/>
        <v>696127</v>
      </c>
      <c r="S21" s="63">
        <f t="shared" si="1"/>
        <v>83394</v>
      </c>
      <c r="T21" s="62">
        <f t="shared" si="2"/>
        <v>70856</v>
      </c>
      <c r="U21" s="63">
        <f t="shared" si="3"/>
        <v>2758511.91</v>
      </c>
      <c r="V21" s="221"/>
      <c r="W21" s="222">
        <v>525.22</v>
      </c>
      <c r="X21" s="223">
        <v>696127</v>
      </c>
      <c r="Y21" s="224">
        <f t="shared" si="4"/>
        <v>535.72</v>
      </c>
      <c r="Z21" s="225">
        <v>62.92</v>
      </c>
      <c r="AA21" s="62">
        <v>83394</v>
      </c>
      <c r="AB21" s="224">
        <f t="shared" si="5"/>
        <v>64.180000000000007</v>
      </c>
      <c r="AC21" s="226">
        <v>53.46</v>
      </c>
      <c r="AD21" s="225">
        <v>70856</v>
      </c>
      <c r="AE21" s="224">
        <f t="shared" si="6"/>
        <v>54.53</v>
      </c>
    </row>
    <row r="22" spans="1:31" s="51" customFormat="1" ht="11.5" x14ac:dyDescent="0.25">
      <c r="A22" s="51">
        <f>'FY2016 RPDC '!A23</f>
        <v>16</v>
      </c>
      <c r="B22" s="51">
        <f>'FY2016 RPDC '!B23</f>
        <v>261</v>
      </c>
      <c r="C22" s="51">
        <f>'FY2016 RPDC '!C23</f>
        <v>261</v>
      </c>
      <c r="D22" s="56" t="str">
        <f>'FY2016 RPDC '!D23</f>
        <v>ANKENY</v>
      </c>
      <c r="E22" s="97">
        <f>'FY2016 RPDC '!J23</f>
        <v>10346.4</v>
      </c>
      <c r="F22" s="87">
        <f>'FY2016 RPDC '!K23</f>
        <v>6446</v>
      </c>
      <c r="G22" s="87">
        <f>'FY2016 RPDC '!L23</f>
        <v>66692894.399999999</v>
      </c>
      <c r="H22" s="87">
        <f>'FY2016 RPDC '!M23</f>
        <v>0</v>
      </c>
      <c r="I22" s="88">
        <f>'FY2016 RPDC '!N23</f>
        <v>66692894.399999999</v>
      </c>
      <c r="J22" s="59">
        <v>-297400</v>
      </c>
      <c r="K22" s="58">
        <v>-53532</v>
      </c>
      <c r="L22" s="57">
        <v>231972</v>
      </c>
      <c r="M22" s="201">
        <v>0</v>
      </c>
      <c r="N22" s="57">
        <f>RealAuthFY10!N22</f>
        <v>4899.72</v>
      </c>
      <c r="O22" s="201">
        <f>RealAuthFY10!O22</f>
        <v>0</v>
      </c>
      <c r="P22" s="59">
        <v>0</v>
      </c>
      <c r="Q22" s="59">
        <v>0</v>
      </c>
      <c r="R22" s="58">
        <f t="shared" si="0"/>
        <v>5714627.1120000007</v>
      </c>
      <c r="S22" s="59">
        <f t="shared" si="1"/>
        <v>626784.91200000001</v>
      </c>
      <c r="T22" s="58">
        <f t="shared" si="2"/>
        <v>723730.68</v>
      </c>
      <c r="U22" s="59">
        <f t="shared" si="3"/>
        <v>73643976.824000001</v>
      </c>
      <c r="V22" s="206"/>
      <c r="W22" s="210">
        <v>541.5</v>
      </c>
      <c r="X22" s="211">
        <v>161150</v>
      </c>
      <c r="Y22" s="212">
        <f t="shared" si="4"/>
        <v>552.33000000000004</v>
      </c>
      <c r="Z22" s="213">
        <v>59.39</v>
      </c>
      <c r="AA22" s="58">
        <v>17674</v>
      </c>
      <c r="AB22" s="212">
        <f t="shared" si="5"/>
        <v>60.58</v>
      </c>
      <c r="AC22" s="214">
        <v>68.58</v>
      </c>
      <c r="AD22" s="213">
        <v>20409</v>
      </c>
      <c r="AE22" s="212">
        <f t="shared" si="6"/>
        <v>69.95</v>
      </c>
    </row>
    <row r="23" spans="1:31" s="51" customFormat="1" ht="11.5" x14ac:dyDescent="0.25">
      <c r="A23" s="51">
        <f>'FY2016 RPDC '!A24</f>
        <v>17</v>
      </c>
      <c r="B23" s="51">
        <f>'FY2016 RPDC '!B24</f>
        <v>279</v>
      </c>
      <c r="C23" s="51">
        <f>'FY2016 RPDC '!C24</f>
        <v>279</v>
      </c>
      <c r="D23" s="56" t="str">
        <f>'FY2016 RPDC '!D24</f>
        <v>APLINGTON-PARKERSBURG</v>
      </c>
      <c r="E23" s="97">
        <f>'FY2016 RPDC '!J24</f>
        <v>823</v>
      </c>
      <c r="F23" s="87">
        <f>'FY2016 RPDC '!K24</f>
        <v>6446</v>
      </c>
      <c r="G23" s="87">
        <f>'FY2016 RPDC '!L24</f>
        <v>5305058</v>
      </c>
      <c r="H23" s="87">
        <f>'FY2016 RPDC '!M24</f>
        <v>0</v>
      </c>
      <c r="I23" s="88">
        <f>'FY2016 RPDC '!N24</f>
        <v>5305058</v>
      </c>
      <c r="J23" s="59">
        <v>-208985</v>
      </c>
      <c r="K23" s="58">
        <v>-334376</v>
      </c>
      <c r="L23" s="57">
        <v>41797</v>
      </c>
      <c r="M23" s="201">
        <v>286608</v>
      </c>
      <c r="N23" s="57">
        <f>RealAuthFY10!N23</f>
        <v>32559.359999999997</v>
      </c>
      <c r="O23" s="201">
        <f>RealAuthFY10!O23</f>
        <v>0</v>
      </c>
      <c r="P23" s="59">
        <v>0</v>
      </c>
      <c r="Q23" s="59">
        <v>0</v>
      </c>
      <c r="R23" s="58">
        <f t="shared" si="0"/>
        <v>455324.75</v>
      </c>
      <c r="S23" s="59">
        <f t="shared" si="1"/>
        <v>47906.83</v>
      </c>
      <c r="T23" s="58">
        <f t="shared" si="2"/>
        <v>37742.78</v>
      </c>
      <c r="U23" s="59">
        <f t="shared" si="3"/>
        <v>5663635.7200000007</v>
      </c>
      <c r="V23" s="206"/>
      <c r="W23" s="210">
        <v>542.4</v>
      </c>
      <c r="X23" s="211">
        <v>147696</v>
      </c>
      <c r="Y23" s="212">
        <f t="shared" si="4"/>
        <v>553.25</v>
      </c>
      <c r="Z23" s="213">
        <v>57.07</v>
      </c>
      <c r="AA23" s="58">
        <v>15540</v>
      </c>
      <c r="AB23" s="212">
        <f t="shared" si="5"/>
        <v>58.21</v>
      </c>
      <c r="AC23" s="214">
        <v>44.96</v>
      </c>
      <c r="AD23" s="213">
        <v>12243</v>
      </c>
      <c r="AE23" s="212">
        <f t="shared" si="6"/>
        <v>45.86</v>
      </c>
    </row>
    <row r="24" spans="1:31" s="51" customFormat="1" ht="11.5" x14ac:dyDescent="0.25">
      <c r="A24" s="51">
        <f>'FY2016 RPDC '!A25</f>
        <v>19</v>
      </c>
      <c r="B24" s="51">
        <f>'FY2016 RPDC '!B25</f>
        <v>355</v>
      </c>
      <c r="C24" s="51">
        <f>'FY2016 RPDC '!C25</f>
        <v>355</v>
      </c>
      <c r="D24" s="56" t="str">
        <f>'FY2016 RPDC '!D25</f>
        <v>AR-WE-VA</v>
      </c>
      <c r="E24" s="97">
        <f>'FY2016 RPDC '!J25</f>
        <v>292.2</v>
      </c>
      <c r="F24" s="87">
        <f>'FY2016 RPDC '!K25</f>
        <v>6446</v>
      </c>
      <c r="G24" s="87">
        <f>'FY2016 RPDC '!L25</f>
        <v>1883521.2</v>
      </c>
      <c r="H24" s="87">
        <f>'FY2016 RPDC '!M25</f>
        <v>0</v>
      </c>
      <c r="I24" s="88">
        <f>'FY2016 RPDC '!N25</f>
        <v>1883521.2</v>
      </c>
      <c r="J24" s="59">
        <v>-1189542.5999999999</v>
      </c>
      <c r="K24" s="58">
        <v>-105894</v>
      </c>
      <c r="L24" s="57">
        <v>500055</v>
      </c>
      <c r="M24" s="201">
        <v>176490</v>
      </c>
      <c r="N24" s="57">
        <f>RealAuthFY10!N24</f>
        <v>876620.6399999999</v>
      </c>
      <c r="O24" s="201">
        <f>RealAuthFY10!O24</f>
        <v>0</v>
      </c>
      <c r="P24" s="59">
        <v>94480.98</v>
      </c>
      <c r="Q24" s="59">
        <v>0</v>
      </c>
      <c r="R24" s="58">
        <f t="shared" si="0"/>
        <v>3542776</v>
      </c>
      <c r="S24" s="59">
        <f t="shared" si="1"/>
        <v>388096</v>
      </c>
      <c r="T24" s="58">
        <f t="shared" si="2"/>
        <v>403912</v>
      </c>
      <c r="U24" s="59">
        <f t="shared" si="3"/>
        <v>6570515.2200000007</v>
      </c>
      <c r="V24" s="206"/>
      <c r="W24" s="210">
        <v>445.75</v>
      </c>
      <c r="X24" s="211">
        <v>3542776</v>
      </c>
      <c r="Y24" s="212">
        <f t="shared" si="4"/>
        <v>454.67</v>
      </c>
      <c r="Z24" s="213">
        <v>48.83</v>
      </c>
      <c r="AA24" s="58">
        <v>388096</v>
      </c>
      <c r="AB24" s="212">
        <f t="shared" si="5"/>
        <v>49.809999999999995</v>
      </c>
      <c r="AC24" s="214">
        <v>50.82</v>
      </c>
      <c r="AD24" s="213">
        <v>403912</v>
      </c>
      <c r="AE24" s="212">
        <f t="shared" si="6"/>
        <v>51.84</v>
      </c>
    </row>
    <row r="25" spans="1:31" s="51" customFormat="1" ht="11.5" x14ac:dyDescent="0.25">
      <c r="A25" s="51">
        <f>'FY2016 RPDC '!A26</f>
        <v>20</v>
      </c>
      <c r="B25" s="51">
        <f>'FY2016 RPDC '!B26</f>
        <v>387</v>
      </c>
      <c r="C25" s="51">
        <f>'FY2016 RPDC '!C26</f>
        <v>387</v>
      </c>
      <c r="D25" s="56" t="str">
        <f>'FY2016 RPDC '!D26</f>
        <v>ATLANTIC</v>
      </c>
      <c r="E25" s="97">
        <f>'FY2016 RPDC '!J26</f>
        <v>1455.3</v>
      </c>
      <c r="F25" s="87">
        <f>'FY2016 RPDC '!K26</f>
        <v>6450</v>
      </c>
      <c r="G25" s="87">
        <f>'FY2016 RPDC '!L26</f>
        <v>9386685</v>
      </c>
      <c r="H25" s="87">
        <f>'FY2016 RPDC '!M26</f>
        <v>0</v>
      </c>
      <c r="I25" s="88">
        <f>'FY2016 RPDC '!N26</f>
        <v>9386685</v>
      </c>
      <c r="J25" s="59">
        <v>-208355</v>
      </c>
      <c r="K25" s="58">
        <v>-440522</v>
      </c>
      <c r="L25" s="57">
        <v>37503.9</v>
      </c>
      <c r="M25" s="201">
        <v>730433.1</v>
      </c>
      <c r="N25" s="57">
        <f>RealAuthFY10!N25</f>
        <v>48455.4</v>
      </c>
      <c r="O25" s="201">
        <f>RealAuthFY10!O25</f>
        <v>49155.96</v>
      </c>
      <c r="P25" s="59">
        <v>0</v>
      </c>
      <c r="Q25" s="59">
        <v>46433.4</v>
      </c>
      <c r="R25" s="58">
        <f t="shared" si="0"/>
        <v>770930.62199999997</v>
      </c>
      <c r="S25" s="59">
        <f t="shared" si="1"/>
        <v>82428.191999999995</v>
      </c>
      <c r="T25" s="58">
        <f t="shared" si="2"/>
        <v>64891.82699999999</v>
      </c>
      <c r="U25" s="59">
        <f t="shared" si="3"/>
        <v>10568040.401000001</v>
      </c>
      <c r="V25" s="206"/>
      <c r="W25" s="210">
        <v>519.35</v>
      </c>
      <c r="X25" s="211">
        <v>141004</v>
      </c>
      <c r="Y25" s="212">
        <f t="shared" si="4"/>
        <v>529.74</v>
      </c>
      <c r="Z25" s="213">
        <v>55.53</v>
      </c>
      <c r="AA25" s="58">
        <v>15076</v>
      </c>
      <c r="AB25" s="212">
        <f t="shared" si="5"/>
        <v>56.64</v>
      </c>
      <c r="AC25" s="214">
        <v>43.72</v>
      </c>
      <c r="AD25" s="213">
        <v>11870</v>
      </c>
      <c r="AE25" s="212">
        <f t="shared" si="6"/>
        <v>44.589999999999996</v>
      </c>
    </row>
    <row r="26" spans="1:31" s="51" customFormat="1" ht="11.5" x14ac:dyDescent="0.25">
      <c r="A26" s="51">
        <f>'FY2016 RPDC '!A27</f>
        <v>21</v>
      </c>
      <c r="B26" s="51">
        <f>'FY2016 RPDC '!B27</f>
        <v>414</v>
      </c>
      <c r="C26" s="51">
        <f>'FY2016 RPDC '!C27</f>
        <v>414</v>
      </c>
      <c r="D26" s="60" t="str">
        <f>'FY2016 RPDC '!D27</f>
        <v>AUDUBON</v>
      </c>
      <c r="E26" s="100">
        <f>'FY2016 RPDC '!J27</f>
        <v>534.5</v>
      </c>
      <c r="F26" s="89">
        <f>'FY2016 RPDC '!K27</f>
        <v>6525</v>
      </c>
      <c r="G26" s="89">
        <f>'FY2016 RPDC '!L27</f>
        <v>3487612.5</v>
      </c>
      <c r="H26" s="89">
        <f>'FY2016 RPDC '!M27</f>
        <v>0</v>
      </c>
      <c r="I26" s="90">
        <f>'FY2016 RPDC '!N27</f>
        <v>3487612.5</v>
      </c>
      <c r="J26" s="63">
        <v>-147075</v>
      </c>
      <c r="K26" s="62">
        <v>-17649</v>
      </c>
      <c r="L26" s="61">
        <v>329448</v>
      </c>
      <c r="M26" s="220">
        <v>0</v>
      </c>
      <c r="N26" s="61">
        <f>RealAuthFY10!N26</f>
        <v>27282.640000000003</v>
      </c>
      <c r="O26" s="220">
        <f>RealAuthFY10!O26</f>
        <v>0</v>
      </c>
      <c r="P26" s="63">
        <v>0</v>
      </c>
      <c r="Q26" s="63">
        <v>0</v>
      </c>
      <c r="R26" s="62">
        <f t="shared" si="0"/>
        <v>363649</v>
      </c>
      <c r="S26" s="63">
        <f t="shared" si="1"/>
        <v>40298</v>
      </c>
      <c r="T26" s="62">
        <f t="shared" si="2"/>
        <v>53738</v>
      </c>
      <c r="U26" s="63">
        <f t="shared" si="3"/>
        <v>4137304.14</v>
      </c>
      <c r="V26" s="221"/>
      <c r="W26" s="222">
        <v>468.62</v>
      </c>
      <c r="X26" s="223">
        <v>363649</v>
      </c>
      <c r="Y26" s="224">
        <f t="shared" si="4"/>
        <v>477.99</v>
      </c>
      <c r="Z26" s="225">
        <v>51.93</v>
      </c>
      <c r="AA26" s="62">
        <v>40298</v>
      </c>
      <c r="AB26" s="224">
        <f t="shared" si="5"/>
        <v>52.97</v>
      </c>
      <c r="AC26" s="226">
        <v>69.25</v>
      </c>
      <c r="AD26" s="225">
        <v>53738</v>
      </c>
      <c r="AE26" s="224">
        <f t="shared" si="6"/>
        <v>70.64</v>
      </c>
    </row>
    <row r="27" spans="1:31" s="51" customFormat="1" ht="11.5" x14ac:dyDescent="0.25">
      <c r="A27" s="51">
        <f>'FY2016 RPDC '!A28</f>
        <v>22</v>
      </c>
      <c r="B27" s="51">
        <f>'FY2016 RPDC '!B28</f>
        <v>423</v>
      </c>
      <c r="C27" s="51">
        <f>'FY2016 RPDC '!C28</f>
        <v>423</v>
      </c>
      <c r="D27" s="56" t="str">
        <f>'FY2016 RPDC '!D28</f>
        <v>AURELIA</v>
      </c>
      <c r="E27" s="97">
        <f>'FY2016 RPDC '!J28</f>
        <v>244.7</v>
      </c>
      <c r="F27" s="87">
        <f>'FY2016 RPDC '!K28</f>
        <v>6513</v>
      </c>
      <c r="G27" s="87">
        <f>'FY2016 RPDC '!L28</f>
        <v>1593731.0999999999</v>
      </c>
      <c r="H27" s="87">
        <f>'FY2016 RPDC '!M28</f>
        <v>0</v>
      </c>
      <c r="I27" s="88">
        <f>'FY2016 RPDC '!N28</f>
        <v>1593731.0999999999</v>
      </c>
      <c r="J27" s="59">
        <v>-171883</v>
      </c>
      <c r="K27" s="58">
        <v>-17781</v>
      </c>
      <c r="L27" s="57">
        <v>207445</v>
      </c>
      <c r="M27" s="201">
        <v>0</v>
      </c>
      <c r="N27" s="57">
        <f>RealAuthFY10!N27</f>
        <v>25340.320000000003</v>
      </c>
      <c r="O27" s="201">
        <f>RealAuthFY10!O27</f>
        <v>78578.239999999991</v>
      </c>
      <c r="P27" s="59">
        <v>0</v>
      </c>
      <c r="Q27" s="59">
        <v>0</v>
      </c>
      <c r="R27" s="58">
        <f t="shared" si="0"/>
        <v>196412</v>
      </c>
      <c r="S27" s="59">
        <f t="shared" si="1"/>
        <v>23768</v>
      </c>
      <c r="T27" s="58">
        <f t="shared" si="2"/>
        <v>22190</v>
      </c>
      <c r="U27" s="59">
        <f t="shared" si="3"/>
        <v>1957800.66</v>
      </c>
      <c r="V27" s="206"/>
      <c r="W27" s="210">
        <v>581.1</v>
      </c>
      <c r="X27" s="211">
        <v>196412</v>
      </c>
      <c r="Y27" s="212">
        <f t="shared" si="4"/>
        <v>592.72</v>
      </c>
      <c r="Z27" s="213">
        <v>70.319999999999993</v>
      </c>
      <c r="AA27" s="58">
        <v>23768</v>
      </c>
      <c r="AB27" s="212">
        <f t="shared" si="5"/>
        <v>71.72999999999999</v>
      </c>
      <c r="AC27" s="214">
        <v>65.650000000000006</v>
      </c>
      <c r="AD27" s="213">
        <v>22190</v>
      </c>
      <c r="AE27" s="212">
        <f t="shared" si="6"/>
        <v>66.960000000000008</v>
      </c>
    </row>
    <row r="28" spans="1:31" s="51" customFormat="1" ht="11.5" x14ac:dyDescent="0.25">
      <c r="A28" s="51">
        <f>'FY2016 RPDC '!A29</f>
        <v>23</v>
      </c>
      <c r="B28" s="51">
        <f>'FY2016 RPDC '!B29</f>
        <v>472</v>
      </c>
      <c r="C28" s="51">
        <f>'FY2016 RPDC '!C29</f>
        <v>472</v>
      </c>
      <c r="D28" s="56" t="str">
        <f>'FY2016 RPDC '!D29</f>
        <v>BALLARD</v>
      </c>
      <c r="E28" s="97">
        <f>'FY2016 RPDC '!J29</f>
        <v>1640.5</v>
      </c>
      <c r="F28" s="87">
        <f>'FY2016 RPDC '!K29</f>
        <v>6446</v>
      </c>
      <c r="G28" s="87">
        <f>'FY2016 RPDC '!L29</f>
        <v>10574663</v>
      </c>
      <c r="H28" s="87">
        <f>'FY2016 RPDC '!M29</f>
        <v>0</v>
      </c>
      <c r="I28" s="88">
        <f>'FY2016 RPDC '!N29</f>
        <v>10574663</v>
      </c>
      <c r="J28" s="59">
        <v>-325918.2</v>
      </c>
      <c r="K28" s="58">
        <v>-11766</v>
      </c>
      <c r="L28" s="57">
        <v>58830</v>
      </c>
      <c r="M28" s="201">
        <v>17649</v>
      </c>
      <c r="N28" s="57">
        <f>RealAuthFY10!N28</f>
        <v>108899.84</v>
      </c>
      <c r="O28" s="201">
        <f>RealAuthFY10!O28</f>
        <v>0</v>
      </c>
      <c r="P28" s="59">
        <v>9059.82</v>
      </c>
      <c r="Q28" s="59">
        <v>0</v>
      </c>
      <c r="R28" s="58">
        <f t="shared" si="0"/>
        <v>879619.69499999995</v>
      </c>
      <c r="S28" s="59">
        <f t="shared" si="1"/>
        <v>84174.054999999993</v>
      </c>
      <c r="T28" s="58">
        <f t="shared" si="2"/>
        <v>85092.735000000001</v>
      </c>
      <c r="U28" s="59">
        <f t="shared" si="3"/>
        <v>11480303.945</v>
      </c>
      <c r="V28" s="206"/>
      <c r="W28" s="210">
        <v>525.67999999999995</v>
      </c>
      <c r="X28" s="211">
        <v>181149</v>
      </c>
      <c r="Y28" s="212">
        <f t="shared" si="4"/>
        <v>536.18999999999994</v>
      </c>
      <c r="Z28" s="213">
        <v>50.3</v>
      </c>
      <c r="AA28" s="58">
        <v>17333</v>
      </c>
      <c r="AB28" s="212">
        <f t="shared" si="5"/>
        <v>51.309999999999995</v>
      </c>
      <c r="AC28" s="214">
        <v>50.85</v>
      </c>
      <c r="AD28" s="213">
        <v>17523</v>
      </c>
      <c r="AE28" s="212">
        <f t="shared" si="6"/>
        <v>51.870000000000005</v>
      </c>
    </row>
    <row r="29" spans="1:31" s="51" customFormat="1" ht="11.5" x14ac:dyDescent="0.25">
      <c r="A29" s="51">
        <f>'FY2016 RPDC '!A30</f>
        <v>24</v>
      </c>
      <c r="B29" s="51">
        <f>'FY2016 RPDC '!B30</f>
        <v>504</v>
      </c>
      <c r="C29" s="51">
        <f>'FY2016 RPDC '!C30</f>
        <v>504</v>
      </c>
      <c r="D29" s="56" t="str">
        <f>'FY2016 RPDC '!D30</f>
        <v>BATTLE CREEK-IDA GROVE</v>
      </c>
      <c r="E29" s="97">
        <f>'FY2016 RPDC '!J30</f>
        <v>649.79999999999995</v>
      </c>
      <c r="F29" s="87">
        <f>'FY2016 RPDC '!K30</f>
        <v>6446</v>
      </c>
      <c r="G29" s="87">
        <f>'FY2016 RPDC '!L30</f>
        <v>4188610.8</v>
      </c>
      <c r="H29" s="87">
        <f>'FY2016 RPDC '!M30</f>
        <v>0</v>
      </c>
      <c r="I29" s="88">
        <f>'FY2016 RPDC '!N30</f>
        <v>4188610.8</v>
      </c>
      <c r="J29" s="59">
        <v>-153062</v>
      </c>
      <c r="K29" s="58">
        <v>-76531</v>
      </c>
      <c r="L29" s="57">
        <v>567506.80000000005</v>
      </c>
      <c r="M29" s="201">
        <v>170723</v>
      </c>
      <c r="N29" s="57">
        <f>RealAuthFY10!N29</f>
        <v>99971.040000000008</v>
      </c>
      <c r="O29" s="201">
        <f>RealAuthFY10!O29</f>
        <v>0</v>
      </c>
      <c r="P29" s="59">
        <v>16836.82</v>
      </c>
      <c r="Q29" s="59">
        <v>409735.19999999995</v>
      </c>
      <c r="R29" s="58">
        <f t="shared" si="0"/>
        <v>733418</v>
      </c>
      <c r="S29" s="59">
        <f t="shared" si="1"/>
        <v>86429</v>
      </c>
      <c r="T29" s="58">
        <f t="shared" si="2"/>
        <v>97240</v>
      </c>
      <c r="U29" s="59">
        <f t="shared" si="3"/>
        <v>6140877.6600000001</v>
      </c>
      <c r="V29" s="206"/>
      <c r="W29" s="210">
        <v>512.88</v>
      </c>
      <c r="X29" s="211">
        <v>733418</v>
      </c>
      <c r="Y29" s="212">
        <f t="shared" si="4"/>
        <v>523.14</v>
      </c>
      <c r="Z29" s="213">
        <v>60.44</v>
      </c>
      <c r="AA29" s="58">
        <v>86429</v>
      </c>
      <c r="AB29" s="212">
        <f t="shared" si="5"/>
        <v>61.65</v>
      </c>
      <c r="AC29" s="214">
        <v>68</v>
      </c>
      <c r="AD29" s="213">
        <v>97240</v>
      </c>
      <c r="AE29" s="212">
        <f t="shared" si="6"/>
        <v>69.36</v>
      </c>
    </row>
    <row r="30" spans="1:31" s="51" customFormat="1" ht="11.5" x14ac:dyDescent="0.25">
      <c r="A30" s="51">
        <f>'FY2016 RPDC '!A31</f>
        <v>25</v>
      </c>
      <c r="B30" s="51">
        <f>'FY2016 RPDC '!B31</f>
        <v>513</v>
      </c>
      <c r="C30" s="51">
        <f>'FY2016 RPDC '!C31</f>
        <v>513</v>
      </c>
      <c r="D30" s="56" t="str">
        <f>'FY2016 RPDC '!D31</f>
        <v>BAXTER</v>
      </c>
      <c r="E30" s="97">
        <f>'FY2016 RPDC '!J31</f>
        <v>341.4</v>
      </c>
      <c r="F30" s="87">
        <f>'FY2016 RPDC '!K31</f>
        <v>6446</v>
      </c>
      <c r="G30" s="87">
        <f>'FY2016 RPDC '!L31</f>
        <v>2200664.4</v>
      </c>
      <c r="H30" s="87">
        <f>'FY2016 RPDC '!M31</f>
        <v>110155</v>
      </c>
      <c r="I30" s="88">
        <f>'FY2016 RPDC '!N31</f>
        <v>2310819.4</v>
      </c>
      <c r="J30" s="59">
        <v>-166936</v>
      </c>
      <c r="K30" s="58">
        <v>-29810</v>
      </c>
      <c r="L30" s="57">
        <v>196746</v>
      </c>
      <c r="M30" s="201">
        <v>11924</v>
      </c>
      <c r="N30" s="57">
        <f>RealAuthFY10!N30</f>
        <v>48120.810000000005</v>
      </c>
      <c r="O30" s="201">
        <f>RealAuthFY10!O30</f>
        <v>0</v>
      </c>
      <c r="P30" s="59">
        <v>0</v>
      </c>
      <c r="Q30" s="59">
        <v>0</v>
      </c>
      <c r="R30" s="58">
        <f t="shared" si="0"/>
        <v>328714</v>
      </c>
      <c r="S30" s="59">
        <f t="shared" si="1"/>
        <v>37524</v>
      </c>
      <c r="T30" s="58">
        <f t="shared" si="2"/>
        <v>32477</v>
      </c>
      <c r="U30" s="59">
        <f t="shared" si="3"/>
        <v>2769579.21</v>
      </c>
      <c r="V30" s="206"/>
      <c r="W30" s="210">
        <v>523.67999999999995</v>
      </c>
      <c r="X30" s="211">
        <v>328714</v>
      </c>
      <c r="Y30" s="212">
        <f t="shared" si="4"/>
        <v>534.15</v>
      </c>
      <c r="Z30" s="213">
        <v>59.78</v>
      </c>
      <c r="AA30" s="58">
        <v>37524</v>
      </c>
      <c r="AB30" s="212">
        <f t="shared" si="5"/>
        <v>60.980000000000004</v>
      </c>
      <c r="AC30" s="214">
        <v>51.74</v>
      </c>
      <c r="AD30" s="213">
        <v>32477</v>
      </c>
      <c r="AE30" s="212">
        <f t="shared" si="6"/>
        <v>52.77</v>
      </c>
    </row>
    <row r="31" spans="1:31" s="51" customFormat="1" ht="11.5" x14ac:dyDescent="0.25">
      <c r="A31" s="51">
        <f>'FY2016 RPDC '!A32</f>
        <v>26</v>
      </c>
      <c r="B31" s="51">
        <f>'FY2016 RPDC '!B32</f>
        <v>540</v>
      </c>
      <c r="C31" s="51">
        <f>'FY2016 RPDC '!C32</f>
        <v>540</v>
      </c>
      <c r="D31" s="60" t="str">
        <f>'FY2016 RPDC '!D32</f>
        <v>BCL-UW</v>
      </c>
      <c r="E31" s="100">
        <f>'FY2016 RPDC '!J32</f>
        <v>580.29999999999995</v>
      </c>
      <c r="F31" s="89">
        <f>'FY2016 RPDC '!K32</f>
        <v>6527</v>
      </c>
      <c r="G31" s="89">
        <f>'FY2016 RPDC '!L32</f>
        <v>3787618.0999999996</v>
      </c>
      <c r="H31" s="89">
        <f>'FY2016 RPDC '!M32</f>
        <v>0</v>
      </c>
      <c r="I31" s="90">
        <f>'FY2016 RPDC '!N32</f>
        <v>3787618.0999999996</v>
      </c>
      <c r="J31" s="63">
        <v>-157675</v>
      </c>
      <c r="K31" s="62">
        <v>-5950</v>
      </c>
      <c r="L31" s="61">
        <v>109479.99999999999</v>
      </c>
      <c r="M31" s="220">
        <v>0</v>
      </c>
      <c r="N31" s="61">
        <f>RealAuthFY10!N31</f>
        <v>8869.2000000000007</v>
      </c>
      <c r="O31" s="220">
        <f>RealAuthFY10!O31</f>
        <v>58350</v>
      </c>
      <c r="P31" s="63">
        <v>0</v>
      </c>
      <c r="Q31" s="63">
        <v>0</v>
      </c>
      <c r="R31" s="62">
        <f t="shared" si="0"/>
        <v>318021.80899999995</v>
      </c>
      <c r="S31" s="63">
        <f t="shared" si="1"/>
        <v>38090.892</v>
      </c>
      <c r="T31" s="62">
        <f t="shared" si="2"/>
        <v>33593.566999999995</v>
      </c>
      <c r="U31" s="63">
        <f t="shared" si="3"/>
        <v>4190398.5679999995</v>
      </c>
      <c r="V31" s="221"/>
      <c r="W31" s="222">
        <v>537.28</v>
      </c>
      <c r="X31" s="223">
        <v>153232</v>
      </c>
      <c r="Y31" s="224">
        <f t="shared" si="4"/>
        <v>548.03</v>
      </c>
      <c r="Z31" s="225">
        <v>64.349999999999994</v>
      </c>
      <c r="AA31" s="62">
        <v>18353</v>
      </c>
      <c r="AB31" s="224">
        <f t="shared" si="5"/>
        <v>65.64</v>
      </c>
      <c r="AC31" s="226">
        <v>56.75</v>
      </c>
      <c r="AD31" s="225">
        <v>16185</v>
      </c>
      <c r="AE31" s="224">
        <f t="shared" si="6"/>
        <v>57.89</v>
      </c>
    </row>
    <row r="32" spans="1:31" s="51" customFormat="1" ht="11.5" x14ac:dyDescent="0.25">
      <c r="A32" s="51">
        <f>'FY2016 RPDC '!A33</f>
        <v>27</v>
      </c>
      <c r="B32" s="51">
        <f>'FY2016 RPDC '!B33</f>
        <v>549</v>
      </c>
      <c r="C32" s="51">
        <f>'FY2016 RPDC '!C33</f>
        <v>549</v>
      </c>
      <c r="D32" s="56" t="str">
        <f>'FY2016 RPDC '!D33</f>
        <v>BEDFORD</v>
      </c>
      <c r="E32" s="97">
        <f>'FY2016 RPDC '!J33</f>
        <v>469.3</v>
      </c>
      <c r="F32" s="87">
        <f>'FY2016 RPDC '!K33</f>
        <v>6446</v>
      </c>
      <c r="G32" s="87">
        <f>'FY2016 RPDC '!L33</f>
        <v>3025107.8000000003</v>
      </c>
      <c r="H32" s="87">
        <f>'FY2016 RPDC '!M33</f>
        <v>10977.449999999721</v>
      </c>
      <c r="I32" s="88">
        <f>'FY2016 RPDC '!N33</f>
        <v>3036085.25</v>
      </c>
      <c r="J32" s="59">
        <v>-188256</v>
      </c>
      <c r="K32" s="58">
        <v>-11766</v>
      </c>
      <c r="L32" s="57">
        <v>861271.20000000007</v>
      </c>
      <c r="M32" s="201">
        <v>5883</v>
      </c>
      <c r="N32" s="57">
        <f>RealAuthFY10!N32</f>
        <v>25033.119999999999</v>
      </c>
      <c r="O32" s="201">
        <f>RealAuthFY10!O32</f>
        <v>0</v>
      </c>
      <c r="P32" s="59">
        <v>5177.04</v>
      </c>
      <c r="Q32" s="59">
        <v>0</v>
      </c>
      <c r="R32" s="58">
        <f t="shared" si="0"/>
        <v>673649</v>
      </c>
      <c r="S32" s="59">
        <f t="shared" si="1"/>
        <v>71022</v>
      </c>
      <c r="T32" s="58">
        <f t="shared" si="2"/>
        <v>85086</v>
      </c>
      <c r="U32" s="59">
        <f t="shared" si="3"/>
        <v>4563184.6100000003</v>
      </c>
      <c r="V32" s="206"/>
      <c r="W32" s="210">
        <v>452.63</v>
      </c>
      <c r="X32" s="211">
        <v>673649</v>
      </c>
      <c r="Y32" s="212">
        <f t="shared" si="4"/>
        <v>461.68</v>
      </c>
      <c r="Z32" s="213">
        <v>47.72</v>
      </c>
      <c r="AA32" s="58">
        <v>71022</v>
      </c>
      <c r="AB32" s="212">
        <f t="shared" si="5"/>
        <v>48.67</v>
      </c>
      <c r="AC32" s="214">
        <v>57.17</v>
      </c>
      <c r="AD32" s="213">
        <v>85086</v>
      </c>
      <c r="AE32" s="212">
        <f t="shared" si="6"/>
        <v>58.31</v>
      </c>
    </row>
    <row r="33" spans="1:31" s="51" customFormat="1" ht="11.5" x14ac:dyDescent="0.25">
      <c r="A33" s="51">
        <f>'FY2016 RPDC '!A34</f>
        <v>28</v>
      </c>
      <c r="B33" s="51">
        <f>'FY2016 RPDC '!B34</f>
        <v>576</v>
      </c>
      <c r="C33" s="51">
        <f>'FY2016 RPDC '!C34</f>
        <v>576</v>
      </c>
      <c r="D33" s="56" t="str">
        <f>'FY2016 RPDC '!D34</f>
        <v>BELLE PLAINE</v>
      </c>
      <c r="E33" s="97">
        <f>'FY2016 RPDC '!J34</f>
        <v>540</v>
      </c>
      <c r="F33" s="87">
        <f>'FY2016 RPDC '!K34</f>
        <v>6450</v>
      </c>
      <c r="G33" s="87">
        <f>'FY2016 RPDC '!L34</f>
        <v>3483000</v>
      </c>
      <c r="H33" s="87">
        <f>'FY2016 RPDC '!M34</f>
        <v>104431.12000000011</v>
      </c>
      <c r="I33" s="88">
        <f>'FY2016 RPDC '!N34</f>
        <v>3587431.12</v>
      </c>
      <c r="J33" s="59">
        <v>-70596</v>
      </c>
      <c r="K33" s="58">
        <v>-625951.20000000007</v>
      </c>
      <c r="L33" s="57">
        <v>277677.60000000003</v>
      </c>
      <c r="M33" s="201">
        <v>613008.6</v>
      </c>
      <c r="N33" s="57">
        <f>RealAuthFY10!N33</f>
        <v>403.76000000000005</v>
      </c>
      <c r="O33" s="201">
        <f>RealAuthFY10!O33</f>
        <v>151006.24</v>
      </c>
      <c r="P33" s="59">
        <v>0</v>
      </c>
      <c r="Q33" s="59">
        <v>130602.59999999999</v>
      </c>
      <c r="R33" s="58">
        <f t="shared" si="0"/>
        <v>353765</v>
      </c>
      <c r="S33" s="59">
        <f t="shared" si="1"/>
        <v>39950</v>
      </c>
      <c r="T33" s="58">
        <f t="shared" si="2"/>
        <v>39780</v>
      </c>
      <c r="U33" s="59">
        <f t="shared" si="3"/>
        <v>4497077.7200000007</v>
      </c>
      <c r="V33" s="206"/>
      <c r="W33" s="210">
        <v>540.42999999999995</v>
      </c>
      <c r="X33" s="211">
        <v>353765</v>
      </c>
      <c r="Y33" s="212">
        <f t="shared" si="4"/>
        <v>551.2399999999999</v>
      </c>
      <c r="Z33" s="213">
        <v>61.03</v>
      </c>
      <c r="AA33" s="58">
        <v>39950</v>
      </c>
      <c r="AB33" s="212">
        <f t="shared" si="5"/>
        <v>62.25</v>
      </c>
      <c r="AC33" s="214">
        <v>60.77</v>
      </c>
      <c r="AD33" s="213">
        <v>39780</v>
      </c>
      <c r="AE33" s="212">
        <f t="shared" si="6"/>
        <v>61.99</v>
      </c>
    </row>
    <row r="34" spans="1:31" s="51" customFormat="1" ht="11.5" x14ac:dyDescent="0.25">
      <c r="A34" s="51">
        <f>'FY2016 RPDC '!A35</f>
        <v>29</v>
      </c>
      <c r="B34" s="51">
        <f>'FY2016 RPDC '!B35</f>
        <v>585</v>
      </c>
      <c r="C34" s="51">
        <f>'FY2016 RPDC '!C35</f>
        <v>585</v>
      </c>
      <c r="D34" s="56" t="str">
        <f>'FY2016 RPDC '!D35</f>
        <v>BELLEVUE</v>
      </c>
      <c r="E34" s="97">
        <f>'FY2016 RPDC '!J35</f>
        <v>570.29999999999995</v>
      </c>
      <c r="F34" s="87">
        <f>'FY2016 RPDC '!K35</f>
        <v>6503</v>
      </c>
      <c r="G34" s="87">
        <f>'FY2016 RPDC '!L35</f>
        <v>3708660.9</v>
      </c>
      <c r="H34" s="87">
        <f>'FY2016 RPDC '!M35</f>
        <v>51986.229999999981</v>
      </c>
      <c r="I34" s="88">
        <f>'FY2016 RPDC '!N35</f>
        <v>3760647.13</v>
      </c>
      <c r="J34" s="59">
        <v>-64713</v>
      </c>
      <c r="K34" s="58">
        <v>-17649</v>
      </c>
      <c r="L34" s="57">
        <v>371805.60000000003</v>
      </c>
      <c r="M34" s="201">
        <v>0</v>
      </c>
      <c r="N34" s="57">
        <f>RealAuthFY10!N34</f>
        <v>4383.68</v>
      </c>
      <c r="O34" s="201">
        <f>RealAuthFY10!O34</f>
        <v>0</v>
      </c>
      <c r="P34" s="59">
        <v>0</v>
      </c>
      <c r="Q34" s="59">
        <v>0</v>
      </c>
      <c r="R34" s="58">
        <f t="shared" si="0"/>
        <v>311777.30700000003</v>
      </c>
      <c r="S34" s="59">
        <f t="shared" si="1"/>
        <v>30596.594999999998</v>
      </c>
      <c r="T34" s="58">
        <f t="shared" si="2"/>
        <v>32712.407999999996</v>
      </c>
      <c r="U34" s="59">
        <f t="shared" si="3"/>
        <v>4429560.72</v>
      </c>
      <c r="V34" s="206"/>
      <c r="W34" s="210">
        <v>535.97</v>
      </c>
      <c r="X34" s="211">
        <v>205491</v>
      </c>
      <c r="Y34" s="212">
        <f t="shared" si="4"/>
        <v>546.69000000000005</v>
      </c>
      <c r="Z34" s="213">
        <v>52.6</v>
      </c>
      <c r="AA34" s="58">
        <v>20167</v>
      </c>
      <c r="AB34" s="212">
        <f t="shared" si="5"/>
        <v>53.65</v>
      </c>
      <c r="AC34" s="214">
        <v>56.24</v>
      </c>
      <c r="AD34" s="213">
        <v>21562</v>
      </c>
      <c r="AE34" s="212">
        <f t="shared" si="6"/>
        <v>57.36</v>
      </c>
    </row>
    <row r="35" spans="1:31" s="51" customFormat="1" ht="11.5" x14ac:dyDescent="0.25">
      <c r="A35" s="51">
        <f>'FY2016 RPDC '!A36</f>
        <v>30</v>
      </c>
      <c r="B35" s="51">
        <f>'FY2016 RPDC '!B36</f>
        <v>594</v>
      </c>
      <c r="C35" s="51">
        <f>'FY2016 RPDC '!C36</f>
        <v>594</v>
      </c>
      <c r="D35" s="56" t="str">
        <f>'FY2016 RPDC '!D36</f>
        <v>BELMOND-KLEMME</v>
      </c>
      <c r="E35" s="97">
        <f>'FY2016 RPDC '!J36</f>
        <v>793.2</v>
      </c>
      <c r="F35" s="87">
        <f>'FY2016 RPDC '!K36</f>
        <v>6451</v>
      </c>
      <c r="G35" s="87">
        <f>'FY2016 RPDC '!L36</f>
        <v>5116933.2</v>
      </c>
      <c r="H35" s="87">
        <f>'FY2016 RPDC '!M36</f>
        <v>7669.4399999994785</v>
      </c>
      <c r="I35" s="88">
        <f>'FY2016 RPDC '!N36</f>
        <v>5124602.6399999997</v>
      </c>
      <c r="J35" s="59">
        <v>-119280</v>
      </c>
      <c r="K35" s="58">
        <v>-47712</v>
      </c>
      <c r="L35" s="57">
        <v>375732</v>
      </c>
      <c r="M35" s="201">
        <v>0</v>
      </c>
      <c r="N35" s="57">
        <f>RealAuthFY10!N35</f>
        <v>12867.800000000001</v>
      </c>
      <c r="O35" s="201">
        <f>RealAuthFY10!O35</f>
        <v>119495.06999999999</v>
      </c>
      <c r="P35" s="59">
        <v>5248.32</v>
      </c>
      <c r="Q35" s="59">
        <v>0</v>
      </c>
      <c r="R35" s="58">
        <f t="shared" si="0"/>
        <v>409441.908</v>
      </c>
      <c r="S35" s="59">
        <f t="shared" si="1"/>
        <v>45291.72</v>
      </c>
      <c r="T35" s="58">
        <f t="shared" si="2"/>
        <v>42142.716000000008</v>
      </c>
      <c r="U35" s="59">
        <f t="shared" si="3"/>
        <v>5967830.1739999996</v>
      </c>
      <c r="V35" s="206"/>
      <c r="W35" s="210">
        <v>506.07</v>
      </c>
      <c r="X35" s="211">
        <v>314472</v>
      </c>
      <c r="Y35" s="212">
        <f t="shared" si="4"/>
        <v>516.18999999999994</v>
      </c>
      <c r="Z35" s="213">
        <v>55.98</v>
      </c>
      <c r="AA35" s="58">
        <v>34786</v>
      </c>
      <c r="AB35" s="212">
        <f t="shared" si="5"/>
        <v>57.099999999999994</v>
      </c>
      <c r="AC35" s="214">
        <v>52.09</v>
      </c>
      <c r="AD35" s="213">
        <v>32369</v>
      </c>
      <c r="AE35" s="212">
        <f t="shared" si="6"/>
        <v>53.13</v>
      </c>
    </row>
    <row r="36" spans="1:31" s="51" customFormat="1" ht="11.5" x14ac:dyDescent="0.25">
      <c r="A36" s="51">
        <f>'FY2016 RPDC '!A37</f>
        <v>31</v>
      </c>
      <c r="B36" s="51">
        <f>'FY2016 RPDC '!B37</f>
        <v>603</v>
      </c>
      <c r="C36" s="51">
        <f>'FY2016 RPDC '!C37</f>
        <v>603</v>
      </c>
      <c r="D36" s="60" t="str">
        <f>'FY2016 RPDC '!D37</f>
        <v>BENNETT</v>
      </c>
      <c r="E36" s="100">
        <f>'FY2016 RPDC '!J37</f>
        <v>190.3</v>
      </c>
      <c r="F36" s="89">
        <f>'FY2016 RPDC '!K37</f>
        <v>6577</v>
      </c>
      <c r="G36" s="89">
        <f>'FY2016 RPDC '!L37</f>
        <v>1251603.1000000001</v>
      </c>
      <c r="H36" s="89">
        <f>'FY2016 RPDC '!M37</f>
        <v>23387.569999999832</v>
      </c>
      <c r="I36" s="90">
        <f>'FY2016 RPDC '!N37</f>
        <v>1274990.67</v>
      </c>
      <c r="J36" s="63">
        <v>-194139</v>
      </c>
      <c r="K36" s="62">
        <v>-23532</v>
      </c>
      <c r="L36" s="61">
        <v>129426</v>
      </c>
      <c r="M36" s="220">
        <v>11766</v>
      </c>
      <c r="N36" s="61">
        <f>RealAuthFY10!N36</f>
        <v>10670.800000000001</v>
      </c>
      <c r="O36" s="220">
        <f>RealAuthFY10!O36</f>
        <v>46144</v>
      </c>
      <c r="P36" s="63">
        <v>0</v>
      </c>
      <c r="Q36" s="63">
        <v>49417.200000000004</v>
      </c>
      <c r="R36" s="62">
        <f t="shared" si="0"/>
        <v>289023</v>
      </c>
      <c r="S36" s="63">
        <f t="shared" si="1"/>
        <v>30285</v>
      </c>
      <c r="T36" s="62">
        <f t="shared" si="2"/>
        <v>33342</v>
      </c>
      <c r="U36" s="63">
        <f t="shared" si="3"/>
        <v>1657393.67</v>
      </c>
      <c r="V36" s="221"/>
      <c r="W36" s="222">
        <v>538.91999999999996</v>
      </c>
      <c r="X36" s="223">
        <v>289023</v>
      </c>
      <c r="Y36" s="224">
        <f t="shared" si="4"/>
        <v>549.69999999999993</v>
      </c>
      <c r="Z36" s="225">
        <v>56.47</v>
      </c>
      <c r="AA36" s="62">
        <v>30285</v>
      </c>
      <c r="AB36" s="224">
        <f t="shared" si="5"/>
        <v>57.6</v>
      </c>
      <c r="AC36" s="226">
        <v>62.17</v>
      </c>
      <c r="AD36" s="225">
        <v>33342</v>
      </c>
      <c r="AE36" s="224">
        <f t="shared" si="6"/>
        <v>63.410000000000004</v>
      </c>
    </row>
    <row r="37" spans="1:31" s="51" customFormat="1" ht="11.5" x14ac:dyDescent="0.25">
      <c r="A37" s="51">
        <f>'FY2016 RPDC '!A38</f>
        <v>32</v>
      </c>
      <c r="B37" s="51">
        <f>'FY2016 RPDC '!B38</f>
        <v>609</v>
      </c>
      <c r="C37" s="51">
        <f>'FY2016 RPDC '!C38</f>
        <v>609</v>
      </c>
      <c r="D37" s="56" t="str">
        <f>'FY2016 RPDC '!D38</f>
        <v>BENTON</v>
      </c>
      <c r="E37" s="97">
        <f>'FY2016 RPDC '!J38</f>
        <v>1475.9</v>
      </c>
      <c r="F37" s="87">
        <f>'FY2016 RPDC '!K38</f>
        <v>6511</v>
      </c>
      <c r="G37" s="87">
        <f>'FY2016 RPDC '!L38</f>
        <v>9609584.9000000004</v>
      </c>
      <c r="H37" s="87">
        <f>'FY2016 RPDC '!M38</f>
        <v>107398.8599999994</v>
      </c>
      <c r="I37" s="88">
        <f>'FY2016 RPDC '!N38</f>
        <v>9716983.7599999998</v>
      </c>
      <c r="J37" s="59">
        <v>-221351.2</v>
      </c>
      <c r="K37" s="58">
        <v>-11774</v>
      </c>
      <c r="L37" s="57">
        <v>141288</v>
      </c>
      <c r="M37" s="201">
        <v>5887</v>
      </c>
      <c r="N37" s="57">
        <f>RealAuthFY10!N37</f>
        <v>31457.4</v>
      </c>
      <c r="O37" s="201">
        <f>RealAuthFY10!O37</f>
        <v>198268.2</v>
      </c>
      <c r="P37" s="59">
        <v>0</v>
      </c>
      <c r="Q37" s="59">
        <v>0</v>
      </c>
      <c r="R37" s="58">
        <f t="shared" si="0"/>
        <v>734835.85100000002</v>
      </c>
      <c r="S37" s="59">
        <f t="shared" si="1"/>
        <v>71226.934000000008</v>
      </c>
      <c r="T37" s="58">
        <f t="shared" si="2"/>
        <v>71138.38</v>
      </c>
      <c r="U37" s="59">
        <f t="shared" si="3"/>
        <v>10737960.325000001</v>
      </c>
      <c r="V37" s="206"/>
      <c r="W37" s="210">
        <v>488.13</v>
      </c>
      <c r="X37" s="211">
        <v>301420</v>
      </c>
      <c r="Y37" s="212">
        <f t="shared" si="4"/>
        <v>497.89</v>
      </c>
      <c r="Z37" s="213">
        <v>47.31</v>
      </c>
      <c r="AA37" s="58">
        <v>29214</v>
      </c>
      <c r="AB37" s="212">
        <f t="shared" si="5"/>
        <v>48.260000000000005</v>
      </c>
      <c r="AC37" s="214">
        <v>47.25</v>
      </c>
      <c r="AD37" s="213">
        <v>29177</v>
      </c>
      <c r="AE37" s="212">
        <f t="shared" si="6"/>
        <v>48.2</v>
      </c>
    </row>
    <row r="38" spans="1:31" s="51" customFormat="1" ht="11.5" x14ac:dyDescent="0.25">
      <c r="A38" s="51">
        <f>'FY2016 RPDC '!A39</f>
        <v>33</v>
      </c>
      <c r="B38" s="51">
        <f>'FY2016 RPDC '!B39</f>
        <v>621</v>
      </c>
      <c r="C38" s="51">
        <f>'FY2016 RPDC '!C39</f>
        <v>621</v>
      </c>
      <c r="D38" s="56" t="str">
        <f>'FY2016 RPDC '!D39</f>
        <v>BETTENDORF</v>
      </c>
      <c r="E38" s="97">
        <f>'FY2016 RPDC '!J39</f>
        <v>3983.3</v>
      </c>
      <c r="F38" s="87">
        <f>'FY2016 RPDC '!K39</f>
        <v>6520</v>
      </c>
      <c r="G38" s="87">
        <f>'FY2016 RPDC '!L39</f>
        <v>25971116</v>
      </c>
      <c r="H38" s="87">
        <f>'FY2016 RPDC '!M39</f>
        <v>117381.96000000089</v>
      </c>
      <c r="I38" s="88">
        <f>'FY2016 RPDC '!N39</f>
        <v>26088497.960000001</v>
      </c>
      <c r="J38" s="59">
        <v>-127115.99999999999</v>
      </c>
      <c r="K38" s="58">
        <v>-17820</v>
      </c>
      <c r="L38" s="57">
        <v>356400</v>
      </c>
      <c r="M38" s="201">
        <v>0</v>
      </c>
      <c r="N38" s="57">
        <f>RealAuthFY10!N38</f>
        <v>76307.5</v>
      </c>
      <c r="O38" s="201">
        <f>RealAuthFY10!O38</f>
        <v>0</v>
      </c>
      <c r="P38" s="59">
        <v>0</v>
      </c>
      <c r="Q38" s="59">
        <v>149688</v>
      </c>
      <c r="R38" s="58">
        <f t="shared" si="0"/>
        <v>2107364.8649999998</v>
      </c>
      <c r="S38" s="59">
        <f t="shared" si="1"/>
        <v>231150.899</v>
      </c>
      <c r="T38" s="58">
        <f t="shared" si="2"/>
        <v>206494.27200000003</v>
      </c>
      <c r="U38" s="59">
        <f t="shared" si="3"/>
        <v>29070967.495999999</v>
      </c>
      <c r="V38" s="206"/>
      <c r="W38" s="210">
        <v>518.67999999999995</v>
      </c>
      <c r="X38" s="211">
        <v>321945</v>
      </c>
      <c r="Y38" s="212">
        <f t="shared" si="4"/>
        <v>529.04999999999995</v>
      </c>
      <c r="Z38" s="213">
        <v>56.89</v>
      </c>
      <c r="AA38" s="58">
        <v>35312</v>
      </c>
      <c r="AB38" s="212">
        <f t="shared" si="5"/>
        <v>58.03</v>
      </c>
      <c r="AC38" s="214">
        <v>50.82</v>
      </c>
      <c r="AD38" s="213">
        <v>31544</v>
      </c>
      <c r="AE38" s="212">
        <f t="shared" si="6"/>
        <v>51.84</v>
      </c>
    </row>
    <row r="39" spans="1:31" s="51" customFormat="1" ht="11.5" x14ac:dyDescent="0.25">
      <c r="A39" s="51">
        <f>'FY2016 RPDC '!A40</f>
        <v>34</v>
      </c>
      <c r="B39" s="51">
        <f>'FY2016 RPDC '!B40</f>
        <v>720</v>
      </c>
      <c r="C39" s="51">
        <f>'FY2016 RPDC '!C40</f>
        <v>720</v>
      </c>
      <c r="D39" s="56" t="str">
        <f>'FY2016 RPDC '!D40</f>
        <v>BONDURANT-FARRAR</v>
      </c>
      <c r="E39" s="97">
        <f>'FY2016 RPDC '!J40</f>
        <v>1697.1</v>
      </c>
      <c r="F39" s="87">
        <f>'FY2016 RPDC '!K40</f>
        <v>6446</v>
      </c>
      <c r="G39" s="87">
        <f>'FY2016 RPDC '!L40</f>
        <v>10939506.6</v>
      </c>
      <c r="H39" s="87">
        <f>'FY2016 RPDC '!M40</f>
        <v>0</v>
      </c>
      <c r="I39" s="88">
        <f>'FY2016 RPDC '!N40</f>
        <v>10939506.6</v>
      </c>
      <c r="J39" s="59">
        <v>-454553.60000000003</v>
      </c>
      <c r="K39" s="58">
        <v>0</v>
      </c>
      <c r="L39" s="57">
        <v>201958.39999999999</v>
      </c>
      <c r="M39" s="201">
        <v>23552</v>
      </c>
      <c r="N39" s="57">
        <f>RealAuthFY10!N39</f>
        <v>17665.38</v>
      </c>
      <c r="O39" s="201">
        <f>RealAuthFY10!O39</f>
        <v>0</v>
      </c>
      <c r="P39" s="59">
        <v>51814.400000000001</v>
      </c>
      <c r="Q39" s="59">
        <v>0</v>
      </c>
      <c r="R39" s="58">
        <f t="shared" si="0"/>
        <v>848923.36199999996</v>
      </c>
      <c r="S39" s="59">
        <f t="shared" si="1"/>
        <v>89471.111999999994</v>
      </c>
      <c r="T39" s="58">
        <f t="shared" si="2"/>
        <v>105949.95299999999</v>
      </c>
      <c r="U39" s="59">
        <f t="shared" si="3"/>
        <v>11824287.607000001</v>
      </c>
      <c r="V39" s="206"/>
      <c r="W39" s="210">
        <v>490.41</v>
      </c>
      <c r="X39" s="211">
        <v>362168</v>
      </c>
      <c r="Y39" s="212">
        <f t="shared" si="4"/>
        <v>500.22</v>
      </c>
      <c r="Z39" s="213">
        <v>51.69</v>
      </c>
      <c r="AA39" s="58">
        <v>38173</v>
      </c>
      <c r="AB39" s="212">
        <f t="shared" si="5"/>
        <v>52.72</v>
      </c>
      <c r="AC39" s="214">
        <v>61.21</v>
      </c>
      <c r="AD39" s="213">
        <v>45204</v>
      </c>
      <c r="AE39" s="212">
        <f t="shared" si="6"/>
        <v>62.43</v>
      </c>
    </row>
    <row r="40" spans="1:31" s="51" customFormat="1" ht="11.5" x14ac:dyDescent="0.25">
      <c r="A40" s="51">
        <f>'FY2016 RPDC '!A41</f>
        <v>35</v>
      </c>
      <c r="B40" s="51">
        <f>'FY2016 RPDC '!B41</f>
        <v>729</v>
      </c>
      <c r="C40" s="51">
        <f>'FY2016 RPDC '!C41</f>
        <v>729</v>
      </c>
      <c r="D40" s="56" t="str">
        <f>'FY2016 RPDC '!D41</f>
        <v>BOONE</v>
      </c>
      <c r="E40" s="97">
        <f>'FY2016 RPDC '!J41</f>
        <v>2094.3000000000002</v>
      </c>
      <c r="F40" s="87">
        <f>'FY2016 RPDC '!K41</f>
        <v>6446</v>
      </c>
      <c r="G40" s="87">
        <f>'FY2016 RPDC '!L41</f>
        <v>13499857.800000001</v>
      </c>
      <c r="H40" s="87">
        <f>'FY2016 RPDC '!M41</f>
        <v>277617.84999999963</v>
      </c>
      <c r="I40" s="88">
        <f>'FY2016 RPDC '!N41</f>
        <v>13777475.65</v>
      </c>
      <c r="J40" s="59">
        <v>-359637.2</v>
      </c>
      <c r="K40" s="58">
        <v>-349413.4</v>
      </c>
      <c r="L40" s="57">
        <v>6014</v>
      </c>
      <c r="M40" s="201">
        <v>0</v>
      </c>
      <c r="N40" s="57">
        <f>RealAuthFY10!N40</f>
        <v>40113.199999999997</v>
      </c>
      <c r="O40" s="201">
        <f>RealAuthFY10!O40</f>
        <v>0</v>
      </c>
      <c r="P40" s="59">
        <v>0</v>
      </c>
      <c r="Q40" s="59">
        <v>0</v>
      </c>
      <c r="R40" s="58">
        <f t="shared" si="0"/>
        <v>984195.34200000006</v>
      </c>
      <c r="S40" s="59">
        <f t="shared" si="1"/>
        <v>64588.212000000007</v>
      </c>
      <c r="T40" s="58">
        <f t="shared" si="2"/>
        <v>119291.32800000001</v>
      </c>
      <c r="U40" s="59">
        <f t="shared" si="3"/>
        <v>14282627.131999999</v>
      </c>
      <c r="V40" s="206"/>
      <c r="W40" s="210">
        <v>460.73</v>
      </c>
      <c r="X40" s="211">
        <v>92515</v>
      </c>
      <c r="Y40" s="212">
        <f t="shared" si="4"/>
        <v>469.94</v>
      </c>
      <c r="Z40" s="213">
        <v>30.24</v>
      </c>
      <c r="AA40" s="58">
        <v>6072</v>
      </c>
      <c r="AB40" s="212">
        <f t="shared" si="5"/>
        <v>30.84</v>
      </c>
      <c r="AC40" s="214">
        <v>55.84</v>
      </c>
      <c r="AD40" s="213">
        <v>11213</v>
      </c>
      <c r="AE40" s="212">
        <f t="shared" si="6"/>
        <v>56.96</v>
      </c>
    </row>
    <row r="41" spans="1:31" s="51" customFormat="1" ht="11.5" x14ac:dyDescent="0.25">
      <c r="A41" s="51">
        <f>'FY2016 RPDC '!A42</f>
        <v>36</v>
      </c>
      <c r="B41" s="51">
        <f>'FY2016 RPDC '!B42</f>
        <v>747</v>
      </c>
      <c r="C41" s="51">
        <f>'FY2016 RPDC '!C42</f>
        <v>747</v>
      </c>
      <c r="D41" s="60" t="str">
        <f>'FY2016 RPDC '!D42</f>
        <v>BOYDEN-HULL</v>
      </c>
      <c r="E41" s="100">
        <f>'FY2016 RPDC '!J42</f>
        <v>618.1</v>
      </c>
      <c r="F41" s="89">
        <f>'FY2016 RPDC '!K42</f>
        <v>6446</v>
      </c>
      <c r="G41" s="89">
        <f>'FY2016 RPDC '!L42</f>
        <v>3984272.6</v>
      </c>
      <c r="H41" s="89">
        <f>'FY2016 RPDC '!M42</f>
        <v>0</v>
      </c>
      <c r="I41" s="90">
        <f>'FY2016 RPDC '!N42</f>
        <v>3984272.6</v>
      </c>
      <c r="J41" s="63">
        <v>-541268</v>
      </c>
      <c r="K41" s="62">
        <v>-35688</v>
      </c>
      <c r="L41" s="61">
        <v>411601.60000000003</v>
      </c>
      <c r="M41" s="220">
        <v>35688</v>
      </c>
      <c r="N41" s="61">
        <f>RealAuthFY10!N41</f>
        <v>87611.66</v>
      </c>
      <c r="O41" s="220">
        <f>RealAuthFY10!O41</f>
        <v>0</v>
      </c>
      <c r="P41" s="63">
        <v>0</v>
      </c>
      <c r="Q41" s="63">
        <v>403274.39999999997</v>
      </c>
      <c r="R41" s="62">
        <f t="shared" si="0"/>
        <v>794607</v>
      </c>
      <c r="S41" s="63">
        <f t="shared" si="1"/>
        <v>86943</v>
      </c>
      <c r="T41" s="62">
        <f t="shared" si="2"/>
        <v>79001</v>
      </c>
      <c r="U41" s="63">
        <f t="shared" si="3"/>
        <v>5306043.2600000007</v>
      </c>
      <c r="V41" s="221"/>
      <c r="W41" s="222">
        <v>489.23</v>
      </c>
      <c r="X41" s="223">
        <v>794607</v>
      </c>
      <c r="Y41" s="224">
        <f t="shared" si="4"/>
        <v>499.01</v>
      </c>
      <c r="Z41" s="225">
        <v>53.53</v>
      </c>
      <c r="AA41" s="62">
        <v>86943</v>
      </c>
      <c r="AB41" s="224">
        <f t="shared" si="5"/>
        <v>54.6</v>
      </c>
      <c r="AC41" s="226">
        <v>48.64</v>
      </c>
      <c r="AD41" s="225">
        <v>79001</v>
      </c>
      <c r="AE41" s="224">
        <f t="shared" si="6"/>
        <v>49.61</v>
      </c>
    </row>
    <row r="42" spans="1:31" s="51" customFormat="1" ht="11.5" x14ac:dyDescent="0.25">
      <c r="A42" s="51">
        <f>'FY2016 RPDC '!A43</f>
        <v>37</v>
      </c>
      <c r="B42" s="51">
        <f>'FY2016 RPDC '!B43</f>
        <v>1917</v>
      </c>
      <c r="C42" s="51">
        <f>'FY2016 RPDC '!C43</f>
        <v>1917</v>
      </c>
      <c r="D42" s="56" t="str">
        <f>'FY2016 RPDC '!D43</f>
        <v>BOYER VALLEY</v>
      </c>
      <c r="E42" s="97">
        <f>'FY2016 RPDC '!J43</f>
        <v>438</v>
      </c>
      <c r="F42" s="87">
        <f>'FY2016 RPDC '!K43</f>
        <v>6454</v>
      </c>
      <c r="G42" s="87">
        <f>'FY2016 RPDC '!L43</f>
        <v>2826852</v>
      </c>
      <c r="H42" s="87">
        <f>'FY2016 RPDC '!M43</f>
        <v>0</v>
      </c>
      <c r="I42" s="88">
        <f>'FY2016 RPDC '!N43</f>
        <v>2826852</v>
      </c>
      <c r="J42" s="59">
        <v>-1484484.4</v>
      </c>
      <c r="K42" s="58">
        <v>-95312</v>
      </c>
      <c r="L42" s="57">
        <v>3296008.0999999996</v>
      </c>
      <c r="M42" s="201">
        <v>11914</v>
      </c>
      <c r="N42" s="57">
        <f>RealAuthFY10!N42</f>
        <v>44048.68</v>
      </c>
      <c r="O42" s="201">
        <f>RealAuthFY10!O42</f>
        <v>0</v>
      </c>
      <c r="P42" s="59">
        <v>41937.279999999999</v>
      </c>
      <c r="Q42" s="59">
        <v>922143.60000000009</v>
      </c>
      <c r="R42" s="58">
        <f t="shared" si="0"/>
        <v>1965819</v>
      </c>
      <c r="S42" s="59">
        <f t="shared" si="1"/>
        <v>225385</v>
      </c>
      <c r="T42" s="58">
        <f t="shared" si="2"/>
        <v>223057</v>
      </c>
      <c r="U42" s="59">
        <f t="shared" si="3"/>
        <v>7977368.2599999998</v>
      </c>
      <c r="V42" s="206"/>
      <c r="W42" s="210">
        <v>481.37</v>
      </c>
      <c r="X42" s="211">
        <v>1965819</v>
      </c>
      <c r="Y42" s="212">
        <f t="shared" si="4"/>
        <v>491</v>
      </c>
      <c r="Z42" s="213">
        <v>55.19</v>
      </c>
      <c r="AA42" s="58">
        <v>225385</v>
      </c>
      <c r="AB42" s="212">
        <f t="shared" si="5"/>
        <v>56.29</v>
      </c>
      <c r="AC42" s="214">
        <v>54.62</v>
      </c>
      <c r="AD42" s="213">
        <v>223057</v>
      </c>
      <c r="AE42" s="212">
        <f t="shared" si="6"/>
        <v>55.71</v>
      </c>
    </row>
    <row r="43" spans="1:31" s="51" customFormat="1" ht="11.5" x14ac:dyDescent="0.25">
      <c r="A43" s="51">
        <f>'FY2016 RPDC '!A44</f>
        <v>38</v>
      </c>
      <c r="B43" s="51">
        <f>'FY2016 RPDC '!B44</f>
        <v>846</v>
      </c>
      <c r="C43" s="51">
        <f>'FY2016 RPDC '!C44</f>
        <v>846</v>
      </c>
      <c r="D43" s="56" t="str">
        <f>'FY2016 RPDC '!D44</f>
        <v>BROOKLYN-GUERNSEY-MALCOM</v>
      </c>
      <c r="E43" s="97">
        <f>'FY2016 RPDC '!J44</f>
        <v>542</v>
      </c>
      <c r="F43" s="87">
        <f>'FY2016 RPDC '!K44</f>
        <v>6461</v>
      </c>
      <c r="G43" s="87">
        <f>'FY2016 RPDC '!L44</f>
        <v>3501862</v>
      </c>
      <c r="H43" s="87">
        <f>'FY2016 RPDC '!M44</f>
        <v>0</v>
      </c>
      <c r="I43" s="88">
        <f>'FY2016 RPDC '!N44</f>
        <v>3501862</v>
      </c>
      <c r="J43" s="59">
        <v>-171783.6</v>
      </c>
      <c r="K43" s="58">
        <v>-35298</v>
      </c>
      <c r="L43" s="57">
        <v>494172</v>
      </c>
      <c r="M43" s="201">
        <v>0</v>
      </c>
      <c r="N43" s="57">
        <f>RealAuthFY10!N43</f>
        <v>40664.400000000001</v>
      </c>
      <c r="O43" s="201">
        <f>RealAuthFY10!O43</f>
        <v>0</v>
      </c>
      <c r="P43" s="59">
        <v>5177.04</v>
      </c>
      <c r="Q43" s="59">
        <v>0</v>
      </c>
      <c r="R43" s="58">
        <f t="shared" si="0"/>
        <v>568226</v>
      </c>
      <c r="S43" s="59">
        <f t="shared" si="1"/>
        <v>57836</v>
      </c>
      <c r="T43" s="58">
        <f t="shared" si="2"/>
        <v>68700</v>
      </c>
      <c r="U43" s="59">
        <f t="shared" si="3"/>
        <v>4529555.84</v>
      </c>
      <c r="V43" s="206"/>
      <c r="W43" s="210">
        <v>468.64</v>
      </c>
      <c r="X43" s="211">
        <v>568226</v>
      </c>
      <c r="Y43" s="212">
        <f t="shared" si="4"/>
        <v>478.01</v>
      </c>
      <c r="Z43" s="213">
        <v>47.7</v>
      </c>
      <c r="AA43" s="58">
        <v>57836</v>
      </c>
      <c r="AB43" s="212">
        <f t="shared" si="5"/>
        <v>48.650000000000006</v>
      </c>
      <c r="AC43" s="214">
        <v>56.66</v>
      </c>
      <c r="AD43" s="213">
        <v>68700</v>
      </c>
      <c r="AE43" s="212">
        <f t="shared" si="6"/>
        <v>57.79</v>
      </c>
    </row>
    <row r="44" spans="1:31" s="51" customFormat="1" ht="11.5" x14ac:dyDescent="0.25">
      <c r="A44" s="51">
        <f>'FY2016 RPDC '!A45</f>
        <v>39</v>
      </c>
      <c r="B44" s="51">
        <f>'FY2016 RPDC '!B45</f>
        <v>882</v>
      </c>
      <c r="C44" s="51">
        <f>'FY2016 RPDC '!C45</f>
        <v>882</v>
      </c>
      <c r="D44" s="56" t="str">
        <f>'FY2016 RPDC '!D45</f>
        <v>BURLINGTON</v>
      </c>
      <c r="E44" s="97">
        <f>'FY2016 RPDC '!J45</f>
        <v>4593.8999999999996</v>
      </c>
      <c r="F44" s="87">
        <f>'FY2016 RPDC '!K45</f>
        <v>6446</v>
      </c>
      <c r="G44" s="87">
        <f>'FY2016 RPDC '!L45</f>
        <v>29612279.399999999</v>
      </c>
      <c r="H44" s="87">
        <f>'FY2016 RPDC '!M45</f>
        <v>198839.19000000134</v>
      </c>
      <c r="I44" s="88">
        <f>'FY2016 RPDC '!N45</f>
        <v>29811118.59</v>
      </c>
      <c r="J44" s="59">
        <v>-454755.89999999997</v>
      </c>
      <c r="K44" s="58">
        <v>-64713</v>
      </c>
      <c r="L44" s="57">
        <v>570651</v>
      </c>
      <c r="M44" s="201">
        <v>553002</v>
      </c>
      <c r="N44" s="57">
        <f>RealAuthFY10!N44</f>
        <v>84328.159999999989</v>
      </c>
      <c r="O44" s="201">
        <f>RealAuthFY10!O44</f>
        <v>0</v>
      </c>
      <c r="P44" s="59">
        <v>14236.859999999999</v>
      </c>
      <c r="Q44" s="59">
        <v>405927</v>
      </c>
      <c r="R44" s="58">
        <f t="shared" si="0"/>
        <v>2372106.2039999999</v>
      </c>
      <c r="S44" s="59">
        <f t="shared" si="1"/>
        <v>300073.54800000001</v>
      </c>
      <c r="T44" s="58">
        <f t="shared" si="2"/>
        <v>267778.43099999998</v>
      </c>
      <c r="U44" s="59">
        <f t="shared" si="3"/>
        <v>33859752.892999999</v>
      </c>
      <c r="V44" s="206"/>
      <c r="W44" s="210">
        <v>506.24</v>
      </c>
      <c r="X44" s="211">
        <v>1111956</v>
      </c>
      <c r="Y44" s="212">
        <f t="shared" si="4"/>
        <v>516.36</v>
      </c>
      <c r="Z44" s="213">
        <v>64.040000000000006</v>
      </c>
      <c r="AA44" s="58">
        <v>140664</v>
      </c>
      <c r="AB44" s="212">
        <f t="shared" si="5"/>
        <v>65.320000000000007</v>
      </c>
      <c r="AC44" s="214">
        <v>57.15</v>
      </c>
      <c r="AD44" s="213">
        <v>125530</v>
      </c>
      <c r="AE44" s="212">
        <f t="shared" si="6"/>
        <v>58.29</v>
      </c>
    </row>
    <row r="45" spans="1:31" s="51" customFormat="1" ht="11.5" x14ac:dyDescent="0.25">
      <c r="A45" s="51">
        <f>'FY2016 RPDC '!A46</f>
        <v>40</v>
      </c>
      <c r="B45" s="51">
        <f>'FY2016 RPDC '!B46</f>
        <v>916</v>
      </c>
      <c r="C45" s="51">
        <f>'FY2016 RPDC '!C46</f>
        <v>916</v>
      </c>
      <c r="D45" s="56" t="str">
        <f>'FY2016 RPDC '!D46</f>
        <v>CAL</v>
      </c>
      <c r="E45" s="97">
        <f>'FY2016 RPDC '!J46</f>
        <v>252</v>
      </c>
      <c r="F45" s="87">
        <f>'FY2016 RPDC '!K46</f>
        <v>6616</v>
      </c>
      <c r="G45" s="87">
        <f>'FY2016 RPDC '!L46</f>
        <v>1667232</v>
      </c>
      <c r="H45" s="87">
        <f>'FY2016 RPDC '!M46</f>
        <v>78167.179999999935</v>
      </c>
      <c r="I45" s="88">
        <f>'FY2016 RPDC '!N46</f>
        <v>1745399.18</v>
      </c>
      <c r="J45" s="59">
        <v>-141192</v>
      </c>
      <c r="K45" s="58">
        <v>-29415</v>
      </c>
      <c r="L45" s="57">
        <v>323565</v>
      </c>
      <c r="M45" s="201">
        <v>0</v>
      </c>
      <c r="N45" s="57">
        <f>RealAuthFY10!N45</f>
        <v>12228.16</v>
      </c>
      <c r="O45" s="201">
        <f>RealAuthFY10!O45</f>
        <v>0</v>
      </c>
      <c r="P45" s="59">
        <v>50476.14</v>
      </c>
      <c r="Q45" s="59">
        <v>0</v>
      </c>
      <c r="R45" s="58">
        <f t="shared" si="0"/>
        <v>306209</v>
      </c>
      <c r="S45" s="59">
        <f t="shared" si="1"/>
        <v>33391</v>
      </c>
      <c r="T45" s="58">
        <f t="shared" si="2"/>
        <v>41461</v>
      </c>
      <c r="U45" s="59">
        <f t="shared" si="3"/>
        <v>2342122.4799999995</v>
      </c>
      <c r="V45" s="206"/>
      <c r="W45" s="210">
        <v>491.35</v>
      </c>
      <c r="X45" s="211">
        <v>306209</v>
      </c>
      <c r="Y45" s="212">
        <f t="shared" si="4"/>
        <v>501.18</v>
      </c>
      <c r="Z45" s="213">
        <v>53.58</v>
      </c>
      <c r="AA45" s="58">
        <v>33391</v>
      </c>
      <c r="AB45" s="212">
        <f t="shared" si="5"/>
        <v>54.65</v>
      </c>
      <c r="AC45" s="214">
        <v>66.53</v>
      </c>
      <c r="AD45" s="213">
        <v>41461</v>
      </c>
      <c r="AE45" s="212">
        <f t="shared" si="6"/>
        <v>67.86</v>
      </c>
    </row>
    <row r="46" spans="1:31" s="51" customFormat="1" ht="11.5" x14ac:dyDescent="0.25">
      <c r="A46" s="51">
        <f>'FY2016 RPDC '!A47</f>
        <v>41</v>
      </c>
      <c r="B46" s="51">
        <f>'FY2016 RPDC '!B47</f>
        <v>918</v>
      </c>
      <c r="C46" s="51">
        <f>'FY2016 RPDC '!C47</f>
        <v>918</v>
      </c>
      <c r="D46" s="60" t="str">
        <f>'FY2016 RPDC '!D47</f>
        <v>CALAMUS-WHEATLAND</v>
      </c>
      <c r="E46" s="100">
        <f>'FY2016 RPDC '!J47</f>
        <v>458.1</v>
      </c>
      <c r="F46" s="89">
        <f>'FY2016 RPDC '!K47</f>
        <v>6505</v>
      </c>
      <c r="G46" s="89">
        <f>'FY2016 RPDC '!L47</f>
        <v>2979940.5</v>
      </c>
      <c r="H46" s="89">
        <f>'FY2016 RPDC '!M47</f>
        <v>0</v>
      </c>
      <c r="I46" s="90">
        <f>'FY2016 RPDC '!N47</f>
        <v>2979940.5</v>
      </c>
      <c r="J46" s="63">
        <v>-136671.19999999998</v>
      </c>
      <c r="K46" s="62">
        <v>-5891</v>
      </c>
      <c r="L46" s="61">
        <v>159057</v>
      </c>
      <c r="M46" s="220">
        <v>0</v>
      </c>
      <c r="N46" s="61">
        <f>RealAuthFY10!N46</f>
        <v>136486.88</v>
      </c>
      <c r="O46" s="220">
        <f>RealAuthFY10!O46</f>
        <v>100733.44</v>
      </c>
      <c r="P46" s="63">
        <v>2592.04</v>
      </c>
      <c r="Q46" s="63">
        <v>56553.599999999999</v>
      </c>
      <c r="R46" s="62">
        <f t="shared" si="0"/>
        <v>266233.97700000001</v>
      </c>
      <c r="S46" s="63">
        <f t="shared" si="1"/>
        <v>32126.553</v>
      </c>
      <c r="T46" s="62">
        <f t="shared" si="2"/>
        <v>29854.377000000004</v>
      </c>
      <c r="U46" s="63">
        <f t="shared" si="3"/>
        <v>3621016.1669999994</v>
      </c>
      <c r="V46" s="221"/>
      <c r="W46" s="222">
        <v>569.77</v>
      </c>
      <c r="X46" s="223">
        <v>248363</v>
      </c>
      <c r="Y46" s="224">
        <f t="shared" si="4"/>
        <v>581.16999999999996</v>
      </c>
      <c r="Z46" s="225">
        <v>68.75</v>
      </c>
      <c r="AA46" s="62">
        <v>29968</v>
      </c>
      <c r="AB46" s="224">
        <f t="shared" si="5"/>
        <v>70.13</v>
      </c>
      <c r="AC46" s="226">
        <v>63.89</v>
      </c>
      <c r="AD46" s="225">
        <v>27850</v>
      </c>
      <c r="AE46" s="224">
        <f t="shared" si="6"/>
        <v>65.17</v>
      </c>
    </row>
    <row r="47" spans="1:31" s="51" customFormat="1" ht="11.5" x14ac:dyDescent="0.25">
      <c r="A47" s="51">
        <f>'FY2016 RPDC '!A48</f>
        <v>42</v>
      </c>
      <c r="B47" s="51">
        <f>'FY2016 RPDC '!B48</f>
        <v>914</v>
      </c>
      <c r="C47" s="51">
        <f>'FY2016 RPDC '!C48</f>
        <v>914</v>
      </c>
      <c r="D47" s="56" t="str">
        <f>'FY2016 RPDC '!D48</f>
        <v>CAM</v>
      </c>
      <c r="E47" s="97">
        <f>'FY2016 RPDC '!J48</f>
        <v>441.4</v>
      </c>
      <c r="F47" s="87">
        <f>'FY2016 RPDC '!K48</f>
        <v>6496</v>
      </c>
      <c r="G47" s="87">
        <f>'FY2016 RPDC '!L48</f>
        <v>2867334.4</v>
      </c>
      <c r="H47" s="87">
        <f>'FY2016 RPDC '!M48</f>
        <v>15688.379999999888</v>
      </c>
      <c r="I47" s="88">
        <f>'FY2016 RPDC '!N48</f>
        <v>2883022.78</v>
      </c>
      <c r="J47" s="59">
        <v>-117960</v>
      </c>
      <c r="K47" s="58">
        <v>0</v>
      </c>
      <c r="L47" s="57">
        <v>206430</v>
      </c>
      <c r="M47" s="201">
        <v>11796</v>
      </c>
      <c r="N47" s="57">
        <f>RealAuthFY10!N47</f>
        <v>16712.87</v>
      </c>
      <c r="O47" s="201">
        <f>RealAuthFY10!O47</f>
        <v>0</v>
      </c>
      <c r="P47" s="59">
        <v>20760.96</v>
      </c>
      <c r="Q47" s="59">
        <v>0</v>
      </c>
      <c r="R47" s="58">
        <f t="shared" si="0"/>
        <v>284525</v>
      </c>
      <c r="S47" s="59">
        <f t="shared" si="1"/>
        <v>28101</v>
      </c>
      <c r="T47" s="58">
        <f t="shared" si="2"/>
        <v>29868</v>
      </c>
      <c r="U47" s="59">
        <f t="shared" si="3"/>
        <v>3363256.61</v>
      </c>
      <c r="V47" s="206"/>
      <c r="W47" s="210">
        <v>526.41</v>
      </c>
      <c r="X47" s="211">
        <v>284525</v>
      </c>
      <c r="Y47" s="212">
        <f t="shared" si="4"/>
        <v>536.93999999999994</v>
      </c>
      <c r="Z47" s="213">
        <v>51.99</v>
      </c>
      <c r="AA47" s="58">
        <v>28101</v>
      </c>
      <c r="AB47" s="212">
        <f t="shared" si="5"/>
        <v>53.03</v>
      </c>
      <c r="AC47" s="214">
        <v>55.26</v>
      </c>
      <c r="AD47" s="213">
        <v>29868</v>
      </c>
      <c r="AE47" s="212">
        <f t="shared" si="6"/>
        <v>56.37</v>
      </c>
    </row>
    <row r="48" spans="1:31" s="51" customFormat="1" ht="11.5" x14ac:dyDescent="0.25">
      <c r="A48" s="51">
        <f>'FY2016 RPDC '!A49</f>
        <v>43</v>
      </c>
      <c r="B48" s="51">
        <f>'FY2016 RPDC '!B49</f>
        <v>936</v>
      </c>
      <c r="C48" s="51">
        <f>'FY2016 RPDC '!C49</f>
        <v>936</v>
      </c>
      <c r="D48" s="56" t="str">
        <f>'FY2016 RPDC '!D49</f>
        <v>CAMANCHE</v>
      </c>
      <c r="E48" s="97">
        <f>'FY2016 RPDC '!J49</f>
        <v>871.2</v>
      </c>
      <c r="F48" s="87">
        <f>'FY2016 RPDC '!K49</f>
        <v>6446</v>
      </c>
      <c r="G48" s="87">
        <f>'FY2016 RPDC '!L49</f>
        <v>5615755.2000000002</v>
      </c>
      <c r="H48" s="87">
        <f>'FY2016 RPDC '!M49</f>
        <v>113071.8599999994</v>
      </c>
      <c r="I48" s="88">
        <f>'FY2016 RPDC '!N49</f>
        <v>5728827.0599999996</v>
      </c>
      <c r="J48" s="59">
        <v>-2486155.8000000003</v>
      </c>
      <c r="K48" s="58">
        <v>-105894</v>
      </c>
      <c r="L48" s="57">
        <v>401808.89999999997</v>
      </c>
      <c r="M48" s="201">
        <v>147075</v>
      </c>
      <c r="N48" s="57">
        <f>RealAuthFY10!N48</f>
        <v>7210</v>
      </c>
      <c r="O48" s="201">
        <f>RealAuthFY10!O48</f>
        <v>0</v>
      </c>
      <c r="P48" s="59">
        <v>15531.12</v>
      </c>
      <c r="Q48" s="59">
        <v>282384</v>
      </c>
      <c r="R48" s="58">
        <f t="shared" si="0"/>
        <v>2205335</v>
      </c>
      <c r="S48" s="59">
        <f t="shared" si="1"/>
        <v>241140</v>
      </c>
      <c r="T48" s="58">
        <f t="shared" si="2"/>
        <v>307309</v>
      </c>
      <c r="U48" s="59">
        <f t="shared" si="3"/>
        <v>6744570.2799999993</v>
      </c>
      <c r="V48" s="206"/>
      <c r="W48" s="210">
        <v>487.27</v>
      </c>
      <c r="X48" s="211">
        <v>2205335</v>
      </c>
      <c r="Y48" s="212">
        <f t="shared" si="4"/>
        <v>497.02</v>
      </c>
      <c r="Z48" s="213">
        <v>53.28</v>
      </c>
      <c r="AA48" s="58">
        <v>241140</v>
      </c>
      <c r="AB48" s="212">
        <f t="shared" si="5"/>
        <v>54.35</v>
      </c>
      <c r="AC48" s="214">
        <v>67.900000000000006</v>
      </c>
      <c r="AD48" s="213">
        <v>307309</v>
      </c>
      <c r="AE48" s="212">
        <f t="shared" si="6"/>
        <v>69.260000000000005</v>
      </c>
    </row>
    <row r="49" spans="1:31" s="51" customFormat="1" ht="11.5" x14ac:dyDescent="0.25">
      <c r="A49" s="51">
        <f>'FY2016 RPDC '!A50</f>
        <v>44</v>
      </c>
      <c r="B49" s="51">
        <f>'FY2016 RPDC '!B50</f>
        <v>977</v>
      </c>
      <c r="C49" s="51">
        <f>'FY2016 RPDC '!C50</f>
        <v>977</v>
      </c>
      <c r="D49" s="56" t="str">
        <f>'FY2016 RPDC '!D50</f>
        <v>CARDINAL</v>
      </c>
      <c r="E49" s="97">
        <f>'FY2016 RPDC '!J50</f>
        <v>556.20000000000005</v>
      </c>
      <c r="F49" s="87">
        <f>'FY2016 RPDC '!K50</f>
        <v>6446</v>
      </c>
      <c r="G49" s="87">
        <f>'FY2016 RPDC '!L50</f>
        <v>3585265.2</v>
      </c>
      <c r="H49" s="87">
        <f>'FY2016 RPDC '!M50</f>
        <v>278960.45999999996</v>
      </c>
      <c r="I49" s="88">
        <f>'FY2016 RPDC '!N50</f>
        <v>3864225.66</v>
      </c>
      <c r="J49" s="59">
        <v>-178254.9</v>
      </c>
      <c r="K49" s="58">
        <v>-294150</v>
      </c>
      <c r="L49" s="57">
        <v>29415</v>
      </c>
      <c r="M49" s="201">
        <v>305916</v>
      </c>
      <c r="N49" s="57">
        <f>RealAuthFY10!N49</f>
        <v>55142.080000000002</v>
      </c>
      <c r="O49" s="201">
        <f>RealAuthFY10!O49</f>
        <v>0</v>
      </c>
      <c r="P49" s="59">
        <v>0</v>
      </c>
      <c r="Q49" s="59">
        <v>0</v>
      </c>
      <c r="R49" s="58">
        <f t="shared" si="0"/>
        <v>312879.18599999999</v>
      </c>
      <c r="S49" s="59">
        <f t="shared" si="1"/>
        <v>28310.58</v>
      </c>
      <c r="T49" s="58">
        <f t="shared" si="2"/>
        <v>38322.18</v>
      </c>
      <c r="U49" s="59">
        <f t="shared" si="3"/>
        <v>4161805.7860000008</v>
      </c>
      <c r="V49" s="206"/>
      <c r="W49" s="210">
        <v>551.5</v>
      </c>
      <c r="X49" s="211">
        <v>110631</v>
      </c>
      <c r="Y49" s="212">
        <f t="shared" si="4"/>
        <v>562.53</v>
      </c>
      <c r="Z49" s="213">
        <v>49.9</v>
      </c>
      <c r="AA49" s="58">
        <v>10010</v>
      </c>
      <c r="AB49" s="212">
        <f t="shared" si="5"/>
        <v>50.9</v>
      </c>
      <c r="AC49" s="214">
        <v>67.55</v>
      </c>
      <c r="AD49" s="213">
        <v>13551</v>
      </c>
      <c r="AE49" s="212">
        <f t="shared" si="6"/>
        <v>68.899999999999991</v>
      </c>
    </row>
    <row r="50" spans="1:31" s="51" customFormat="1" ht="11.5" x14ac:dyDescent="0.25">
      <c r="A50" s="51">
        <f>'FY2016 RPDC '!A51</f>
        <v>45</v>
      </c>
      <c r="B50" s="51">
        <f>'FY2016 RPDC '!B51</f>
        <v>981</v>
      </c>
      <c r="C50" s="51">
        <f>'FY2016 RPDC '!C51</f>
        <v>981</v>
      </c>
      <c r="D50" s="56" t="str">
        <f>'FY2016 RPDC '!D51</f>
        <v>CARLISLE</v>
      </c>
      <c r="E50" s="97">
        <f>'FY2016 RPDC '!J51</f>
        <v>1888.3</v>
      </c>
      <c r="F50" s="87">
        <f>'FY2016 RPDC '!K51</f>
        <v>6446</v>
      </c>
      <c r="G50" s="87">
        <f>'FY2016 RPDC '!L51</f>
        <v>12171981.799999999</v>
      </c>
      <c r="H50" s="87">
        <f>'FY2016 RPDC '!M51</f>
        <v>0</v>
      </c>
      <c r="I50" s="88">
        <f>'FY2016 RPDC '!N51</f>
        <v>12171981.799999999</v>
      </c>
      <c r="J50" s="59">
        <v>-202170.19999999998</v>
      </c>
      <c r="K50" s="58">
        <v>-18159</v>
      </c>
      <c r="L50" s="57">
        <v>97453.3</v>
      </c>
      <c r="M50" s="201">
        <v>0</v>
      </c>
      <c r="N50" s="57">
        <f>RealAuthFY10!N50</f>
        <v>5166.0600000000004</v>
      </c>
      <c r="O50" s="201">
        <f>RealAuthFY10!O50</f>
        <v>0</v>
      </c>
      <c r="P50" s="59">
        <v>26633.200000000001</v>
      </c>
      <c r="Q50" s="59">
        <v>65372.4</v>
      </c>
      <c r="R50" s="58">
        <f t="shared" si="0"/>
        <v>1103711.3499999999</v>
      </c>
      <c r="S50" s="59">
        <f t="shared" si="1"/>
        <v>121077.796</v>
      </c>
      <c r="T50" s="58">
        <f t="shared" si="2"/>
        <v>122871.68099999998</v>
      </c>
      <c r="U50" s="59">
        <f t="shared" si="3"/>
        <v>13493938.387</v>
      </c>
      <c r="V50" s="206"/>
      <c r="W50" s="210">
        <v>573.04</v>
      </c>
      <c r="X50" s="211">
        <v>161769</v>
      </c>
      <c r="Y50" s="212">
        <f t="shared" si="4"/>
        <v>584.5</v>
      </c>
      <c r="Z50" s="213">
        <v>62.86</v>
      </c>
      <c r="AA50" s="58">
        <v>17745</v>
      </c>
      <c r="AB50" s="212">
        <f t="shared" si="5"/>
        <v>64.12</v>
      </c>
      <c r="AC50" s="214">
        <v>63.79</v>
      </c>
      <c r="AD50" s="213">
        <v>18008</v>
      </c>
      <c r="AE50" s="212">
        <f t="shared" si="6"/>
        <v>65.069999999999993</v>
      </c>
    </row>
    <row r="51" spans="1:31" s="51" customFormat="1" ht="11.5" x14ac:dyDescent="0.25">
      <c r="A51" s="51">
        <f>'FY2016 RPDC '!A52</f>
        <v>46</v>
      </c>
      <c r="B51" s="51">
        <f>'FY2016 RPDC '!B52</f>
        <v>999</v>
      </c>
      <c r="C51" s="51">
        <f>'FY2016 RPDC '!C52</f>
        <v>999</v>
      </c>
      <c r="D51" s="60" t="str">
        <f>'FY2016 RPDC '!D52</f>
        <v>CARROLL</v>
      </c>
      <c r="E51" s="100">
        <f>'FY2016 RPDC '!J52</f>
        <v>1691.3</v>
      </c>
      <c r="F51" s="89">
        <f>'FY2016 RPDC '!K52</f>
        <v>6446</v>
      </c>
      <c r="G51" s="89">
        <f>'FY2016 RPDC '!L52</f>
        <v>10902119.799999999</v>
      </c>
      <c r="H51" s="89">
        <f>'FY2016 RPDC '!M52</f>
        <v>0</v>
      </c>
      <c r="I51" s="90">
        <f>'FY2016 RPDC '!N52</f>
        <v>10902119.799999999</v>
      </c>
      <c r="J51" s="63">
        <v>-122405.20000000001</v>
      </c>
      <c r="K51" s="62">
        <v>-35652</v>
      </c>
      <c r="L51" s="61">
        <v>451592</v>
      </c>
      <c r="M51" s="220">
        <v>0</v>
      </c>
      <c r="N51" s="61">
        <f>RealAuthFY10!N51</f>
        <v>31057.91</v>
      </c>
      <c r="O51" s="220">
        <f>RealAuthFY10!O51</f>
        <v>0</v>
      </c>
      <c r="P51" s="63">
        <v>0</v>
      </c>
      <c r="Q51" s="63">
        <v>0</v>
      </c>
      <c r="R51" s="62">
        <f t="shared" si="0"/>
        <v>962924.74199999985</v>
      </c>
      <c r="S51" s="63">
        <f t="shared" si="1"/>
        <v>104708.383</v>
      </c>
      <c r="T51" s="62">
        <f t="shared" si="2"/>
        <v>109427.11</v>
      </c>
      <c r="U51" s="63">
        <f t="shared" si="3"/>
        <v>12403772.744999999</v>
      </c>
      <c r="V51" s="221"/>
      <c r="W51" s="222">
        <v>558.17999999999995</v>
      </c>
      <c r="X51" s="223">
        <v>278197</v>
      </c>
      <c r="Y51" s="224">
        <f t="shared" si="4"/>
        <v>569.33999999999992</v>
      </c>
      <c r="Z51" s="225">
        <v>60.7</v>
      </c>
      <c r="AA51" s="62">
        <v>30253</v>
      </c>
      <c r="AB51" s="224">
        <f t="shared" si="5"/>
        <v>61.910000000000004</v>
      </c>
      <c r="AC51" s="226">
        <v>63.43</v>
      </c>
      <c r="AD51" s="225">
        <v>31614</v>
      </c>
      <c r="AE51" s="224">
        <f t="shared" si="6"/>
        <v>64.7</v>
      </c>
    </row>
    <row r="52" spans="1:31" s="51" customFormat="1" ht="11.5" x14ac:dyDescent="0.25">
      <c r="A52" s="51">
        <f>'FY2016 RPDC '!A53</f>
        <v>47</v>
      </c>
      <c r="B52" s="51">
        <f>'FY2016 RPDC '!B53</f>
        <v>1044</v>
      </c>
      <c r="C52" s="51">
        <f>'FY2016 RPDC '!C53</f>
        <v>1044</v>
      </c>
      <c r="D52" s="56" t="str">
        <f>'FY2016 RPDC '!D53</f>
        <v>CEDAR FALLS</v>
      </c>
      <c r="E52" s="97">
        <f>'FY2016 RPDC '!J53</f>
        <v>4907.3</v>
      </c>
      <c r="F52" s="87">
        <f>'FY2016 RPDC '!K53</f>
        <v>6453</v>
      </c>
      <c r="G52" s="87">
        <f>'FY2016 RPDC '!L53</f>
        <v>31666806.900000002</v>
      </c>
      <c r="H52" s="87">
        <f>'FY2016 RPDC '!M53</f>
        <v>0</v>
      </c>
      <c r="I52" s="88">
        <f>'FY2016 RPDC '!N53</f>
        <v>31666806.900000002</v>
      </c>
      <c r="J52" s="59">
        <v>-305916</v>
      </c>
      <c r="K52" s="58">
        <v>-82362</v>
      </c>
      <c r="L52" s="57">
        <v>976578</v>
      </c>
      <c r="M52" s="201">
        <v>5883</v>
      </c>
      <c r="N52" s="57">
        <f>RealAuthFY10!N52</f>
        <v>0</v>
      </c>
      <c r="O52" s="201">
        <f>RealAuthFY10!O52</f>
        <v>0</v>
      </c>
      <c r="P52" s="59">
        <v>0</v>
      </c>
      <c r="Q52" s="59">
        <v>187079.4</v>
      </c>
      <c r="R52" s="58">
        <f t="shared" si="0"/>
        <v>2550421.9560000002</v>
      </c>
      <c r="S52" s="59">
        <f t="shared" si="1"/>
        <v>263816.44799999997</v>
      </c>
      <c r="T52" s="58">
        <f t="shared" si="2"/>
        <v>318287.478</v>
      </c>
      <c r="U52" s="59">
        <f t="shared" si="3"/>
        <v>35580595.181999996</v>
      </c>
      <c r="V52" s="206"/>
      <c r="W52" s="210">
        <v>509.53</v>
      </c>
      <c r="X52" s="211">
        <v>486092</v>
      </c>
      <c r="Y52" s="212">
        <f t="shared" si="4"/>
        <v>519.72</v>
      </c>
      <c r="Z52" s="213">
        <v>52.71</v>
      </c>
      <c r="AA52" s="58">
        <v>50285</v>
      </c>
      <c r="AB52" s="212">
        <f t="shared" si="5"/>
        <v>53.76</v>
      </c>
      <c r="AC52" s="214">
        <v>63.59</v>
      </c>
      <c r="AD52" s="213">
        <v>60665</v>
      </c>
      <c r="AE52" s="212">
        <f t="shared" si="6"/>
        <v>64.86</v>
      </c>
    </row>
    <row r="53" spans="1:31" s="51" customFormat="1" ht="11.5" x14ac:dyDescent="0.25">
      <c r="A53" s="51">
        <f>'FY2016 RPDC '!A54</f>
        <v>48</v>
      </c>
      <c r="B53" s="51">
        <f>'FY2016 RPDC '!B54</f>
        <v>1053</v>
      </c>
      <c r="C53" s="51">
        <f>'FY2016 RPDC '!C54</f>
        <v>1053</v>
      </c>
      <c r="D53" s="56" t="str">
        <f>'FY2016 RPDC '!D54</f>
        <v>CEDAR RAPIDS</v>
      </c>
      <c r="E53" s="97">
        <f>'FY2016 RPDC '!J54</f>
        <v>16842.3</v>
      </c>
      <c r="F53" s="87">
        <f>'FY2016 RPDC '!K54</f>
        <v>6446</v>
      </c>
      <c r="G53" s="87">
        <f>'FY2016 RPDC '!L54</f>
        <v>108565465.8</v>
      </c>
      <c r="H53" s="87">
        <f>'FY2016 RPDC '!M54</f>
        <v>0</v>
      </c>
      <c r="I53" s="88">
        <f>'FY2016 RPDC '!N54</f>
        <v>108565465.8</v>
      </c>
      <c r="J53" s="59">
        <v>-484170.89999999997</v>
      </c>
      <c r="K53" s="58">
        <v>0</v>
      </c>
      <c r="L53" s="57">
        <v>364746</v>
      </c>
      <c r="M53" s="201">
        <v>11766</v>
      </c>
      <c r="N53" s="57">
        <f>RealAuthFY10!N53</f>
        <v>69158.320000000007</v>
      </c>
      <c r="O53" s="201">
        <f>RealAuthFY10!O53</f>
        <v>0</v>
      </c>
      <c r="P53" s="59">
        <v>3882.78</v>
      </c>
      <c r="Q53" s="59">
        <v>81185.400000000009</v>
      </c>
      <c r="R53" s="58">
        <f t="shared" si="0"/>
        <v>9038925.5639999993</v>
      </c>
      <c r="S53" s="59">
        <f t="shared" si="1"/>
        <v>813651.51300000004</v>
      </c>
      <c r="T53" s="58">
        <f t="shared" si="2"/>
        <v>1124897.2169999999</v>
      </c>
      <c r="U53" s="59">
        <f t="shared" si="3"/>
        <v>119589507.69399998</v>
      </c>
      <c r="V53" s="206"/>
      <c r="W53" s="210">
        <v>526.16</v>
      </c>
      <c r="X53" s="211">
        <v>332165</v>
      </c>
      <c r="Y53" s="212">
        <f t="shared" si="4"/>
        <v>536.67999999999995</v>
      </c>
      <c r="Z53" s="213">
        <v>47.36</v>
      </c>
      <c r="AA53" s="58">
        <v>29898</v>
      </c>
      <c r="AB53" s="212">
        <f t="shared" si="5"/>
        <v>48.31</v>
      </c>
      <c r="AC53" s="214">
        <v>65.48</v>
      </c>
      <c r="AD53" s="213">
        <v>41338</v>
      </c>
      <c r="AE53" s="212">
        <f t="shared" si="6"/>
        <v>66.790000000000006</v>
      </c>
    </row>
    <row r="54" spans="1:31" s="51" customFormat="1" ht="11.5" x14ac:dyDescent="0.25">
      <c r="A54" s="51">
        <f>'FY2016 RPDC '!A55</f>
        <v>49</v>
      </c>
      <c r="B54" s="51">
        <f>'FY2016 RPDC '!B55</f>
        <v>1062</v>
      </c>
      <c r="C54" s="51">
        <f>'FY2016 RPDC '!C55</f>
        <v>1062</v>
      </c>
      <c r="D54" s="56" t="str">
        <f>'FY2016 RPDC '!D55</f>
        <v>CENTER POINT-URBANA</v>
      </c>
      <c r="E54" s="97">
        <f>'FY2016 RPDC '!J55</f>
        <v>1317.6</v>
      </c>
      <c r="F54" s="87">
        <f>'FY2016 RPDC '!K55</f>
        <v>6446</v>
      </c>
      <c r="G54" s="87">
        <f>'FY2016 RPDC '!L55</f>
        <v>8493249.5999999996</v>
      </c>
      <c r="H54" s="87">
        <f>'FY2016 RPDC '!M55</f>
        <v>0</v>
      </c>
      <c r="I54" s="88">
        <f>'FY2016 RPDC '!N55</f>
        <v>8493249.5999999996</v>
      </c>
      <c r="J54" s="59">
        <v>-317093.7</v>
      </c>
      <c r="K54" s="58">
        <v>-105894</v>
      </c>
      <c r="L54" s="57">
        <v>715961.1</v>
      </c>
      <c r="M54" s="201">
        <v>5883</v>
      </c>
      <c r="N54" s="57">
        <f>RealAuthFY10!N54</f>
        <v>27859.439999999999</v>
      </c>
      <c r="O54" s="201">
        <f>RealAuthFY10!O54</f>
        <v>0</v>
      </c>
      <c r="P54" s="59">
        <v>3882.78</v>
      </c>
      <c r="Q54" s="59">
        <v>349450.2</v>
      </c>
      <c r="R54" s="58">
        <f t="shared" si="0"/>
        <v>838337</v>
      </c>
      <c r="S54" s="59">
        <f t="shared" si="1"/>
        <v>83994</v>
      </c>
      <c r="T54" s="58">
        <f t="shared" si="2"/>
        <v>101978</v>
      </c>
      <c r="U54" s="59">
        <f t="shared" si="3"/>
        <v>10197607.419999998</v>
      </c>
      <c r="V54" s="206"/>
      <c r="W54" s="210">
        <v>479.68</v>
      </c>
      <c r="X54" s="211">
        <v>838337</v>
      </c>
      <c r="Y54" s="212">
        <f t="shared" si="4"/>
        <v>489.27</v>
      </c>
      <c r="Z54" s="213">
        <v>48.06</v>
      </c>
      <c r="AA54" s="58">
        <v>83994</v>
      </c>
      <c r="AB54" s="212">
        <f t="shared" si="5"/>
        <v>49.02</v>
      </c>
      <c r="AC54" s="214">
        <v>58.35</v>
      </c>
      <c r="AD54" s="213">
        <v>101978</v>
      </c>
      <c r="AE54" s="212">
        <f t="shared" si="6"/>
        <v>59.52</v>
      </c>
    </row>
    <row r="55" spans="1:31" s="51" customFormat="1" ht="11.5" x14ac:dyDescent="0.25">
      <c r="A55" s="51">
        <f>'FY2016 RPDC '!A56</f>
        <v>50</v>
      </c>
      <c r="B55" s="51">
        <f>'FY2016 RPDC '!B56</f>
        <v>1071</v>
      </c>
      <c r="C55" s="51">
        <f>'FY2016 RPDC '!C56</f>
        <v>1071</v>
      </c>
      <c r="D55" s="56" t="str">
        <f>'FY2016 RPDC '!D56</f>
        <v>CENTERVILLE</v>
      </c>
      <c r="E55" s="97">
        <f>'FY2016 RPDC '!J56</f>
        <v>1362.8</v>
      </c>
      <c r="F55" s="87">
        <f>'FY2016 RPDC '!K56</f>
        <v>6505</v>
      </c>
      <c r="G55" s="87">
        <f>'FY2016 RPDC '!L56</f>
        <v>8865014</v>
      </c>
      <c r="H55" s="87">
        <f>'FY2016 RPDC '!M56</f>
        <v>25258.5</v>
      </c>
      <c r="I55" s="88">
        <f>'FY2016 RPDC '!N56</f>
        <v>8890272.5</v>
      </c>
      <c r="J55" s="59">
        <v>-282384</v>
      </c>
      <c r="K55" s="58">
        <v>-35298</v>
      </c>
      <c r="L55" s="57">
        <v>492995.39999999997</v>
      </c>
      <c r="M55" s="201">
        <v>5883</v>
      </c>
      <c r="N55" s="57">
        <f>RealAuthFY10!N55</f>
        <v>116917.36</v>
      </c>
      <c r="O55" s="201">
        <f>RealAuthFY10!O55</f>
        <v>0</v>
      </c>
      <c r="P55" s="59">
        <v>6471.3</v>
      </c>
      <c r="Q55" s="59">
        <v>624774.6</v>
      </c>
      <c r="R55" s="58">
        <f t="shared" si="0"/>
        <v>834187</v>
      </c>
      <c r="S55" s="59">
        <f t="shared" si="1"/>
        <v>96220</v>
      </c>
      <c r="T55" s="58">
        <f t="shared" si="2"/>
        <v>95575</v>
      </c>
      <c r="U55" s="59">
        <f t="shared" si="3"/>
        <v>10845614.16</v>
      </c>
      <c r="V55" s="206"/>
      <c r="W55" s="210">
        <v>479.17</v>
      </c>
      <c r="X55" s="211">
        <v>834187</v>
      </c>
      <c r="Y55" s="212">
        <f t="shared" si="4"/>
        <v>488.75</v>
      </c>
      <c r="Z55" s="213">
        <v>55.27</v>
      </c>
      <c r="AA55" s="58">
        <v>96220</v>
      </c>
      <c r="AB55" s="212">
        <f t="shared" si="5"/>
        <v>56.38</v>
      </c>
      <c r="AC55" s="214">
        <v>54.9</v>
      </c>
      <c r="AD55" s="213">
        <v>95575</v>
      </c>
      <c r="AE55" s="212">
        <f t="shared" si="6"/>
        <v>56</v>
      </c>
    </row>
    <row r="56" spans="1:31" s="51" customFormat="1" ht="11.5" x14ac:dyDescent="0.25">
      <c r="A56" s="51">
        <f>'FY2016 RPDC '!A57</f>
        <v>51</v>
      </c>
      <c r="B56" s="51">
        <f>'FY2016 RPDC '!B57</f>
        <v>1080</v>
      </c>
      <c r="C56" s="51">
        <f>'FY2016 RPDC '!C57</f>
        <v>1080</v>
      </c>
      <c r="D56" s="60" t="str">
        <f>'FY2016 RPDC '!D57</f>
        <v>CENTRAL</v>
      </c>
      <c r="E56" s="100">
        <f>'FY2016 RPDC '!J57</f>
        <v>450.1</v>
      </c>
      <c r="F56" s="89">
        <f>'FY2016 RPDC '!K57</f>
        <v>6446</v>
      </c>
      <c r="G56" s="89">
        <f>'FY2016 RPDC '!L57</f>
        <v>2901344.6</v>
      </c>
      <c r="H56" s="89">
        <f>'FY2016 RPDC '!M57</f>
        <v>101949.98999999976</v>
      </c>
      <c r="I56" s="90">
        <f>'FY2016 RPDC '!N57</f>
        <v>3003294.59</v>
      </c>
      <c r="J56" s="63">
        <v>-317471</v>
      </c>
      <c r="K56" s="62">
        <v>-41230</v>
      </c>
      <c r="L56" s="61">
        <v>1743440</v>
      </c>
      <c r="M56" s="220">
        <v>88350</v>
      </c>
      <c r="N56" s="61">
        <f>RealAuthFY10!N56</f>
        <v>117983.25</v>
      </c>
      <c r="O56" s="220">
        <f>RealAuthFY10!O56</f>
        <v>0</v>
      </c>
      <c r="P56" s="63">
        <v>62198.400000000001</v>
      </c>
      <c r="Q56" s="63">
        <v>0</v>
      </c>
      <c r="R56" s="62">
        <f t="shared" si="0"/>
        <v>2119676</v>
      </c>
      <c r="S56" s="63">
        <f t="shared" si="1"/>
        <v>253621</v>
      </c>
      <c r="T56" s="62">
        <f t="shared" si="2"/>
        <v>249389</v>
      </c>
      <c r="U56" s="63">
        <f t="shared" si="3"/>
        <v>7279251.2400000002</v>
      </c>
      <c r="V56" s="221"/>
      <c r="W56" s="222">
        <v>485.83</v>
      </c>
      <c r="X56" s="223">
        <v>2119676</v>
      </c>
      <c r="Y56" s="224">
        <f t="shared" si="4"/>
        <v>495.55</v>
      </c>
      <c r="Z56" s="225">
        <v>58.13</v>
      </c>
      <c r="AA56" s="62">
        <v>253621</v>
      </c>
      <c r="AB56" s="224">
        <f t="shared" si="5"/>
        <v>59.29</v>
      </c>
      <c r="AC56" s="226">
        <v>57.16</v>
      </c>
      <c r="AD56" s="225">
        <v>249389</v>
      </c>
      <c r="AE56" s="224">
        <f t="shared" si="6"/>
        <v>58.3</v>
      </c>
    </row>
    <row r="57" spans="1:31" s="51" customFormat="1" ht="11.5" x14ac:dyDescent="0.25">
      <c r="A57" s="51">
        <f>'FY2016 RPDC '!A58</f>
        <v>52</v>
      </c>
      <c r="B57" s="51">
        <f>'FY2016 RPDC '!B58</f>
        <v>1089</v>
      </c>
      <c r="C57" s="51">
        <f>'FY2016 RPDC '!C58</f>
        <v>1089</v>
      </c>
      <c r="D57" s="56" t="str">
        <f>'FY2016 RPDC '!D58</f>
        <v>CENTRAL CITY</v>
      </c>
      <c r="E57" s="97">
        <f>'FY2016 RPDC '!J58</f>
        <v>499.1</v>
      </c>
      <c r="F57" s="87">
        <f>'FY2016 RPDC '!K58</f>
        <v>6507</v>
      </c>
      <c r="G57" s="87">
        <f>'FY2016 RPDC '!L58</f>
        <v>3247643.7</v>
      </c>
      <c r="H57" s="87">
        <f>'FY2016 RPDC '!M58</f>
        <v>0</v>
      </c>
      <c r="I57" s="88">
        <f>'FY2016 RPDC '!N58</f>
        <v>3247643.7</v>
      </c>
      <c r="J57" s="59">
        <v>-4808764.2</v>
      </c>
      <c r="K57" s="58">
        <v>-441225</v>
      </c>
      <c r="L57" s="57">
        <v>2716181.1</v>
      </c>
      <c r="M57" s="201">
        <v>635364</v>
      </c>
      <c r="N57" s="57">
        <f>RealAuthFY10!N57</f>
        <v>282401.28000000003</v>
      </c>
      <c r="O57" s="201">
        <f>RealAuthFY10!O57</f>
        <v>0</v>
      </c>
      <c r="P57" s="59">
        <v>296385.54000000004</v>
      </c>
      <c r="Q57" s="59">
        <v>1803727.8</v>
      </c>
      <c r="R57" s="58">
        <f t="shared" si="0"/>
        <v>8506672</v>
      </c>
      <c r="S57" s="59">
        <f t="shared" si="1"/>
        <v>1010215</v>
      </c>
      <c r="T57" s="58">
        <f t="shared" si="2"/>
        <v>1102801</v>
      </c>
      <c r="U57" s="59">
        <f t="shared" si="3"/>
        <v>14351402.220000001</v>
      </c>
      <c r="V57" s="206"/>
      <c r="W57" s="210">
        <v>486.04</v>
      </c>
      <c r="X57" s="211">
        <v>8506672</v>
      </c>
      <c r="Y57" s="212">
        <f t="shared" si="4"/>
        <v>495.76000000000005</v>
      </c>
      <c r="Z57" s="213">
        <v>57.72</v>
      </c>
      <c r="AA57" s="58">
        <v>1010215</v>
      </c>
      <c r="AB57" s="212">
        <f t="shared" si="5"/>
        <v>58.87</v>
      </c>
      <c r="AC57" s="214">
        <v>63.01</v>
      </c>
      <c r="AD57" s="213">
        <v>1102801</v>
      </c>
      <c r="AE57" s="212">
        <f t="shared" si="6"/>
        <v>64.27</v>
      </c>
    </row>
    <row r="58" spans="1:31" s="51" customFormat="1" ht="11.5" x14ac:dyDescent="0.25">
      <c r="A58" s="51">
        <f>'FY2016 RPDC '!A59</f>
        <v>53</v>
      </c>
      <c r="B58" s="51">
        <f>'FY2016 RPDC '!B59</f>
        <v>1082</v>
      </c>
      <c r="C58" s="51">
        <f>'FY2016 RPDC '!C59</f>
        <v>1082</v>
      </c>
      <c r="D58" s="56" t="str">
        <f>'FY2016 RPDC '!D59</f>
        <v>CENTRAL CLINTON</v>
      </c>
      <c r="E58" s="97">
        <f>'FY2016 RPDC '!J59</f>
        <v>1456.5</v>
      </c>
      <c r="F58" s="87">
        <f>'FY2016 RPDC '!K59</f>
        <v>6446</v>
      </c>
      <c r="G58" s="87">
        <f>'FY2016 RPDC '!L59</f>
        <v>9388599</v>
      </c>
      <c r="H58" s="87">
        <f>'FY2016 RPDC '!M59</f>
        <v>111867.01999999955</v>
      </c>
      <c r="I58" s="88">
        <f>'FY2016 RPDC '!N59</f>
        <v>9500466.0199999996</v>
      </c>
      <c r="J58" s="59">
        <v>-141192</v>
      </c>
      <c r="K58" s="58">
        <v>0</v>
      </c>
      <c r="L58" s="57">
        <v>778909.20000000007</v>
      </c>
      <c r="M58" s="201">
        <v>70596</v>
      </c>
      <c r="N58" s="57">
        <f>RealAuthFY10!N58</f>
        <v>19784.240000000002</v>
      </c>
      <c r="O58" s="201">
        <f>RealAuthFY10!O58</f>
        <v>0</v>
      </c>
      <c r="P58" s="59">
        <v>0</v>
      </c>
      <c r="Q58" s="59">
        <v>296503.2</v>
      </c>
      <c r="R58" s="58">
        <f t="shared" si="0"/>
        <v>730463.88</v>
      </c>
      <c r="S58" s="59">
        <f t="shared" si="1"/>
        <v>80748.36</v>
      </c>
      <c r="T58" s="58">
        <f t="shared" si="2"/>
        <v>82452.464999999997</v>
      </c>
      <c r="U58" s="59">
        <f t="shared" si="3"/>
        <v>11418731.364999998</v>
      </c>
      <c r="V58" s="206"/>
      <c r="W58" s="210">
        <v>491.69</v>
      </c>
      <c r="X58" s="211">
        <v>639295</v>
      </c>
      <c r="Y58" s="212">
        <f t="shared" si="4"/>
        <v>501.52</v>
      </c>
      <c r="Z58" s="213">
        <v>54.35</v>
      </c>
      <c r="AA58" s="58">
        <v>70666</v>
      </c>
      <c r="AB58" s="212">
        <f t="shared" si="5"/>
        <v>55.440000000000005</v>
      </c>
      <c r="AC58" s="214">
        <v>55.5</v>
      </c>
      <c r="AD58" s="213">
        <v>72161</v>
      </c>
      <c r="AE58" s="212">
        <f t="shared" si="6"/>
        <v>56.61</v>
      </c>
    </row>
    <row r="59" spans="1:31" s="51" customFormat="1" ht="11.5" x14ac:dyDescent="0.25">
      <c r="A59" s="51">
        <f>'FY2016 RPDC '!A60</f>
        <v>54</v>
      </c>
      <c r="B59" s="51">
        <f>'FY2016 RPDC '!B60</f>
        <v>1093</v>
      </c>
      <c r="C59" s="51">
        <f>'FY2016 RPDC '!C60</f>
        <v>1093</v>
      </c>
      <c r="D59" s="56" t="str">
        <f>'FY2016 RPDC '!D60</f>
        <v>CENTRAL DECATUR</v>
      </c>
      <c r="E59" s="97">
        <f>'FY2016 RPDC '!J60</f>
        <v>687.6</v>
      </c>
      <c r="F59" s="87">
        <f>'FY2016 RPDC '!K60</f>
        <v>6446</v>
      </c>
      <c r="G59" s="87">
        <f>'FY2016 RPDC '!L60</f>
        <v>4432269.6000000006</v>
      </c>
      <c r="H59" s="87">
        <f>'FY2016 RPDC '!M60</f>
        <v>0</v>
      </c>
      <c r="I59" s="88">
        <f>'FY2016 RPDC '!N60</f>
        <v>4432269.6000000006</v>
      </c>
      <c r="J59" s="59">
        <v>-337505.6</v>
      </c>
      <c r="K59" s="58">
        <v>-59420</v>
      </c>
      <c r="L59" s="57">
        <v>273332</v>
      </c>
      <c r="M59" s="201">
        <v>29710</v>
      </c>
      <c r="N59" s="57">
        <f>RealAuthFY10!N59</f>
        <v>40264.57</v>
      </c>
      <c r="O59" s="201">
        <f>RealAuthFY10!O59</f>
        <v>186464</v>
      </c>
      <c r="P59" s="59">
        <v>6536.2000000000007</v>
      </c>
      <c r="Q59" s="59">
        <v>228172.79999999999</v>
      </c>
      <c r="R59" s="58">
        <f t="shared" si="0"/>
        <v>757195</v>
      </c>
      <c r="S59" s="59">
        <f t="shared" si="1"/>
        <v>86982</v>
      </c>
      <c r="T59" s="58">
        <f t="shared" si="2"/>
        <v>91487</v>
      </c>
      <c r="U59" s="59">
        <f t="shared" si="3"/>
        <v>5735487.5700000003</v>
      </c>
      <c r="V59" s="206"/>
      <c r="W59" s="210">
        <v>497.5</v>
      </c>
      <c r="X59" s="211">
        <v>757195</v>
      </c>
      <c r="Y59" s="212">
        <f t="shared" si="4"/>
        <v>507.45</v>
      </c>
      <c r="Z59" s="213">
        <v>57.15</v>
      </c>
      <c r="AA59" s="58">
        <v>86982</v>
      </c>
      <c r="AB59" s="212">
        <f t="shared" si="5"/>
        <v>58.29</v>
      </c>
      <c r="AC59" s="214">
        <v>60.11</v>
      </c>
      <c r="AD59" s="213">
        <v>91487</v>
      </c>
      <c r="AE59" s="212">
        <f t="shared" si="6"/>
        <v>61.31</v>
      </c>
    </row>
    <row r="60" spans="1:31" s="51" customFormat="1" ht="11.5" x14ac:dyDescent="0.25">
      <c r="A60" s="51">
        <f>'FY2016 RPDC '!A61</f>
        <v>55</v>
      </c>
      <c r="B60" s="51">
        <f>'FY2016 RPDC '!B61</f>
        <v>1079</v>
      </c>
      <c r="C60" s="51">
        <f>'FY2016 RPDC '!C61</f>
        <v>1079</v>
      </c>
      <c r="D60" s="56" t="str">
        <f>'FY2016 RPDC '!D61</f>
        <v>CENTRAL LEE</v>
      </c>
      <c r="E60" s="97">
        <f>'FY2016 RPDC '!J61</f>
        <v>824</v>
      </c>
      <c r="F60" s="87">
        <f>'FY2016 RPDC '!K61</f>
        <v>6446</v>
      </c>
      <c r="G60" s="87">
        <f>'FY2016 RPDC '!L61</f>
        <v>5311504</v>
      </c>
      <c r="H60" s="87">
        <f>'FY2016 RPDC '!M61</f>
        <v>0</v>
      </c>
      <c r="I60" s="88">
        <f>'FY2016 RPDC '!N61</f>
        <v>5311504</v>
      </c>
      <c r="J60" s="59">
        <v>-358863</v>
      </c>
      <c r="K60" s="58">
        <v>-29415</v>
      </c>
      <c r="L60" s="57">
        <v>282972.3</v>
      </c>
      <c r="M60" s="201">
        <v>5883</v>
      </c>
      <c r="N60" s="57">
        <f>RealAuthFY10!N60</f>
        <v>54392.24</v>
      </c>
      <c r="O60" s="201">
        <f>RealAuthFY10!O60</f>
        <v>0</v>
      </c>
      <c r="P60" s="59">
        <v>2588.52</v>
      </c>
      <c r="Q60" s="59">
        <v>91774.8</v>
      </c>
      <c r="R60" s="58">
        <f t="shared" si="0"/>
        <v>430993.19999999995</v>
      </c>
      <c r="S60" s="59">
        <f t="shared" si="1"/>
        <v>43935.68</v>
      </c>
      <c r="T60" s="58">
        <f t="shared" si="2"/>
        <v>42559.6</v>
      </c>
      <c r="U60" s="59">
        <f t="shared" si="3"/>
        <v>5878325.3399999989</v>
      </c>
      <c r="V60" s="206"/>
      <c r="W60" s="210">
        <v>512.79</v>
      </c>
      <c r="X60" s="211">
        <v>271881</v>
      </c>
      <c r="Y60" s="212">
        <f t="shared" si="4"/>
        <v>523.04999999999995</v>
      </c>
      <c r="Z60" s="213">
        <v>52.27</v>
      </c>
      <c r="AA60" s="58">
        <v>27714</v>
      </c>
      <c r="AB60" s="212">
        <f t="shared" si="5"/>
        <v>53.32</v>
      </c>
      <c r="AC60" s="214">
        <v>50.64</v>
      </c>
      <c r="AD60" s="213">
        <v>26849</v>
      </c>
      <c r="AE60" s="212">
        <f t="shared" si="6"/>
        <v>51.65</v>
      </c>
    </row>
    <row r="61" spans="1:31" s="51" customFormat="1" ht="11.5" x14ac:dyDescent="0.25">
      <c r="A61" s="51">
        <f>'FY2016 RPDC '!A62</f>
        <v>56</v>
      </c>
      <c r="B61" s="51">
        <f>'FY2016 RPDC '!B62</f>
        <v>1095</v>
      </c>
      <c r="C61" s="51">
        <f>'FY2016 RPDC '!C62</f>
        <v>1095</v>
      </c>
      <c r="D61" s="60" t="str">
        <f>'FY2016 RPDC '!D62</f>
        <v>CENTRAL LYON</v>
      </c>
      <c r="E61" s="100">
        <f>'FY2016 RPDC '!J62</f>
        <v>723.5</v>
      </c>
      <c r="F61" s="89">
        <f>'FY2016 RPDC '!K62</f>
        <v>6446</v>
      </c>
      <c r="G61" s="89">
        <f>'FY2016 RPDC '!L62</f>
        <v>4663681</v>
      </c>
      <c r="H61" s="89">
        <f>'FY2016 RPDC '!M62</f>
        <v>0</v>
      </c>
      <c r="I61" s="90">
        <f>'FY2016 RPDC '!N62</f>
        <v>4663681</v>
      </c>
      <c r="J61" s="63">
        <v>-452932.8</v>
      </c>
      <c r="K61" s="62">
        <v>-17832</v>
      </c>
      <c r="L61" s="61">
        <v>160488</v>
      </c>
      <c r="M61" s="220">
        <v>17832</v>
      </c>
      <c r="N61" s="61">
        <f>RealAuthFY10!N61</f>
        <v>14339.34</v>
      </c>
      <c r="O61" s="220">
        <f>RealAuthFY10!O61</f>
        <v>0</v>
      </c>
      <c r="P61" s="63">
        <v>0</v>
      </c>
      <c r="Q61" s="63">
        <v>156921.60000000001</v>
      </c>
      <c r="R61" s="62">
        <f t="shared" si="0"/>
        <v>399849.51000000007</v>
      </c>
      <c r="S61" s="63">
        <f t="shared" si="1"/>
        <v>38251.445</v>
      </c>
      <c r="T61" s="62">
        <f t="shared" si="2"/>
        <v>44003.27</v>
      </c>
      <c r="U61" s="63">
        <f t="shared" si="3"/>
        <v>5024601.3649999993</v>
      </c>
      <c r="V61" s="221"/>
      <c r="W61" s="222">
        <v>541.82000000000005</v>
      </c>
      <c r="X61" s="223">
        <v>252109</v>
      </c>
      <c r="Y61" s="224">
        <f t="shared" si="4"/>
        <v>552.66000000000008</v>
      </c>
      <c r="Z61" s="225">
        <v>51.83</v>
      </c>
      <c r="AA61" s="62">
        <v>24116</v>
      </c>
      <c r="AB61" s="224">
        <f t="shared" si="5"/>
        <v>52.87</v>
      </c>
      <c r="AC61" s="226">
        <v>59.63</v>
      </c>
      <c r="AD61" s="225">
        <v>27746</v>
      </c>
      <c r="AE61" s="224">
        <f t="shared" si="6"/>
        <v>60.82</v>
      </c>
    </row>
    <row r="62" spans="1:31" s="51" customFormat="1" ht="11.5" x14ac:dyDescent="0.25">
      <c r="A62" s="51">
        <f>'FY2016 RPDC '!A63</f>
        <v>57</v>
      </c>
      <c r="B62" s="51">
        <f>'FY2016 RPDC '!B63</f>
        <v>4772</v>
      </c>
      <c r="C62" s="51">
        <f>'FY2016 RPDC '!C63</f>
        <v>4772</v>
      </c>
      <c r="D62" s="56" t="str">
        <f>'FY2016 RPDC '!D63</f>
        <v>CENTRAL SPRINGS</v>
      </c>
      <c r="E62" s="97">
        <f>'FY2016 RPDC '!J63</f>
        <v>822</v>
      </c>
      <c r="F62" s="87">
        <f>'FY2016 RPDC '!K63</f>
        <v>6472</v>
      </c>
      <c r="G62" s="87">
        <f>'FY2016 RPDC '!L63</f>
        <v>5319984</v>
      </c>
      <c r="H62" s="87">
        <f>'FY2016 RPDC '!M63</f>
        <v>126229.91000000015</v>
      </c>
      <c r="I62" s="88">
        <f>'FY2016 RPDC '!N63</f>
        <v>5446213.9100000001</v>
      </c>
      <c r="J62" s="59">
        <v>-441225</v>
      </c>
      <c r="K62" s="58">
        <v>-47064</v>
      </c>
      <c r="L62" s="57">
        <v>284148.89999999997</v>
      </c>
      <c r="M62" s="201">
        <v>5883</v>
      </c>
      <c r="N62" s="57">
        <f>RealAuthFY10!N62</f>
        <v>5133.5200000000004</v>
      </c>
      <c r="O62" s="201">
        <f>RealAuthFY10!O62</f>
        <v>0</v>
      </c>
      <c r="P62" s="59">
        <v>0</v>
      </c>
      <c r="Q62" s="59">
        <v>321211.8</v>
      </c>
      <c r="R62" s="58">
        <f t="shared" si="0"/>
        <v>778672</v>
      </c>
      <c r="S62" s="59">
        <f t="shared" si="1"/>
        <v>83712</v>
      </c>
      <c r="T62" s="58">
        <f t="shared" si="2"/>
        <v>77049</v>
      </c>
      <c r="U62" s="59">
        <f t="shared" si="3"/>
        <v>6513735.1299999999</v>
      </c>
      <c r="V62" s="206"/>
      <c r="W62" s="210">
        <v>511.88</v>
      </c>
      <c r="X62" s="211">
        <v>778672</v>
      </c>
      <c r="Y62" s="212">
        <f t="shared" si="4"/>
        <v>522.12</v>
      </c>
      <c r="Z62" s="213">
        <v>55.03</v>
      </c>
      <c r="AA62" s="58">
        <v>83712</v>
      </c>
      <c r="AB62" s="212">
        <f t="shared" si="5"/>
        <v>56.13</v>
      </c>
      <c r="AC62" s="214">
        <v>50.65</v>
      </c>
      <c r="AD62" s="213">
        <v>77049</v>
      </c>
      <c r="AE62" s="212">
        <f t="shared" si="6"/>
        <v>51.66</v>
      </c>
    </row>
    <row r="63" spans="1:31" s="51" customFormat="1" ht="11.5" x14ac:dyDescent="0.25">
      <c r="A63" s="51">
        <f>'FY2016 RPDC '!A64</f>
        <v>58</v>
      </c>
      <c r="B63" s="51">
        <f>'FY2016 RPDC '!B64</f>
        <v>1107</v>
      </c>
      <c r="C63" s="51">
        <f>'FY2016 RPDC '!C64</f>
        <v>1107</v>
      </c>
      <c r="D63" s="56" t="str">
        <f>'FY2016 RPDC '!D64</f>
        <v>CHARITON</v>
      </c>
      <c r="E63" s="97">
        <f>'FY2016 RPDC '!J64</f>
        <v>1360.5</v>
      </c>
      <c r="F63" s="87">
        <f>'FY2016 RPDC '!K64</f>
        <v>6446</v>
      </c>
      <c r="G63" s="87">
        <f>'FY2016 RPDC '!L64</f>
        <v>8769783</v>
      </c>
      <c r="H63" s="87">
        <f>'FY2016 RPDC '!M64</f>
        <v>0</v>
      </c>
      <c r="I63" s="88">
        <f>'FY2016 RPDC '!N64</f>
        <v>8769783</v>
      </c>
      <c r="J63" s="59">
        <v>-150604.80000000002</v>
      </c>
      <c r="K63" s="58">
        <v>-29415</v>
      </c>
      <c r="L63" s="57">
        <v>305916</v>
      </c>
      <c r="M63" s="201">
        <v>0</v>
      </c>
      <c r="N63" s="57">
        <f>RealAuthFY10!N63</f>
        <v>4902.8</v>
      </c>
      <c r="O63" s="201">
        <f>RealAuthFY10!O63</f>
        <v>77868</v>
      </c>
      <c r="P63" s="59">
        <v>0</v>
      </c>
      <c r="Q63" s="59">
        <v>151781.4</v>
      </c>
      <c r="R63" s="58">
        <f t="shared" si="0"/>
        <v>723704.36999999988</v>
      </c>
      <c r="S63" s="59">
        <f t="shared" si="1"/>
        <v>73657.47</v>
      </c>
      <c r="T63" s="58">
        <f t="shared" si="2"/>
        <v>98459.385000000009</v>
      </c>
      <c r="U63" s="59">
        <f t="shared" si="3"/>
        <v>10026052.625</v>
      </c>
      <c r="V63" s="206"/>
      <c r="W63" s="210">
        <v>521.51</v>
      </c>
      <c r="X63" s="211">
        <v>352019</v>
      </c>
      <c r="Y63" s="212">
        <f t="shared" si="4"/>
        <v>531.93999999999994</v>
      </c>
      <c r="Z63" s="213">
        <v>53.08</v>
      </c>
      <c r="AA63" s="58">
        <v>35829</v>
      </c>
      <c r="AB63" s="212">
        <f t="shared" si="5"/>
        <v>54.14</v>
      </c>
      <c r="AC63" s="214">
        <v>70.95</v>
      </c>
      <c r="AD63" s="213">
        <v>47891</v>
      </c>
      <c r="AE63" s="212">
        <f t="shared" si="6"/>
        <v>72.37</v>
      </c>
    </row>
    <row r="64" spans="1:31" s="51" customFormat="1" ht="11.5" x14ac:dyDescent="0.25">
      <c r="A64" s="51">
        <f>'FY2016 RPDC '!A65</f>
        <v>59</v>
      </c>
      <c r="B64" s="51">
        <f>'FY2016 RPDC '!B65</f>
        <v>1116</v>
      </c>
      <c r="C64" s="51">
        <f>'FY2016 RPDC '!C65</f>
        <v>1116</v>
      </c>
      <c r="D64" s="56" t="str">
        <f>'FY2016 RPDC '!D65</f>
        <v>CHARLES CITY</v>
      </c>
      <c r="E64" s="97">
        <f>'FY2016 RPDC '!J65</f>
        <v>1542.3</v>
      </c>
      <c r="F64" s="87">
        <f>'FY2016 RPDC '!K65</f>
        <v>6506</v>
      </c>
      <c r="G64" s="87">
        <f>'FY2016 RPDC '!L65</f>
        <v>10034203.799999999</v>
      </c>
      <c r="H64" s="87">
        <f>'FY2016 RPDC '!M65</f>
        <v>280766.62000000104</v>
      </c>
      <c r="I64" s="88">
        <f>'FY2016 RPDC '!N65</f>
        <v>10314970.42</v>
      </c>
      <c r="J64" s="59">
        <v>-248262.6</v>
      </c>
      <c r="K64" s="58">
        <v>-11766</v>
      </c>
      <c r="L64" s="57">
        <v>1108357.2</v>
      </c>
      <c r="M64" s="201">
        <v>0</v>
      </c>
      <c r="N64" s="57">
        <f>RealAuthFY10!N64</f>
        <v>36338.400000000001</v>
      </c>
      <c r="O64" s="201">
        <f>RealAuthFY10!O64</f>
        <v>0</v>
      </c>
      <c r="P64" s="59">
        <v>0</v>
      </c>
      <c r="Q64" s="59">
        <v>0</v>
      </c>
      <c r="R64" s="58">
        <f t="shared" si="0"/>
        <v>824667.81</v>
      </c>
      <c r="S64" s="59">
        <f t="shared" si="1"/>
        <v>107791.34699999999</v>
      </c>
      <c r="T64" s="58">
        <f t="shared" si="2"/>
        <v>88265.828999999998</v>
      </c>
      <c r="U64" s="59">
        <f t="shared" si="3"/>
        <v>12220362.405999999</v>
      </c>
      <c r="V64" s="206"/>
      <c r="W64" s="210">
        <v>524.22</v>
      </c>
      <c r="X64" s="211">
        <v>466189</v>
      </c>
      <c r="Y64" s="212">
        <f t="shared" si="4"/>
        <v>534.70000000000005</v>
      </c>
      <c r="Z64" s="213">
        <v>68.52</v>
      </c>
      <c r="AA64" s="58">
        <v>60935</v>
      </c>
      <c r="AB64" s="212">
        <f t="shared" si="5"/>
        <v>69.89</v>
      </c>
      <c r="AC64" s="214">
        <v>56.11</v>
      </c>
      <c r="AD64" s="213">
        <v>49899</v>
      </c>
      <c r="AE64" s="212">
        <f t="shared" si="6"/>
        <v>57.23</v>
      </c>
    </row>
    <row r="65" spans="1:31" s="51" customFormat="1" ht="11.5" x14ac:dyDescent="0.25">
      <c r="A65" s="51">
        <f>'FY2016 RPDC '!A66</f>
        <v>60</v>
      </c>
      <c r="B65" s="51">
        <f>'FY2016 RPDC '!B66</f>
        <v>1134</v>
      </c>
      <c r="C65" s="51">
        <f>'FY2016 RPDC '!C66</f>
        <v>1134</v>
      </c>
      <c r="D65" s="56" t="str">
        <f>'FY2016 RPDC '!D66</f>
        <v>CHARTER OAK-UTE</v>
      </c>
      <c r="E65" s="97">
        <f>'FY2016 RPDC '!J66</f>
        <v>289.10000000000002</v>
      </c>
      <c r="F65" s="87">
        <f>'FY2016 RPDC '!K66</f>
        <v>6463</v>
      </c>
      <c r="G65" s="87">
        <f>'FY2016 RPDC '!L66</f>
        <v>1868453.3</v>
      </c>
      <c r="H65" s="87">
        <f>'FY2016 RPDC '!M66</f>
        <v>24336.189999999944</v>
      </c>
      <c r="I65" s="88">
        <f>'FY2016 RPDC '!N66</f>
        <v>1892789.49</v>
      </c>
      <c r="J65" s="59">
        <v>-494172</v>
      </c>
      <c r="K65" s="58">
        <v>-5883</v>
      </c>
      <c r="L65" s="57">
        <v>64713</v>
      </c>
      <c r="M65" s="201">
        <v>11766</v>
      </c>
      <c r="N65" s="57">
        <f>RealAuthFY10!N65</f>
        <v>173.04</v>
      </c>
      <c r="O65" s="201">
        <f>RealAuthFY10!O65</f>
        <v>79713.759999999995</v>
      </c>
      <c r="P65" s="59">
        <v>0</v>
      </c>
      <c r="Q65" s="59">
        <v>0</v>
      </c>
      <c r="R65" s="58">
        <f t="shared" si="0"/>
        <v>332605</v>
      </c>
      <c r="S65" s="59">
        <f t="shared" si="1"/>
        <v>38424</v>
      </c>
      <c r="T65" s="58">
        <f t="shared" si="2"/>
        <v>34429</v>
      </c>
      <c r="U65" s="59">
        <f t="shared" si="3"/>
        <v>1954558.29</v>
      </c>
      <c r="V65" s="206"/>
      <c r="W65" s="210">
        <v>481.2</v>
      </c>
      <c r="X65" s="211">
        <v>332605</v>
      </c>
      <c r="Y65" s="212">
        <f t="shared" si="4"/>
        <v>490.82</v>
      </c>
      <c r="Z65" s="213">
        <v>55.59</v>
      </c>
      <c r="AA65" s="58">
        <v>38424</v>
      </c>
      <c r="AB65" s="212">
        <f t="shared" si="5"/>
        <v>56.7</v>
      </c>
      <c r="AC65" s="214">
        <v>49.81</v>
      </c>
      <c r="AD65" s="213">
        <v>34429</v>
      </c>
      <c r="AE65" s="212">
        <f t="shared" si="6"/>
        <v>50.81</v>
      </c>
    </row>
    <row r="66" spans="1:31" s="51" customFormat="1" ht="11.5" x14ac:dyDescent="0.25">
      <c r="A66" s="51">
        <f>'FY2016 RPDC '!A67</f>
        <v>61</v>
      </c>
      <c r="B66" s="51">
        <f>'FY2016 RPDC '!B67</f>
        <v>1152</v>
      </c>
      <c r="C66" s="51">
        <f>'FY2016 RPDC '!C67</f>
        <v>1152</v>
      </c>
      <c r="D66" s="60" t="str">
        <f>'FY2016 RPDC '!D67</f>
        <v>CHEROKEE</v>
      </c>
      <c r="E66" s="100">
        <f>'FY2016 RPDC '!J67</f>
        <v>956.2</v>
      </c>
      <c r="F66" s="89">
        <f>'FY2016 RPDC '!K67</f>
        <v>6497</v>
      </c>
      <c r="G66" s="89">
        <f>'FY2016 RPDC '!L67</f>
        <v>6212431.4000000004</v>
      </c>
      <c r="H66" s="89">
        <f>'FY2016 RPDC '!M67</f>
        <v>107357.76999999955</v>
      </c>
      <c r="I66" s="90">
        <f>'FY2016 RPDC '!N67</f>
        <v>6319789.1699999999</v>
      </c>
      <c r="J66" s="63">
        <v>-327094.8</v>
      </c>
      <c r="K66" s="62">
        <v>-41181</v>
      </c>
      <c r="L66" s="61">
        <v>211788</v>
      </c>
      <c r="M66" s="220">
        <v>5883</v>
      </c>
      <c r="N66" s="61">
        <f>RealAuthFY10!N66</f>
        <v>6460.1600000000008</v>
      </c>
      <c r="O66" s="220">
        <f>RealAuthFY10!O66</f>
        <v>0</v>
      </c>
      <c r="P66" s="63">
        <v>63418.74</v>
      </c>
      <c r="Q66" s="63">
        <v>211788</v>
      </c>
      <c r="R66" s="62">
        <f t="shared" si="0"/>
        <v>739842</v>
      </c>
      <c r="S66" s="63">
        <f t="shared" si="1"/>
        <v>78288</v>
      </c>
      <c r="T66" s="62">
        <f t="shared" si="2"/>
        <v>103903</v>
      </c>
      <c r="U66" s="63">
        <f t="shared" si="3"/>
        <v>7372884.2700000005</v>
      </c>
      <c r="V66" s="221"/>
      <c r="W66" s="222">
        <v>487.54</v>
      </c>
      <c r="X66" s="223">
        <v>739842</v>
      </c>
      <c r="Y66" s="224">
        <f t="shared" si="4"/>
        <v>497.29</v>
      </c>
      <c r="Z66" s="225">
        <v>51.59</v>
      </c>
      <c r="AA66" s="62">
        <v>78288</v>
      </c>
      <c r="AB66" s="224">
        <f t="shared" si="5"/>
        <v>52.620000000000005</v>
      </c>
      <c r="AC66" s="226">
        <v>68.47</v>
      </c>
      <c r="AD66" s="225">
        <v>103903</v>
      </c>
      <c r="AE66" s="224">
        <f t="shared" si="6"/>
        <v>69.84</v>
      </c>
    </row>
    <row r="67" spans="1:31" s="51" customFormat="1" ht="11.5" x14ac:dyDescent="0.25">
      <c r="A67" s="51">
        <f>'FY2016 RPDC '!A68</f>
        <v>62</v>
      </c>
      <c r="B67" s="51">
        <f>'FY2016 RPDC '!B68</f>
        <v>1197</v>
      </c>
      <c r="C67" s="51">
        <f>'FY2016 RPDC '!C68</f>
        <v>1197</v>
      </c>
      <c r="D67" s="56" t="str">
        <f>'FY2016 RPDC '!D68</f>
        <v>CLARINDA</v>
      </c>
      <c r="E67" s="97">
        <f>'FY2016 RPDC '!J68</f>
        <v>927.8</v>
      </c>
      <c r="F67" s="87">
        <f>'FY2016 RPDC '!K68</f>
        <v>6446</v>
      </c>
      <c r="G67" s="87">
        <f>'FY2016 RPDC '!L68</f>
        <v>5980598.7999999998</v>
      </c>
      <c r="H67" s="87">
        <f>'FY2016 RPDC '!M68</f>
        <v>54922.839999999851</v>
      </c>
      <c r="I67" s="88">
        <f>'FY2016 RPDC '!N68</f>
        <v>6035521.6399999997</v>
      </c>
      <c r="J67" s="59">
        <v>-130746</v>
      </c>
      <c r="K67" s="58">
        <v>-17829</v>
      </c>
      <c r="L67" s="57">
        <v>178884.30000000002</v>
      </c>
      <c r="M67" s="201">
        <v>53487</v>
      </c>
      <c r="N67" s="57">
        <f>RealAuthFY10!N67</f>
        <v>119474</v>
      </c>
      <c r="O67" s="201">
        <f>RealAuthFY10!O67</f>
        <v>0</v>
      </c>
      <c r="P67" s="59">
        <v>28764.12</v>
      </c>
      <c r="Q67" s="59">
        <v>0</v>
      </c>
      <c r="R67" s="58">
        <f t="shared" si="0"/>
        <v>789662</v>
      </c>
      <c r="S67" s="59">
        <f t="shared" si="1"/>
        <v>93933</v>
      </c>
      <c r="T67" s="58">
        <f t="shared" si="2"/>
        <v>91144</v>
      </c>
      <c r="U67" s="59">
        <f t="shared" si="3"/>
        <v>7242295.0599999996</v>
      </c>
      <c r="V67" s="206"/>
      <c r="W67" s="210">
        <v>495.49</v>
      </c>
      <c r="X67" s="211">
        <v>789662</v>
      </c>
      <c r="Y67" s="212">
        <f t="shared" si="4"/>
        <v>505.40000000000003</v>
      </c>
      <c r="Z67" s="213">
        <v>58.94</v>
      </c>
      <c r="AA67" s="58">
        <v>93933</v>
      </c>
      <c r="AB67" s="212">
        <f t="shared" si="5"/>
        <v>60.12</v>
      </c>
      <c r="AC67" s="214">
        <v>57.19</v>
      </c>
      <c r="AD67" s="213">
        <v>91144</v>
      </c>
      <c r="AE67" s="212">
        <f t="shared" si="6"/>
        <v>58.33</v>
      </c>
    </row>
    <row r="68" spans="1:31" s="51" customFormat="1" ht="11.5" x14ac:dyDescent="0.25">
      <c r="A68" s="51">
        <f>'FY2016 RPDC '!A69</f>
        <v>63</v>
      </c>
      <c r="B68" s="51">
        <f>'FY2016 RPDC '!B69</f>
        <v>1206</v>
      </c>
      <c r="C68" s="51">
        <f>'FY2016 RPDC '!C69</f>
        <v>1206</v>
      </c>
      <c r="D68" s="56" t="str">
        <f>'FY2016 RPDC '!D69</f>
        <v>CLARION-GOLDFIELD-DOWS</v>
      </c>
      <c r="E68" s="97">
        <f>'FY2016 RPDC '!J69</f>
        <v>953.7</v>
      </c>
      <c r="F68" s="87">
        <f>'FY2016 RPDC '!K69</f>
        <v>6481</v>
      </c>
      <c r="G68" s="87">
        <f>'FY2016 RPDC '!L69</f>
        <v>6180929.7000000002</v>
      </c>
      <c r="H68" s="87">
        <f>'FY2016 RPDC '!M69</f>
        <v>0</v>
      </c>
      <c r="I68" s="88">
        <f>'FY2016 RPDC '!N69</f>
        <v>6180929.7000000002</v>
      </c>
      <c r="J68" s="59">
        <v>-212400</v>
      </c>
      <c r="K68" s="58">
        <v>-5900</v>
      </c>
      <c r="L68" s="57">
        <v>265500</v>
      </c>
      <c r="M68" s="201">
        <v>0</v>
      </c>
      <c r="N68" s="57">
        <f>RealAuthFY10!N68</f>
        <v>27652.300000000003</v>
      </c>
      <c r="O68" s="201">
        <f>RealAuthFY10!O68</f>
        <v>74510.8</v>
      </c>
      <c r="P68" s="59">
        <v>9086</v>
      </c>
      <c r="Q68" s="59">
        <v>0</v>
      </c>
      <c r="R68" s="58">
        <f t="shared" si="0"/>
        <v>548873.424</v>
      </c>
      <c r="S68" s="59">
        <f t="shared" si="1"/>
        <v>56792.835000000006</v>
      </c>
      <c r="T68" s="58">
        <f t="shared" si="2"/>
        <v>62295.684000000008</v>
      </c>
      <c r="U68" s="59">
        <f t="shared" si="3"/>
        <v>7007340.7429999998</v>
      </c>
      <c r="V68" s="206"/>
      <c r="W68" s="210">
        <v>564.24</v>
      </c>
      <c r="X68" s="211">
        <v>181629</v>
      </c>
      <c r="Y68" s="212">
        <f t="shared" si="4"/>
        <v>575.52</v>
      </c>
      <c r="Z68" s="213">
        <v>58.38</v>
      </c>
      <c r="AA68" s="58">
        <v>18793</v>
      </c>
      <c r="AB68" s="212">
        <f t="shared" si="5"/>
        <v>59.550000000000004</v>
      </c>
      <c r="AC68" s="214">
        <v>64.040000000000006</v>
      </c>
      <c r="AD68" s="213">
        <v>20614</v>
      </c>
      <c r="AE68" s="212">
        <f t="shared" si="6"/>
        <v>65.320000000000007</v>
      </c>
    </row>
    <row r="69" spans="1:31" s="51" customFormat="1" ht="11.5" x14ac:dyDescent="0.25">
      <c r="A69" s="51">
        <f>'FY2016 RPDC '!A70</f>
        <v>64</v>
      </c>
      <c r="B69" s="51">
        <f>'FY2016 RPDC '!B70</f>
        <v>1211</v>
      </c>
      <c r="C69" s="51">
        <f>'FY2016 RPDC '!C70</f>
        <v>1211</v>
      </c>
      <c r="D69" s="56" t="str">
        <f>'FY2016 RPDC '!D70</f>
        <v>CLARKE</v>
      </c>
      <c r="E69" s="97">
        <f>'FY2016 RPDC '!J70</f>
        <v>1423.3</v>
      </c>
      <c r="F69" s="87">
        <f>'FY2016 RPDC '!K70</f>
        <v>6446</v>
      </c>
      <c r="G69" s="87">
        <f>'FY2016 RPDC '!L70</f>
        <v>9174591.7999999989</v>
      </c>
      <c r="H69" s="87">
        <f>'FY2016 RPDC '!M70</f>
        <v>136199.25000000186</v>
      </c>
      <c r="I69" s="88">
        <f>'FY2016 RPDC '!N70</f>
        <v>9310791.0500000007</v>
      </c>
      <c r="J69" s="59">
        <v>-138262.20000000001</v>
      </c>
      <c r="K69" s="58">
        <v>-23736</v>
      </c>
      <c r="L69" s="57">
        <v>320436</v>
      </c>
      <c r="M69" s="201">
        <v>11868</v>
      </c>
      <c r="N69" s="57">
        <f>RealAuthFY10!N69</f>
        <v>146464.23000000001</v>
      </c>
      <c r="O69" s="201">
        <f>RealAuthFY10!O69</f>
        <v>0</v>
      </c>
      <c r="P69" s="59">
        <v>7832.88</v>
      </c>
      <c r="Q69" s="59">
        <v>163778.4</v>
      </c>
      <c r="R69" s="58">
        <f t="shared" si="0"/>
        <v>740571.45600000001</v>
      </c>
      <c r="S69" s="59">
        <f t="shared" si="1"/>
        <v>83191.884999999995</v>
      </c>
      <c r="T69" s="58">
        <f t="shared" si="2"/>
        <v>88657.356999999989</v>
      </c>
      <c r="U69" s="59">
        <f t="shared" si="3"/>
        <v>10711593.058000004</v>
      </c>
      <c r="V69" s="206"/>
      <c r="W69" s="210">
        <v>510.12</v>
      </c>
      <c r="X69" s="211">
        <v>510834</v>
      </c>
      <c r="Y69" s="212">
        <f t="shared" si="4"/>
        <v>520.32000000000005</v>
      </c>
      <c r="Z69" s="213">
        <v>57.3</v>
      </c>
      <c r="AA69" s="58">
        <v>57380</v>
      </c>
      <c r="AB69" s="212">
        <f t="shared" si="5"/>
        <v>58.449999999999996</v>
      </c>
      <c r="AC69" s="214">
        <v>61.07</v>
      </c>
      <c r="AD69" s="213">
        <v>61155</v>
      </c>
      <c r="AE69" s="212">
        <f t="shared" si="6"/>
        <v>62.29</v>
      </c>
    </row>
    <row r="70" spans="1:31" s="51" customFormat="1" ht="11.5" x14ac:dyDescent="0.25">
      <c r="A70" s="51">
        <f>'FY2016 RPDC '!A71</f>
        <v>65</v>
      </c>
      <c r="B70" s="51">
        <f>'FY2016 RPDC '!B71</f>
        <v>1215</v>
      </c>
      <c r="C70" s="51">
        <f>'FY2016 RPDC '!C71</f>
        <v>1215</v>
      </c>
      <c r="D70" s="56" t="str">
        <f>'FY2016 RPDC '!D71</f>
        <v>CLARKSVILLE</v>
      </c>
      <c r="E70" s="97">
        <f>'FY2016 RPDC '!J71</f>
        <v>343</v>
      </c>
      <c r="F70" s="87">
        <f>'FY2016 RPDC '!K71</f>
        <v>6446</v>
      </c>
      <c r="G70" s="87">
        <f>'FY2016 RPDC '!L71</f>
        <v>2210978</v>
      </c>
      <c r="H70" s="87">
        <f>'FY2016 RPDC '!M71</f>
        <v>0</v>
      </c>
      <c r="I70" s="88">
        <f>'FY2016 RPDC '!N71</f>
        <v>2210978</v>
      </c>
      <c r="J70" s="59">
        <v>-205905</v>
      </c>
      <c r="K70" s="58">
        <v>-11766</v>
      </c>
      <c r="L70" s="57">
        <v>553002</v>
      </c>
      <c r="M70" s="201">
        <v>370629</v>
      </c>
      <c r="N70" s="57">
        <f>RealAuthFY10!N70</f>
        <v>22264.48</v>
      </c>
      <c r="O70" s="201">
        <f>RealAuthFY10!O70</f>
        <v>0</v>
      </c>
      <c r="P70" s="59">
        <v>9059.82</v>
      </c>
      <c r="Q70" s="59">
        <v>0</v>
      </c>
      <c r="R70" s="58">
        <f t="shared" si="0"/>
        <v>474249</v>
      </c>
      <c r="S70" s="59">
        <f t="shared" si="1"/>
        <v>43173</v>
      </c>
      <c r="T70" s="58">
        <f t="shared" si="2"/>
        <v>51210</v>
      </c>
      <c r="U70" s="59">
        <f t="shared" si="3"/>
        <v>3516894.3</v>
      </c>
      <c r="V70" s="206"/>
      <c r="W70" s="210">
        <v>477.4</v>
      </c>
      <c r="X70" s="211">
        <v>474249</v>
      </c>
      <c r="Y70" s="212">
        <f t="shared" si="4"/>
        <v>486.95</v>
      </c>
      <c r="Z70" s="213">
        <v>43.46</v>
      </c>
      <c r="AA70" s="58">
        <v>43173</v>
      </c>
      <c r="AB70" s="212">
        <f t="shared" si="5"/>
        <v>44.33</v>
      </c>
      <c r="AC70" s="214">
        <v>51.55</v>
      </c>
      <c r="AD70" s="213">
        <v>51210</v>
      </c>
      <c r="AE70" s="212">
        <f t="shared" si="6"/>
        <v>52.58</v>
      </c>
    </row>
    <row r="71" spans="1:31" s="51" customFormat="1" ht="11.5" x14ac:dyDescent="0.25">
      <c r="A71" s="51">
        <f>'FY2016 RPDC '!A72</f>
        <v>66</v>
      </c>
      <c r="B71" s="51">
        <f>'FY2016 RPDC '!B72</f>
        <v>1218</v>
      </c>
      <c r="C71" s="51">
        <f>'FY2016 RPDC '!C72</f>
        <v>1218</v>
      </c>
      <c r="D71" s="60" t="str">
        <f>'FY2016 RPDC '!D72</f>
        <v>CLAY CENTRAL-EVERLY</v>
      </c>
      <c r="E71" s="100">
        <f>'FY2016 RPDC '!J72</f>
        <v>380</v>
      </c>
      <c r="F71" s="89">
        <f>'FY2016 RPDC '!K72</f>
        <v>6574</v>
      </c>
      <c r="G71" s="89">
        <f>'FY2016 RPDC '!L72</f>
        <v>2498120</v>
      </c>
      <c r="H71" s="89">
        <f>'FY2016 RPDC '!M72</f>
        <v>0</v>
      </c>
      <c r="I71" s="90">
        <f>'FY2016 RPDC '!N72</f>
        <v>2498120</v>
      </c>
      <c r="J71" s="63">
        <v>-188704</v>
      </c>
      <c r="K71" s="62">
        <v>-41279</v>
      </c>
      <c r="L71" s="61">
        <v>236469.7</v>
      </c>
      <c r="M71" s="220">
        <v>336129</v>
      </c>
      <c r="N71" s="61">
        <f>RealAuthFY10!N71</f>
        <v>54061.7</v>
      </c>
      <c r="O71" s="220">
        <f>RealAuthFY10!O71</f>
        <v>184098.88</v>
      </c>
      <c r="P71" s="63">
        <v>58380.3</v>
      </c>
      <c r="Q71" s="63">
        <v>0</v>
      </c>
      <c r="R71" s="62">
        <f t="shared" si="0"/>
        <v>453004</v>
      </c>
      <c r="S71" s="63">
        <f t="shared" si="1"/>
        <v>52395</v>
      </c>
      <c r="T71" s="62">
        <f t="shared" si="2"/>
        <v>56004</v>
      </c>
      <c r="U71" s="63">
        <f t="shared" si="3"/>
        <v>3698679.58</v>
      </c>
      <c r="V71" s="221"/>
      <c r="W71" s="222">
        <v>512.1</v>
      </c>
      <c r="X71" s="223">
        <v>453004</v>
      </c>
      <c r="Y71" s="224">
        <f t="shared" si="4"/>
        <v>522.34</v>
      </c>
      <c r="Z71" s="225">
        <v>59.23</v>
      </c>
      <c r="AA71" s="62">
        <v>52395</v>
      </c>
      <c r="AB71" s="224">
        <f t="shared" si="5"/>
        <v>60.41</v>
      </c>
      <c r="AC71" s="226">
        <v>63.31</v>
      </c>
      <c r="AD71" s="225">
        <v>56004</v>
      </c>
      <c r="AE71" s="224">
        <f t="shared" si="6"/>
        <v>64.58</v>
      </c>
    </row>
    <row r="72" spans="1:31" s="51" customFormat="1" ht="11.5" x14ac:dyDescent="0.25">
      <c r="A72" s="51">
        <f>'FY2016 RPDC '!A73</f>
        <v>67</v>
      </c>
      <c r="B72" s="51">
        <f>'FY2016 RPDC '!B73</f>
        <v>2763</v>
      </c>
      <c r="C72" s="51">
        <f>'FY2016 RPDC '!C73</f>
        <v>2763</v>
      </c>
      <c r="D72" s="56" t="str">
        <f>'FY2016 RPDC '!D73</f>
        <v>CLAYTON RIDGE</v>
      </c>
      <c r="E72" s="97">
        <f>'FY2016 RPDC '!J73</f>
        <v>598.70000000000005</v>
      </c>
      <c r="F72" s="87">
        <f>'FY2016 RPDC '!K73</f>
        <v>6538</v>
      </c>
      <c r="G72" s="87">
        <f>'FY2016 RPDC '!L73</f>
        <v>3914300.6</v>
      </c>
      <c r="H72" s="87">
        <f>'FY2016 RPDC '!M73</f>
        <v>136874.04000000004</v>
      </c>
      <c r="I72" s="88">
        <f>'FY2016 RPDC '!N73</f>
        <v>4051174.64</v>
      </c>
      <c r="J72" s="59">
        <v>-577122.29999999993</v>
      </c>
      <c r="K72" s="58">
        <v>-52947</v>
      </c>
      <c r="L72" s="57">
        <v>270618</v>
      </c>
      <c r="M72" s="201">
        <v>64713</v>
      </c>
      <c r="N72" s="57">
        <f>RealAuthFY10!N72</f>
        <v>106996.40000000001</v>
      </c>
      <c r="O72" s="201">
        <f>RealAuthFY10!O72</f>
        <v>0</v>
      </c>
      <c r="P72" s="59">
        <v>103540.8</v>
      </c>
      <c r="Q72" s="59">
        <v>247086</v>
      </c>
      <c r="R72" s="58">
        <f t="shared" ref="R72:R135" si="7">IF(X72&gt;Y72*$E72,X72,Y72*$E72)</f>
        <v>663327</v>
      </c>
      <c r="S72" s="59">
        <f t="shared" ref="S72:S135" si="8">IF(AA72&gt;AB72*$E72,AA72,AB72*$E72)</f>
        <v>67414</v>
      </c>
      <c r="T72" s="58">
        <f t="shared" ref="T72:T135" si="9">IF(AD72&gt;AE72*$E72,AD72,AE72*$E72)</f>
        <v>87910</v>
      </c>
      <c r="U72" s="59">
        <f t="shared" ref="U72:U135" si="10">SUM(I72:T72)</f>
        <v>5032710.54</v>
      </c>
      <c r="V72" s="206"/>
      <c r="W72" s="210">
        <v>496.8</v>
      </c>
      <c r="X72" s="211">
        <v>663327</v>
      </c>
      <c r="Y72" s="212">
        <f t="shared" ref="Y72:Y135" si="11">ROUND(W72*R$5,2)+W72</f>
        <v>506.74</v>
      </c>
      <c r="Z72" s="213">
        <v>50.49</v>
      </c>
      <c r="AA72" s="58">
        <v>67414</v>
      </c>
      <c r="AB72" s="212">
        <f t="shared" ref="AB72:AB135" si="12">ROUND(Z72*S$5,2)+Z72</f>
        <v>51.5</v>
      </c>
      <c r="AC72" s="214">
        <v>65.84</v>
      </c>
      <c r="AD72" s="213">
        <v>87910</v>
      </c>
      <c r="AE72" s="212">
        <f t="shared" ref="AE72:AE135" si="13">ROUND(AC72*T$5,2)+AC72</f>
        <v>67.16</v>
      </c>
    </row>
    <row r="73" spans="1:31" s="51" customFormat="1" ht="11.5" x14ac:dyDescent="0.25">
      <c r="A73" s="51">
        <f>'FY2016 RPDC '!A74</f>
        <v>68</v>
      </c>
      <c r="B73" s="51">
        <f>'FY2016 RPDC '!B74</f>
        <v>1221</v>
      </c>
      <c r="C73" s="51">
        <f>'FY2016 RPDC '!C74</f>
        <v>1221</v>
      </c>
      <c r="D73" s="56" t="str">
        <f>'FY2016 RPDC '!D74</f>
        <v>CLEAR CREEK-AMANA</v>
      </c>
      <c r="E73" s="97">
        <f>'FY2016 RPDC '!J74</f>
        <v>1839.6</v>
      </c>
      <c r="F73" s="87">
        <f>'FY2016 RPDC '!K74</f>
        <v>6482</v>
      </c>
      <c r="G73" s="87">
        <f>'FY2016 RPDC '!L74</f>
        <v>11924287.199999999</v>
      </c>
      <c r="H73" s="87">
        <f>'FY2016 RPDC '!M74</f>
        <v>0</v>
      </c>
      <c r="I73" s="88">
        <f>'FY2016 RPDC '!N74</f>
        <v>11924287.199999999</v>
      </c>
      <c r="J73" s="59">
        <v>-217671</v>
      </c>
      <c r="K73" s="58">
        <v>-47064</v>
      </c>
      <c r="L73" s="57">
        <v>47064</v>
      </c>
      <c r="M73" s="201">
        <v>5883</v>
      </c>
      <c r="N73" s="57">
        <f>RealAuthFY10!N73</f>
        <v>6287.1200000000008</v>
      </c>
      <c r="O73" s="201">
        <f>RealAuthFY10!O73</f>
        <v>0</v>
      </c>
      <c r="P73" s="59">
        <v>2588.52</v>
      </c>
      <c r="Q73" s="59">
        <v>49417.200000000004</v>
      </c>
      <c r="R73" s="58">
        <f t="shared" si="7"/>
        <v>956058.51600000006</v>
      </c>
      <c r="S73" s="59">
        <f t="shared" si="8"/>
        <v>100147.82399999999</v>
      </c>
      <c r="T73" s="58">
        <f t="shared" si="9"/>
        <v>118746.18</v>
      </c>
      <c r="U73" s="59">
        <f t="shared" si="10"/>
        <v>12945744.559999997</v>
      </c>
      <c r="V73" s="206"/>
      <c r="W73" s="210">
        <v>509.52</v>
      </c>
      <c r="X73" s="211">
        <v>189440</v>
      </c>
      <c r="Y73" s="212">
        <f t="shared" si="11"/>
        <v>519.71</v>
      </c>
      <c r="Z73" s="213">
        <v>53.37</v>
      </c>
      <c r="AA73" s="58">
        <v>19843</v>
      </c>
      <c r="AB73" s="212">
        <f t="shared" si="12"/>
        <v>54.44</v>
      </c>
      <c r="AC73" s="214">
        <v>63.28</v>
      </c>
      <c r="AD73" s="213">
        <v>23528</v>
      </c>
      <c r="AE73" s="212">
        <f t="shared" si="13"/>
        <v>64.55</v>
      </c>
    </row>
    <row r="74" spans="1:31" s="51" customFormat="1" ht="11.5" x14ac:dyDescent="0.25">
      <c r="A74" s="51">
        <f>'FY2016 RPDC '!A75</f>
        <v>69</v>
      </c>
      <c r="B74" s="51">
        <f>'FY2016 RPDC '!B75</f>
        <v>1233</v>
      </c>
      <c r="C74" s="51">
        <f>'FY2016 RPDC '!C75</f>
        <v>1233</v>
      </c>
      <c r="D74" s="56" t="str">
        <f>'FY2016 RPDC '!D75</f>
        <v>CLEAR LAKE</v>
      </c>
      <c r="E74" s="97">
        <f>'FY2016 RPDC '!J75</f>
        <v>1209.5</v>
      </c>
      <c r="F74" s="87">
        <f>'FY2016 RPDC '!K75</f>
        <v>6446</v>
      </c>
      <c r="G74" s="87">
        <f>'FY2016 RPDC '!L75</f>
        <v>7796437</v>
      </c>
      <c r="H74" s="87">
        <f>'FY2016 RPDC '!M75</f>
        <v>155123.3200000003</v>
      </c>
      <c r="I74" s="88">
        <f>'FY2016 RPDC '!N75</f>
        <v>7951560.3200000003</v>
      </c>
      <c r="J74" s="59">
        <v>-348036.89999999997</v>
      </c>
      <c r="K74" s="58">
        <v>-24044</v>
      </c>
      <c r="L74" s="57">
        <v>108198</v>
      </c>
      <c r="M74" s="201">
        <v>0</v>
      </c>
      <c r="N74" s="57">
        <f>RealAuthFY10!N74</f>
        <v>42156.4</v>
      </c>
      <c r="O74" s="201">
        <f>RealAuthFY10!O74</f>
        <v>0</v>
      </c>
      <c r="P74" s="59">
        <v>0</v>
      </c>
      <c r="Q74" s="59">
        <v>0</v>
      </c>
      <c r="R74" s="58">
        <f t="shared" si="7"/>
        <v>683548.92500000016</v>
      </c>
      <c r="S74" s="59">
        <f t="shared" si="8"/>
        <v>74807.574999999997</v>
      </c>
      <c r="T74" s="58">
        <f t="shared" si="9"/>
        <v>66232.22</v>
      </c>
      <c r="U74" s="59">
        <f t="shared" si="10"/>
        <v>8554422.540000001</v>
      </c>
      <c r="V74" s="206"/>
      <c r="W74" s="210">
        <v>554.07000000000005</v>
      </c>
      <c r="X74" s="211">
        <v>218414</v>
      </c>
      <c r="Y74" s="212">
        <f t="shared" si="11"/>
        <v>565.15000000000009</v>
      </c>
      <c r="Z74" s="213">
        <v>60.64</v>
      </c>
      <c r="AA74" s="58">
        <v>23904</v>
      </c>
      <c r="AB74" s="212">
        <f t="shared" si="12"/>
        <v>61.85</v>
      </c>
      <c r="AC74" s="214">
        <v>53.69</v>
      </c>
      <c r="AD74" s="213">
        <v>21165</v>
      </c>
      <c r="AE74" s="212">
        <f t="shared" si="13"/>
        <v>54.76</v>
      </c>
    </row>
    <row r="75" spans="1:31" s="51" customFormat="1" ht="11.5" x14ac:dyDescent="0.25">
      <c r="A75" s="51">
        <f>'FY2016 RPDC '!A76</f>
        <v>71</v>
      </c>
      <c r="B75" s="51">
        <f>'FY2016 RPDC '!B76</f>
        <v>1278</v>
      </c>
      <c r="C75" s="51">
        <f>'FY2016 RPDC '!C76</f>
        <v>1278</v>
      </c>
      <c r="D75" s="56" t="str">
        <f>'FY2016 RPDC '!D76</f>
        <v>CLINTON</v>
      </c>
      <c r="E75" s="97">
        <f>'FY2016 RPDC '!J76</f>
        <v>3833.6</v>
      </c>
      <c r="F75" s="87">
        <f>'FY2016 RPDC '!K76</f>
        <v>6492</v>
      </c>
      <c r="G75" s="87">
        <f>'FY2016 RPDC '!L76</f>
        <v>24887731.199999999</v>
      </c>
      <c r="H75" s="87">
        <f>'FY2016 RPDC '!M76</f>
        <v>106853.94000000134</v>
      </c>
      <c r="I75" s="88">
        <f>'FY2016 RPDC '!N76</f>
        <v>24994585.140000001</v>
      </c>
      <c r="J75" s="59">
        <v>-209125</v>
      </c>
      <c r="K75" s="58">
        <v>-11950</v>
      </c>
      <c r="L75" s="57">
        <v>113525</v>
      </c>
      <c r="M75" s="201">
        <v>17925</v>
      </c>
      <c r="N75" s="57">
        <f>RealAuthFY10!N75</f>
        <v>15060.199999999999</v>
      </c>
      <c r="O75" s="201">
        <f>RealAuthFY10!O75</f>
        <v>0</v>
      </c>
      <c r="P75" s="59">
        <v>2629</v>
      </c>
      <c r="Q75" s="59">
        <v>86040</v>
      </c>
      <c r="R75" s="58">
        <f t="shared" si="7"/>
        <v>1960579.7119999998</v>
      </c>
      <c r="S75" s="59">
        <f t="shared" si="8"/>
        <v>221812.09599999999</v>
      </c>
      <c r="T75" s="58">
        <f t="shared" si="9"/>
        <v>192178.36799999999</v>
      </c>
      <c r="U75" s="59">
        <f t="shared" si="10"/>
        <v>27383259.516000003</v>
      </c>
      <c r="V75" s="206"/>
      <c r="W75" s="210">
        <v>501.39</v>
      </c>
      <c r="X75" s="211">
        <v>335530</v>
      </c>
      <c r="Y75" s="212">
        <f t="shared" si="11"/>
        <v>511.41999999999996</v>
      </c>
      <c r="Z75" s="213">
        <v>56.73</v>
      </c>
      <c r="AA75" s="58">
        <v>37964</v>
      </c>
      <c r="AB75" s="212">
        <f t="shared" si="12"/>
        <v>57.86</v>
      </c>
      <c r="AC75" s="214">
        <v>49.15</v>
      </c>
      <c r="AD75" s="213">
        <v>32891</v>
      </c>
      <c r="AE75" s="212">
        <f t="shared" si="13"/>
        <v>50.129999999999995</v>
      </c>
    </row>
    <row r="76" spans="1:31" s="51" customFormat="1" ht="11.5" x14ac:dyDescent="0.25">
      <c r="A76" s="51" t="e">
        <f>'FY2016 RPDC '!#REF!</f>
        <v>#REF!</v>
      </c>
      <c r="B76" s="51" t="e">
        <f>'FY2016 RPDC '!#REF!</f>
        <v>#REF!</v>
      </c>
      <c r="C76" s="51" t="e">
        <f>'FY2016 RPDC '!#REF!</f>
        <v>#REF!</v>
      </c>
      <c r="D76" s="60" t="e">
        <f>'FY2016 RPDC '!#REF!</f>
        <v>#REF!</v>
      </c>
      <c r="E76" s="100" t="e">
        <f>'FY2016 RPDC '!#REF!</f>
        <v>#REF!</v>
      </c>
      <c r="F76" s="89" t="e">
        <f>'FY2016 RPDC '!#REF!</f>
        <v>#REF!</v>
      </c>
      <c r="G76" s="89" t="e">
        <f>'FY2016 RPDC '!#REF!</f>
        <v>#REF!</v>
      </c>
      <c r="H76" s="89" t="e">
        <f>'FY2016 RPDC '!#REF!</f>
        <v>#REF!</v>
      </c>
      <c r="I76" s="90" t="e">
        <f>'FY2016 RPDC '!#REF!</f>
        <v>#REF!</v>
      </c>
      <c r="J76" s="63">
        <v>-477663.3</v>
      </c>
      <c r="K76" s="62">
        <v>-35514</v>
      </c>
      <c r="L76" s="61">
        <v>1047663</v>
      </c>
      <c r="M76" s="220">
        <v>65109</v>
      </c>
      <c r="N76" s="61">
        <f>RealAuthFY10!N76</f>
        <v>83403.48</v>
      </c>
      <c r="O76" s="220">
        <f>RealAuthFY10!O76</f>
        <v>0</v>
      </c>
      <c r="P76" s="63">
        <v>3906.54</v>
      </c>
      <c r="Q76" s="63">
        <v>0</v>
      </c>
      <c r="R76" s="62" t="e">
        <f t="shared" si="7"/>
        <v>#REF!</v>
      </c>
      <c r="S76" s="63" t="e">
        <f t="shared" si="8"/>
        <v>#REF!</v>
      </c>
      <c r="T76" s="62" t="e">
        <f t="shared" si="9"/>
        <v>#REF!</v>
      </c>
      <c r="U76" s="63" t="e">
        <f t="shared" si="10"/>
        <v>#REF!</v>
      </c>
      <c r="V76" s="221"/>
      <c r="W76" s="222">
        <v>499.58</v>
      </c>
      <c r="X76" s="223">
        <v>719145</v>
      </c>
      <c r="Y76" s="224">
        <f t="shared" si="11"/>
        <v>509.57</v>
      </c>
      <c r="Z76" s="225">
        <v>53.93</v>
      </c>
      <c r="AA76" s="62">
        <v>77632</v>
      </c>
      <c r="AB76" s="224">
        <f t="shared" si="12"/>
        <v>55.01</v>
      </c>
      <c r="AC76" s="226">
        <v>47.09</v>
      </c>
      <c r="AD76" s="225">
        <v>67786</v>
      </c>
      <c r="AE76" s="224">
        <f t="shared" si="13"/>
        <v>48.03</v>
      </c>
    </row>
    <row r="77" spans="1:31" s="51" customFormat="1" ht="11.5" x14ac:dyDescent="0.25">
      <c r="A77" s="51">
        <f>'FY2016 RPDC '!A77</f>
        <v>72</v>
      </c>
      <c r="B77" s="51">
        <f>'FY2016 RPDC '!B77</f>
        <v>1332</v>
      </c>
      <c r="C77" s="51">
        <f>'FY2016 RPDC '!C77</f>
        <v>1332</v>
      </c>
      <c r="D77" s="56" t="str">
        <f>'FY2016 RPDC '!D77</f>
        <v>COLFAX-MINGO</v>
      </c>
      <c r="E77" s="97">
        <f>'FY2016 RPDC '!J77</f>
        <v>746.3</v>
      </c>
      <c r="F77" s="87">
        <f>'FY2016 RPDC '!K77</f>
        <v>6446</v>
      </c>
      <c r="G77" s="87">
        <f>'FY2016 RPDC '!L77</f>
        <v>4810649.8</v>
      </c>
      <c r="H77" s="87">
        <f>'FY2016 RPDC '!M77</f>
        <v>0</v>
      </c>
      <c r="I77" s="88">
        <f>'FY2016 RPDC '!N77</f>
        <v>4810649.8</v>
      </c>
      <c r="J77" s="59">
        <v>-523587</v>
      </c>
      <c r="K77" s="58">
        <v>-88245</v>
      </c>
      <c r="L77" s="57">
        <v>835386</v>
      </c>
      <c r="M77" s="201">
        <v>17649</v>
      </c>
      <c r="N77" s="57">
        <f>RealAuthFY10!N77</f>
        <v>31377.920000000002</v>
      </c>
      <c r="O77" s="201">
        <f>RealAuthFY10!O77</f>
        <v>0</v>
      </c>
      <c r="P77" s="59">
        <v>0</v>
      </c>
      <c r="Q77" s="59">
        <v>310622.39999999997</v>
      </c>
      <c r="R77" s="58">
        <f t="shared" si="7"/>
        <v>659695</v>
      </c>
      <c r="S77" s="59">
        <f t="shared" si="8"/>
        <v>72053</v>
      </c>
      <c r="T77" s="58">
        <f t="shared" si="9"/>
        <v>74591</v>
      </c>
      <c r="U77" s="59">
        <f t="shared" si="10"/>
        <v>6200192.1200000001</v>
      </c>
      <c r="V77" s="206"/>
      <c r="W77" s="210">
        <v>475.73</v>
      </c>
      <c r="X77" s="211">
        <v>659695</v>
      </c>
      <c r="Y77" s="212">
        <f t="shared" si="11"/>
        <v>485.24</v>
      </c>
      <c r="Z77" s="213">
        <v>51.96</v>
      </c>
      <c r="AA77" s="58">
        <v>72053</v>
      </c>
      <c r="AB77" s="212">
        <f t="shared" si="12"/>
        <v>53</v>
      </c>
      <c r="AC77" s="214">
        <v>53.79</v>
      </c>
      <c r="AD77" s="213">
        <v>74591</v>
      </c>
      <c r="AE77" s="212">
        <f t="shared" si="13"/>
        <v>54.87</v>
      </c>
    </row>
    <row r="78" spans="1:31" s="51" customFormat="1" ht="11.5" x14ac:dyDescent="0.25">
      <c r="A78" s="51">
        <f>'FY2016 RPDC '!A78</f>
        <v>73</v>
      </c>
      <c r="B78" s="51">
        <f>'FY2016 RPDC '!B78</f>
        <v>1337</v>
      </c>
      <c r="C78" s="51">
        <f>'FY2016 RPDC '!C78</f>
        <v>1337</v>
      </c>
      <c r="D78" s="56" t="str">
        <f>'FY2016 RPDC '!D78</f>
        <v>COLLEGE</v>
      </c>
      <c r="E78" s="97">
        <f>'FY2016 RPDC '!J78</f>
        <v>4800.8999999999996</v>
      </c>
      <c r="F78" s="87">
        <f>'FY2016 RPDC '!K78</f>
        <v>6446</v>
      </c>
      <c r="G78" s="87">
        <f>'FY2016 RPDC '!L78</f>
        <v>30946601.399999999</v>
      </c>
      <c r="H78" s="87">
        <f>'FY2016 RPDC '!M78</f>
        <v>0</v>
      </c>
      <c r="I78" s="88">
        <f>'FY2016 RPDC '!N78</f>
        <v>30946601.399999999</v>
      </c>
      <c r="J78" s="59">
        <v>-153270</v>
      </c>
      <c r="K78" s="58">
        <v>-200430</v>
      </c>
      <c r="L78" s="57">
        <v>11790</v>
      </c>
      <c r="M78" s="201">
        <v>0</v>
      </c>
      <c r="N78" s="57">
        <f>RealAuthFY10!N78</f>
        <v>11675.6</v>
      </c>
      <c r="O78" s="201">
        <f>RealAuthFY10!O78</f>
        <v>46240</v>
      </c>
      <c r="P78" s="59">
        <v>0</v>
      </c>
      <c r="Q78" s="59">
        <v>0</v>
      </c>
      <c r="R78" s="58">
        <f t="shared" si="7"/>
        <v>2231362.3020000001</v>
      </c>
      <c r="S78" s="59">
        <f t="shared" si="8"/>
        <v>206678.745</v>
      </c>
      <c r="T78" s="58">
        <f t="shared" si="9"/>
        <v>301304.48399999994</v>
      </c>
      <c r="U78" s="59">
        <f t="shared" si="10"/>
        <v>33401952.531000003</v>
      </c>
      <c r="V78" s="206"/>
      <c r="W78" s="210">
        <v>455.67</v>
      </c>
      <c r="X78" s="211">
        <v>41922</v>
      </c>
      <c r="Y78" s="212">
        <f t="shared" si="11"/>
        <v>464.78000000000003</v>
      </c>
      <c r="Z78" s="213">
        <v>42.21</v>
      </c>
      <c r="AA78" s="58">
        <v>3883</v>
      </c>
      <c r="AB78" s="212">
        <f t="shared" si="12"/>
        <v>43.050000000000004</v>
      </c>
      <c r="AC78" s="214">
        <v>61.53</v>
      </c>
      <c r="AD78" s="213">
        <v>5661</v>
      </c>
      <c r="AE78" s="212">
        <f t="shared" si="13"/>
        <v>62.76</v>
      </c>
    </row>
    <row r="79" spans="1:31" s="51" customFormat="1" ht="11.5" x14ac:dyDescent="0.25">
      <c r="A79" s="51">
        <f>'FY2016 RPDC '!A79</f>
        <v>74</v>
      </c>
      <c r="B79" s="51">
        <f>'FY2016 RPDC '!B79</f>
        <v>1350</v>
      </c>
      <c r="C79" s="51">
        <f>'FY2016 RPDC '!C79</f>
        <v>1350</v>
      </c>
      <c r="D79" s="56" t="str">
        <f>'FY2016 RPDC '!D79</f>
        <v>COLLINS-MAXWELL</v>
      </c>
      <c r="E79" s="97">
        <f>'FY2016 RPDC '!J79</f>
        <v>478.7</v>
      </c>
      <c r="F79" s="87">
        <f>'FY2016 RPDC '!K79</f>
        <v>6446</v>
      </c>
      <c r="G79" s="87">
        <f>'FY2016 RPDC '!L79</f>
        <v>3085700.1999999997</v>
      </c>
      <c r="H79" s="87">
        <f>'FY2016 RPDC '!M79</f>
        <v>50688.150000000373</v>
      </c>
      <c r="I79" s="88">
        <f>'FY2016 RPDC '!N79</f>
        <v>3136388.35</v>
      </c>
      <c r="J79" s="59">
        <v>-1449047.6</v>
      </c>
      <c r="K79" s="58">
        <v>-118580</v>
      </c>
      <c r="L79" s="57">
        <v>284592</v>
      </c>
      <c r="M79" s="201">
        <v>83006</v>
      </c>
      <c r="N79" s="57">
        <f>RealAuthFY10!N79</f>
        <v>0</v>
      </c>
      <c r="O79" s="201">
        <f>RealAuthFY10!O79</f>
        <v>0</v>
      </c>
      <c r="P79" s="59">
        <v>36522.639999999999</v>
      </c>
      <c r="Q79" s="59">
        <v>999629.4</v>
      </c>
      <c r="R79" s="58">
        <f t="shared" si="7"/>
        <v>2119694</v>
      </c>
      <c r="S79" s="59">
        <f t="shared" si="8"/>
        <v>244938</v>
      </c>
      <c r="T79" s="58">
        <f t="shared" si="9"/>
        <v>288483</v>
      </c>
      <c r="U79" s="59">
        <f t="shared" si="10"/>
        <v>5625625.79</v>
      </c>
      <c r="V79" s="206"/>
      <c r="W79" s="210">
        <v>498.47</v>
      </c>
      <c r="X79" s="211">
        <v>2119694</v>
      </c>
      <c r="Y79" s="212">
        <f t="shared" si="11"/>
        <v>508.44000000000005</v>
      </c>
      <c r="Z79" s="213">
        <v>57.6</v>
      </c>
      <c r="AA79" s="58">
        <v>244938</v>
      </c>
      <c r="AB79" s="212">
        <f t="shared" si="12"/>
        <v>58.75</v>
      </c>
      <c r="AC79" s="214">
        <v>67.84</v>
      </c>
      <c r="AD79" s="213">
        <v>288483</v>
      </c>
      <c r="AE79" s="212">
        <f t="shared" si="13"/>
        <v>69.2</v>
      </c>
    </row>
    <row r="80" spans="1:31" s="51" customFormat="1" ht="11.5" x14ac:dyDescent="0.25">
      <c r="A80" s="51">
        <f>'FY2016 RPDC '!A80</f>
        <v>75</v>
      </c>
      <c r="B80" s="51">
        <f>'FY2016 RPDC '!B80</f>
        <v>1359</v>
      </c>
      <c r="C80" s="51">
        <f>'FY2016 RPDC '!C80</f>
        <v>1359</v>
      </c>
      <c r="D80" s="56" t="str">
        <f>'FY2016 RPDC '!D80</f>
        <v>COLO-NESCO</v>
      </c>
      <c r="E80" s="97">
        <f>'FY2016 RPDC '!J80</f>
        <v>522.6</v>
      </c>
      <c r="F80" s="87">
        <f>'FY2016 RPDC '!K80</f>
        <v>6469</v>
      </c>
      <c r="G80" s="87">
        <f>'FY2016 RPDC '!L80</f>
        <v>3380699.4000000004</v>
      </c>
      <c r="H80" s="87">
        <f>'FY2016 RPDC '!M80</f>
        <v>26426.519999999553</v>
      </c>
      <c r="I80" s="88">
        <f>'FY2016 RPDC '!N80</f>
        <v>3407125.92</v>
      </c>
      <c r="J80" s="59">
        <v>-341214</v>
      </c>
      <c r="K80" s="58">
        <v>-5883</v>
      </c>
      <c r="L80" s="57">
        <v>123543</v>
      </c>
      <c r="M80" s="201">
        <v>0</v>
      </c>
      <c r="N80" s="57">
        <f>RealAuthFY10!N80</f>
        <v>40376</v>
      </c>
      <c r="O80" s="201">
        <f>RealAuthFY10!O80</f>
        <v>0</v>
      </c>
      <c r="P80" s="59">
        <v>0</v>
      </c>
      <c r="Q80" s="59">
        <v>0</v>
      </c>
      <c r="R80" s="58">
        <f t="shared" si="7"/>
        <v>430034</v>
      </c>
      <c r="S80" s="59">
        <f t="shared" si="8"/>
        <v>40996</v>
      </c>
      <c r="T80" s="58">
        <f t="shared" si="9"/>
        <v>48796</v>
      </c>
      <c r="U80" s="59">
        <f t="shared" si="10"/>
        <v>3743773.92</v>
      </c>
      <c r="V80" s="206"/>
      <c r="W80" s="210">
        <v>496.69</v>
      </c>
      <c r="X80" s="211">
        <v>430034</v>
      </c>
      <c r="Y80" s="212">
        <f t="shared" si="11"/>
        <v>506.62</v>
      </c>
      <c r="Z80" s="213">
        <v>47.35</v>
      </c>
      <c r="AA80" s="58">
        <v>40996</v>
      </c>
      <c r="AB80" s="212">
        <f t="shared" si="12"/>
        <v>48.300000000000004</v>
      </c>
      <c r="AC80" s="214">
        <v>56.36</v>
      </c>
      <c r="AD80" s="213">
        <v>48796</v>
      </c>
      <c r="AE80" s="212">
        <f t="shared" si="13"/>
        <v>57.49</v>
      </c>
    </row>
    <row r="81" spans="1:31" s="51" customFormat="1" ht="11.5" x14ac:dyDescent="0.25">
      <c r="A81" s="51">
        <f>'FY2016 RPDC '!A81</f>
        <v>76</v>
      </c>
      <c r="B81" s="51">
        <f>'FY2016 RPDC '!B81</f>
        <v>1368</v>
      </c>
      <c r="C81" s="51">
        <f>'FY2016 RPDC '!C81</f>
        <v>1368</v>
      </c>
      <c r="D81" s="60" t="str">
        <f>'FY2016 RPDC '!D81</f>
        <v>COLUMBUS</v>
      </c>
      <c r="E81" s="100">
        <f>'FY2016 RPDC '!J81</f>
        <v>816.1</v>
      </c>
      <c r="F81" s="89">
        <f>'FY2016 RPDC '!K81</f>
        <v>6446</v>
      </c>
      <c r="G81" s="89">
        <f>'FY2016 RPDC '!L81</f>
        <v>5260580.6000000006</v>
      </c>
      <c r="H81" s="89">
        <f>'FY2016 RPDC '!M81</f>
        <v>0</v>
      </c>
      <c r="I81" s="90">
        <f>'FY2016 RPDC '!N81</f>
        <v>5260580.6000000006</v>
      </c>
      <c r="J81" s="63">
        <v>-1116005.0999999999</v>
      </c>
      <c r="K81" s="62">
        <v>-47064</v>
      </c>
      <c r="L81" s="61">
        <v>2359671.3000000003</v>
      </c>
      <c r="M81" s="220">
        <v>300033</v>
      </c>
      <c r="N81" s="61">
        <f>RealAuthFY10!N81</f>
        <v>92922.48</v>
      </c>
      <c r="O81" s="220">
        <f>RealAuthFY10!O81</f>
        <v>0</v>
      </c>
      <c r="P81" s="63">
        <v>88009.680000000008</v>
      </c>
      <c r="Q81" s="63">
        <v>829503</v>
      </c>
      <c r="R81" s="62">
        <f t="shared" si="7"/>
        <v>1926795</v>
      </c>
      <c r="S81" s="63">
        <f t="shared" si="8"/>
        <v>241580</v>
      </c>
      <c r="T81" s="62">
        <f t="shared" si="9"/>
        <v>251128</v>
      </c>
      <c r="U81" s="63">
        <f t="shared" si="10"/>
        <v>10187153.960000001</v>
      </c>
      <c r="V81" s="221"/>
      <c r="W81" s="222">
        <v>468.18</v>
      </c>
      <c r="X81" s="223">
        <v>1926795</v>
      </c>
      <c r="Y81" s="224">
        <f t="shared" si="11"/>
        <v>477.54</v>
      </c>
      <c r="Z81" s="225">
        <v>58.7</v>
      </c>
      <c r="AA81" s="62">
        <v>241580</v>
      </c>
      <c r="AB81" s="224">
        <f t="shared" si="12"/>
        <v>59.870000000000005</v>
      </c>
      <c r="AC81" s="226">
        <v>61.02</v>
      </c>
      <c r="AD81" s="225">
        <v>251128</v>
      </c>
      <c r="AE81" s="224">
        <f t="shared" si="13"/>
        <v>62.24</v>
      </c>
    </row>
    <row r="82" spans="1:31" s="51" customFormat="1" ht="11.5" x14ac:dyDescent="0.25">
      <c r="A82" s="51">
        <f>'FY2016 RPDC '!A82</f>
        <v>77</v>
      </c>
      <c r="B82" s="51">
        <f>'FY2016 RPDC '!B82</f>
        <v>1413</v>
      </c>
      <c r="C82" s="51">
        <f>'FY2016 RPDC '!C82</f>
        <v>1413</v>
      </c>
      <c r="D82" s="56" t="str">
        <f>'FY2016 RPDC '!D82</f>
        <v>COON RAPIDS-BAYARD</v>
      </c>
      <c r="E82" s="97">
        <f>'FY2016 RPDC '!J82</f>
        <v>390.5</v>
      </c>
      <c r="F82" s="87">
        <f>'FY2016 RPDC '!K82</f>
        <v>6593</v>
      </c>
      <c r="G82" s="87">
        <f>'FY2016 RPDC '!L82</f>
        <v>2574566.5</v>
      </c>
      <c r="H82" s="87">
        <f>'FY2016 RPDC '!M82</f>
        <v>63921.14000000013</v>
      </c>
      <c r="I82" s="88">
        <f>'FY2016 RPDC '!N82</f>
        <v>2638487.64</v>
      </c>
      <c r="J82" s="59">
        <v>-300033</v>
      </c>
      <c r="K82" s="58">
        <v>-29415</v>
      </c>
      <c r="L82" s="57">
        <v>70596</v>
      </c>
      <c r="M82" s="201">
        <v>11766</v>
      </c>
      <c r="N82" s="57">
        <f>RealAuthFY10!N82</f>
        <v>14362.320000000002</v>
      </c>
      <c r="O82" s="201">
        <f>RealAuthFY10!O82</f>
        <v>0</v>
      </c>
      <c r="P82" s="59">
        <v>0</v>
      </c>
      <c r="Q82" s="59">
        <v>0</v>
      </c>
      <c r="R82" s="58">
        <f t="shared" si="7"/>
        <v>274142</v>
      </c>
      <c r="S82" s="59">
        <f t="shared" si="8"/>
        <v>27505</v>
      </c>
      <c r="T82" s="58">
        <f t="shared" si="9"/>
        <v>30067</v>
      </c>
      <c r="U82" s="59">
        <f t="shared" si="10"/>
        <v>2737477.96</v>
      </c>
      <c r="V82" s="206"/>
      <c r="W82" s="210">
        <v>515.79</v>
      </c>
      <c r="X82" s="211">
        <v>274142</v>
      </c>
      <c r="Y82" s="212">
        <f t="shared" si="11"/>
        <v>526.11</v>
      </c>
      <c r="Z82" s="213">
        <v>51.75</v>
      </c>
      <c r="AA82" s="58">
        <v>27505</v>
      </c>
      <c r="AB82" s="212">
        <f t="shared" si="12"/>
        <v>52.79</v>
      </c>
      <c r="AC82" s="214">
        <v>56.57</v>
      </c>
      <c r="AD82" s="213">
        <v>30067</v>
      </c>
      <c r="AE82" s="212">
        <f t="shared" si="13"/>
        <v>57.7</v>
      </c>
    </row>
    <row r="83" spans="1:31" s="51" customFormat="1" ht="11.5" x14ac:dyDescent="0.25">
      <c r="A83" s="51">
        <f>'FY2016 RPDC '!A83</f>
        <v>78</v>
      </c>
      <c r="B83" s="51">
        <f>'FY2016 RPDC '!B83</f>
        <v>1431</v>
      </c>
      <c r="C83" s="51">
        <f>'FY2016 RPDC '!C83</f>
        <v>1431</v>
      </c>
      <c r="D83" s="56" t="str">
        <f>'FY2016 RPDC '!D83</f>
        <v>CORNING</v>
      </c>
      <c r="E83" s="97">
        <f>'FY2016 RPDC '!J83</f>
        <v>406.5</v>
      </c>
      <c r="F83" s="87">
        <f>'FY2016 RPDC '!K83</f>
        <v>6493</v>
      </c>
      <c r="G83" s="87">
        <f>'FY2016 RPDC '!L83</f>
        <v>2639404.5</v>
      </c>
      <c r="H83" s="87">
        <f>'FY2016 RPDC '!M83</f>
        <v>67388.430000000168</v>
      </c>
      <c r="I83" s="88">
        <f>'FY2016 RPDC '!N83</f>
        <v>2706792.93</v>
      </c>
      <c r="J83" s="59">
        <v>-250414.4</v>
      </c>
      <c r="K83" s="58">
        <v>-29530</v>
      </c>
      <c r="L83" s="57">
        <v>124026</v>
      </c>
      <c r="M83" s="201">
        <v>0</v>
      </c>
      <c r="N83" s="57">
        <f>RealAuthFY10!N83</f>
        <v>30923.94</v>
      </c>
      <c r="O83" s="201">
        <f>RealAuthFY10!O83</f>
        <v>0</v>
      </c>
      <c r="P83" s="59">
        <v>0</v>
      </c>
      <c r="Q83" s="59">
        <v>0</v>
      </c>
      <c r="R83" s="58">
        <f t="shared" si="7"/>
        <v>259108</v>
      </c>
      <c r="S83" s="59">
        <f t="shared" si="8"/>
        <v>25385</v>
      </c>
      <c r="T83" s="58">
        <f t="shared" si="9"/>
        <v>26818</v>
      </c>
      <c r="U83" s="59">
        <f t="shared" si="10"/>
        <v>2893109.47</v>
      </c>
      <c r="V83" s="206"/>
      <c r="W83" s="210">
        <v>546.17999999999995</v>
      </c>
      <c r="X83" s="211">
        <v>259108</v>
      </c>
      <c r="Y83" s="212">
        <f t="shared" si="11"/>
        <v>557.09999999999991</v>
      </c>
      <c r="Z83" s="213">
        <v>53.51</v>
      </c>
      <c r="AA83" s="58">
        <v>25385</v>
      </c>
      <c r="AB83" s="212">
        <f t="shared" si="12"/>
        <v>54.58</v>
      </c>
      <c r="AC83" s="214">
        <v>56.53</v>
      </c>
      <c r="AD83" s="213">
        <v>26818</v>
      </c>
      <c r="AE83" s="212">
        <f t="shared" si="13"/>
        <v>57.660000000000004</v>
      </c>
    </row>
    <row r="84" spans="1:31" s="51" customFormat="1" ht="11.5" x14ac:dyDescent="0.25">
      <c r="A84" s="51">
        <f>'FY2016 RPDC '!A84</f>
        <v>79</v>
      </c>
      <c r="B84" s="51">
        <f>'FY2016 RPDC '!B84</f>
        <v>1449</v>
      </c>
      <c r="C84" s="51">
        <f>'FY2016 RPDC '!C84</f>
        <v>1449</v>
      </c>
      <c r="D84" s="56" t="str">
        <f>'FY2016 RPDC '!D84</f>
        <v>CORWITH-WESLEY</v>
      </c>
      <c r="E84" s="97">
        <f>'FY2016 RPDC '!J84</f>
        <v>0</v>
      </c>
      <c r="F84" s="87">
        <f>'FY2016 RPDC '!K84</f>
        <v>0</v>
      </c>
      <c r="G84" s="87">
        <f>'FY2016 RPDC '!L84</f>
        <v>0</v>
      </c>
      <c r="H84" s="87">
        <f>'FY2016 RPDC '!M84</f>
        <v>0</v>
      </c>
      <c r="I84" s="88">
        <f>'FY2016 RPDC '!N84</f>
        <v>0</v>
      </c>
      <c r="J84" s="59">
        <v>-404162.10000000003</v>
      </c>
      <c r="K84" s="58">
        <v>-5883</v>
      </c>
      <c r="L84" s="57">
        <v>111777</v>
      </c>
      <c r="M84" s="201">
        <v>5883</v>
      </c>
      <c r="N84" s="57">
        <f>RealAuthFY10!N84</f>
        <v>54046.159999999996</v>
      </c>
      <c r="O84" s="201">
        <f>RealAuthFY10!O84</f>
        <v>0</v>
      </c>
      <c r="P84" s="59">
        <v>157899.72</v>
      </c>
      <c r="Q84" s="59">
        <v>0</v>
      </c>
      <c r="R84" s="58">
        <f t="shared" si="7"/>
        <v>526502</v>
      </c>
      <c r="S84" s="59">
        <f t="shared" si="8"/>
        <v>63160</v>
      </c>
      <c r="T84" s="58">
        <f t="shared" si="9"/>
        <v>65010</v>
      </c>
      <c r="U84" s="59">
        <f t="shared" si="10"/>
        <v>574232.78</v>
      </c>
      <c r="V84" s="206"/>
      <c r="W84" s="210">
        <v>532.25</v>
      </c>
      <c r="X84" s="211">
        <v>526502</v>
      </c>
      <c r="Y84" s="212">
        <f t="shared" si="11"/>
        <v>542.9</v>
      </c>
      <c r="Z84" s="213">
        <v>63.85</v>
      </c>
      <c r="AA84" s="58">
        <v>63160</v>
      </c>
      <c r="AB84" s="212">
        <f t="shared" si="12"/>
        <v>65.13</v>
      </c>
      <c r="AC84" s="214">
        <v>65.72</v>
      </c>
      <c r="AD84" s="213">
        <v>65010</v>
      </c>
      <c r="AE84" s="212">
        <f t="shared" si="13"/>
        <v>67.03</v>
      </c>
    </row>
    <row r="85" spans="1:31" s="51" customFormat="1" ht="11.5" x14ac:dyDescent="0.25">
      <c r="A85" s="51">
        <f>'FY2016 RPDC '!A85</f>
        <v>80</v>
      </c>
      <c r="B85" s="51">
        <f>'FY2016 RPDC '!B85</f>
        <v>1476</v>
      </c>
      <c r="C85" s="51">
        <f>'FY2016 RPDC '!C85</f>
        <v>1476</v>
      </c>
      <c r="D85" s="56" t="str">
        <f>'FY2016 RPDC '!D85</f>
        <v>COUNCIL BLUFFS</v>
      </c>
      <c r="E85" s="97">
        <f>'FY2016 RPDC '!J85</f>
        <v>9101.5</v>
      </c>
      <c r="F85" s="87">
        <f>'FY2016 RPDC '!K85</f>
        <v>6515</v>
      </c>
      <c r="G85" s="87">
        <f>'FY2016 RPDC '!L85</f>
        <v>59296272.5</v>
      </c>
      <c r="H85" s="87">
        <f>'FY2016 RPDC '!M85</f>
        <v>0</v>
      </c>
      <c r="I85" s="88">
        <f>'FY2016 RPDC '!N85</f>
        <v>59296272.5</v>
      </c>
      <c r="J85" s="59">
        <v>-235170</v>
      </c>
      <c r="K85" s="58">
        <v>-18090</v>
      </c>
      <c r="L85" s="57">
        <v>90450</v>
      </c>
      <c r="M85" s="201">
        <v>0</v>
      </c>
      <c r="N85" s="57">
        <f>RealAuthFY10!N85</f>
        <v>64355.200000000004</v>
      </c>
      <c r="O85" s="201">
        <f>RealAuthFY10!O85</f>
        <v>0</v>
      </c>
      <c r="P85" s="59">
        <v>10612.8</v>
      </c>
      <c r="Q85" s="59">
        <v>75978</v>
      </c>
      <c r="R85" s="58">
        <f t="shared" si="7"/>
        <v>5326015.7700000005</v>
      </c>
      <c r="S85" s="59">
        <f t="shared" si="8"/>
        <v>564566.04500000004</v>
      </c>
      <c r="T85" s="58">
        <f t="shared" si="9"/>
        <v>604794.67500000005</v>
      </c>
      <c r="U85" s="59">
        <f t="shared" si="10"/>
        <v>65779784.990000002</v>
      </c>
      <c r="V85" s="206"/>
      <c r="W85" s="210">
        <v>573.71</v>
      </c>
      <c r="X85" s="211">
        <v>254957</v>
      </c>
      <c r="Y85" s="212">
        <f t="shared" si="11"/>
        <v>585.18000000000006</v>
      </c>
      <c r="Z85" s="213">
        <v>60.81</v>
      </c>
      <c r="AA85" s="58">
        <v>27024</v>
      </c>
      <c r="AB85" s="212">
        <f t="shared" si="12"/>
        <v>62.03</v>
      </c>
      <c r="AC85" s="214">
        <v>65.150000000000006</v>
      </c>
      <c r="AD85" s="213">
        <v>28953</v>
      </c>
      <c r="AE85" s="212">
        <f t="shared" si="13"/>
        <v>66.45</v>
      </c>
    </row>
    <row r="86" spans="1:31" s="51" customFormat="1" ht="11.5" x14ac:dyDescent="0.25">
      <c r="A86" s="51">
        <f>'FY2016 RPDC '!A86</f>
        <v>81</v>
      </c>
      <c r="B86" s="51">
        <f>'FY2016 RPDC '!B86</f>
        <v>1503</v>
      </c>
      <c r="C86" s="51">
        <f>'FY2016 RPDC '!C86</f>
        <v>1503</v>
      </c>
      <c r="D86" s="60" t="str">
        <f>'FY2016 RPDC '!D86</f>
        <v>CRESTON</v>
      </c>
      <c r="E86" s="100">
        <f>'FY2016 RPDC '!J86</f>
        <v>1396.8</v>
      </c>
      <c r="F86" s="89">
        <f>'FY2016 RPDC '!K86</f>
        <v>6446</v>
      </c>
      <c r="G86" s="89">
        <f>'FY2016 RPDC '!L86</f>
        <v>9003772.7999999989</v>
      </c>
      <c r="H86" s="89">
        <f>'FY2016 RPDC '!M86</f>
        <v>161707.53000000119</v>
      </c>
      <c r="I86" s="90">
        <f>'FY2016 RPDC '!N86</f>
        <v>9165480.3300000001</v>
      </c>
      <c r="J86" s="63">
        <v>-94880</v>
      </c>
      <c r="K86" s="62">
        <v>-11860</v>
      </c>
      <c r="L86" s="61">
        <v>207550</v>
      </c>
      <c r="M86" s="220">
        <v>29650</v>
      </c>
      <c r="N86" s="61">
        <f>RealAuthFY10!N86</f>
        <v>100483.20000000001</v>
      </c>
      <c r="O86" s="220">
        <f>RealAuthFY10!O86</f>
        <v>58150</v>
      </c>
      <c r="P86" s="63">
        <v>5218.3999999999996</v>
      </c>
      <c r="Q86" s="63">
        <v>88950</v>
      </c>
      <c r="R86" s="62">
        <f t="shared" si="7"/>
        <v>826486.56</v>
      </c>
      <c r="S86" s="63">
        <f t="shared" si="8"/>
        <v>81936.287999999986</v>
      </c>
      <c r="T86" s="62">
        <f t="shared" si="9"/>
        <v>98222.975999999981</v>
      </c>
      <c r="U86" s="63">
        <f t="shared" si="10"/>
        <v>10555387.754000001</v>
      </c>
      <c r="V86" s="221"/>
      <c r="W86" s="222">
        <v>580.1</v>
      </c>
      <c r="X86" s="223">
        <v>275954</v>
      </c>
      <c r="Y86" s="224">
        <f t="shared" si="11"/>
        <v>591.70000000000005</v>
      </c>
      <c r="Z86" s="225">
        <v>57.51</v>
      </c>
      <c r="AA86" s="62">
        <v>27358</v>
      </c>
      <c r="AB86" s="224">
        <f t="shared" si="12"/>
        <v>58.66</v>
      </c>
      <c r="AC86" s="226">
        <v>68.94</v>
      </c>
      <c r="AD86" s="225">
        <v>32795</v>
      </c>
      <c r="AE86" s="224">
        <f t="shared" si="13"/>
        <v>70.319999999999993</v>
      </c>
    </row>
    <row r="87" spans="1:31" s="51" customFormat="1" ht="11.5" x14ac:dyDescent="0.25">
      <c r="A87" s="51">
        <f>'FY2016 RPDC '!A87</f>
        <v>82</v>
      </c>
      <c r="B87" s="51">
        <f>'FY2016 RPDC '!B87</f>
        <v>1576</v>
      </c>
      <c r="C87" s="51">
        <f>'FY2016 RPDC '!C87</f>
        <v>1576</v>
      </c>
      <c r="D87" s="56" t="str">
        <f>'FY2016 RPDC '!D87</f>
        <v>DALLAS CENTER-GRIMES</v>
      </c>
      <c r="E87" s="97">
        <f>'FY2016 RPDC '!J87</f>
        <v>2351.5</v>
      </c>
      <c r="F87" s="87">
        <f>'FY2016 RPDC '!K87</f>
        <v>6446</v>
      </c>
      <c r="G87" s="87">
        <f>'FY2016 RPDC '!L87</f>
        <v>15157769</v>
      </c>
      <c r="H87" s="87">
        <f>'FY2016 RPDC '!M87</f>
        <v>0</v>
      </c>
      <c r="I87" s="88">
        <f>'FY2016 RPDC '!N87</f>
        <v>15157769</v>
      </c>
      <c r="J87" s="59">
        <v>-60580</v>
      </c>
      <c r="K87" s="58">
        <v>-339248</v>
      </c>
      <c r="L87" s="57">
        <v>18174</v>
      </c>
      <c r="M87" s="201">
        <v>169624</v>
      </c>
      <c r="N87" s="57">
        <f>RealAuthFY10!N87</f>
        <v>11767.14</v>
      </c>
      <c r="O87" s="201">
        <f>RealAuthFY10!O87</f>
        <v>47544</v>
      </c>
      <c r="P87" s="59">
        <v>0</v>
      </c>
      <c r="Q87" s="59">
        <v>0</v>
      </c>
      <c r="R87" s="58">
        <f t="shared" si="7"/>
        <v>1991508.865</v>
      </c>
      <c r="S87" s="59">
        <f t="shared" si="8"/>
        <v>251822.13499999998</v>
      </c>
      <c r="T87" s="58">
        <f t="shared" si="9"/>
        <v>179889.75</v>
      </c>
      <c r="U87" s="59">
        <f t="shared" si="10"/>
        <v>17428270.890000001</v>
      </c>
      <c r="V87" s="206"/>
      <c r="W87" s="210">
        <v>830.3</v>
      </c>
      <c r="X87" s="211">
        <v>111260</v>
      </c>
      <c r="Y87" s="212">
        <f t="shared" si="11"/>
        <v>846.91</v>
      </c>
      <c r="Z87" s="213">
        <v>104.99</v>
      </c>
      <c r="AA87" s="58">
        <v>14069</v>
      </c>
      <c r="AB87" s="212">
        <f t="shared" si="12"/>
        <v>107.08999999999999</v>
      </c>
      <c r="AC87" s="214">
        <v>75</v>
      </c>
      <c r="AD87" s="213">
        <v>10050</v>
      </c>
      <c r="AE87" s="212">
        <f t="shared" si="13"/>
        <v>76.5</v>
      </c>
    </row>
    <row r="88" spans="1:31" s="51" customFormat="1" ht="11.5" x14ac:dyDescent="0.25">
      <c r="A88" s="51">
        <f>'FY2016 RPDC '!A88</f>
        <v>83</v>
      </c>
      <c r="B88" s="51">
        <f>'FY2016 RPDC '!B88</f>
        <v>1602</v>
      </c>
      <c r="C88" s="51">
        <f>'FY2016 RPDC '!C88</f>
        <v>1602</v>
      </c>
      <c r="D88" s="56" t="str">
        <f>'FY2016 RPDC '!D88</f>
        <v>DANVILLE</v>
      </c>
      <c r="E88" s="97">
        <f>'FY2016 RPDC '!J88</f>
        <v>495.2</v>
      </c>
      <c r="F88" s="87">
        <f>'FY2016 RPDC '!K88</f>
        <v>6446</v>
      </c>
      <c r="G88" s="87">
        <f>'FY2016 RPDC '!L88</f>
        <v>3192059.1999999997</v>
      </c>
      <c r="H88" s="87">
        <f>'FY2016 RPDC '!M88</f>
        <v>0</v>
      </c>
      <c r="I88" s="88">
        <f>'FY2016 RPDC '!N88</f>
        <v>3192059.1999999997</v>
      </c>
      <c r="J88" s="59">
        <v>-3168844.8</v>
      </c>
      <c r="K88" s="58">
        <v>-214272</v>
      </c>
      <c r="L88" s="57">
        <v>970176</v>
      </c>
      <c r="M88" s="201">
        <v>315456</v>
      </c>
      <c r="N88" s="57">
        <f>RealAuthFY10!N88</f>
        <v>335160.54000000004</v>
      </c>
      <c r="O88" s="201">
        <f>RealAuthFY10!O88</f>
        <v>0</v>
      </c>
      <c r="P88" s="59">
        <v>505443.84000000003</v>
      </c>
      <c r="Q88" s="59">
        <v>996364.80000000005</v>
      </c>
      <c r="R88" s="58">
        <f t="shared" si="7"/>
        <v>4369070</v>
      </c>
      <c r="S88" s="59">
        <f t="shared" si="8"/>
        <v>509250</v>
      </c>
      <c r="T88" s="58">
        <f t="shared" si="9"/>
        <v>668253</v>
      </c>
      <c r="U88" s="59">
        <f t="shared" si="10"/>
        <v>8478116.5800000001</v>
      </c>
      <c r="V88" s="206"/>
      <c r="W88" s="210">
        <v>474.27</v>
      </c>
      <c r="X88" s="211">
        <v>4369070</v>
      </c>
      <c r="Y88" s="212">
        <f t="shared" si="11"/>
        <v>483.76</v>
      </c>
      <c r="Z88" s="213">
        <v>55.28</v>
      </c>
      <c r="AA88" s="58">
        <v>509250</v>
      </c>
      <c r="AB88" s="212">
        <f t="shared" si="12"/>
        <v>56.39</v>
      </c>
      <c r="AC88" s="214">
        <v>72.540000000000006</v>
      </c>
      <c r="AD88" s="213">
        <v>668253</v>
      </c>
      <c r="AE88" s="212">
        <f t="shared" si="13"/>
        <v>73.990000000000009</v>
      </c>
    </row>
    <row r="89" spans="1:31" s="51" customFormat="1" ht="11.5" x14ac:dyDescent="0.25">
      <c r="A89" s="51">
        <f>'FY2016 RPDC '!A89</f>
        <v>84</v>
      </c>
      <c r="B89" s="51">
        <f>'FY2016 RPDC '!B89</f>
        <v>1611</v>
      </c>
      <c r="C89" s="51">
        <f>'FY2016 RPDC '!C89</f>
        <v>1611</v>
      </c>
      <c r="D89" s="56" t="str">
        <f>'FY2016 RPDC '!D89</f>
        <v>DAVENPORT</v>
      </c>
      <c r="E89" s="97">
        <f>'FY2016 RPDC '!J89</f>
        <v>15823.3</v>
      </c>
      <c r="F89" s="87">
        <f>'FY2016 RPDC '!K89</f>
        <v>6446</v>
      </c>
      <c r="G89" s="87">
        <f>'FY2016 RPDC '!L89</f>
        <v>101996991.8</v>
      </c>
      <c r="H89" s="87">
        <f>'FY2016 RPDC '!M89</f>
        <v>756048.03000000119</v>
      </c>
      <c r="I89" s="88">
        <f>'FY2016 RPDC '!N89</f>
        <v>102753039.83</v>
      </c>
      <c r="J89" s="59">
        <v>-119424.90000000001</v>
      </c>
      <c r="K89" s="58">
        <v>-23532</v>
      </c>
      <c r="L89" s="57">
        <v>429459</v>
      </c>
      <c r="M89" s="201">
        <v>47064</v>
      </c>
      <c r="N89" s="57">
        <f>RealAuthFY10!N89</f>
        <v>487107.60000000003</v>
      </c>
      <c r="O89" s="201">
        <f>RealAuthFY10!O89</f>
        <v>156082.07999999999</v>
      </c>
      <c r="P89" s="59">
        <v>28473.719999999998</v>
      </c>
      <c r="Q89" s="59">
        <v>504761.39999999997</v>
      </c>
      <c r="R89" s="58">
        <f t="shared" si="7"/>
        <v>8247420.426</v>
      </c>
      <c r="S89" s="59">
        <f t="shared" si="8"/>
        <v>913479.10900000005</v>
      </c>
      <c r="T89" s="58">
        <f t="shared" si="9"/>
        <v>1047818.926</v>
      </c>
      <c r="U89" s="59">
        <f t="shared" si="10"/>
        <v>114471749.19099998</v>
      </c>
      <c r="V89" s="206"/>
      <c r="W89" s="210">
        <v>511</v>
      </c>
      <c r="X89" s="211">
        <v>691485</v>
      </c>
      <c r="Y89" s="212">
        <f t="shared" si="11"/>
        <v>521.22</v>
      </c>
      <c r="Z89" s="213">
        <v>56.6</v>
      </c>
      <c r="AA89" s="58">
        <v>76591</v>
      </c>
      <c r="AB89" s="212">
        <f t="shared" si="12"/>
        <v>57.730000000000004</v>
      </c>
      <c r="AC89" s="214">
        <v>64.92</v>
      </c>
      <c r="AD89" s="213">
        <v>87850</v>
      </c>
      <c r="AE89" s="212">
        <f t="shared" si="13"/>
        <v>66.22</v>
      </c>
    </row>
    <row r="90" spans="1:31" s="51" customFormat="1" ht="11.5" x14ac:dyDescent="0.25">
      <c r="A90" s="51">
        <f>'FY2016 RPDC '!A90</f>
        <v>85</v>
      </c>
      <c r="B90" s="51">
        <f>'FY2016 RPDC '!B90</f>
        <v>1619</v>
      </c>
      <c r="C90" s="51">
        <f>'FY2016 RPDC '!C90</f>
        <v>1619</v>
      </c>
      <c r="D90" s="56" t="str">
        <f>'FY2016 RPDC '!D90</f>
        <v>DAVIS COUNTY</v>
      </c>
      <c r="E90" s="97">
        <f>'FY2016 RPDC '!J90</f>
        <v>1169.5</v>
      </c>
      <c r="F90" s="87">
        <f>'FY2016 RPDC '!K90</f>
        <v>6446</v>
      </c>
      <c r="G90" s="87">
        <f>'FY2016 RPDC '!L90</f>
        <v>7538597</v>
      </c>
      <c r="H90" s="87">
        <f>'FY2016 RPDC '!M90</f>
        <v>61261.120000000112</v>
      </c>
      <c r="I90" s="88">
        <f>'FY2016 RPDC '!N90</f>
        <v>7599858.1200000001</v>
      </c>
      <c r="J90" s="59">
        <v>-328271.39999999997</v>
      </c>
      <c r="K90" s="58">
        <v>-17649</v>
      </c>
      <c r="L90" s="57">
        <v>1318968.5999999999</v>
      </c>
      <c r="M90" s="201">
        <v>23532</v>
      </c>
      <c r="N90" s="57">
        <f>RealAuthFY10!N90</f>
        <v>65985.919999999998</v>
      </c>
      <c r="O90" s="201">
        <f>RealAuthFY10!O90</f>
        <v>0</v>
      </c>
      <c r="P90" s="59">
        <v>18119.64</v>
      </c>
      <c r="Q90" s="59">
        <v>0</v>
      </c>
      <c r="R90" s="58">
        <f t="shared" si="7"/>
        <v>865697</v>
      </c>
      <c r="S90" s="59">
        <f t="shared" si="8"/>
        <v>90060</v>
      </c>
      <c r="T90" s="58">
        <f t="shared" si="9"/>
        <v>102011</v>
      </c>
      <c r="U90" s="59">
        <f t="shared" si="10"/>
        <v>9738311.8800000008</v>
      </c>
      <c r="V90" s="206"/>
      <c r="W90" s="210">
        <v>470.82</v>
      </c>
      <c r="X90" s="211">
        <v>865697</v>
      </c>
      <c r="Y90" s="212">
        <f t="shared" si="11"/>
        <v>480.24</v>
      </c>
      <c r="Z90" s="213">
        <v>48.98</v>
      </c>
      <c r="AA90" s="58">
        <v>90060</v>
      </c>
      <c r="AB90" s="212">
        <f t="shared" si="12"/>
        <v>49.959999999999994</v>
      </c>
      <c r="AC90" s="214">
        <v>55.48</v>
      </c>
      <c r="AD90" s="213">
        <v>102011</v>
      </c>
      <c r="AE90" s="212">
        <f t="shared" si="13"/>
        <v>56.589999999999996</v>
      </c>
    </row>
    <row r="91" spans="1:31" s="51" customFormat="1" ht="11.5" x14ac:dyDescent="0.25">
      <c r="A91" s="51">
        <f>'FY2016 RPDC '!A91</f>
        <v>86</v>
      </c>
      <c r="B91" s="51">
        <f>'FY2016 RPDC '!B91</f>
        <v>1638</v>
      </c>
      <c r="C91" s="51">
        <f>'FY2016 RPDC '!C91</f>
        <v>1638</v>
      </c>
      <c r="D91" s="60" t="str">
        <f>'FY2016 RPDC '!D91</f>
        <v>DECORAH</v>
      </c>
      <c r="E91" s="100">
        <f>'FY2016 RPDC '!J91</f>
        <v>1394.7</v>
      </c>
      <c r="F91" s="89">
        <f>'FY2016 RPDC '!K91</f>
        <v>6460</v>
      </c>
      <c r="G91" s="89">
        <f>'FY2016 RPDC '!L91</f>
        <v>9009762</v>
      </c>
      <c r="H91" s="89">
        <f>'FY2016 RPDC '!M91</f>
        <v>0</v>
      </c>
      <c r="I91" s="90">
        <f>'FY2016 RPDC '!N91</f>
        <v>9009762</v>
      </c>
      <c r="J91" s="63">
        <v>-283560.60000000003</v>
      </c>
      <c r="K91" s="62">
        <v>-58830</v>
      </c>
      <c r="L91" s="61">
        <v>907746.9</v>
      </c>
      <c r="M91" s="220">
        <v>0</v>
      </c>
      <c r="N91" s="61">
        <f>RealAuthFY10!N91</f>
        <v>13612.48</v>
      </c>
      <c r="O91" s="220">
        <f>RealAuthFY10!O91</f>
        <v>0</v>
      </c>
      <c r="P91" s="63">
        <v>0</v>
      </c>
      <c r="Q91" s="63">
        <v>88245</v>
      </c>
      <c r="R91" s="62">
        <f t="shared" si="7"/>
        <v>728423.91599999997</v>
      </c>
      <c r="S91" s="63">
        <f t="shared" si="8"/>
        <v>78493.716</v>
      </c>
      <c r="T91" s="62">
        <f t="shared" si="9"/>
        <v>87866.1</v>
      </c>
      <c r="U91" s="63">
        <f t="shared" si="10"/>
        <v>10571759.512</v>
      </c>
      <c r="V91" s="221"/>
      <c r="W91" s="222">
        <v>512.04</v>
      </c>
      <c r="X91" s="223">
        <v>249005</v>
      </c>
      <c r="Y91" s="224">
        <f t="shared" si="11"/>
        <v>522.28</v>
      </c>
      <c r="Z91" s="225">
        <v>55.18</v>
      </c>
      <c r="AA91" s="62">
        <v>26834</v>
      </c>
      <c r="AB91" s="224">
        <f t="shared" si="12"/>
        <v>56.28</v>
      </c>
      <c r="AC91" s="226">
        <v>61.76</v>
      </c>
      <c r="AD91" s="225">
        <v>30034</v>
      </c>
      <c r="AE91" s="224">
        <f t="shared" si="13"/>
        <v>63</v>
      </c>
    </row>
    <row r="92" spans="1:31" s="51" customFormat="1" ht="11.5" x14ac:dyDescent="0.25">
      <c r="A92" s="51">
        <f>'FY2016 RPDC '!A92</f>
        <v>87</v>
      </c>
      <c r="B92" s="51">
        <f>'FY2016 RPDC '!B92</f>
        <v>1675</v>
      </c>
      <c r="C92" s="51">
        <f>'FY2016 RPDC '!C92</f>
        <v>1675</v>
      </c>
      <c r="D92" s="56" t="str">
        <f>'FY2016 RPDC '!D92</f>
        <v>DELWOOD</v>
      </c>
      <c r="E92" s="97">
        <f>'FY2016 RPDC '!J92</f>
        <v>194</v>
      </c>
      <c r="F92" s="87">
        <f>'FY2016 RPDC '!K92</f>
        <v>6621</v>
      </c>
      <c r="G92" s="87">
        <f>'FY2016 RPDC '!L92</f>
        <v>1284474</v>
      </c>
      <c r="H92" s="87">
        <f>'FY2016 RPDC '!M92</f>
        <v>116084.91999999993</v>
      </c>
      <c r="I92" s="88">
        <f>'FY2016 RPDC '!N92</f>
        <v>1400558.92</v>
      </c>
      <c r="J92" s="59">
        <v>-2577342.3000000003</v>
      </c>
      <c r="K92" s="58">
        <v>-105894</v>
      </c>
      <c r="L92" s="57">
        <v>515350.8</v>
      </c>
      <c r="M92" s="201">
        <v>505938</v>
      </c>
      <c r="N92" s="57">
        <f>RealAuthFY10!N92</f>
        <v>104689.2</v>
      </c>
      <c r="O92" s="201">
        <f>RealAuthFY10!O92</f>
        <v>0</v>
      </c>
      <c r="P92" s="59">
        <v>337801.86</v>
      </c>
      <c r="Q92" s="59">
        <v>2866197.6</v>
      </c>
      <c r="R92" s="58">
        <f t="shared" si="7"/>
        <v>7852316</v>
      </c>
      <c r="S92" s="59">
        <f t="shared" si="8"/>
        <v>981013</v>
      </c>
      <c r="T92" s="58">
        <f t="shared" si="9"/>
        <v>1168953</v>
      </c>
      <c r="U92" s="59">
        <f t="shared" si="10"/>
        <v>13049582.08</v>
      </c>
      <c r="V92" s="206"/>
      <c r="W92" s="210">
        <v>484.66</v>
      </c>
      <c r="X92" s="211">
        <v>7852316</v>
      </c>
      <c r="Y92" s="212">
        <f t="shared" si="11"/>
        <v>494.35</v>
      </c>
      <c r="Z92" s="213">
        <v>60.55</v>
      </c>
      <c r="AA92" s="58">
        <v>981013</v>
      </c>
      <c r="AB92" s="212">
        <f t="shared" si="12"/>
        <v>61.76</v>
      </c>
      <c r="AC92" s="214">
        <v>72.150000000000006</v>
      </c>
      <c r="AD92" s="213">
        <v>1168953</v>
      </c>
      <c r="AE92" s="212">
        <f t="shared" si="13"/>
        <v>73.59</v>
      </c>
    </row>
    <row r="93" spans="1:31" s="51" customFormat="1" ht="11.5" x14ac:dyDescent="0.25">
      <c r="A93" s="51">
        <f>'FY2016 RPDC '!A93</f>
        <v>88</v>
      </c>
      <c r="B93" s="51">
        <f>'FY2016 RPDC '!B93</f>
        <v>1701</v>
      </c>
      <c r="C93" s="51">
        <f>'FY2016 RPDC '!C93</f>
        <v>1701</v>
      </c>
      <c r="D93" s="56" t="str">
        <f>'FY2016 RPDC '!D93</f>
        <v>DENISON</v>
      </c>
      <c r="E93" s="97">
        <f>'FY2016 RPDC '!J93</f>
        <v>2003.4</v>
      </c>
      <c r="F93" s="87">
        <f>'FY2016 RPDC '!K93</f>
        <v>6446</v>
      </c>
      <c r="G93" s="87">
        <f>'FY2016 RPDC '!L93</f>
        <v>12913916.4</v>
      </c>
      <c r="H93" s="87">
        <f>'FY2016 RPDC '!M93</f>
        <v>247597.61999999918</v>
      </c>
      <c r="I93" s="88">
        <f>'FY2016 RPDC '!N93</f>
        <v>13161514.02</v>
      </c>
      <c r="J93" s="59">
        <v>-252969</v>
      </c>
      <c r="K93" s="58">
        <v>-29415</v>
      </c>
      <c r="L93" s="57">
        <v>367099.2</v>
      </c>
      <c r="M93" s="201">
        <v>17649</v>
      </c>
      <c r="N93" s="57">
        <f>RealAuthFY10!N93</f>
        <v>23418.079999999998</v>
      </c>
      <c r="O93" s="201">
        <f>RealAuthFY10!O93</f>
        <v>0</v>
      </c>
      <c r="P93" s="59">
        <v>0</v>
      </c>
      <c r="Q93" s="59">
        <v>183549.6</v>
      </c>
      <c r="R93" s="58">
        <f t="shared" si="7"/>
        <v>1024378.488</v>
      </c>
      <c r="S93" s="59">
        <f t="shared" si="8"/>
        <v>112290.57</v>
      </c>
      <c r="T93" s="58">
        <f t="shared" si="9"/>
        <v>111789.72000000002</v>
      </c>
      <c r="U93" s="59">
        <f t="shared" si="10"/>
        <v>14719304.677999999</v>
      </c>
      <c r="V93" s="206"/>
      <c r="W93" s="210">
        <v>501.29</v>
      </c>
      <c r="X93" s="211">
        <v>598941</v>
      </c>
      <c r="Y93" s="212">
        <f t="shared" si="11"/>
        <v>511.32</v>
      </c>
      <c r="Z93" s="213">
        <v>54.95</v>
      </c>
      <c r="AA93" s="58">
        <v>65654</v>
      </c>
      <c r="AB93" s="212">
        <f t="shared" si="12"/>
        <v>56.050000000000004</v>
      </c>
      <c r="AC93" s="214">
        <v>54.71</v>
      </c>
      <c r="AD93" s="213">
        <v>65368</v>
      </c>
      <c r="AE93" s="212">
        <f t="shared" si="13"/>
        <v>55.800000000000004</v>
      </c>
    </row>
    <row r="94" spans="1:31" s="51" customFormat="1" ht="11.5" x14ac:dyDescent="0.25">
      <c r="A94" s="51">
        <f>'FY2016 RPDC '!A94</f>
        <v>89</v>
      </c>
      <c r="B94" s="51">
        <f>'FY2016 RPDC '!B94</f>
        <v>1719</v>
      </c>
      <c r="C94" s="51">
        <f>'FY2016 RPDC '!C94</f>
        <v>1719</v>
      </c>
      <c r="D94" s="56" t="str">
        <f>'FY2016 RPDC '!D94</f>
        <v>DENVER</v>
      </c>
      <c r="E94" s="97">
        <f>'FY2016 RPDC '!J94</f>
        <v>695</v>
      </c>
      <c r="F94" s="87">
        <f>'FY2016 RPDC '!K94</f>
        <v>6446</v>
      </c>
      <c r="G94" s="87">
        <f>'FY2016 RPDC '!L94</f>
        <v>4479970</v>
      </c>
      <c r="H94" s="87">
        <f>'FY2016 RPDC '!M94</f>
        <v>15005.709999999963</v>
      </c>
      <c r="I94" s="88">
        <f>'FY2016 RPDC '!N94</f>
        <v>4494975.71</v>
      </c>
      <c r="J94" s="59">
        <v>-257109.2</v>
      </c>
      <c r="K94" s="58">
        <v>-5897</v>
      </c>
      <c r="L94" s="57">
        <v>1268444.7</v>
      </c>
      <c r="M94" s="201">
        <v>577906</v>
      </c>
      <c r="N94" s="57">
        <f>RealAuthFY10!N94</f>
        <v>69962.2</v>
      </c>
      <c r="O94" s="201">
        <f>RealAuthFY10!O94</f>
        <v>0</v>
      </c>
      <c r="P94" s="59">
        <v>23352.12</v>
      </c>
      <c r="Q94" s="59">
        <v>0</v>
      </c>
      <c r="R94" s="58">
        <f t="shared" si="7"/>
        <v>722839</v>
      </c>
      <c r="S94" s="59">
        <f t="shared" si="8"/>
        <v>88831</v>
      </c>
      <c r="T94" s="58">
        <f t="shared" si="9"/>
        <v>77803</v>
      </c>
      <c r="U94" s="59">
        <f t="shared" si="10"/>
        <v>7061107.5300000003</v>
      </c>
      <c r="V94" s="206"/>
      <c r="W94" s="210">
        <v>504.67</v>
      </c>
      <c r="X94" s="211">
        <v>722839</v>
      </c>
      <c r="Y94" s="212">
        <f t="shared" si="11"/>
        <v>514.76</v>
      </c>
      <c r="Z94" s="213">
        <v>62.02</v>
      </c>
      <c r="AA94" s="58">
        <v>88831</v>
      </c>
      <c r="AB94" s="212">
        <f t="shared" si="12"/>
        <v>63.260000000000005</v>
      </c>
      <c r="AC94" s="214">
        <v>54.32</v>
      </c>
      <c r="AD94" s="213">
        <v>77803</v>
      </c>
      <c r="AE94" s="212">
        <f t="shared" si="13"/>
        <v>55.410000000000004</v>
      </c>
    </row>
    <row r="95" spans="1:31" s="51" customFormat="1" ht="11.5" x14ac:dyDescent="0.25">
      <c r="A95" s="51">
        <f>'FY2016 RPDC '!A95</f>
        <v>90</v>
      </c>
      <c r="B95" s="51">
        <f>'FY2016 RPDC '!B95</f>
        <v>1737</v>
      </c>
      <c r="C95" s="51">
        <f>'FY2016 RPDC '!C95</f>
        <v>1737</v>
      </c>
      <c r="D95" s="56" t="str">
        <f>'FY2016 RPDC '!D95</f>
        <v>DES MOINES</v>
      </c>
      <c r="E95" s="97">
        <f>'FY2016 RPDC '!J95</f>
        <v>32396.1</v>
      </c>
      <c r="F95" s="87">
        <f>'FY2016 RPDC '!K95</f>
        <v>6514</v>
      </c>
      <c r="G95" s="87">
        <f>'FY2016 RPDC '!L95</f>
        <v>211028195.39999998</v>
      </c>
      <c r="H95" s="87">
        <f>'FY2016 RPDC '!M95</f>
        <v>0</v>
      </c>
      <c r="I95" s="88">
        <f>'FY2016 RPDC '!N95</f>
        <v>211028195.39999998</v>
      </c>
      <c r="J95" s="59">
        <v>-268369.39999999997</v>
      </c>
      <c r="K95" s="58">
        <v>-551883.79999999993</v>
      </c>
      <c r="L95" s="57">
        <v>121160</v>
      </c>
      <c r="M95" s="201">
        <v>0</v>
      </c>
      <c r="N95" s="57">
        <f>RealAuthFY10!N95</f>
        <v>0</v>
      </c>
      <c r="O95" s="201">
        <f>RealAuthFY10!O95</f>
        <v>0</v>
      </c>
      <c r="P95" s="59">
        <v>0</v>
      </c>
      <c r="Q95" s="59">
        <v>90870</v>
      </c>
      <c r="R95" s="58">
        <f t="shared" si="7"/>
        <v>14264002.83</v>
      </c>
      <c r="S95" s="59">
        <f t="shared" si="8"/>
        <v>1082353.7009999999</v>
      </c>
      <c r="T95" s="58">
        <f t="shared" si="9"/>
        <v>1909426.1339999998</v>
      </c>
      <c r="U95" s="59">
        <f t="shared" si="10"/>
        <v>227675754.86499998</v>
      </c>
      <c r="V95" s="206"/>
      <c r="W95" s="210">
        <v>431.67</v>
      </c>
      <c r="X95" s="211">
        <v>99414</v>
      </c>
      <c r="Y95" s="212">
        <f t="shared" si="11"/>
        <v>440.3</v>
      </c>
      <c r="Z95" s="213">
        <v>32.75</v>
      </c>
      <c r="AA95" s="58">
        <v>7542</v>
      </c>
      <c r="AB95" s="212">
        <f t="shared" si="12"/>
        <v>33.409999999999997</v>
      </c>
      <c r="AC95" s="214">
        <v>57.78</v>
      </c>
      <c r="AD95" s="213">
        <v>13307</v>
      </c>
      <c r="AE95" s="212">
        <f t="shared" si="13"/>
        <v>58.94</v>
      </c>
    </row>
    <row r="96" spans="1:31" s="51" customFormat="1" ht="11.5" x14ac:dyDescent="0.25">
      <c r="A96" s="51">
        <f>'FY2016 RPDC '!A96</f>
        <v>91</v>
      </c>
      <c r="B96" s="51">
        <f>'FY2016 RPDC '!B96</f>
        <v>1782</v>
      </c>
      <c r="C96" s="51">
        <f>'FY2016 RPDC '!C96</f>
        <v>1782</v>
      </c>
      <c r="D96" s="60" t="str">
        <f>'FY2016 RPDC '!D96</f>
        <v>DIAGONAL</v>
      </c>
      <c r="E96" s="100">
        <f>'FY2016 RPDC '!J96</f>
        <v>89</v>
      </c>
      <c r="F96" s="89">
        <f>'FY2016 RPDC '!K96</f>
        <v>6457</v>
      </c>
      <c r="G96" s="89">
        <f>'FY2016 RPDC '!L96</f>
        <v>574673</v>
      </c>
      <c r="H96" s="89">
        <f>'FY2016 RPDC '!M96</f>
        <v>75844.770000000019</v>
      </c>
      <c r="I96" s="90">
        <f>'FY2016 RPDC '!N96</f>
        <v>650517.77</v>
      </c>
      <c r="J96" s="63">
        <v>-361216.2</v>
      </c>
      <c r="K96" s="62">
        <v>-41181</v>
      </c>
      <c r="L96" s="61">
        <v>547119</v>
      </c>
      <c r="M96" s="220">
        <v>417693</v>
      </c>
      <c r="N96" s="61">
        <f>RealAuthFY10!N96</f>
        <v>148526</v>
      </c>
      <c r="O96" s="220">
        <f>RealAuthFY10!O96</f>
        <v>0</v>
      </c>
      <c r="P96" s="63">
        <v>758436.35999999987</v>
      </c>
      <c r="Q96" s="63">
        <v>0</v>
      </c>
      <c r="R96" s="62">
        <f t="shared" si="7"/>
        <v>865646</v>
      </c>
      <c r="S96" s="63">
        <f t="shared" si="8"/>
        <v>107191</v>
      </c>
      <c r="T96" s="62">
        <f t="shared" si="9"/>
        <v>133318</v>
      </c>
      <c r="U96" s="63">
        <f t="shared" si="10"/>
        <v>3226049.9299999997</v>
      </c>
      <c r="V96" s="221"/>
      <c r="W96" s="222">
        <v>461.53</v>
      </c>
      <c r="X96" s="223">
        <v>865646</v>
      </c>
      <c r="Y96" s="224">
        <f t="shared" si="11"/>
        <v>470.76</v>
      </c>
      <c r="Z96" s="225">
        <v>57.15</v>
      </c>
      <c r="AA96" s="62">
        <v>107191</v>
      </c>
      <c r="AB96" s="224">
        <f t="shared" si="12"/>
        <v>58.29</v>
      </c>
      <c r="AC96" s="226">
        <v>71.08</v>
      </c>
      <c r="AD96" s="225">
        <v>133318</v>
      </c>
      <c r="AE96" s="224">
        <f t="shared" si="13"/>
        <v>72.5</v>
      </c>
    </row>
    <row r="97" spans="1:31" s="51" customFormat="1" ht="11.5" x14ac:dyDescent="0.25">
      <c r="A97" s="51">
        <f>'FY2016 RPDC '!A97</f>
        <v>92</v>
      </c>
      <c r="B97" s="51">
        <f>'FY2016 RPDC '!B97</f>
        <v>1791</v>
      </c>
      <c r="C97" s="51">
        <f>'FY2016 RPDC '!C97</f>
        <v>1791</v>
      </c>
      <c r="D97" s="56" t="str">
        <f>'FY2016 RPDC '!D97</f>
        <v>DIKE-NEW HARTFORD</v>
      </c>
      <c r="E97" s="97">
        <f>'FY2016 RPDC '!J97</f>
        <v>870</v>
      </c>
      <c r="F97" s="87">
        <f>'FY2016 RPDC '!K97</f>
        <v>6446</v>
      </c>
      <c r="G97" s="87">
        <f>'FY2016 RPDC '!L97</f>
        <v>5608020</v>
      </c>
      <c r="H97" s="87">
        <f>'FY2016 RPDC '!M97</f>
        <v>53295.629999999888</v>
      </c>
      <c r="I97" s="88">
        <f>'FY2016 RPDC '!N97</f>
        <v>5661315.6299999999</v>
      </c>
      <c r="J97" s="59">
        <v>-71772.599999999991</v>
      </c>
      <c r="K97" s="58">
        <v>-58830</v>
      </c>
      <c r="L97" s="57">
        <v>364746</v>
      </c>
      <c r="M97" s="201">
        <v>0</v>
      </c>
      <c r="N97" s="57">
        <f>RealAuthFY10!N97</f>
        <v>34954.079999999994</v>
      </c>
      <c r="O97" s="201">
        <f>RealAuthFY10!O97</f>
        <v>0</v>
      </c>
      <c r="P97" s="59">
        <v>0</v>
      </c>
      <c r="Q97" s="59">
        <v>0</v>
      </c>
      <c r="R97" s="58">
        <f t="shared" si="7"/>
        <v>403906.20000000007</v>
      </c>
      <c r="S97" s="59">
        <f t="shared" si="8"/>
        <v>36218.100000000006</v>
      </c>
      <c r="T97" s="58">
        <f t="shared" si="9"/>
        <v>39489.300000000003</v>
      </c>
      <c r="U97" s="59">
        <f t="shared" si="10"/>
        <v>6410026.71</v>
      </c>
      <c r="V97" s="206"/>
      <c r="W97" s="210">
        <v>455.16</v>
      </c>
      <c r="X97" s="211">
        <v>338685</v>
      </c>
      <c r="Y97" s="212">
        <f t="shared" si="11"/>
        <v>464.26000000000005</v>
      </c>
      <c r="Z97" s="213">
        <v>40.81</v>
      </c>
      <c r="AA97" s="58">
        <v>30367</v>
      </c>
      <c r="AB97" s="212">
        <f t="shared" si="12"/>
        <v>41.63</v>
      </c>
      <c r="AC97" s="214">
        <v>44.5</v>
      </c>
      <c r="AD97" s="213">
        <v>33112</v>
      </c>
      <c r="AE97" s="212">
        <f t="shared" si="13"/>
        <v>45.39</v>
      </c>
    </row>
    <row r="98" spans="1:31" s="51" customFormat="1" ht="11.5" x14ac:dyDescent="0.25">
      <c r="A98" s="51">
        <f>'FY2016 RPDC '!A98</f>
        <v>94</v>
      </c>
      <c r="B98" s="51">
        <f>'FY2016 RPDC '!B98</f>
        <v>1863</v>
      </c>
      <c r="C98" s="51">
        <f>'FY2016 RPDC '!C98</f>
        <v>1863</v>
      </c>
      <c r="D98" s="56" t="str">
        <f>'FY2016 RPDC '!D98</f>
        <v>DUBUQUE</v>
      </c>
      <c r="E98" s="97">
        <f>'FY2016 RPDC '!J98</f>
        <v>10633.7</v>
      </c>
      <c r="F98" s="87">
        <f>'FY2016 RPDC '!K98</f>
        <v>6453</v>
      </c>
      <c r="G98" s="87">
        <f>'FY2016 RPDC '!L98</f>
        <v>68619266.100000009</v>
      </c>
      <c r="H98" s="87">
        <f>'FY2016 RPDC '!M98</f>
        <v>0</v>
      </c>
      <c r="I98" s="88">
        <f>'FY2016 RPDC '!N98</f>
        <v>68619266.100000009</v>
      </c>
      <c r="J98" s="59">
        <v>-6685353.4000000004</v>
      </c>
      <c r="K98" s="58">
        <v>-749826</v>
      </c>
      <c r="L98" s="57">
        <v>3553342.1</v>
      </c>
      <c r="M98" s="201">
        <v>743875</v>
      </c>
      <c r="N98" s="57">
        <f>RealAuthFY10!N98</f>
        <v>1489055.4000000001</v>
      </c>
      <c r="O98" s="201">
        <f>RealAuthFY10!O98</f>
        <v>0</v>
      </c>
      <c r="P98" s="59">
        <v>4061200.4400000004</v>
      </c>
      <c r="Q98" s="59">
        <v>4299002.3999999994</v>
      </c>
      <c r="R98" s="58">
        <f t="shared" si="7"/>
        <v>16168155</v>
      </c>
      <c r="S98" s="59">
        <f t="shared" si="8"/>
        <v>2042144</v>
      </c>
      <c r="T98" s="58">
        <f t="shared" si="9"/>
        <v>2494962</v>
      </c>
      <c r="U98" s="59">
        <f t="shared" si="10"/>
        <v>96035823.040000021</v>
      </c>
      <c r="V98" s="206"/>
      <c r="W98" s="210">
        <v>525.23</v>
      </c>
      <c r="X98" s="211">
        <v>16168155</v>
      </c>
      <c r="Y98" s="212">
        <f t="shared" si="11"/>
        <v>535.73</v>
      </c>
      <c r="Z98" s="213">
        <v>66.34</v>
      </c>
      <c r="AA98" s="58">
        <v>2042144</v>
      </c>
      <c r="AB98" s="212">
        <f t="shared" si="12"/>
        <v>67.67</v>
      </c>
      <c r="AC98" s="214">
        <v>81.05</v>
      </c>
      <c r="AD98" s="213">
        <v>2494962</v>
      </c>
      <c r="AE98" s="212">
        <f t="shared" si="13"/>
        <v>82.67</v>
      </c>
    </row>
    <row r="99" spans="1:31" s="51" customFormat="1" ht="11.5" x14ac:dyDescent="0.25">
      <c r="A99" s="51" t="e">
        <f>'FY2016 RPDC '!#REF!</f>
        <v>#REF!</v>
      </c>
      <c r="B99" s="51" t="e">
        <f>'FY2016 RPDC '!#REF!</f>
        <v>#REF!</v>
      </c>
      <c r="C99" s="51" t="e">
        <f>'FY2016 RPDC '!#REF!</f>
        <v>#REF!</v>
      </c>
      <c r="D99" s="56" t="e">
        <f>'FY2016 RPDC '!#REF!</f>
        <v>#REF!</v>
      </c>
      <c r="E99" s="97" t="e">
        <f>'FY2016 RPDC '!#REF!</f>
        <v>#REF!</v>
      </c>
      <c r="F99" s="87" t="e">
        <f>'FY2016 RPDC '!#REF!</f>
        <v>#REF!</v>
      </c>
      <c r="G99" s="87" t="e">
        <f>'FY2016 RPDC '!#REF!</f>
        <v>#REF!</v>
      </c>
      <c r="H99" s="87" t="e">
        <f>'FY2016 RPDC '!#REF!</f>
        <v>#REF!</v>
      </c>
      <c r="I99" s="88" t="e">
        <f>'FY2016 RPDC '!#REF!</f>
        <v>#REF!</v>
      </c>
      <c r="J99" s="59">
        <v>-111986</v>
      </c>
      <c r="K99" s="58">
        <v>-11788</v>
      </c>
      <c r="L99" s="57">
        <v>176820</v>
      </c>
      <c r="M99" s="201">
        <v>35364</v>
      </c>
      <c r="N99" s="57">
        <f>RealAuthFY10!N99</f>
        <v>30339.75</v>
      </c>
      <c r="O99" s="201">
        <f>RealAuthFY10!O99</f>
        <v>46232</v>
      </c>
      <c r="P99" s="59">
        <v>0</v>
      </c>
      <c r="Q99" s="59">
        <v>0</v>
      </c>
      <c r="R99" s="58" t="e">
        <f t="shared" si="7"/>
        <v>#REF!</v>
      </c>
      <c r="S99" s="59" t="e">
        <f t="shared" si="8"/>
        <v>#REF!</v>
      </c>
      <c r="T99" s="58" t="e">
        <f t="shared" si="9"/>
        <v>#REF!</v>
      </c>
      <c r="U99" s="59" t="e">
        <f t="shared" si="10"/>
        <v>#REF!</v>
      </c>
      <c r="V99" s="206"/>
      <c r="W99" s="210">
        <v>760.22</v>
      </c>
      <c r="X99" s="211">
        <v>68420</v>
      </c>
      <c r="Y99" s="212">
        <f t="shared" si="11"/>
        <v>775.42000000000007</v>
      </c>
      <c r="Z99" s="213">
        <v>84.99</v>
      </c>
      <c r="AA99" s="58">
        <v>7649</v>
      </c>
      <c r="AB99" s="212">
        <f t="shared" si="12"/>
        <v>86.69</v>
      </c>
      <c r="AC99" s="214">
        <v>93.76</v>
      </c>
      <c r="AD99" s="213">
        <v>8438</v>
      </c>
      <c r="AE99" s="212">
        <f t="shared" si="13"/>
        <v>95.64</v>
      </c>
    </row>
    <row r="100" spans="1:31" s="51" customFormat="1" ht="11.5" x14ac:dyDescent="0.25">
      <c r="A100" s="51">
        <f>'FY2016 RPDC '!A99</f>
        <v>95</v>
      </c>
      <c r="B100" s="51">
        <f>'FY2016 RPDC '!B99</f>
        <v>1908</v>
      </c>
      <c r="C100" s="51">
        <f>'FY2016 RPDC '!C99</f>
        <v>1908</v>
      </c>
      <c r="D100" s="56" t="str">
        <f>'FY2016 RPDC '!D99</f>
        <v>DUNKERTON</v>
      </c>
      <c r="E100" s="97">
        <f>'FY2016 RPDC '!J99</f>
        <v>461.9</v>
      </c>
      <c r="F100" s="87">
        <f>'FY2016 RPDC '!K99</f>
        <v>6446</v>
      </c>
      <c r="G100" s="87">
        <f>'FY2016 RPDC '!L99</f>
        <v>2977407.4</v>
      </c>
      <c r="H100" s="87">
        <f>'FY2016 RPDC '!M99</f>
        <v>5954.8400000003166</v>
      </c>
      <c r="I100" s="88">
        <f>'FY2016 RPDC '!N99</f>
        <v>2983362.24</v>
      </c>
      <c r="J100" s="59">
        <v>-284737.2</v>
      </c>
      <c r="K100" s="58">
        <v>-29415</v>
      </c>
      <c r="L100" s="57">
        <v>188256</v>
      </c>
      <c r="M100" s="201">
        <v>0</v>
      </c>
      <c r="N100" s="57">
        <f>RealAuthFY10!N100</f>
        <v>14823.759999999998</v>
      </c>
      <c r="O100" s="201">
        <f>RealAuthFY10!O100</f>
        <v>0</v>
      </c>
      <c r="P100" s="59">
        <v>1294.26</v>
      </c>
      <c r="Q100" s="59">
        <v>0</v>
      </c>
      <c r="R100" s="58">
        <f t="shared" si="7"/>
        <v>374616</v>
      </c>
      <c r="S100" s="59">
        <f t="shared" si="8"/>
        <v>38633</v>
      </c>
      <c r="T100" s="58">
        <f t="shared" si="9"/>
        <v>39909</v>
      </c>
      <c r="U100" s="59">
        <f t="shared" si="10"/>
        <v>3326742.0599999996</v>
      </c>
      <c r="V100" s="206"/>
      <c r="W100" s="210">
        <v>469.62</v>
      </c>
      <c r="X100" s="211">
        <v>374616</v>
      </c>
      <c r="Y100" s="212">
        <f t="shared" si="11"/>
        <v>479.01</v>
      </c>
      <c r="Z100" s="213">
        <v>48.43</v>
      </c>
      <c r="AA100" s="58">
        <v>38633</v>
      </c>
      <c r="AB100" s="212">
        <f t="shared" si="12"/>
        <v>49.4</v>
      </c>
      <c r="AC100" s="214">
        <v>50.03</v>
      </c>
      <c r="AD100" s="213">
        <v>39909</v>
      </c>
      <c r="AE100" s="212">
        <f t="shared" si="13"/>
        <v>51.03</v>
      </c>
    </row>
    <row r="101" spans="1:31" s="51" customFormat="1" ht="11.5" x14ac:dyDescent="0.25">
      <c r="A101" s="51">
        <f>'FY2016 RPDC '!A100</f>
        <v>96</v>
      </c>
      <c r="B101" s="51">
        <f>'FY2016 RPDC '!B100</f>
        <v>1926</v>
      </c>
      <c r="C101" s="51">
        <f>'FY2016 RPDC '!C100</f>
        <v>1926</v>
      </c>
      <c r="D101" s="60" t="str">
        <f>'FY2016 RPDC '!D100</f>
        <v>DURANT</v>
      </c>
      <c r="E101" s="100">
        <f>'FY2016 RPDC '!J100</f>
        <v>577.5</v>
      </c>
      <c r="F101" s="89">
        <f>'FY2016 RPDC '!K100</f>
        <v>6492</v>
      </c>
      <c r="G101" s="89">
        <f>'FY2016 RPDC '!L100</f>
        <v>3749130</v>
      </c>
      <c r="H101" s="89">
        <f>'FY2016 RPDC '!M100</f>
        <v>0</v>
      </c>
      <c r="I101" s="90">
        <f>'FY2016 RPDC '!N100</f>
        <v>3749130</v>
      </c>
      <c r="J101" s="63">
        <v>-103455.00000000001</v>
      </c>
      <c r="K101" s="62">
        <v>-344850</v>
      </c>
      <c r="L101" s="61">
        <v>0</v>
      </c>
      <c r="M101" s="220">
        <v>0</v>
      </c>
      <c r="N101" s="61">
        <f>RealAuthFY10!N101</f>
        <v>31455.5</v>
      </c>
      <c r="O101" s="220">
        <f>RealAuthFY10!O101</f>
        <v>47480</v>
      </c>
      <c r="P101" s="63">
        <v>6655.0000000000009</v>
      </c>
      <c r="Q101" s="63">
        <v>32670.000000000004</v>
      </c>
      <c r="R101" s="62">
        <f t="shared" si="7"/>
        <v>280613.02499999997</v>
      </c>
      <c r="S101" s="63">
        <f t="shared" si="8"/>
        <v>25554.375</v>
      </c>
      <c r="T101" s="62">
        <f t="shared" si="9"/>
        <v>32848.199999999997</v>
      </c>
      <c r="U101" s="63">
        <f t="shared" si="10"/>
        <v>3758101.1</v>
      </c>
      <c r="V101" s="221"/>
      <c r="W101" s="222">
        <v>476.38</v>
      </c>
      <c r="X101" s="223">
        <v>67694</v>
      </c>
      <c r="Y101" s="224">
        <f t="shared" si="11"/>
        <v>485.90999999999997</v>
      </c>
      <c r="Z101" s="225">
        <v>43.38</v>
      </c>
      <c r="AA101" s="62">
        <v>6164</v>
      </c>
      <c r="AB101" s="224">
        <f t="shared" si="12"/>
        <v>44.25</v>
      </c>
      <c r="AC101" s="226">
        <v>55.76</v>
      </c>
      <c r="AD101" s="225">
        <v>7923</v>
      </c>
      <c r="AE101" s="224">
        <f t="shared" si="13"/>
        <v>56.879999999999995</v>
      </c>
    </row>
    <row r="102" spans="1:31" s="51" customFormat="1" ht="11.5" x14ac:dyDescent="0.25">
      <c r="A102" s="51">
        <f>'FY2016 RPDC '!A101</f>
        <v>97</v>
      </c>
      <c r="B102" s="51">
        <f>'FY2016 RPDC '!B101</f>
        <v>1944</v>
      </c>
      <c r="C102" s="51">
        <f>'FY2016 RPDC '!C101</f>
        <v>1944</v>
      </c>
      <c r="D102" s="56" t="str">
        <f>'FY2016 RPDC '!D101</f>
        <v>EAGLE GROVE</v>
      </c>
      <c r="E102" s="97">
        <f>'FY2016 RPDC '!J101</f>
        <v>835.6</v>
      </c>
      <c r="F102" s="87">
        <f>'FY2016 RPDC '!K101</f>
        <v>6564</v>
      </c>
      <c r="G102" s="87">
        <f>'FY2016 RPDC '!L101</f>
        <v>5484878.4000000004</v>
      </c>
      <c r="H102" s="87">
        <f>'FY2016 RPDC '!M101</f>
        <v>0</v>
      </c>
      <c r="I102" s="88">
        <f>'FY2016 RPDC '!N101</f>
        <v>5484878.4000000004</v>
      </c>
      <c r="J102" s="59">
        <v>-663803</v>
      </c>
      <c r="K102" s="58">
        <v>-164920</v>
      </c>
      <c r="L102" s="57">
        <v>170810</v>
      </c>
      <c r="M102" s="201">
        <v>418190</v>
      </c>
      <c r="N102" s="57">
        <f>RealAuthFY10!N102</f>
        <v>6063.75</v>
      </c>
      <c r="O102" s="201">
        <f>RealAuthFY10!O102</f>
        <v>0</v>
      </c>
      <c r="P102" s="59">
        <v>134763.19999999998</v>
      </c>
      <c r="Q102" s="59">
        <v>2396052</v>
      </c>
      <c r="R102" s="58">
        <f t="shared" si="7"/>
        <v>5487648</v>
      </c>
      <c r="S102" s="59">
        <f t="shared" si="8"/>
        <v>655639</v>
      </c>
      <c r="T102" s="58">
        <f t="shared" si="9"/>
        <v>653835</v>
      </c>
      <c r="U102" s="59">
        <f t="shared" si="10"/>
        <v>14579156.350000001</v>
      </c>
      <c r="V102" s="206"/>
      <c r="W102" s="210">
        <v>517.01</v>
      </c>
      <c r="X102" s="211">
        <v>5487648</v>
      </c>
      <c r="Y102" s="212">
        <f t="shared" si="11"/>
        <v>527.35</v>
      </c>
      <c r="Z102" s="213">
        <v>61.77</v>
      </c>
      <c r="AA102" s="58">
        <v>655639</v>
      </c>
      <c r="AB102" s="212">
        <f t="shared" si="12"/>
        <v>63.010000000000005</v>
      </c>
      <c r="AC102" s="214">
        <v>61.6</v>
      </c>
      <c r="AD102" s="213">
        <v>653835</v>
      </c>
      <c r="AE102" s="212">
        <f t="shared" si="13"/>
        <v>62.83</v>
      </c>
    </row>
    <row r="103" spans="1:31" s="51" customFormat="1" ht="11.5" x14ac:dyDescent="0.25">
      <c r="A103" s="51">
        <f>'FY2016 RPDC '!A102</f>
        <v>98</v>
      </c>
      <c r="B103" s="51">
        <f>'FY2016 RPDC '!B102</f>
        <v>1953</v>
      </c>
      <c r="C103" s="51">
        <f>'FY2016 RPDC '!C102</f>
        <v>1953</v>
      </c>
      <c r="D103" s="56" t="str">
        <f>'FY2016 RPDC '!D102</f>
        <v>EARLHAM</v>
      </c>
      <c r="E103" s="97">
        <f>'FY2016 RPDC '!J102</f>
        <v>643.20000000000005</v>
      </c>
      <c r="F103" s="87">
        <f>'FY2016 RPDC '!K102</f>
        <v>6446</v>
      </c>
      <c r="G103" s="87">
        <f>'FY2016 RPDC '!L102</f>
        <v>4146067.2</v>
      </c>
      <c r="H103" s="87">
        <f>'FY2016 RPDC '!M102</f>
        <v>0</v>
      </c>
      <c r="I103" s="88">
        <f>'FY2016 RPDC '!N102</f>
        <v>4146067.2</v>
      </c>
      <c r="J103" s="59">
        <v>-176490</v>
      </c>
      <c r="K103" s="58">
        <v>-52947</v>
      </c>
      <c r="L103" s="57">
        <v>194139</v>
      </c>
      <c r="M103" s="201">
        <v>0</v>
      </c>
      <c r="N103" s="57">
        <f>RealAuthFY10!N103</f>
        <v>63678.719999999994</v>
      </c>
      <c r="O103" s="201">
        <f>RealAuthFY10!O103</f>
        <v>0</v>
      </c>
      <c r="P103" s="59">
        <v>3882.78</v>
      </c>
      <c r="Q103" s="59">
        <v>0</v>
      </c>
      <c r="R103" s="58">
        <f t="shared" si="7"/>
        <v>345456.288</v>
      </c>
      <c r="S103" s="59">
        <f t="shared" si="8"/>
        <v>35530.368000000002</v>
      </c>
      <c r="T103" s="58">
        <f t="shared" si="9"/>
        <v>38122.464</v>
      </c>
      <c r="U103" s="59">
        <f t="shared" si="10"/>
        <v>4597439.8199999994</v>
      </c>
      <c r="V103" s="206"/>
      <c r="W103" s="210">
        <v>526.55999999999995</v>
      </c>
      <c r="X103" s="211">
        <v>245798</v>
      </c>
      <c r="Y103" s="212">
        <f t="shared" si="11"/>
        <v>537.08999999999992</v>
      </c>
      <c r="Z103" s="213">
        <v>54.16</v>
      </c>
      <c r="AA103" s="58">
        <v>25282</v>
      </c>
      <c r="AB103" s="212">
        <f t="shared" si="12"/>
        <v>55.239999999999995</v>
      </c>
      <c r="AC103" s="214">
        <v>58.11</v>
      </c>
      <c r="AD103" s="213">
        <v>27126</v>
      </c>
      <c r="AE103" s="212">
        <f t="shared" si="13"/>
        <v>59.269999999999996</v>
      </c>
    </row>
    <row r="104" spans="1:31" s="51" customFormat="1" ht="11.5" x14ac:dyDescent="0.25">
      <c r="A104" s="51">
        <f>'FY2016 RPDC '!A103</f>
        <v>99</v>
      </c>
      <c r="B104" s="51">
        <f>'FY2016 RPDC '!B103</f>
        <v>1963</v>
      </c>
      <c r="C104" s="51">
        <f>'FY2016 RPDC '!C103</f>
        <v>1963</v>
      </c>
      <c r="D104" s="56" t="str">
        <f>'FY2016 RPDC '!D103</f>
        <v>EAST BUCHANAN</v>
      </c>
      <c r="E104" s="97">
        <f>'FY2016 RPDC '!J103</f>
        <v>563</v>
      </c>
      <c r="F104" s="87">
        <f>'FY2016 RPDC '!K103</f>
        <v>6446</v>
      </c>
      <c r="G104" s="87">
        <f>'FY2016 RPDC '!L103</f>
        <v>3629098</v>
      </c>
      <c r="H104" s="87">
        <f>'FY2016 RPDC '!M103</f>
        <v>0</v>
      </c>
      <c r="I104" s="88">
        <f>'FY2016 RPDC '!N103</f>
        <v>3629098</v>
      </c>
      <c r="J104" s="59">
        <v>-135181.20000000001</v>
      </c>
      <c r="K104" s="58">
        <v>-11858</v>
      </c>
      <c r="L104" s="57">
        <v>611279.9</v>
      </c>
      <c r="M104" s="201">
        <v>374119.9</v>
      </c>
      <c r="N104" s="57">
        <f>RealAuthFY10!N104</f>
        <v>1744.2</v>
      </c>
      <c r="O104" s="201">
        <f>RealAuthFY10!O104</f>
        <v>0</v>
      </c>
      <c r="P104" s="59">
        <v>0</v>
      </c>
      <c r="Q104" s="59">
        <v>64033.200000000004</v>
      </c>
      <c r="R104" s="58">
        <f t="shared" si="7"/>
        <v>345586</v>
      </c>
      <c r="S104" s="59">
        <f t="shared" si="8"/>
        <v>39092</v>
      </c>
      <c r="T104" s="58">
        <f t="shared" si="9"/>
        <v>29964</v>
      </c>
      <c r="U104" s="59">
        <f t="shared" si="10"/>
        <v>4947878</v>
      </c>
      <c r="V104" s="206"/>
      <c r="W104" s="210">
        <v>600.08000000000004</v>
      </c>
      <c r="X104" s="211">
        <v>345586</v>
      </c>
      <c r="Y104" s="212">
        <f t="shared" si="11"/>
        <v>612.08000000000004</v>
      </c>
      <c r="Z104" s="213">
        <v>67.88</v>
      </c>
      <c r="AA104" s="58">
        <v>39092</v>
      </c>
      <c r="AB104" s="212">
        <f t="shared" si="12"/>
        <v>69.239999999999995</v>
      </c>
      <c r="AC104" s="214">
        <v>52.03</v>
      </c>
      <c r="AD104" s="213">
        <v>29964</v>
      </c>
      <c r="AE104" s="212">
        <f t="shared" si="13"/>
        <v>53.07</v>
      </c>
    </row>
    <row r="105" spans="1:31" s="51" customFormat="1" ht="11.5" x14ac:dyDescent="0.25">
      <c r="A105" s="51">
        <f>'FY2016 RPDC '!A104</f>
        <v>102</v>
      </c>
      <c r="B105" s="51">
        <f>'FY2016 RPDC '!B104</f>
        <v>3582</v>
      </c>
      <c r="C105" s="51">
        <f>'FY2016 RPDC '!C104</f>
        <v>1968</v>
      </c>
      <c r="D105" s="56" t="str">
        <f>'FY2016 RPDC '!D104</f>
        <v>EAST MARSHALL</v>
      </c>
      <c r="E105" s="97">
        <f>'FY2016 RPDC '!J104</f>
        <v>582.20000000000005</v>
      </c>
      <c r="F105" s="87">
        <f>'FY2016 RPDC '!K104</f>
        <v>6530</v>
      </c>
      <c r="G105" s="87">
        <f>'FY2016 RPDC '!L104</f>
        <v>3801766.0000000005</v>
      </c>
      <c r="H105" s="87">
        <f>'FY2016 RPDC '!M104</f>
        <v>167518.84999999963</v>
      </c>
      <c r="I105" s="88">
        <f>'FY2016 RPDC '!N104</f>
        <v>3969284.85</v>
      </c>
      <c r="J105" s="59">
        <v>-270045</v>
      </c>
      <c r="K105" s="58">
        <v>-48008</v>
      </c>
      <c r="L105" s="57">
        <v>174029</v>
      </c>
      <c r="M105" s="201">
        <v>6001</v>
      </c>
      <c r="N105" s="57">
        <f>RealAuthFY10!N105</f>
        <v>125607.24</v>
      </c>
      <c r="O105" s="201">
        <f>RealAuthFY10!O105</f>
        <v>100062</v>
      </c>
      <c r="P105" s="59">
        <v>44887.48</v>
      </c>
      <c r="Q105" s="59">
        <v>176429.4</v>
      </c>
      <c r="R105" s="58">
        <f t="shared" si="7"/>
        <v>435260</v>
      </c>
      <c r="S105" s="59">
        <f t="shared" si="8"/>
        <v>47373</v>
      </c>
      <c r="T105" s="58">
        <f t="shared" si="9"/>
        <v>53673</v>
      </c>
      <c r="U105" s="59">
        <f t="shared" si="10"/>
        <v>4814553.9700000007</v>
      </c>
      <c r="V105" s="206"/>
      <c r="W105" s="210">
        <v>511.95</v>
      </c>
      <c r="X105" s="211">
        <v>435260</v>
      </c>
      <c r="Y105" s="212">
        <f t="shared" si="11"/>
        <v>522.18999999999994</v>
      </c>
      <c r="Z105" s="213">
        <v>55.72</v>
      </c>
      <c r="AA105" s="58">
        <v>47373</v>
      </c>
      <c r="AB105" s="212">
        <f t="shared" si="12"/>
        <v>56.83</v>
      </c>
      <c r="AC105" s="214">
        <v>63.13</v>
      </c>
      <c r="AD105" s="213">
        <v>53673</v>
      </c>
      <c r="AE105" s="212">
        <f t="shared" si="13"/>
        <v>64.39</v>
      </c>
    </row>
    <row r="106" spans="1:31" s="51" customFormat="1" ht="11.5" x14ac:dyDescent="0.25">
      <c r="A106" s="51" t="e">
        <f>'FY2016 RPDC '!#REF!</f>
        <v>#REF!</v>
      </c>
      <c r="B106" s="51" t="e">
        <f>'FY2016 RPDC '!#REF!</f>
        <v>#REF!</v>
      </c>
      <c r="C106" s="51" t="e">
        <f>'FY2016 RPDC '!#REF!</f>
        <v>#REF!</v>
      </c>
      <c r="D106" s="60" t="e">
        <f>'FY2016 RPDC '!#REF!</f>
        <v>#REF!</v>
      </c>
      <c r="E106" s="100" t="e">
        <f>'FY2016 RPDC '!#REF!</f>
        <v>#REF!</v>
      </c>
      <c r="F106" s="89" t="e">
        <f>'FY2016 RPDC '!#REF!</f>
        <v>#REF!</v>
      </c>
      <c r="G106" s="89" t="e">
        <f>'FY2016 RPDC '!#REF!</f>
        <v>#REF!</v>
      </c>
      <c r="H106" s="89" t="e">
        <f>'FY2016 RPDC '!#REF!</f>
        <v>#REF!</v>
      </c>
      <c r="I106" s="90" t="e">
        <f>'FY2016 RPDC '!#REF!</f>
        <v>#REF!</v>
      </c>
      <c r="J106" s="63">
        <v>-288855.3</v>
      </c>
      <c r="K106" s="62">
        <v>-11766</v>
      </c>
      <c r="L106" s="61">
        <v>405927</v>
      </c>
      <c r="M106" s="220">
        <v>0</v>
      </c>
      <c r="N106" s="61">
        <f>RealAuthFY10!N106</f>
        <v>2191.84</v>
      </c>
      <c r="O106" s="220">
        <f>RealAuthFY10!O106</f>
        <v>0</v>
      </c>
      <c r="P106" s="63">
        <v>0</v>
      </c>
      <c r="Q106" s="63">
        <v>0</v>
      </c>
      <c r="R106" s="62" t="e">
        <f t="shared" si="7"/>
        <v>#REF!</v>
      </c>
      <c r="S106" s="63" t="e">
        <f t="shared" si="8"/>
        <v>#REF!</v>
      </c>
      <c r="T106" s="62" t="e">
        <f t="shared" si="9"/>
        <v>#REF!</v>
      </c>
      <c r="U106" s="63" t="e">
        <f t="shared" si="10"/>
        <v>#REF!</v>
      </c>
      <c r="V106" s="221"/>
      <c r="W106" s="222">
        <v>531.52</v>
      </c>
      <c r="X106" s="223">
        <v>340492</v>
      </c>
      <c r="Y106" s="224">
        <f t="shared" si="11"/>
        <v>542.15</v>
      </c>
      <c r="Z106" s="225">
        <v>52.76</v>
      </c>
      <c r="AA106" s="62">
        <v>33798</v>
      </c>
      <c r="AB106" s="224">
        <f t="shared" si="12"/>
        <v>53.82</v>
      </c>
      <c r="AC106" s="226">
        <v>60.38</v>
      </c>
      <c r="AD106" s="225">
        <v>38679</v>
      </c>
      <c r="AE106" s="224">
        <f t="shared" si="13"/>
        <v>61.59</v>
      </c>
    </row>
    <row r="107" spans="1:31" s="51" customFormat="1" ht="11.5" x14ac:dyDescent="0.25">
      <c r="A107" s="51">
        <f>'FY2016 RPDC '!A105</f>
        <v>103</v>
      </c>
      <c r="B107" s="51">
        <f>'FY2016 RPDC '!B105</f>
        <v>3978</v>
      </c>
      <c r="C107" s="51">
        <f>'FY2016 RPDC '!C105</f>
        <v>3978</v>
      </c>
      <c r="D107" s="56" t="str">
        <f>'FY2016 RPDC '!D105</f>
        <v>EAST MILLS</v>
      </c>
      <c r="E107" s="97">
        <f>'FY2016 RPDC '!J105</f>
        <v>543.29999999999995</v>
      </c>
      <c r="F107" s="87">
        <f>'FY2016 RPDC '!K105</f>
        <v>6510</v>
      </c>
      <c r="G107" s="87">
        <f>'FY2016 RPDC '!L105</f>
        <v>3536882.9999999995</v>
      </c>
      <c r="H107" s="87">
        <f>'FY2016 RPDC '!M105</f>
        <v>3159.9300000006333</v>
      </c>
      <c r="I107" s="88">
        <f>'FY2016 RPDC '!N105</f>
        <v>3540042.93</v>
      </c>
      <c r="J107" s="59">
        <v>-177666.6</v>
      </c>
      <c r="K107" s="58">
        <v>-17649</v>
      </c>
      <c r="L107" s="57">
        <v>288267</v>
      </c>
      <c r="M107" s="201">
        <v>5883</v>
      </c>
      <c r="N107" s="57">
        <f>RealAuthFY10!N107</f>
        <v>6056.4000000000005</v>
      </c>
      <c r="O107" s="201">
        <f>RealAuthFY10!O107</f>
        <v>0</v>
      </c>
      <c r="P107" s="59">
        <v>0</v>
      </c>
      <c r="Q107" s="59">
        <v>81185.400000000009</v>
      </c>
      <c r="R107" s="58">
        <f t="shared" si="7"/>
        <v>270888</v>
      </c>
      <c r="S107" s="59">
        <f t="shared" si="8"/>
        <v>25961</v>
      </c>
      <c r="T107" s="58">
        <f t="shared" si="9"/>
        <v>31891</v>
      </c>
      <c r="U107" s="59">
        <f t="shared" si="10"/>
        <v>4054859.13</v>
      </c>
      <c r="V107" s="206"/>
      <c r="W107" s="210">
        <v>484.68</v>
      </c>
      <c r="X107" s="211">
        <v>270888</v>
      </c>
      <c r="Y107" s="212">
        <f t="shared" si="11"/>
        <v>494.37</v>
      </c>
      <c r="Z107" s="213">
        <v>46.45</v>
      </c>
      <c r="AA107" s="58">
        <v>25961</v>
      </c>
      <c r="AB107" s="212">
        <f t="shared" si="12"/>
        <v>47.38</v>
      </c>
      <c r="AC107" s="214">
        <v>57.06</v>
      </c>
      <c r="AD107" s="213">
        <v>31891</v>
      </c>
      <c r="AE107" s="212">
        <f t="shared" si="13"/>
        <v>58.2</v>
      </c>
    </row>
    <row r="108" spans="1:31" s="51" customFormat="1" ht="11.5" x14ac:dyDescent="0.25">
      <c r="A108" s="51">
        <f>'FY2016 RPDC '!A106</f>
        <v>104</v>
      </c>
      <c r="B108" s="51">
        <f>'FY2016 RPDC '!B106</f>
        <v>6741</v>
      </c>
      <c r="C108" s="51">
        <f>'FY2016 RPDC '!C106</f>
        <v>6741</v>
      </c>
      <c r="D108" s="56" t="str">
        <f>'FY2016 RPDC '!D106</f>
        <v>EAST SAC COUNTY</v>
      </c>
      <c r="E108" s="97">
        <f>'FY2016 RPDC '!J106</f>
        <v>905.7</v>
      </c>
      <c r="F108" s="87">
        <f>'FY2016 RPDC '!K106</f>
        <v>6459</v>
      </c>
      <c r="G108" s="87">
        <f>'FY2016 RPDC '!L106</f>
        <v>5849916.3000000007</v>
      </c>
      <c r="H108" s="87">
        <f>'FY2016 RPDC '!M106</f>
        <v>110953.20999999903</v>
      </c>
      <c r="I108" s="88">
        <f>'FY2016 RPDC '!N106</f>
        <v>5960869.5099999998</v>
      </c>
      <c r="J108" s="59">
        <v>-235320</v>
      </c>
      <c r="K108" s="58">
        <v>-58830</v>
      </c>
      <c r="L108" s="57">
        <v>76479</v>
      </c>
      <c r="M108" s="201">
        <v>0</v>
      </c>
      <c r="N108" s="57">
        <f>RealAuthFY10!N108</f>
        <v>52027.360000000001</v>
      </c>
      <c r="O108" s="201">
        <f>RealAuthFY10!O108</f>
        <v>57680</v>
      </c>
      <c r="P108" s="59">
        <v>0</v>
      </c>
      <c r="Q108" s="59">
        <v>67066.2</v>
      </c>
      <c r="R108" s="58">
        <f t="shared" si="7"/>
        <v>478635.27900000004</v>
      </c>
      <c r="S108" s="59">
        <f t="shared" si="8"/>
        <v>52657.398000000001</v>
      </c>
      <c r="T108" s="58">
        <f t="shared" si="9"/>
        <v>40421.391000000003</v>
      </c>
      <c r="U108" s="59">
        <f t="shared" si="10"/>
        <v>6491686.1380000003</v>
      </c>
      <c r="V108" s="206"/>
      <c r="W108" s="210">
        <v>518.11</v>
      </c>
      <c r="X108" s="211">
        <v>204653</v>
      </c>
      <c r="Y108" s="212">
        <f t="shared" si="11"/>
        <v>528.47</v>
      </c>
      <c r="Z108" s="213">
        <v>57</v>
      </c>
      <c r="AA108" s="58">
        <v>22515</v>
      </c>
      <c r="AB108" s="212">
        <f t="shared" si="12"/>
        <v>58.14</v>
      </c>
      <c r="AC108" s="214">
        <v>43.75</v>
      </c>
      <c r="AD108" s="213">
        <v>17281</v>
      </c>
      <c r="AE108" s="212">
        <f t="shared" si="13"/>
        <v>44.63</v>
      </c>
    </row>
    <row r="109" spans="1:31" s="51" customFormat="1" ht="11.5" x14ac:dyDescent="0.25">
      <c r="A109" s="51">
        <f>'FY2016 RPDC '!A107</f>
        <v>105</v>
      </c>
      <c r="B109" s="51">
        <f>'FY2016 RPDC '!B107</f>
        <v>1970</v>
      </c>
      <c r="C109" s="51">
        <f>'FY2016 RPDC '!C107</f>
        <v>1970</v>
      </c>
      <c r="D109" s="56" t="str">
        <f>'FY2016 RPDC '!D107</f>
        <v>EAST UNION</v>
      </c>
      <c r="E109" s="97">
        <f>'FY2016 RPDC '!J107</f>
        <v>522.79999999999995</v>
      </c>
      <c r="F109" s="87">
        <f>'FY2016 RPDC '!K107</f>
        <v>6470</v>
      </c>
      <c r="G109" s="87">
        <f>'FY2016 RPDC '!L107</f>
        <v>3382515.9999999995</v>
      </c>
      <c r="H109" s="87">
        <f>'FY2016 RPDC '!M107</f>
        <v>0</v>
      </c>
      <c r="I109" s="88">
        <f>'FY2016 RPDC '!N107</f>
        <v>3382515.9999999995</v>
      </c>
      <c r="J109" s="59">
        <v>-438968</v>
      </c>
      <c r="K109" s="58">
        <v>-29660</v>
      </c>
      <c r="L109" s="57">
        <v>136436</v>
      </c>
      <c r="M109" s="201">
        <v>0</v>
      </c>
      <c r="N109" s="57">
        <f>RealAuthFY10!N109</f>
        <v>116630.85</v>
      </c>
      <c r="O109" s="201">
        <f>RealAuthFY10!O109</f>
        <v>58170</v>
      </c>
      <c r="P109" s="59">
        <v>11745.36</v>
      </c>
      <c r="Q109" s="59">
        <v>42710.400000000001</v>
      </c>
      <c r="R109" s="58">
        <f t="shared" si="7"/>
        <v>276582.11199999996</v>
      </c>
      <c r="S109" s="59">
        <f t="shared" si="8"/>
        <v>27635.207999999999</v>
      </c>
      <c r="T109" s="58">
        <f t="shared" si="9"/>
        <v>19014.235999999997</v>
      </c>
      <c r="U109" s="59">
        <f t="shared" si="10"/>
        <v>3602812.1659999993</v>
      </c>
      <c r="V109" s="206"/>
      <c r="W109" s="210">
        <v>518.66999999999996</v>
      </c>
      <c r="X109" s="211">
        <v>191389</v>
      </c>
      <c r="Y109" s="212">
        <f t="shared" si="11"/>
        <v>529.04</v>
      </c>
      <c r="Z109" s="213">
        <v>51.82</v>
      </c>
      <c r="AA109" s="58">
        <v>19122</v>
      </c>
      <c r="AB109" s="212">
        <f t="shared" si="12"/>
        <v>52.86</v>
      </c>
      <c r="AC109" s="214">
        <v>35.659999999999997</v>
      </c>
      <c r="AD109" s="213">
        <v>13159</v>
      </c>
      <c r="AE109" s="212">
        <f t="shared" si="13"/>
        <v>36.369999999999997</v>
      </c>
    </row>
    <row r="110" spans="1:31" s="51" customFormat="1" ht="11.5" x14ac:dyDescent="0.25">
      <c r="A110" s="51">
        <f>'FY2016 RPDC '!A108</f>
        <v>106</v>
      </c>
      <c r="B110" s="51">
        <f>'FY2016 RPDC '!B108</f>
        <v>1972</v>
      </c>
      <c r="C110" s="51">
        <f>'FY2016 RPDC '!C108</f>
        <v>1972</v>
      </c>
      <c r="D110" s="56" t="str">
        <f>'FY2016 RPDC '!D108</f>
        <v>EASTERN ALLAMAKEE</v>
      </c>
      <c r="E110" s="97">
        <f>'FY2016 RPDC '!J108</f>
        <v>352</v>
      </c>
      <c r="F110" s="87">
        <f>'FY2016 RPDC '!K108</f>
        <v>6446</v>
      </c>
      <c r="G110" s="87">
        <f>'FY2016 RPDC '!L108</f>
        <v>2268992</v>
      </c>
      <c r="H110" s="87">
        <f>'FY2016 RPDC '!M108</f>
        <v>71404.240000000224</v>
      </c>
      <c r="I110" s="88">
        <f>'FY2016 RPDC '!N108</f>
        <v>2340396.2400000002</v>
      </c>
      <c r="J110" s="59">
        <v>-248823.90000000002</v>
      </c>
      <c r="K110" s="58">
        <v>-29835</v>
      </c>
      <c r="L110" s="57">
        <v>1312740</v>
      </c>
      <c r="M110" s="201">
        <v>65637</v>
      </c>
      <c r="N110" s="57">
        <f>RealAuthFY10!N110</f>
        <v>33414.92</v>
      </c>
      <c r="O110" s="201">
        <f>RealAuthFY10!O110</f>
        <v>0</v>
      </c>
      <c r="P110" s="59">
        <v>7876.4400000000005</v>
      </c>
      <c r="Q110" s="59">
        <v>161109</v>
      </c>
      <c r="R110" s="58">
        <f t="shared" si="7"/>
        <v>388441</v>
      </c>
      <c r="S110" s="59">
        <f t="shared" si="8"/>
        <v>44169</v>
      </c>
      <c r="T110" s="58">
        <f t="shared" si="9"/>
        <v>43927</v>
      </c>
      <c r="U110" s="59">
        <f t="shared" si="10"/>
        <v>4119051.7</v>
      </c>
      <c r="V110" s="206"/>
      <c r="W110" s="210">
        <v>545.87</v>
      </c>
      <c r="X110" s="211">
        <v>388441</v>
      </c>
      <c r="Y110" s="212">
        <f t="shared" si="11"/>
        <v>556.79</v>
      </c>
      <c r="Z110" s="213">
        <v>62.07</v>
      </c>
      <c r="AA110" s="58">
        <v>44169</v>
      </c>
      <c r="AB110" s="212">
        <f t="shared" si="12"/>
        <v>63.31</v>
      </c>
      <c r="AC110" s="214">
        <v>61.73</v>
      </c>
      <c r="AD110" s="213">
        <v>43927</v>
      </c>
      <c r="AE110" s="212">
        <f t="shared" si="13"/>
        <v>62.959999999999994</v>
      </c>
    </row>
    <row r="111" spans="1:31" s="51" customFormat="1" ht="11.5" x14ac:dyDescent="0.25">
      <c r="A111" s="51">
        <f>'FY2016 RPDC '!A109</f>
        <v>100</v>
      </c>
      <c r="B111" s="51">
        <f>'FY2016 RPDC '!B109</f>
        <v>1965</v>
      </c>
      <c r="C111" s="51">
        <f>'FY2016 RPDC '!C109</f>
        <v>1965</v>
      </c>
      <c r="D111" s="60" t="str">
        <f>'FY2016 RPDC '!D109</f>
        <v>EASTON VALLEY</v>
      </c>
      <c r="E111" s="100">
        <f>'FY2016 RPDC '!J109</f>
        <v>643</v>
      </c>
      <c r="F111" s="89">
        <f>'FY2016 RPDC '!K109</f>
        <v>6446</v>
      </c>
      <c r="G111" s="89">
        <f>'FY2016 RPDC '!L109</f>
        <v>4144778</v>
      </c>
      <c r="H111" s="89">
        <f>'FY2016 RPDC '!M109</f>
        <v>66649.299999999814</v>
      </c>
      <c r="I111" s="90">
        <f>'FY2016 RPDC '!N109</f>
        <v>4211427.3</v>
      </c>
      <c r="J111" s="63">
        <v>-389862</v>
      </c>
      <c r="K111" s="62">
        <v>-23628</v>
      </c>
      <c r="L111" s="61">
        <v>124047</v>
      </c>
      <c r="M111" s="220">
        <v>0</v>
      </c>
      <c r="N111" s="61">
        <f>RealAuthFY10!N111</f>
        <v>41992</v>
      </c>
      <c r="O111" s="220">
        <f>RealAuthFY10!O111</f>
        <v>103908.48000000001</v>
      </c>
      <c r="P111" s="63">
        <v>5198.16</v>
      </c>
      <c r="Q111" s="63">
        <v>46074.6</v>
      </c>
      <c r="R111" s="62">
        <f t="shared" si="7"/>
        <v>340037.69</v>
      </c>
      <c r="S111" s="63">
        <f t="shared" si="8"/>
        <v>32079.269999999997</v>
      </c>
      <c r="T111" s="62">
        <f t="shared" si="9"/>
        <v>40920.519999999997</v>
      </c>
      <c r="U111" s="63">
        <f t="shared" si="10"/>
        <v>4532195.0199999996</v>
      </c>
      <c r="V111" s="221"/>
      <c r="W111" s="222">
        <v>518.46</v>
      </c>
      <c r="X111" s="223">
        <v>258504</v>
      </c>
      <c r="Y111" s="224">
        <f t="shared" si="11"/>
        <v>528.83000000000004</v>
      </c>
      <c r="Z111" s="225">
        <v>48.91</v>
      </c>
      <c r="AA111" s="62">
        <v>24387</v>
      </c>
      <c r="AB111" s="224">
        <f t="shared" si="12"/>
        <v>49.889999999999993</v>
      </c>
      <c r="AC111" s="226">
        <v>62.39</v>
      </c>
      <c r="AD111" s="225">
        <v>31108</v>
      </c>
      <c r="AE111" s="224">
        <f t="shared" si="13"/>
        <v>63.64</v>
      </c>
    </row>
    <row r="112" spans="1:31" s="51" customFormat="1" ht="11.5" x14ac:dyDescent="0.25">
      <c r="A112" s="51">
        <f>'FY2016 RPDC '!A110</f>
        <v>107</v>
      </c>
      <c r="B112" s="51">
        <f>'FY2016 RPDC '!B110</f>
        <v>657</v>
      </c>
      <c r="C112" s="51">
        <f>'FY2016 RPDC '!C110</f>
        <v>657</v>
      </c>
      <c r="D112" s="56" t="str">
        <f>'FY2016 RPDC '!D110</f>
        <v>EDDYVILLE-BLAKESBURG-FREMONT</v>
      </c>
      <c r="E112" s="97">
        <f>'FY2016 RPDC '!J110</f>
        <v>866</v>
      </c>
      <c r="F112" s="87">
        <f>'FY2016 RPDC '!K110</f>
        <v>6446</v>
      </c>
      <c r="G112" s="87">
        <f>'FY2016 RPDC '!L110</f>
        <v>5582236</v>
      </c>
      <c r="H112" s="87">
        <f>'FY2016 RPDC '!M110</f>
        <v>0</v>
      </c>
      <c r="I112" s="88">
        <f>'FY2016 RPDC '!N110</f>
        <v>5582236</v>
      </c>
      <c r="J112" s="59">
        <v>-82362</v>
      </c>
      <c r="K112" s="58">
        <v>-11766</v>
      </c>
      <c r="L112" s="57">
        <v>111777</v>
      </c>
      <c r="M112" s="201">
        <v>11766</v>
      </c>
      <c r="N112" s="57">
        <f>RealAuthFY10!N112</f>
        <v>35934.639999999999</v>
      </c>
      <c r="O112" s="201">
        <f>RealAuthFY10!O112</f>
        <v>0</v>
      </c>
      <c r="P112" s="59">
        <v>0</v>
      </c>
      <c r="Q112" s="59">
        <v>84715.199999999997</v>
      </c>
      <c r="R112" s="58">
        <f t="shared" si="7"/>
        <v>504436.34</v>
      </c>
      <c r="S112" s="59">
        <f t="shared" si="8"/>
        <v>46616.780000000006</v>
      </c>
      <c r="T112" s="58">
        <f t="shared" si="9"/>
        <v>57718.9</v>
      </c>
      <c r="U112" s="59">
        <f t="shared" si="10"/>
        <v>6341072.8600000003</v>
      </c>
      <c r="V112" s="206"/>
      <c r="W112" s="210">
        <v>571.07000000000005</v>
      </c>
      <c r="X112" s="211">
        <v>240992</v>
      </c>
      <c r="Y112" s="212">
        <f t="shared" si="11"/>
        <v>582.49</v>
      </c>
      <c r="Z112" s="213">
        <v>52.77</v>
      </c>
      <c r="AA112" s="58">
        <v>22269</v>
      </c>
      <c r="AB112" s="212">
        <f t="shared" si="12"/>
        <v>53.830000000000005</v>
      </c>
      <c r="AC112" s="214">
        <v>65.34</v>
      </c>
      <c r="AD112" s="213">
        <v>27573</v>
      </c>
      <c r="AE112" s="212">
        <f t="shared" si="13"/>
        <v>66.650000000000006</v>
      </c>
    </row>
    <row r="113" spans="1:31" s="51" customFormat="1" ht="11.5" x14ac:dyDescent="0.25">
      <c r="A113" s="51">
        <f>'FY2016 RPDC '!A111</f>
        <v>108</v>
      </c>
      <c r="B113" s="51">
        <f>'FY2016 RPDC '!B111</f>
        <v>1989</v>
      </c>
      <c r="C113" s="51">
        <f>'FY2016 RPDC '!C111</f>
        <v>1989</v>
      </c>
      <c r="D113" s="56" t="str">
        <f>'FY2016 RPDC '!D111</f>
        <v>EDGEWOOD-COLESBURG</v>
      </c>
      <c r="E113" s="97">
        <f>'FY2016 RPDC '!J111</f>
        <v>409</v>
      </c>
      <c r="F113" s="87">
        <f>'FY2016 RPDC '!K111</f>
        <v>6446</v>
      </c>
      <c r="G113" s="87">
        <f>'FY2016 RPDC '!L111</f>
        <v>2636414</v>
      </c>
      <c r="H113" s="87">
        <f>'FY2016 RPDC '!M111</f>
        <v>25465.240000000224</v>
      </c>
      <c r="I113" s="88">
        <f>'FY2016 RPDC '!N111</f>
        <v>2661879.2400000002</v>
      </c>
      <c r="J113" s="59">
        <v>-323565</v>
      </c>
      <c r="K113" s="58">
        <v>-35298</v>
      </c>
      <c r="L113" s="57">
        <v>522410.39999999997</v>
      </c>
      <c r="M113" s="201">
        <v>247086</v>
      </c>
      <c r="N113" s="57">
        <f>RealAuthFY10!N113</f>
        <v>0</v>
      </c>
      <c r="O113" s="201">
        <f>RealAuthFY10!O113</f>
        <v>0</v>
      </c>
      <c r="P113" s="59">
        <v>9059.82</v>
      </c>
      <c r="Q113" s="59">
        <v>137662.19999999998</v>
      </c>
      <c r="R113" s="58">
        <f t="shared" si="7"/>
        <v>381268</v>
      </c>
      <c r="S113" s="59">
        <f t="shared" si="8"/>
        <v>41923</v>
      </c>
      <c r="T113" s="58">
        <f t="shared" si="9"/>
        <v>47435</v>
      </c>
      <c r="U113" s="59">
        <f t="shared" si="10"/>
        <v>3689860.66</v>
      </c>
      <c r="V113" s="206"/>
      <c r="W113" s="210">
        <v>521.57000000000005</v>
      </c>
      <c r="X113" s="211">
        <v>381268</v>
      </c>
      <c r="Y113" s="212">
        <f t="shared" si="11"/>
        <v>532</v>
      </c>
      <c r="Z113" s="213">
        <v>57.35</v>
      </c>
      <c r="AA113" s="58">
        <v>41923</v>
      </c>
      <c r="AB113" s="212">
        <f t="shared" si="12"/>
        <v>58.5</v>
      </c>
      <c r="AC113" s="214">
        <v>64.89</v>
      </c>
      <c r="AD113" s="213">
        <v>47435</v>
      </c>
      <c r="AE113" s="212">
        <f t="shared" si="13"/>
        <v>66.19</v>
      </c>
    </row>
    <row r="114" spans="1:31" s="51" customFormat="1" ht="11.5" x14ac:dyDescent="0.25">
      <c r="A114" s="51">
        <f>'FY2016 RPDC '!A112</f>
        <v>109</v>
      </c>
      <c r="B114" s="51">
        <f>'FY2016 RPDC '!B112</f>
        <v>2007</v>
      </c>
      <c r="C114" s="51">
        <f>'FY2016 RPDC '!C112</f>
        <v>2007</v>
      </c>
      <c r="D114" s="56" t="str">
        <f>'FY2016 RPDC '!D112</f>
        <v>ELDORA-NEW PROVIDENCE</v>
      </c>
      <c r="E114" s="97">
        <f>'FY2016 RPDC '!J112</f>
        <v>641</v>
      </c>
      <c r="F114" s="87">
        <f>'FY2016 RPDC '!K112</f>
        <v>6446</v>
      </c>
      <c r="G114" s="87">
        <f>'FY2016 RPDC '!L112</f>
        <v>4131886</v>
      </c>
      <c r="H114" s="87">
        <f>'FY2016 RPDC '!M112</f>
        <v>0</v>
      </c>
      <c r="I114" s="88">
        <f>'FY2016 RPDC '!N112</f>
        <v>4131886</v>
      </c>
      <c r="J114" s="59">
        <v>-170607</v>
      </c>
      <c r="K114" s="58">
        <v>0</v>
      </c>
      <c r="L114" s="57">
        <v>747141</v>
      </c>
      <c r="M114" s="201">
        <v>0</v>
      </c>
      <c r="N114" s="57">
        <f>RealAuthFY10!N114</f>
        <v>14131.6</v>
      </c>
      <c r="O114" s="201">
        <f>RealAuthFY10!O114</f>
        <v>0</v>
      </c>
      <c r="P114" s="59">
        <v>0</v>
      </c>
      <c r="Q114" s="59">
        <v>91774.8</v>
      </c>
      <c r="R114" s="58">
        <f t="shared" si="7"/>
        <v>361825.27</v>
      </c>
      <c r="S114" s="59">
        <f t="shared" si="8"/>
        <v>40280.439999999995</v>
      </c>
      <c r="T114" s="58">
        <f t="shared" si="9"/>
        <v>43145.709999999992</v>
      </c>
      <c r="U114" s="59">
        <f t="shared" si="10"/>
        <v>5259577.82</v>
      </c>
      <c r="V114" s="206"/>
      <c r="W114" s="210">
        <v>553.4</v>
      </c>
      <c r="X114" s="211">
        <v>269506</v>
      </c>
      <c r="Y114" s="212">
        <f t="shared" si="11"/>
        <v>564.47</v>
      </c>
      <c r="Z114" s="213">
        <v>61.61</v>
      </c>
      <c r="AA114" s="58">
        <v>30004</v>
      </c>
      <c r="AB114" s="212">
        <f t="shared" si="12"/>
        <v>62.839999999999996</v>
      </c>
      <c r="AC114" s="214">
        <v>65.989999999999995</v>
      </c>
      <c r="AD114" s="213">
        <v>32137</v>
      </c>
      <c r="AE114" s="212">
        <f t="shared" si="13"/>
        <v>67.309999999999988</v>
      </c>
    </row>
    <row r="115" spans="1:31" s="51" customFormat="1" ht="11.5" x14ac:dyDescent="0.25">
      <c r="A115" s="51">
        <f>'FY2016 RPDC '!A113</f>
        <v>111</v>
      </c>
      <c r="B115" s="51">
        <f>'FY2016 RPDC '!B113</f>
        <v>2088</v>
      </c>
      <c r="C115" s="51">
        <f>'FY2016 RPDC '!C113</f>
        <v>2088</v>
      </c>
      <c r="D115" s="56" t="str">
        <f>'FY2016 RPDC '!D113</f>
        <v>EMMETSBURG</v>
      </c>
      <c r="E115" s="97">
        <f>'FY2016 RPDC '!J113</f>
        <v>647.5</v>
      </c>
      <c r="F115" s="87">
        <f>'FY2016 RPDC '!K113</f>
        <v>6569</v>
      </c>
      <c r="G115" s="87">
        <f>'FY2016 RPDC '!L113</f>
        <v>4253427.5</v>
      </c>
      <c r="H115" s="87">
        <f>'FY2016 RPDC '!M113</f>
        <v>129813.9299999997</v>
      </c>
      <c r="I115" s="88">
        <f>'FY2016 RPDC '!N113</f>
        <v>4383241.43</v>
      </c>
      <c r="J115" s="59">
        <v>-230025.30000000002</v>
      </c>
      <c r="K115" s="58">
        <v>-753024</v>
      </c>
      <c r="L115" s="57">
        <v>147075</v>
      </c>
      <c r="M115" s="201">
        <v>506526.3</v>
      </c>
      <c r="N115" s="57">
        <f>RealAuthFY10!N115</f>
        <v>97652.24</v>
      </c>
      <c r="O115" s="201">
        <f>RealAuthFY10!O115</f>
        <v>0</v>
      </c>
      <c r="P115" s="59">
        <v>7765.56</v>
      </c>
      <c r="Q115" s="59">
        <v>134132.4</v>
      </c>
      <c r="R115" s="58">
        <f t="shared" si="7"/>
        <v>347409.64999999997</v>
      </c>
      <c r="S115" s="59">
        <f t="shared" si="8"/>
        <v>40617.674999999996</v>
      </c>
      <c r="T115" s="58">
        <f t="shared" si="9"/>
        <v>39756.500000000007</v>
      </c>
      <c r="U115" s="59">
        <f t="shared" si="10"/>
        <v>4721127.4550000001</v>
      </c>
      <c r="V115" s="206"/>
      <c r="W115" s="210">
        <v>526.02</v>
      </c>
      <c r="X115" s="211">
        <v>338652</v>
      </c>
      <c r="Y115" s="212">
        <f t="shared" si="11"/>
        <v>536.54</v>
      </c>
      <c r="Z115" s="213">
        <v>61.5</v>
      </c>
      <c r="AA115" s="58">
        <v>39594</v>
      </c>
      <c r="AB115" s="212">
        <f t="shared" si="12"/>
        <v>62.73</v>
      </c>
      <c r="AC115" s="214">
        <v>60.2</v>
      </c>
      <c r="AD115" s="213">
        <v>38757</v>
      </c>
      <c r="AE115" s="212">
        <f t="shared" si="13"/>
        <v>61.400000000000006</v>
      </c>
    </row>
    <row r="116" spans="1:31" s="51" customFormat="1" ht="11.5" x14ac:dyDescent="0.25">
      <c r="A116" s="51" t="e">
        <f>'FY2016 RPDC '!#REF!</f>
        <v>#REF!</v>
      </c>
      <c r="B116" s="51" t="e">
        <f>'FY2016 RPDC '!#REF!</f>
        <v>#REF!</v>
      </c>
      <c r="C116" s="51" t="e">
        <f>'FY2016 RPDC '!#REF!</f>
        <v>#REF!</v>
      </c>
      <c r="D116" s="60" t="e">
        <f>'FY2016 RPDC '!#REF!</f>
        <v>#REF!</v>
      </c>
      <c r="E116" s="100" t="e">
        <f>'FY2016 RPDC '!#REF!</f>
        <v>#REF!</v>
      </c>
      <c r="F116" s="89" t="e">
        <f>'FY2016 RPDC '!#REF!</f>
        <v>#REF!</v>
      </c>
      <c r="G116" s="89" t="e">
        <f>'FY2016 RPDC '!#REF!</f>
        <v>#REF!</v>
      </c>
      <c r="H116" s="89" t="e">
        <f>'FY2016 RPDC '!#REF!</f>
        <v>#REF!</v>
      </c>
      <c r="I116" s="90" t="e">
        <f>'FY2016 RPDC '!#REF!</f>
        <v>#REF!</v>
      </c>
      <c r="J116" s="63">
        <v>-60500</v>
      </c>
      <c r="K116" s="62">
        <v>-12100</v>
      </c>
      <c r="L116" s="61">
        <v>102850</v>
      </c>
      <c r="M116" s="220">
        <v>0</v>
      </c>
      <c r="N116" s="61">
        <f>RealAuthFY10!N116</f>
        <v>54661.350000000006</v>
      </c>
      <c r="O116" s="220">
        <f>RealAuthFY10!O116</f>
        <v>0</v>
      </c>
      <c r="P116" s="63">
        <v>0</v>
      </c>
      <c r="Q116" s="63">
        <v>0</v>
      </c>
      <c r="R116" s="62" t="e">
        <f t="shared" si="7"/>
        <v>#REF!</v>
      </c>
      <c r="S116" s="63" t="e">
        <f t="shared" si="8"/>
        <v>#REF!</v>
      </c>
      <c r="T116" s="62" t="e">
        <f t="shared" si="9"/>
        <v>#REF!</v>
      </c>
      <c r="U116" s="63" t="e">
        <f t="shared" si="10"/>
        <v>#REF!</v>
      </c>
      <c r="V116" s="221"/>
      <c r="W116" s="222">
        <v>577.96</v>
      </c>
      <c r="X116" s="223">
        <v>150790</v>
      </c>
      <c r="Y116" s="224">
        <f t="shared" si="11"/>
        <v>589.52</v>
      </c>
      <c r="Z116" s="225">
        <v>63.15</v>
      </c>
      <c r="AA116" s="62">
        <v>16476</v>
      </c>
      <c r="AB116" s="224">
        <f t="shared" si="12"/>
        <v>64.41</v>
      </c>
      <c r="AC116" s="226">
        <v>62.31</v>
      </c>
      <c r="AD116" s="225">
        <v>16257</v>
      </c>
      <c r="AE116" s="224">
        <f t="shared" si="13"/>
        <v>63.56</v>
      </c>
    </row>
    <row r="117" spans="1:31" s="51" customFormat="1" ht="11.5" x14ac:dyDescent="0.25">
      <c r="A117" s="51">
        <f>'FY2016 RPDC '!A114</f>
        <v>112</v>
      </c>
      <c r="B117" s="51">
        <f>'FY2016 RPDC '!B114</f>
        <v>2097</v>
      </c>
      <c r="C117" s="51">
        <f>'FY2016 RPDC '!C114</f>
        <v>2097</v>
      </c>
      <c r="D117" s="56" t="str">
        <f>'FY2016 RPDC '!D114</f>
        <v>ENGLISH VALLEYS</v>
      </c>
      <c r="E117" s="97">
        <f>'FY2016 RPDC '!J114</f>
        <v>456.7</v>
      </c>
      <c r="F117" s="87">
        <f>'FY2016 RPDC '!K114</f>
        <v>6519</v>
      </c>
      <c r="G117" s="87">
        <f>'FY2016 RPDC '!L114</f>
        <v>2977227.3</v>
      </c>
      <c r="H117" s="87">
        <f>'FY2016 RPDC '!M114</f>
        <v>6527.8300000000745</v>
      </c>
      <c r="I117" s="88">
        <f>'FY2016 RPDC '!N114</f>
        <v>2983755.13</v>
      </c>
      <c r="J117" s="59">
        <v>-156156</v>
      </c>
      <c r="K117" s="58">
        <v>-12012</v>
      </c>
      <c r="L117" s="57">
        <v>606606</v>
      </c>
      <c r="M117" s="201">
        <v>0</v>
      </c>
      <c r="N117" s="57">
        <f>RealAuthFY10!N117</f>
        <v>52606.63</v>
      </c>
      <c r="O117" s="201">
        <f>RealAuthFY10!O117</f>
        <v>0</v>
      </c>
      <c r="P117" s="59">
        <v>2642.64</v>
      </c>
      <c r="Q117" s="59">
        <v>0</v>
      </c>
      <c r="R117" s="58">
        <f t="shared" si="7"/>
        <v>346271</v>
      </c>
      <c r="S117" s="59">
        <f t="shared" si="8"/>
        <v>40691</v>
      </c>
      <c r="T117" s="58">
        <f t="shared" si="9"/>
        <v>41290</v>
      </c>
      <c r="U117" s="59">
        <f t="shared" si="10"/>
        <v>3905694.4</v>
      </c>
      <c r="V117" s="206"/>
      <c r="W117" s="210">
        <v>497.73</v>
      </c>
      <c r="X117" s="211">
        <v>346271</v>
      </c>
      <c r="Y117" s="212">
        <f t="shared" si="11"/>
        <v>507.68</v>
      </c>
      <c r="Z117" s="213">
        <v>58.49</v>
      </c>
      <c r="AA117" s="58">
        <v>40691</v>
      </c>
      <c r="AB117" s="212">
        <f t="shared" si="12"/>
        <v>59.660000000000004</v>
      </c>
      <c r="AC117" s="214">
        <v>59.35</v>
      </c>
      <c r="AD117" s="213">
        <v>41290</v>
      </c>
      <c r="AE117" s="212">
        <f t="shared" si="13"/>
        <v>60.54</v>
      </c>
    </row>
    <row r="118" spans="1:31" s="51" customFormat="1" ht="11.5" x14ac:dyDescent="0.25">
      <c r="A118" s="51">
        <f>'FY2016 RPDC '!A115</f>
        <v>113</v>
      </c>
      <c r="B118" s="51">
        <f>'FY2016 RPDC '!B115</f>
        <v>2113</v>
      </c>
      <c r="C118" s="51">
        <f>'FY2016 RPDC '!C115</f>
        <v>2113</v>
      </c>
      <c r="D118" s="56" t="str">
        <f>'FY2016 RPDC '!D115</f>
        <v>ESSEX</v>
      </c>
      <c r="E118" s="97">
        <f>'FY2016 RPDC '!J115</f>
        <v>222.2</v>
      </c>
      <c r="F118" s="87">
        <f>'FY2016 RPDC '!K115</f>
        <v>6446</v>
      </c>
      <c r="G118" s="87">
        <f>'FY2016 RPDC '!L115</f>
        <v>1432301.2</v>
      </c>
      <c r="H118" s="87">
        <f>'FY2016 RPDC '!M115</f>
        <v>90242.489999999991</v>
      </c>
      <c r="I118" s="88">
        <f>'FY2016 RPDC '!N115</f>
        <v>1522543.69</v>
      </c>
      <c r="J118" s="59">
        <v>-329962.39999999997</v>
      </c>
      <c r="K118" s="58">
        <v>-5956</v>
      </c>
      <c r="L118" s="57">
        <v>184636</v>
      </c>
      <c r="M118" s="201">
        <v>0</v>
      </c>
      <c r="N118" s="57">
        <f>RealAuthFY10!N118</f>
        <v>18691.2</v>
      </c>
      <c r="O118" s="201">
        <f>RealAuthFY10!O118</f>
        <v>46728</v>
      </c>
      <c r="P118" s="59">
        <v>0</v>
      </c>
      <c r="Q118" s="59">
        <v>100060.8</v>
      </c>
      <c r="R118" s="58">
        <f t="shared" si="7"/>
        <v>320637</v>
      </c>
      <c r="S118" s="59">
        <f t="shared" si="8"/>
        <v>33476</v>
      </c>
      <c r="T118" s="58">
        <f t="shared" si="9"/>
        <v>34023</v>
      </c>
      <c r="U118" s="59">
        <f t="shared" si="10"/>
        <v>1924877.29</v>
      </c>
      <c r="V118" s="206"/>
      <c r="W118" s="210">
        <v>597.20000000000005</v>
      </c>
      <c r="X118" s="211">
        <v>320637</v>
      </c>
      <c r="Y118" s="212">
        <f t="shared" si="11"/>
        <v>609.1400000000001</v>
      </c>
      <c r="Z118" s="213">
        <v>62.35</v>
      </c>
      <c r="AA118" s="58">
        <v>33476</v>
      </c>
      <c r="AB118" s="212">
        <f t="shared" si="12"/>
        <v>63.6</v>
      </c>
      <c r="AC118" s="214">
        <v>63.37</v>
      </c>
      <c r="AD118" s="213">
        <v>34023</v>
      </c>
      <c r="AE118" s="212">
        <f t="shared" si="13"/>
        <v>64.64</v>
      </c>
    </row>
    <row r="119" spans="1:31" s="51" customFormat="1" ht="11.5" x14ac:dyDescent="0.25">
      <c r="A119" s="51">
        <f>'FY2016 RPDC '!A116</f>
        <v>114</v>
      </c>
      <c r="B119" s="51">
        <f>'FY2016 RPDC '!B116</f>
        <v>2124</v>
      </c>
      <c r="C119" s="51">
        <f>'FY2016 RPDC '!C116</f>
        <v>2124</v>
      </c>
      <c r="D119" s="56" t="str">
        <f>'FY2016 RPDC '!D116</f>
        <v>ESTHERVILLE-LINCOLN CENTRAL</v>
      </c>
      <c r="E119" s="97">
        <f>'FY2016 RPDC '!J116</f>
        <v>1390.5</v>
      </c>
      <c r="F119" s="87">
        <f>'FY2016 RPDC '!K116</f>
        <v>6464</v>
      </c>
      <c r="G119" s="87">
        <f>'FY2016 RPDC '!L116</f>
        <v>8988192</v>
      </c>
      <c r="H119" s="87">
        <f>'FY2016 RPDC '!M116</f>
        <v>0</v>
      </c>
      <c r="I119" s="88">
        <f>'FY2016 RPDC '!N116</f>
        <v>8988192</v>
      </c>
      <c r="J119" s="59">
        <v>-144133.5</v>
      </c>
      <c r="K119" s="58">
        <v>-29415</v>
      </c>
      <c r="L119" s="57">
        <v>152958</v>
      </c>
      <c r="M119" s="201">
        <v>5883</v>
      </c>
      <c r="N119" s="57">
        <f>RealAuthFY10!N119</f>
        <v>0</v>
      </c>
      <c r="O119" s="201">
        <f>RealAuthFY10!O119</f>
        <v>0</v>
      </c>
      <c r="P119" s="59">
        <v>0</v>
      </c>
      <c r="Q119" s="59">
        <v>0</v>
      </c>
      <c r="R119" s="58">
        <f t="shared" si="7"/>
        <v>822160.93499999994</v>
      </c>
      <c r="S119" s="59">
        <f t="shared" si="8"/>
        <v>77784.570000000007</v>
      </c>
      <c r="T119" s="58">
        <f t="shared" si="9"/>
        <v>119777.67</v>
      </c>
      <c r="U119" s="59">
        <f t="shared" si="10"/>
        <v>9993207.6750000007</v>
      </c>
      <c r="V119" s="206"/>
      <c r="W119" s="210">
        <v>579.67999999999995</v>
      </c>
      <c r="X119" s="211">
        <v>144340</v>
      </c>
      <c r="Y119" s="212">
        <f t="shared" si="11"/>
        <v>591.27</v>
      </c>
      <c r="Z119" s="213">
        <v>54.84</v>
      </c>
      <c r="AA119" s="58">
        <v>13655</v>
      </c>
      <c r="AB119" s="212">
        <f t="shared" si="12"/>
        <v>55.940000000000005</v>
      </c>
      <c r="AC119" s="214">
        <v>84.45</v>
      </c>
      <c r="AD119" s="213">
        <v>21028</v>
      </c>
      <c r="AE119" s="212">
        <f t="shared" si="13"/>
        <v>86.14</v>
      </c>
    </row>
    <row r="120" spans="1:31" s="51" customFormat="1" ht="11.5" x14ac:dyDescent="0.25">
      <c r="A120" s="51">
        <f>'FY2016 RPDC '!A117</f>
        <v>115</v>
      </c>
      <c r="B120" s="51">
        <f>'FY2016 RPDC '!B117</f>
        <v>2151</v>
      </c>
      <c r="C120" s="51">
        <f>'FY2016 RPDC '!C117</f>
        <v>2151</v>
      </c>
      <c r="D120" s="56" t="str">
        <f>'FY2016 RPDC '!D117</f>
        <v>EXIRA-ELK HORN-KIMBALLTON</v>
      </c>
      <c r="E120" s="97">
        <f>'FY2016 RPDC '!J117</f>
        <v>414</v>
      </c>
      <c r="F120" s="87">
        <f>'FY2016 RPDC '!K117</f>
        <v>6530</v>
      </c>
      <c r="G120" s="87">
        <f>'FY2016 RPDC '!L117</f>
        <v>2703420</v>
      </c>
      <c r="H120" s="87">
        <f>'FY2016 RPDC '!M117</f>
        <v>138856.35000000009</v>
      </c>
      <c r="I120" s="88">
        <f>'FY2016 RPDC '!N117</f>
        <v>2842276.35</v>
      </c>
      <c r="J120" s="59">
        <v>-295050</v>
      </c>
      <c r="K120" s="58">
        <v>-29505</v>
      </c>
      <c r="L120" s="57">
        <v>194733</v>
      </c>
      <c r="M120" s="201">
        <v>94416</v>
      </c>
      <c r="N120" s="57">
        <f>RealAuthFY10!N120</f>
        <v>11051.26</v>
      </c>
      <c r="O120" s="201">
        <f>RealAuthFY10!O120</f>
        <v>0</v>
      </c>
      <c r="P120" s="59">
        <v>61016.34</v>
      </c>
      <c r="Q120" s="59">
        <v>332816.39999999997</v>
      </c>
      <c r="R120" s="58">
        <f t="shared" si="7"/>
        <v>681206</v>
      </c>
      <c r="S120" s="59">
        <f t="shared" si="8"/>
        <v>76171</v>
      </c>
      <c r="T120" s="58">
        <f t="shared" si="9"/>
        <v>87154</v>
      </c>
      <c r="U120" s="59">
        <f t="shared" si="10"/>
        <v>4056285.3499999996</v>
      </c>
      <c r="V120" s="206"/>
      <c r="W120" s="210">
        <v>503.59</v>
      </c>
      <c r="X120" s="211">
        <v>681206</v>
      </c>
      <c r="Y120" s="212">
        <f t="shared" si="11"/>
        <v>513.66</v>
      </c>
      <c r="Z120" s="213">
        <v>56.31</v>
      </c>
      <c r="AA120" s="58">
        <v>76171</v>
      </c>
      <c r="AB120" s="212">
        <f t="shared" si="12"/>
        <v>57.440000000000005</v>
      </c>
      <c r="AC120" s="214">
        <v>64.430000000000007</v>
      </c>
      <c r="AD120" s="213">
        <v>87154</v>
      </c>
      <c r="AE120" s="212">
        <f t="shared" si="13"/>
        <v>65.720000000000013</v>
      </c>
    </row>
    <row r="121" spans="1:31" s="51" customFormat="1" ht="11.5" x14ac:dyDescent="0.25">
      <c r="A121" s="51">
        <f>'FY2016 RPDC '!A118</f>
        <v>116</v>
      </c>
      <c r="B121" s="51">
        <f>'FY2016 RPDC '!B118</f>
        <v>2169</v>
      </c>
      <c r="C121" s="51">
        <f>'FY2016 RPDC '!C118</f>
        <v>2169</v>
      </c>
      <c r="D121" s="60" t="str">
        <f>'FY2016 RPDC '!D118</f>
        <v>FAIRFIELD</v>
      </c>
      <c r="E121" s="100">
        <f>'FY2016 RPDC '!J118</f>
        <v>1657.7</v>
      </c>
      <c r="F121" s="89">
        <f>'FY2016 RPDC '!K118</f>
        <v>6446</v>
      </c>
      <c r="G121" s="89">
        <f>'FY2016 RPDC '!L118</f>
        <v>10685534.200000001</v>
      </c>
      <c r="H121" s="89">
        <f>'FY2016 RPDC '!M118</f>
        <v>0</v>
      </c>
      <c r="I121" s="90">
        <f>'FY2016 RPDC '!N118</f>
        <v>10685534.200000001</v>
      </c>
      <c r="J121" s="63">
        <v>-252969</v>
      </c>
      <c r="K121" s="62">
        <v>-29415</v>
      </c>
      <c r="L121" s="61">
        <v>37062.9</v>
      </c>
      <c r="M121" s="220">
        <v>0</v>
      </c>
      <c r="N121" s="61">
        <f>RealAuthFY10!N121</f>
        <v>59295.039999999994</v>
      </c>
      <c r="O121" s="220">
        <f>RealAuthFY10!O121</f>
        <v>0</v>
      </c>
      <c r="P121" s="63">
        <v>0</v>
      </c>
      <c r="Q121" s="63">
        <v>0</v>
      </c>
      <c r="R121" s="62">
        <f t="shared" si="7"/>
        <v>997968.554</v>
      </c>
      <c r="S121" s="63">
        <f t="shared" si="8"/>
        <v>99180.191000000006</v>
      </c>
      <c r="T121" s="62">
        <f t="shared" si="9"/>
        <v>87791.792000000001</v>
      </c>
      <c r="U121" s="63">
        <f t="shared" si="10"/>
        <v>11684448.676999999</v>
      </c>
      <c r="V121" s="221"/>
      <c r="W121" s="222">
        <v>590.22</v>
      </c>
      <c r="X121" s="223">
        <v>162960</v>
      </c>
      <c r="Y121" s="224">
        <f t="shared" si="11"/>
        <v>602.02</v>
      </c>
      <c r="Z121" s="225">
        <v>58.66</v>
      </c>
      <c r="AA121" s="62">
        <v>16196</v>
      </c>
      <c r="AB121" s="224">
        <f t="shared" si="12"/>
        <v>59.83</v>
      </c>
      <c r="AC121" s="226">
        <v>51.92</v>
      </c>
      <c r="AD121" s="225">
        <v>14335</v>
      </c>
      <c r="AE121" s="224">
        <f t="shared" si="13"/>
        <v>52.96</v>
      </c>
    </row>
    <row r="122" spans="1:31" s="51" customFormat="1" ht="11.5" x14ac:dyDescent="0.25">
      <c r="A122" s="51">
        <f>'FY2016 RPDC '!A119</f>
        <v>117</v>
      </c>
      <c r="B122" s="51">
        <f>'FY2016 RPDC '!B119</f>
        <v>2205</v>
      </c>
      <c r="C122" s="51">
        <f>'FY2016 RPDC '!C119</f>
        <v>2205</v>
      </c>
      <c r="D122" s="56" t="str">
        <f>'FY2016 RPDC '!D119</f>
        <v>FARRAGUT</v>
      </c>
      <c r="E122" s="97">
        <f>'FY2016 RPDC '!J119</f>
        <v>200</v>
      </c>
      <c r="F122" s="87">
        <f>'FY2016 RPDC '!K119</f>
        <v>6532</v>
      </c>
      <c r="G122" s="87">
        <f>'FY2016 RPDC '!L119</f>
        <v>1306400</v>
      </c>
      <c r="H122" s="87">
        <f>'FY2016 RPDC '!M119</f>
        <v>0</v>
      </c>
      <c r="I122" s="88">
        <f>'FY2016 RPDC '!N119</f>
        <v>1306400</v>
      </c>
      <c r="J122" s="59">
        <v>-474169.8</v>
      </c>
      <c r="K122" s="58">
        <v>-82362</v>
      </c>
      <c r="L122" s="57">
        <v>538882.79999999993</v>
      </c>
      <c r="M122" s="201">
        <v>0</v>
      </c>
      <c r="N122" s="57">
        <f>RealAuthFY10!N122</f>
        <v>25206.16</v>
      </c>
      <c r="O122" s="201">
        <f>RealAuthFY10!O122</f>
        <v>0</v>
      </c>
      <c r="P122" s="59">
        <v>22002.420000000002</v>
      </c>
      <c r="Q122" s="59">
        <v>0</v>
      </c>
      <c r="R122" s="58">
        <f t="shared" si="7"/>
        <v>925159</v>
      </c>
      <c r="S122" s="59">
        <f t="shared" si="8"/>
        <v>95519</v>
      </c>
      <c r="T122" s="58">
        <f t="shared" si="9"/>
        <v>104988</v>
      </c>
      <c r="U122" s="59">
        <f t="shared" si="10"/>
        <v>2461625.58</v>
      </c>
      <c r="V122" s="206"/>
      <c r="W122" s="210">
        <v>513.91999999999996</v>
      </c>
      <c r="X122" s="211">
        <v>925159</v>
      </c>
      <c r="Y122" s="212">
        <f t="shared" si="11"/>
        <v>524.19999999999993</v>
      </c>
      <c r="Z122" s="213">
        <v>53.06</v>
      </c>
      <c r="AA122" s="58">
        <v>95519</v>
      </c>
      <c r="AB122" s="212">
        <f t="shared" si="12"/>
        <v>54.120000000000005</v>
      </c>
      <c r="AC122" s="214">
        <v>58.32</v>
      </c>
      <c r="AD122" s="213">
        <v>104988</v>
      </c>
      <c r="AE122" s="212">
        <f t="shared" si="13"/>
        <v>59.49</v>
      </c>
    </row>
    <row r="123" spans="1:31" s="51" customFormat="1" ht="11.5" x14ac:dyDescent="0.25">
      <c r="A123" s="51">
        <f>'FY2016 RPDC '!A120</f>
        <v>118</v>
      </c>
      <c r="B123" s="51">
        <f>'FY2016 RPDC '!B120</f>
        <v>2295</v>
      </c>
      <c r="C123" s="51">
        <f>'FY2016 RPDC '!C120</f>
        <v>2295</v>
      </c>
      <c r="D123" s="56" t="str">
        <f>'FY2016 RPDC '!D120</f>
        <v>FOREST CITY</v>
      </c>
      <c r="E123" s="97">
        <f>'FY2016 RPDC '!J120</f>
        <v>1098.2</v>
      </c>
      <c r="F123" s="87">
        <f>'FY2016 RPDC '!K120</f>
        <v>6453</v>
      </c>
      <c r="G123" s="87">
        <f>'FY2016 RPDC '!L120</f>
        <v>7086684.6000000006</v>
      </c>
      <c r="H123" s="87">
        <f>'FY2016 RPDC '!M120</f>
        <v>28476.539999999106</v>
      </c>
      <c r="I123" s="88">
        <f>'FY2016 RPDC '!N120</f>
        <v>7115161.1399999997</v>
      </c>
      <c r="J123" s="59">
        <v>-310388</v>
      </c>
      <c r="K123" s="58">
        <v>0</v>
      </c>
      <c r="L123" s="57">
        <v>95504</v>
      </c>
      <c r="M123" s="201">
        <v>5969</v>
      </c>
      <c r="N123" s="57">
        <f>RealAuthFY10!N123</f>
        <v>20313.38</v>
      </c>
      <c r="O123" s="201">
        <f>RealAuthFY10!O123</f>
        <v>58540</v>
      </c>
      <c r="P123" s="59">
        <v>0</v>
      </c>
      <c r="Q123" s="59">
        <v>0</v>
      </c>
      <c r="R123" s="58">
        <f t="shared" si="7"/>
        <v>635780.92600000009</v>
      </c>
      <c r="S123" s="59">
        <f t="shared" si="8"/>
        <v>69603.916000000012</v>
      </c>
      <c r="T123" s="58">
        <f t="shared" si="9"/>
        <v>60829.298000000003</v>
      </c>
      <c r="U123" s="59">
        <f t="shared" si="10"/>
        <v>7751313.6600000001</v>
      </c>
      <c r="V123" s="206"/>
      <c r="W123" s="210">
        <v>567.58000000000004</v>
      </c>
      <c r="X123" s="211">
        <v>149501</v>
      </c>
      <c r="Y123" s="212">
        <f t="shared" si="11"/>
        <v>578.93000000000006</v>
      </c>
      <c r="Z123" s="213">
        <v>62.14</v>
      </c>
      <c r="AA123" s="58">
        <v>16368</v>
      </c>
      <c r="AB123" s="212">
        <f t="shared" si="12"/>
        <v>63.38</v>
      </c>
      <c r="AC123" s="214">
        <v>54.3</v>
      </c>
      <c r="AD123" s="213">
        <v>14303</v>
      </c>
      <c r="AE123" s="212">
        <f t="shared" si="13"/>
        <v>55.39</v>
      </c>
    </row>
    <row r="124" spans="1:31" s="51" customFormat="1" ht="11.5" x14ac:dyDescent="0.25">
      <c r="A124" s="51">
        <f>'FY2016 RPDC '!A121</f>
        <v>119</v>
      </c>
      <c r="B124" s="51">
        <f>'FY2016 RPDC '!B121</f>
        <v>2313</v>
      </c>
      <c r="C124" s="51">
        <f>'FY2016 RPDC '!C121</f>
        <v>2313</v>
      </c>
      <c r="D124" s="56" t="str">
        <f>'FY2016 RPDC '!D121</f>
        <v>FORT DODGE</v>
      </c>
      <c r="E124" s="97">
        <f>'FY2016 RPDC '!J121</f>
        <v>3767.1</v>
      </c>
      <c r="F124" s="87">
        <f>'FY2016 RPDC '!K121</f>
        <v>6473</v>
      </c>
      <c r="G124" s="87">
        <f>'FY2016 RPDC '!L121</f>
        <v>24384438.300000001</v>
      </c>
      <c r="H124" s="87">
        <f>'FY2016 RPDC '!M121</f>
        <v>0</v>
      </c>
      <c r="I124" s="88">
        <f>'FY2016 RPDC '!N121</f>
        <v>24384438.300000001</v>
      </c>
      <c r="J124" s="59">
        <v>-267088.2</v>
      </c>
      <c r="K124" s="58">
        <v>-11766</v>
      </c>
      <c r="L124" s="57">
        <v>523587</v>
      </c>
      <c r="M124" s="201">
        <v>70596</v>
      </c>
      <c r="N124" s="57">
        <f>RealAuthFY10!N124</f>
        <v>232277.36000000002</v>
      </c>
      <c r="O124" s="201">
        <f>RealAuthFY10!O124</f>
        <v>0</v>
      </c>
      <c r="P124" s="59">
        <v>3882.78</v>
      </c>
      <c r="Q124" s="59">
        <v>204728.4</v>
      </c>
      <c r="R124" s="58">
        <f t="shared" si="7"/>
        <v>2029977.1769999999</v>
      </c>
      <c r="S124" s="59">
        <f t="shared" si="8"/>
        <v>241132.07100000003</v>
      </c>
      <c r="T124" s="58">
        <f t="shared" si="9"/>
        <v>228587.628</v>
      </c>
      <c r="U124" s="59">
        <f t="shared" si="10"/>
        <v>27640352.515999999</v>
      </c>
      <c r="V124" s="206"/>
      <c r="W124" s="210">
        <v>528.29999999999995</v>
      </c>
      <c r="X124" s="211">
        <v>656624</v>
      </c>
      <c r="Y124" s="212">
        <f t="shared" si="11"/>
        <v>538.87</v>
      </c>
      <c r="Z124" s="213">
        <v>62.75</v>
      </c>
      <c r="AA124" s="58">
        <v>77992</v>
      </c>
      <c r="AB124" s="212">
        <f t="shared" si="12"/>
        <v>64.010000000000005</v>
      </c>
      <c r="AC124" s="214">
        <v>59.49</v>
      </c>
      <c r="AD124" s="213">
        <v>73940</v>
      </c>
      <c r="AE124" s="212">
        <f t="shared" si="13"/>
        <v>60.68</v>
      </c>
    </row>
    <row r="125" spans="1:31" s="51" customFormat="1" ht="11.5" x14ac:dyDescent="0.25">
      <c r="A125" s="51">
        <f>'FY2016 RPDC '!A122</f>
        <v>120</v>
      </c>
      <c r="B125" s="51">
        <f>'FY2016 RPDC '!B122</f>
        <v>2322</v>
      </c>
      <c r="C125" s="51">
        <f>'FY2016 RPDC '!C122</f>
        <v>2322</v>
      </c>
      <c r="D125" s="56" t="str">
        <f>'FY2016 RPDC '!D122</f>
        <v>FORT MADISON</v>
      </c>
      <c r="E125" s="97">
        <f>'FY2016 RPDC '!J122</f>
        <v>2255.4</v>
      </c>
      <c r="F125" s="87">
        <f>'FY2016 RPDC '!K122</f>
        <v>6446</v>
      </c>
      <c r="G125" s="87">
        <f>'FY2016 RPDC '!L122</f>
        <v>14538308.4</v>
      </c>
      <c r="H125" s="87">
        <f>'FY2016 RPDC '!M122</f>
        <v>0</v>
      </c>
      <c r="I125" s="88">
        <f>'FY2016 RPDC '!N122</f>
        <v>14538308.4</v>
      </c>
      <c r="J125" s="59">
        <v>-1021248.0000000001</v>
      </c>
      <c r="K125" s="58">
        <v>-224580</v>
      </c>
      <c r="L125" s="57">
        <v>555540</v>
      </c>
      <c r="M125" s="201">
        <v>189120</v>
      </c>
      <c r="N125" s="57">
        <f>RealAuthFY10!N125</f>
        <v>119145.2</v>
      </c>
      <c r="O125" s="201">
        <f>RealAuthFY10!O125</f>
        <v>0</v>
      </c>
      <c r="P125" s="59">
        <v>22103.4</v>
      </c>
      <c r="Q125" s="59">
        <v>744660</v>
      </c>
      <c r="R125" s="58">
        <f t="shared" si="7"/>
        <v>2013859</v>
      </c>
      <c r="S125" s="59">
        <f t="shared" si="8"/>
        <v>235333</v>
      </c>
      <c r="T125" s="58">
        <f t="shared" si="9"/>
        <v>268607</v>
      </c>
      <c r="U125" s="59">
        <f t="shared" si="10"/>
        <v>17440848</v>
      </c>
      <c r="V125" s="206"/>
      <c r="W125" s="210">
        <v>509</v>
      </c>
      <c r="X125" s="211">
        <v>2013859</v>
      </c>
      <c r="Y125" s="212">
        <f t="shared" si="11"/>
        <v>519.17999999999995</v>
      </c>
      <c r="Z125" s="213">
        <v>59.48</v>
      </c>
      <c r="AA125" s="58">
        <v>235333</v>
      </c>
      <c r="AB125" s="212">
        <f t="shared" si="12"/>
        <v>60.669999999999995</v>
      </c>
      <c r="AC125" s="214">
        <v>67.89</v>
      </c>
      <c r="AD125" s="213">
        <v>268607</v>
      </c>
      <c r="AE125" s="212">
        <f t="shared" si="13"/>
        <v>69.25</v>
      </c>
    </row>
    <row r="126" spans="1:31" s="51" customFormat="1" ht="11.5" x14ac:dyDescent="0.25">
      <c r="A126" s="51">
        <f>'FY2016 RPDC '!A123</f>
        <v>122</v>
      </c>
      <c r="B126" s="51">
        <f>'FY2016 RPDC '!B123</f>
        <v>2369</v>
      </c>
      <c r="C126" s="51">
        <f>'FY2016 RPDC '!C123</f>
        <v>2369</v>
      </c>
      <c r="D126" s="60" t="str">
        <f>'FY2016 RPDC '!D123</f>
        <v>FREMONT-MILLS</v>
      </c>
      <c r="E126" s="100">
        <f>'FY2016 RPDC '!J123</f>
        <v>468</v>
      </c>
      <c r="F126" s="89">
        <f>'FY2016 RPDC '!K123</f>
        <v>6446</v>
      </c>
      <c r="G126" s="89">
        <f>'FY2016 RPDC '!L123</f>
        <v>3016728</v>
      </c>
      <c r="H126" s="89">
        <f>'FY2016 RPDC '!M123</f>
        <v>0</v>
      </c>
      <c r="I126" s="90">
        <f>'FY2016 RPDC '!N123</f>
        <v>3016728</v>
      </c>
      <c r="J126" s="63">
        <v>-1114828.5</v>
      </c>
      <c r="K126" s="62">
        <v>-35298</v>
      </c>
      <c r="L126" s="61">
        <v>147075</v>
      </c>
      <c r="M126" s="220">
        <v>41181</v>
      </c>
      <c r="N126" s="61">
        <f>RealAuthFY10!N126</f>
        <v>83520.639999999999</v>
      </c>
      <c r="O126" s="220">
        <f>RealAuthFY10!O126</f>
        <v>0</v>
      </c>
      <c r="P126" s="63">
        <v>1294.26</v>
      </c>
      <c r="Q126" s="63">
        <v>0</v>
      </c>
      <c r="R126" s="62">
        <f t="shared" si="7"/>
        <v>1150095</v>
      </c>
      <c r="S126" s="63">
        <f t="shared" si="8"/>
        <v>128638</v>
      </c>
      <c r="T126" s="62">
        <f t="shared" si="9"/>
        <v>144076</v>
      </c>
      <c r="U126" s="63">
        <f t="shared" si="10"/>
        <v>3562481.4</v>
      </c>
      <c r="V126" s="221"/>
      <c r="W126" s="222">
        <v>470.81</v>
      </c>
      <c r="X126" s="223">
        <v>1150095</v>
      </c>
      <c r="Y126" s="224">
        <f t="shared" si="11"/>
        <v>480.23</v>
      </c>
      <c r="Z126" s="225">
        <v>52.66</v>
      </c>
      <c r="AA126" s="62">
        <v>128638</v>
      </c>
      <c r="AB126" s="224">
        <f t="shared" si="12"/>
        <v>53.709999999999994</v>
      </c>
      <c r="AC126" s="226">
        <v>58.98</v>
      </c>
      <c r="AD126" s="225">
        <v>144076</v>
      </c>
      <c r="AE126" s="224">
        <f t="shared" si="13"/>
        <v>60.16</v>
      </c>
    </row>
    <row r="127" spans="1:31" s="51" customFormat="1" ht="11.5" x14ac:dyDescent="0.25">
      <c r="A127" s="51" t="e">
        <f>'FY2016 RPDC '!#REF!</f>
        <v>#REF!</v>
      </c>
      <c r="B127" s="51" t="e">
        <f>'FY2016 RPDC '!#REF!</f>
        <v>#REF!</v>
      </c>
      <c r="C127" s="51" t="e">
        <f>'FY2016 RPDC '!#REF!</f>
        <v>#REF!</v>
      </c>
      <c r="D127" s="56" t="e">
        <f>'FY2016 RPDC '!#REF!</f>
        <v>#REF!</v>
      </c>
      <c r="E127" s="97" t="e">
        <f>'FY2016 RPDC '!#REF!</f>
        <v>#REF!</v>
      </c>
      <c r="F127" s="87" t="e">
        <f>'FY2016 RPDC '!#REF!</f>
        <v>#REF!</v>
      </c>
      <c r="G127" s="87" t="e">
        <f>'FY2016 RPDC '!#REF!</f>
        <v>#REF!</v>
      </c>
      <c r="H127" s="87" t="e">
        <f>'FY2016 RPDC '!#REF!</f>
        <v>#REF!</v>
      </c>
      <c r="I127" s="88" t="e">
        <f>'FY2016 RPDC '!#REF!</f>
        <v>#REF!</v>
      </c>
      <c r="J127" s="59">
        <v>-88245</v>
      </c>
      <c r="K127" s="58">
        <v>-441225</v>
      </c>
      <c r="L127" s="57">
        <v>88245</v>
      </c>
      <c r="M127" s="201">
        <v>664779</v>
      </c>
      <c r="N127" s="57">
        <f>RealAuthFY10!N127</f>
        <v>55142.080000000002</v>
      </c>
      <c r="O127" s="201">
        <f>RealAuthFY10!O127</f>
        <v>49374.080000000002</v>
      </c>
      <c r="P127" s="59">
        <v>2588.52</v>
      </c>
      <c r="Q127" s="59">
        <v>0</v>
      </c>
      <c r="R127" s="58" t="e">
        <f t="shared" si="7"/>
        <v>#REF!</v>
      </c>
      <c r="S127" s="59" t="e">
        <f t="shared" si="8"/>
        <v>#REF!</v>
      </c>
      <c r="T127" s="58" t="e">
        <f t="shared" si="9"/>
        <v>#REF!</v>
      </c>
      <c r="U127" s="59" t="e">
        <f t="shared" si="10"/>
        <v>#REF!</v>
      </c>
      <c r="V127" s="206"/>
      <c r="W127" s="210">
        <v>550.23</v>
      </c>
      <c r="X127" s="211">
        <v>145261</v>
      </c>
      <c r="Y127" s="212">
        <f t="shared" si="11"/>
        <v>561.23</v>
      </c>
      <c r="Z127" s="213">
        <v>70.930000000000007</v>
      </c>
      <c r="AA127" s="58">
        <v>18726</v>
      </c>
      <c r="AB127" s="212">
        <f t="shared" si="12"/>
        <v>72.350000000000009</v>
      </c>
      <c r="AC127" s="214">
        <v>57.81</v>
      </c>
      <c r="AD127" s="213">
        <v>15262</v>
      </c>
      <c r="AE127" s="212">
        <f t="shared" si="13"/>
        <v>58.97</v>
      </c>
    </row>
    <row r="128" spans="1:31" s="51" customFormat="1" ht="11.5" x14ac:dyDescent="0.25">
      <c r="A128" s="51">
        <f>'FY2016 RPDC '!A124</f>
        <v>123</v>
      </c>
      <c r="B128" s="51">
        <f>'FY2016 RPDC '!B124</f>
        <v>2376</v>
      </c>
      <c r="C128" s="51">
        <f>'FY2016 RPDC '!C124</f>
        <v>2376</v>
      </c>
      <c r="D128" s="56" t="str">
        <f>'FY2016 RPDC '!D124</f>
        <v>GALVA-HOLSTEIN</v>
      </c>
      <c r="E128" s="97">
        <f>'FY2016 RPDC '!J124</f>
        <v>424</v>
      </c>
      <c r="F128" s="87">
        <f>'FY2016 RPDC '!K124</f>
        <v>6477</v>
      </c>
      <c r="G128" s="87">
        <f>'FY2016 RPDC '!L124</f>
        <v>2746248</v>
      </c>
      <c r="H128" s="87">
        <f>'FY2016 RPDC '!M124</f>
        <v>254226.66999999993</v>
      </c>
      <c r="I128" s="88">
        <f>'FY2016 RPDC '!N124</f>
        <v>3000474.67</v>
      </c>
      <c r="J128" s="59">
        <v>-144721.80000000002</v>
      </c>
      <c r="K128" s="58">
        <v>-252969</v>
      </c>
      <c r="L128" s="57">
        <v>35298</v>
      </c>
      <c r="M128" s="201">
        <v>0</v>
      </c>
      <c r="N128" s="57">
        <f>RealAuthFY10!N128</f>
        <v>27167.279999999999</v>
      </c>
      <c r="O128" s="201">
        <f>RealAuthFY10!O128</f>
        <v>0</v>
      </c>
      <c r="P128" s="59">
        <v>0</v>
      </c>
      <c r="Q128" s="59">
        <v>0</v>
      </c>
      <c r="R128" s="58">
        <f t="shared" si="7"/>
        <v>205945.28</v>
      </c>
      <c r="S128" s="59">
        <f t="shared" si="8"/>
        <v>17367.039999999997</v>
      </c>
      <c r="T128" s="58">
        <f t="shared" si="9"/>
        <v>30943.52</v>
      </c>
      <c r="U128" s="59">
        <f t="shared" si="10"/>
        <v>2919504.9899999998</v>
      </c>
      <c r="V128" s="206"/>
      <c r="W128" s="210">
        <v>476.2</v>
      </c>
      <c r="X128" s="211">
        <v>100669</v>
      </c>
      <c r="Y128" s="212">
        <f t="shared" si="11"/>
        <v>485.71999999999997</v>
      </c>
      <c r="Z128" s="213">
        <v>40.159999999999997</v>
      </c>
      <c r="AA128" s="58">
        <v>8490</v>
      </c>
      <c r="AB128" s="212">
        <f t="shared" si="12"/>
        <v>40.959999999999994</v>
      </c>
      <c r="AC128" s="214">
        <v>71.55</v>
      </c>
      <c r="AD128" s="213">
        <v>15126</v>
      </c>
      <c r="AE128" s="212">
        <f t="shared" si="13"/>
        <v>72.98</v>
      </c>
    </row>
    <row r="129" spans="1:31" s="51" customFormat="1" ht="11.5" x14ac:dyDescent="0.25">
      <c r="A129" s="51">
        <f>'FY2016 RPDC '!A125</f>
        <v>124</v>
      </c>
      <c r="B129" s="51">
        <f>'FY2016 RPDC '!B125</f>
        <v>2403</v>
      </c>
      <c r="C129" s="51">
        <f>'FY2016 RPDC '!C125</f>
        <v>2403</v>
      </c>
      <c r="D129" s="56" t="str">
        <f>'FY2016 RPDC '!D125</f>
        <v>GARNER-HAYFIELD-VENTURA</v>
      </c>
      <c r="E129" s="97">
        <f>'FY2016 RPDC '!J125</f>
        <v>954.6</v>
      </c>
      <c r="F129" s="87">
        <f>'FY2016 RPDC '!K125</f>
        <v>6446</v>
      </c>
      <c r="G129" s="87">
        <f>'FY2016 RPDC '!L125</f>
        <v>6153351.6000000006</v>
      </c>
      <c r="H129" s="87">
        <f>'FY2016 RPDC '!M125</f>
        <v>395426.78999999911</v>
      </c>
      <c r="I129" s="88">
        <f>'FY2016 RPDC '!N125</f>
        <v>6548778.3899999997</v>
      </c>
      <c r="J129" s="59">
        <v>-200022</v>
      </c>
      <c r="K129" s="58">
        <v>-29415</v>
      </c>
      <c r="L129" s="57">
        <v>205905</v>
      </c>
      <c r="M129" s="201">
        <v>0</v>
      </c>
      <c r="N129" s="57">
        <f>RealAuthFY10!N129</f>
        <v>0</v>
      </c>
      <c r="O129" s="201">
        <f>RealAuthFY10!O129</f>
        <v>0</v>
      </c>
      <c r="P129" s="59">
        <v>0</v>
      </c>
      <c r="Q129" s="59">
        <v>0</v>
      </c>
      <c r="R129" s="58">
        <f t="shared" si="7"/>
        <v>485146.81200000003</v>
      </c>
      <c r="S129" s="59">
        <f t="shared" si="8"/>
        <v>45830.345999999998</v>
      </c>
      <c r="T129" s="58">
        <f t="shared" si="9"/>
        <v>62879.502000000008</v>
      </c>
      <c r="U129" s="59">
        <f t="shared" si="10"/>
        <v>7119103.0499999998</v>
      </c>
      <c r="V129" s="206"/>
      <c r="W129" s="210">
        <v>498.25</v>
      </c>
      <c r="X129" s="211">
        <v>233679</v>
      </c>
      <c r="Y129" s="212">
        <f t="shared" si="11"/>
        <v>508.22</v>
      </c>
      <c r="Z129" s="213">
        <v>47.07</v>
      </c>
      <c r="AA129" s="58">
        <v>22076</v>
      </c>
      <c r="AB129" s="212">
        <f t="shared" si="12"/>
        <v>48.01</v>
      </c>
      <c r="AC129" s="214">
        <v>64.58</v>
      </c>
      <c r="AD129" s="213">
        <v>30288</v>
      </c>
      <c r="AE129" s="212">
        <f t="shared" si="13"/>
        <v>65.87</v>
      </c>
    </row>
    <row r="130" spans="1:31" s="51" customFormat="1" ht="11.5" x14ac:dyDescent="0.25">
      <c r="A130" s="51">
        <f>'FY2016 RPDC '!A126</f>
        <v>125</v>
      </c>
      <c r="B130" s="51">
        <f>'FY2016 RPDC '!B126</f>
        <v>2457</v>
      </c>
      <c r="C130" s="51">
        <f>'FY2016 RPDC '!C126</f>
        <v>2457</v>
      </c>
      <c r="D130" s="56" t="str">
        <f>'FY2016 RPDC '!D126</f>
        <v>GEORGE - LITTLE ROCK</v>
      </c>
      <c r="E130" s="97">
        <f>'FY2016 RPDC '!J126</f>
        <v>453.1</v>
      </c>
      <c r="F130" s="87">
        <f>'FY2016 RPDC '!K126</f>
        <v>6446</v>
      </c>
      <c r="G130" s="87">
        <f>'FY2016 RPDC '!L126</f>
        <v>2920682.6</v>
      </c>
      <c r="H130" s="87">
        <f>'FY2016 RPDC '!M126</f>
        <v>0</v>
      </c>
      <c r="I130" s="88">
        <f>'FY2016 RPDC '!N126</f>
        <v>2920682.6</v>
      </c>
      <c r="J130" s="59">
        <v>-81613.2</v>
      </c>
      <c r="K130" s="58">
        <v>-17742</v>
      </c>
      <c r="L130" s="57">
        <v>171506</v>
      </c>
      <c r="M130" s="201">
        <v>11828</v>
      </c>
      <c r="N130" s="57">
        <f>RealAuthFY10!N130</f>
        <v>13453.679999999998</v>
      </c>
      <c r="O130" s="201">
        <f>RealAuthFY10!O130</f>
        <v>46392</v>
      </c>
      <c r="P130" s="59">
        <v>0</v>
      </c>
      <c r="Q130" s="59">
        <v>0</v>
      </c>
      <c r="R130" s="58">
        <f t="shared" si="7"/>
        <v>251864.69700000001</v>
      </c>
      <c r="S130" s="59">
        <f t="shared" si="8"/>
        <v>25817.637999999999</v>
      </c>
      <c r="T130" s="58">
        <f t="shared" si="9"/>
        <v>26755.555</v>
      </c>
      <c r="U130" s="59">
        <f t="shared" si="10"/>
        <v>3368944.97</v>
      </c>
      <c r="V130" s="206"/>
      <c r="W130" s="210">
        <v>544.97</v>
      </c>
      <c r="X130" s="211">
        <v>246980</v>
      </c>
      <c r="Y130" s="212">
        <f t="shared" si="11"/>
        <v>555.87</v>
      </c>
      <c r="Z130" s="213">
        <v>55.86</v>
      </c>
      <c r="AA130" s="58">
        <v>25316</v>
      </c>
      <c r="AB130" s="212">
        <f t="shared" si="12"/>
        <v>56.98</v>
      </c>
      <c r="AC130" s="214">
        <v>57.89</v>
      </c>
      <c r="AD130" s="213">
        <v>26236</v>
      </c>
      <c r="AE130" s="212">
        <f t="shared" si="13"/>
        <v>59.05</v>
      </c>
    </row>
    <row r="131" spans="1:31" s="51" customFormat="1" ht="11.5" x14ac:dyDescent="0.25">
      <c r="A131" s="51">
        <f>'FY2016 RPDC '!A127</f>
        <v>126</v>
      </c>
      <c r="B131" s="51">
        <f>'FY2016 RPDC '!B127</f>
        <v>2466</v>
      </c>
      <c r="C131" s="51">
        <f>'FY2016 RPDC '!C127</f>
        <v>2466</v>
      </c>
      <c r="D131" s="60" t="str">
        <f>'FY2016 RPDC '!D127</f>
        <v>GILBERT</v>
      </c>
      <c r="E131" s="100">
        <f>'FY2016 RPDC '!J127</f>
        <v>1344.7</v>
      </c>
      <c r="F131" s="89">
        <f>'FY2016 RPDC '!K127</f>
        <v>6446</v>
      </c>
      <c r="G131" s="89">
        <f>'FY2016 RPDC '!L127</f>
        <v>8667936.2000000011</v>
      </c>
      <c r="H131" s="89">
        <f>'FY2016 RPDC '!M127</f>
        <v>0</v>
      </c>
      <c r="I131" s="90">
        <f>'FY2016 RPDC '!N127</f>
        <v>8667936.2000000011</v>
      </c>
      <c r="J131" s="63">
        <v>-164724</v>
      </c>
      <c r="K131" s="62">
        <v>-29415</v>
      </c>
      <c r="L131" s="61">
        <v>507702.89999999997</v>
      </c>
      <c r="M131" s="220">
        <v>0</v>
      </c>
      <c r="N131" s="61">
        <f>RealAuthFY10!N131</f>
        <v>34665.68</v>
      </c>
      <c r="O131" s="220">
        <f>RealAuthFY10!O131</f>
        <v>0</v>
      </c>
      <c r="P131" s="63">
        <v>5177.04</v>
      </c>
      <c r="Q131" s="63">
        <v>165900.6</v>
      </c>
      <c r="R131" s="62">
        <f t="shared" si="7"/>
        <v>719387.60600000003</v>
      </c>
      <c r="S131" s="63">
        <f t="shared" si="8"/>
        <v>79458.323000000004</v>
      </c>
      <c r="T131" s="62">
        <f t="shared" si="9"/>
        <v>85025.381000000008</v>
      </c>
      <c r="U131" s="63">
        <f t="shared" si="10"/>
        <v>10071114.73</v>
      </c>
      <c r="V131" s="221"/>
      <c r="W131" s="222">
        <v>524.49</v>
      </c>
      <c r="X131" s="223">
        <v>393472</v>
      </c>
      <c r="Y131" s="224">
        <f t="shared" si="11"/>
        <v>534.98</v>
      </c>
      <c r="Z131" s="225">
        <v>57.93</v>
      </c>
      <c r="AA131" s="62">
        <v>43459</v>
      </c>
      <c r="AB131" s="224">
        <f t="shared" si="12"/>
        <v>59.089999999999996</v>
      </c>
      <c r="AC131" s="226">
        <v>61.99</v>
      </c>
      <c r="AD131" s="225">
        <v>46505</v>
      </c>
      <c r="AE131" s="224">
        <f t="shared" si="13"/>
        <v>63.230000000000004</v>
      </c>
    </row>
    <row r="132" spans="1:31" s="51" customFormat="1" ht="11.5" x14ac:dyDescent="0.25">
      <c r="A132" s="51">
        <f>'FY2016 RPDC '!A128</f>
        <v>127</v>
      </c>
      <c r="B132" s="51">
        <f>'FY2016 RPDC '!B128</f>
        <v>2493</v>
      </c>
      <c r="C132" s="51">
        <f>'FY2016 RPDC '!C128</f>
        <v>2493</v>
      </c>
      <c r="D132" s="56" t="str">
        <f>'FY2016 RPDC '!D128</f>
        <v>GILMORE CITY-BRADGATE</v>
      </c>
      <c r="E132" s="97">
        <f>'FY2016 RPDC '!J128</f>
        <v>106</v>
      </c>
      <c r="F132" s="87">
        <f>'FY2016 RPDC '!K128</f>
        <v>6613</v>
      </c>
      <c r="G132" s="87">
        <f>'FY2016 RPDC '!L128</f>
        <v>700978</v>
      </c>
      <c r="H132" s="87">
        <f>'FY2016 RPDC '!M128</f>
        <v>38034.959999999963</v>
      </c>
      <c r="I132" s="88">
        <f>'FY2016 RPDC '!N128</f>
        <v>739012.96</v>
      </c>
      <c r="J132" s="59">
        <v>-164724</v>
      </c>
      <c r="K132" s="58">
        <v>-5883</v>
      </c>
      <c r="L132" s="57">
        <v>58830</v>
      </c>
      <c r="M132" s="201">
        <v>11766</v>
      </c>
      <c r="N132" s="57">
        <f>RealAuthFY10!N132</f>
        <v>14708.4</v>
      </c>
      <c r="O132" s="201">
        <f>RealAuthFY10!O132</f>
        <v>57680</v>
      </c>
      <c r="P132" s="59">
        <v>2588.52</v>
      </c>
      <c r="Q132" s="59">
        <v>116483.40000000001</v>
      </c>
      <c r="R132" s="58">
        <f t="shared" si="7"/>
        <v>254759</v>
      </c>
      <c r="S132" s="59">
        <f t="shared" si="8"/>
        <v>28234</v>
      </c>
      <c r="T132" s="58">
        <f t="shared" si="9"/>
        <v>28430</v>
      </c>
      <c r="U132" s="59">
        <f t="shared" si="10"/>
        <v>1141885.28</v>
      </c>
      <c r="V132" s="206"/>
      <c r="W132" s="210">
        <v>521.62</v>
      </c>
      <c r="X132" s="211">
        <v>254759</v>
      </c>
      <c r="Y132" s="212">
        <f t="shared" si="11"/>
        <v>532.04999999999995</v>
      </c>
      <c r="Z132" s="213">
        <v>57.81</v>
      </c>
      <c r="AA132" s="58">
        <v>28234</v>
      </c>
      <c r="AB132" s="212">
        <f t="shared" si="12"/>
        <v>58.97</v>
      </c>
      <c r="AC132" s="214">
        <v>58.21</v>
      </c>
      <c r="AD132" s="213">
        <v>28430</v>
      </c>
      <c r="AE132" s="212">
        <f t="shared" si="13"/>
        <v>59.37</v>
      </c>
    </row>
    <row r="133" spans="1:31" s="51" customFormat="1" ht="11.5" x14ac:dyDescent="0.25">
      <c r="A133" s="51">
        <f>'FY2016 RPDC '!A129</f>
        <v>128</v>
      </c>
      <c r="B133" s="51">
        <f>'FY2016 RPDC '!B129</f>
        <v>2502</v>
      </c>
      <c r="C133" s="51">
        <f>'FY2016 RPDC '!C129</f>
        <v>2502</v>
      </c>
      <c r="D133" s="56" t="str">
        <f>'FY2016 RPDC '!D129</f>
        <v>GLADBROOK-REINBECK</v>
      </c>
      <c r="E133" s="97">
        <f>'FY2016 RPDC '!J129</f>
        <v>593.1</v>
      </c>
      <c r="F133" s="87">
        <f>'FY2016 RPDC '!K129</f>
        <v>6546</v>
      </c>
      <c r="G133" s="87">
        <f>'FY2016 RPDC '!L129</f>
        <v>3882432.6</v>
      </c>
      <c r="H133" s="87">
        <f>'FY2016 RPDC '!M129</f>
        <v>45759.39000000013</v>
      </c>
      <c r="I133" s="88">
        <f>'FY2016 RPDC '!N129</f>
        <v>3928191.99</v>
      </c>
      <c r="J133" s="59">
        <v>-926572.5</v>
      </c>
      <c r="K133" s="58">
        <v>-23532</v>
      </c>
      <c r="L133" s="57">
        <v>1152479.7</v>
      </c>
      <c r="M133" s="201">
        <v>11766</v>
      </c>
      <c r="N133" s="57">
        <f>RealAuthFY10!N133</f>
        <v>33569.760000000002</v>
      </c>
      <c r="O133" s="201">
        <f>RealAuthFY10!O133</f>
        <v>0</v>
      </c>
      <c r="P133" s="59">
        <v>16825.38</v>
      </c>
      <c r="Q133" s="59">
        <v>0</v>
      </c>
      <c r="R133" s="58">
        <f t="shared" si="7"/>
        <v>534485</v>
      </c>
      <c r="S133" s="59">
        <f t="shared" si="8"/>
        <v>59012</v>
      </c>
      <c r="T133" s="58">
        <f t="shared" si="9"/>
        <v>49016</v>
      </c>
      <c r="U133" s="59">
        <f t="shared" si="10"/>
        <v>4835241.33</v>
      </c>
      <c r="V133" s="206"/>
      <c r="W133" s="210">
        <v>466.27</v>
      </c>
      <c r="X133" s="211">
        <v>534485</v>
      </c>
      <c r="Y133" s="212">
        <f t="shared" si="11"/>
        <v>475.59999999999997</v>
      </c>
      <c r="Z133" s="213">
        <v>51.48</v>
      </c>
      <c r="AA133" s="58">
        <v>59012</v>
      </c>
      <c r="AB133" s="212">
        <f t="shared" si="12"/>
        <v>52.51</v>
      </c>
      <c r="AC133" s="214">
        <v>42.76</v>
      </c>
      <c r="AD133" s="213">
        <v>49016</v>
      </c>
      <c r="AE133" s="212">
        <f t="shared" si="13"/>
        <v>43.62</v>
      </c>
    </row>
    <row r="134" spans="1:31" s="51" customFormat="1" ht="11.5" x14ac:dyDescent="0.25">
      <c r="A134" s="51">
        <f>'FY2016 RPDC '!A130</f>
        <v>129</v>
      </c>
      <c r="B134" s="51">
        <f>'FY2016 RPDC '!B130</f>
        <v>2511</v>
      </c>
      <c r="C134" s="51">
        <f>'FY2016 RPDC '!C130</f>
        <v>2511</v>
      </c>
      <c r="D134" s="56" t="str">
        <f>'FY2016 RPDC '!D130</f>
        <v>GLENWOOD</v>
      </c>
      <c r="E134" s="97">
        <f>'FY2016 RPDC '!J130</f>
        <v>1960</v>
      </c>
      <c r="F134" s="87">
        <f>'FY2016 RPDC '!K130</f>
        <v>6446</v>
      </c>
      <c r="G134" s="87">
        <f>'FY2016 RPDC '!L130</f>
        <v>12634160</v>
      </c>
      <c r="H134" s="87">
        <f>'FY2016 RPDC '!M130</f>
        <v>0</v>
      </c>
      <c r="I134" s="88">
        <f>'FY2016 RPDC '!N130</f>
        <v>12634160</v>
      </c>
      <c r="J134" s="59">
        <v>-102850</v>
      </c>
      <c r="K134" s="58">
        <v>-242000</v>
      </c>
      <c r="L134" s="57">
        <v>18150</v>
      </c>
      <c r="M134" s="201">
        <v>369050</v>
      </c>
      <c r="N134" s="57">
        <f>RealAuthFY10!N134</f>
        <v>7003.2999999999993</v>
      </c>
      <c r="O134" s="201">
        <f>RealAuthFY10!O134</f>
        <v>0</v>
      </c>
      <c r="P134" s="59">
        <v>3993</v>
      </c>
      <c r="Q134" s="59">
        <v>29040</v>
      </c>
      <c r="R134" s="58">
        <f t="shared" si="7"/>
        <v>1142719.2</v>
      </c>
      <c r="S134" s="59">
        <f t="shared" si="8"/>
        <v>135710.39999999999</v>
      </c>
      <c r="T134" s="58">
        <f t="shared" si="9"/>
        <v>85358.000000000015</v>
      </c>
      <c r="U134" s="59">
        <f t="shared" si="10"/>
        <v>14080333.9</v>
      </c>
      <c r="V134" s="206"/>
      <c r="W134" s="210">
        <v>571.59</v>
      </c>
      <c r="X134" s="211">
        <v>84024</v>
      </c>
      <c r="Y134" s="212">
        <f t="shared" si="11"/>
        <v>583.02</v>
      </c>
      <c r="Z134" s="213">
        <v>67.88</v>
      </c>
      <c r="AA134" s="58">
        <v>9978</v>
      </c>
      <c r="AB134" s="212">
        <f t="shared" si="12"/>
        <v>69.239999999999995</v>
      </c>
      <c r="AC134" s="214">
        <v>42.7</v>
      </c>
      <c r="AD134" s="213">
        <v>6277</v>
      </c>
      <c r="AE134" s="212">
        <f t="shared" si="13"/>
        <v>43.550000000000004</v>
      </c>
    </row>
    <row r="135" spans="1:31" s="51" customFormat="1" ht="11.5" x14ac:dyDescent="0.25">
      <c r="A135" s="51">
        <f>'FY2016 RPDC '!A131</f>
        <v>130</v>
      </c>
      <c r="B135" s="51">
        <f>'FY2016 RPDC '!B131</f>
        <v>2520</v>
      </c>
      <c r="C135" s="51">
        <f>'FY2016 RPDC '!C131</f>
        <v>2520</v>
      </c>
      <c r="D135" s="56" t="str">
        <f>'FY2016 RPDC '!D131</f>
        <v>GLIDDEN-RALSTON</v>
      </c>
      <c r="E135" s="97">
        <f>'FY2016 RPDC '!J131</f>
        <v>276</v>
      </c>
      <c r="F135" s="87">
        <f>'FY2016 RPDC '!K131</f>
        <v>6449</v>
      </c>
      <c r="G135" s="87">
        <f>'FY2016 RPDC '!L131</f>
        <v>1779924</v>
      </c>
      <c r="H135" s="87">
        <f>'FY2016 RPDC '!M131</f>
        <v>106784.28000000003</v>
      </c>
      <c r="I135" s="88">
        <f>'FY2016 RPDC '!N131</f>
        <v>1886708.28</v>
      </c>
      <c r="J135" s="59">
        <v>-402057.60000000003</v>
      </c>
      <c r="K135" s="58">
        <v>-29915</v>
      </c>
      <c r="L135" s="57">
        <v>83762</v>
      </c>
      <c r="M135" s="201">
        <v>17949</v>
      </c>
      <c r="N135" s="57">
        <f>RealAuthFY10!N135</f>
        <v>0</v>
      </c>
      <c r="O135" s="201">
        <f>RealAuthFY10!O135</f>
        <v>0</v>
      </c>
      <c r="P135" s="59">
        <v>0</v>
      </c>
      <c r="Q135" s="59">
        <v>0</v>
      </c>
      <c r="R135" s="58">
        <f t="shared" si="7"/>
        <v>345789</v>
      </c>
      <c r="S135" s="59">
        <f t="shared" si="8"/>
        <v>34634</v>
      </c>
      <c r="T135" s="58">
        <f t="shared" si="9"/>
        <v>31375</v>
      </c>
      <c r="U135" s="59">
        <f t="shared" si="10"/>
        <v>1968244.68</v>
      </c>
      <c r="V135" s="206"/>
      <c r="W135" s="210">
        <v>497.61</v>
      </c>
      <c r="X135" s="211">
        <v>345789</v>
      </c>
      <c r="Y135" s="212">
        <f t="shared" si="11"/>
        <v>507.56</v>
      </c>
      <c r="Z135" s="213">
        <v>49.84</v>
      </c>
      <c r="AA135" s="58">
        <v>34634</v>
      </c>
      <c r="AB135" s="212">
        <f t="shared" si="12"/>
        <v>50.84</v>
      </c>
      <c r="AC135" s="214">
        <v>45.15</v>
      </c>
      <c r="AD135" s="213">
        <v>31375</v>
      </c>
      <c r="AE135" s="212">
        <f t="shared" si="13"/>
        <v>46.05</v>
      </c>
    </row>
    <row r="136" spans="1:31" s="51" customFormat="1" ht="11.5" x14ac:dyDescent="0.25">
      <c r="A136" s="51">
        <f>'FY2016 RPDC '!A132</f>
        <v>131</v>
      </c>
      <c r="B136" s="51">
        <f>'FY2016 RPDC '!B132</f>
        <v>2682</v>
      </c>
      <c r="C136" s="51">
        <f>'FY2016 RPDC '!C132</f>
        <v>2682</v>
      </c>
      <c r="D136" s="60" t="str">
        <f>'FY2016 RPDC '!D132</f>
        <v>GMG</v>
      </c>
      <c r="E136" s="100">
        <f>'FY2016 RPDC '!J132</f>
        <v>304.5</v>
      </c>
      <c r="F136" s="89">
        <f>'FY2016 RPDC '!K132</f>
        <v>6446</v>
      </c>
      <c r="G136" s="89">
        <f>'FY2016 RPDC '!L132</f>
        <v>1962807</v>
      </c>
      <c r="H136" s="89">
        <f>'FY2016 RPDC '!M132</f>
        <v>68965.560000000056</v>
      </c>
      <c r="I136" s="90">
        <f>'FY2016 RPDC '!N132</f>
        <v>2031772.56</v>
      </c>
      <c r="J136" s="63">
        <v>-647130</v>
      </c>
      <c r="K136" s="62">
        <v>-35298</v>
      </c>
      <c r="L136" s="61">
        <v>364746</v>
      </c>
      <c r="M136" s="220">
        <v>252969</v>
      </c>
      <c r="N136" s="61">
        <f>RealAuthFY10!N136</f>
        <v>19495.84</v>
      </c>
      <c r="O136" s="220">
        <f>RealAuthFY10!O136</f>
        <v>0</v>
      </c>
      <c r="P136" s="63">
        <v>6471.3</v>
      </c>
      <c r="Q136" s="63">
        <v>0</v>
      </c>
      <c r="R136" s="62">
        <f t="shared" ref="R136:R199" si="14">IF(X136&gt;Y136*$E136,X136,Y136*$E136)</f>
        <v>1007031</v>
      </c>
      <c r="S136" s="63">
        <f t="shared" ref="S136:S199" si="15">IF(AA136&gt;AB136*$E136,AA136,AB136*$E136)</f>
        <v>108065</v>
      </c>
      <c r="T136" s="62">
        <f t="shared" ref="T136:T199" si="16">IF(AD136&gt;AE136*$E136,AD136,AE136*$E136)</f>
        <v>124723</v>
      </c>
      <c r="U136" s="63">
        <f t="shared" ref="U136:U199" si="17">SUM(I136:T136)</f>
        <v>3232845.7</v>
      </c>
      <c r="V136" s="221"/>
      <c r="W136" s="222">
        <v>472.74</v>
      </c>
      <c r="X136" s="223">
        <v>1007031</v>
      </c>
      <c r="Y136" s="224">
        <f t="shared" ref="Y136:Y199" si="18">ROUND(W136*R$5,2)+W136</f>
        <v>482.19</v>
      </c>
      <c r="Z136" s="225">
        <v>50.73</v>
      </c>
      <c r="AA136" s="62">
        <v>108065</v>
      </c>
      <c r="AB136" s="224">
        <f t="shared" ref="AB136:AB199" si="19">ROUND(Z136*S$5,2)+Z136</f>
        <v>51.739999999999995</v>
      </c>
      <c r="AC136" s="226">
        <v>58.55</v>
      </c>
      <c r="AD136" s="225">
        <v>124723</v>
      </c>
      <c r="AE136" s="224">
        <f t="shared" ref="AE136:AE199" si="20">ROUND(AC136*T$5,2)+AC136</f>
        <v>59.72</v>
      </c>
    </row>
    <row r="137" spans="1:31" s="51" customFormat="1" ht="11.5" x14ac:dyDescent="0.25">
      <c r="A137" s="51">
        <f>'FY2016 RPDC '!A133</f>
        <v>132</v>
      </c>
      <c r="B137" s="51">
        <f>'FY2016 RPDC '!B133</f>
        <v>2556</v>
      </c>
      <c r="C137" s="51">
        <f>'FY2016 RPDC '!C133</f>
        <v>2556</v>
      </c>
      <c r="D137" s="56" t="str">
        <f>'FY2016 RPDC '!D133</f>
        <v>GRAETTINGER - TERRIL</v>
      </c>
      <c r="E137" s="97">
        <f>'FY2016 RPDC '!J133</f>
        <v>366</v>
      </c>
      <c r="F137" s="87">
        <f>'FY2016 RPDC '!K133</f>
        <v>6461</v>
      </c>
      <c r="G137" s="87">
        <f>'FY2016 RPDC '!L133</f>
        <v>2364726</v>
      </c>
      <c r="H137" s="87">
        <f>'FY2016 RPDC '!M133</f>
        <v>0</v>
      </c>
      <c r="I137" s="88">
        <f>'FY2016 RPDC '!N133</f>
        <v>2364726</v>
      </c>
      <c r="J137" s="59">
        <v>-121251.6</v>
      </c>
      <c r="K137" s="58">
        <v>0</v>
      </c>
      <c r="L137" s="57">
        <v>306072</v>
      </c>
      <c r="M137" s="201">
        <v>0</v>
      </c>
      <c r="N137" s="57">
        <f>RealAuthFY10!N137</f>
        <v>46225.71</v>
      </c>
      <c r="O137" s="201">
        <f>RealAuthFY10!O137</f>
        <v>0</v>
      </c>
      <c r="P137" s="59">
        <v>0</v>
      </c>
      <c r="Q137" s="59">
        <v>74163.599999999991</v>
      </c>
      <c r="R137" s="58">
        <f t="shared" si="14"/>
        <v>205007.58</v>
      </c>
      <c r="S137" s="59">
        <f t="shared" si="15"/>
        <v>21462.240000000002</v>
      </c>
      <c r="T137" s="58">
        <f t="shared" si="16"/>
        <v>21718.44</v>
      </c>
      <c r="U137" s="59">
        <f t="shared" si="17"/>
        <v>2918123.97</v>
      </c>
      <c r="V137" s="206"/>
      <c r="W137" s="210">
        <v>549.15</v>
      </c>
      <c r="X137" s="211">
        <v>196486</v>
      </c>
      <c r="Y137" s="212">
        <f t="shared" si="18"/>
        <v>560.13</v>
      </c>
      <c r="Z137" s="213">
        <v>57.49</v>
      </c>
      <c r="AA137" s="58">
        <v>20570</v>
      </c>
      <c r="AB137" s="212">
        <f t="shared" si="19"/>
        <v>58.64</v>
      </c>
      <c r="AC137" s="214">
        <v>58.18</v>
      </c>
      <c r="AD137" s="213">
        <v>20817</v>
      </c>
      <c r="AE137" s="212">
        <f t="shared" si="20"/>
        <v>59.339999999999996</v>
      </c>
    </row>
    <row r="138" spans="1:31" s="51" customFormat="1" ht="11.5" x14ac:dyDescent="0.25">
      <c r="A138" s="51">
        <f>'FY2016 RPDC '!A134</f>
        <v>158</v>
      </c>
      <c r="B138" s="51">
        <f>'FY2016 RPDC '!B134</f>
        <v>3195</v>
      </c>
      <c r="C138" s="51">
        <f>'FY2016 RPDC '!C134</f>
        <v>3195</v>
      </c>
      <c r="D138" s="56" t="str">
        <f>'FY2016 RPDC '!D134</f>
        <v>GREENE COUNTY</v>
      </c>
      <c r="E138" s="97">
        <f>'FY2016 RPDC '!J134</f>
        <v>1284.4000000000001</v>
      </c>
      <c r="F138" s="87">
        <f>'FY2016 RPDC '!K134</f>
        <v>6520</v>
      </c>
      <c r="G138" s="87">
        <f>'FY2016 RPDC '!L134</f>
        <v>8374288.0000000009</v>
      </c>
      <c r="H138" s="87">
        <f>'FY2016 RPDC '!M134</f>
        <v>104197.39999999944</v>
      </c>
      <c r="I138" s="88">
        <f>'FY2016 RPDC '!N134</f>
        <v>8478485.4000000004</v>
      </c>
      <c r="J138" s="59">
        <v>-176490</v>
      </c>
      <c r="K138" s="58">
        <v>-35298</v>
      </c>
      <c r="L138" s="57">
        <v>905982</v>
      </c>
      <c r="M138" s="201">
        <v>0</v>
      </c>
      <c r="N138" s="57">
        <f>RealAuthFY10!N138</f>
        <v>5768</v>
      </c>
      <c r="O138" s="201">
        <f>RealAuthFY10!O138</f>
        <v>65870.559999999998</v>
      </c>
      <c r="P138" s="59">
        <v>0</v>
      </c>
      <c r="Q138" s="59">
        <v>95304.599999999991</v>
      </c>
      <c r="R138" s="58">
        <f t="shared" si="14"/>
        <v>779566.58</v>
      </c>
      <c r="S138" s="59">
        <f t="shared" si="15"/>
        <v>92746.524000000019</v>
      </c>
      <c r="T138" s="58">
        <f t="shared" si="16"/>
        <v>92078.635999999999</v>
      </c>
      <c r="U138" s="59">
        <f t="shared" si="17"/>
        <v>10304014.300000001</v>
      </c>
      <c r="V138" s="206"/>
      <c r="W138" s="210">
        <v>595.04999999999995</v>
      </c>
      <c r="X138" s="211">
        <v>211362</v>
      </c>
      <c r="Y138" s="212">
        <f t="shared" si="18"/>
        <v>606.94999999999993</v>
      </c>
      <c r="Z138" s="213">
        <v>70.790000000000006</v>
      </c>
      <c r="AA138" s="58">
        <v>25145</v>
      </c>
      <c r="AB138" s="212">
        <f t="shared" si="19"/>
        <v>72.210000000000008</v>
      </c>
      <c r="AC138" s="214">
        <v>70.28</v>
      </c>
      <c r="AD138" s="213">
        <v>24963</v>
      </c>
      <c r="AE138" s="212">
        <f t="shared" si="20"/>
        <v>71.69</v>
      </c>
    </row>
    <row r="139" spans="1:31" s="51" customFormat="1" ht="11.5" x14ac:dyDescent="0.25">
      <c r="A139" s="51">
        <f>'FY2016 RPDC '!A135</f>
        <v>133</v>
      </c>
      <c r="B139" s="51">
        <f>'FY2016 RPDC '!B135</f>
        <v>2709</v>
      </c>
      <c r="C139" s="51">
        <f>'FY2016 RPDC '!C135</f>
        <v>2709</v>
      </c>
      <c r="D139" s="56" t="str">
        <f>'FY2016 RPDC '!D135</f>
        <v>GRINNELL-NEWBURG</v>
      </c>
      <c r="E139" s="97">
        <f>'FY2016 RPDC '!J135</f>
        <v>1604.7</v>
      </c>
      <c r="F139" s="87">
        <f>'FY2016 RPDC '!K135</f>
        <v>6469</v>
      </c>
      <c r="G139" s="87">
        <f>'FY2016 RPDC '!L135</f>
        <v>10380804.300000001</v>
      </c>
      <c r="H139" s="87">
        <f>'FY2016 RPDC '!M135</f>
        <v>110304.05999999866</v>
      </c>
      <c r="I139" s="88">
        <f>'FY2016 RPDC '!N135</f>
        <v>10491108.359999999</v>
      </c>
      <c r="J139" s="59">
        <v>-135309</v>
      </c>
      <c r="K139" s="58">
        <v>-470640</v>
      </c>
      <c r="L139" s="57">
        <v>88245</v>
      </c>
      <c r="M139" s="201">
        <v>358863</v>
      </c>
      <c r="N139" s="57">
        <f>RealAuthFY10!N139</f>
        <v>44009.84</v>
      </c>
      <c r="O139" s="201">
        <f>RealAuthFY10!O139</f>
        <v>46144</v>
      </c>
      <c r="P139" s="59">
        <v>0</v>
      </c>
      <c r="Q139" s="59">
        <v>60006.6</v>
      </c>
      <c r="R139" s="58">
        <f t="shared" si="14"/>
        <v>882536.85900000005</v>
      </c>
      <c r="S139" s="59">
        <f t="shared" si="15"/>
        <v>85723.073999999993</v>
      </c>
      <c r="T139" s="58">
        <f t="shared" si="16"/>
        <v>100470.26700000001</v>
      </c>
      <c r="U139" s="59">
        <f t="shared" si="17"/>
        <v>11551157.999999998</v>
      </c>
      <c r="V139" s="206"/>
      <c r="W139" s="210">
        <v>539.19000000000005</v>
      </c>
      <c r="X139" s="211">
        <v>125631</v>
      </c>
      <c r="Y139" s="212">
        <f t="shared" si="18"/>
        <v>549.97</v>
      </c>
      <c r="Z139" s="213">
        <v>52.37</v>
      </c>
      <c r="AA139" s="58">
        <v>12202</v>
      </c>
      <c r="AB139" s="212">
        <f t="shared" si="19"/>
        <v>53.419999999999995</v>
      </c>
      <c r="AC139" s="214">
        <v>61.38</v>
      </c>
      <c r="AD139" s="213">
        <v>14302</v>
      </c>
      <c r="AE139" s="212">
        <f t="shared" si="20"/>
        <v>62.61</v>
      </c>
    </row>
    <row r="140" spans="1:31" s="51" customFormat="1" ht="11.5" x14ac:dyDescent="0.25">
      <c r="A140" s="51">
        <f>'FY2016 RPDC '!A136</f>
        <v>134</v>
      </c>
      <c r="B140" s="51">
        <f>'FY2016 RPDC '!B136</f>
        <v>2718</v>
      </c>
      <c r="C140" s="51">
        <f>'FY2016 RPDC '!C136</f>
        <v>2718</v>
      </c>
      <c r="D140" s="56" t="str">
        <f>'FY2016 RPDC '!D136</f>
        <v>GRISWOLD</v>
      </c>
      <c r="E140" s="97">
        <f>'FY2016 RPDC '!J136</f>
        <v>546.5</v>
      </c>
      <c r="F140" s="87">
        <f>'FY2016 RPDC '!K136</f>
        <v>6511</v>
      </c>
      <c r="G140" s="87">
        <f>'FY2016 RPDC '!L136</f>
        <v>3558261.5</v>
      </c>
      <c r="H140" s="87">
        <f>'FY2016 RPDC '!M136</f>
        <v>168747.58000000007</v>
      </c>
      <c r="I140" s="88">
        <f>'FY2016 RPDC '!N136</f>
        <v>3727009.08</v>
      </c>
      <c r="J140" s="59">
        <v>-66583</v>
      </c>
      <c r="K140" s="58">
        <v>-514505</v>
      </c>
      <c r="L140" s="57">
        <v>102901</v>
      </c>
      <c r="M140" s="201">
        <v>508452</v>
      </c>
      <c r="N140" s="57">
        <f>RealAuthFY10!N140</f>
        <v>62170.86</v>
      </c>
      <c r="O140" s="201">
        <f>RealAuthFY10!O140</f>
        <v>47504</v>
      </c>
      <c r="P140" s="59">
        <v>0</v>
      </c>
      <c r="Q140" s="59">
        <v>0</v>
      </c>
      <c r="R140" s="58">
        <f t="shared" si="14"/>
        <v>313887.74</v>
      </c>
      <c r="S140" s="59">
        <f t="shared" si="15"/>
        <v>37123.744999999995</v>
      </c>
      <c r="T140" s="58">
        <f t="shared" si="16"/>
        <v>32139.664999999997</v>
      </c>
      <c r="U140" s="59">
        <f t="shared" si="17"/>
        <v>4250100.09</v>
      </c>
      <c r="V140" s="206"/>
      <c r="W140" s="210">
        <v>563.1</v>
      </c>
      <c r="X140" s="211">
        <v>161047</v>
      </c>
      <c r="Y140" s="212">
        <f t="shared" si="18"/>
        <v>574.36</v>
      </c>
      <c r="Z140" s="213">
        <v>66.599999999999994</v>
      </c>
      <c r="AA140" s="58">
        <v>19048</v>
      </c>
      <c r="AB140" s="212">
        <f t="shared" si="19"/>
        <v>67.929999999999993</v>
      </c>
      <c r="AC140" s="214">
        <v>57.66</v>
      </c>
      <c r="AD140" s="213">
        <v>16491</v>
      </c>
      <c r="AE140" s="212">
        <f t="shared" si="20"/>
        <v>58.809999999999995</v>
      </c>
    </row>
    <row r="141" spans="1:31" s="51" customFormat="1" ht="11.5" x14ac:dyDescent="0.25">
      <c r="A141" s="51">
        <f>'FY2016 RPDC '!A137</f>
        <v>135</v>
      </c>
      <c r="B141" s="51">
        <f>'FY2016 RPDC '!B137</f>
        <v>2727</v>
      </c>
      <c r="C141" s="51">
        <f>'FY2016 RPDC '!C137</f>
        <v>2727</v>
      </c>
      <c r="D141" s="60" t="str">
        <f>'FY2016 RPDC '!D137</f>
        <v>GRUNDY CENTER</v>
      </c>
      <c r="E141" s="100">
        <f>'FY2016 RPDC '!J137</f>
        <v>607.1</v>
      </c>
      <c r="F141" s="89">
        <f>'FY2016 RPDC '!K137</f>
        <v>6446</v>
      </c>
      <c r="G141" s="89">
        <f>'FY2016 RPDC '!L137</f>
        <v>3913366.6</v>
      </c>
      <c r="H141" s="89">
        <f>'FY2016 RPDC '!M137</f>
        <v>103241.79999999981</v>
      </c>
      <c r="I141" s="90">
        <f>'FY2016 RPDC '!N137</f>
        <v>4016608.4</v>
      </c>
      <c r="J141" s="63">
        <v>-171864.6</v>
      </c>
      <c r="K141" s="62">
        <v>-76778</v>
      </c>
      <c r="L141" s="61">
        <v>336642</v>
      </c>
      <c r="M141" s="220">
        <v>17718</v>
      </c>
      <c r="N141" s="61">
        <f>RealAuthFY10!N141</f>
        <v>22932.36</v>
      </c>
      <c r="O141" s="220">
        <f>RealAuthFY10!O141</f>
        <v>0</v>
      </c>
      <c r="P141" s="63">
        <v>10394.56</v>
      </c>
      <c r="Q141" s="63">
        <v>0</v>
      </c>
      <c r="R141" s="62">
        <f t="shared" si="14"/>
        <v>833719</v>
      </c>
      <c r="S141" s="63">
        <f t="shared" si="15"/>
        <v>90645</v>
      </c>
      <c r="T141" s="62">
        <f t="shared" si="16"/>
        <v>101241</v>
      </c>
      <c r="U141" s="63">
        <f t="shared" si="17"/>
        <v>5181257.72</v>
      </c>
      <c r="V141" s="221"/>
      <c r="W141" s="222">
        <v>487.84</v>
      </c>
      <c r="X141" s="223">
        <v>833719</v>
      </c>
      <c r="Y141" s="224">
        <f t="shared" si="18"/>
        <v>497.59999999999997</v>
      </c>
      <c r="Z141" s="225">
        <v>53.04</v>
      </c>
      <c r="AA141" s="62">
        <v>90645</v>
      </c>
      <c r="AB141" s="224">
        <f t="shared" si="19"/>
        <v>54.1</v>
      </c>
      <c r="AC141" s="226">
        <v>59.24</v>
      </c>
      <c r="AD141" s="225">
        <v>101241</v>
      </c>
      <c r="AE141" s="224">
        <f t="shared" si="20"/>
        <v>60.42</v>
      </c>
    </row>
    <row r="142" spans="1:31" s="51" customFormat="1" ht="11.5" x14ac:dyDescent="0.25">
      <c r="A142" s="51">
        <f>'FY2016 RPDC '!A138</f>
        <v>136</v>
      </c>
      <c r="B142" s="51">
        <f>'FY2016 RPDC '!B138</f>
        <v>2754</v>
      </c>
      <c r="C142" s="51">
        <f>'FY2016 RPDC '!C138</f>
        <v>2754</v>
      </c>
      <c r="D142" s="56" t="str">
        <f>'FY2016 RPDC '!D138</f>
        <v>GUTHRIE CENTER</v>
      </c>
      <c r="E142" s="97">
        <f>'FY2016 RPDC '!J138</f>
        <v>455.6</v>
      </c>
      <c r="F142" s="87">
        <f>'FY2016 RPDC '!K138</f>
        <v>6470</v>
      </c>
      <c r="G142" s="87">
        <f>'FY2016 RPDC '!L138</f>
        <v>2947732</v>
      </c>
      <c r="H142" s="87">
        <f>'FY2016 RPDC '!M138</f>
        <v>58494.620000000112</v>
      </c>
      <c r="I142" s="88">
        <f>'FY2016 RPDC '!N138</f>
        <v>3006226.62</v>
      </c>
      <c r="J142" s="59">
        <v>-190930.80000000002</v>
      </c>
      <c r="K142" s="58">
        <v>-71376</v>
      </c>
      <c r="L142" s="57">
        <v>148700</v>
      </c>
      <c r="M142" s="201">
        <v>17844</v>
      </c>
      <c r="N142" s="57">
        <f>RealAuthFY10!N142</f>
        <v>56521.77</v>
      </c>
      <c r="O142" s="201">
        <f>RealAuthFY10!O142</f>
        <v>0</v>
      </c>
      <c r="P142" s="59">
        <v>0</v>
      </c>
      <c r="Q142" s="59">
        <v>89220</v>
      </c>
      <c r="R142" s="58">
        <f t="shared" si="14"/>
        <v>310562</v>
      </c>
      <c r="S142" s="59">
        <f t="shared" si="15"/>
        <v>31819</v>
      </c>
      <c r="T142" s="58">
        <f t="shared" si="16"/>
        <v>31653</v>
      </c>
      <c r="U142" s="59">
        <f t="shared" si="17"/>
        <v>3430239.5900000003</v>
      </c>
      <c r="V142" s="206"/>
      <c r="W142" s="210">
        <v>485.86</v>
      </c>
      <c r="X142" s="211">
        <v>310562</v>
      </c>
      <c r="Y142" s="212">
        <f t="shared" si="18"/>
        <v>495.58000000000004</v>
      </c>
      <c r="Z142" s="213">
        <v>49.78</v>
      </c>
      <c r="AA142" s="58">
        <v>31819</v>
      </c>
      <c r="AB142" s="212">
        <f t="shared" si="19"/>
        <v>50.78</v>
      </c>
      <c r="AC142" s="214">
        <v>49.52</v>
      </c>
      <c r="AD142" s="213">
        <v>31653</v>
      </c>
      <c r="AE142" s="212">
        <f t="shared" si="20"/>
        <v>50.510000000000005</v>
      </c>
    </row>
    <row r="143" spans="1:31" s="51" customFormat="1" ht="11.5" x14ac:dyDescent="0.25">
      <c r="A143" s="51">
        <f>'FY2016 RPDC '!A139</f>
        <v>137</v>
      </c>
      <c r="B143" s="51">
        <f>'FY2016 RPDC '!B139</f>
        <v>2766</v>
      </c>
      <c r="C143" s="51">
        <f>'FY2016 RPDC '!C139</f>
        <v>2766</v>
      </c>
      <c r="D143" s="56" t="str">
        <f>'FY2016 RPDC '!D139</f>
        <v>H L V</v>
      </c>
      <c r="E143" s="97">
        <f>'FY2016 RPDC '!J139</f>
        <v>313.39999999999998</v>
      </c>
      <c r="F143" s="87">
        <f>'FY2016 RPDC '!K139</f>
        <v>6546</v>
      </c>
      <c r="G143" s="87">
        <f>'FY2016 RPDC '!L139</f>
        <v>2051516.4</v>
      </c>
      <c r="H143" s="87">
        <f>'FY2016 RPDC '!M139</f>
        <v>70294.629999999888</v>
      </c>
      <c r="I143" s="88">
        <f>'FY2016 RPDC '!N139</f>
        <v>2121811.0299999998</v>
      </c>
      <c r="J143" s="59">
        <v>-52947</v>
      </c>
      <c r="K143" s="58">
        <v>-5883</v>
      </c>
      <c r="L143" s="57">
        <v>253557.30000000002</v>
      </c>
      <c r="M143" s="201">
        <v>29415</v>
      </c>
      <c r="N143" s="57">
        <f>RealAuthFY10!N143</f>
        <v>60217.919999999998</v>
      </c>
      <c r="O143" s="201">
        <f>RealAuthFY10!O143</f>
        <v>0</v>
      </c>
      <c r="P143" s="59">
        <v>0</v>
      </c>
      <c r="Q143" s="59">
        <v>0</v>
      </c>
      <c r="R143" s="58">
        <f t="shared" si="14"/>
        <v>309909</v>
      </c>
      <c r="S143" s="59">
        <f t="shared" si="15"/>
        <v>32548</v>
      </c>
      <c r="T143" s="58">
        <f t="shared" si="16"/>
        <v>31784</v>
      </c>
      <c r="U143" s="59">
        <f t="shared" si="17"/>
        <v>2780412.2499999995</v>
      </c>
      <c r="V143" s="206"/>
      <c r="W143" s="210">
        <v>495.22</v>
      </c>
      <c r="X143" s="211">
        <v>309909</v>
      </c>
      <c r="Y143" s="212">
        <f t="shared" si="18"/>
        <v>505.12</v>
      </c>
      <c r="Z143" s="213">
        <v>52.01</v>
      </c>
      <c r="AA143" s="58">
        <v>32548</v>
      </c>
      <c r="AB143" s="212">
        <f t="shared" si="19"/>
        <v>53.05</v>
      </c>
      <c r="AC143" s="214">
        <v>50.79</v>
      </c>
      <c r="AD143" s="213">
        <v>31784</v>
      </c>
      <c r="AE143" s="212">
        <f t="shared" si="20"/>
        <v>51.81</v>
      </c>
    </row>
    <row r="144" spans="1:31" s="51" customFormat="1" ht="11.5" x14ac:dyDescent="0.25">
      <c r="A144" s="51">
        <f>'FY2016 RPDC '!A140</f>
        <v>138</v>
      </c>
      <c r="B144" s="51">
        <f>'FY2016 RPDC '!B140</f>
        <v>2772</v>
      </c>
      <c r="C144" s="51">
        <f>'FY2016 RPDC '!C140</f>
        <v>2772</v>
      </c>
      <c r="D144" s="56" t="str">
        <f>'FY2016 RPDC '!D140</f>
        <v>HAMBURG</v>
      </c>
      <c r="E144" s="97">
        <f>'FY2016 RPDC '!J140</f>
        <v>244.2</v>
      </c>
      <c r="F144" s="87">
        <f>'FY2016 RPDC '!K140</f>
        <v>6587</v>
      </c>
      <c r="G144" s="87">
        <f>'FY2016 RPDC '!L140</f>
        <v>1608545.4</v>
      </c>
      <c r="H144" s="87">
        <f>'FY2016 RPDC '!M140</f>
        <v>16727.410000000149</v>
      </c>
      <c r="I144" s="88">
        <f>'FY2016 RPDC '!N140</f>
        <v>1625272.81</v>
      </c>
      <c r="J144" s="59">
        <v>-131726.1</v>
      </c>
      <c r="K144" s="58">
        <v>-41349</v>
      </c>
      <c r="L144" s="57">
        <v>447750.6</v>
      </c>
      <c r="M144" s="201">
        <v>5907</v>
      </c>
      <c r="N144" s="57">
        <f>RealAuthFY10!N144</f>
        <v>3185.6000000000004</v>
      </c>
      <c r="O144" s="201">
        <f>RealAuthFY10!O144</f>
        <v>63364.479999999996</v>
      </c>
      <c r="P144" s="59">
        <v>3898.6200000000003</v>
      </c>
      <c r="Q144" s="59">
        <v>116958.6</v>
      </c>
      <c r="R144" s="58">
        <f t="shared" si="14"/>
        <v>287010</v>
      </c>
      <c r="S144" s="59">
        <f t="shared" si="15"/>
        <v>28800</v>
      </c>
      <c r="T144" s="58">
        <f t="shared" si="16"/>
        <v>34848</v>
      </c>
      <c r="U144" s="59">
        <f t="shared" si="17"/>
        <v>2443920.6100000003</v>
      </c>
      <c r="V144" s="206"/>
      <c r="W144" s="210">
        <v>524.89</v>
      </c>
      <c r="X144" s="211">
        <v>287010</v>
      </c>
      <c r="Y144" s="212">
        <f t="shared" si="18"/>
        <v>535.39</v>
      </c>
      <c r="Z144" s="213">
        <v>52.67</v>
      </c>
      <c r="AA144" s="58">
        <v>28800</v>
      </c>
      <c r="AB144" s="212">
        <f t="shared" si="19"/>
        <v>53.72</v>
      </c>
      <c r="AC144" s="214">
        <v>63.73</v>
      </c>
      <c r="AD144" s="213">
        <v>34848</v>
      </c>
      <c r="AE144" s="212">
        <f t="shared" si="20"/>
        <v>65</v>
      </c>
    </row>
    <row r="145" spans="1:31" s="51" customFormat="1" ht="11.5" x14ac:dyDescent="0.25">
      <c r="A145" s="51">
        <f>'FY2016 RPDC '!A141</f>
        <v>139</v>
      </c>
      <c r="B145" s="51">
        <f>'FY2016 RPDC '!B141</f>
        <v>2781</v>
      </c>
      <c r="C145" s="51">
        <f>'FY2016 RPDC '!C141</f>
        <v>2781</v>
      </c>
      <c r="D145" s="56" t="str">
        <f>'FY2016 RPDC '!D141</f>
        <v>HAMPTON-DUMONT</v>
      </c>
      <c r="E145" s="97">
        <f>'FY2016 RPDC '!J141</f>
        <v>1231</v>
      </c>
      <c r="F145" s="87">
        <f>'FY2016 RPDC '!K141</f>
        <v>6446</v>
      </c>
      <c r="G145" s="87">
        <f>'FY2016 RPDC '!L141</f>
        <v>7935026</v>
      </c>
      <c r="H145" s="87">
        <f>'FY2016 RPDC '!M141</f>
        <v>0</v>
      </c>
      <c r="I145" s="88">
        <f>'FY2016 RPDC '!N141</f>
        <v>7935026</v>
      </c>
      <c r="J145" s="59">
        <v>-191456</v>
      </c>
      <c r="K145" s="58">
        <v>0</v>
      </c>
      <c r="L145" s="57">
        <v>131626</v>
      </c>
      <c r="M145" s="201">
        <v>0</v>
      </c>
      <c r="N145" s="57">
        <f>RealAuthFY10!N145</f>
        <v>14435.28</v>
      </c>
      <c r="O145" s="201">
        <f>RealAuthFY10!O145</f>
        <v>120294</v>
      </c>
      <c r="P145" s="59">
        <v>0</v>
      </c>
      <c r="Q145" s="59">
        <v>0</v>
      </c>
      <c r="R145" s="58">
        <f t="shared" si="14"/>
        <v>655802.94000000006</v>
      </c>
      <c r="S145" s="59">
        <f t="shared" si="15"/>
        <v>66609.41</v>
      </c>
      <c r="T145" s="58">
        <f t="shared" si="16"/>
        <v>66794.060000000012</v>
      </c>
      <c r="U145" s="59">
        <f t="shared" si="17"/>
        <v>8799131.6900000013</v>
      </c>
      <c r="V145" s="206"/>
      <c r="W145" s="210">
        <v>522.29</v>
      </c>
      <c r="X145" s="211">
        <v>195963</v>
      </c>
      <c r="Y145" s="212">
        <f t="shared" si="18"/>
        <v>532.74</v>
      </c>
      <c r="Z145" s="213">
        <v>53.05</v>
      </c>
      <c r="AA145" s="58">
        <v>19904</v>
      </c>
      <c r="AB145" s="212">
        <f t="shared" si="19"/>
        <v>54.11</v>
      </c>
      <c r="AC145" s="214">
        <v>53.2</v>
      </c>
      <c r="AD145" s="213">
        <v>19961</v>
      </c>
      <c r="AE145" s="212">
        <f t="shared" si="20"/>
        <v>54.260000000000005</v>
      </c>
    </row>
    <row r="146" spans="1:31" s="51" customFormat="1" ht="11.5" x14ac:dyDescent="0.25">
      <c r="A146" s="51">
        <f>'FY2016 RPDC '!A142</f>
        <v>140</v>
      </c>
      <c r="B146" s="51">
        <f>'FY2016 RPDC '!B142</f>
        <v>2826</v>
      </c>
      <c r="C146" s="51">
        <f>'FY2016 RPDC '!C142</f>
        <v>2826</v>
      </c>
      <c r="D146" s="60" t="str">
        <f>'FY2016 RPDC '!D142</f>
        <v>HARLAN</v>
      </c>
      <c r="E146" s="100">
        <f>'FY2016 RPDC '!J142</f>
        <v>1393.1</v>
      </c>
      <c r="F146" s="89">
        <f>'FY2016 RPDC '!K142</f>
        <v>6486</v>
      </c>
      <c r="G146" s="89">
        <f>'FY2016 RPDC '!L142</f>
        <v>9035646.5999999996</v>
      </c>
      <c r="H146" s="89">
        <f>'FY2016 RPDC '!M142</f>
        <v>182895.08999999985</v>
      </c>
      <c r="I146" s="90">
        <f>'FY2016 RPDC '!N142</f>
        <v>9218541.6899999995</v>
      </c>
      <c r="J146" s="63">
        <v>-54216</v>
      </c>
      <c r="K146" s="62">
        <v>-18072</v>
      </c>
      <c r="L146" s="61">
        <v>73492.800000000003</v>
      </c>
      <c r="M146" s="220">
        <v>6024</v>
      </c>
      <c r="N146" s="61">
        <f>RealAuthFY10!N146</f>
        <v>0</v>
      </c>
      <c r="O146" s="220">
        <f>RealAuthFY10!O146</f>
        <v>0</v>
      </c>
      <c r="P146" s="63">
        <v>7951.68</v>
      </c>
      <c r="Q146" s="63">
        <v>101203.2</v>
      </c>
      <c r="R146" s="62">
        <f t="shared" si="14"/>
        <v>725693.65199999989</v>
      </c>
      <c r="S146" s="63">
        <f t="shared" si="15"/>
        <v>73722.851999999999</v>
      </c>
      <c r="T146" s="62">
        <f t="shared" si="16"/>
        <v>83892.481999999989</v>
      </c>
      <c r="U146" s="63">
        <f t="shared" si="17"/>
        <v>10218234.356000001</v>
      </c>
      <c r="V146" s="221"/>
      <c r="W146" s="222">
        <v>510.71</v>
      </c>
      <c r="X146" s="223">
        <v>150762</v>
      </c>
      <c r="Y146" s="224">
        <f t="shared" si="18"/>
        <v>520.91999999999996</v>
      </c>
      <c r="Z146" s="225">
        <v>51.88</v>
      </c>
      <c r="AA146" s="62">
        <v>15315</v>
      </c>
      <c r="AB146" s="224">
        <f t="shared" si="19"/>
        <v>52.92</v>
      </c>
      <c r="AC146" s="226">
        <v>59.04</v>
      </c>
      <c r="AD146" s="225">
        <v>17429</v>
      </c>
      <c r="AE146" s="224">
        <f t="shared" si="20"/>
        <v>60.22</v>
      </c>
    </row>
    <row r="147" spans="1:31" s="51" customFormat="1" ht="11.5" x14ac:dyDescent="0.25">
      <c r="A147" s="51">
        <f>'FY2016 RPDC '!A143</f>
        <v>141</v>
      </c>
      <c r="B147" s="51">
        <f>'FY2016 RPDC '!B143</f>
        <v>2834</v>
      </c>
      <c r="C147" s="51">
        <f>'FY2016 RPDC '!C143</f>
        <v>2834</v>
      </c>
      <c r="D147" s="56" t="str">
        <f>'FY2016 RPDC '!D143</f>
        <v>HARMONY</v>
      </c>
      <c r="E147" s="97">
        <f>'FY2016 RPDC '!J143</f>
        <v>345.5</v>
      </c>
      <c r="F147" s="87">
        <f>'FY2016 RPDC '!K143</f>
        <v>6446</v>
      </c>
      <c r="G147" s="87">
        <f>'FY2016 RPDC '!L143</f>
        <v>2227093</v>
      </c>
      <c r="H147" s="87">
        <f>'FY2016 RPDC '!M143</f>
        <v>13643.510000000242</v>
      </c>
      <c r="I147" s="88">
        <f>'FY2016 RPDC '!N143</f>
        <v>2240736.5100000002</v>
      </c>
      <c r="J147" s="59">
        <v>-272382.89999999997</v>
      </c>
      <c r="K147" s="58">
        <v>-23532</v>
      </c>
      <c r="L147" s="57">
        <v>355333.2</v>
      </c>
      <c r="M147" s="201">
        <v>23532</v>
      </c>
      <c r="N147" s="57">
        <f>RealAuthFY10!N147</f>
        <v>70773.36</v>
      </c>
      <c r="O147" s="201">
        <f>RealAuthFY10!O147</f>
        <v>0</v>
      </c>
      <c r="P147" s="59">
        <v>88009.680000000008</v>
      </c>
      <c r="Q147" s="59">
        <v>218847.6</v>
      </c>
      <c r="R147" s="58">
        <f t="shared" si="14"/>
        <v>606981</v>
      </c>
      <c r="S147" s="59">
        <f t="shared" si="15"/>
        <v>65256</v>
      </c>
      <c r="T147" s="58">
        <f t="shared" si="16"/>
        <v>78795</v>
      </c>
      <c r="U147" s="59">
        <f t="shared" si="17"/>
        <v>3452349.4500000007</v>
      </c>
      <c r="V147" s="206"/>
      <c r="W147" s="210">
        <v>521.82000000000005</v>
      </c>
      <c r="X147" s="211">
        <v>606981</v>
      </c>
      <c r="Y147" s="212">
        <f t="shared" si="18"/>
        <v>532.2600000000001</v>
      </c>
      <c r="Z147" s="213">
        <v>56.1</v>
      </c>
      <c r="AA147" s="58">
        <v>65256</v>
      </c>
      <c r="AB147" s="212">
        <f t="shared" si="19"/>
        <v>57.22</v>
      </c>
      <c r="AC147" s="214">
        <v>67.739999999999995</v>
      </c>
      <c r="AD147" s="213">
        <v>78795</v>
      </c>
      <c r="AE147" s="212">
        <f t="shared" si="20"/>
        <v>69.089999999999989</v>
      </c>
    </row>
    <row r="148" spans="1:31" s="51" customFormat="1" ht="11.5" x14ac:dyDescent="0.25">
      <c r="A148" s="51">
        <f>'FY2016 RPDC '!A144</f>
        <v>142</v>
      </c>
      <c r="B148" s="51">
        <f>'FY2016 RPDC '!B144</f>
        <v>2846</v>
      </c>
      <c r="C148" s="51">
        <f>'FY2016 RPDC '!C144</f>
        <v>2846</v>
      </c>
      <c r="D148" s="56" t="str">
        <f>'FY2016 RPDC '!D144</f>
        <v>HARRIS-LAKE PARK</v>
      </c>
      <c r="E148" s="97">
        <f>'FY2016 RPDC '!J144</f>
        <v>321.10000000000002</v>
      </c>
      <c r="F148" s="87">
        <f>'FY2016 RPDC '!K144</f>
        <v>6517</v>
      </c>
      <c r="G148" s="87">
        <f>'FY2016 RPDC '!L144</f>
        <v>2092608.7000000002</v>
      </c>
      <c r="H148" s="87">
        <f>'FY2016 RPDC '!M144</f>
        <v>39840.659999999683</v>
      </c>
      <c r="I148" s="88">
        <f>'FY2016 RPDC '!N144</f>
        <v>2132449.36</v>
      </c>
      <c r="J148" s="59">
        <v>-236920</v>
      </c>
      <c r="K148" s="58">
        <v>-53307</v>
      </c>
      <c r="L148" s="57">
        <v>965449</v>
      </c>
      <c r="M148" s="201">
        <v>23692</v>
      </c>
      <c r="N148" s="57">
        <f>RealAuthFY10!N148</f>
        <v>87352.319999999992</v>
      </c>
      <c r="O148" s="201">
        <f>RealAuthFY10!O148</f>
        <v>0</v>
      </c>
      <c r="P148" s="59">
        <v>7818.3600000000006</v>
      </c>
      <c r="Q148" s="59">
        <v>0</v>
      </c>
      <c r="R148" s="58">
        <f t="shared" si="14"/>
        <v>779586</v>
      </c>
      <c r="S148" s="59">
        <f t="shared" si="15"/>
        <v>92071</v>
      </c>
      <c r="T148" s="58">
        <f t="shared" si="16"/>
        <v>89751</v>
      </c>
      <c r="U148" s="59">
        <f t="shared" si="17"/>
        <v>3887942.0399999996</v>
      </c>
      <c r="V148" s="206"/>
      <c r="W148" s="210">
        <v>497.28</v>
      </c>
      <c r="X148" s="211">
        <v>779586</v>
      </c>
      <c r="Y148" s="212">
        <f t="shared" si="18"/>
        <v>507.22999999999996</v>
      </c>
      <c r="Z148" s="213">
        <v>58.73</v>
      </c>
      <c r="AA148" s="58">
        <v>92071</v>
      </c>
      <c r="AB148" s="212">
        <f t="shared" si="19"/>
        <v>59.9</v>
      </c>
      <c r="AC148" s="214">
        <v>57.25</v>
      </c>
      <c r="AD148" s="213">
        <v>89751</v>
      </c>
      <c r="AE148" s="212">
        <f t="shared" si="20"/>
        <v>58.4</v>
      </c>
    </row>
    <row r="149" spans="1:31" s="51" customFormat="1" ht="11.5" x14ac:dyDescent="0.25">
      <c r="A149" s="51">
        <f>'FY2016 RPDC '!A145</f>
        <v>143</v>
      </c>
      <c r="B149" s="51">
        <f>'FY2016 RPDC '!B145</f>
        <v>2862</v>
      </c>
      <c r="C149" s="51">
        <f>'FY2016 RPDC '!C145</f>
        <v>2862</v>
      </c>
      <c r="D149" s="56" t="str">
        <f>'FY2016 RPDC '!D145</f>
        <v>HARTLEY-MELVIN-SANBORN</v>
      </c>
      <c r="E149" s="97">
        <f>'FY2016 RPDC '!J145</f>
        <v>637.9</v>
      </c>
      <c r="F149" s="87">
        <f>'FY2016 RPDC '!K145</f>
        <v>6493</v>
      </c>
      <c r="G149" s="87">
        <f>'FY2016 RPDC '!L145</f>
        <v>4141884.6999999997</v>
      </c>
      <c r="H149" s="87">
        <f>'FY2016 RPDC '!M145</f>
        <v>0</v>
      </c>
      <c r="I149" s="88">
        <f>'FY2016 RPDC '!N145</f>
        <v>4141884.6999999997</v>
      </c>
      <c r="J149" s="59">
        <v>-323565</v>
      </c>
      <c r="K149" s="58">
        <v>0</v>
      </c>
      <c r="L149" s="57">
        <v>117660</v>
      </c>
      <c r="M149" s="201">
        <v>0</v>
      </c>
      <c r="N149" s="57">
        <f>RealAuthFY10!N149</f>
        <v>7267.68</v>
      </c>
      <c r="O149" s="201">
        <f>RealAuthFY10!O149</f>
        <v>0</v>
      </c>
      <c r="P149" s="59">
        <v>3882.78</v>
      </c>
      <c r="Q149" s="59">
        <v>77655.599999999991</v>
      </c>
      <c r="R149" s="58">
        <f t="shared" si="14"/>
        <v>317419.03999999998</v>
      </c>
      <c r="S149" s="59">
        <f t="shared" si="15"/>
        <v>29758.034999999996</v>
      </c>
      <c r="T149" s="58">
        <f t="shared" si="16"/>
        <v>38663.118999999999</v>
      </c>
      <c r="U149" s="59">
        <f t="shared" si="17"/>
        <v>4410625.9539999999</v>
      </c>
      <c r="V149" s="206"/>
      <c r="W149" s="210">
        <v>487.84</v>
      </c>
      <c r="X149" s="211">
        <v>208356</v>
      </c>
      <c r="Y149" s="212">
        <f t="shared" si="18"/>
        <v>497.59999999999997</v>
      </c>
      <c r="Z149" s="213">
        <v>45.74</v>
      </c>
      <c r="AA149" s="58">
        <v>19536</v>
      </c>
      <c r="AB149" s="212">
        <f t="shared" si="19"/>
        <v>46.65</v>
      </c>
      <c r="AC149" s="214">
        <v>59.42</v>
      </c>
      <c r="AD149" s="213">
        <v>25378</v>
      </c>
      <c r="AE149" s="212">
        <f t="shared" si="20"/>
        <v>60.61</v>
      </c>
    </row>
    <row r="150" spans="1:31" s="51" customFormat="1" ht="11.5" x14ac:dyDescent="0.25">
      <c r="A150" s="51">
        <f>'FY2016 RPDC '!A146</f>
        <v>144</v>
      </c>
      <c r="B150" s="51">
        <f>'FY2016 RPDC '!B146</f>
        <v>2977</v>
      </c>
      <c r="C150" s="51">
        <f>'FY2016 RPDC '!C146</f>
        <v>2977</v>
      </c>
      <c r="D150" s="56" t="str">
        <f>'FY2016 RPDC '!D146</f>
        <v>HIGHLAND</v>
      </c>
      <c r="E150" s="97">
        <f>'FY2016 RPDC '!J146</f>
        <v>652.29999999999995</v>
      </c>
      <c r="F150" s="87">
        <f>'FY2016 RPDC '!K146</f>
        <v>6446</v>
      </c>
      <c r="G150" s="87">
        <f>'FY2016 RPDC '!L146</f>
        <v>4204725.8</v>
      </c>
      <c r="H150" s="87">
        <f>'FY2016 RPDC '!M146</f>
        <v>0</v>
      </c>
      <c r="I150" s="88">
        <f>'FY2016 RPDC '!N146</f>
        <v>4204725.8</v>
      </c>
      <c r="J150" s="59">
        <v>-77402</v>
      </c>
      <c r="K150" s="58">
        <v>-5954</v>
      </c>
      <c r="L150" s="57">
        <v>59540</v>
      </c>
      <c r="M150" s="201">
        <v>0</v>
      </c>
      <c r="N150" s="57">
        <f>RealAuthFY10!N150</f>
        <v>20319.72</v>
      </c>
      <c r="O150" s="201">
        <f>RealAuthFY10!O150</f>
        <v>0</v>
      </c>
      <c r="P150" s="59">
        <v>0</v>
      </c>
      <c r="Q150" s="59">
        <v>78592.800000000003</v>
      </c>
      <c r="R150" s="58">
        <f t="shared" si="14"/>
        <v>348876.13199999998</v>
      </c>
      <c r="S150" s="59">
        <f t="shared" si="15"/>
        <v>35876.5</v>
      </c>
      <c r="T150" s="58">
        <f t="shared" si="16"/>
        <v>47859.250999999997</v>
      </c>
      <c r="U150" s="59">
        <f t="shared" si="17"/>
        <v>4712434.2029999997</v>
      </c>
      <c r="V150" s="206"/>
      <c r="W150" s="210">
        <v>524.35</v>
      </c>
      <c r="X150" s="211">
        <v>151013</v>
      </c>
      <c r="Y150" s="212">
        <f t="shared" si="18"/>
        <v>534.84</v>
      </c>
      <c r="Z150" s="213">
        <v>53.92</v>
      </c>
      <c r="AA150" s="58">
        <v>15529</v>
      </c>
      <c r="AB150" s="212">
        <f t="shared" si="19"/>
        <v>55</v>
      </c>
      <c r="AC150" s="214">
        <v>71.930000000000007</v>
      </c>
      <c r="AD150" s="213">
        <v>20716</v>
      </c>
      <c r="AE150" s="212">
        <f t="shared" si="20"/>
        <v>73.37</v>
      </c>
    </row>
    <row r="151" spans="1:31" s="51" customFormat="1" ht="11.5" x14ac:dyDescent="0.25">
      <c r="A151" s="51">
        <f>'FY2016 RPDC '!A147</f>
        <v>145</v>
      </c>
      <c r="B151" s="51">
        <f>'FY2016 RPDC '!B147</f>
        <v>2988</v>
      </c>
      <c r="C151" s="51">
        <f>'FY2016 RPDC '!C147</f>
        <v>2988</v>
      </c>
      <c r="D151" s="60" t="str">
        <f>'FY2016 RPDC '!D147</f>
        <v>HINTON</v>
      </c>
      <c r="E151" s="100">
        <f>'FY2016 RPDC '!J147</f>
        <v>518.1</v>
      </c>
      <c r="F151" s="89">
        <f>'FY2016 RPDC '!K147</f>
        <v>6446</v>
      </c>
      <c r="G151" s="89">
        <f>'FY2016 RPDC '!L147</f>
        <v>3339672.6</v>
      </c>
      <c r="H151" s="89">
        <f>'FY2016 RPDC '!M147</f>
        <v>174779.95999999996</v>
      </c>
      <c r="I151" s="90">
        <f>'FY2016 RPDC '!N147</f>
        <v>3514452.56</v>
      </c>
      <c r="J151" s="63">
        <v>-177900</v>
      </c>
      <c r="K151" s="62">
        <v>-17790</v>
      </c>
      <c r="L151" s="61">
        <v>177900</v>
      </c>
      <c r="M151" s="220">
        <v>0</v>
      </c>
      <c r="N151" s="61">
        <f>RealAuthFY10!N151</f>
        <v>50532.35</v>
      </c>
      <c r="O151" s="220">
        <f>RealAuthFY10!O151</f>
        <v>77630.25</v>
      </c>
      <c r="P151" s="63">
        <v>10436.799999999999</v>
      </c>
      <c r="Q151" s="63">
        <v>88950</v>
      </c>
      <c r="R151" s="62">
        <f t="shared" si="14"/>
        <v>354503</v>
      </c>
      <c r="S151" s="63">
        <f t="shared" si="15"/>
        <v>37942</v>
      </c>
      <c r="T151" s="62">
        <f t="shared" si="16"/>
        <v>34398</v>
      </c>
      <c r="U151" s="63">
        <f t="shared" si="17"/>
        <v>4151054.96</v>
      </c>
      <c r="V151" s="221"/>
      <c r="W151" s="222">
        <v>531.16999999999996</v>
      </c>
      <c r="X151" s="223">
        <v>354503</v>
      </c>
      <c r="Y151" s="224">
        <f t="shared" si="18"/>
        <v>541.79</v>
      </c>
      <c r="Z151" s="225">
        <v>56.85</v>
      </c>
      <c r="AA151" s="62">
        <v>37942</v>
      </c>
      <c r="AB151" s="224">
        <f t="shared" si="19"/>
        <v>57.99</v>
      </c>
      <c r="AC151" s="226">
        <v>51.54</v>
      </c>
      <c r="AD151" s="225">
        <v>34398</v>
      </c>
      <c r="AE151" s="224">
        <f t="shared" si="20"/>
        <v>52.57</v>
      </c>
    </row>
    <row r="152" spans="1:31" s="51" customFormat="1" ht="11.5" x14ac:dyDescent="0.25">
      <c r="A152" s="51">
        <f>'FY2016 RPDC '!A148</f>
        <v>146</v>
      </c>
      <c r="B152" s="51">
        <f>'FY2016 RPDC '!B148</f>
        <v>3029</v>
      </c>
      <c r="C152" s="51">
        <f>'FY2016 RPDC '!C148</f>
        <v>3029</v>
      </c>
      <c r="D152" s="56" t="str">
        <f>'FY2016 RPDC '!D148</f>
        <v>HOWARD-WINNESHIEK</v>
      </c>
      <c r="E152" s="97">
        <f>'FY2016 RPDC '!J148</f>
        <v>1244</v>
      </c>
      <c r="F152" s="87">
        <f>'FY2016 RPDC '!K148</f>
        <v>6569</v>
      </c>
      <c r="G152" s="87">
        <f>'FY2016 RPDC '!L148</f>
        <v>8171836</v>
      </c>
      <c r="H152" s="87">
        <f>'FY2016 RPDC '!M148</f>
        <v>329214.8200000003</v>
      </c>
      <c r="I152" s="88">
        <f>'FY2016 RPDC '!N148</f>
        <v>8501050.8200000003</v>
      </c>
      <c r="J152" s="59">
        <v>-275324.39999999997</v>
      </c>
      <c r="K152" s="58">
        <v>-17649</v>
      </c>
      <c r="L152" s="57">
        <v>535353</v>
      </c>
      <c r="M152" s="201">
        <v>5883</v>
      </c>
      <c r="N152" s="57">
        <f>RealAuthFY10!N152</f>
        <v>23418.079999999998</v>
      </c>
      <c r="O152" s="201">
        <f>RealAuthFY10!O152</f>
        <v>0</v>
      </c>
      <c r="P152" s="59">
        <v>23296.68</v>
      </c>
      <c r="Q152" s="59">
        <v>134132.4</v>
      </c>
      <c r="R152" s="58">
        <f t="shared" si="14"/>
        <v>672021.24</v>
      </c>
      <c r="S152" s="59">
        <f t="shared" si="15"/>
        <v>70236.240000000005</v>
      </c>
      <c r="T152" s="58">
        <f t="shared" si="16"/>
        <v>78683</v>
      </c>
      <c r="U152" s="59">
        <f t="shared" si="17"/>
        <v>9751101.0600000005</v>
      </c>
      <c r="V152" s="206"/>
      <c r="W152" s="210">
        <v>529.62</v>
      </c>
      <c r="X152" s="211">
        <v>346160</v>
      </c>
      <c r="Y152" s="212">
        <f t="shared" si="18"/>
        <v>540.21</v>
      </c>
      <c r="Z152" s="213">
        <v>55.35</v>
      </c>
      <c r="AA152" s="58">
        <v>36177</v>
      </c>
      <c r="AB152" s="212">
        <f t="shared" si="19"/>
        <v>56.46</v>
      </c>
      <c r="AC152" s="214">
        <v>62.01</v>
      </c>
      <c r="AD152" s="213">
        <v>40530</v>
      </c>
      <c r="AE152" s="212">
        <f t="shared" si="20"/>
        <v>63.25</v>
      </c>
    </row>
    <row r="153" spans="1:31" s="51" customFormat="1" ht="11.5" x14ac:dyDescent="0.25">
      <c r="A153" s="51">
        <f>'FY2016 RPDC '!A149</f>
        <v>147</v>
      </c>
      <c r="B153" s="51">
        <f>'FY2016 RPDC '!B149</f>
        <v>3033</v>
      </c>
      <c r="C153" s="51">
        <f>'FY2016 RPDC '!C149</f>
        <v>3033</v>
      </c>
      <c r="D153" s="56" t="str">
        <f>'FY2016 RPDC '!D149</f>
        <v>HUBBARD-RADCLIFFE</v>
      </c>
      <c r="E153" s="97">
        <f>'FY2016 RPDC '!J149</f>
        <v>423.1</v>
      </c>
      <c r="F153" s="87">
        <f>'FY2016 RPDC '!K149</f>
        <v>6558</v>
      </c>
      <c r="G153" s="87">
        <f>'FY2016 RPDC '!L149</f>
        <v>2774689.8000000003</v>
      </c>
      <c r="H153" s="87">
        <f>'FY2016 RPDC '!M149</f>
        <v>83196.099999999627</v>
      </c>
      <c r="I153" s="88">
        <f>'FY2016 RPDC '!N149</f>
        <v>2857885.9</v>
      </c>
      <c r="J153" s="59">
        <v>-258852</v>
      </c>
      <c r="K153" s="58">
        <v>-23532</v>
      </c>
      <c r="L153" s="57">
        <v>1101885.9000000001</v>
      </c>
      <c r="M153" s="201">
        <v>0</v>
      </c>
      <c r="N153" s="57">
        <f>RealAuthFY10!N153</f>
        <v>54969.039999999994</v>
      </c>
      <c r="O153" s="201">
        <f>RealAuthFY10!O153</f>
        <v>0</v>
      </c>
      <c r="P153" s="59">
        <v>0</v>
      </c>
      <c r="Q153" s="59">
        <v>0</v>
      </c>
      <c r="R153" s="58">
        <f t="shared" si="14"/>
        <v>293349</v>
      </c>
      <c r="S153" s="59">
        <f t="shared" si="15"/>
        <v>32886</v>
      </c>
      <c r="T153" s="58">
        <f t="shared" si="16"/>
        <v>35344</v>
      </c>
      <c r="U153" s="59">
        <f t="shared" si="17"/>
        <v>4093935.84</v>
      </c>
      <c r="V153" s="206"/>
      <c r="W153" s="210">
        <v>520.4</v>
      </c>
      <c r="X153" s="211">
        <v>293349</v>
      </c>
      <c r="Y153" s="212">
        <f t="shared" si="18"/>
        <v>530.80999999999995</v>
      </c>
      <c r="Z153" s="213">
        <v>58.34</v>
      </c>
      <c r="AA153" s="58">
        <v>32886</v>
      </c>
      <c r="AB153" s="212">
        <f t="shared" si="19"/>
        <v>59.510000000000005</v>
      </c>
      <c r="AC153" s="214">
        <v>62.7</v>
      </c>
      <c r="AD153" s="213">
        <v>35344</v>
      </c>
      <c r="AE153" s="212">
        <f t="shared" si="20"/>
        <v>63.95</v>
      </c>
    </row>
    <row r="154" spans="1:31" s="51" customFormat="1" ht="11.5" x14ac:dyDescent="0.25">
      <c r="A154" s="51">
        <f>'FY2016 RPDC '!A150</f>
        <v>148</v>
      </c>
      <c r="B154" s="51">
        <f>'FY2016 RPDC '!B150</f>
        <v>3042</v>
      </c>
      <c r="C154" s="51">
        <f>'FY2016 RPDC '!C150</f>
        <v>3042</v>
      </c>
      <c r="D154" s="56" t="str">
        <f>'FY2016 RPDC '!D150</f>
        <v>HUDSON</v>
      </c>
      <c r="E154" s="97">
        <f>'FY2016 RPDC '!J150</f>
        <v>652</v>
      </c>
      <c r="F154" s="87">
        <f>'FY2016 RPDC '!K150</f>
        <v>6621</v>
      </c>
      <c r="G154" s="87">
        <f>'FY2016 RPDC '!L150</f>
        <v>4316892</v>
      </c>
      <c r="H154" s="87">
        <f>'FY2016 RPDC '!M150</f>
        <v>109402.70000000019</v>
      </c>
      <c r="I154" s="88">
        <f>'FY2016 RPDC '!N150</f>
        <v>4426294.7</v>
      </c>
      <c r="J154" s="59">
        <v>-546546</v>
      </c>
      <c r="K154" s="58">
        <v>-132132</v>
      </c>
      <c r="L154" s="57">
        <v>186186</v>
      </c>
      <c r="M154" s="201">
        <v>24024</v>
      </c>
      <c r="N154" s="57">
        <f>RealAuthFY10!N154</f>
        <v>78703.759999999995</v>
      </c>
      <c r="O154" s="201">
        <f>RealAuthFY10!O154</f>
        <v>0</v>
      </c>
      <c r="P154" s="59">
        <v>2642.64</v>
      </c>
      <c r="Q154" s="59">
        <v>338738.39999999997</v>
      </c>
      <c r="R154" s="58">
        <f t="shared" si="14"/>
        <v>712368</v>
      </c>
      <c r="S154" s="59">
        <f t="shared" si="15"/>
        <v>76028</v>
      </c>
      <c r="T154" s="58">
        <f t="shared" si="16"/>
        <v>73353</v>
      </c>
      <c r="U154" s="59">
        <f t="shared" si="17"/>
        <v>5239660.5</v>
      </c>
      <c r="V154" s="206"/>
      <c r="W154" s="210">
        <v>519.37</v>
      </c>
      <c r="X154" s="211">
        <v>712368</v>
      </c>
      <c r="Y154" s="212">
        <f t="shared" si="18"/>
        <v>529.76</v>
      </c>
      <c r="Z154" s="213">
        <v>55.43</v>
      </c>
      <c r="AA154" s="58">
        <v>76028</v>
      </c>
      <c r="AB154" s="212">
        <f t="shared" si="19"/>
        <v>56.54</v>
      </c>
      <c r="AC154" s="214">
        <v>53.48</v>
      </c>
      <c r="AD154" s="213">
        <v>73353</v>
      </c>
      <c r="AE154" s="212">
        <f t="shared" si="20"/>
        <v>54.55</v>
      </c>
    </row>
    <row r="155" spans="1:31" s="51" customFormat="1" ht="11.5" x14ac:dyDescent="0.25">
      <c r="A155" s="51">
        <f>'FY2016 RPDC '!A151</f>
        <v>149</v>
      </c>
      <c r="B155" s="51">
        <f>'FY2016 RPDC '!B151</f>
        <v>3060</v>
      </c>
      <c r="C155" s="51">
        <f>'FY2016 RPDC '!C151</f>
        <v>3060</v>
      </c>
      <c r="D155" s="56" t="str">
        <f>'FY2016 RPDC '!D151</f>
        <v>HUMBOLDT</v>
      </c>
      <c r="E155" s="97">
        <f>'FY2016 RPDC '!J151</f>
        <v>1211.8</v>
      </c>
      <c r="F155" s="87">
        <f>'FY2016 RPDC '!K151</f>
        <v>6446</v>
      </c>
      <c r="G155" s="87">
        <f>'FY2016 RPDC '!L151</f>
        <v>7811262.7999999998</v>
      </c>
      <c r="H155" s="87">
        <f>'FY2016 RPDC '!M151</f>
        <v>0</v>
      </c>
      <c r="I155" s="88">
        <f>'FY2016 RPDC '!N151</f>
        <v>7811262.7999999998</v>
      </c>
      <c r="J155" s="59">
        <v>-764962</v>
      </c>
      <c r="K155" s="58">
        <v>-504179.49999999994</v>
      </c>
      <c r="L155" s="57">
        <v>59950</v>
      </c>
      <c r="M155" s="201">
        <v>755370</v>
      </c>
      <c r="N155" s="57">
        <f>RealAuthFY10!N155</f>
        <v>57506.399999999994</v>
      </c>
      <c r="O155" s="201">
        <f>RealAuthFY10!O155</f>
        <v>0</v>
      </c>
      <c r="P155" s="59">
        <v>1318.9</v>
      </c>
      <c r="Q155" s="59">
        <v>68343</v>
      </c>
      <c r="R155" s="58">
        <f t="shared" si="14"/>
        <v>608202.41999999993</v>
      </c>
      <c r="S155" s="59">
        <f t="shared" si="15"/>
        <v>49162.725999999995</v>
      </c>
      <c r="T155" s="58">
        <f t="shared" si="16"/>
        <v>57899.803999999996</v>
      </c>
      <c r="U155" s="59">
        <f t="shared" si="17"/>
        <v>8199874.5499999998</v>
      </c>
      <c r="V155" s="206"/>
      <c r="W155" s="210">
        <v>492.06</v>
      </c>
      <c r="X155" s="211">
        <v>204697</v>
      </c>
      <c r="Y155" s="212">
        <f t="shared" si="18"/>
        <v>501.9</v>
      </c>
      <c r="Z155" s="213">
        <v>39.770000000000003</v>
      </c>
      <c r="AA155" s="58">
        <v>16544</v>
      </c>
      <c r="AB155" s="212">
        <f t="shared" si="19"/>
        <v>40.57</v>
      </c>
      <c r="AC155" s="214">
        <v>46.84</v>
      </c>
      <c r="AD155" s="213">
        <v>19485</v>
      </c>
      <c r="AE155" s="212">
        <f t="shared" si="20"/>
        <v>47.78</v>
      </c>
    </row>
    <row r="156" spans="1:31" s="51" customFormat="1" ht="11.5" x14ac:dyDescent="0.25">
      <c r="A156" s="51">
        <f>'FY2016 RPDC '!A152</f>
        <v>150</v>
      </c>
      <c r="B156" s="51">
        <f>'FY2016 RPDC '!B152</f>
        <v>3168</v>
      </c>
      <c r="C156" s="51">
        <f>'FY2016 RPDC '!C152</f>
        <v>3168</v>
      </c>
      <c r="D156" s="60" t="str">
        <f>'FY2016 RPDC '!D152</f>
        <v>IKM - MANNING</v>
      </c>
      <c r="E156" s="100">
        <f>'FY2016 RPDC '!J152</f>
        <v>698.6</v>
      </c>
      <c r="F156" s="89">
        <f>'FY2016 RPDC '!K152</f>
        <v>6547</v>
      </c>
      <c r="G156" s="89">
        <f>'FY2016 RPDC '!L152</f>
        <v>4573734.2</v>
      </c>
      <c r="H156" s="89">
        <f>'FY2016 RPDC '!M152</f>
        <v>42850.55999999959</v>
      </c>
      <c r="I156" s="90">
        <f>'FY2016 RPDC '!N152</f>
        <v>4616584.76</v>
      </c>
      <c r="J156" s="63">
        <v>-242320</v>
      </c>
      <c r="K156" s="62">
        <v>-12116</v>
      </c>
      <c r="L156" s="61">
        <v>648206</v>
      </c>
      <c r="M156" s="220">
        <v>0</v>
      </c>
      <c r="N156" s="61">
        <f>RealAuthFY10!N156</f>
        <v>41184.99</v>
      </c>
      <c r="O156" s="220">
        <f>RealAuthFY10!O156</f>
        <v>0</v>
      </c>
      <c r="P156" s="63">
        <v>0</v>
      </c>
      <c r="Q156" s="63">
        <v>0</v>
      </c>
      <c r="R156" s="62">
        <f t="shared" si="14"/>
        <v>345632.35000000003</v>
      </c>
      <c r="S156" s="63">
        <f t="shared" si="15"/>
        <v>39044.754000000001</v>
      </c>
      <c r="T156" s="62">
        <f t="shared" si="16"/>
        <v>32072.725999999999</v>
      </c>
      <c r="U156" s="63">
        <f t="shared" si="17"/>
        <v>5468289.5799999991</v>
      </c>
      <c r="V156" s="221"/>
      <c r="W156" s="222">
        <v>485.05</v>
      </c>
      <c r="X156" s="223">
        <v>328864</v>
      </c>
      <c r="Y156" s="224">
        <f t="shared" si="18"/>
        <v>494.75</v>
      </c>
      <c r="Z156" s="225">
        <v>54.79</v>
      </c>
      <c r="AA156" s="62">
        <v>37148</v>
      </c>
      <c r="AB156" s="224">
        <f t="shared" si="19"/>
        <v>55.89</v>
      </c>
      <c r="AC156" s="226">
        <v>45.01</v>
      </c>
      <c r="AD156" s="225">
        <v>30517</v>
      </c>
      <c r="AE156" s="224">
        <f t="shared" si="20"/>
        <v>45.91</v>
      </c>
    </row>
    <row r="157" spans="1:31" s="51" customFormat="1" ht="11.5" x14ac:dyDescent="0.25">
      <c r="A157" s="51">
        <f>'FY2016 RPDC '!A153</f>
        <v>151</v>
      </c>
      <c r="B157" s="51">
        <f>'FY2016 RPDC '!B153</f>
        <v>3105</v>
      </c>
      <c r="C157" s="51">
        <f>'FY2016 RPDC '!C153</f>
        <v>3105</v>
      </c>
      <c r="D157" s="56" t="str">
        <f>'FY2016 RPDC '!D153</f>
        <v>INDEPENDENCE</v>
      </c>
      <c r="E157" s="97">
        <f>'FY2016 RPDC '!J153</f>
        <v>1404.8</v>
      </c>
      <c r="F157" s="87">
        <f>'FY2016 RPDC '!K153</f>
        <v>6446</v>
      </c>
      <c r="G157" s="87">
        <f>'FY2016 RPDC '!L153</f>
        <v>9055340.7999999989</v>
      </c>
      <c r="H157" s="87">
        <f>'FY2016 RPDC '!M153</f>
        <v>0</v>
      </c>
      <c r="I157" s="88">
        <f>'FY2016 RPDC '!N153</f>
        <v>9055340.7999999989</v>
      </c>
      <c r="J157" s="59">
        <v>-247086</v>
      </c>
      <c r="K157" s="58">
        <v>-35298</v>
      </c>
      <c r="L157" s="57">
        <v>611832</v>
      </c>
      <c r="M157" s="201">
        <v>11766</v>
      </c>
      <c r="N157" s="57">
        <f>RealAuthFY10!N157</f>
        <v>121993.2</v>
      </c>
      <c r="O157" s="201">
        <f>RealAuthFY10!O157</f>
        <v>0</v>
      </c>
      <c r="P157" s="59">
        <v>24590.94</v>
      </c>
      <c r="Q157" s="59">
        <v>321211.8</v>
      </c>
      <c r="R157" s="58">
        <f t="shared" si="14"/>
        <v>733923.71200000006</v>
      </c>
      <c r="S157" s="59">
        <f t="shared" si="15"/>
        <v>79862.880000000005</v>
      </c>
      <c r="T157" s="58">
        <f t="shared" si="16"/>
        <v>88994.08</v>
      </c>
      <c r="U157" s="59">
        <f t="shared" si="17"/>
        <v>10767131.411999999</v>
      </c>
      <c r="V157" s="206"/>
      <c r="W157" s="210">
        <v>512.20000000000005</v>
      </c>
      <c r="X157" s="211">
        <v>570437</v>
      </c>
      <c r="Y157" s="212">
        <f t="shared" si="18"/>
        <v>522.44000000000005</v>
      </c>
      <c r="Z157" s="213">
        <v>55.74</v>
      </c>
      <c r="AA157" s="58">
        <v>62078</v>
      </c>
      <c r="AB157" s="212">
        <f t="shared" si="19"/>
        <v>56.85</v>
      </c>
      <c r="AC157" s="214">
        <v>62.11</v>
      </c>
      <c r="AD157" s="213">
        <v>69172</v>
      </c>
      <c r="AE157" s="212">
        <f t="shared" si="20"/>
        <v>63.35</v>
      </c>
    </row>
    <row r="158" spans="1:31" s="51" customFormat="1" ht="11.5" x14ac:dyDescent="0.25">
      <c r="A158" s="51">
        <f>'FY2016 RPDC '!A154</f>
        <v>152</v>
      </c>
      <c r="B158" s="51">
        <f>'FY2016 RPDC '!B154</f>
        <v>3114</v>
      </c>
      <c r="C158" s="51">
        <f>'FY2016 RPDC '!C154</f>
        <v>3114</v>
      </c>
      <c r="D158" s="56" t="str">
        <f>'FY2016 RPDC '!D154</f>
        <v>INDIANOLA</v>
      </c>
      <c r="E158" s="97">
        <f>'FY2016 RPDC '!J154</f>
        <v>3430.3</v>
      </c>
      <c r="F158" s="87">
        <f>'FY2016 RPDC '!K154</f>
        <v>6446</v>
      </c>
      <c r="G158" s="87">
        <f>'FY2016 RPDC '!L154</f>
        <v>22111713.800000001</v>
      </c>
      <c r="H158" s="87">
        <f>'FY2016 RPDC '!M154</f>
        <v>0</v>
      </c>
      <c r="I158" s="88">
        <f>'FY2016 RPDC '!N154</f>
        <v>22111713.800000001</v>
      </c>
      <c r="J158" s="59">
        <v>-578016</v>
      </c>
      <c r="K158" s="58">
        <v>-622571.4</v>
      </c>
      <c r="L158" s="57">
        <v>126441</v>
      </c>
      <c r="M158" s="201">
        <v>704457</v>
      </c>
      <c r="N158" s="57">
        <f>RealAuthFY10!N158</f>
        <v>95500.02</v>
      </c>
      <c r="O158" s="201">
        <f>RealAuthFY10!O158</f>
        <v>47248</v>
      </c>
      <c r="P158" s="59">
        <v>0</v>
      </c>
      <c r="Q158" s="59">
        <v>0</v>
      </c>
      <c r="R158" s="58">
        <f t="shared" si="14"/>
        <v>1852739.3330000001</v>
      </c>
      <c r="S158" s="59">
        <f t="shared" si="15"/>
        <v>204377.274</v>
      </c>
      <c r="T158" s="58">
        <f t="shared" si="16"/>
        <v>182148.93000000002</v>
      </c>
      <c r="U158" s="59">
        <f t="shared" si="17"/>
        <v>24124037.957000002</v>
      </c>
      <c r="V158" s="206"/>
      <c r="W158" s="210">
        <v>529.52</v>
      </c>
      <c r="X158" s="211">
        <v>220121</v>
      </c>
      <c r="Y158" s="212">
        <f t="shared" si="18"/>
        <v>540.11</v>
      </c>
      <c r="Z158" s="213">
        <v>58.41</v>
      </c>
      <c r="AA158" s="58">
        <v>24281</v>
      </c>
      <c r="AB158" s="212">
        <f t="shared" si="19"/>
        <v>59.58</v>
      </c>
      <c r="AC158" s="214">
        <v>52.06</v>
      </c>
      <c r="AD158" s="213">
        <v>21641</v>
      </c>
      <c r="AE158" s="212">
        <f t="shared" si="20"/>
        <v>53.1</v>
      </c>
    </row>
    <row r="159" spans="1:31" s="51" customFormat="1" ht="11.5" x14ac:dyDescent="0.25">
      <c r="A159" s="51">
        <f>'FY2016 RPDC '!A155</f>
        <v>153</v>
      </c>
      <c r="B159" s="51">
        <f>'FY2016 RPDC '!B155</f>
        <v>3119</v>
      </c>
      <c r="C159" s="51">
        <f>'FY2016 RPDC '!C155</f>
        <v>3119</v>
      </c>
      <c r="D159" s="56" t="str">
        <f>'FY2016 RPDC '!D155</f>
        <v>INTERSTATE 35</v>
      </c>
      <c r="E159" s="97">
        <f>'FY2016 RPDC '!J155</f>
        <v>895.4</v>
      </c>
      <c r="F159" s="87">
        <f>'FY2016 RPDC '!K155</f>
        <v>6446</v>
      </c>
      <c r="G159" s="87">
        <f>'FY2016 RPDC '!L155</f>
        <v>5771748.3999999994</v>
      </c>
      <c r="H159" s="87">
        <f>'FY2016 RPDC '!M155</f>
        <v>0</v>
      </c>
      <c r="I159" s="88">
        <f>'FY2016 RPDC '!N155</f>
        <v>5771748.3999999994</v>
      </c>
      <c r="J159" s="59">
        <v>-492995.39999999997</v>
      </c>
      <c r="K159" s="58">
        <v>-29415</v>
      </c>
      <c r="L159" s="57">
        <v>271794.60000000003</v>
      </c>
      <c r="M159" s="201">
        <v>141192</v>
      </c>
      <c r="N159" s="57">
        <f>RealAuthFY10!N159</f>
        <v>55026.719999999994</v>
      </c>
      <c r="O159" s="201">
        <f>RealAuthFY10!O159</f>
        <v>0</v>
      </c>
      <c r="P159" s="59">
        <v>0</v>
      </c>
      <c r="Q159" s="59">
        <v>257675.4</v>
      </c>
      <c r="R159" s="58">
        <f t="shared" si="14"/>
        <v>732461</v>
      </c>
      <c r="S159" s="59">
        <f t="shared" si="15"/>
        <v>86716</v>
      </c>
      <c r="T159" s="58">
        <f t="shared" si="16"/>
        <v>80187</v>
      </c>
      <c r="U159" s="59">
        <f t="shared" si="17"/>
        <v>6874390.7199999988</v>
      </c>
      <c r="V159" s="206"/>
      <c r="W159" s="210">
        <v>523.86</v>
      </c>
      <c r="X159" s="211">
        <v>732461</v>
      </c>
      <c r="Y159" s="212">
        <f t="shared" si="18"/>
        <v>534.34</v>
      </c>
      <c r="Z159" s="213">
        <v>62.02</v>
      </c>
      <c r="AA159" s="58">
        <v>86716</v>
      </c>
      <c r="AB159" s="212">
        <f t="shared" si="19"/>
        <v>63.260000000000005</v>
      </c>
      <c r="AC159" s="214">
        <v>57.35</v>
      </c>
      <c r="AD159" s="213">
        <v>80187</v>
      </c>
      <c r="AE159" s="212">
        <f t="shared" si="20"/>
        <v>58.5</v>
      </c>
    </row>
    <row r="160" spans="1:31" s="51" customFormat="1" ht="11.5" x14ac:dyDescent="0.25">
      <c r="A160" s="51">
        <f>'FY2016 RPDC '!A156</f>
        <v>154</v>
      </c>
      <c r="B160" s="51">
        <f>'FY2016 RPDC '!B156</f>
        <v>3141</v>
      </c>
      <c r="C160" s="51">
        <f>'FY2016 RPDC '!C156</f>
        <v>3141</v>
      </c>
      <c r="D160" s="56" t="str">
        <f>'FY2016 RPDC '!D156</f>
        <v>IOWA CITY</v>
      </c>
      <c r="E160" s="97">
        <f>'FY2016 RPDC '!J156</f>
        <v>13328</v>
      </c>
      <c r="F160" s="87">
        <f>'FY2016 RPDC '!K156</f>
        <v>6463</v>
      </c>
      <c r="G160" s="87">
        <f>'FY2016 RPDC '!L156</f>
        <v>86138864</v>
      </c>
      <c r="H160" s="87">
        <f>'FY2016 RPDC '!M156</f>
        <v>0</v>
      </c>
      <c r="I160" s="88">
        <f>'FY2016 RPDC '!N156</f>
        <v>86138864</v>
      </c>
      <c r="J160" s="59">
        <v>-600654.29999999993</v>
      </c>
      <c r="K160" s="58">
        <v>-70596</v>
      </c>
      <c r="L160" s="57">
        <v>947751.29999999993</v>
      </c>
      <c r="M160" s="201">
        <v>29415</v>
      </c>
      <c r="N160" s="57">
        <f>RealAuthFY10!N160</f>
        <v>110284.16</v>
      </c>
      <c r="O160" s="201">
        <f>RealAuthFY10!O160</f>
        <v>0</v>
      </c>
      <c r="P160" s="59">
        <v>10354.08</v>
      </c>
      <c r="Q160" s="59">
        <v>271794.60000000003</v>
      </c>
      <c r="R160" s="58">
        <f t="shared" si="14"/>
        <v>6191122.5600000005</v>
      </c>
      <c r="S160" s="59">
        <f t="shared" si="15"/>
        <v>739704</v>
      </c>
      <c r="T160" s="58">
        <f t="shared" si="16"/>
        <v>692123.04</v>
      </c>
      <c r="U160" s="59">
        <f t="shared" si="17"/>
        <v>94460162.439999998</v>
      </c>
      <c r="V160" s="206"/>
      <c r="W160" s="210">
        <v>455.41</v>
      </c>
      <c r="X160" s="211">
        <v>1539149</v>
      </c>
      <c r="Y160" s="212">
        <f t="shared" si="18"/>
        <v>464.52000000000004</v>
      </c>
      <c r="Z160" s="213">
        <v>54.41</v>
      </c>
      <c r="AA160" s="58">
        <v>183889</v>
      </c>
      <c r="AB160" s="212">
        <f t="shared" si="19"/>
        <v>55.5</v>
      </c>
      <c r="AC160" s="214">
        <v>50.91</v>
      </c>
      <c r="AD160" s="213">
        <v>172061</v>
      </c>
      <c r="AE160" s="212">
        <f t="shared" si="20"/>
        <v>51.93</v>
      </c>
    </row>
    <row r="161" spans="1:31" s="51" customFormat="1" ht="11.5" x14ac:dyDescent="0.25">
      <c r="A161" s="51">
        <f>'FY2016 RPDC '!A157</f>
        <v>155</v>
      </c>
      <c r="B161" s="51">
        <f>'FY2016 RPDC '!B157</f>
        <v>3150</v>
      </c>
      <c r="C161" s="51">
        <f>'FY2016 RPDC '!C157</f>
        <v>3150</v>
      </c>
      <c r="D161" s="60" t="str">
        <f>'FY2016 RPDC '!D157</f>
        <v>IOWA FALLS</v>
      </c>
      <c r="E161" s="100">
        <f>'FY2016 RPDC '!J157</f>
        <v>1085.4000000000001</v>
      </c>
      <c r="F161" s="89">
        <f>'FY2016 RPDC '!K157</f>
        <v>6451</v>
      </c>
      <c r="G161" s="89">
        <f>'FY2016 RPDC '!L157</f>
        <v>7001915.4000000004</v>
      </c>
      <c r="H161" s="89">
        <f>'FY2016 RPDC '!M157</f>
        <v>0</v>
      </c>
      <c r="I161" s="90">
        <f>'FY2016 RPDC '!N157</f>
        <v>7001915.4000000004</v>
      </c>
      <c r="J161" s="63">
        <v>-567709.5</v>
      </c>
      <c r="K161" s="62">
        <v>0</v>
      </c>
      <c r="L161" s="61">
        <v>358863</v>
      </c>
      <c r="M161" s="220">
        <v>0</v>
      </c>
      <c r="N161" s="61">
        <f>RealAuthFY10!N161</f>
        <v>2076.48</v>
      </c>
      <c r="O161" s="220">
        <f>RealAuthFY10!O161</f>
        <v>0</v>
      </c>
      <c r="P161" s="63">
        <v>0</v>
      </c>
      <c r="Q161" s="63">
        <v>0</v>
      </c>
      <c r="R161" s="62">
        <f t="shared" si="14"/>
        <v>561542.54400000011</v>
      </c>
      <c r="S161" s="63">
        <f t="shared" si="15"/>
        <v>50123.772000000004</v>
      </c>
      <c r="T161" s="62">
        <f t="shared" si="16"/>
        <v>57732.425999999999</v>
      </c>
      <c r="U161" s="63">
        <f t="shared" si="17"/>
        <v>7464544.1220000004</v>
      </c>
      <c r="V161" s="221"/>
      <c r="W161" s="222">
        <v>507.22</v>
      </c>
      <c r="X161" s="223">
        <v>445187</v>
      </c>
      <c r="Y161" s="224">
        <f t="shared" si="18"/>
        <v>517.36</v>
      </c>
      <c r="Z161" s="225">
        <v>45.27</v>
      </c>
      <c r="AA161" s="62">
        <v>39733</v>
      </c>
      <c r="AB161" s="224">
        <f t="shared" si="19"/>
        <v>46.18</v>
      </c>
      <c r="AC161" s="226">
        <v>52.15</v>
      </c>
      <c r="AD161" s="225">
        <v>45772</v>
      </c>
      <c r="AE161" s="224">
        <f t="shared" si="20"/>
        <v>53.19</v>
      </c>
    </row>
    <row r="162" spans="1:31" s="51" customFormat="1" ht="11.5" x14ac:dyDescent="0.25">
      <c r="A162" s="51">
        <f>'FY2016 RPDC '!A158</f>
        <v>156</v>
      </c>
      <c r="B162" s="51">
        <f>'FY2016 RPDC '!B158</f>
        <v>3154</v>
      </c>
      <c r="C162" s="51">
        <f>'FY2016 RPDC '!C158</f>
        <v>3154</v>
      </c>
      <c r="D162" s="56" t="str">
        <f>'FY2016 RPDC '!D158</f>
        <v>IOWA VALLEY</v>
      </c>
      <c r="E162" s="97">
        <f>'FY2016 RPDC '!J158</f>
        <v>547.9</v>
      </c>
      <c r="F162" s="87">
        <f>'FY2016 RPDC '!K158</f>
        <v>6446</v>
      </c>
      <c r="G162" s="87">
        <f>'FY2016 RPDC '!L158</f>
        <v>3531763.4</v>
      </c>
      <c r="H162" s="87">
        <f>'FY2016 RPDC '!M158</f>
        <v>53415.419999999925</v>
      </c>
      <c r="I162" s="88">
        <f>'FY2016 RPDC '!N158</f>
        <v>3585178.82</v>
      </c>
      <c r="J162" s="59">
        <v>-1913370</v>
      </c>
      <c r="K162" s="58">
        <v>-200600</v>
      </c>
      <c r="L162" s="57">
        <v>814790</v>
      </c>
      <c r="M162" s="201">
        <v>177000</v>
      </c>
      <c r="N162" s="57">
        <f>RealAuthFY10!N162</f>
        <v>83593.25</v>
      </c>
      <c r="O162" s="201">
        <f>RealAuthFY10!O162</f>
        <v>0</v>
      </c>
      <c r="P162" s="59">
        <v>281666</v>
      </c>
      <c r="Q162" s="59">
        <v>442500</v>
      </c>
      <c r="R162" s="58">
        <f t="shared" si="14"/>
        <v>5579293</v>
      </c>
      <c r="S162" s="59">
        <f t="shared" si="15"/>
        <v>699512</v>
      </c>
      <c r="T162" s="58">
        <f t="shared" si="16"/>
        <v>710320</v>
      </c>
      <c r="U162" s="59">
        <f t="shared" si="17"/>
        <v>10259883.07</v>
      </c>
      <c r="V162" s="206"/>
      <c r="W162" s="210">
        <v>474.89</v>
      </c>
      <c r="X162" s="211">
        <v>5579293</v>
      </c>
      <c r="Y162" s="212">
        <f t="shared" si="18"/>
        <v>484.39</v>
      </c>
      <c r="Z162" s="213">
        <v>59.54</v>
      </c>
      <c r="AA162" s="58">
        <v>699512</v>
      </c>
      <c r="AB162" s="212">
        <f t="shared" si="19"/>
        <v>60.73</v>
      </c>
      <c r="AC162" s="214">
        <v>60.46</v>
      </c>
      <c r="AD162" s="213">
        <v>710320</v>
      </c>
      <c r="AE162" s="212">
        <f t="shared" si="20"/>
        <v>61.67</v>
      </c>
    </row>
    <row r="163" spans="1:31" s="51" customFormat="1" ht="11.5" x14ac:dyDescent="0.25">
      <c r="A163" s="51">
        <f>'FY2016 RPDC '!A159</f>
        <v>157</v>
      </c>
      <c r="B163" s="51">
        <f>'FY2016 RPDC '!B159</f>
        <v>3186</v>
      </c>
      <c r="C163" s="51">
        <f>'FY2016 RPDC '!C159</f>
        <v>3186</v>
      </c>
      <c r="D163" s="56" t="str">
        <f>'FY2016 RPDC '!D159</f>
        <v>JANESVILLE</v>
      </c>
      <c r="E163" s="97">
        <f>'FY2016 RPDC '!J159</f>
        <v>380.1</v>
      </c>
      <c r="F163" s="87">
        <f>'FY2016 RPDC '!K159</f>
        <v>6521</v>
      </c>
      <c r="G163" s="87">
        <f>'FY2016 RPDC '!L159</f>
        <v>2478632.1</v>
      </c>
      <c r="H163" s="87">
        <f>'FY2016 RPDC '!M159</f>
        <v>0</v>
      </c>
      <c r="I163" s="88">
        <f>'FY2016 RPDC '!N159</f>
        <v>2478632.1</v>
      </c>
      <c r="J163" s="59">
        <v>-153088</v>
      </c>
      <c r="K163" s="58">
        <v>-412160</v>
      </c>
      <c r="L163" s="57">
        <v>289689.60000000003</v>
      </c>
      <c r="M163" s="201">
        <v>562892.79999999993</v>
      </c>
      <c r="N163" s="57">
        <f>RealAuthFY10!N163</f>
        <v>45144.86</v>
      </c>
      <c r="O163" s="201">
        <f>RealAuthFY10!O163</f>
        <v>99641.98000000001</v>
      </c>
      <c r="P163" s="59">
        <v>0</v>
      </c>
      <c r="Q163" s="59">
        <v>49459.200000000004</v>
      </c>
      <c r="R163" s="58">
        <f t="shared" si="14"/>
        <v>542671</v>
      </c>
      <c r="S163" s="59">
        <f t="shared" si="15"/>
        <v>63359</v>
      </c>
      <c r="T163" s="58">
        <f t="shared" si="16"/>
        <v>68242</v>
      </c>
      <c r="U163" s="59">
        <f t="shared" si="17"/>
        <v>3634484.54</v>
      </c>
      <c r="V163" s="206"/>
      <c r="W163" s="210">
        <v>506.79</v>
      </c>
      <c r="X163" s="211">
        <v>542671</v>
      </c>
      <c r="Y163" s="212">
        <f t="shared" si="18"/>
        <v>516.93000000000006</v>
      </c>
      <c r="Z163" s="213">
        <v>59.17</v>
      </c>
      <c r="AA163" s="58">
        <v>63359</v>
      </c>
      <c r="AB163" s="212">
        <f t="shared" si="19"/>
        <v>60.35</v>
      </c>
      <c r="AC163" s="214">
        <v>63.73</v>
      </c>
      <c r="AD163" s="213">
        <v>68242</v>
      </c>
      <c r="AE163" s="212">
        <f t="shared" si="20"/>
        <v>65</v>
      </c>
    </row>
    <row r="164" spans="1:31" s="51" customFormat="1" ht="11.5" x14ac:dyDescent="0.25">
      <c r="A164" s="51">
        <f>'FY2016 RPDC '!A160</f>
        <v>159</v>
      </c>
      <c r="B164" s="51">
        <f>'FY2016 RPDC '!B160</f>
        <v>3204</v>
      </c>
      <c r="C164" s="51">
        <f>'FY2016 RPDC '!C160</f>
        <v>3204</v>
      </c>
      <c r="D164" s="56" t="str">
        <f>'FY2016 RPDC '!D160</f>
        <v>JESUP</v>
      </c>
      <c r="E164" s="97">
        <f>'FY2016 RPDC '!J160</f>
        <v>880.5</v>
      </c>
      <c r="F164" s="87">
        <f>'FY2016 RPDC '!K160</f>
        <v>6446</v>
      </c>
      <c r="G164" s="87">
        <f>'FY2016 RPDC '!L160</f>
        <v>5675703</v>
      </c>
      <c r="H164" s="87">
        <f>'FY2016 RPDC '!M160</f>
        <v>0</v>
      </c>
      <c r="I164" s="88">
        <f>'FY2016 RPDC '!N160</f>
        <v>5675703</v>
      </c>
      <c r="J164" s="59">
        <v>-192962.4</v>
      </c>
      <c r="K164" s="58">
        <v>-29415</v>
      </c>
      <c r="L164" s="57">
        <v>135309</v>
      </c>
      <c r="M164" s="201">
        <v>0</v>
      </c>
      <c r="N164" s="57">
        <f>RealAuthFY10!N164</f>
        <v>19438.16</v>
      </c>
      <c r="O164" s="201">
        <f>RealAuthFY10!O164</f>
        <v>76022.240000000005</v>
      </c>
      <c r="P164" s="59">
        <v>7765.56</v>
      </c>
      <c r="Q164" s="59">
        <v>0</v>
      </c>
      <c r="R164" s="58">
        <f t="shared" si="14"/>
        <v>422067.67499999999</v>
      </c>
      <c r="S164" s="59">
        <f t="shared" si="15"/>
        <v>49448.880000000005</v>
      </c>
      <c r="T164" s="58">
        <f t="shared" si="16"/>
        <v>39851.43</v>
      </c>
      <c r="U164" s="59">
        <f t="shared" si="17"/>
        <v>6203228.544999999</v>
      </c>
      <c r="V164" s="206"/>
      <c r="W164" s="210">
        <v>469.95</v>
      </c>
      <c r="X164" s="211">
        <v>309791</v>
      </c>
      <c r="Y164" s="212">
        <f t="shared" si="18"/>
        <v>479.34999999999997</v>
      </c>
      <c r="Z164" s="213">
        <v>55.06</v>
      </c>
      <c r="AA164" s="58">
        <v>36296</v>
      </c>
      <c r="AB164" s="212">
        <f t="shared" si="19"/>
        <v>56.160000000000004</v>
      </c>
      <c r="AC164" s="214">
        <v>44.37</v>
      </c>
      <c r="AD164" s="213">
        <v>29249</v>
      </c>
      <c r="AE164" s="212">
        <f t="shared" si="20"/>
        <v>45.26</v>
      </c>
    </row>
    <row r="165" spans="1:31" s="51" customFormat="1" ht="11.5" x14ac:dyDescent="0.25">
      <c r="A165" s="51">
        <f>'FY2016 RPDC '!A161</f>
        <v>160</v>
      </c>
      <c r="B165" s="51">
        <f>'FY2016 RPDC '!B161</f>
        <v>3231</v>
      </c>
      <c r="C165" s="51">
        <f>'FY2016 RPDC '!C161</f>
        <v>3231</v>
      </c>
      <c r="D165" s="56" t="str">
        <f>'FY2016 RPDC '!D161</f>
        <v>JOHNSTON</v>
      </c>
      <c r="E165" s="97">
        <f>'FY2016 RPDC '!J161</f>
        <v>6617.1</v>
      </c>
      <c r="F165" s="87">
        <f>'FY2016 RPDC '!K161</f>
        <v>6446</v>
      </c>
      <c r="G165" s="87">
        <f>'FY2016 RPDC '!L161</f>
        <v>42653826.600000001</v>
      </c>
      <c r="H165" s="87">
        <f>'FY2016 RPDC '!M161</f>
        <v>0</v>
      </c>
      <c r="I165" s="88">
        <f>'FY2016 RPDC '!N161</f>
        <v>42653826.600000001</v>
      </c>
      <c r="J165" s="59">
        <v>-571968</v>
      </c>
      <c r="K165" s="58">
        <v>-53622</v>
      </c>
      <c r="L165" s="57">
        <v>125118</v>
      </c>
      <c r="M165" s="201">
        <v>0</v>
      </c>
      <c r="N165" s="57">
        <f>RealAuthFY10!N165</f>
        <v>59072.729999999996</v>
      </c>
      <c r="O165" s="201">
        <f>RealAuthFY10!O165</f>
        <v>0</v>
      </c>
      <c r="P165" s="59">
        <v>0</v>
      </c>
      <c r="Q165" s="59">
        <v>0</v>
      </c>
      <c r="R165" s="58">
        <f t="shared" si="14"/>
        <v>3172303.9109999998</v>
      </c>
      <c r="S165" s="59">
        <f t="shared" si="15"/>
        <v>292409.64899999998</v>
      </c>
      <c r="T165" s="58">
        <f t="shared" si="16"/>
        <v>257339.01900000003</v>
      </c>
      <c r="U165" s="59">
        <f t="shared" si="17"/>
        <v>45934479.908999994</v>
      </c>
      <c r="V165" s="206"/>
      <c r="W165" s="210">
        <v>470.01</v>
      </c>
      <c r="X165" s="211">
        <v>159286</v>
      </c>
      <c r="Y165" s="212">
        <f t="shared" si="18"/>
        <v>479.40999999999997</v>
      </c>
      <c r="Z165" s="213">
        <v>43.32</v>
      </c>
      <c r="AA165" s="58">
        <v>14681</v>
      </c>
      <c r="AB165" s="212">
        <f t="shared" si="19"/>
        <v>44.19</v>
      </c>
      <c r="AC165" s="214">
        <v>38.130000000000003</v>
      </c>
      <c r="AD165" s="213">
        <v>12922</v>
      </c>
      <c r="AE165" s="212">
        <f t="shared" si="20"/>
        <v>38.89</v>
      </c>
    </row>
    <row r="166" spans="1:31" s="51" customFormat="1" ht="11.5" x14ac:dyDescent="0.25">
      <c r="A166" s="51">
        <f>'FY2016 RPDC '!A162</f>
        <v>161</v>
      </c>
      <c r="B166" s="51">
        <f>'FY2016 RPDC '!B162</f>
        <v>3312</v>
      </c>
      <c r="C166" s="51">
        <f>'FY2016 RPDC '!C162</f>
        <v>3312</v>
      </c>
      <c r="D166" s="60" t="str">
        <f>'FY2016 RPDC '!D162</f>
        <v>KEOKUK</v>
      </c>
      <c r="E166" s="100">
        <f>'FY2016 RPDC '!J162</f>
        <v>1963.7</v>
      </c>
      <c r="F166" s="89">
        <f>'FY2016 RPDC '!K162</f>
        <v>6446</v>
      </c>
      <c r="G166" s="89">
        <f>'FY2016 RPDC '!L162</f>
        <v>12658010.200000001</v>
      </c>
      <c r="H166" s="89">
        <f>'FY2016 RPDC '!M162</f>
        <v>4561.7999999988824</v>
      </c>
      <c r="I166" s="90">
        <f>'FY2016 RPDC '!N162</f>
        <v>12662572</v>
      </c>
      <c r="J166" s="63">
        <v>-267232</v>
      </c>
      <c r="K166" s="62">
        <v>-17895</v>
      </c>
      <c r="L166" s="61">
        <v>495095</v>
      </c>
      <c r="M166" s="220">
        <v>5965</v>
      </c>
      <c r="N166" s="61">
        <f>RealAuthFY10!N166</f>
        <v>165145.5</v>
      </c>
      <c r="O166" s="220">
        <f>RealAuthFY10!O166</f>
        <v>124546.5</v>
      </c>
      <c r="P166" s="63">
        <v>1312.3</v>
      </c>
      <c r="Q166" s="63">
        <v>221898.00000000003</v>
      </c>
      <c r="R166" s="62">
        <f t="shared" si="14"/>
        <v>1007594.1070000001</v>
      </c>
      <c r="S166" s="63">
        <f t="shared" si="15"/>
        <v>119314.412</v>
      </c>
      <c r="T166" s="62">
        <f t="shared" si="16"/>
        <v>142211.15400000001</v>
      </c>
      <c r="U166" s="63">
        <f t="shared" si="17"/>
        <v>14660526.973000001</v>
      </c>
      <c r="V166" s="221"/>
      <c r="W166" s="222">
        <v>503.05</v>
      </c>
      <c r="X166" s="223">
        <v>535396</v>
      </c>
      <c r="Y166" s="224">
        <f t="shared" si="18"/>
        <v>513.11</v>
      </c>
      <c r="Z166" s="225">
        <v>59.57</v>
      </c>
      <c r="AA166" s="62">
        <v>63400</v>
      </c>
      <c r="AB166" s="224">
        <f t="shared" si="19"/>
        <v>60.76</v>
      </c>
      <c r="AC166" s="226">
        <v>71</v>
      </c>
      <c r="AD166" s="225">
        <v>75565</v>
      </c>
      <c r="AE166" s="224">
        <f t="shared" si="20"/>
        <v>72.42</v>
      </c>
    </row>
    <row r="167" spans="1:31" s="51" customFormat="1" ht="11.5" x14ac:dyDescent="0.25">
      <c r="A167" s="51">
        <f>'FY2016 RPDC '!A163</f>
        <v>162</v>
      </c>
      <c r="B167" s="51">
        <f>'FY2016 RPDC '!B163</f>
        <v>3330</v>
      </c>
      <c r="C167" s="51">
        <f>'FY2016 RPDC '!C163</f>
        <v>3330</v>
      </c>
      <c r="D167" s="56" t="str">
        <f>'FY2016 RPDC '!D163</f>
        <v>KEOTA</v>
      </c>
      <c r="E167" s="97">
        <f>'FY2016 RPDC '!J163</f>
        <v>338.9</v>
      </c>
      <c r="F167" s="87">
        <f>'FY2016 RPDC '!K163</f>
        <v>6490</v>
      </c>
      <c r="G167" s="87">
        <f>'FY2016 RPDC '!L163</f>
        <v>2199461</v>
      </c>
      <c r="H167" s="87">
        <f>'FY2016 RPDC '!M163</f>
        <v>39282.779999999795</v>
      </c>
      <c r="I167" s="88">
        <f>'FY2016 RPDC '!N163</f>
        <v>2238743.7799999998</v>
      </c>
      <c r="J167" s="59">
        <v>-100011</v>
      </c>
      <c r="K167" s="58">
        <v>-41181</v>
      </c>
      <c r="L167" s="57">
        <v>288267</v>
      </c>
      <c r="M167" s="201">
        <v>5883</v>
      </c>
      <c r="N167" s="57">
        <f>RealAuthFY10!N167</f>
        <v>11939.759999999998</v>
      </c>
      <c r="O167" s="201">
        <f>RealAuthFY10!O167</f>
        <v>0</v>
      </c>
      <c r="P167" s="59">
        <v>82832.639999999999</v>
      </c>
      <c r="Q167" s="59">
        <v>0</v>
      </c>
      <c r="R167" s="58">
        <f t="shared" si="14"/>
        <v>400784</v>
      </c>
      <c r="S167" s="59">
        <f t="shared" si="15"/>
        <v>43094</v>
      </c>
      <c r="T167" s="58">
        <f t="shared" si="16"/>
        <v>53741</v>
      </c>
      <c r="U167" s="59">
        <f t="shared" si="17"/>
        <v>2984093.1799999997</v>
      </c>
      <c r="V167" s="206"/>
      <c r="W167" s="210">
        <v>444.18</v>
      </c>
      <c r="X167" s="211">
        <v>400784</v>
      </c>
      <c r="Y167" s="212">
        <f t="shared" si="18"/>
        <v>453.06</v>
      </c>
      <c r="Z167" s="213">
        <v>47.76</v>
      </c>
      <c r="AA167" s="58">
        <v>43094</v>
      </c>
      <c r="AB167" s="212">
        <f t="shared" si="19"/>
        <v>48.72</v>
      </c>
      <c r="AC167" s="214">
        <v>59.56</v>
      </c>
      <c r="AD167" s="213">
        <v>53741</v>
      </c>
      <c r="AE167" s="212">
        <f t="shared" si="20"/>
        <v>60.75</v>
      </c>
    </row>
    <row r="168" spans="1:31" s="51" customFormat="1" ht="11.5" x14ac:dyDescent="0.25">
      <c r="A168" s="51">
        <f>'FY2016 RPDC '!A164</f>
        <v>163</v>
      </c>
      <c r="B168" s="51">
        <f>'FY2016 RPDC '!B164</f>
        <v>3348</v>
      </c>
      <c r="C168" s="51">
        <f>'FY2016 RPDC '!C164</f>
        <v>3348</v>
      </c>
      <c r="D168" s="56" t="str">
        <f>'FY2016 RPDC '!D164</f>
        <v>KINGSLEY-PIERSON</v>
      </c>
      <c r="E168" s="97">
        <f>'FY2016 RPDC '!J164</f>
        <v>444.1</v>
      </c>
      <c r="F168" s="87">
        <f>'FY2016 RPDC '!K164</f>
        <v>6549</v>
      </c>
      <c r="G168" s="87">
        <f>'FY2016 RPDC '!L164</f>
        <v>2908410.9000000004</v>
      </c>
      <c r="H168" s="87">
        <f>'FY2016 RPDC '!M164</f>
        <v>70951.739999999758</v>
      </c>
      <c r="I168" s="88">
        <f>'FY2016 RPDC '!N164</f>
        <v>2979362.64</v>
      </c>
      <c r="J168" s="59">
        <v>-1919034.5999999999</v>
      </c>
      <c r="K168" s="58">
        <v>-47064</v>
      </c>
      <c r="L168" s="57">
        <v>1779019.2</v>
      </c>
      <c r="M168" s="201">
        <v>411810</v>
      </c>
      <c r="N168" s="57">
        <f>RealAuthFY10!N168</f>
        <v>148526</v>
      </c>
      <c r="O168" s="201">
        <f>RealAuthFY10!O168</f>
        <v>0</v>
      </c>
      <c r="P168" s="59">
        <v>155311.19999999998</v>
      </c>
      <c r="Q168" s="59">
        <v>695370.6</v>
      </c>
      <c r="R168" s="58">
        <f t="shared" si="14"/>
        <v>2642831</v>
      </c>
      <c r="S168" s="59">
        <f t="shared" si="15"/>
        <v>292107</v>
      </c>
      <c r="T168" s="58">
        <f t="shared" si="16"/>
        <v>280497</v>
      </c>
      <c r="U168" s="59">
        <f t="shared" si="17"/>
        <v>7418736.04</v>
      </c>
      <c r="V168" s="206"/>
      <c r="W168" s="210">
        <v>457.53</v>
      </c>
      <c r="X168" s="211">
        <v>2642831</v>
      </c>
      <c r="Y168" s="212">
        <f t="shared" si="18"/>
        <v>466.67999999999995</v>
      </c>
      <c r="Z168" s="213">
        <v>50.57</v>
      </c>
      <c r="AA168" s="58">
        <v>292107</v>
      </c>
      <c r="AB168" s="212">
        <f t="shared" si="19"/>
        <v>51.58</v>
      </c>
      <c r="AC168" s="214">
        <v>48.56</v>
      </c>
      <c r="AD168" s="213">
        <v>280497</v>
      </c>
      <c r="AE168" s="212">
        <f t="shared" si="20"/>
        <v>49.53</v>
      </c>
    </row>
    <row r="169" spans="1:31" s="51" customFormat="1" ht="11.5" x14ac:dyDescent="0.25">
      <c r="A169" s="51">
        <f>'FY2016 RPDC '!A165</f>
        <v>164</v>
      </c>
      <c r="B169" s="51">
        <f>'FY2016 RPDC '!B165</f>
        <v>3375</v>
      </c>
      <c r="C169" s="51">
        <f>'FY2016 RPDC '!C165</f>
        <v>3375</v>
      </c>
      <c r="D169" s="56" t="str">
        <f>'FY2016 RPDC '!D165</f>
        <v>KNOXVILLE</v>
      </c>
      <c r="E169" s="97">
        <f>'FY2016 RPDC '!J165</f>
        <v>1807.3</v>
      </c>
      <c r="F169" s="87">
        <f>'FY2016 RPDC '!K165</f>
        <v>6446</v>
      </c>
      <c r="G169" s="87">
        <f>'FY2016 RPDC '!L165</f>
        <v>11649855.799999999</v>
      </c>
      <c r="H169" s="87">
        <f>'FY2016 RPDC '!M165</f>
        <v>0</v>
      </c>
      <c r="I169" s="88">
        <f>'FY2016 RPDC '!N165</f>
        <v>11649855.799999999</v>
      </c>
      <c r="J169" s="59">
        <v>-341214</v>
      </c>
      <c r="K169" s="58">
        <v>-64713</v>
      </c>
      <c r="L169" s="57">
        <v>94128</v>
      </c>
      <c r="M169" s="201">
        <v>0</v>
      </c>
      <c r="N169" s="57">
        <f>RealAuthFY10!N169</f>
        <v>62525.120000000003</v>
      </c>
      <c r="O169" s="201">
        <f>RealAuthFY10!O169</f>
        <v>0</v>
      </c>
      <c r="P169" s="59">
        <v>0</v>
      </c>
      <c r="Q169" s="59">
        <v>208258.19999999998</v>
      </c>
      <c r="R169" s="58">
        <f t="shared" si="14"/>
        <v>1075417</v>
      </c>
      <c r="S169" s="59">
        <f t="shared" si="15"/>
        <v>128870</v>
      </c>
      <c r="T169" s="58">
        <f t="shared" si="16"/>
        <v>138880</v>
      </c>
      <c r="U169" s="59">
        <f t="shared" si="17"/>
        <v>12952007.119999997</v>
      </c>
      <c r="V169" s="206"/>
      <c r="W169" s="210">
        <v>486.68</v>
      </c>
      <c r="X169" s="211">
        <v>1075417</v>
      </c>
      <c r="Y169" s="212">
        <f t="shared" si="18"/>
        <v>496.41</v>
      </c>
      <c r="Z169" s="213">
        <v>58.32</v>
      </c>
      <c r="AA169" s="58">
        <v>128870</v>
      </c>
      <c r="AB169" s="212">
        <f t="shared" si="19"/>
        <v>59.49</v>
      </c>
      <c r="AC169" s="214">
        <v>62.85</v>
      </c>
      <c r="AD169" s="213">
        <v>138880</v>
      </c>
      <c r="AE169" s="212">
        <f t="shared" si="20"/>
        <v>64.11</v>
      </c>
    </row>
    <row r="170" spans="1:31" s="51" customFormat="1" ht="11.5" x14ac:dyDescent="0.25">
      <c r="A170" s="51">
        <f>'FY2016 RPDC '!A166</f>
        <v>165</v>
      </c>
      <c r="B170" s="51">
        <f>'FY2016 RPDC '!B166</f>
        <v>3420</v>
      </c>
      <c r="C170" s="51">
        <f>'FY2016 RPDC '!C166</f>
        <v>3420</v>
      </c>
      <c r="D170" s="56" t="str">
        <f>'FY2016 RPDC '!D166</f>
        <v>LAKE MILLS</v>
      </c>
      <c r="E170" s="97">
        <f>'FY2016 RPDC '!J166</f>
        <v>617.70000000000005</v>
      </c>
      <c r="F170" s="87">
        <f>'FY2016 RPDC '!K166</f>
        <v>6446</v>
      </c>
      <c r="G170" s="87">
        <f>'FY2016 RPDC '!L166</f>
        <v>3981694.2</v>
      </c>
      <c r="H170" s="87">
        <f>'FY2016 RPDC '!M166</f>
        <v>0</v>
      </c>
      <c r="I170" s="88">
        <f>'FY2016 RPDC '!N166</f>
        <v>3981694.2</v>
      </c>
      <c r="J170" s="59">
        <v>-170104.9</v>
      </c>
      <c r="K170" s="58">
        <v>0</v>
      </c>
      <c r="L170" s="57">
        <v>94832</v>
      </c>
      <c r="M170" s="201">
        <v>0</v>
      </c>
      <c r="N170" s="57">
        <f>RealAuthFY10!N170</f>
        <v>24759.119999999999</v>
      </c>
      <c r="O170" s="201">
        <f>RealAuthFY10!O170</f>
        <v>68465.36</v>
      </c>
      <c r="P170" s="59">
        <v>0</v>
      </c>
      <c r="Q170" s="59">
        <v>0</v>
      </c>
      <c r="R170" s="58">
        <f t="shared" si="14"/>
        <v>339877.07100000005</v>
      </c>
      <c r="S170" s="59">
        <f t="shared" si="15"/>
        <v>35153.307000000001</v>
      </c>
      <c r="T170" s="58">
        <f t="shared" si="16"/>
        <v>31335.921000000006</v>
      </c>
      <c r="U170" s="59">
        <f t="shared" si="17"/>
        <v>4406012.0790000008</v>
      </c>
      <c r="V170" s="206"/>
      <c r="W170" s="210">
        <v>539.44000000000005</v>
      </c>
      <c r="X170" s="211">
        <v>185891</v>
      </c>
      <c r="Y170" s="212">
        <f t="shared" si="18"/>
        <v>550.23</v>
      </c>
      <c r="Z170" s="213">
        <v>55.79</v>
      </c>
      <c r="AA170" s="58">
        <v>19225</v>
      </c>
      <c r="AB170" s="212">
        <f t="shared" si="19"/>
        <v>56.91</v>
      </c>
      <c r="AC170" s="214">
        <v>49.74</v>
      </c>
      <c r="AD170" s="213">
        <v>17140</v>
      </c>
      <c r="AE170" s="212">
        <f t="shared" si="20"/>
        <v>50.730000000000004</v>
      </c>
    </row>
    <row r="171" spans="1:31" s="51" customFormat="1" ht="11.5" x14ac:dyDescent="0.25">
      <c r="A171" s="51">
        <f>'FY2016 RPDC '!A167</f>
        <v>166</v>
      </c>
      <c r="B171" s="51">
        <f>'FY2016 RPDC '!B167</f>
        <v>3465</v>
      </c>
      <c r="C171" s="51">
        <f>'FY2016 RPDC '!C167</f>
        <v>3465</v>
      </c>
      <c r="D171" s="60" t="str">
        <f>'FY2016 RPDC '!D167</f>
        <v>LAMONI</v>
      </c>
      <c r="E171" s="100">
        <f>'FY2016 RPDC '!J167</f>
        <v>298.3</v>
      </c>
      <c r="F171" s="89">
        <f>'FY2016 RPDC '!K167</f>
        <v>6446</v>
      </c>
      <c r="G171" s="89">
        <f>'FY2016 RPDC '!L167</f>
        <v>1922841.8</v>
      </c>
      <c r="H171" s="89">
        <f>'FY2016 RPDC '!M167</f>
        <v>151366.91999999993</v>
      </c>
      <c r="I171" s="90">
        <f>'FY2016 RPDC '!N167</f>
        <v>2074208.72</v>
      </c>
      <c r="J171" s="63">
        <v>-185566</v>
      </c>
      <c r="K171" s="62">
        <v>-47888</v>
      </c>
      <c r="L171" s="61">
        <v>257398</v>
      </c>
      <c r="M171" s="220">
        <v>5986</v>
      </c>
      <c r="N171" s="61">
        <f>RealAuthFY10!N171</f>
        <v>1526.46</v>
      </c>
      <c r="O171" s="220">
        <f>RealAuthFY10!O171</f>
        <v>0</v>
      </c>
      <c r="P171" s="63">
        <v>0</v>
      </c>
      <c r="Q171" s="63">
        <v>0</v>
      </c>
      <c r="R171" s="62">
        <f t="shared" si="14"/>
        <v>245226</v>
      </c>
      <c r="S171" s="63">
        <f t="shared" si="15"/>
        <v>28521</v>
      </c>
      <c r="T171" s="62">
        <f t="shared" si="16"/>
        <v>31108</v>
      </c>
      <c r="U171" s="63">
        <f t="shared" si="17"/>
        <v>2410520.1799999997</v>
      </c>
      <c r="V171" s="221"/>
      <c r="W171" s="222">
        <v>536.6</v>
      </c>
      <c r="X171" s="223">
        <v>245226</v>
      </c>
      <c r="Y171" s="224">
        <f t="shared" si="18"/>
        <v>547.33000000000004</v>
      </c>
      <c r="Z171" s="225">
        <v>62.41</v>
      </c>
      <c r="AA171" s="62">
        <v>28521</v>
      </c>
      <c r="AB171" s="224">
        <f t="shared" si="19"/>
        <v>63.66</v>
      </c>
      <c r="AC171" s="226">
        <v>68.069999999999993</v>
      </c>
      <c r="AD171" s="225">
        <v>31108</v>
      </c>
      <c r="AE171" s="224">
        <f t="shared" si="20"/>
        <v>69.429999999999993</v>
      </c>
    </row>
    <row r="172" spans="1:31" s="51" customFormat="1" ht="11.5" x14ac:dyDescent="0.25">
      <c r="A172" s="51">
        <f>'FY2016 RPDC '!A168</f>
        <v>167</v>
      </c>
      <c r="B172" s="51">
        <f>'FY2016 RPDC '!B168</f>
        <v>3537</v>
      </c>
      <c r="C172" s="51">
        <f>'FY2016 RPDC '!C168</f>
        <v>3537</v>
      </c>
      <c r="D172" s="56" t="str">
        <f>'FY2016 RPDC '!D168</f>
        <v>LAURENS-MARATHON</v>
      </c>
      <c r="E172" s="97">
        <f>'FY2016 RPDC '!J168</f>
        <v>320.7</v>
      </c>
      <c r="F172" s="87">
        <f>'FY2016 RPDC '!K168</f>
        <v>6446</v>
      </c>
      <c r="G172" s="87">
        <f>'FY2016 RPDC '!L168</f>
        <v>2067232.2</v>
      </c>
      <c r="H172" s="87">
        <f>'FY2016 RPDC '!M168</f>
        <v>0</v>
      </c>
      <c r="I172" s="88">
        <f>'FY2016 RPDC '!N168</f>
        <v>2067232.2</v>
      </c>
      <c r="J172" s="59">
        <v>-588300</v>
      </c>
      <c r="K172" s="58">
        <v>-70596</v>
      </c>
      <c r="L172" s="57">
        <v>359451.3</v>
      </c>
      <c r="M172" s="201">
        <v>41181</v>
      </c>
      <c r="N172" s="57">
        <f>RealAuthFY10!N172</f>
        <v>24744.720000000001</v>
      </c>
      <c r="O172" s="201">
        <f>RealAuthFY10!O172</f>
        <v>0</v>
      </c>
      <c r="P172" s="59">
        <v>9059.82</v>
      </c>
      <c r="Q172" s="59">
        <v>0</v>
      </c>
      <c r="R172" s="58">
        <f t="shared" si="14"/>
        <v>972839</v>
      </c>
      <c r="S172" s="59">
        <f t="shared" si="15"/>
        <v>103041</v>
      </c>
      <c r="T172" s="58">
        <f t="shared" si="16"/>
        <v>114282</v>
      </c>
      <c r="U172" s="59">
        <f t="shared" si="17"/>
        <v>3032935.04</v>
      </c>
      <c r="V172" s="206"/>
      <c r="W172" s="210">
        <v>500.2</v>
      </c>
      <c r="X172" s="211">
        <v>972839</v>
      </c>
      <c r="Y172" s="212">
        <f t="shared" si="18"/>
        <v>510.2</v>
      </c>
      <c r="Z172" s="213">
        <v>52.98</v>
      </c>
      <c r="AA172" s="58">
        <v>103041</v>
      </c>
      <c r="AB172" s="212">
        <f t="shared" si="19"/>
        <v>54.04</v>
      </c>
      <c r="AC172" s="214">
        <v>58.76</v>
      </c>
      <c r="AD172" s="213">
        <v>114282</v>
      </c>
      <c r="AE172" s="212">
        <f t="shared" si="20"/>
        <v>59.94</v>
      </c>
    </row>
    <row r="173" spans="1:31" s="51" customFormat="1" ht="11.5" x14ac:dyDescent="0.25">
      <c r="A173" s="51">
        <f>'FY2016 RPDC '!A169</f>
        <v>168</v>
      </c>
      <c r="B173" s="51">
        <f>'FY2016 RPDC '!B169</f>
        <v>3555</v>
      </c>
      <c r="C173" s="51">
        <f>'FY2016 RPDC '!C169</f>
        <v>3555</v>
      </c>
      <c r="D173" s="56" t="str">
        <f>'FY2016 RPDC '!D169</f>
        <v>LAWTON-BRONSON</v>
      </c>
      <c r="E173" s="97">
        <f>'FY2016 RPDC '!J169</f>
        <v>611.4</v>
      </c>
      <c r="F173" s="87">
        <f>'FY2016 RPDC '!K169</f>
        <v>6446</v>
      </c>
      <c r="G173" s="87">
        <f>'FY2016 RPDC '!L169</f>
        <v>3941084.4</v>
      </c>
      <c r="H173" s="87">
        <f>'FY2016 RPDC '!M169</f>
        <v>0</v>
      </c>
      <c r="I173" s="88">
        <f>'FY2016 RPDC '!N169</f>
        <v>3941084.4</v>
      </c>
      <c r="J173" s="59">
        <v>-115895.09999999999</v>
      </c>
      <c r="K173" s="58">
        <v>0</v>
      </c>
      <c r="L173" s="57">
        <v>147075</v>
      </c>
      <c r="M173" s="201">
        <v>0</v>
      </c>
      <c r="N173" s="57">
        <f>RealAuthFY10!N173</f>
        <v>2884</v>
      </c>
      <c r="O173" s="201">
        <f>RealAuthFY10!O173</f>
        <v>0</v>
      </c>
      <c r="P173" s="59">
        <v>6471.3</v>
      </c>
      <c r="Q173" s="59">
        <v>0</v>
      </c>
      <c r="R173" s="58">
        <f t="shared" si="14"/>
        <v>332782</v>
      </c>
      <c r="S173" s="59">
        <f t="shared" si="15"/>
        <v>33641</v>
      </c>
      <c r="T173" s="58">
        <f t="shared" si="16"/>
        <v>38881</v>
      </c>
      <c r="U173" s="59">
        <f t="shared" si="17"/>
        <v>4386923.5999999996</v>
      </c>
      <c r="V173" s="206"/>
      <c r="W173" s="210">
        <v>533.39</v>
      </c>
      <c r="X173" s="211">
        <v>332782</v>
      </c>
      <c r="Y173" s="212">
        <f t="shared" si="18"/>
        <v>544.05999999999995</v>
      </c>
      <c r="Z173" s="213">
        <v>53.92</v>
      </c>
      <c r="AA173" s="58">
        <v>33641</v>
      </c>
      <c r="AB173" s="212">
        <f t="shared" si="19"/>
        <v>55</v>
      </c>
      <c r="AC173" s="214">
        <v>62.32</v>
      </c>
      <c r="AD173" s="213">
        <v>38881</v>
      </c>
      <c r="AE173" s="212">
        <f t="shared" si="20"/>
        <v>63.57</v>
      </c>
    </row>
    <row r="174" spans="1:31" s="51" customFormat="1" ht="11.5" x14ac:dyDescent="0.25">
      <c r="A174" s="51">
        <f>'FY2016 RPDC '!A170</f>
        <v>169</v>
      </c>
      <c r="B174" s="51">
        <f>'FY2016 RPDC '!B170</f>
        <v>3600</v>
      </c>
      <c r="C174" s="51">
        <f>'FY2016 RPDC '!C170</f>
        <v>3600</v>
      </c>
      <c r="D174" s="56" t="str">
        <f>'FY2016 RPDC '!D170</f>
        <v>LE MARS</v>
      </c>
      <c r="E174" s="97">
        <f>'FY2016 RPDC '!J170</f>
        <v>2126.1999999999998</v>
      </c>
      <c r="F174" s="87">
        <f>'FY2016 RPDC '!K170</f>
        <v>6446</v>
      </c>
      <c r="G174" s="87">
        <f>'FY2016 RPDC '!L170</f>
        <v>13705485.199999999</v>
      </c>
      <c r="H174" s="87">
        <f>'FY2016 RPDC '!M170</f>
        <v>0</v>
      </c>
      <c r="I174" s="88">
        <f>'FY2016 RPDC '!N170</f>
        <v>13705485.199999999</v>
      </c>
      <c r="J174" s="59">
        <v>-117660</v>
      </c>
      <c r="K174" s="58">
        <v>-29415</v>
      </c>
      <c r="L174" s="57">
        <v>150604.80000000002</v>
      </c>
      <c r="M174" s="201">
        <v>5883</v>
      </c>
      <c r="N174" s="57">
        <f>RealAuthFY10!N174</f>
        <v>0</v>
      </c>
      <c r="O174" s="201">
        <f>RealAuthFY10!O174</f>
        <v>0</v>
      </c>
      <c r="P174" s="59">
        <v>2588.52</v>
      </c>
      <c r="Q174" s="59">
        <v>98834.400000000009</v>
      </c>
      <c r="R174" s="58">
        <f t="shared" si="14"/>
        <v>1252820.8259999997</v>
      </c>
      <c r="S174" s="59">
        <f t="shared" si="15"/>
        <v>133993.12399999998</v>
      </c>
      <c r="T174" s="58">
        <f t="shared" si="16"/>
        <v>132930.02399999998</v>
      </c>
      <c r="U174" s="59">
        <f t="shared" si="17"/>
        <v>15336064.893999999</v>
      </c>
      <c r="V174" s="206"/>
      <c r="W174" s="210">
        <v>577.67999999999995</v>
      </c>
      <c r="X174" s="211">
        <v>197220</v>
      </c>
      <c r="Y174" s="212">
        <f t="shared" si="18"/>
        <v>589.2299999999999</v>
      </c>
      <c r="Z174" s="213">
        <v>61.78</v>
      </c>
      <c r="AA174" s="58">
        <v>21092</v>
      </c>
      <c r="AB174" s="212">
        <f t="shared" si="19"/>
        <v>63.02</v>
      </c>
      <c r="AC174" s="214">
        <v>61.29</v>
      </c>
      <c r="AD174" s="213">
        <v>20924</v>
      </c>
      <c r="AE174" s="212">
        <f t="shared" si="20"/>
        <v>62.519999999999996</v>
      </c>
    </row>
    <row r="175" spans="1:31" s="51" customFormat="1" ht="11.5" x14ac:dyDescent="0.25">
      <c r="A175" s="51">
        <f>'FY2016 RPDC '!A171</f>
        <v>170</v>
      </c>
      <c r="B175" s="51">
        <f>'FY2016 RPDC '!B171</f>
        <v>3609</v>
      </c>
      <c r="C175" s="51">
        <f>'FY2016 RPDC '!C171</f>
        <v>3609</v>
      </c>
      <c r="D175" s="56" t="str">
        <f>'FY2016 RPDC '!D171</f>
        <v>LENOX</v>
      </c>
      <c r="E175" s="97">
        <f>'FY2016 RPDC '!J171</f>
        <v>470.6</v>
      </c>
      <c r="F175" s="87">
        <f>'FY2016 RPDC '!K171</f>
        <v>6446</v>
      </c>
      <c r="G175" s="87">
        <f>'FY2016 RPDC '!L171</f>
        <v>3033487.6</v>
      </c>
      <c r="H175" s="87">
        <f>'FY2016 RPDC '!M171</f>
        <v>0</v>
      </c>
      <c r="I175" s="88">
        <f>'FY2016 RPDC '!N171</f>
        <v>3033487.6</v>
      </c>
      <c r="J175" s="59">
        <v>-205905</v>
      </c>
      <c r="K175" s="58">
        <v>-17649</v>
      </c>
      <c r="L175" s="57">
        <v>142368.6</v>
      </c>
      <c r="M175" s="201">
        <v>0</v>
      </c>
      <c r="N175" s="57">
        <f>RealAuthFY10!N175</f>
        <v>17823.12</v>
      </c>
      <c r="O175" s="201">
        <f>RealAuthFY10!O175</f>
        <v>0</v>
      </c>
      <c r="P175" s="59">
        <v>0</v>
      </c>
      <c r="Q175" s="59">
        <v>74125.8</v>
      </c>
      <c r="R175" s="58">
        <f t="shared" si="14"/>
        <v>270933.83199999999</v>
      </c>
      <c r="S175" s="59">
        <f t="shared" si="15"/>
        <v>29379.558000000001</v>
      </c>
      <c r="T175" s="58">
        <f t="shared" si="16"/>
        <v>27012.440000000002</v>
      </c>
      <c r="U175" s="59">
        <f t="shared" si="17"/>
        <v>3371576.95</v>
      </c>
      <c r="V175" s="206"/>
      <c r="W175" s="210">
        <v>564.42999999999995</v>
      </c>
      <c r="X175" s="211">
        <v>202969</v>
      </c>
      <c r="Y175" s="212">
        <f t="shared" si="18"/>
        <v>575.71999999999991</v>
      </c>
      <c r="Z175" s="213">
        <v>61.21</v>
      </c>
      <c r="AA175" s="58">
        <v>22011</v>
      </c>
      <c r="AB175" s="212">
        <f t="shared" si="19"/>
        <v>62.43</v>
      </c>
      <c r="AC175" s="214">
        <v>56.27</v>
      </c>
      <c r="AD175" s="213">
        <v>20235</v>
      </c>
      <c r="AE175" s="212">
        <f t="shared" si="20"/>
        <v>57.400000000000006</v>
      </c>
    </row>
    <row r="176" spans="1:31" s="51" customFormat="1" ht="11.5" x14ac:dyDescent="0.25">
      <c r="A176" s="51">
        <f>'FY2016 RPDC '!A172</f>
        <v>171</v>
      </c>
      <c r="B176" s="51">
        <f>'FY2016 RPDC '!B172</f>
        <v>3645</v>
      </c>
      <c r="C176" s="51">
        <f>'FY2016 RPDC '!C172</f>
        <v>3645</v>
      </c>
      <c r="D176" s="60" t="str">
        <f>'FY2016 RPDC '!D172</f>
        <v>LEWIS CENTRAL</v>
      </c>
      <c r="E176" s="100">
        <f>'FY2016 RPDC '!J172</f>
        <v>2559.6</v>
      </c>
      <c r="F176" s="89">
        <f>'FY2016 RPDC '!K172</f>
        <v>6446</v>
      </c>
      <c r="G176" s="89">
        <f>'FY2016 RPDC '!L172</f>
        <v>16499181.6</v>
      </c>
      <c r="H176" s="89">
        <f>'FY2016 RPDC '!M172</f>
        <v>0</v>
      </c>
      <c r="I176" s="90">
        <f>'FY2016 RPDC '!N172</f>
        <v>16499181.6</v>
      </c>
      <c r="J176" s="63">
        <v>-347097</v>
      </c>
      <c r="K176" s="62">
        <v>-11766</v>
      </c>
      <c r="L176" s="61">
        <v>349450.2</v>
      </c>
      <c r="M176" s="220">
        <v>0</v>
      </c>
      <c r="N176" s="61">
        <f>RealAuthFY10!N176</f>
        <v>25840.640000000003</v>
      </c>
      <c r="O176" s="220">
        <f>RealAuthFY10!O176</f>
        <v>0</v>
      </c>
      <c r="P176" s="63">
        <v>7765.56</v>
      </c>
      <c r="Q176" s="63">
        <v>0</v>
      </c>
      <c r="R176" s="62">
        <f t="shared" si="14"/>
        <v>1274399.2439999999</v>
      </c>
      <c r="S176" s="63">
        <f t="shared" si="15"/>
        <v>133636.71599999999</v>
      </c>
      <c r="T176" s="62">
        <f t="shared" si="16"/>
        <v>125548.38</v>
      </c>
      <c r="U176" s="63">
        <f t="shared" si="17"/>
        <v>18056959.339999996</v>
      </c>
      <c r="V176" s="221"/>
      <c r="W176" s="222">
        <v>488.13</v>
      </c>
      <c r="X176" s="223">
        <v>295465</v>
      </c>
      <c r="Y176" s="224">
        <f t="shared" si="18"/>
        <v>497.89</v>
      </c>
      <c r="Z176" s="225">
        <v>51.19</v>
      </c>
      <c r="AA176" s="62">
        <v>30985</v>
      </c>
      <c r="AB176" s="224">
        <f t="shared" si="19"/>
        <v>52.21</v>
      </c>
      <c r="AC176" s="226">
        <v>48.09</v>
      </c>
      <c r="AD176" s="225">
        <v>29109</v>
      </c>
      <c r="AE176" s="224">
        <f t="shared" si="20"/>
        <v>49.050000000000004</v>
      </c>
    </row>
    <row r="177" spans="1:31" s="51" customFormat="1" ht="11.5" x14ac:dyDescent="0.25">
      <c r="A177" s="51">
        <f>'FY2016 RPDC '!A173</f>
        <v>172</v>
      </c>
      <c r="B177" s="51">
        <f>'FY2016 RPDC '!B173</f>
        <v>3715</v>
      </c>
      <c r="C177" s="51">
        <f>'FY2016 RPDC '!C173</f>
        <v>3715</v>
      </c>
      <c r="D177" s="56" t="str">
        <f>'FY2016 RPDC '!D173</f>
        <v>LINN-MAR</v>
      </c>
      <c r="E177" s="97">
        <f>'FY2016 RPDC '!J173</f>
        <v>7145.2</v>
      </c>
      <c r="F177" s="87">
        <f>'FY2016 RPDC '!K173</f>
        <v>6447</v>
      </c>
      <c r="G177" s="87">
        <f>'FY2016 RPDC '!L173</f>
        <v>46065104.399999999</v>
      </c>
      <c r="H177" s="87">
        <f>'FY2016 RPDC '!M173</f>
        <v>0</v>
      </c>
      <c r="I177" s="88">
        <f>'FY2016 RPDC '!N173</f>
        <v>46065104.399999999</v>
      </c>
      <c r="J177" s="59">
        <v>-354744.89999999997</v>
      </c>
      <c r="K177" s="58">
        <v>-41181</v>
      </c>
      <c r="L177" s="57">
        <v>318270.3</v>
      </c>
      <c r="M177" s="201">
        <v>23532</v>
      </c>
      <c r="N177" s="57">
        <f>RealAuthFY10!N177</f>
        <v>176327.76</v>
      </c>
      <c r="O177" s="201">
        <f>RealAuthFY10!O177</f>
        <v>0</v>
      </c>
      <c r="P177" s="59">
        <v>31062.240000000002</v>
      </c>
      <c r="Q177" s="59">
        <v>0</v>
      </c>
      <c r="R177" s="58">
        <f t="shared" si="14"/>
        <v>3463778.6039999998</v>
      </c>
      <c r="S177" s="59">
        <f t="shared" si="15"/>
        <v>404203.96399999998</v>
      </c>
      <c r="T177" s="58">
        <f t="shared" si="16"/>
        <v>371264.592</v>
      </c>
      <c r="U177" s="59">
        <f t="shared" si="17"/>
        <v>50457617.960000001</v>
      </c>
      <c r="V177" s="206"/>
      <c r="W177" s="210">
        <v>475.26</v>
      </c>
      <c r="X177" s="211">
        <v>1043623</v>
      </c>
      <c r="Y177" s="212">
        <f t="shared" si="18"/>
        <v>484.77</v>
      </c>
      <c r="Z177" s="213">
        <v>55.46</v>
      </c>
      <c r="AA177" s="58">
        <v>121785</v>
      </c>
      <c r="AB177" s="212">
        <f t="shared" si="19"/>
        <v>56.57</v>
      </c>
      <c r="AC177" s="214">
        <v>50.94</v>
      </c>
      <c r="AD177" s="213">
        <v>111859</v>
      </c>
      <c r="AE177" s="212">
        <f t="shared" si="20"/>
        <v>51.96</v>
      </c>
    </row>
    <row r="178" spans="1:31" s="51" customFormat="1" ht="11.5" x14ac:dyDescent="0.25">
      <c r="A178" s="51">
        <f>'FY2016 RPDC '!A174</f>
        <v>173</v>
      </c>
      <c r="B178" s="51">
        <f>'FY2016 RPDC '!B174</f>
        <v>3744</v>
      </c>
      <c r="C178" s="51">
        <f>'FY2016 RPDC '!C174</f>
        <v>3744</v>
      </c>
      <c r="D178" s="56" t="str">
        <f>'FY2016 RPDC '!D174</f>
        <v>LISBON</v>
      </c>
      <c r="E178" s="97">
        <f>'FY2016 RPDC '!J174</f>
        <v>680.6</v>
      </c>
      <c r="F178" s="87">
        <f>'FY2016 RPDC '!K174</f>
        <v>6446</v>
      </c>
      <c r="G178" s="87">
        <f>'FY2016 RPDC '!L174</f>
        <v>4387147.6000000006</v>
      </c>
      <c r="H178" s="87">
        <f>'FY2016 RPDC '!M174</f>
        <v>110399.56999999937</v>
      </c>
      <c r="I178" s="88">
        <f>'FY2016 RPDC '!N174</f>
        <v>4497547.17</v>
      </c>
      <c r="J178" s="59">
        <v>-94128</v>
      </c>
      <c r="K178" s="58">
        <v>-17649</v>
      </c>
      <c r="L178" s="57">
        <v>188256</v>
      </c>
      <c r="M178" s="201">
        <v>147075</v>
      </c>
      <c r="N178" s="57">
        <f>RealAuthFY10!N178</f>
        <v>7036.96</v>
      </c>
      <c r="O178" s="201">
        <f>RealAuthFY10!O178</f>
        <v>57680</v>
      </c>
      <c r="P178" s="59">
        <v>50476.14</v>
      </c>
      <c r="Q178" s="59">
        <v>63536.4</v>
      </c>
      <c r="R178" s="58">
        <f t="shared" si="14"/>
        <v>387581.28199999995</v>
      </c>
      <c r="S178" s="59">
        <f t="shared" si="15"/>
        <v>44844.734000000004</v>
      </c>
      <c r="T178" s="58">
        <f t="shared" si="16"/>
        <v>51793.659999999996</v>
      </c>
      <c r="U178" s="59">
        <f t="shared" si="17"/>
        <v>5384050.3459999999</v>
      </c>
      <c r="V178" s="206"/>
      <c r="W178" s="210">
        <v>558.29999999999995</v>
      </c>
      <c r="X178" s="211">
        <v>202272</v>
      </c>
      <c r="Y178" s="212">
        <f t="shared" si="18"/>
        <v>569.46999999999991</v>
      </c>
      <c r="Z178" s="213">
        <v>64.599999999999994</v>
      </c>
      <c r="AA178" s="58">
        <v>23405</v>
      </c>
      <c r="AB178" s="212">
        <f t="shared" si="19"/>
        <v>65.89</v>
      </c>
      <c r="AC178" s="214">
        <v>74.61</v>
      </c>
      <c r="AD178" s="213">
        <v>27031</v>
      </c>
      <c r="AE178" s="212">
        <f t="shared" si="20"/>
        <v>76.099999999999994</v>
      </c>
    </row>
    <row r="179" spans="1:31" s="51" customFormat="1" ht="11.5" x14ac:dyDescent="0.25">
      <c r="A179" s="51">
        <f>'FY2016 RPDC '!A175</f>
        <v>174</v>
      </c>
      <c r="B179" s="51">
        <f>'FY2016 RPDC '!B175</f>
        <v>3798</v>
      </c>
      <c r="C179" s="51">
        <f>'FY2016 RPDC '!C175</f>
        <v>3798</v>
      </c>
      <c r="D179" s="56" t="str">
        <f>'FY2016 RPDC '!D175</f>
        <v>LOGAN-MAGNOLIA</v>
      </c>
      <c r="E179" s="97">
        <f>'FY2016 RPDC '!J175</f>
        <v>563.20000000000005</v>
      </c>
      <c r="F179" s="87">
        <f>'FY2016 RPDC '!K175</f>
        <v>6452</v>
      </c>
      <c r="G179" s="87">
        <f>'FY2016 RPDC '!L175</f>
        <v>3633766.4000000004</v>
      </c>
      <c r="H179" s="87">
        <f>'FY2016 RPDC '!M175</f>
        <v>0</v>
      </c>
      <c r="I179" s="88">
        <f>'FY2016 RPDC '!N175</f>
        <v>3633766.4000000004</v>
      </c>
      <c r="J179" s="59">
        <v>-588300</v>
      </c>
      <c r="K179" s="58">
        <v>-47064</v>
      </c>
      <c r="L179" s="57">
        <v>3179173.1999999997</v>
      </c>
      <c r="M179" s="201">
        <v>23532</v>
      </c>
      <c r="N179" s="57">
        <f>RealAuthFY10!N179</f>
        <v>146218.80000000002</v>
      </c>
      <c r="O179" s="201">
        <f>RealAuthFY10!O179</f>
        <v>0</v>
      </c>
      <c r="P179" s="59">
        <v>75067.08</v>
      </c>
      <c r="Q179" s="59">
        <v>218847.6</v>
      </c>
      <c r="R179" s="58">
        <f t="shared" si="14"/>
        <v>1238338</v>
      </c>
      <c r="S179" s="59">
        <f t="shared" si="15"/>
        <v>145866</v>
      </c>
      <c r="T179" s="58">
        <f t="shared" si="16"/>
        <v>190400</v>
      </c>
      <c r="U179" s="59">
        <f t="shared" si="17"/>
        <v>8215845.0799999991</v>
      </c>
      <c r="V179" s="206"/>
      <c r="W179" s="210">
        <v>479.66</v>
      </c>
      <c r="X179" s="211">
        <v>1238338</v>
      </c>
      <c r="Y179" s="212">
        <f t="shared" si="18"/>
        <v>489.25</v>
      </c>
      <c r="Z179" s="213">
        <v>56.5</v>
      </c>
      <c r="AA179" s="58">
        <v>145866</v>
      </c>
      <c r="AB179" s="212">
        <f t="shared" si="19"/>
        <v>57.63</v>
      </c>
      <c r="AC179" s="214">
        <v>73.75</v>
      </c>
      <c r="AD179" s="213">
        <v>190400</v>
      </c>
      <c r="AE179" s="212">
        <f t="shared" si="20"/>
        <v>75.23</v>
      </c>
    </row>
    <row r="180" spans="1:31" s="51" customFormat="1" ht="11.5" x14ac:dyDescent="0.25">
      <c r="A180" s="51">
        <f>'FY2016 RPDC '!A176</f>
        <v>175</v>
      </c>
      <c r="B180" s="51">
        <f>'FY2016 RPDC '!B176</f>
        <v>3816</v>
      </c>
      <c r="C180" s="51">
        <f>'FY2016 RPDC '!C176</f>
        <v>3816</v>
      </c>
      <c r="D180" s="56" t="str">
        <f>'FY2016 RPDC '!D176</f>
        <v>LONE TREE</v>
      </c>
      <c r="E180" s="97">
        <f>'FY2016 RPDC '!J176</f>
        <v>398.1</v>
      </c>
      <c r="F180" s="87">
        <f>'FY2016 RPDC '!K176</f>
        <v>6446</v>
      </c>
      <c r="G180" s="87">
        <f>'FY2016 RPDC '!L176</f>
        <v>2566152.6</v>
      </c>
      <c r="H180" s="87">
        <f>'FY2016 RPDC '!M176</f>
        <v>34644.870000000112</v>
      </c>
      <c r="I180" s="88">
        <f>'FY2016 RPDC '!N176</f>
        <v>2600797.4700000002</v>
      </c>
      <c r="J180" s="59">
        <v>-145392</v>
      </c>
      <c r="K180" s="58">
        <v>0</v>
      </c>
      <c r="L180" s="57">
        <v>18174</v>
      </c>
      <c r="M180" s="201">
        <v>0</v>
      </c>
      <c r="N180" s="57">
        <f>RealAuthFY10!N180</f>
        <v>237.72</v>
      </c>
      <c r="O180" s="201">
        <f>RealAuthFY10!O180</f>
        <v>59430</v>
      </c>
      <c r="P180" s="59">
        <v>0</v>
      </c>
      <c r="Q180" s="59">
        <v>0</v>
      </c>
      <c r="R180" s="58">
        <f t="shared" si="14"/>
        <v>262109.04</v>
      </c>
      <c r="S180" s="59">
        <f t="shared" si="15"/>
        <v>27847.095000000001</v>
      </c>
      <c r="T180" s="58">
        <f t="shared" si="16"/>
        <v>23022.123000000003</v>
      </c>
      <c r="U180" s="59">
        <f t="shared" si="17"/>
        <v>2846225.4480000008</v>
      </c>
      <c r="V180" s="206"/>
      <c r="W180" s="210">
        <v>645.49</v>
      </c>
      <c r="X180" s="211">
        <v>61709</v>
      </c>
      <c r="Y180" s="212">
        <f t="shared" si="18"/>
        <v>658.4</v>
      </c>
      <c r="Z180" s="213">
        <v>68.58</v>
      </c>
      <c r="AA180" s="58">
        <v>6556</v>
      </c>
      <c r="AB180" s="212">
        <f t="shared" si="19"/>
        <v>69.95</v>
      </c>
      <c r="AC180" s="214">
        <v>56.7</v>
      </c>
      <c r="AD180" s="213">
        <v>5421</v>
      </c>
      <c r="AE180" s="212">
        <f t="shared" si="20"/>
        <v>57.830000000000005</v>
      </c>
    </row>
    <row r="181" spans="1:31" s="51" customFormat="1" ht="11.5" x14ac:dyDescent="0.25">
      <c r="A181" s="51">
        <f>'FY2016 RPDC '!A177</f>
        <v>176</v>
      </c>
      <c r="B181" s="51">
        <f>'FY2016 RPDC '!B177</f>
        <v>3841</v>
      </c>
      <c r="C181" s="51">
        <f>'FY2016 RPDC '!C177</f>
        <v>3841</v>
      </c>
      <c r="D181" s="60" t="str">
        <f>'FY2016 RPDC '!D177</f>
        <v>LOUISA-MUSCATINE</v>
      </c>
      <c r="E181" s="100">
        <f>'FY2016 RPDC '!J177</f>
        <v>764.9</v>
      </c>
      <c r="F181" s="89">
        <f>'FY2016 RPDC '!K177</f>
        <v>6446</v>
      </c>
      <c r="G181" s="89">
        <f>'FY2016 RPDC '!L177</f>
        <v>4930545.3999999994</v>
      </c>
      <c r="H181" s="89">
        <f>'FY2016 RPDC '!M177</f>
        <v>26079.090000000782</v>
      </c>
      <c r="I181" s="90">
        <f>'FY2016 RPDC '!N177</f>
        <v>4956624.49</v>
      </c>
      <c r="J181" s="63">
        <v>-3283272</v>
      </c>
      <c r="K181" s="62">
        <v>-117680</v>
      </c>
      <c r="L181" s="61">
        <v>1818744.4000000001</v>
      </c>
      <c r="M181" s="220">
        <v>264780</v>
      </c>
      <c r="N181" s="61">
        <f>RealAuthFY10!N181</f>
        <v>80477.55</v>
      </c>
      <c r="O181" s="220">
        <f>RealAuthFY10!O181</f>
        <v>0</v>
      </c>
      <c r="P181" s="63">
        <v>95791.52</v>
      </c>
      <c r="Q181" s="63">
        <v>0</v>
      </c>
      <c r="R181" s="62">
        <f t="shared" si="14"/>
        <v>2984840</v>
      </c>
      <c r="S181" s="63">
        <f t="shared" si="15"/>
        <v>332659</v>
      </c>
      <c r="T181" s="62">
        <f t="shared" si="16"/>
        <v>321689</v>
      </c>
      <c r="U181" s="63">
        <f t="shared" si="17"/>
        <v>7454653.9600000009</v>
      </c>
      <c r="V181" s="221"/>
      <c r="W181" s="222">
        <v>459.85</v>
      </c>
      <c r="X181" s="223">
        <v>2984840</v>
      </c>
      <c r="Y181" s="224">
        <f t="shared" si="18"/>
        <v>469.05</v>
      </c>
      <c r="Z181" s="225">
        <v>51.25</v>
      </c>
      <c r="AA181" s="62">
        <v>332659</v>
      </c>
      <c r="AB181" s="224">
        <f t="shared" si="19"/>
        <v>52.28</v>
      </c>
      <c r="AC181" s="226">
        <v>49.56</v>
      </c>
      <c r="AD181" s="225">
        <v>321689</v>
      </c>
      <c r="AE181" s="224">
        <f t="shared" si="20"/>
        <v>50.550000000000004</v>
      </c>
    </row>
    <row r="182" spans="1:31" s="51" customFormat="1" ht="11.5" x14ac:dyDescent="0.25">
      <c r="A182" s="51">
        <f>'FY2016 RPDC '!A178</f>
        <v>177</v>
      </c>
      <c r="B182" s="51">
        <f>'FY2016 RPDC '!B178</f>
        <v>3897</v>
      </c>
      <c r="C182" s="51">
        <f>'FY2016 RPDC '!C178</f>
        <v>3897</v>
      </c>
      <c r="D182" s="56" t="str">
        <f>'FY2016 RPDC '!D178</f>
        <v>LU VERNE</v>
      </c>
      <c r="E182" s="97">
        <f>'FY2016 RPDC '!J178</f>
        <v>159.1</v>
      </c>
      <c r="F182" s="87">
        <f>'FY2016 RPDC '!K178</f>
        <v>6621</v>
      </c>
      <c r="G182" s="87">
        <f>'FY2016 RPDC '!L178</f>
        <v>1053401.0999999999</v>
      </c>
      <c r="H182" s="87">
        <f>'FY2016 RPDC '!M178</f>
        <v>169445.29000000004</v>
      </c>
      <c r="I182" s="88">
        <f>'FY2016 RPDC '!N178</f>
        <v>1222846.3899999999</v>
      </c>
      <c r="J182" s="59">
        <v>-648306.6</v>
      </c>
      <c r="K182" s="58">
        <v>-11766</v>
      </c>
      <c r="L182" s="57">
        <v>235320</v>
      </c>
      <c r="M182" s="201">
        <v>11766</v>
      </c>
      <c r="N182" s="57">
        <f>RealAuthFY10!N182</f>
        <v>7267.68</v>
      </c>
      <c r="O182" s="201">
        <f>RealAuthFY10!O182</f>
        <v>0</v>
      </c>
      <c r="P182" s="59">
        <v>0</v>
      </c>
      <c r="Q182" s="59">
        <v>180019.80000000002</v>
      </c>
      <c r="R182" s="58">
        <f t="shared" si="14"/>
        <v>313995</v>
      </c>
      <c r="S182" s="59">
        <f t="shared" si="15"/>
        <v>30357</v>
      </c>
      <c r="T182" s="58">
        <f t="shared" si="16"/>
        <v>29175</v>
      </c>
      <c r="U182" s="59">
        <f t="shared" si="17"/>
        <v>1370674.27</v>
      </c>
      <c r="V182" s="206"/>
      <c r="W182" s="210">
        <v>465.04</v>
      </c>
      <c r="X182" s="211">
        <v>313995</v>
      </c>
      <c r="Y182" s="212">
        <f t="shared" si="18"/>
        <v>474.34000000000003</v>
      </c>
      <c r="Z182" s="213">
        <v>44.96</v>
      </c>
      <c r="AA182" s="58">
        <v>30357</v>
      </c>
      <c r="AB182" s="212">
        <f t="shared" si="19"/>
        <v>45.86</v>
      </c>
      <c r="AC182" s="214">
        <v>43.21</v>
      </c>
      <c r="AD182" s="213">
        <v>29175</v>
      </c>
      <c r="AE182" s="212">
        <f t="shared" si="20"/>
        <v>44.07</v>
      </c>
    </row>
    <row r="183" spans="1:31" s="51" customFormat="1" ht="11.5" x14ac:dyDescent="0.25">
      <c r="A183" s="51">
        <f>'FY2016 RPDC '!A179</f>
        <v>178</v>
      </c>
      <c r="B183" s="51">
        <f>'FY2016 RPDC '!B179</f>
        <v>3906</v>
      </c>
      <c r="C183" s="51">
        <f>'FY2016 RPDC '!C179</f>
        <v>3906</v>
      </c>
      <c r="D183" s="56" t="str">
        <f>'FY2016 RPDC '!D179</f>
        <v>LYNNVILLE-SULLY</v>
      </c>
      <c r="E183" s="97">
        <f>'FY2016 RPDC '!J179</f>
        <v>427.4</v>
      </c>
      <c r="F183" s="87">
        <f>'FY2016 RPDC '!K179</f>
        <v>6446</v>
      </c>
      <c r="G183" s="87">
        <f>'FY2016 RPDC '!L179</f>
        <v>2755020.4</v>
      </c>
      <c r="H183" s="87">
        <f>'FY2016 RPDC '!M179</f>
        <v>27736.649999999907</v>
      </c>
      <c r="I183" s="88">
        <f>'FY2016 RPDC '!N179</f>
        <v>2782757.05</v>
      </c>
      <c r="J183" s="59">
        <v>-141336</v>
      </c>
      <c r="K183" s="58">
        <v>-5889</v>
      </c>
      <c r="L183" s="57">
        <v>524121</v>
      </c>
      <c r="M183" s="201">
        <v>11778</v>
      </c>
      <c r="N183" s="57">
        <f>RealAuthFY10!N183</f>
        <v>91633.37999999999</v>
      </c>
      <c r="O183" s="201">
        <f>RealAuthFY10!O183</f>
        <v>0</v>
      </c>
      <c r="P183" s="59">
        <v>0</v>
      </c>
      <c r="Q183" s="59">
        <v>0</v>
      </c>
      <c r="R183" s="58">
        <f t="shared" si="14"/>
        <v>322322</v>
      </c>
      <c r="S183" s="59">
        <f t="shared" si="15"/>
        <v>35840</v>
      </c>
      <c r="T183" s="58">
        <f t="shared" si="16"/>
        <v>36007</v>
      </c>
      <c r="U183" s="59">
        <f t="shared" si="17"/>
        <v>3657233.4299999997</v>
      </c>
      <c r="V183" s="206"/>
      <c r="W183" s="210">
        <v>501.2</v>
      </c>
      <c r="X183" s="211">
        <v>322322</v>
      </c>
      <c r="Y183" s="212">
        <f t="shared" si="18"/>
        <v>511.21999999999997</v>
      </c>
      <c r="Z183" s="213">
        <v>55.73</v>
      </c>
      <c r="AA183" s="58">
        <v>35840</v>
      </c>
      <c r="AB183" s="212">
        <f t="shared" si="19"/>
        <v>56.839999999999996</v>
      </c>
      <c r="AC183" s="214">
        <v>55.99</v>
      </c>
      <c r="AD183" s="213">
        <v>36007</v>
      </c>
      <c r="AE183" s="212">
        <f t="shared" si="20"/>
        <v>57.11</v>
      </c>
    </row>
    <row r="184" spans="1:31" s="51" customFormat="1" ht="11.5" x14ac:dyDescent="0.25">
      <c r="A184" s="51">
        <f>'FY2016 RPDC '!A180</f>
        <v>179</v>
      </c>
      <c r="B184" s="51">
        <f>'FY2016 RPDC '!B180</f>
        <v>3942</v>
      </c>
      <c r="C184" s="51">
        <f>'FY2016 RPDC '!C180</f>
        <v>3942</v>
      </c>
      <c r="D184" s="56" t="str">
        <f>'FY2016 RPDC '!D180</f>
        <v>MADRID</v>
      </c>
      <c r="E184" s="97">
        <f>'FY2016 RPDC '!J180</f>
        <v>676.4</v>
      </c>
      <c r="F184" s="87">
        <f>'FY2016 RPDC '!K180</f>
        <v>6446</v>
      </c>
      <c r="G184" s="87">
        <f>'FY2016 RPDC '!L180</f>
        <v>4360074.3999999994</v>
      </c>
      <c r="H184" s="87">
        <f>'FY2016 RPDC '!M180</f>
        <v>0</v>
      </c>
      <c r="I184" s="88">
        <f>'FY2016 RPDC '!N180</f>
        <v>4360074.3999999994</v>
      </c>
      <c r="J184" s="59">
        <v>-70596</v>
      </c>
      <c r="K184" s="58">
        <v>-11766</v>
      </c>
      <c r="L184" s="57">
        <v>470640</v>
      </c>
      <c r="M184" s="201">
        <v>0</v>
      </c>
      <c r="N184" s="57">
        <f>RealAuthFY10!N184</f>
        <v>20880.16</v>
      </c>
      <c r="O184" s="201">
        <f>RealAuthFY10!O184</f>
        <v>0</v>
      </c>
      <c r="P184" s="59">
        <v>0</v>
      </c>
      <c r="Q184" s="59">
        <v>109423.8</v>
      </c>
      <c r="R184" s="58">
        <f t="shared" si="14"/>
        <v>393901.53999999992</v>
      </c>
      <c r="S184" s="59">
        <f t="shared" si="15"/>
        <v>39975.24</v>
      </c>
      <c r="T184" s="58">
        <f t="shared" si="16"/>
        <v>43925.415999999997</v>
      </c>
      <c r="U184" s="59">
        <f t="shared" si="17"/>
        <v>5356458.5559999999</v>
      </c>
      <c r="V184" s="206"/>
      <c r="W184" s="210">
        <v>570.92999999999995</v>
      </c>
      <c r="X184" s="211">
        <v>219808</v>
      </c>
      <c r="Y184" s="212">
        <f t="shared" si="18"/>
        <v>582.34999999999991</v>
      </c>
      <c r="Z184" s="213">
        <v>57.94</v>
      </c>
      <c r="AA184" s="58">
        <v>22307</v>
      </c>
      <c r="AB184" s="212">
        <f t="shared" si="19"/>
        <v>59.099999999999994</v>
      </c>
      <c r="AC184" s="214">
        <v>63.67</v>
      </c>
      <c r="AD184" s="213">
        <v>24513</v>
      </c>
      <c r="AE184" s="212">
        <f t="shared" si="20"/>
        <v>64.94</v>
      </c>
    </row>
    <row r="185" spans="1:31" s="51" customFormat="1" ht="11.5" x14ac:dyDescent="0.25">
      <c r="A185" s="51">
        <f>'FY2016 RPDC '!A181</f>
        <v>180</v>
      </c>
      <c r="B185" s="51">
        <f>'FY2016 RPDC '!B181</f>
        <v>4023</v>
      </c>
      <c r="C185" s="51">
        <f>'FY2016 RPDC '!C181</f>
        <v>4023</v>
      </c>
      <c r="D185" s="56" t="str">
        <f>'FY2016 RPDC '!D181</f>
        <v>MANSON-NORTHWEST WEBSTER</v>
      </c>
      <c r="E185" s="97">
        <f>'FY2016 RPDC '!J181</f>
        <v>633.29999999999995</v>
      </c>
      <c r="F185" s="87">
        <f>'FY2016 RPDC '!K181</f>
        <v>6506</v>
      </c>
      <c r="G185" s="87">
        <f>'FY2016 RPDC '!L181</f>
        <v>4120249.8</v>
      </c>
      <c r="H185" s="87">
        <f>'FY2016 RPDC '!M181</f>
        <v>234714.66000000015</v>
      </c>
      <c r="I185" s="88">
        <f>'FY2016 RPDC '!N181</f>
        <v>4354964.46</v>
      </c>
      <c r="J185" s="59">
        <v>-353568.3</v>
      </c>
      <c r="K185" s="58">
        <v>-5883</v>
      </c>
      <c r="L185" s="57">
        <v>764790</v>
      </c>
      <c r="M185" s="201">
        <v>0</v>
      </c>
      <c r="N185" s="57">
        <f>RealAuthFY10!N185</f>
        <v>26417.439999999999</v>
      </c>
      <c r="O185" s="201">
        <f>RealAuthFY10!O185</f>
        <v>0</v>
      </c>
      <c r="P185" s="59">
        <v>0</v>
      </c>
      <c r="Q185" s="59">
        <v>0</v>
      </c>
      <c r="R185" s="58">
        <f t="shared" si="14"/>
        <v>446390</v>
      </c>
      <c r="S185" s="59">
        <f t="shared" si="15"/>
        <v>51853</v>
      </c>
      <c r="T185" s="58">
        <f t="shared" si="16"/>
        <v>46052</v>
      </c>
      <c r="U185" s="59">
        <f t="shared" si="17"/>
        <v>5331015.6000000006</v>
      </c>
      <c r="V185" s="206"/>
      <c r="W185" s="210">
        <v>546.30999999999995</v>
      </c>
      <c r="X185" s="211">
        <v>446390</v>
      </c>
      <c r="Y185" s="212">
        <f t="shared" si="18"/>
        <v>557.2399999999999</v>
      </c>
      <c r="Z185" s="213">
        <v>63.46</v>
      </c>
      <c r="AA185" s="58">
        <v>51853</v>
      </c>
      <c r="AB185" s="212">
        <f t="shared" si="19"/>
        <v>64.73</v>
      </c>
      <c r="AC185" s="214">
        <v>56.36</v>
      </c>
      <c r="AD185" s="213">
        <v>46052</v>
      </c>
      <c r="AE185" s="212">
        <f t="shared" si="20"/>
        <v>57.49</v>
      </c>
    </row>
    <row r="186" spans="1:31" s="51" customFormat="1" ht="11.5" x14ac:dyDescent="0.25">
      <c r="A186" s="51">
        <f>'FY2016 RPDC '!A182</f>
        <v>181</v>
      </c>
      <c r="B186" s="51">
        <f>'FY2016 RPDC '!B182</f>
        <v>4033</v>
      </c>
      <c r="C186" s="51">
        <f>'FY2016 RPDC '!C182</f>
        <v>4033</v>
      </c>
      <c r="D186" s="60" t="str">
        <f>'FY2016 RPDC '!D182</f>
        <v>MAPLE VALLEY</v>
      </c>
      <c r="E186" s="100">
        <f>'FY2016 RPDC '!J182</f>
        <v>663.6</v>
      </c>
      <c r="F186" s="89">
        <f>'FY2016 RPDC '!K182</f>
        <v>6553</v>
      </c>
      <c r="G186" s="89">
        <f>'FY2016 RPDC '!L182</f>
        <v>4348570.8</v>
      </c>
      <c r="H186" s="89">
        <f>'FY2016 RPDC '!M182</f>
        <v>51974.959999999963</v>
      </c>
      <c r="I186" s="90">
        <f>'FY2016 RPDC '!N182</f>
        <v>4400545.76</v>
      </c>
      <c r="J186" s="63">
        <v>-96928</v>
      </c>
      <c r="K186" s="62">
        <v>-175682</v>
      </c>
      <c r="L186" s="61">
        <v>0</v>
      </c>
      <c r="M186" s="220">
        <v>339248</v>
      </c>
      <c r="N186" s="61">
        <f>RealAuthFY10!N186</f>
        <v>7309.89</v>
      </c>
      <c r="O186" s="220">
        <f>RealAuthFY10!O186</f>
        <v>47544</v>
      </c>
      <c r="P186" s="63">
        <v>0</v>
      </c>
      <c r="Q186" s="63">
        <v>0</v>
      </c>
      <c r="R186" s="62">
        <f t="shared" si="14"/>
        <v>390860.4</v>
      </c>
      <c r="S186" s="63">
        <f t="shared" si="15"/>
        <v>41176.379999999997</v>
      </c>
      <c r="T186" s="62">
        <f t="shared" si="16"/>
        <v>1254.2040000000002</v>
      </c>
      <c r="U186" s="63">
        <f t="shared" si="17"/>
        <v>4955328.6339999996</v>
      </c>
      <c r="V186" s="221"/>
      <c r="W186" s="222">
        <v>577.45000000000005</v>
      </c>
      <c r="X186" s="223">
        <v>42731</v>
      </c>
      <c r="Y186" s="224">
        <f t="shared" si="18"/>
        <v>589</v>
      </c>
      <c r="Z186" s="225">
        <v>60.83</v>
      </c>
      <c r="AA186" s="62">
        <v>4501</v>
      </c>
      <c r="AB186" s="224">
        <f t="shared" si="19"/>
        <v>62.05</v>
      </c>
      <c r="AC186" s="226">
        <v>1.85</v>
      </c>
      <c r="AD186" s="225">
        <v>137</v>
      </c>
      <c r="AE186" s="224">
        <f t="shared" si="20"/>
        <v>1.8900000000000001</v>
      </c>
    </row>
    <row r="187" spans="1:31" s="51" customFormat="1" ht="11.5" x14ac:dyDescent="0.25">
      <c r="A187" s="51">
        <f>'FY2016 RPDC '!A183</f>
        <v>182</v>
      </c>
      <c r="B187" s="51">
        <f>'FY2016 RPDC '!B183</f>
        <v>4041</v>
      </c>
      <c r="C187" s="51">
        <f>'FY2016 RPDC '!C183</f>
        <v>4041</v>
      </c>
      <c r="D187" s="56" t="str">
        <f>'FY2016 RPDC '!D183</f>
        <v>MAQUOKETA</v>
      </c>
      <c r="E187" s="97">
        <f>'FY2016 RPDC '!J183</f>
        <v>1354.6</v>
      </c>
      <c r="F187" s="87">
        <f>'FY2016 RPDC '!K183</f>
        <v>6446</v>
      </c>
      <c r="G187" s="87">
        <f>'FY2016 RPDC '!L183</f>
        <v>8731751.5999999996</v>
      </c>
      <c r="H187" s="87">
        <f>'FY2016 RPDC '!M183</f>
        <v>0</v>
      </c>
      <c r="I187" s="88">
        <f>'FY2016 RPDC '!N183</f>
        <v>8731751.5999999996</v>
      </c>
      <c r="J187" s="59">
        <v>-151781.4</v>
      </c>
      <c r="K187" s="58">
        <v>-11766</v>
      </c>
      <c r="L187" s="57">
        <v>294738.3</v>
      </c>
      <c r="M187" s="201">
        <v>0</v>
      </c>
      <c r="N187" s="57">
        <f>RealAuthFY10!N187</f>
        <v>12574.240000000002</v>
      </c>
      <c r="O187" s="201">
        <f>RealAuthFY10!O187</f>
        <v>0</v>
      </c>
      <c r="P187" s="59">
        <v>0</v>
      </c>
      <c r="Q187" s="59">
        <v>120013.2</v>
      </c>
      <c r="R187" s="58">
        <f t="shared" si="14"/>
        <v>703565.6939999999</v>
      </c>
      <c r="S187" s="59">
        <f t="shared" si="15"/>
        <v>69057.507999999987</v>
      </c>
      <c r="T187" s="58">
        <f t="shared" si="16"/>
        <v>68583.398000000001</v>
      </c>
      <c r="U187" s="59">
        <f t="shared" si="17"/>
        <v>9836736.5399999991</v>
      </c>
      <c r="V187" s="206"/>
      <c r="W187" s="210">
        <v>509.21</v>
      </c>
      <c r="X187" s="211">
        <v>239176</v>
      </c>
      <c r="Y187" s="212">
        <f t="shared" si="18"/>
        <v>519.39</v>
      </c>
      <c r="Z187" s="213">
        <v>49.98</v>
      </c>
      <c r="AA187" s="58">
        <v>23476</v>
      </c>
      <c r="AB187" s="212">
        <f t="shared" si="19"/>
        <v>50.98</v>
      </c>
      <c r="AC187" s="214">
        <v>49.64</v>
      </c>
      <c r="AD187" s="213">
        <v>23316</v>
      </c>
      <c r="AE187" s="212">
        <f t="shared" si="20"/>
        <v>50.63</v>
      </c>
    </row>
    <row r="188" spans="1:31" s="51" customFormat="1" ht="11.5" x14ac:dyDescent="0.25">
      <c r="A188" s="51">
        <f>'FY2016 RPDC '!A184</f>
        <v>183</v>
      </c>
      <c r="B188" s="51">
        <f>'FY2016 RPDC '!B184</f>
        <v>4043</v>
      </c>
      <c r="C188" s="51">
        <f>'FY2016 RPDC '!C184</f>
        <v>4043</v>
      </c>
      <c r="D188" s="56" t="str">
        <f>'FY2016 RPDC '!D184</f>
        <v>MAQUOKETA VALLEY</v>
      </c>
      <c r="E188" s="97">
        <f>'FY2016 RPDC '!J184</f>
        <v>723</v>
      </c>
      <c r="F188" s="87">
        <f>'FY2016 RPDC '!K184</f>
        <v>6478</v>
      </c>
      <c r="G188" s="87">
        <f>'FY2016 RPDC '!L184</f>
        <v>4683594</v>
      </c>
      <c r="H188" s="87">
        <f>'FY2016 RPDC '!M184</f>
        <v>0</v>
      </c>
      <c r="I188" s="88">
        <f>'FY2016 RPDC '!N184</f>
        <v>4683594</v>
      </c>
      <c r="J188" s="59">
        <v>-241203</v>
      </c>
      <c r="K188" s="58">
        <v>-35298</v>
      </c>
      <c r="L188" s="57">
        <v>245909.4</v>
      </c>
      <c r="M188" s="201">
        <v>0</v>
      </c>
      <c r="N188" s="57">
        <f>RealAuthFY10!N188</f>
        <v>2941.68</v>
      </c>
      <c r="O188" s="201">
        <f>RealAuthFY10!O188</f>
        <v>0</v>
      </c>
      <c r="P188" s="59">
        <v>1294.26</v>
      </c>
      <c r="Q188" s="59">
        <v>0</v>
      </c>
      <c r="R188" s="58">
        <f t="shared" si="14"/>
        <v>360169.68</v>
      </c>
      <c r="S188" s="59">
        <f t="shared" si="15"/>
        <v>39475.800000000003</v>
      </c>
      <c r="T188" s="58">
        <f t="shared" si="16"/>
        <v>43148.639999999999</v>
      </c>
      <c r="U188" s="59">
        <f t="shared" si="17"/>
        <v>5100032.459999999</v>
      </c>
      <c r="V188" s="206"/>
      <c r="W188" s="210">
        <v>488.39</v>
      </c>
      <c r="X188" s="211">
        <v>306221</v>
      </c>
      <c r="Y188" s="212">
        <f t="shared" si="18"/>
        <v>498.15999999999997</v>
      </c>
      <c r="Z188" s="213">
        <v>53.53</v>
      </c>
      <c r="AA188" s="58">
        <v>33563</v>
      </c>
      <c r="AB188" s="212">
        <f t="shared" si="19"/>
        <v>54.6</v>
      </c>
      <c r="AC188" s="214">
        <v>58.51</v>
      </c>
      <c r="AD188" s="213">
        <v>36686</v>
      </c>
      <c r="AE188" s="212">
        <f t="shared" si="20"/>
        <v>59.68</v>
      </c>
    </row>
    <row r="189" spans="1:31" s="51" customFormat="1" ht="11.5" x14ac:dyDescent="0.25">
      <c r="A189" s="51">
        <f>'FY2016 RPDC '!A185</f>
        <v>184</v>
      </c>
      <c r="B189" s="51">
        <f>'FY2016 RPDC '!B185</f>
        <v>4068</v>
      </c>
      <c r="C189" s="51">
        <f>'FY2016 RPDC '!C185</f>
        <v>4068</v>
      </c>
      <c r="D189" s="56" t="str">
        <f>'FY2016 RPDC '!D185</f>
        <v>MARCUS-MERIDEN-CLEGHORN</v>
      </c>
      <c r="E189" s="97">
        <f>'FY2016 RPDC '!J185</f>
        <v>444.2</v>
      </c>
      <c r="F189" s="87">
        <f>'FY2016 RPDC '!K185</f>
        <v>6481</v>
      </c>
      <c r="G189" s="87">
        <f>'FY2016 RPDC '!L185</f>
        <v>2878860.1999999997</v>
      </c>
      <c r="H189" s="87">
        <f>'FY2016 RPDC '!M185</f>
        <v>0</v>
      </c>
      <c r="I189" s="88">
        <f>'FY2016 RPDC '!N185</f>
        <v>2878860.1999999997</v>
      </c>
      <c r="J189" s="59">
        <v>-312975.60000000003</v>
      </c>
      <c r="K189" s="58">
        <v>-535353</v>
      </c>
      <c r="L189" s="57">
        <v>117660</v>
      </c>
      <c r="M189" s="201">
        <v>388278</v>
      </c>
      <c r="N189" s="57">
        <f>RealAuthFY10!N189</f>
        <v>51565.919999999998</v>
      </c>
      <c r="O189" s="201">
        <f>RealAuthFY10!O189</f>
        <v>0</v>
      </c>
      <c r="P189" s="59">
        <v>0</v>
      </c>
      <c r="Q189" s="59">
        <v>49417.200000000004</v>
      </c>
      <c r="R189" s="58">
        <f t="shared" si="14"/>
        <v>215836.78</v>
      </c>
      <c r="S189" s="59">
        <f t="shared" si="15"/>
        <v>22112.275999999998</v>
      </c>
      <c r="T189" s="58">
        <f t="shared" si="16"/>
        <v>17674.718000000001</v>
      </c>
      <c r="U189" s="59">
        <f t="shared" si="17"/>
        <v>2893076.4939999995</v>
      </c>
      <c r="V189" s="206"/>
      <c r="W189" s="210">
        <v>476.37</v>
      </c>
      <c r="X189" s="211">
        <v>170445</v>
      </c>
      <c r="Y189" s="212">
        <f t="shared" si="18"/>
        <v>485.9</v>
      </c>
      <c r="Z189" s="213">
        <v>48.8</v>
      </c>
      <c r="AA189" s="58">
        <v>17461</v>
      </c>
      <c r="AB189" s="212">
        <f t="shared" si="19"/>
        <v>49.779999999999994</v>
      </c>
      <c r="AC189" s="214">
        <v>39.01</v>
      </c>
      <c r="AD189" s="213">
        <v>13958</v>
      </c>
      <c r="AE189" s="212">
        <f t="shared" si="20"/>
        <v>39.79</v>
      </c>
    </row>
    <row r="190" spans="1:31" s="51" customFormat="1" ht="11.5" x14ac:dyDescent="0.25">
      <c r="A190" s="51">
        <f>'FY2016 RPDC '!A186</f>
        <v>185</v>
      </c>
      <c r="B190" s="51">
        <f>'FY2016 RPDC '!B186</f>
        <v>4086</v>
      </c>
      <c r="C190" s="51">
        <f>'FY2016 RPDC '!C186</f>
        <v>4086</v>
      </c>
      <c r="D190" s="56" t="str">
        <f>'FY2016 RPDC '!D186</f>
        <v>MARION</v>
      </c>
      <c r="E190" s="97">
        <f>'FY2016 RPDC '!J186</f>
        <v>1935.4</v>
      </c>
      <c r="F190" s="87">
        <f>'FY2016 RPDC '!K186</f>
        <v>6548</v>
      </c>
      <c r="G190" s="87">
        <f>'FY2016 RPDC '!L186</f>
        <v>12672999.200000001</v>
      </c>
      <c r="H190" s="87">
        <f>'FY2016 RPDC '!M186</f>
        <v>0</v>
      </c>
      <c r="I190" s="88">
        <f>'FY2016 RPDC '!N186</f>
        <v>12672999.200000001</v>
      </c>
      <c r="J190" s="59">
        <v>-17829</v>
      </c>
      <c r="K190" s="58">
        <v>-683445</v>
      </c>
      <c r="L190" s="57">
        <v>208005</v>
      </c>
      <c r="M190" s="201">
        <v>608563.20000000007</v>
      </c>
      <c r="N190" s="57">
        <f>RealAuthFY10!N190</f>
        <v>97560.719999999987</v>
      </c>
      <c r="O190" s="201">
        <f>RealAuthFY10!O190</f>
        <v>0</v>
      </c>
      <c r="P190" s="59">
        <v>0</v>
      </c>
      <c r="Q190" s="59">
        <v>78447.599999999991</v>
      </c>
      <c r="R190" s="58">
        <f t="shared" si="14"/>
        <v>1123654.5320000001</v>
      </c>
      <c r="S190" s="59">
        <f t="shared" si="15"/>
        <v>133832.91</v>
      </c>
      <c r="T190" s="58">
        <f t="shared" si="16"/>
        <v>114517.61799999999</v>
      </c>
      <c r="U190" s="59">
        <f t="shared" si="17"/>
        <v>14336306.780000001</v>
      </c>
      <c r="V190" s="206"/>
      <c r="W190" s="210">
        <v>569.20000000000005</v>
      </c>
      <c r="X190" s="211">
        <v>234510</v>
      </c>
      <c r="Y190" s="212">
        <f t="shared" si="18"/>
        <v>580.58000000000004</v>
      </c>
      <c r="Z190" s="213">
        <v>67.790000000000006</v>
      </c>
      <c r="AA190" s="58">
        <v>27929</v>
      </c>
      <c r="AB190" s="212">
        <f t="shared" si="19"/>
        <v>69.150000000000006</v>
      </c>
      <c r="AC190" s="214">
        <v>58.01</v>
      </c>
      <c r="AD190" s="213">
        <v>23900</v>
      </c>
      <c r="AE190" s="212">
        <f t="shared" si="20"/>
        <v>59.169999999999995</v>
      </c>
    </row>
    <row r="191" spans="1:31" s="51" customFormat="1" ht="11.5" x14ac:dyDescent="0.25">
      <c r="A191" s="51">
        <f>'FY2016 RPDC '!A187</f>
        <v>186</v>
      </c>
      <c r="B191" s="51">
        <f>'FY2016 RPDC '!B187</f>
        <v>4104</v>
      </c>
      <c r="C191" s="51">
        <f>'FY2016 RPDC '!C187</f>
        <v>4104</v>
      </c>
      <c r="D191" s="60" t="str">
        <f>'FY2016 RPDC '!D187</f>
        <v>MARSHALLTOWN</v>
      </c>
      <c r="E191" s="100">
        <f>'FY2016 RPDC '!J187</f>
        <v>5385</v>
      </c>
      <c r="F191" s="89">
        <f>'FY2016 RPDC '!K187</f>
        <v>6487</v>
      </c>
      <c r="G191" s="89">
        <f>'FY2016 RPDC '!L187</f>
        <v>34932495</v>
      </c>
      <c r="H191" s="89">
        <f>'FY2016 RPDC '!M187</f>
        <v>0</v>
      </c>
      <c r="I191" s="90">
        <f>'FY2016 RPDC '!N187</f>
        <v>34932495</v>
      </c>
      <c r="J191" s="63">
        <v>-398181</v>
      </c>
      <c r="K191" s="62">
        <v>-17829</v>
      </c>
      <c r="L191" s="61">
        <v>529521.29999999993</v>
      </c>
      <c r="M191" s="220">
        <v>279321</v>
      </c>
      <c r="N191" s="61">
        <f>RealAuthFY10!N191</f>
        <v>107060.36</v>
      </c>
      <c r="O191" s="220">
        <f>RealAuthFY10!O191</f>
        <v>0</v>
      </c>
      <c r="P191" s="63">
        <v>0</v>
      </c>
      <c r="Q191" s="63">
        <v>0</v>
      </c>
      <c r="R191" s="62">
        <f t="shared" si="14"/>
        <v>2908223.1</v>
      </c>
      <c r="S191" s="63">
        <f t="shared" si="15"/>
        <v>313299.3</v>
      </c>
      <c r="T191" s="62">
        <f t="shared" si="16"/>
        <v>237586.19999999998</v>
      </c>
      <c r="U191" s="63">
        <f t="shared" si="17"/>
        <v>38891496.259999998</v>
      </c>
      <c r="V191" s="221"/>
      <c r="W191" s="222">
        <v>529.47</v>
      </c>
      <c r="X191" s="223">
        <v>348868</v>
      </c>
      <c r="Y191" s="224">
        <f t="shared" si="18"/>
        <v>540.06000000000006</v>
      </c>
      <c r="Z191" s="225">
        <v>57.04</v>
      </c>
      <c r="AA191" s="62">
        <v>37584</v>
      </c>
      <c r="AB191" s="224">
        <f t="shared" si="19"/>
        <v>58.18</v>
      </c>
      <c r="AC191" s="226">
        <v>43.25</v>
      </c>
      <c r="AD191" s="225">
        <v>28497</v>
      </c>
      <c r="AE191" s="224">
        <f t="shared" si="20"/>
        <v>44.12</v>
      </c>
    </row>
    <row r="192" spans="1:31" s="51" customFormat="1" ht="11.5" x14ac:dyDescent="0.25">
      <c r="A192" s="51">
        <f>'FY2016 RPDC '!A188</f>
        <v>187</v>
      </c>
      <c r="B192" s="51">
        <f>'FY2016 RPDC '!B188</f>
        <v>4122</v>
      </c>
      <c r="C192" s="51">
        <f>'FY2016 RPDC '!C188</f>
        <v>4122</v>
      </c>
      <c r="D192" s="56" t="str">
        <f>'FY2016 RPDC '!D188</f>
        <v>MARTENSDALE-ST MARYS</v>
      </c>
      <c r="E192" s="97">
        <f>'FY2016 RPDC '!J188</f>
        <v>525.70000000000005</v>
      </c>
      <c r="F192" s="87">
        <f>'FY2016 RPDC '!K188</f>
        <v>6446</v>
      </c>
      <c r="G192" s="87">
        <f>'FY2016 RPDC '!L188</f>
        <v>3388662.2</v>
      </c>
      <c r="H192" s="87">
        <f>'FY2016 RPDC '!M188</f>
        <v>22272.429999999702</v>
      </c>
      <c r="I192" s="88">
        <f>'FY2016 RPDC '!N188</f>
        <v>3410934.63</v>
      </c>
      <c r="J192" s="59">
        <v>-319625.60000000003</v>
      </c>
      <c r="K192" s="58">
        <v>-737181.6</v>
      </c>
      <c r="L192" s="57">
        <v>115954.40000000001</v>
      </c>
      <c r="M192" s="201">
        <v>456608</v>
      </c>
      <c r="N192" s="57">
        <f>RealAuthFY10!N192</f>
        <v>100888.16</v>
      </c>
      <c r="O192" s="201">
        <f>RealAuthFY10!O192</f>
        <v>97705.939999999988</v>
      </c>
      <c r="P192" s="59">
        <v>0</v>
      </c>
      <c r="Q192" s="59">
        <v>75700.800000000003</v>
      </c>
      <c r="R192" s="58">
        <f t="shared" si="14"/>
        <v>269647.30099999998</v>
      </c>
      <c r="S192" s="59">
        <f t="shared" si="15"/>
        <v>27378.456000000006</v>
      </c>
      <c r="T192" s="58">
        <f t="shared" si="16"/>
        <v>27436.283000000007</v>
      </c>
      <c r="U192" s="59">
        <f t="shared" si="17"/>
        <v>3525446.7699999996</v>
      </c>
      <c r="V192" s="206"/>
      <c r="W192" s="210">
        <v>502.87</v>
      </c>
      <c r="X192" s="211">
        <v>262297</v>
      </c>
      <c r="Y192" s="212">
        <f t="shared" si="18"/>
        <v>512.92999999999995</v>
      </c>
      <c r="Z192" s="213">
        <v>51.06</v>
      </c>
      <c r="AA192" s="58">
        <v>26633</v>
      </c>
      <c r="AB192" s="212">
        <f t="shared" si="19"/>
        <v>52.080000000000005</v>
      </c>
      <c r="AC192" s="214">
        <v>51.17</v>
      </c>
      <c r="AD192" s="213">
        <v>26690</v>
      </c>
      <c r="AE192" s="212">
        <f t="shared" si="20"/>
        <v>52.190000000000005</v>
      </c>
    </row>
    <row r="193" spans="1:31" s="51" customFormat="1" ht="11.5" x14ac:dyDescent="0.25">
      <c r="A193" s="51">
        <f>'FY2016 RPDC '!A189</f>
        <v>188</v>
      </c>
      <c r="B193" s="51">
        <f>'FY2016 RPDC '!B189</f>
        <v>4131</v>
      </c>
      <c r="C193" s="51">
        <f>'FY2016 RPDC '!C189</f>
        <v>4131</v>
      </c>
      <c r="D193" s="56" t="str">
        <f>'FY2016 RPDC '!D189</f>
        <v>MASON CITY</v>
      </c>
      <c r="E193" s="97">
        <f>'FY2016 RPDC '!J189</f>
        <v>3745.5</v>
      </c>
      <c r="F193" s="87">
        <f>'FY2016 RPDC '!K189</f>
        <v>6518</v>
      </c>
      <c r="G193" s="87">
        <f>'FY2016 RPDC '!L189</f>
        <v>24413169</v>
      </c>
      <c r="H193" s="87">
        <f>'FY2016 RPDC '!M189</f>
        <v>0</v>
      </c>
      <c r="I193" s="88">
        <f>'FY2016 RPDC '!N189</f>
        <v>24413169</v>
      </c>
      <c r="J193" s="59">
        <v>-482406</v>
      </c>
      <c r="K193" s="58">
        <v>-52947</v>
      </c>
      <c r="L193" s="57">
        <v>465345.3</v>
      </c>
      <c r="M193" s="201">
        <v>659484.29999999993</v>
      </c>
      <c r="N193" s="57">
        <f>RealAuthFY10!N193</f>
        <v>0</v>
      </c>
      <c r="O193" s="201">
        <f>RealAuthFY10!O193</f>
        <v>0</v>
      </c>
      <c r="P193" s="59">
        <v>10354.08</v>
      </c>
      <c r="Q193" s="59">
        <v>222377.4</v>
      </c>
      <c r="R193" s="58">
        <f t="shared" si="14"/>
        <v>2019049.2300000002</v>
      </c>
      <c r="S193" s="59">
        <f t="shared" si="15"/>
        <v>237052.69500000001</v>
      </c>
      <c r="T193" s="58">
        <f t="shared" si="16"/>
        <v>241172.745</v>
      </c>
      <c r="U193" s="59">
        <f t="shared" si="17"/>
        <v>27732651.75</v>
      </c>
      <c r="V193" s="206"/>
      <c r="W193" s="210">
        <v>528.49</v>
      </c>
      <c r="X193" s="211">
        <v>790304</v>
      </c>
      <c r="Y193" s="212">
        <f t="shared" si="18"/>
        <v>539.06000000000006</v>
      </c>
      <c r="Z193" s="213">
        <v>62.05</v>
      </c>
      <c r="AA193" s="58">
        <v>92790</v>
      </c>
      <c r="AB193" s="212">
        <f t="shared" si="19"/>
        <v>63.29</v>
      </c>
      <c r="AC193" s="214">
        <v>63.13</v>
      </c>
      <c r="AD193" s="213">
        <v>94405</v>
      </c>
      <c r="AE193" s="212">
        <f t="shared" si="20"/>
        <v>64.39</v>
      </c>
    </row>
    <row r="194" spans="1:31" s="51" customFormat="1" ht="11.5" x14ac:dyDescent="0.25">
      <c r="A194" s="51">
        <f>'FY2016 RPDC '!A190</f>
        <v>189</v>
      </c>
      <c r="B194" s="51">
        <f>'FY2016 RPDC '!B190</f>
        <v>4203</v>
      </c>
      <c r="C194" s="51">
        <f>'FY2016 RPDC '!C190</f>
        <v>4203</v>
      </c>
      <c r="D194" s="56" t="str">
        <f>'FY2016 RPDC '!D190</f>
        <v>MEDIAPOLIS</v>
      </c>
      <c r="E194" s="97">
        <f>'FY2016 RPDC '!J190</f>
        <v>756.4</v>
      </c>
      <c r="F194" s="87">
        <f>'FY2016 RPDC '!K190</f>
        <v>6446</v>
      </c>
      <c r="G194" s="87">
        <f>'FY2016 RPDC '!L190</f>
        <v>4875754.3999999994</v>
      </c>
      <c r="H194" s="87">
        <f>'FY2016 RPDC '!M190</f>
        <v>0</v>
      </c>
      <c r="I194" s="88">
        <f>'FY2016 RPDC '!N190</f>
        <v>4875754.3999999994</v>
      </c>
      <c r="J194" s="59">
        <v>-362589.5</v>
      </c>
      <c r="K194" s="58">
        <v>-17745</v>
      </c>
      <c r="L194" s="57">
        <v>248430</v>
      </c>
      <c r="M194" s="201">
        <v>11830</v>
      </c>
      <c r="N194" s="57">
        <f>RealAuthFY10!N194</f>
        <v>96047.999999999985</v>
      </c>
      <c r="O194" s="201">
        <f>RealAuthFY10!O194</f>
        <v>0</v>
      </c>
      <c r="P194" s="59">
        <v>3903.9</v>
      </c>
      <c r="Q194" s="59">
        <v>127764.00000000001</v>
      </c>
      <c r="R194" s="58">
        <f t="shared" si="14"/>
        <v>404708</v>
      </c>
      <c r="S194" s="59">
        <f t="shared" si="15"/>
        <v>44423</v>
      </c>
      <c r="T194" s="58">
        <f t="shared" si="16"/>
        <v>42423</v>
      </c>
      <c r="U194" s="59">
        <f t="shared" si="17"/>
        <v>5474949.7999999998</v>
      </c>
      <c r="V194" s="206"/>
      <c r="W194" s="210">
        <v>509.9</v>
      </c>
      <c r="X194" s="211">
        <v>404708</v>
      </c>
      <c r="Y194" s="212">
        <f t="shared" si="18"/>
        <v>520.1</v>
      </c>
      <c r="Z194" s="213">
        <v>55.97</v>
      </c>
      <c r="AA194" s="58">
        <v>44423</v>
      </c>
      <c r="AB194" s="212">
        <f t="shared" si="19"/>
        <v>57.089999999999996</v>
      </c>
      <c r="AC194" s="214">
        <v>53.45</v>
      </c>
      <c r="AD194" s="213">
        <v>42423</v>
      </c>
      <c r="AE194" s="212">
        <f t="shared" si="20"/>
        <v>54.52</v>
      </c>
    </row>
    <row r="195" spans="1:31" s="51" customFormat="1" ht="11.5" x14ac:dyDescent="0.25">
      <c r="A195" s="51">
        <f>'FY2016 RPDC '!A191</f>
        <v>190</v>
      </c>
      <c r="B195" s="51">
        <f>'FY2016 RPDC '!B191</f>
        <v>4212</v>
      </c>
      <c r="C195" s="51">
        <f>'FY2016 RPDC '!C191</f>
        <v>4212</v>
      </c>
      <c r="D195" s="56" t="str">
        <f>'FY2016 RPDC '!D191</f>
        <v>MELCHER-DALLAS</v>
      </c>
      <c r="E195" s="97">
        <f>'FY2016 RPDC '!J191</f>
        <v>327.10000000000002</v>
      </c>
      <c r="F195" s="87">
        <f>'FY2016 RPDC '!K191</f>
        <v>6446</v>
      </c>
      <c r="G195" s="87">
        <f>'FY2016 RPDC '!L191</f>
        <v>2108486.6</v>
      </c>
      <c r="H195" s="87">
        <f>'FY2016 RPDC '!M191</f>
        <v>0</v>
      </c>
      <c r="I195" s="88">
        <f>'FY2016 RPDC '!N191</f>
        <v>2108486.6</v>
      </c>
      <c r="J195" s="59">
        <v>-319572</v>
      </c>
      <c r="K195" s="58">
        <v>-17754</v>
      </c>
      <c r="L195" s="57">
        <v>78709.400000000009</v>
      </c>
      <c r="M195" s="201">
        <v>0</v>
      </c>
      <c r="N195" s="57">
        <f>RealAuthFY10!N195</f>
        <v>5803</v>
      </c>
      <c r="O195" s="201">
        <f>RealAuthFY10!O195</f>
        <v>0</v>
      </c>
      <c r="P195" s="59">
        <v>0</v>
      </c>
      <c r="Q195" s="59">
        <v>0</v>
      </c>
      <c r="R195" s="58">
        <f t="shared" si="14"/>
        <v>245834</v>
      </c>
      <c r="S195" s="59">
        <f t="shared" si="15"/>
        <v>25710</v>
      </c>
      <c r="T195" s="58">
        <f t="shared" si="16"/>
        <v>18483</v>
      </c>
      <c r="U195" s="59">
        <f t="shared" si="17"/>
        <v>2145700</v>
      </c>
      <c r="V195" s="206"/>
      <c r="W195" s="210">
        <v>535.47</v>
      </c>
      <c r="X195" s="211">
        <v>245834</v>
      </c>
      <c r="Y195" s="212">
        <f t="shared" si="18"/>
        <v>546.18000000000006</v>
      </c>
      <c r="Z195" s="213">
        <v>56</v>
      </c>
      <c r="AA195" s="58">
        <v>25710</v>
      </c>
      <c r="AB195" s="212">
        <f t="shared" si="19"/>
        <v>57.12</v>
      </c>
      <c r="AC195" s="214">
        <v>40.26</v>
      </c>
      <c r="AD195" s="213">
        <v>18483</v>
      </c>
      <c r="AE195" s="212">
        <f t="shared" si="20"/>
        <v>41.07</v>
      </c>
    </row>
    <row r="196" spans="1:31" s="51" customFormat="1" ht="11.5" x14ac:dyDescent="0.25">
      <c r="A196" s="51">
        <f>'FY2016 RPDC '!A192</f>
        <v>191</v>
      </c>
      <c r="B196" s="51">
        <f>'FY2016 RPDC '!B192</f>
        <v>4419</v>
      </c>
      <c r="C196" s="51">
        <f>'FY2016 RPDC '!C192</f>
        <v>4419</v>
      </c>
      <c r="D196" s="60" t="str">
        <f>'FY2016 RPDC '!D192</f>
        <v>MFL-MAR MAC</v>
      </c>
      <c r="E196" s="100">
        <f>'FY2016 RPDC '!J192</f>
        <v>776.3</v>
      </c>
      <c r="F196" s="89">
        <f>'FY2016 RPDC '!K192</f>
        <v>6483</v>
      </c>
      <c r="G196" s="89">
        <f>'FY2016 RPDC '!L192</f>
        <v>5032752.8999999994</v>
      </c>
      <c r="H196" s="89">
        <f>'FY2016 RPDC '!M192</f>
        <v>103362.73000000045</v>
      </c>
      <c r="I196" s="90">
        <f>'FY2016 RPDC '!N192</f>
        <v>5136115.63</v>
      </c>
      <c r="J196" s="63">
        <v>-985729.49999999988</v>
      </c>
      <c r="K196" s="62">
        <v>-281295</v>
      </c>
      <c r="L196" s="61">
        <v>3906409.5000000005</v>
      </c>
      <c r="M196" s="220">
        <v>5985</v>
      </c>
      <c r="N196" s="61">
        <f>RealAuthFY10!N196</f>
        <v>44259.8</v>
      </c>
      <c r="O196" s="220">
        <f>RealAuthFY10!O196</f>
        <v>0</v>
      </c>
      <c r="P196" s="63">
        <v>0</v>
      </c>
      <c r="Q196" s="63">
        <v>359100</v>
      </c>
      <c r="R196" s="62">
        <f t="shared" si="14"/>
        <v>955392</v>
      </c>
      <c r="S196" s="63">
        <f t="shared" si="15"/>
        <v>115970</v>
      </c>
      <c r="T196" s="62">
        <f t="shared" si="16"/>
        <v>116913</v>
      </c>
      <c r="U196" s="63">
        <f t="shared" si="17"/>
        <v>9373120.4299999997</v>
      </c>
      <c r="V196" s="221"/>
      <c r="W196" s="222">
        <v>516.54</v>
      </c>
      <c r="X196" s="223">
        <v>955392</v>
      </c>
      <c r="Y196" s="224">
        <f t="shared" si="18"/>
        <v>526.87</v>
      </c>
      <c r="Z196" s="225">
        <v>62.7</v>
      </c>
      <c r="AA196" s="62">
        <v>115970</v>
      </c>
      <c r="AB196" s="224">
        <f t="shared" si="19"/>
        <v>63.95</v>
      </c>
      <c r="AC196" s="226">
        <v>63.21</v>
      </c>
      <c r="AD196" s="225">
        <v>116913</v>
      </c>
      <c r="AE196" s="224">
        <f t="shared" si="20"/>
        <v>64.47</v>
      </c>
    </row>
    <row r="197" spans="1:31" s="51" customFormat="1" ht="11.5" x14ac:dyDescent="0.25">
      <c r="A197" s="51">
        <f>'FY2016 RPDC '!A193</f>
        <v>192</v>
      </c>
      <c r="B197" s="51">
        <f>'FY2016 RPDC '!B193</f>
        <v>4269</v>
      </c>
      <c r="C197" s="51">
        <f>'FY2016 RPDC '!C193</f>
        <v>4269</v>
      </c>
      <c r="D197" s="56" t="str">
        <f>'FY2016 RPDC '!D193</f>
        <v>MIDLAND</v>
      </c>
      <c r="E197" s="97">
        <f>'FY2016 RPDC '!J193</f>
        <v>527</v>
      </c>
      <c r="F197" s="87">
        <f>'FY2016 RPDC '!K193</f>
        <v>6535</v>
      </c>
      <c r="G197" s="87">
        <f>'FY2016 RPDC '!L193</f>
        <v>3443945</v>
      </c>
      <c r="H197" s="87">
        <f>'FY2016 RPDC '!M193</f>
        <v>167885.70000000019</v>
      </c>
      <c r="I197" s="88">
        <f>'FY2016 RPDC '!N193</f>
        <v>3611830.7</v>
      </c>
      <c r="J197" s="59">
        <v>-2184178.7999999998</v>
      </c>
      <c r="K197" s="58">
        <v>-136252</v>
      </c>
      <c r="L197" s="57">
        <v>424750.8</v>
      </c>
      <c r="M197" s="201">
        <v>88860</v>
      </c>
      <c r="N197" s="57">
        <f>RealAuthFY10!N197</f>
        <v>559290.52</v>
      </c>
      <c r="O197" s="201">
        <f>RealAuthFY10!O197</f>
        <v>0</v>
      </c>
      <c r="P197" s="59">
        <v>1182074.96</v>
      </c>
      <c r="Q197" s="59">
        <v>469180.8</v>
      </c>
      <c r="R197" s="58">
        <f t="shared" si="14"/>
        <v>2459174</v>
      </c>
      <c r="S197" s="59">
        <f t="shared" si="15"/>
        <v>274794</v>
      </c>
      <c r="T197" s="58">
        <f t="shared" si="16"/>
        <v>395212</v>
      </c>
      <c r="U197" s="59">
        <f t="shared" si="17"/>
        <v>7144736.9800000004</v>
      </c>
      <c r="V197" s="206"/>
      <c r="W197" s="210">
        <v>478.69</v>
      </c>
      <c r="X197" s="211">
        <v>2459174</v>
      </c>
      <c r="Y197" s="212">
        <f t="shared" si="18"/>
        <v>488.26</v>
      </c>
      <c r="Z197" s="213">
        <v>53.49</v>
      </c>
      <c r="AA197" s="58">
        <v>274794</v>
      </c>
      <c r="AB197" s="212">
        <f t="shared" si="19"/>
        <v>54.56</v>
      </c>
      <c r="AC197" s="214">
        <v>76.930000000000007</v>
      </c>
      <c r="AD197" s="213">
        <v>395212</v>
      </c>
      <c r="AE197" s="212">
        <f t="shared" si="20"/>
        <v>78.470000000000013</v>
      </c>
    </row>
    <row r="198" spans="1:31" s="51" customFormat="1" ht="11.5" x14ac:dyDescent="0.25">
      <c r="A198" s="51">
        <f>'FY2016 RPDC '!A194</f>
        <v>193</v>
      </c>
      <c r="B198" s="51">
        <f>'FY2016 RPDC '!B194</f>
        <v>4271</v>
      </c>
      <c r="C198" s="51">
        <f>'FY2016 RPDC '!C194</f>
        <v>4271</v>
      </c>
      <c r="D198" s="56" t="str">
        <f>'FY2016 RPDC '!D194</f>
        <v>MID-PRAIRIE</v>
      </c>
      <c r="E198" s="97">
        <f>'FY2016 RPDC '!J194</f>
        <v>1224.8</v>
      </c>
      <c r="F198" s="87">
        <f>'FY2016 RPDC '!K194</f>
        <v>6470</v>
      </c>
      <c r="G198" s="87">
        <f>'FY2016 RPDC '!L194</f>
        <v>7924456</v>
      </c>
      <c r="H198" s="87">
        <f>'FY2016 RPDC '!M194</f>
        <v>117103.40000000037</v>
      </c>
      <c r="I198" s="88">
        <f>'FY2016 RPDC '!N194</f>
        <v>8041559.4000000004</v>
      </c>
      <c r="J198" s="59">
        <v>-506526.3</v>
      </c>
      <c r="K198" s="58">
        <v>-23532</v>
      </c>
      <c r="L198" s="57">
        <v>535353</v>
      </c>
      <c r="M198" s="201">
        <v>35298</v>
      </c>
      <c r="N198" s="57">
        <f>RealAuthFY10!N198</f>
        <v>0</v>
      </c>
      <c r="O198" s="201">
        <f>RealAuthFY10!O198</f>
        <v>0</v>
      </c>
      <c r="P198" s="59">
        <v>0</v>
      </c>
      <c r="Q198" s="59">
        <v>0</v>
      </c>
      <c r="R198" s="58">
        <f t="shared" si="14"/>
        <v>618315.78399999999</v>
      </c>
      <c r="S198" s="59">
        <f t="shared" si="15"/>
        <v>57516.608</v>
      </c>
      <c r="T198" s="58">
        <f t="shared" si="16"/>
        <v>65808.504000000001</v>
      </c>
      <c r="U198" s="59">
        <f t="shared" si="17"/>
        <v>8823792.9959999993</v>
      </c>
      <c r="V198" s="206"/>
      <c r="W198" s="210">
        <v>494.93</v>
      </c>
      <c r="X198" s="211">
        <v>264144</v>
      </c>
      <c r="Y198" s="212">
        <f t="shared" si="18"/>
        <v>504.83</v>
      </c>
      <c r="Z198" s="213">
        <v>46.04</v>
      </c>
      <c r="AA198" s="58">
        <v>24572</v>
      </c>
      <c r="AB198" s="212">
        <f t="shared" si="19"/>
        <v>46.96</v>
      </c>
      <c r="AC198" s="214">
        <v>52.68</v>
      </c>
      <c r="AD198" s="213">
        <v>28115</v>
      </c>
      <c r="AE198" s="212">
        <f t="shared" si="20"/>
        <v>53.73</v>
      </c>
    </row>
    <row r="199" spans="1:31" s="51" customFormat="1" ht="11.5" x14ac:dyDescent="0.25">
      <c r="A199" s="51">
        <f>'FY2016 RPDC '!A195</f>
        <v>194</v>
      </c>
      <c r="B199" s="51">
        <f>'FY2016 RPDC '!B195</f>
        <v>4356</v>
      </c>
      <c r="C199" s="51">
        <f>'FY2016 RPDC '!C195</f>
        <v>4356</v>
      </c>
      <c r="D199" s="56" t="str">
        <f>'FY2016 RPDC '!D195</f>
        <v>MISSOURI VALLEY</v>
      </c>
      <c r="E199" s="97">
        <f>'FY2016 RPDC '!J195</f>
        <v>833.4</v>
      </c>
      <c r="F199" s="87">
        <f>'FY2016 RPDC '!K195</f>
        <v>6446</v>
      </c>
      <c r="G199" s="87">
        <f>'FY2016 RPDC '!L195</f>
        <v>5372096.3999999994</v>
      </c>
      <c r="H199" s="87">
        <f>'FY2016 RPDC '!M195</f>
        <v>152267.27000000048</v>
      </c>
      <c r="I199" s="88">
        <f>'FY2016 RPDC '!N195</f>
        <v>5524363.6699999999</v>
      </c>
      <c r="J199" s="59">
        <v>-154830</v>
      </c>
      <c r="K199" s="58">
        <v>-125055</v>
      </c>
      <c r="L199" s="57">
        <v>513321</v>
      </c>
      <c r="M199" s="201">
        <v>297750</v>
      </c>
      <c r="N199" s="57">
        <f>RealAuthFY10!N199</f>
        <v>105295.20000000001</v>
      </c>
      <c r="O199" s="201">
        <f>RealAuthFY10!O199</f>
        <v>0</v>
      </c>
      <c r="P199" s="59">
        <v>34062.6</v>
      </c>
      <c r="Q199" s="59">
        <v>285840</v>
      </c>
      <c r="R199" s="58">
        <f t="shared" si="14"/>
        <v>1912031</v>
      </c>
      <c r="S199" s="59">
        <f t="shared" si="15"/>
        <v>228782</v>
      </c>
      <c r="T199" s="58">
        <f t="shared" si="16"/>
        <v>260529</v>
      </c>
      <c r="U199" s="59">
        <f t="shared" si="17"/>
        <v>8882089.4699999988</v>
      </c>
      <c r="V199" s="206"/>
      <c r="W199" s="210">
        <v>484.23</v>
      </c>
      <c r="X199" s="211">
        <v>1912031</v>
      </c>
      <c r="Y199" s="212">
        <f t="shared" si="18"/>
        <v>493.91</v>
      </c>
      <c r="Z199" s="213">
        <v>57.94</v>
      </c>
      <c r="AA199" s="58">
        <v>228782</v>
      </c>
      <c r="AB199" s="212">
        <f t="shared" si="19"/>
        <v>59.099999999999994</v>
      </c>
      <c r="AC199" s="214">
        <v>65.98</v>
      </c>
      <c r="AD199" s="213">
        <v>260529</v>
      </c>
      <c r="AE199" s="212">
        <f t="shared" si="20"/>
        <v>67.3</v>
      </c>
    </row>
    <row r="200" spans="1:31" s="51" customFormat="1" ht="11.5" x14ac:dyDescent="0.25">
      <c r="A200" s="51">
        <f>'FY2016 RPDC '!A196</f>
        <v>195</v>
      </c>
      <c r="B200" s="51">
        <f>'FY2016 RPDC '!B196</f>
        <v>4149</v>
      </c>
      <c r="C200" s="51">
        <f>'FY2016 RPDC '!C196</f>
        <v>4149</v>
      </c>
      <c r="D200" s="56" t="str">
        <f>'FY2016 RPDC '!D196</f>
        <v>MOC-FLOYD VALLEY</v>
      </c>
      <c r="E200" s="97">
        <f>'FY2016 RPDC '!J196</f>
        <v>1404.1</v>
      </c>
      <c r="F200" s="87">
        <f>'FY2016 RPDC '!K196</f>
        <v>6486</v>
      </c>
      <c r="G200" s="87">
        <f>'FY2016 RPDC '!L196</f>
        <v>9106992.5999999996</v>
      </c>
      <c r="H200" s="87">
        <f>'FY2016 RPDC '!M196</f>
        <v>0</v>
      </c>
      <c r="I200" s="88">
        <f>'FY2016 RPDC '!N196</f>
        <v>9106992.5999999996</v>
      </c>
      <c r="J200" s="59">
        <v>-321800.10000000003</v>
      </c>
      <c r="K200" s="58">
        <v>-17649</v>
      </c>
      <c r="L200" s="57">
        <v>294150</v>
      </c>
      <c r="M200" s="201">
        <v>235320</v>
      </c>
      <c r="N200" s="57">
        <f>RealAuthFY10!N200</f>
        <v>10670.800000000001</v>
      </c>
      <c r="O200" s="201">
        <f>RealAuthFY10!O200</f>
        <v>0</v>
      </c>
      <c r="P200" s="59">
        <v>0</v>
      </c>
      <c r="Q200" s="59">
        <v>0</v>
      </c>
      <c r="R200" s="58">
        <f t="shared" ref="R200:R263" si="21">IF(X200&gt;Y200*$E200,X200,Y200*$E200)</f>
        <v>723448.48399999994</v>
      </c>
      <c r="S200" s="59">
        <f t="shared" ref="S200:S263" si="22">IF(AA200&gt;AB200*$E200,AA200,AB200*$E200)</f>
        <v>69446.785999999993</v>
      </c>
      <c r="T200" s="58">
        <f t="shared" ref="T200:T263" si="23">IF(AD200&gt;AE200*$E200,AD200,AE200*$E200)</f>
        <v>72900.872000000003</v>
      </c>
      <c r="U200" s="59">
        <f t="shared" ref="U200:U263" si="24">SUM(I200:T200)</f>
        <v>10173480.442</v>
      </c>
      <c r="V200" s="206"/>
      <c r="W200" s="210">
        <v>505.14</v>
      </c>
      <c r="X200" s="211">
        <v>442452</v>
      </c>
      <c r="Y200" s="212">
        <f t="shared" ref="Y200:Y263" si="25">ROUND(W200*R$5,2)+W200</f>
        <v>515.24</v>
      </c>
      <c r="Z200" s="213">
        <v>48.49</v>
      </c>
      <c r="AA200" s="58">
        <v>42472</v>
      </c>
      <c r="AB200" s="212">
        <f t="shared" ref="AB200:AB263" si="26">ROUND(Z200*S$5,2)+Z200</f>
        <v>49.46</v>
      </c>
      <c r="AC200" s="214">
        <v>50.9</v>
      </c>
      <c r="AD200" s="213">
        <v>44583</v>
      </c>
      <c r="AE200" s="212">
        <f t="shared" ref="AE200:AE263" si="27">ROUND(AC200*T$5,2)+AC200</f>
        <v>51.92</v>
      </c>
    </row>
    <row r="201" spans="1:31" s="51" customFormat="1" ht="11.5" x14ac:dyDescent="0.25">
      <c r="A201" s="51">
        <f>'FY2016 RPDC '!A197</f>
        <v>196</v>
      </c>
      <c r="B201" s="51">
        <f>'FY2016 RPDC '!B197</f>
        <v>4437</v>
      </c>
      <c r="C201" s="51">
        <f>'FY2016 RPDC '!C197</f>
        <v>4437</v>
      </c>
      <c r="D201" s="60" t="str">
        <f>'FY2016 RPDC '!D197</f>
        <v>MONTEZUMA</v>
      </c>
      <c r="E201" s="100">
        <f>'FY2016 RPDC '!J197</f>
        <v>526.29999999999995</v>
      </c>
      <c r="F201" s="89">
        <f>'FY2016 RPDC '!K197</f>
        <v>6446</v>
      </c>
      <c r="G201" s="89">
        <f>'FY2016 RPDC '!L197</f>
        <v>3392529.8</v>
      </c>
      <c r="H201" s="89">
        <f>'FY2016 RPDC '!M197</f>
        <v>149569.49000000022</v>
      </c>
      <c r="I201" s="90">
        <f>'FY2016 RPDC '!N197</f>
        <v>3542099.29</v>
      </c>
      <c r="J201" s="63">
        <v>-111777</v>
      </c>
      <c r="K201" s="62">
        <v>0</v>
      </c>
      <c r="L201" s="61">
        <v>88245</v>
      </c>
      <c r="M201" s="220">
        <v>0</v>
      </c>
      <c r="N201" s="61">
        <f>RealAuthFY10!N201</f>
        <v>4845.12</v>
      </c>
      <c r="O201" s="220">
        <f>RealAuthFY10!O201</f>
        <v>0</v>
      </c>
      <c r="P201" s="63">
        <v>0</v>
      </c>
      <c r="Q201" s="63">
        <v>88245</v>
      </c>
      <c r="R201" s="62">
        <f t="shared" si="21"/>
        <v>315227.38500000001</v>
      </c>
      <c r="S201" s="63">
        <f t="shared" si="22"/>
        <v>32235.874999999996</v>
      </c>
      <c r="T201" s="62">
        <f t="shared" si="23"/>
        <v>38893.57</v>
      </c>
      <c r="U201" s="63">
        <f t="shared" si="24"/>
        <v>3998014.2399999998</v>
      </c>
      <c r="V201" s="221"/>
      <c r="W201" s="222">
        <v>587.21</v>
      </c>
      <c r="X201" s="223">
        <v>203762</v>
      </c>
      <c r="Y201" s="224">
        <f t="shared" si="25"/>
        <v>598.95000000000005</v>
      </c>
      <c r="Z201" s="225">
        <v>60.05</v>
      </c>
      <c r="AA201" s="62">
        <v>20837</v>
      </c>
      <c r="AB201" s="224">
        <f t="shared" si="26"/>
        <v>61.25</v>
      </c>
      <c r="AC201" s="226">
        <v>72.45</v>
      </c>
      <c r="AD201" s="225">
        <v>25140</v>
      </c>
      <c r="AE201" s="224">
        <f t="shared" si="27"/>
        <v>73.900000000000006</v>
      </c>
    </row>
    <row r="202" spans="1:31" s="51" customFormat="1" ht="11.5" x14ac:dyDescent="0.25">
      <c r="A202" s="51">
        <f>'FY2016 RPDC '!A198</f>
        <v>197</v>
      </c>
      <c r="B202" s="51">
        <f>'FY2016 RPDC '!B198</f>
        <v>4446</v>
      </c>
      <c r="C202" s="51">
        <f>'FY2016 RPDC '!C198</f>
        <v>4446</v>
      </c>
      <c r="D202" s="56" t="str">
        <f>'FY2016 RPDC '!D198</f>
        <v>MONTICELLO</v>
      </c>
      <c r="E202" s="97">
        <f>'FY2016 RPDC '!J198</f>
        <v>1028.8</v>
      </c>
      <c r="F202" s="87">
        <f>'FY2016 RPDC '!K198</f>
        <v>6446</v>
      </c>
      <c r="G202" s="87">
        <f>'FY2016 RPDC '!L198</f>
        <v>6631644.7999999998</v>
      </c>
      <c r="H202" s="87">
        <f>'FY2016 RPDC '!M198</f>
        <v>0</v>
      </c>
      <c r="I202" s="88">
        <f>'FY2016 RPDC '!N198</f>
        <v>6631644.7999999998</v>
      </c>
      <c r="J202" s="59">
        <v>-136160</v>
      </c>
      <c r="K202" s="58">
        <v>-17760</v>
      </c>
      <c r="L202" s="57">
        <v>136160</v>
      </c>
      <c r="M202" s="201">
        <v>0</v>
      </c>
      <c r="N202" s="57">
        <f>RealAuthFY10!N202</f>
        <v>24322.95</v>
      </c>
      <c r="O202" s="201">
        <f>RealAuthFY10!O202</f>
        <v>0</v>
      </c>
      <c r="P202" s="59">
        <v>0</v>
      </c>
      <c r="Q202" s="59">
        <v>0</v>
      </c>
      <c r="R202" s="58">
        <f t="shared" si="21"/>
        <v>538792.848</v>
      </c>
      <c r="S202" s="59">
        <f t="shared" si="22"/>
        <v>66059.248000000007</v>
      </c>
      <c r="T202" s="58">
        <f t="shared" si="23"/>
        <v>66265.007999999987</v>
      </c>
      <c r="U202" s="59">
        <f t="shared" si="24"/>
        <v>7309324.8540000003</v>
      </c>
      <c r="V202" s="206"/>
      <c r="W202" s="210">
        <v>513.44000000000005</v>
      </c>
      <c r="X202" s="211">
        <v>446179</v>
      </c>
      <c r="Y202" s="212">
        <f t="shared" si="25"/>
        <v>523.71</v>
      </c>
      <c r="Z202" s="213">
        <v>62.95</v>
      </c>
      <c r="AA202" s="58">
        <v>54704</v>
      </c>
      <c r="AB202" s="212">
        <f t="shared" si="26"/>
        <v>64.210000000000008</v>
      </c>
      <c r="AC202" s="214">
        <v>63.15</v>
      </c>
      <c r="AD202" s="213">
        <v>54877</v>
      </c>
      <c r="AE202" s="212">
        <f t="shared" si="27"/>
        <v>64.41</v>
      </c>
    </row>
    <row r="203" spans="1:31" s="51" customFormat="1" ht="11.5" x14ac:dyDescent="0.25">
      <c r="A203" s="51">
        <f>'FY2016 RPDC '!A199</f>
        <v>198</v>
      </c>
      <c r="B203" s="51">
        <f>'FY2016 RPDC '!B199</f>
        <v>4491</v>
      </c>
      <c r="C203" s="51">
        <f>'FY2016 RPDC '!C199</f>
        <v>4491</v>
      </c>
      <c r="D203" s="56" t="str">
        <f>'FY2016 RPDC '!D199</f>
        <v>MORAVIA</v>
      </c>
      <c r="E203" s="97">
        <f>'FY2016 RPDC '!J199</f>
        <v>346.9</v>
      </c>
      <c r="F203" s="87">
        <f>'FY2016 RPDC '!K199</f>
        <v>6446</v>
      </c>
      <c r="G203" s="87">
        <f>'FY2016 RPDC '!L199</f>
        <v>2236117.4</v>
      </c>
      <c r="H203" s="87">
        <f>'FY2016 RPDC '!M199</f>
        <v>32909.209999999963</v>
      </c>
      <c r="I203" s="88">
        <f>'FY2016 RPDC '!N199</f>
        <v>2269026.61</v>
      </c>
      <c r="J203" s="59">
        <v>-875495.2</v>
      </c>
      <c r="K203" s="58">
        <v>-35832</v>
      </c>
      <c r="L203" s="57">
        <v>53748</v>
      </c>
      <c r="M203" s="201">
        <v>11944</v>
      </c>
      <c r="N203" s="57">
        <f>RealAuthFY10!N203</f>
        <v>3045.6400000000003</v>
      </c>
      <c r="O203" s="201">
        <f>RealAuthFY10!O203</f>
        <v>0</v>
      </c>
      <c r="P203" s="59">
        <v>0</v>
      </c>
      <c r="Q203" s="59">
        <v>100329.60000000001</v>
      </c>
      <c r="R203" s="58">
        <f t="shared" si="21"/>
        <v>318541</v>
      </c>
      <c r="S203" s="59">
        <f t="shared" si="22"/>
        <v>31004</v>
      </c>
      <c r="T203" s="58">
        <f t="shared" si="23"/>
        <v>32722</v>
      </c>
      <c r="U203" s="59">
        <f t="shared" si="24"/>
        <v>1909033.65</v>
      </c>
      <c r="V203" s="206"/>
      <c r="W203" s="210">
        <v>543.4</v>
      </c>
      <c r="X203" s="211">
        <v>318541</v>
      </c>
      <c r="Y203" s="212">
        <f t="shared" si="25"/>
        <v>554.27</v>
      </c>
      <c r="Z203" s="213">
        <v>52.89</v>
      </c>
      <c r="AA203" s="58">
        <v>31004</v>
      </c>
      <c r="AB203" s="212">
        <f t="shared" si="26"/>
        <v>53.95</v>
      </c>
      <c r="AC203" s="214">
        <v>55.82</v>
      </c>
      <c r="AD203" s="213">
        <v>32722</v>
      </c>
      <c r="AE203" s="212">
        <f t="shared" si="27"/>
        <v>56.94</v>
      </c>
    </row>
    <row r="204" spans="1:31" s="51" customFormat="1" ht="11.5" x14ac:dyDescent="0.25">
      <c r="A204" s="51">
        <f>'FY2016 RPDC '!A200</f>
        <v>199</v>
      </c>
      <c r="B204" s="51">
        <f>'FY2016 RPDC '!B200</f>
        <v>4505</v>
      </c>
      <c r="C204" s="51">
        <f>'FY2016 RPDC '!C200</f>
        <v>4505</v>
      </c>
      <c r="D204" s="56" t="str">
        <f>'FY2016 RPDC '!D200</f>
        <v>MORMON TRAIL</v>
      </c>
      <c r="E204" s="97">
        <f>'FY2016 RPDC '!J200</f>
        <v>241.3</v>
      </c>
      <c r="F204" s="87">
        <f>'FY2016 RPDC '!K200</f>
        <v>6520</v>
      </c>
      <c r="G204" s="87">
        <f>'FY2016 RPDC '!L200</f>
        <v>1573276</v>
      </c>
      <c r="H204" s="87">
        <f>'FY2016 RPDC '!M200</f>
        <v>46970.040000000037</v>
      </c>
      <c r="I204" s="88">
        <f>'FY2016 RPDC '!N200</f>
        <v>1620246.04</v>
      </c>
      <c r="J204" s="59">
        <v>-283536</v>
      </c>
      <c r="K204" s="58">
        <v>-17721</v>
      </c>
      <c r="L204" s="57">
        <v>888412.8</v>
      </c>
      <c r="M204" s="201">
        <v>17721</v>
      </c>
      <c r="N204" s="57">
        <f>RealAuthFY10!N204</f>
        <v>0</v>
      </c>
      <c r="O204" s="201">
        <f>RealAuthFY10!O204</f>
        <v>0</v>
      </c>
      <c r="P204" s="59">
        <v>1299.54</v>
      </c>
      <c r="Q204" s="59">
        <v>276447.59999999998</v>
      </c>
      <c r="R204" s="58">
        <f t="shared" si="21"/>
        <v>623077</v>
      </c>
      <c r="S204" s="59">
        <f t="shared" si="22"/>
        <v>67387</v>
      </c>
      <c r="T204" s="58">
        <f t="shared" si="23"/>
        <v>68648</v>
      </c>
      <c r="U204" s="59">
        <f t="shared" si="24"/>
        <v>3261981.98</v>
      </c>
      <c r="V204" s="206"/>
      <c r="W204" s="210">
        <v>514.09</v>
      </c>
      <c r="X204" s="211">
        <v>623077</v>
      </c>
      <c r="Y204" s="212">
        <f t="shared" si="25"/>
        <v>524.37</v>
      </c>
      <c r="Z204" s="213">
        <v>55.6</v>
      </c>
      <c r="AA204" s="58">
        <v>67387</v>
      </c>
      <c r="AB204" s="212">
        <f t="shared" si="26"/>
        <v>56.71</v>
      </c>
      <c r="AC204" s="214">
        <v>56.64</v>
      </c>
      <c r="AD204" s="213">
        <v>68648</v>
      </c>
      <c r="AE204" s="212">
        <f t="shared" si="27"/>
        <v>57.77</v>
      </c>
    </row>
    <row r="205" spans="1:31" s="51" customFormat="1" ht="11.5" x14ac:dyDescent="0.25">
      <c r="A205" s="51">
        <f>'FY2016 RPDC '!A201</f>
        <v>200</v>
      </c>
      <c r="B205" s="51">
        <f>'FY2016 RPDC '!B201</f>
        <v>4509</v>
      </c>
      <c r="C205" s="51">
        <f>'FY2016 RPDC '!C201</f>
        <v>4509</v>
      </c>
      <c r="D205" s="56" t="str">
        <f>'FY2016 RPDC '!D201</f>
        <v>MORNING SUN</v>
      </c>
      <c r="E205" s="97">
        <f>'FY2016 RPDC '!J201</f>
        <v>222</v>
      </c>
      <c r="F205" s="87">
        <f>'FY2016 RPDC '!K201</f>
        <v>6446</v>
      </c>
      <c r="G205" s="87">
        <f>'FY2016 RPDC '!L201</f>
        <v>1431012</v>
      </c>
      <c r="H205" s="87">
        <f>'FY2016 RPDC '!M201</f>
        <v>0</v>
      </c>
      <c r="I205" s="88">
        <f>'FY2016 RPDC '!N201</f>
        <v>1431012</v>
      </c>
      <c r="J205" s="59">
        <v>-388278</v>
      </c>
      <c r="K205" s="58">
        <v>-47064</v>
      </c>
      <c r="L205" s="57">
        <v>235320</v>
      </c>
      <c r="M205" s="201">
        <v>0</v>
      </c>
      <c r="N205" s="57">
        <f>RealAuthFY10!N205</f>
        <v>24398.640000000003</v>
      </c>
      <c r="O205" s="201">
        <f>RealAuthFY10!O205</f>
        <v>0</v>
      </c>
      <c r="P205" s="59">
        <v>1294.26</v>
      </c>
      <c r="Q205" s="59">
        <v>176490</v>
      </c>
      <c r="R205" s="58">
        <f t="shared" si="21"/>
        <v>439801</v>
      </c>
      <c r="S205" s="59">
        <f t="shared" si="22"/>
        <v>42817</v>
      </c>
      <c r="T205" s="58">
        <f t="shared" si="23"/>
        <v>51275</v>
      </c>
      <c r="U205" s="59">
        <f t="shared" si="24"/>
        <v>1967065.9</v>
      </c>
      <c r="V205" s="206"/>
      <c r="W205" s="210">
        <v>473.21</v>
      </c>
      <c r="X205" s="211">
        <v>439801</v>
      </c>
      <c r="Y205" s="212">
        <f t="shared" si="25"/>
        <v>482.66999999999996</v>
      </c>
      <c r="Z205" s="213">
        <v>46.07</v>
      </c>
      <c r="AA205" s="58">
        <v>42817</v>
      </c>
      <c r="AB205" s="212">
        <f t="shared" si="26"/>
        <v>46.99</v>
      </c>
      <c r="AC205" s="214">
        <v>55.17</v>
      </c>
      <c r="AD205" s="213">
        <v>51275</v>
      </c>
      <c r="AE205" s="212">
        <f t="shared" si="27"/>
        <v>56.27</v>
      </c>
    </row>
    <row r="206" spans="1:31" s="51" customFormat="1" ht="11.5" x14ac:dyDescent="0.25">
      <c r="A206" s="51">
        <f>'FY2016 RPDC '!A202</f>
        <v>201</v>
      </c>
      <c r="B206" s="51">
        <f>'FY2016 RPDC '!B202</f>
        <v>4518</v>
      </c>
      <c r="C206" s="51">
        <f>'FY2016 RPDC '!C202</f>
        <v>4518</v>
      </c>
      <c r="D206" s="60" t="str">
        <f>'FY2016 RPDC '!D202</f>
        <v>MOULTON-UDELL</v>
      </c>
      <c r="E206" s="100">
        <f>'FY2016 RPDC '!J202</f>
        <v>212.4</v>
      </c>
      <c r="F206" s="89">
        <f>'FY2016 RPDC '!K202</f>
        <v>6446</v>
      </c>
      <c r="G206" s="89">
        <f>'FY2016 RPDC '!L202</f>
        <v>1369130.4000000001</v>
      </c>
      <c r="H206" s="89">
        <f>'FY2016 RPDC '!M202</f>
        <v>121907.34999999986</v>
      </c>
      <c r="I206" s="90">
        <f>'FY2016 RPDC '!N202</f>
        <v>1491037.75</v>
      </c>
      <c r="J206" s="63">
        <v>-201382</v>
      </c>
      <c r="K206" s="62">
        <v>-23692</v>
      </c>
      <c r="L206" s="61">
        <v>142152</v>
      </c>
      <c r="M206" s="220">
        <v>17769</v>
      </c>
      <c r="N206" s="61">
        <f>RealAuthFY10!N206</f>
        <v>65862.720000000001</v>
      </c>
      <c r="O206" s="220">
        <f>RealAuthFY10!O206</f>
        <v>0</v>
      </c>
      <c r="P206" s="63">
        <v>91214.2</v>
      </c>
      <c r="Q206" s="63">
        <v>369595.2</v>
      </c>
      <c r="R206" s="62">
        <f t="shared" si="21"/>
        <v>654980</v>
      </c>
      <c r="S206" s="63">
        <f t="shared" si="22"/>
        <v>79015</v>
      </c>
      <c r="T206" s="62">
        <f t="shared" si="23"/>
        <v>74586</v>
      </c>
      <c r="U206" s="63">
        <f t="shared" si="24"/>
        <v>2761137.87</v>
      </c>
      <c r="V206" s="221"/>
      <c r="W206" s="222">
        <v>487.99</v>
      </c>
      <c r="X206" s="223">
        <v>654980</v>
      </c>
      <c r="Y206" s="224">
        <f t="shared" si="25"/>
        <v>497.75</v>
      </c>
      <c r="Z206" s="225">
        <v>58.87</v>
      </c>
      <c r="AA206" s="62">
        <v>79015</v>
      </c>
      <c r="AB206" s="224">
        <f t="shared" si="26"/>
        <v>60.05</v>
      </c>
      <c r="AC206" s="226">
        <v>55.57</v>
      </c>
      <c r="AD206" s="225">
        <v>74586</v>
      </c>
      <c r="AE206" s="224">
        <f t="shared" si="27"/>
        <v>56.68</v>
      </c>
    </row>
    <row r="207" spans="1:31" s="51" customFormat="1" ht="11.5" x14ac:dyDescent="0.25">
      <c r="A207" s="51">
        <f>'FY2016 RPDC '!A203</f>
        <v>202</v>
      </c>
      <c r="B207" s="51">
        <f>'FY2016 RPDC '!B203</f>
        <v>4527</v>
      </c>
      <c r="C207" s="51">
        <f>'FY2016 RPDC '!C203</f>
        <v>4527</v>
      </c>
      <c r="D207" s="56" t="str">
        <f>'FY2016 RPDC '!D203</f>
        <v>MOUNT AYR</v>
      </c>
      <c r="E207" s="97">
        <f>'FY2016 RPDC '!J203</f>
        <v>647</v>
      </c>
      <c r="F207" s="87">
        <f>'FY2016 RPDC '!K203</f>
        <v>6449</v>
      </c>
      <c r="G207" s="87">
        <f>'FY2016 RPDC '!L203</f>
        <v>4172503</v>
      </c>
      <c r="H207" s="87">
        <f>'FY2016 RPDC '!M203</f>
        <v>0</v>
      </c>
      <c r="I207" s="88">
        <f>'FY2016 RPDC '!N203</f>
        <v>4172503</v>
      </c>
      <c r="J207" s="59">
        <v>-335331</v>
      </c>
      <c r="K207" s="58">
        <v>-23532</v>
      </c>
      <c r="L207" s="57">
        <v>158841</v>
      </c>
      <c r="M207" s="201">
        <v>0</v>
      </c>
      <c r="N207" s="57">
        <f>RealAuthFY10!N207</f>
        <v>40837.440000000002</v>
      </c>
      <c r="O207" s="201">
        <f>RealAuthFY10!O207</f>
        <v>0</v>
      </c>
      <c r="P207" s="59">
        <v>0</v>
      </c>
      <c r="Q207" s="59">
        <v>0</v>
      </c>
      <c r="R207" s="58">
        <f t="shared" si="21"/>
        <v>307907.3</v>
      </c>
      <c r="S207" s="59">
        <f t="shared" si="22"/>
        <v>29192.640000000003</v>
      </c>
      <c r="T207" s="58">
        <f t="shared" si="23"/>
        <v>39894.020000000004</v>
      </c>
      <c r="U207" s="59">
        <f t="shared" si="24"/>
        <v>4390312.3999999994</v>
      </c>
      <c r="V207" s="206"/>
      <c r="W207" s="210">
        <v>466.57</v>
      </c>
      <c r="X207" s="211">
        <v>251481</v>
      </c>
      <c r="Y207" s="212">
        <f t="shared" si="25"/>
        <v>475.9</v>
      </c>
      <c r="Z207" s="213">
        <v>44.24</v>
      </c>
      <c r="AA207" s="58">
        <v>23845</v>
      </c>
      <c r="AB207" s="212">
        <f t="shared" si="26"/>
        <v>45.120000000000005</v>
      </c>
      <c r="AC207" s="214">
        <v>60.45</v>
      </c>
      <c r="AD207" s="213">
        <v>32583</v>
      </c>
      <c r="AE207" s="212">
        <f t="shared" si="27"/>
        <v>61.660000000000004</v>
      </c>
    </row>
    <row r="208" spans="1:31" s="51" customFormat="1" ht="11.5" x14ac:dyDescent="0.25">
      <c r="A208" s="51">
        <f>'FY2016 RPDC '!A204</f>
        <v>203</v>
      </c>
      <c r="B208" s="51">
        <f>'FY2016 RPDC '!B204</f>
        <v>4536</v>
      </c>
      <c r="C208" s="51">
        <f>'FY2016 RPDC '!C204</f>
        <v>4536</v>
      </c>
      <c r="D208" s="56" t="str">
        <f>'FY2016 RPDC '!D204</f>
        <v>MOUNT PLEASANT</v>
      </c>
      <c r="E208" s="97">
        <f>'FY2016 RPDC '!J204</f>
        <v>1990.1</v>
      </c>
      <c r="F208" s="87">
        <f>'FY2016 RPDC '!K204</f>
        <v>6446</v>
      </c>
      <c r="G208" s="87">
        <f>'FY2016 RPDC '!L204</f>
        <v>12828184.6</v>
      </c>
      <c r="H208" s="87">
        <f>'FY2016 RPDC '!M204</f>
        <v>0</v>
      </c>
      <c r="I208" s="88">
        <f>'FY2016 RPDC '!N204</f>
        <v>12828184.6</v>
      </c>
      <c r="J208" s="59">
        <v>-201198.6</v>
      </c>
      <c r="K208" s="58">
        <v>-11766</v>
      </c>
      <c r="L208" s="57">
        <v>500055</v>
      </c>
      <c r="M208" s="201">
        <v>70596</v>
      </c>
      <c r="N208" s="57">
        <f>RealAuthFY10!N208</f>
        <v>25898.32</v>
      </c>
      <c r="O208" s="201">
        <f>RealAuthFY10!O208</f>
        <v>0</v>
      </c>
      <c r="P208" s="59">
        <v>0</v>
      </c>
      <c r="Q208" s="59">
        <v>0</v>
      </c>
      <c r="R208" s="58">
        <f t="shared" si="21"/>
        <v>1021518.3299999998</v>
      </c>
      <c r="S208" s="59">
        <f t="shared" si="22"/>
        <v>97037.275999999998</v>
      </c>
      <c r="T208" s="58">
        <f t="shared" si="23"/>
        <v>104838.46799999999</v>
      </c>
      <c r="U208" s="59">
        <f t="shared" si="24"/>
        <v>14435163.394000001</v>
      </c>
      <c r="V208" s="206"/>
      <c r="W208" s="210">
        <v>503.24</v>
      </c>
      <c r="X208" s="211">
        <v>503894</v>
      </c>
      <c r="Y208" s="212">
        <f t="shared" si="25"/>
        <v>513.29999999999995</v>
      </c>
      <c r="Z208" s="213">
        <v>47.8</v>
      </c>
      <c r="AA208" s="58">
        <v>47862</v>
      </c>
      <c r="AB208" s="212">
        <f t="shared" si="26"/>
        <v>48.76</v>
      </c>
      <c r="AC208" s="214">
        <v>51.65</v>
      </c>
      <c r="AD208" s="213">
        <v>51717</v>
      </c>
      <c r="AE208" s="212">
        <f t="shared" si="27"/>
        <v>52.68</v>
      </c>
    </row>
    <row r="209" spans="1:31" s="51" customFormat="1" ht="11.5" x14ac:dyDescent="0.25">
      <c r="A209" s="51">
        <f>'FY2016 RPDC '!A205</f>
        <v>204</v>
      </c>
      <c r="B209" s="51">
        <f>'FY2016 RPDC '!B205</f>
        <v>4554</v>
      </c>
      <c r="C209" s="51">
        <f>'FY2016 RPDC '!C205</f>
        <v>4554</v>
      </c>
      <c r="D209" s="56" t="str">
        <f>'FY2016 RPDC '!D205</f>
        <v>MOUNT VERNON</v>
      </c>
      <c r="E209" s="97">
        <f>'FY2016 RPDC '!J205</f>
        <v>1072.3</v>
      </c>
      <c r="F209" s="87">
        <f>'FY2016 RPDC '!K205</f>
        <v>6446</v>
      </c>
      <c r="G209" s="87">
        <f>'FY2016 RPDC '!L205</f>
        <v>6912045.7999999998</v>
      </c>
      <c r="H209" s="87">
        <f>'FY2016 RPDC '!M205</f>
        <v>129075.27000000048</v>
      </c>
      <c r="I209" s="88">
        <f>'FY2016 RPDC '!N205</f>
        <v>7041121.0700000003</v>
      </c>
      <c r="J209" s="59">
        <v>-223554</v>
      </c>
      <c r="K209" s="58">
        <v>-5883</v>
      </c>
      <c r="L209" s="57">
        <v>305916</v>
      </c>
      <c r="M209" s="201">
        <v>0</v>
      </c>
      <c r="N209" s="57">
        <f>RealAuthFY10!N209</f>
        <v>18226.88</v>
      </c>
      <c r="O209" s="201">
        <f>RealAuthFY10!O209</f>
        <v>0</v>
      </c>
      <c r="P209" s="59">
        <v>0</v>
      </c>
      <c r="Q209" s="59">
        <v>67066.2</v>
      </c>
      <c r="R209" s="58">
        <f t="shared" si="21"/>
        <v>642061.071</v>
      </c>
      <c r="S209" s="59">
        <f t="shared" si="22"/>
        <v>71876.269</v>
      </c>
      <c r="T209" s="58">
        <f t="shared" si="23"/>
        <v>80229.48599999999</v>
      </c>
      <c r="U209" s="59">
        <f t="shared" si="24"/>
        <v>7997059.9760000007</v>
      </c>
      <c r="V209" s="206"/>
      <c r="W209" s="210">
        <v>587.03</v>
      </c>
      <c r="X209" s="211">
        <v>186676</v>
      </c>
      <c r="Y209" s="212">
        <f t="shared" si="25"/>
        <v>598.77</v>
      </c>
      <c r="Z209" s="213">
        <v>65.72</v>
      </c>
      <c r="AA209" s="58">
        <v>20899</v>
      </c>
      <c r="AB209" s="212">
        <f t="shared" si="26"/>
        <v>67.03</v>
      </c>
      <c r="AC209" s="214">
        <v>73.349999999999994</v>
      </c>
      <c r="AD209" s="213">
        <v>23325</v>
      </c>
      <c r="AE209" s="212">
        <f t="shared" si="27"/>
        <v>74.819999999999993</v>
      </c>
    </row>
    <row r="210" spans="1:31" s="51" customFormat="1" ht="11.5" x14ac:dyDescent="0.25">
      <c r="A210" s="51">
        <f>'FY2016 RPDC '!A206</f>
        <v>205</v>
      </c>
      <c r="B210" s="51">
        <f>'FY2016 RPDC '!B206</f>
        <v>4572</v>
      </c>
      <c r="C210" s="51">
        <f>'FY2016 RPDC '!C206</f>
        <v>4572</v>
      </c>
      <c r="D210" s="56" t="str">
        <f>'FY2016 RPDC '!D206</f>
        <v>MURRAY</v>
      </c>
      <c r="E210" s="97">
        <f>'FY2016 RPDC '!J206</f>
        <v>256.39999999999998</v>
      </c>
      <c r="F210" s="87">
        <f>'FY2016 RPDC '!K206</f>
        <v>6446</v>
      </c>
      <c r="G210" s="87">
        <f>'FY2016 RPDC '!L206</f>
        <v>1652754.4</v>
      </c>
      <c r="H210" s="87">
        <f>'FY2016 RPDC '!M206</f>
        <v>87112</v>
      </c>
      <c r="I210" s="88">
        <f>'FY2016 RPDC '!N206</f>
        <v>1739866.4</v>
      </c>
      <c r="J210" s="59">
        <v>-279979</v>
      </c>
      <c r="K210" s="58">
        <v>-11914</v>
      </c>
      <c r="L210" s="57">
        <v>59570</v>
      </c>
      <c r="M210" s="201">
        <v>0</v>
      </c>
      <c r="N210" s="57">
        <f>RealAuthFY10!N210</f>
        <v>15072.36</v>
      </c>
      <c r="O210" s="201">
        <f>RealAuthFY10!O210</f>
        <v>58420</v>
      </c>
      <c r="P210" s="59">
        <v>0</v>
      </c>
      <c r="Q210" s="59">
        <v>21445.200000000001</v>
      </c>
      <c r="R210" s="58">
        <f t="shared" si="21"/>
        <v>144322</v>
      </c>
      <c r="S210" s="59">
        <f t="shared" si="22"/>
        <v>12689</v>
      </c>
      <c r="T210" s="58">
        <f t="shared" si="23"/>
        <v>16672</v>
      </c>
      <c r="U210" s="59">
        <f t="shared" si="24"/>
        <v>1776163.96</v>
      </c>
      <c r="V210" s="206"/>
      <c r="W210" s="210">
        <v>513.41999999999996</v>
      </c>
      <c r="X210" s="211">
        <v>144322</v>
      </c>
      <c r="Y210" s="212">
        <f t="shared" si="25"/>
        <v>523.68999999999994</v>
      </c>
      <c r="Z210" s="213">
        <v>45.14</v>
      </c>
      <c r="AA210" s="58">
        <v>12689</v>
      </c>
      <c r="AB210" s="212">
        <f t="shared" si="26"/>
        <v>46.04</v>
      </c>
      <c r="AC210" s="214">
        <v>59.31</v>
      </c>
      <c r="AD210" s="213">
        <v>16672</v>
      </c>
      <c r="AE210" s="212">
        <f t="shared" si="27"/>
        <v>60.5</v>
      </c>
    </row>
    <row r="211" spans="1:31" s="51" customFormat="1" ht="11.5" x14ac:dyDescent="0.25">
      <c r="A211" s="51">
        <f>'FY2016 RPDC '!A207</f>
        <v>206</v>
      </c>
      <c r="B211" s="51">
        <f>'FY2016 RPDC '!B207</f>
        <v>4581</v>
      </c>
      <c r="C211" s="51">
        <f>'FY2016 RPDC '!C207</f>
        <v>4581</v>
      </c>
      <c r="D211" s="60" t="str">
        <f>'FY2016 RPDC '!D207</f>
        <v>MUSCATINE</v>
      </c>
      <c r="E211" s="100">
        <f>'FY2016 RPDC '!J207</f>
        <v>5328.4</v>
      </c>
      <c r="F211" s="89">
        <f>'FY2016 RPDC '!K207</f>
        <v>6446</v>
      </c>
      <c r="G211" s="89">
        <f>'FY2016 RPDC '!L207</f>
        <v>34346866.399999999</v>
      </c>
      <c r="H211" s="89">
        <f>'FY2016 RPDC '!M207</f>
        <v>15808.10000000149</v>
      </c>
      <c r="I211" s="90">
        <f>'FY2016 RPDC '!N207</f>
        <v>34362674.5</v>
      </c>
      <c r="J211" s="63">
        <v>-94128</v>
      </c>
      <c r="K211" s="62">
        <v>-582417</v>
      </c>
      <c r="L211" s="61">
        <v>111777</v>
      </c>
      <c r="M211" s="220">
        <v>0</v>
      </c>
      <c r="N211" s="61">
        <f>RealAuthFY10!N211</f>
        <v>0</v>
      </c>
      <c r="O211" s="220">
        <f>RealAuthFY10!O211</f>
        <v>0</v>
      </c>
      <c r="P211" s="63">
        <v>1294.26</v>
      </c>
      <c r="Q211" s="63">
        <v>0</v>
      </c>
      <c r="R211" s="62">
        <f t="shared" si="21"/>
        <v>2795811.4799999995</v>
      </c>
      <c r="S211" s="63">
        <f t="shared" si="22"/>
        <v>304091.788</v>
      </c>
      <c r="T211" s="62">
        <f t="shared" si="23"/>
        <v>417480.14</v>
      </c>
      <c r="U211" s="63">
        <f t="shared" si="24"/>
        <v>37316584.167999998</v>
      </c>
      <c r="V211" s="221"/>
      <c r="W211" s="222">
        <v>514.41</v>
      </c>
      <c r="X211" s="223">
        <v>111627</v>
      </c>
      <c r="Y211" s="224">
        <f t="shared" si="25"/>
        <v>524.69999999999993</v>
      </c>
      <c r="Z211" s="225">
        <v>55.95</v>
      </c>
      <c r="AA211" s="62">
        <v>12141</v>
      </c>
      <c r="AB211" s="224">
        <f t="shared" si="26"/>
        <v>57.07</v>
      </c>
      <c r="AC211" s="226">
        <v>76.81</v>
      </c>
      <c r="AD211" s="225">
        <v>16668</v>
      </c>
      <c r="AE211" s="224">
        <f t="shared" si="27"/>
        <v>78.350000000000009</v>
      </c>
    </row>
    <row r="212" spans="1:31" s="51" customFormat="1" ht="11.5" x14ac:dyDescent="0.25">
      <c r="A212" s="51">
        <f>'FY2016 RPDC '!A208</f>
        <v>207</v>
      </c>
      <c r="B212" s="51">
        <f>'FY2016 RPDC '!B208</f>
        <v>4599</v>
      </c>
      <c r="C212" s="51">
        <f>'FY2016 RPDC '!C208</f>
        <v>4599</v>
      </c>
      <c r="D212" s="56" t="str">
        <f>'FY2016 RPDC '!D208</f>
        <v>NASHUA-PLAINFIELD</v>
      </c>
      <c r="E212" s="97">
        <f>'FY2016 RPDC '!J208</f>
        <v>624.4</v>
      </c>
      <c r="F212" s="87">
        <f>'FY2016 RPDC '!K208</f>
        <v>6558</v>
      </c>
      <c r="G212" s="87">
        <f>'FY2016 RPDC '!L208</f>
        <v>4094815.1999999997</v>
      </c>
      <c r="H212" s="87">
        <f>'FY2016 RPDC '!M208</f>
        <v>134437.59000000032</v>
      </c>
      <c r="I212" s="88">
        <f>'FY2016 RPDC '!N208</f>
        <v>4229252.79</v>
      </c>
      <c r="J212" s="59">
        <v>-141192</v>
      </c>
      <c r="K212" s="58">
        <v>-11766</v>
      </c>
      <c r="L212" s="57">
        <v>141192</v>
      </c>
      <c r="M212" s="201">
        <v>5883</v>
      </c>
      <c r="N212" s="57">
        <f>RealAuthFY10!N212</f>
        <v>9574.8799999999992</v>
      </c>
      <c r="O212" s="201">
        <f>RealAuthFY10!O212</f>
        <v>46144</v>
      </c>
      <c r="P212" s="59">
        <v>0</v>
      </c>
      <c r="Q212" s="59">
        <v>52947</v>
      </c>
      <c r="R212" s="58">
        <f t="shared" si="21"/>
        <v>359960.35599999997</v>
      </c>
      <c r="S212" s="59">
        <f t="shared" si="22"/>
        <v>36477.447999999997</v>
      </c>
      <c r="T212" s="58">
        <f t="shared" si="23"/>
        <v>41185.424000000006</v>
      </c>
      <c r="U212" s="59">
        <f t="shared" si="24"/>
        <v>4769658.8979999991</v>
      </c>
      <c r="V212" s="206"/>
      <c r="W212" s="210">
        <v>565.19000000000005</v>
      </c>
      <c r="X212" s="211">
        <v>128016</v>
      </c>
      <c r="Y212" s="212">
        <f t="shared" si="25"/>
        <v>576.49</v>
      </c>
      <c r="Z212" s="213">
        <v>57.27</v>
      </c>
      <c r="AA212" s="58">
        <v>12972</v>
      </c>
      <c r="AB212" s="212">
        <f t="shared" si="26"/>
        <v>58.42</v>
      </c>
      <c r="AC212" s="214">
        <v>64.67</v>
      </c>
      <c r="AD212" s="213">
        <v>14648</v>
      </c>
      <c r="AE212" s="212">
        <f t="shared" si="27"/>
        <v>65.960000000000008</v>
      </c>
    </row>
    <row r="213" spans="1:31" s="51" customFormat="1" ht="11.5" x14ac:dyDescent="0.25">
      <c r="A213" s="51">
        <f>'FY2016 RPDC '!A209</f>
        <v>208</v>
      </c>
      <c r="B213" s="51">
        <f>'FY2016 RPDC '!B209</f>
        <v>4617</v>
      </c>
      <c r="C213" s="51">
        <f>'FY2016 RPDC '!C209</f>
        <v>4617</v>
      </c>
      <c r="D213" s="56" t="str">
        <f>'FY2016 RPDC '!D209</f>
        <v>NEVADA</v>
      </c>
      <c r="E213" s="97">
        <f>'FY2016 RPDC '!J209</f>
        <v>1572.6</v>
      </c>
      <c r="F213" s="87">
        <f>'FY2016 RPDC '!K209</f>
        <v>6446</v>
      </c>
      <c r="G213" s="87">
        <f>'FY2016 RPDC '!L209</f>
        <v>10136979.6</v>
      </c>
      <c r="H213" s="87">
        <f>'FY2016 RPDC '!M209</f>
        <v>0</v>
      </c>
      <c r="I213" s="88">
        <f>'FY2016 RPDC '!N209</f>
        <v>10136979.6</v>
      </c>
      <c r="J213" s="59">
        <v>-164808</v>
      </c>
      <c r="K213" s="58">
        <v>-5886</v>
      </c>
      <c r="L213" s="57">
        <v>176580</v>
      </c>
      <c r="M213" s="201">
        <v>111834</v>
      </c>
      <c r="N213" s="57">
        <f>RealAuthFY10!N213</f>
        <v>6232.68</v>
      </c>
      <c r="O213" s="201">
        <f>RealAuthFY10!O213</f>
        <v>62499.93</v>
      </c>
      <c r="P213" s="59">
        <v>3884.76</v>
      </c>
      <c r="Q213" s="59">
        <v>137732.4</v>
      </c>
      <c r="R213" s="58">
        <f t="shared" si="21"/>
        <v>924452.91</v>
      </c>
      <c r="S213" s="59">
        <f t="shared" si="22"/>
        <v>116419.57799999999</v>
      </c>
      <c r="T213" s="58">
        <f t="shared" si="23"/>
        <v>105914.60999999999</v>
      </c>
      <c r="U213" s="59">
        <f t="shared" si="24"/>
        <v>11611836.467999998</v>
      </c>
      <c r="V213" s="206"/>
      <c r="W213" s="210">
        <v>576.32000000000005</v>
      </c>
      <c r="X213" s="211">
        <v>361641</v>
      </c>
      <c r="Y213" s="212">
        <f t="shared" si="25"/>
        <v>587.85</v>
      </c>
      <c r="Z213" s="213">
        <v>72.58</v>
      </c>
      <c r="AA213" s="58">
        <v>45544</v>
      </c>
      <c r="AB213" s="212">
        <f t="shared" si="26"/>
        <v>74.03</v>
      </c>
      <c r="AC213" s="214">
        <v>66.03</v>
      </c>
      <c r="AD213" s="213">
        <v>41434</v>
      </c>
      <c r="AE213" s="212">
        <f t="shared" si="27"/>
        <v>67.349999999999994</v>
      </c>
    </row>
    <row r="214" spans="1:31" s="51" customFormat="1" ht="11.5" x14ac:dyDescent="0.25">
      <c r="A214" s="51">
        <f>'FY2016 RPDC '!A210</f>
        <v>209</v>
      </c>
      <c r="B214" s="51">
        <f>'FY2016 RPDC '!B210</f>
        <v>4662</v>
      </c>
      <c r="C214" s="51">
        <f>'FY2016 RPDC '!C210</f>
        <v>4662</v>
      </c>
      <c r="D214" s="56" t="str">
        <f>'FY2016 RPDC '!D210</f>
        <v>NEW HAMPTON</v>
      </c>
      <c r="E214" s="97">
        <f>'FY2016 RPDC '!J210</f>
        <v>970.3</v>
      </c>
      <c r="F214" s="87">
        <f>'FY2016 RPDC '!K210</f>
        <v>6446</v>
      </c>
      <c r="G214" s="87">
        <f>'FY2016 RPDC '!L210</f>
        <v>6254553.7999999998</v>
      </c>
      <c r="H214" s="87">
        <f>'FY2016 RPDC '!M210</f>
        <v>60015.69000000041</v>
      </c>
      <c r="I214" s="88">
        <f>'FY2016 RPDC '!N210</f>
        <v>6314569.4900000002</v>
      </c>
      <c r="J214" s="59">
        <v>-316505.39999999997</v>
      </c>
      <c r="K214" s="58">
        <v>-35298</v>
      </c>
      <c r="L214" s="57">
        <v>831267.9</v>
      </c>
      <c r="M214" s="201">
        <v>123543</v>
      </c>
      <c r="N214" s="57">
        <f>RealAuthFY10!N214</f>
        <v>33166</v>
      </c>
      <c r="O214" s="201">
        <f>RealAuthFY10!O214</f>
        <v>0</v>
      </c>
      <c r="P214" s="59">
        <v>76361.34</v>
      </c>
      <c r="Q214" s="59">
        <v>0</v>
      </c>
      <c r="R214" s="58">
        <f t="shared" si="21"/>
        <v>1039831</v>
      </c>
      <c r="S214" s="59">
        <f t="shared" si="22"/>
        <v>125201</v>
      </c>
      <c r="T214" s="58">
        <f t="shared" si="23"/>
        <v>140281</v>
      </c>
      <c r="U214" s="59">
        <f t="shared" si="24"/>
        <v>8332417.3300000001</v>
      </c>
      <c r="V214" s="206"/>
      <c r="W214" s="210">
        <v>487.52</v>
      </c>
      <c r="X214" s="211">
        <v>1039831</v>
      </c>
      <c r="Y214" s="212">
        <f t="shared" si="25"/>
        <v>497.27</v>
      </c>
      <c r="Z214" s="213">
        <v>58.7</v>
      </c>
      <c r="AA214" s="58">
        <v>125201</v>
      </c>
      <c r="AB214" s="212">
        <f t="shared" si="26"/>
        <v>59.870000000000005</v>
      </c>
      <c r="AC214" s="214">
        <v>65.77</v>
      </c>
      <c r="AD214" s="213">
        <v>140281</v>
      </c>
      <c r="AE214" s="212">
        <f t="shared" si="27"/>
        <v>67.089999999999989</v>
      </c>
    </row>
    <row r="215" spans="1:31" s="51" customFormat="1" ht="11.5" x14ac:dyDescent="0.25">
      <c r="A215" s="51">
        <f>'FY2016 RPDC '!A211</f>
        <v>210</v>
      </c>
      <c r="B215" s="51">
        <f>'FY2016 RPDC '!B211</f>
        <v>4689</v>
      </c>
      <c r="C215" s="51">
        <f>'FY2016 RPDC '!C211</f>
        <v>4689</v>
      </c>
      <c r="D215" s="56" t="str">
        <f>'FY2016 RPDC '!D211</f>
        <v>NEW LONDON</v>
      </c>
      <c r="E215" s="97">
        <f>'FY2016 RPDC '!J211</f>
        <v>490.9</v>
      </c>
      <c r="F215" s="87">
        <f>'FY2016 RPDC '!K211</f>
        <v>6446</v>
      </c>
      <c r="G215" s="87">
        <f>'FY2016 RPDC '!L211</f>
        <v>3164341.4</v>
      </c>
      <c r="H215" s="87">
        <f>'FY2016 RPDC '!M211</f>
        <v>215730.66000000015</v>
      </c>
      <c r="I215" s="88">
        <f>'FY2016 RPDC '!N211</f>
        <v>3380072.06</v>
      </c>
      <c r="J215" s="59">
        <v>-301797.89999999997</v>
      </c>
      <c r="K215" s="58">
        <v>-76479</v>
      </c>
      <c r="L215" s="57">
        <v>1369562.4000000001</v>
      </c>
      <c r="M215" s="201">
        <v>0</v>
      </c>
      <c r="N215" s="57">
        <f>RealAuthFY10!N215</f>
        <v>15862</v>
      </c>
      <c r="O215" s="201">
        <f>RealAuthFY10!O215</f>
        <v>0</v>
      </c>
      <c r="P215" s="59">
        <v>1294.26</v>
      </c>
      <c r="Q215" s="59">
        <v>0</v>
      </c>
      <c r="R215" s="58">
        <f t="shared" si="21"/>
        <v>538268</v>
      </c>
      <c r="S215" s="59">
        <f t="shared" si="22"/>
        <v>60755</v>
      </c>
      <c r="T215" s="58">
        <f t="shared" si="23"/>
        <v>65999</v>
      </c>
      <c r="U215" s="59">
        <f t="shared" si="24"/>
        <v>5053535.82</v>
      </c>
      <c r="V215" s="206"/>
      <c r="W215" s="210">
        <v>502.96</v>
      </c>
      <c r="X215" s="211">
        <v>538268</v>
      </c>
      <c r="Y215" s="212">
        <f t="shared" si="25"/>
        <v>513.02</v>
      </c>
      <c r="Z215" s="213">
        <v>56.77</v>
      </c>
      <c r="AA215" s="58">
        <v>60755</v>
      </c>
      <c r="AB215" s="212">
        <f t="shared" si="26"/>
        <v>57.910000000000004</v>
      </c>
      <c r="AC215" s="214">
        <v>61.67</v>
      </c>
      <c r="AD215" s="213">
        <v>65999</v>
      </c>
      <c r="AE215" s="212">
        <f t="shared" si="27"/>
        <v>62.9</v>
      </c>
    </row>
    <row r="216" spans="1:31" s="51" customFormat="1" ht="11.5" x14ac:dyDescent="0.25">
      <c r="A216" s="51">
        <f>'FY2016 RPDC '!A212</f>
        <v>211</v>
      </c>
      <c r="B216" s="51">
        <f>'FY2016 RPDC '!B212</f>
        <v>4644</v>
      </c>
      <c r="C216" s="51">
        <f>'FY2016 RPDC '!C212</f>
        <v>4644</v>
      </c>
      <c r="D216" s="60" t="str">
        <f>'FY2016 RPDC '!D212</f>
        <v>NEWELL-FONDA</v>
      </c>
      <c r="E216" s="100">
        <f>'FY2016 RPDC '!J212</f>
        <v>463.8</v>
      </c>
      <c r="F216" s="89">
        <f>'FY2016 RPDC '!K212</f>
        <v>6535</v>
      </c>
      <c r="G216" s="89">
        <f>'FY2016 RPDC '!L212</f>
        <v>3030933</v>
      </c>
      <c r="H216" s="89">
        <f>'FY2016 RPDC '!M212</f>
        <v>103015.18999999994</v>
      </c>
      <c r="I216" s="90">
        <f>'FY2016 RPDC '!N212</f>
        <v>3133948.19</v>
      </c>
      <c r="J216" s="63">
        <v>-111777</v>
      </c>
      <c r="K216" s="62">
        <v>-47064</v>
      </c>
      <c r="L216" s="61">
        <v>265911.60000000003</v>
      </c>
      <c r="M216" s="220">
        <v>11766</v>
      </c>
      <c r="N216" s="61">
        <f>RealAuthFY10!N216</f>
        <v>7613.76</v>
      </c>
      <c r="O216" s="220">
        <f>RealAuthFY10!O216</f>
        <v>57680</v>
      </c>
      <c r="P216" s="63">
        <v>2588.52</v>
      </c>
      <c r="Q216" s="63">
        <v>88245</v>
      </c>
      <c r="R216" s="62">
        <f t="shared" si="21"/>
        <v>284986.54799999995</v>
      </c>
      <c r="S216" s="63">
        <f t="shared" si="22"/>
        <v>27902.207999999999</v>
      </c>
      <c r="T216" s="62">
        <f t="shared" si="23"/>
        <v>34771.086000000003</v>
      </c>
      <c r="U216" s="63">
        <f t="shared" si="24"/>
        <v>3756571.912</v>
      </c>
      <c r="V216" s="221"/>
      <c r="W216" s="222">
        <v>602.41</v>
      </c>
      <c r="X216" s="223">
        <v>168675</v>
      </c>
      <c r="Y216" s="224">
        <f t="shared" si="25"/>
        <v>614.45999999999992</v>
      </c>
      <c r="Z216" s="225">
        <v>58.98</v>
      </c>
      <c r="AA216" s="62">
        <v>16514</v>
      </c>
      <c r="AB216" s="224">
        <f t="shared" si="26"/>
        <v>60.16</v>
      </c>
      <c r="AC216" s="226">
        <v>73.5</v>
      </c>
      <c r="AD216" s="225">
        <v>20580</v>
      </c>
      <c r="AE216" s="224">
        <f t="shared" si="27"/>
        <v>74.97</v>
      </c>
    </row>
    <row r="217" spans="1:31" s="51" customFormat="1" ht="11.5" x14ac:dyDescent="0.25">
      <c r="A217" s="51">
        <f>'FY2016 RPDC '!A213</f>
        <v>212</v>
      </c>
      <c r="B217" s="51">
        <f>'FY2016 RPDC '!B213</f>
        <v>4725</v>
      </c>
      <c r="C217" s="51">
        <f>'FY2016 RPDC '!C213</f>
        <v>4725</v>
      </c>
      <c r="D217" s="56" t="str">
        <f>'FY2016 RPDC '!D213</f>
        <v>NEWTON</v>
      </c>
      <c r="E217" s="97">
        <f>'FY2016 RPDC '!J213</f>
        <v>2954.1</v>
      </c>
      <c r="F217" s="87">
        <f>'FY2016 RPDC '!K213</f>
        <v>6446</v>
      </c>
      <c r="G217" s="87">
        <f>'FY2016 RPDC '!L213</f>
        <v>19042128.599999998</v>
      </c>
      <c r="H217" s="87">
        <f>'FY2016 RPDC '!M213</f>
        <v>264211.28000000119</v>
      </c>
      <c r="I217" s="88">
        <f>'FY2016 RPDC '!N213</f>
        <v>19306339.879999999</v>
      </c>
      <c r="J217" s="59">
        <v>-988932.29999999993</v>
      </c>
      <c r="K217" s="58">
        <v>-64713</v>
      </c>
      <c r="L217" s="57">
        <v>424752.60000000003</v>
      </c>
      <c r="M217" s="201">
        <v>52947</v>
      </c>
      <c r="N217" s="57">
        <f>RealAuthFY10!N217</f>
        <v>131222</v>
      </c>
      <c r="O217" s="201">
        <f>RealAuthFY10!O217</f>
        <v>0</v>
      </c>
      <c r="P217" s="59">
        <v>266617.56</v>
      </c>
      <c r="Q217" s="59">
        <v>829503</v>
      </c>
      <c r="R217" s="58">
        <f t="shared" si="21"/>
        <v>2655083</v>
      </c>
      <c r="S217" s="59">
        <f t="shared" si="22"/>
        <v>288357</v>
      </c>
      <c r="T217" s="58">
        <f t="shared" si="23"/>
        <v>360720</v>
      </c>
      <c r="U217" s="59">
        <f t="shared" si="24"/>
        <v>23261896.739999998</v>
      </c>
      <c r="V217" s="206"/>
      <c r="W217" s="210">
        <v>484.69</v>
      </c>
      <c r="X217" s="211">
        <v>2655083</v>
      </c>
      <c r="Y217" s="212">
        <f t="shared" si="25"/>
        <v>494.38</v>
      </c>
      <c r="Z217" s="213">
        <v>52.64</v>
      </c>
      <c r="AA217" s="58">
        <v>288357</v>
      </c>
      <c r="AB217" s="212">
        <f t="shared" si="26"/>
        <v>53.69</v>
      </c>
      <c r="AC217" s="214">
        <v>65.849999999999994</v>
      </c>
      <c r="AD217" s="213">
        <v>360720</v>
      </c>
      <c r="AE217" s="212">
        <f t="shared" si="27"/>
        <v>67.169999999999987</v>
      </c>
    </row>
    <row r="218" spans="1:31" s="51" customFormat="1" ht="11.5" x14ac:dyDescent="0.25">
      <c r="A218" s="51">
        <f>'FY2016 RPDC '!A214</f>
        <v>213</v>
      </c>
      <c r="B218" s="51">
        <f>'FY2016 RPDC '!B214</f>
        <v>2673</v>
      </c>
      <c r="C218" s="51">
        <f>'FY2016 RPDC '!C214</f>
        <v>2673</v>
      </c>
      <c r="D218" s="56" t="str">
        <f>'FY2016 RPDC '!D214</f>
        <v>NODAWAY VALLEY</v>
      </c>
      <c r="E218" s="97">
        <f>'FY2016 RPDC '!J214</f>
        <v>668.6</v>
      </c>
      <c r="F218" s="87">
        <f>'FY2016 RPDC '!K214</f>
        <v>6483</v>
      </c>
      <c r="G218" s="87">
        <f>'FY2016 RPDC '!L214</f>
        <v>4334533.8</v>
      </c>
      <c r="H218" s="87">
        <f>'FY2016 RPDC '!M214</f>
        <v>45585.720000000671</v>
      </c>
      <c r="I218" s="88">
        <f>'FY2016 RPDC '!N214</f>
        <v>4380119.5200000005</v>
      </c>
      <c r="J218" s="59">
        <v>-269775</v>
      </c>
      <c r="K218" s="58">
        <v>-17985</v>
      </c>
      <c r="L218" s="57">
        <v>149875</v>
      </c>
      <c r="M218" s="201">
        <v>0</v>
      </c>
      <c r="N218" s="57">
        <f>RealAuthFY10!N218</f>
        <v>4116</v>
      </c>
      <c r="O218" s="201">
        <f>RealAuthFY10!O218</f>
        <v>0</v>
      </c>
      <c r="P218" s="59">
        <v>0</v>
      </c>
      <c r="Q218" s="59">
        <v>133089</v>
      </c>
      <c r="R218" s="58">
        <f t="shared" si="21"/>
        <v>344336</v>
      </c>
      <c r="S218" s="59">
        <f t="shared" si="22"/>
        <v>39125</v>
      </c>
      <c r="T218" s="58">
        <f t="shared" si="23"/>
        <v>32959</v>
      </c>
      <c r="U218" s="59">
        <f t="shared" si="24"/>
        <v>4795859.5200000005</v>
      </c>
      <c r="V218" s="206"/>
      <c r="W218" s="210">
        <v>484.23</v>
      </c>
      <c r="X218" s="211">
        <v>344336</v>
      </c>
      <c r="Y218" s="212">
        <f t="shared" si="25"/>
        <v>493.91</v>
      </c>
      <c r="Z218" s="213">
        <v>55.02</v>
      </c>
      <c r="AA218" s="58">
        <v>39125</v>
      </c>
      <c r="AB218" s="212">
        <f t="shared" si="26"/>
        <v>56.120000000000005</v>
      </c>
      <c r="AC218" s="214">
        <v>46.35</v>
      </c>
      <c r="AD218" s="213">
        <v>32959</v>
      </c>
      <c r="AE218" s="212">
        <f t="shared" si="27"/>
        <v>47.28</v>
      </c>
    </row>
    <row r="219" spans="1:31" s="51" customFormat="1" ht="11.5" x14ac:dyDescent="0.25">
      <c r="A219" s="51">
        <f>'FY2016 RPDC '!A215</f>
        <v>214</v>
      </c>
      <c r="B219" s="51">
        <f>'FY2016 RPDC '!B215</f>
        <v>153</v>
      </c>
      <c r="C219" s="51">
        <f>'FY2016 RPDC '!C215</f>
        <v>153</v>
      </c>
      <c r="D219" s="56" t="str">
        <f>'FY2016 RPDC '!D215</f>
        <v>NORTH BUTLER</v>
      </c>
      <c r="E219" s="97">
        <f>'FY2016 RPDC '!J215</f>
        <v>641.1</v>
      </c>
      <c r="F219" s="87">
        <f>'FY2016 RPDC '!K215</f>
        <v>6533</v>
      </c>
      <c r="G219" s="87">
        <f>'FY2016 RPDC '!L215</f>
        <v>4188306.3000000003</v>
      </c>
      <c r="H219" s="87">
        <f>'FY2016 RPDC '!M215</f>
        <v>0</v>
      </c>
      <c r="I219" s="88">
        <f>'FY2016 RPDC '!N215</f>
        <v>4188306.3000000003</v>
      </c>
      <c r="J219" s="59">
        <v>-410045.10000000003</v>
      </c>
      <c r="K219" s="58">
        <v>-35298</v>
      </c>
      <c r="L219" s="57">
        <v>466521.89999999997</v>
      </c>
      <c r="M219" s="201">
        <v>17649</v>
      </c>
      <c r="N219" s="57">
        <f>RealAuthFY10!N219</f>
        <v>59929.520000000004</v>
      </c>
      <c r="O219" s="201">
        <f>RealAuthFY10!O219</f>
        <v>0</v>
      </c>
      <c r="P219" s="59">
        <v>27179.46</v>
      </c>
      <c r="Q219" s="59">
        <v>321211.8</v>
      </c>
      <c r="R219" s="58">
        <f t="shared" si="21"/>
        <v>738984</v>
      </c>
      <c r="S219" s="59">
        <f t="shared" si="22"/>
        <v>90574</v>
      </c>
      <c r="T219" s="58">
        <f t="shared" si="23"/>
        <v>102229</v>
      </c>
      <c r="U219" s="59">
        <f t="shared" si="24"/>
        <v>5567241.8799999999</v>
      </c>
      <c r="V219" s="206"/>
      <c r="W219" s="210">
        <v>493.94</v>
      </c>
      <c r="X219" s="211">
        <v>738984</v>
      </c>
      <c r="Y219" s="212">
        <f t="shared" si="25"/>
        <v>503.82</v>
      </c>
      <c r="Z219" s="213">
        <v>60.54</v>
      </c>
      <c r="AA219" s="58">
        <v>90574</v>
      </c>
      <c r="AB219" s="212">
        <f t="shared" si="26"/>
        <v>61.75</v>
      </c>
      <c r="AC219" s="214">
        <v>68.33</v>
      </c>
      <c r="AD219" s="213">
        <v>102229</v>
      </c>
      <c r="AE219" s="212">
        <f t="shared" si="27"/>
        <v>69.7</v>
      </c>
    </row>
    <row r="220" spans="1:31" s="51" customFormat="1" ht="11.5" x14ac:dyDescent="0.25">
      <c r="A220" s="51">
        <f>'FY2016 RPDC '!A216</f>
        <v>215</v>
      </c>
      <c r="B220" s="51">
        <f>'FY2016 RPDC '!B216</f>
        <v>3691</v>
      </c>
      <c r="C220" s="51">
        <f>'FY2016 RPDC '!C216</f>
        <v>3691</v>
      </c>
      <c r="D220" s="56" t="str">
        <f>'FY2016 RPDC '!D216</f>
        <v>NORTH CEDAR</v>
      </c>
      <c r="E220" s="97">
        <f>'FY2016 RPDC '!J216</f>
        <v>863.9</v>
      </c>
      <c r="F220" s="87">
        <f>'FY2016 RPDC '!K216</f>
        <v>6487</v>
      </c>
      <c r="G220" s="87">
        <f>'FY2016 RPDC '!L216</f>
        <v>5604119.2999999998</v>
      </c>
      <c r="H220" s="87">
        <f>'FY2016 RPDC '!M216</f>
        <v>0</v>
      </c>
      <c r="I220" s="88">
        <f>'FY2016 RPDC '!N216</f>
        <v>5604119.2999999998</v>
      </c>
      <c r="J220" s="59">
        <v>-235320</v>
      </c>
      <c r="K220" s="58">
        <v>-52947</v>
      </c>
      <c r="L220" s="57">
        <v>258852</v>
      </c>
      <c r="M220" s="201">
        <v>0</v>
      </c>
      <c r="N220" s="57">
        <f>RealAuthFY10!N220</f>
        <v>17188.64</v>
      </c>
      <c r="O220" s="201">
        <f>RealAuthFY10!O220</f>
        <v>0</v>
      </c>
      <c r="P220" s="59">
        <v>9059.82</v>
      </c>
      <c r="Q220" s="59">
        <v>0</v>
      </c>
      <c r="R220" s="58">
        <f t="shared" si="21"/>
        <v>549269</v>
      </c>
      <c r="S220" s="59">
        <f t="shared" si="22"/>
        <v>60679</v>
      </c>
      <c r="T220" s="58">
        <f t="shared" si="23"/>
        <v>46874</v>
      </c>
      <c r="U220" s="59">
        <f t="shared" si="24"/>
        <v>6257774.7599999998</v>
      </c>
      <c r="V220" s="206"/>
      <c r="W220" s="210">
        <v>502.12</v>
      </c>
      <c r="X220" s="211">
        <v>549269</v>
      </c>
      <c r="Y220" s="212">
        <f t="shared" si="25"/>
        <v>512.16</v>
      </c>
      <c r="Z220" s="213">
        <v>55.47</v>
      </c>
      <c r="AA220" s="58">
        <v>60679</v>
      </c>
      <c r="AB220" s="212">
        <f t="shared" si="26"/>
        <v>56.58</v>
      </c>
      <c r="AC220" s="214">
        <v>42.85</v>
      </c>
      <c r="AD220" s="213">
        <v>46874</v>
      </c>
      <c r="AE220" s="212">
        <f t="shared" si="27"/>
        <v>43.71</v>
      </c>
    </row>
    <row r="221" spans="1:31" s="51" customFormat="1" ht="11.5" x14ac:dyDescent="0.25">
      <c r="A221" s="51">
        <f>'FY2016 RPDC '!A217</f>
        <v>216</v>
      </c>
      <c r="B221" s="51">
        <f>'FY2016 RPDC '!B217</f>
        <v>4774</v>
      </c>
      <c r="C221" s="51">
        <f>'FY2016 RPDC '!C217</f>
        <v>4774</v>
      </c>
      <c r="D221" s="60" t="str">
        <f>'FY2016 RPDC '!D217</f>
        <v>NORTH FAYETTE</v>
      </c>
      <c r="E221" s="100">
        <f>'FY2016 RPDC '!J217</f>
        <v>814</v>
      </c>
      <c r="F221" s="89">
        <f>'FY2016 RPDC '!K217</f>
        <v>6568</v>
      </c>
      <c r="G221" s="89">
        <f>'FY2016 RPDC '!L217</f>
        <v>5346352</v>
      </c>
      <c r="H221" s="89">
        <f>'FY2016 RPDC '!M217</f>
        <v>112197.04000000004</v>
      </c>
      <c r="I221" s="90">
        <f>'FY2016 RPDC '!N217</f>
        <v>5458549.04</v>
      </c>
      <c r="J221" s="63">
        <v>-305327.7</v>
      </c>
      <c r="K221" s="62">
        <v>-11766</v>
      </c>
      <c r="L221" s="61">
        <v>264735</v>
      </c>
      <c r="M221" s="220">
        <v>5883</v>
      </c>
      <c r="N221" s="61">
        <f>RealAuthFY10!N221</f>
        <v>17765.439999999999</v>
      </c>
      <c r="O221" s="220">
        <f>RealAuthFY10!O221</f>
        <v>0</v>
      </c>
      <c r="P221" s="63">
        <v>0</v>
      </c>
      <c r="Q221" s="63">
        <v>0</v>
      </c>
      <c r="R221" s="62">
        <f t="shared" si="21"/>
        <v>430239.70000000007</v>
      </c>
      <c r="S221" s="63">
        <f t="shared" si="22"/>
        <v>44737.440000000002</v>
      </c>
      <c r="T221" s="62">
        <f t="shared" si="23"/>
        <v>50980.82</v>
      </c>
      <c r="U221" s="63">
        <f t="shared" si="24"/>
        <v>5955796.7400000012</v>
      </c>
      <c r="V221" s="221"/>
      <c r="W221" s="222">
        <v>518.19000000000005</v>
      </c>
      <c r="X221" s="223">
        <v>286300</v>
      </c>
      <c r="Y221" s="224">
        <f t="shared" si="25"/>
        <v>528.55000000000007</v>
      </c>
      <c r="Z221" s="225">
        <v>53.88</v>
      </c>
      <c r="AA221" s="62">
        <v>29769</v>
      </c>
      <c r="AB221" s="224">
        <f t="shared" si="26"/>
        <v>54.96</v>
      </c>
      <c r="AC221" s="226">
        <v>61.4</v>
      </c>
      <c r="AD221" s="225">
        <v>33924</v>
      </c>
      <c r="AE221" s="224">
        <f t="shared" si="27"/>
        <v>62.629999999999995</v>
      </c>
    </row>
    <row r="222" spans="1:31" s="51" customFormat="1" ht="11.5" x14ac:dyDescent="0.25">
      <c r="A222" s="51">
        <f>'FY2016 RPDC '!A218</f>
        <v>217</v>
      </c>
      <c r="B222" s="51">
        <f>'FY2016 RPDC '!B218</f>
        <v>873</v>
      </c>
      <c r="C222" s="51">
        <f>'FY2016 RPDC '!C218</f>
        <v>873</v>
      </c>
      <c r="D222" s="56" t="str">
        <f>'FY2016 RPDC '!D218</f>
        <v>NORTH IOWA</v>
      </c>
      <c r="E222" s="97">
        <f>'FY2016 RPDC '!J218</f>
        <v>470.9</v>
      </c>
      <c r="F222" s="87">
        <f>'FY2016 RPDC '!K218</f>
        <v>6555</v>
      </c>
      <c r="G222" s="87">
        <f>'FY2016 RPDC '!L218</f>
        <v>3086749.5</v>
      </c>
      <c r="H222" s="87">
        <f>'FY2016 RPDC '!M218</f>
        <v>0</v>
      </c>
      <c r="I222" s="88">
        <f>'FY2016 RPDC '!N218</f>
        <v>3086749.5</v>
      </c>
      <c r="J222" s="59">
        <v>-131384</v>
      </c>
      <c r="K222" s="58">
        <v>-17916</v>
      </c>
      <c r="L222" s="57">
        <v>131384</v>
      </c>
      <c r="M222" s="201">
        <v>0</v>
      </c>
      <c r="N222" s="57">
        <f>RealAuthFY10!N222</f>
        <v>40940.43</v>
      </c>
      <c r="O222" s="201">
        <f>RealAuthFY10!O222</f>
        <v>0</v>
      </c>
      <c r="P222" s="59">
        <v>31532.16</v>
      </c>
      <c r="Q222" s="59">
        <v>132578.4</v>
      </c>
      <c r="R222" s="58">
        <f t="shared" si="21"/>
        <v>243662.49600000001</v>
      </c>
      <c r="S222" s="59">
        <f t="shared" si="22"/>
        <v>25772.356999999996</v>
      </c>
      <c r="T222" s="58">
        <f t="shared" si="23"/>
        <v>31531.464000000004</v>
      </c>
      <c r="U222" s="59">
        <f t="shared" si="24"/>
        <v>3574850.807</v>
      </c>
      <c r="V222" s="206"/>
      <c r="W222" s="210">
        <v>507.29</v>
      </c>
      <c r="X222" s="211">
        <v>216562</v>
      </c>
      <c r="Y222" s="212">
        <f t="shared" si="25"/>
        <v>517.44000000000005</v>
      </c>
      <c r="Z222" s="213">
        <v>53.66</v>
      </c>
      <c r="AA222" s="58">
        <v>22907</v>
      </c>
      <c r="AB222" s="212">
        <f t="shared" si="26"/>
        <v>54.73</v>
      </c>
      <c r="AC222" s="214">
        <v>65.650000000000006</v>
      </c>
      <c r="AD222" s="213">
        <v>28026</v>
      </c>
      <c r="AE222" s="212">
        <f t="shared" si="27"/>
        <v>66.960000000000008</v>
      </c>
    </row>
    <row r="223" spans="1:31" s="51" customFormat="1" ht="11.5" x14ac:dyDescent="0.25">
      <c r="A223" s="51">
        <f>'FY2016 RPDC '!A219</f>
        <v>218</v>
      </c>
      <c r="B223" s="51">
        <f>'FY2016 RPDC '!B219</f>
        <v>4778</v>
      </c>
      <c r="C223" s="51">
        <f>'FY2016 RPDC '!C219</f>
        <v>4778</v>
      </c>
      <c r="D223" s="56" t="str">
        <f>'FY2016 RPDC '!D219</f>
        <v>NORTH KOSSUTH</v>
      </c>
      <c r="E223" s="97">
        <f>'FY2016 RPDC '!J219</f>
        <v>270.2</v>
      </c>
      <c r="F223" s="87">
        <f>'FY2016 RPDC '!K219</f>
        <v>6483</v>
      </c>
      <c r="G223" s="87">
        <f>'FY2016 RPDC '!L219</f>
        <v>1751706.5999999999</v>
      </c>
      <c r="H223" s="87">
        <f>'FY2016 RPDC '!M219</f>
        <v>109504.23000000021</v>
      </c>
      <c r="I223" s="88">
        <f>'FY2016 RPDC '!N219</f>
        <v>1861210.83</v>
      </c>
      <c r="J223" s="59">
        <v>-517704</v>
      </c>
      <c r="K223" s="58">
        <v>-64713</v>
      </c>
      <c r="L223" s="57">
        <v>205905</v>
      </c>
      <c r="M223" s="201">
        <v>29415</v>
      </c>
      <c r="N223" s="57">
        <f>RealAuthFY10!N223</f>
        <v>116859.68000000001</v>
      </c>
      <c r="O223" s="201">
        <f>RealAuthFY10!O223</f>
        <v>0</v>
      </c>
      <c r="P223" s="59">
        <v>14236.859999999999</v>
      </c>
      <c r="Q223" s="59">
        <v>0</v>
      </c>
      <c r="R223" s="58">
        <f t="shared" si="21"/>
        <v>1588807</v>
      </c>
      <c r="S223" s="59">
        <f t="shared" si="22"/>
        <v>176200</v>
      </c>
      <c r="T223" s="58">
        <f t="shared" si="23"/>
        <v>208774</v>
      </c>
      <c r="U223" s="59">
        <f t="shared" si="24"/>
        <v>3618991.37</v>
      </c>
      <c r="V223" s="206"/>
      <c r="W223" s="210">
        <v>486.29</v>
      </c>
      <c r="X223" s="211">
        <v>1588807</v>
      </c>
      <c r="Y223" s="212">
        <f t="shared" si="25"/>
        <v>496.02000000000004</v>
      </c>
      <c r="Z223" s="213">
        <v>53.93</v>
      </c>
      <c r="AA223" s="58">
        <v>176200</v>
      </c>
      <c r="AB223" s="212">
        <f t="shared" si="26"/>
        <v>55.01</v>
      </c>
      <c r="AC223" s="214">
        <v>63.9</v>
      </c>
      <c r="AD223" s="213">
        <v>208774</v>
      </c>
      <c r="AE223" s="212">
        <f t="shared" si="27"/>
        <v>65.179999999999993</v>
      </c>
    </row>
    <row r="224" spans="1:31" s="51" customFormat="1" ht="11.5" x14ac:dyDescent="0.25">
      <c r="A224" s="51">
        <f>'FY2016 RPDC '!A220</f>
        <v>219</v>
      </c>
      <c r="B224" s="51">
        <f>'FY2016 RPDC '!B220</f>
        <v>4777</v>
      </c>
      <c r="C224" s="51">
        <f>'FY2016 RPDC '!C220</f>
        <v>4777</v>
      </c>
      <c r="D224" s="56" t="str">
        <f>'FY2016 RPDC '!D220</f>
        <v>NORTH LINN</v>
      </c>
      <c r="E224" s="97">
        <f>'FY2016 RPDC '!J220</f>
        <v>678.6</v>
      </c>
      <c r="F224" s="87">
        <f>'FY2016 RPDC '!K220</f>
        <v>6495</v>
      </c>
      <c r="G224" s="87">
        <f>'FY2016 RPDC '!L220</f>
        <v>4407507</v>
      </c>
      <c r="H224" s="87">
        <f>'FY2016 RPDC '!M220</f>
        <v>116235.53000000026</v>
      </c>
      <c r="I224" s="88">
        <f>'FY2016 RPDC '!N220</f>
        <v>4523742.53</v>
      </c>
      <c r="J224" s="59">
        <v>-175450</v>
      </c>
      <c r="K224" s="58">
        <v>-375100</v>
      </c>
      <c r="L224" s="57">
        <v>164560</v>
      </c>
      <c r="M224" s="201">
        <v>520300</v>
      </c>
      <c r="N224" s="57">
        <f>RealAuthFY10!N224</f>
        <v>65937.849999999991</v>
      </c>
      <c r="O224" s="201">
        <f>RealAuthFY10!O224</f>
        <v>0</v>
      </c>
      <c r="P224" s="59">
        <v>0</v>
      </c>
      <c r="Q224" s="59">
        <v>65340.000000000007</v>
      </c>
      <c r="R224" s="58">
        <f t="shared" si="21"/>
        <v>467046.45</v>
      </c>
      <c r="S224" s="59">
        <f t="shared" si="22"/>
        <v>56337.371999999996</v>
      </c>
      <c r="T224" s="58">
        <f t="shared" si="23"/>
        <v>52998.659999999996</v>
      </c>
      <c r="U224" s="59">
        <f t="shared" si="24"/>
        <v>5365712.8620000007</v>
      </c>
      <c r="V224" s="206"/>
      <c r="W224" s="210">
        <v>674.75</v>
      </c>
      <c r="X224" s="211">
        <v>141158</v>
      </c>
      <c r="Y224" s="212">
        <f t="shared" si="25"/>
        <v>688.25</v>
      </c>
      <c r="Z224" s="213">
        <v>81.39</v>
      </c>
      <c r="AA224" s="58">
        <v>17027</v>
      </c>
      <c r="AB224" s="212">
        <f t="shared" si="26"/>
        <v>83.02</v>
      </c>
      <c r="AC224" s="214">
        <v>76.569999999999993</v>
      </c>
      <c r="AD224" s="213">
        <v>16018</v>
      </c>
      <c r="AE224" s="212">
        <f t="shared" si="27"/>
        <v>78.099999999999994</v>
      </c>
    </row>
    <row r="225" spans="1:31" s="51" customFormat="1" ht="11.5" x14ac:dyDescent="0.25">
      <c r="A225" s="51">
        <f>'FY2016 RPDC '!A221</f>
        <v>220</v>
      </c>
      <c r="B225" s="51">
        <f>'FY2016 RPDC '!B221</f>
        <v>4776</v>
      </c>
      <c r="C225" s="51">
        <f>'FY2016 RPDC '!C221</f>
        <v>4776</v>
      </c>
      <c r="D225" s="56" t="str">
        <f>'FY2016 RPDC '!D221</f>
        <v>NORTH MAHASKA</v>
      </c>
      <c r="E225" s="97">
        <f>'FY2016 RPDC '!J221</f>
        <v>480</v>
      </c>
      <c r="F225" s="87">
        <f>'FY2016 RPDC '!K221</f>
        <v>6613</v>
      </c>
      <c r="G225" s="87">
        <f>'FY2016 RPDC '!L221</f>
        <v>3174240</v>
      </c>
      <c r="H225" s="87">
        <f>'FY2016 RPDC '!M221</f>
        <v>76097.560000000056</v>
      </c>
      <c r="I225" s="88">
        <f>'FY2016 RPDC '!N221</f>
        <v>3250337.56</v>
      </c>
      <c r="J225" s="59">
        <v>-106560</v>
      </c>
      <c r="K225" s="58">
        <v>-23680</v>
      </c>
      <c r="L225" s="57">
        <v>118400</v>
      </c>
      <c r="M225" s="201">
        <v>11840</v>
      </c>
      <c r="N225" s="57">
        <f>RealAuthFY10!N225</f>
        <v>19214.55</v>
      </c>
      <c r="O225" s="201">
        <f>RealAuthFY10!O225</f>
        <v>0</v>
      </c>
      <c r="P225" s="59">
        <v>6512.0000000000009</v>
      </c>
      <c r="Q225" s="59">
        <v>117216</v>
      </c>
      <c r="R225" s="58">
        <f t="shared" si="21"/>
        <v>380712</v>
      </c>
      <c r="S225" s="59">
        <f t="shared" si="22"/>
        <v>43670</v>
      </c>
      <c r="T225" s="58">
        <f t="shared" si="23"/>
        <v>42255</v>
      </c>
      <c r="U225" s="59">
        <f t="shared" si="24"/>
        <v>3859917.11</v>
      </c>
      <c r="V225" s="206"/>
      <c r="W225" s="210">
        <v>535.46</v>
      </c>
      <c r="X225" s="211">
        <v>380712</v>
      </c>
      <c r="Y225" s="212">
        <f t="shared" si="25"/>
        <v>546.17000000000007</v>
      </c>
      <c r="Z225" s="213">
        <v>61.42</v>
      </c>
      <c r="AA225" s="58">
        <v>43670</v>
      </c>
      <c r="AB225" s="212">
        <f t="shared" si="26"/>
        <v>62.65</v>
      </c>
      <c r="AC225" s="214">
        <v>59.43</v>
      </c>
      <c r="AD225" s="213">
        <v>42255</v>
      </c>
      <c r="AE225" s="212">
        <f t="shared" si="27"/>
        <v>60.62</v>
      </c>
    </row>
    <row r="226" spans="1:31" s="51" customFormat="1" ht="11.5" x14ac:dyDescent="0.25">
      <c r="A226" s="51">
        <f>'FY2016 RPDC '!A222</f>
        <v>221</v>
      </c>
      <c r="B226" s="51">
        <f>'FY2016 RPDC '!B222</f>
        <v>4779</v>
      </c>
      <c r="C226" s="51">
        <f>'FY2016 RPDC '!C222</f>
        <v>4779</v>
      </c>
      <c r="D226" s="60" t="str">
        <f>'FY2016 RPDC '!D222</f>
        <v>NORTH POLK</v>
      </c>
      <c r="E226" s="100">
        <f>'FY2016 RPDC '!J222</f>
        <v>1477.4</v>
      </c>
      <c r="F226" s="89">
        <f>'FY2016 RPDC '!K222</f>
        <v>6446</v>
      </c>
      <c r="G226" s="89">
        <f>'FY2016 RPDC '!L222</f>
        <v>9523320.4000000004</v>
      </c>
      <c r="H226" s="89">
        <f>'FY2016 RPDC '!M222</f>
        <v>0</v>
      </c>
      <c r="I226" s="90">
        <f>'FY2016 RPDC '!N222</f>
        <v>9523320.4000000004</v>
      </c>
      <c r="J226" s="63">
        <v>-343940</v>
      </c>
      <c r="K226" s="62">
        <v>-717530</v>
      </c>
      <c r="L226" s="61">
        <v>148250</v>
      </c>
      <c r="M226" s="220">
        <v>836130</v>
      </c>
      <c r="N226" s="61">
        <f>RealAuthFY10!N226</f>
        <v>106705.25000000001</v>
      </c>
      <c r="O226" s="220">
        <f>RealAuthFY10!O226</f>
        <v>0</v>
      </c>
      <c r="P226" s="63">
        <v>0</v>
      </c>
      <c r="Q226" s="63">
        <v>46254</v>
      </c>
      <c r="R226" s="62">
        <f t="shared" si="21"/>
        <v>800012.10000000009</v>
      </c>
      <c r="S226" s="63">
        <f t="shared" si="22"/>
        <v>91495.382000000012</v>
      </c>
      <c r="T226" s="62">
        <f t="shared" si="23"/>
        <v>77519.178</v>
      </c>
      <c r="U226" s="63">
        <f t="shared" si="24"/>
        <v>10568216.309999999</v>
      </c>
      <c r="V226" s="221"/>
      <c r="W226" s="222">
        <v>530.88</v>
      </c>
      <c r="X226" s="223">
        <v>224031</v>
      </c>
      <c r="Y226" s="224">
        <f t="shared" si="25"/>
        <v>541.5</v>
      </c>
      <c r="Z226" s="225">
        <v>60.72</v>
      </c>
      <c r="AA226" s="62">
        <v>25624</v>
      </c>
      <c r="AB226" s="224">
        <f t="shared" si="26"/>
        <v>61.93</v>
      </c>
      <c r="AC226" s="226">
        <v>51.44</v>
      </c>
      <c r="AD226" s="225">
        <v>21708</v>
      </c>
      <c r="AE226" s="224">
        <f t="shared" si="27"/>
        <v>52.47</v>
      </c>
    </row>
    <row r="227" spans="1:31" s="51" customFormat="1" ht="11.5" x14ac:dyDescent="0.25">
      <c r="A227" s="51">
        <f>'FY2016 RPDC '!A223</f>
        <v>222</v>
      </c>
      <c r="B227" s="51">
        <f>'FY2016 RPDC '!B223</f>
        <v>4784</v>
      </c>
      <c r="C227" s="51">
        <f>'FY2016 RPDC '!C223</f>
        <v>4784</v>
      </c>
      <c r="D227" s="56" t="str">
        <f>'FY2016 RPDC '!D223</f>
        <v>NORTH SCOTT</v>
      </c>
      <c r="E227" s="97">
        <f>'FY2016 RPDC '!J223</f>
        <v>3046.3</v>
      </c>
      <c r="F227" s="87">
        <f>'FY2016 RPDC '!K223</f>
        <v>6446</v>
      </c>
      <c r="G227" s="87">
        <f>'FY2016 RPDC '!L223</f>
        <v>19636449.800000001</v>
      </c>
      <c r="H227" s="87">
        <f>'FY2016 RPDC '!M223</f>
        <v>0</v>
      </c>
      <c r="I227" s="88">
        <f>'FY2016 RPDC '!N223</f>
        <v>19636449.800000001</v>
      </c>
      <c r="J227" s="59">
        <v>-539676.4</v>
      </c>
      <c r="K227" s="58">
        <v>-41468</v>
      </c>
      <c r="L227" s="57">
        <v>77012</v>
      </c>
      <c r="M227" s="201">
        <v>17772</v>
      </c>
      <c r="N227" s="57">
        <f>RealAuthFY10!N227</f>
        <v>77085.429999999993</v>
      </c>
      <c r="O227" s="201">
        <f>RealAuthFY10!O227</f>
        <v>0</v>
      </c>
      <c r="P227" s="59">
        <v>0</v>
      </c>
      <c r="Q227" s="59">
        <v>0</v>
      </c>
      <c r="R227" s="58">
        <f t="shared" si="21"/>
        <v>1539051.6860000002</v>
      </c>
      <c r="S227" s="59">
        <f t="shared" si="22"/>
        <v>163220.75400000002</v>
      </c>
      <c r="T227" s="58">
        <f t="shared" si="23"/>
        <v>155940.09700000001</v>
      </c>
      <c r="U227" s="59">
        <f t="shared" si="24"/>
        <v>21085387.367000002</v>
      </c>
      <c r="V227" s="206"/>
      <c r="W227" s="210">
        <v>495.31</v>
      </c>
      <c r="X227" s="211">
        <v>471387</v>
      </c>
      <c r="Y227" s="212">
        <f t="shared" si="25"/>
        <v>505.22</v>
      </c>
      <c r="Z227" s="213">
        <v>52.53</v>
      </c>
      <c r="AA227" s="58">
        <v>49993</v>
      </c>
      <c r="AB227" s="212">
        <f t="shared" si="26"/>
        <v>53.58</v>
      </c>
      <c r="AC227" s="214">
        <v>50.19</v>
      </c>
      <c r="AD227" s="213">
        <v>47766</v>
      </c>
      <c r="AE227" s="212">
        <f t="shared" si="27"/>
        <v>51.19</v>
      </c>
    </row>
    <row r="228" spans="1:31" s="51" customFormat="1" ht="11.5" x14ac:dyDescent="0.25">
      <c r="A228" s="51">
        <f>'FY2016 RPDC '!A224</f>
        <v>223</v>
      </c>
      <c r="B228" s="51">
        <f>'FY2016 RPDC '!B224</f>
        <v>4785</v>
      </c>
      <c r="C228" s="51">
        <f>'FY2016 RPDC '!C224</f>
        <v>4785</v>
      </c>
      <c r="D228" s="56" t="str">
        <f>'FY2016 RPDC '!D224</f>
        <v>NORTH TAMA</v>
      </c>
      <c r="E228" s="97">
        <f>'FY2016 RPDC '!J224</f>
        <v>483.6</v>
      </c>
      <c r="F228" s="87">
        <f>'FY2016 RPDC '!K224</f>
        <v>6446</v>
      </c>
      <c r="G228" s="87">
        <f>'FY2016 RPDC '!L224</f>
        <v>3117285.6</v>
      </c>
      <c r="H228" s="87">
        <f>'FY2016 RPDC '!M224</f>
        <v>45463.75</v>
      </c>
      <c r="I228" s="88">
        <f>'FY2016 RPDC '!N224</f>
        <v>3162749.35</v>
      </c>
      <c r="J228" s="59">
        <v>-359351</v>
      </c>
      <c r="K228" s="58">
        <v>-848304</v>
      </c>
      <c r="L228" s="57">
        <v>123711</v>
      </c>
      <c r="M228" s="201">
        <v>730484</v>
      </c>
      <c r="N228" s="57">
        <f>RealAuthFY10!N228</f>
        <v>127360.8</v>
      </c>
      <c r="O228" s="201">
        <f>RealAuthFY10!O228</f>
        <v>0</v>
      </c>
      <c r="P228" s="59">
        <v>0</v>
      </c>
      <c r="Q228" s="59">
        <v>0</v>
      </c>
      <c r="R228" s="58">
        <f t="shared" si="21"/>
        <v>265829</v>
      </c>
      <c r="S228" s="59">
        <f t="shared" si="22"/>
        <v>29288</v>
      </c>
      <c r="T228" s="58">
        <f t="shared" si="23"/>
        <v>26960</v>
      </c>
      <c r="U228" s="59">
        <f t="shared" si="24"/>
        <v>3258727.15</v>
      </c>
      <c r="V228" s="206"/>
      <c r="W228" s="210">
        <v>525.25</v>
      </c>
      <c r="X228" s="211">
        <v>265829</v>
      </c>
      <c r="Y228" s="212">
        <f t="shared" si="25"/>
        <v>535.76</v>
      </c>
      <c r="Z228" s="213">
        <v>57.87</v>
      </c>
      <c r="AA228" s="58">
        <v>29288</v>
      </c>
      <c r="AB228" s="212">
        <f t="shared" si="26"/>
        <v>59.029999999999994</v>
      </c>
      <c r="AC228" s="214">
        <v>53.27</v>
      </c>
      <c r="AD228" s="213">
        <v>26960</v>
      </c>
      <c r="AE228" s="212">
        <f t="shared" si="27"/>
        <v>54.34</v>
      </c>
    </row>
    <row r="229" spans="1:31" s="51" customFormat="1" ht="11.5" x14ac:dyDescent="0.25">
      <c r="A229" s="51">
        <f>'FY2016 RPDC '!A225</f>
        <v>18</v>
      </c>
      <c r="B229" s="51">
        <f>'FY2016 RPDC '!B225</f>
        <v>333</v>
      </c>
      <c r="C229" s="51">
        <f>'FY2016 RPDC '!C225</f>
        <v>333</v>
      </c>
      <c r="D229" s="56" t="str">
        <f>'FY2016 RPDC '!D225</f>
        <v>NORTH UNION</v>
      </c>
      <c r="E229" s="97">
        <f>'FY2016 RPDC '!J225</f>
        <v>421</v>
      </c>
      <c r="F229" s="87">
        <f>'FY2016 RPDC '!K225</f>
        <v>6516</v>
      </c>
      <c r="G229" s="87">
        <f>'FY2016 RPDC '!L225</f>
        <v>2743236</v>
      </c>
      <c r="H229" s="87">
        <f>'FY2016 RPDC '!M225</f>
        <v>84420.600000000093</v>
      </c>
      <c r="I229" s="88">
        <f>'FY2016 RPDC '!N225</f>
        <v>2827656.6</v>
      </c>
      <c r="J229" s="59">
        <v>-354295</v>
      </c>
      <c r="K229" s="58">
        <v>-6005</v>
      </c>
      <c r="L229" s="57">
        <v>133911.5</v>
      </c>
      <c r="M229" s="201">
        <v>6005</v>
      </c>
      <c r="N229" s="57">
        <f>RealAuthFY10!N229</f>
        <v>17611.100000000002</v>
      </c>
      <c r="O229" s="201">
        <f>RealAuthFY10!O229</f>
        <v>0</v>
      </c>
      <c r="P229" s="59">
        <v>6605.5000000000009</v>
      </c>
      <c r="Q229" s="59">
        <v>198165</v>
      </c>
      <c r="R229" s="58">
        <f t="shared" si="21"/>
        <v>458265</v>
      </c>
      <c r="S229" s="59">
        <f t="shared" si="22"/>
        <v>49941</v>
      </c>
      <c r="T229" s="58">
        <f t="shared" si="23"/>
        <v>47566</v>
      </c>
      <c r="U229" s="59">
        <f t="shared" si="24"/>
        <v>3385426.7</v>
      </c>
      <c r="V229" s="206"/>
      <c r="W229" s="210">
        <v>505.7</v>
      </c>
      <c r="X229" s="211">
        <v>458265</v>
      </c>
      <c r="Y229" s="212">
        <f t="shared" si="25"/>
        <v>515.80999999999995</v>
      </c>
      <c r="Z229" s="213">
        <v>55.11</v>
      </c>
      <c r="AA229" s="58">
        <v>49941</v>
      </c>
      <c r="AB229" s="212">
        <f t="shared" si="26"/>
        <v>56.21</v>
      </c>
      <c r="AC229" s="214">
        <v>52.49</v>
      </c>
      <c r="AD229" s="213">
        <v>47566</v>
      </c>
      <c r="AE229" s="212">
        <f t="shared" si="27"/>
        <v>53.54</v>
      </c>
    </row>
    <row r="230" spans="1:31" s="51" customFormat="1" ht="11.5" x14ac:dyDescent="0.25">
      <c r="A230" s="51">
        <f>'FY2016 RPDC '!A226</f>
        <v>224</v>
      </c>
      <c r="B230" s="51">
        <f>'FY2016 RPDC '!B226</f>
        <v>4787</v>
      </c>
      <c r="C230" s="51">
        <f>'FY2016 RPDC '!C226</f>
        <v>4787</v>
      </c>
      <c r="D230" s="56" t="str">
        <f>'FY2016 RPDC '!D226</f>
        <v>NORTH WINNESHIEK</v>
      </c>
      <c r="E230" s="97">
        <f>'FY2016 RPDC '!J226</f>
        <v>283.3</v>
      </c>
      <c r="F230" s="87">
        <f>'FY2016 RPDC '!K226</f>
        <v>6553</v>
      </c>
      <c r="G230" s="87">
        <f>'FY2016 RPDC '!L226</f>
        <v>1856464.9000000001</v>
      </c>
      <c r="H230" s="87">
        <f>'FY2016 RPDC '!M226</f>
        <v>56475.09999999986</v>
      </c>
      <c r="I230" s="88">
        <f>'FY2016 RPDC '!N226</f>
        <v>1912940</v>
      </c>
      <c r="J230" s="59">
        <v>-209720</v>
      </c>
      <c r="K230" s="58">
        <v>-5992</v>
      </c>
      <c r="L230" s="57">
        <v>119840</v>
      </c>
      <c r="M230" s="201">
        <v>0</v>
      </c>
      <c r="N230" s="57">
        <f>RealAuthFY10!N230</f>
        <v>45840.6</v>
      </c>
      <c r="O230" s="201">
        <f>RealAuthFY10!O230</f>
        <v>0</v>
      </c>
      <c r="P230" s="59">
        <v>25046.559999999998</v>
      </c>
      <c r="Q230" s="59">
        <v>0</v>
      </c>
      <c r="R230" s="58">
        <f t="shared" si="21"/>
        <v>288587</v>
      </c>
      <c r="S230" s="59">
        <f t="shared" si="22"/>
        <v>31249</v>
      </c>
      <c r="T230" s="58">
        <f t="shared" si="23"/>
        <v>28879</v>
      </c>
      <c r="U230" s="59">
        <f t="shared" si="24"/>
        <v>2236670.16</v>
      </c>
      <c r="V230" s="206"/>
      <c r="W230" s="210">
        <v>534.52</v>
      </c>
      <c r="X230" s="211">
        <v>288587</v>
      </c>
      <c r="Y230" s="212">
        <f t="shared" si="25"/>
        <v>545.21</v>
      </c>
      <c r="Z230" s="213">
        <v>57.88</v>
      </c>
      <c r="AA230" s="58">
        <v>31249</v>
      </c>
      <c r="AB230" s="212">
        <f t="shared" si="26"/>
        <v>59.04</v>
      </c>
      <c r="AC230" s="214">
        <v>53.49</v>
      </c>
      <c r="AD230" s="213">
        <v>28879</v>
      </c>
      <c r="AE230" s="212">
        <f t="shared" si="27"/>
        <v>54.56</v>
      </c>
    </row>
    <row r="231" spans="1:31" s="51" customFormat="1" ht="11.5" x14ac:dyDescent="0.25">
      <c r="A231" s="51">
        <f>'FY2016 RPDC '!A227</f>
        <v>225</v>
      </c>
      <c r="B231" s="51">
        <f>'FY2016 RPDC '!B227</f>
        <v>4773</v>
      </c>
      <c r="C231" s="51">
        <f>'FY2016 RPDC '!C227</f>
        <v>4773</v>
      </c>
      <c r="D231" s="60" t="str">
        <f>'FY2016 RPDC '!D227</f>
        <v>NORTHEAST</v>
      </c>
      <c r="E231" s="100">
        <f>'FY2016 RPDC '!J227</f>
        <v>557.1</v>
      </c>
      <c r="F231" s="89">
        <f>'FY2016 RPDC '!K227</f>
        <v>6566</v>
      </c>
      <c r="G231" s="89">
        <f>'FY2016 RPDC '!L227</f>
        <v>3657918.6</v>
      </c>
      <c r="H231" s="89">
        <f>'FY2016 RPDC '!M227</f>
        <v>0</v>
      </c>
      <c r="I231" s="90">
        <f>'FY2016 RPDC '!N227</f>
        <v>3657918.6</v>
      </c>
      <c r="J231" s="63">
        <v>-396640</v>
      </c>
      <c r="K231" s="62">
        <v>-337440</v>
      </c>
      <c r="L231" s="61">
        <v>118400</v>
      </c>
      <c r="M231" s="220">
        <v>171680</v>
      </c>
      <c r="N231" s="61">
        <f>RealAuthFY10!N231</f>
        <v>27689.85</v>
      </c>
      <c r="O231" s="220">
        <f>RealAuthFY10!O231</f>
        <v>0</v>
      </c>
      <c r="P231" s="63">
        <v>0</v>
      </c>
      <c r="Q231" s="63">
        <v>85248</v>
      </c>
      <c r="R231" s="62">
        <f t="shared" si="21"/>
        <v>292694.76900000003</v>
      </c>
      <c r="S231" s="63">
        <f t="shared" si="22"/>
        <v>32673.915000000001</v>
      </c>
      <c r="T231" s="62">
        <f t="shared" si="23"/>
        <v>28122.408000000003</v>
      </c>
      <c r="U231" s="63">
        <f t="shared" si="24"/>
        <v>3680347.5419999999</v>
      </c>
      <c r="V231" s="221"/>
      <c r="W231" s="222">
        <v>515.09</v>
      </c>
      <c r="X231" s="223">
        <v>170649</v>
      </c>
      <c r="Y231" s="224">
        <f t="shared" si="25"/>
        <v>525.39</v>
      </c>
      <c r="Z231" s="225">
        <v>57.5</v>
      </c>
      <c r="AA231" s="62">
        <v>19050</v>
      </c>
      <c r="AB231" s="224">
        <f t="shared" si="26"/>
        <v>58.65</v>
      </c>
      <c r="AC231" s="226">
        <v>49.49</v>
      </c>
      <c r="AD231" s="225">
        <v>16396</v>
      </c>
      <c r="AE231" s="224">
        <f t="shared" si="27"/>
        <v>50.480000000000004</v>
      </c>
    </row>
    <row r="232" spans="1:31" s="51" customFormat="1" ht="11.5" x14ac:dyDescent="0.25">
      <c r="A232" s="51">
        <f>'FY2016 RPDC '!A228</f>
        <v>226</v>
      </c>
      <c r="B232" s="51">
        <f>'FY2016 RPDC '!B228</f>
        <v>4775</v>
      </c>
      <c r="C232" s="51">
        <f>'FY2016 RPDC '!C228</f>
        <v>4775</v>
      </c>
      <c r="D232" s="56" t="str">
        <f>'FY2016 RPDC '!D228</f>
        <v>NORTHEAST HAMILTON</v>
      </c>
      <c r="E232" s="97">
        <f>'FY2016 RPDC '!J228</f>
        <v>212</v>
      </c>
      <c r="F232" s="87">
        <f>'FY2016 RPDC '!K228</f>
        <v>6616</v>
      </c>
      <c r="G232" s="87">
        <f>'FY2016 RPDC '!L228</f>
        <v>1402592</v>
      </c>
      <c r="H232" s="87">
        <f>'FY2016 RPDC '!M228</f>
        <v>0</v>
      </c>
      <c r="I232" s="88">
        <f>'FY2016 RPDC '!N228</f>
        <v>1402592</v>
      </c>
      <c r="J232" s="59">
        <v>-523202.4</v>
      </c>
      <c r="K232" s="58">
        <v>-53388</v>
      </c>
      <c r="L232" s="57">
        <v>243212</v>
      </c>
      <c r="M232" s="201">
        <v>5932</v>
      </c>
      <c r="N232" s="57">
        <f>RealAuthFY10!N232</f>
        <v>4769.9399999999996</v>
      </c>
      <c r="O232" s="201">
        <f>RealAuthFY10!O232</f>
        <v>0</v>
      </c>
      <c r="P232" s="59">
        <v>1305.04</v>
      </c>
      <c r="Q232" s="59">
        <v>145927.20000000001</v>
      </c>
      <c r="R232" s="58">
        <f t="shared" si="21"/>
        <v>373358</v>
      </c>
      <c r="S232" s="59">
        <f t="shared" si="22"/>
        <v>38380</v>
      </c>
      <c r="T232" s="58">
        <f t="shared" si="23"/>
        <v>37577</v>
      </c>
      <c r="U232" s="59">
        <f t="shared" si="24"/>
        <v>1676462.78</v>
      </c>
      <c r="V232" s="206"/>
      <c r="W232" s="210">
        <v>488.05</v>
      </c>
      <c r="X232" s="211">
        <v>373358</v>
      </c>
      <c r="Y232" s="212">
        <f t="shared" si="25"/>
        <v>497.81</v>
      </c>
      <c r="Z232" s="213">
        <v>50.17</v>
      </c>
      <c r="AA232" s="58">
        <v>38380</v>
      </c>
      <c r="AB232" s="212">
        <f t="shared" si="26"/>
        <v>51.17</v>
      </c>
      <c r="AC232" s="214">
        <v>49.12</v>
      </c>
      <c r="AD232" s="213">
        <v>37577</v>
      </c>
      <c r="AE232" s="212">
        <f t="shared" si="27"/>
        <v>50.099999999999994</v>
      </c>
    </row>
    <row r="233" spans="1:31" s="51" customFormat="1" ht="11.5" x14ac:dyDescent="0.25">
      <c r="A233" s="51">
        <f>'FY2016 RPDC '!A229</f>
        <v>227</v>
      </c>
      <c r="B233" s="51">
        <f>'FY2016 RPDC '!B229</f>
        <v>4788</v>
      </c>
      <c r="C233" s="51">
        <f>'FY2016 RPDC '!C229</f>
        <v>4788</v>
      </c>
      <c r="D233" s="56" t="str">
        <f>'FY2016 RPDC '!D229</f>
        <v>NORTHWOOD-KENSETT</v>
      </c>
      <c r="E233" s="97">
        <f>'FY2016 RPDC '!J229</f>
        <v>512</v>
      </c>
      <c r="F233" s="87">
        <f>'FY2016 RPDC '!K229</f>
        <v>6572</v>
      </c>
      <c r="G233" s="87">
        <f>'FY2016 RPDC '!L229</f>
        <v>3364864</v>
      </c>
      <c r="H233" s="87">
        <f>'FY2016 RPDC '!M229</f>
        <v>40144.959999999963</v>
      </c>
      <c r="I233" s="88">
        <f>'FY2016 RPDC '!N229</f>
        <v>3405008.96</v>
      </c>
      <c r="J233" s="59">
        <v>-139150</v>
      </c>
      <c r="K233" s="58">
        <v>0</v>
      </c>
      <c r="L233" s="57">
        <v>217800</v>
      </c>
      <c r="M233" s="201">
        <v>0</v>
      </c>
      <c r="N233" s="57">
        <f>RealAuthFY10!N233</f>
        <v>11632.6</v>
      </c>
      <c r="O233" s="201">
        <f>RealAuthFY10!O233</f>
        <v>0</v>
      </c>
      <c r="P233" s="59">
        <v>0</v>
      </c>
      <c r="Q233" s="59">
        <v>127050</v>
      </c>
      <c r="R233" s="58">
        <f t="shared" si="21"/>
        <v>283099</v>
      </c>
      <c r="S233" s="59">
        <f t="shared" si="22"/>
        <v>30138</v>
      </c>
      <c r="T233" s="58">
        <f t="shared" si="23"/>
        <v>35698</v>
      </c>
      <c r="U233" s="59">
        <f t="shared" si="24"/>
        <v>3971276.56</v>
      </c>
      <c r="V233" s="206"/>
      <c r="W233" s="210">
        <v>526.5</v>
      </c>
      <c r="X233" s="211">
        <v>283099</v>
      </c>
      <c r="Y233" s="212">
        <f t="shared" si="25"/>
        <v>537.03</v>
      </c>
      <c r="Z233" s="213">
        <v>56.05</v>
      </c>
      <c r="AA233" s="58">
        <v>30138</v>
      </c>
      <c r="AB233" s="212">
        <f t="shared" si="26"/>
        <v>57.169999999999995</v>
      </c>
      <c r="AC233" s="214">
        <v>66.39</v>
      </c>
      <c r="AD233" s="213">
        <v>35698</v>
      </c>
      <c r="AE233" s="212">
        <f t="shared" si="27"/>
        <v>67.72</v>
      </c>
    </row>
    <row r="234" spans="1:31" s="51" customFormat="1" ht="11.5" x14ac:dyDescent="0.25">
      <c r="A234" s="51">
        <f>'FY2016 RPDC '!A230</f>
        <v>228</v>
      </c>
      <c r="B234" s="51">
        <f>'FY2016 RPDC '!B230</f>
        <v>4797</v>
      </c>
      <c r="C234" s="51">
        <f>'FY2016 RPDC '!C230</f>
        <v>4797</v>
      </c>
      <c r="D234" s="56" t="str">
        <f>'FY2016 RPDC '!D230</f>
        <v>NORWALK</v>
      </c>
      <c r="E234" s="97">
        <f>'FY2016 RPDC '!J230</f>
        <v>2558.9</v>
      </c>
      <c r="F234" s="87">
        <f>'FY2016 RPDC '!K230</f>
        <v>6446</v>
      </c>
      <c r="G234" s="87">
        <f>'FY2016 RPDC '!L230</f>
        <v>16494669.4</v>
      </c>
      <c r="H234" s="87">
        <f>'FY2016 RPDC '!M230</f>
        <v>0</v>
      </c>
      <c r="I234" s="88">
        <f>'FY2016 RPDC '!N230</f>
        <v>16494669.4</v>
      </c>
      <c r="J234" s="59">
        <v>-425340.89999999997</v>
      </c>
      <c r="K234" s="58">
        <v>-17649</v>
      </c>
      <c r="L234" s="57">
        <v>370629</v>
      </c>
      <c r="M234" s="201">
        <v>0</v>
      </c>
      <c r="N234" s="57">
        <f>RealAuthFY10!N234</f>
        <v>30570.399999999998</v>
      </c>
      <c r="O234" s="201">
        <f>RealAuthFY10!O234</f>
        <v>0</v>
      </c>
      <c r="P234" s="59">
        <v>0</v>
      </c>
      <c r="Q234" s="59">
        <v>0</v>
      </c>
      <c r="R234" s="58">
        <f t="shared" si="21"/>
        <v>1192703.29</v>
      </c>
      <c r="S234" s="59">
        <f t="shared" si="22"/>
        <v>121957.174</v>
      </c>
      <c r="T234" s="58">
        <f t="shared" si="23"/>
        <v>117632.633</v>
      </c>
      <c r="U234" s="59">
        <f t="shared" si="24"/>
        <v>17885171.997000001</v>
      </c>
      <c r="V234" s="206"/>
      <c r="W234" s="210">
        <v>456.96</v>
      </c>
      <c r="X234" s="211">
        <v>539761</v>
      </c>
      <c r="Y234" s="212">
        <f t="shared" si="25"/>
        <v>466.09999999999997</v>
      </c>
      <c r="Z234" s="213">
        <v>46.73</v>
      </c>
      <c r="AA234" s="58">
        <v>55197</v>
      </c>
      <c r="AB234" s="212">
        <f t="shared" si="26"/>
        <v>47.66</v>
      </c>
      <c r="AC234" s="214">
        <v>45.07</v>
      </c>
      <c r="AD234" s="213">
        <v>53237</v>
      </c>
      <c r="AE234" s="212">
        <f t="shared" si="27"/>
        <v>45.97</v>
      </c>
    </row>
    <row r="235" spans="1:31" s="51" customFormat="1" ht="11.5" x14ac:dyDescent="0.25">
      <c r="A235" s="51">
        <f>'FY2016 RPDC '!A231</f>
        <v>229</v>
      </c>
      <c r="B235" s="51">
        <f>'FY2016 RPDC '!B231</f>
        <v>4860</v>
      </c>
      <c r="C235" s="51">
        <f>'FY2016 RPDC '!C231</f>
        <v>4860</v>
      </c>
      <c r="D235" s="56" t="str">
        <f>'FY2016 RPDC '!D231</f>
        <v>ODEBOLT-ARTHUR</v>
      </c>
      <c r="E235" s="97">
        <f>'FY2016 RPDC '!J231</f>
        <v>331.1</v>
      </c>
      <c r="F235" s="87">
        <f>'FY2016 RPDC '!K231</f>
        <v>6446</v>
      </c>
      <c r="G235" s="87">
        <f>'FY2016 RPDC '!L231</f>
        <v>2134270.6</v>
      </c>
      <c r="H235" s="87">
        <f>'FY2016 RPDC '!M231</f>
        <v>9377.6400000001304</v>
      </c>
      <c r="I235" s="88">
        <f>'FY2016 RPDC '!N231</f>
        <v>2143648.2400000002</v>
      </c>
      <c r="J235" s="59">
        <v>-358863</v>
      </c>
      <c r="K235" s="58">
        <v>-64713</v>
      </c>
      <c r="L235" s="57">
        <v>717726</v>
      </c>
      <c r="M235" s="201">
        <v>11766</v>
      </c>
      <c r="N235" s="57">
        <f>RealAuthFY10!N235</f>
        <v>57910.719999999994</v>
      </c>
      <c r="O235" s="201">
        <f>RealAuthFY10!O235</f>
        <v>0</v>
      </c>
      <c r="P235" s="59">
        <v>2588.52</v>
      </c>
      <c r="Q235" s="59">
        <v>462403.8</v>
      </c>
      <c r="R235" s="58">
        <f t="shared" si="21"/>
        <v>1447517</v>
      </c>
      <c r="S235" s="59">
        <f t="shared" si="22"/>
        <v>161996</v>
      </c>
      <c r="T235" s="58">
        <f t="shared" si="23"/>
        <v>152678</v>
      </c>
      <c r="U235" s="59">
        <f t="shared" si="24"/>
        <v>4734658.28</v>
      </c>
      <c r="V235" s="206"/>
      <c r="W235" s="210">
        <v>487.79</v>
      </c>
      <c r="X235" s="211">
        <v>1447517</v>
      </c>
      <c r="Y235" s="212">
        <f t="shared" si="25"/>
        <v>497.55</v>
      </c>
      <c r="Z235" s="213">
        <v>54.59</v>
      </c>
      <c r="AA235" s="58">
        <v>161996</v>
      </c>
      <c r="AB235" s="212">
        <f t="shared" si="26"/>
        <v>55.680000000000007</v>
      </c>
      <c r="AC235" s="214">
        <v>51.45</v>
      </c>
      <c r="AD235" s="213">
        <v>152678</v>
      </c>
      <c r="AE235" s="212">
        <f t="shared" si="27"/>
        <v>52.480000000000004</v>
      </c>
    </row>
    <row r="236" spans="1:31" s="51" customFormat="1" ht="11.5" x14ac:dyDescent="0.25">
      <c r="A236" s="51">
        <f>'FY2016 RPDC '!A232</f>
        <v>230</v>
      </c>
      <c r="B236" s="51">
        <f>'FY2016 RPDC '!B232</f>
        <v>4869</v>
      </c>
      <c r="C236" s="51">
        <f>'FY2016 RPDC '!C232</f>
        <v>4869</v>
      </c>
      <c r="D236" s="60" t="str">
        <f>'FY2016 RPDC '!D232</f>
        <v>OELWEIN</v>
      </c>
      <c r="E236" s="100">
        <f>'FY2016 RPDC '!J232</f>
        <v>1305.5</v>
      </c>
      <c r="F236" s="89">
        <f>'FY2016 RPDC '!K232</f>
        <v>6487</v>
      </c>
      <c r="G236" s="89">
        <f>'FY2016 RPDC '!L232</f>
        <v>8468778.5</v>
      </c>
      <c r="H236" s="89">
        <f>'FY2016 RPDC '!M232</f>
        <v>0</v>
      </c>
      <c r="I236" s="90">
        <f>'FY2016 RPDC '!N232</f>
        <v>8468778.5</v>
      </c>
      <c r="J236" s="63">
        <v>-135309</v>
      </c>
      <c r="K236" s="62">
        <v>-5883</v>
      </c>
      <c r="L236" s="61">
        <v>160017.60000000001</v>
      </c>
      <c r="M236" s="220">
        <v>0</v>
      </c>
      <c r="N236" s="61">
        <f>RealAuthFY10!N236</f>
        <v>8190.5599999999995</v>
      </c>
      <c r="O236" s="220">
        <f>RealAuthFY10!O236</f>
        <v>0</v>
      </c>
      <c r="P236" s="63">
        <v>0</v>
      </c>
      <c r="Q236" s="63">
        <v>0</v>
      </c>
      <c r="R236" s="62">
        <f t="shared" si="21"/>
        <v>659577.76500000001</v>
      </c>
      <c r="S236" s="63">
        <f t="shared" si="22"/>
        <v>69139.28</v>
      </c>
      <c r="T236" s="62">
        <f t="shared" si="23"/>
        <v>72886.065000000002</v>
      </c>
      <c r="U236" s="63">
        <f t="shared" si="24"/>
        <v>9297397.7699999996</v>
      </c>
      <c r="V236" s="221"/>
      <c r="W236" s="222">
        <v>495.32</v>
      </c>
      <c r="X236" s="223">
        <v>263164</v>
      </c>
      <c r="Y236" s="224">
        <f t="shared" si="25"/>
        <v>505.23</v>
      </c>
      <c r="Z236" s="225">
        <v>51.92</v>
      </c>
      <c r="AA236" s="62">
        <v>27585</v>
      </c>
      <c r="AB236" s="224">
        <f t="shared" si="26"/>
        <v>52.96</v>
      </c>
      <c r="AC236" s="226">
        <v>54.74</v>
      </c>
      <c r="AD236" s="225">
        <v>29083</v>
      </c>
      <c r="AE236" s="224">
        <f t="shared" si="27"/>
        <v>55.830000000000005</v>
      </c>
    </row>
    <row r="237" spans="1:31" s="51" customFormat="1" ht="11.5" x14ac:dyDescent="0.25">
      <c r="A237" s="51">
        <f>'FY2016 RPDC '!A233</f>
        <v>231</v>
      </c>
      <c r="B237" s="51">
        <f>'FY2016 RPDC '!B233</f>
        <v>4878</v>
      </c>
      <c r="C237" s="51">
        <f>'FY2016 RPDC '!C233</f>
        <v>4878</v>
      </c>
      <c r="D237" s="56" t="str">
        <f>'FY2016 RPDC '!D233</f>
        <v>OGDEN</v>
      </c>
      <c r="E237" s="97">
        <f>'FY2016 RPDC '!J233</f>
        <v>621.5</v>
      </c>
      <c r="F237" s="87">
        <f>'FY2016 RPDC '!K233</f>
        <v>6446</v>
      </c>
      <c r="G237" s="87">
        <f>'FY2016 RPDC '!L233</f>
        <v>4006189</v>
      </c>
      <c r="H237" s="87">
        <f>'FY2016 RPDC '!M233</f>
        <v>0</v>
      </c>
      <c r="I237" s="88">
        <f>'FY2016 RPDC '!N233</f>
        <v>4006189</v>
      </c>
      <c r="J237" s="59">
        <v>-685256</v>
      </c>
      <c r="K237" s="58">
        <v>-251580</v>
      </c>
      <c r="L237" s="57">
        <v>235406.99999999997</v>
      </c>
      <c r="M237" s="201">
        <v>0</v>
      </c>
      <c r="N237" s="57">
        <f>RealAuthFY10!N237</f>
        <v>7696.25</v>
      </c>
      <c r="O237" s="201">
        <f>RealAuthFY10!O237</f>
        <v>0</v>
      </c>
      <c r="P237" s="59">
        <v>0</v>
      </c>
      <c r="Q237" s="59">
        <v>0</v>
      </c>
      <c r="R237" s="58">
        <f t="shared" si="21"/>
        <v>293130.47499999998</v>
      </c>
      <c r="S237" s="59">
        <f t="shared" si="22"/>
        <v>25686.595000000005</v>
      </c>
      <c r="T237" s="58">
        <f t="shared" si="23"/>
        <v>38184.960000000006</v>
      </c>
      <c r="U237" s="59">
        <f t="shared" si="24"/>
        <v>3669458.2800000003</v>
      </c>
      <c r="V237" s="206"/>
      <c r="W237" s="210">
        <v>462.4</v>
      </c>
      <c r="X237" s="211">
        <v>140061</v>
      </c>
      <c r="Y237" s="212">
        <f t="shared" si="25"/>
        <v>471.65</v>
      </c>
      <c r="Z237" s="213">
        <v>40.520000000000003</v>
      </c>
      <c r="AA237" s="58">
        <v>12274</v>
      </c>
      <c r="AB237" s="212">
        <f t="shared" si="26"/>
        <v>41.330000000000005</v>
      </c>
      <c r="AC237" s="214">
        <v>60.24</v>
      </c>
      <c r="AD237" s="213">
        <v>18247</v>
      </c>
      <c r="AE237" s="212">
        <f t="shared" si="27"/>
        <v>61.440000000000005</v>
      </c>
    </row>
    <row r="238" spans="1:31" s="51" customFormat="1" ht="11.5" x14ac:dyDescent="0.25">
      <c r="A238" s="51">
        <f>'FY2016 RPDC '!A234</f>
        <v>232</v>
      </c>
      <c r="B238" s="51">
        <f>'FY2016 RPDC '!B234</f>
        <v>4890</v>
      </c>
      <c r="C238" s="51">
        <f>'FY2016 RPDC '!C234</f>
        <v>4890</v>
      </c>
      <c r="D238" s="56" t="str">
        <f>'FY2016 RPDC '!D234</f>
        <v>OKOBOJI</v>
      </c>
      <c r="E238" s="97">
        <f>'FY2016 RPDC '!J234</f>
        <v>924.6</v>
      </c>
      <c r="F238" s="87">
        <f>'FY2016 RPDC '!K234</f>
        <v>6460</v>
      </c>
      <c r="G238" s="87">
        <f>'FY2016 RPDC '!L234</f>
        <v>5972916</v>
      </c>
      <c r="H238" s="87">
        <f>'FY2016 RPDC '!M234</f>
        <v>0</v>
      </c>
      <c r="I238" s="88">
        <f>'FY2016 RPDC '!N234</f>
        <v>5972916</v>
      </c>
      <c r="J238" s="59">
        <v>-294147</v>
      </c>
      <c r="K238" s="58">
        <v>-24012</v>
      </c>
      <c r="L238" s="57">
        <v>1086543</v>
      </c>
      <c r="M238" s="201">
        <v>42021</v>
      </c>
      <c r="N238" s="57">
        <f>RealAuthFY10!N238</f>
        <v>706.56</v>
      </c>
      <c r="O238" s="201">
        <f>RealAuthFY10!O238</f>
        <v>65356.799999999996</v>
      </c>
      <c r="P238" s="59">
        <v>0</v>
      </c>
      <c r="Q238" s="59">
        <v>0</v>
      </c>
      <c r="R238" s="58">
        <f t="shared" si="21"/>
        <v>514678.58999999997</v>
      </c>
      <c r="S238" s="59">
        <f t="shared" si="22"/>
        <v>57981.665999999997</v>
      </c>
      <c r="T238" s="58">
        <f t="shared" si="23"/>
        <v>61994.43</v>
      </c>
      <c r="U238" s="59">
        <f t="shared" si="24"/>
        <v>7484039.0459999992</v>
      </c>
      <c r="V238" s="206"/>
      <c r="W238" s="210">
        <v>545.74</v>
      </c>
      <c r="X238" s="211">
        <v>302886</v>
      </c>
      <c r="Y238" s="212">
        <f t="shared" si="25"/>
        <v>556.65</v>
      </c>
      <c r="Z238" s="213">
        <v>61.48</v>
      </c>
      <c r="AA238" s="58">
        <v>34121</v>
      </c>
      <c r="AB238" s="212">
        <f t="shared" si="26"/>
        <v>62.709999999999994</v>
      </c>
      <c r="AC238" s="214">
        <v>65.739999999999995</v>
      </c>
      <c r="AD238" s="213">
        <v>36486</v>
      </c>
      <c r="AE238" s="212">
        <f t="shared" si="27"/>
        <v>67.05</v>
      </c>
    </row>
    <row r="239" spans="1:31" s="51" customFormat="1" ht="11.5" x14ac:dyDescent="0.25">
      <c r="A239" s="51">
        <f>'FY2016 RPDC '!A235</f>
        <v>233</v>
      </c>
      <c r="B239" s="51">
        <f>'FY2016 RPDC '!B235</f>
        <v>4905</v>
      </c>
      <c r="C239" s="51">
        <f>'FY2016 RPDC '!C235</f>
        <v>4905</v>
      </c>
      <c r="D239" s="56" t="str">
        <f>'FY2016 RPDC '!D235</f>
        <v>OLIN</v>
      </c>
      <c r="E239" s="97">
        <f>'FY2016 RPDC '!J235</f>
        <v>237.6</v>
      </c>
      <c r="F239" s="87">
        <f>'FY2016 RPDC '!K235</f>
        <v>6458</v>
      </c>
      <c r="G239" s="87">
        <f>'FY2016 RPDC '!L235</f>
        <v>1534420.8</v>
      </c>
      <c r="H239" s="87">
        <f>'FY2016 RPDC '!M235</f>
        <v>0</v>
      </c>
      <c r="I239" s="88">
        <f>'FY2016 RPDC '!N235</f>
        <v>1534420.8</v>
      </c>
      <c r="J239" s="59">
        <v>-181590</v>
      </c>
      <c r="K239" s="58">
        <v>-24212</v>
      </c>
      <c r="L239" s="57">
        <v>223961</v>
      </c>
      <c r="M239" s="201">
        <v>0</v>
      </c>
      <c r="N239" s="57">
        <f>RealAuthFY10!N239</f>
        <v>12529.179999999998</v>
      </c>
      <c r="O239" s="201">
        <f>RealAuthFY10!O239</f>
        <v>0</v>
      </c>
      <c r="P239" s="59">
        <v>0</v>
      </c>
      <c r="Q239" s="59">
        <v>0</v>
      </c>
      <c r="R239" s="58">
        <f t="shared" si="21"/>
        <v>149885</v>
      </c>
      <c r="S239" s="59">
        <f t="shared" si="22"/>
        <v>15942</v>
      </c>
      <c r="T239" s="58">
        <f t="shared" si="23"/>
        <v>14574</v>
      </c>
      <c r="U239" s="59">
        <f t="shared" si="24"/>
        <v>1745509.98</v>
      </c>
      <c r="V239" s="206"/>
      <c r="W239" s="210">
        <v>583.21</v>
      </c>
      <c r="X239" s="211">
        <v>149885</v>
      </c>
      <c r="Y239" s="212">
        <f t="shared" si="25"/>
        <v>594.87</v>
      </c>
      <c r="Z239" s="213">
        <v>62.03</v>
      </c>
      <c r="AA239" s="58">
        <v>15942</v>
      </c>
      <c r="AB239" s="212">
        <f t="shared" si="26"/>
        <v>63.27</v>
      </c>
      <c r="AC239" s="214">
        <v>56.71</v>
      </c>
      <c r="AD239" s="213">
        <v>14574</v>
      </c>
      <c r="AE239" s="212">
        <f t="shared" si="27"/>
        <v>57.84</v>
      </c>
    </row>
    <row r="240" spans="1:31" s="51" customFormat="1" ht="11.5" x14ac:dyDescent="0.25">
      <c r="A240" s="51">
        <f>'FY2016 RPDC '!A236</f>
        <v>234</v>
      </c>
      <c r="B240" s="51">
        <f>'FY2016 RPDC '!B236</f>
        <v>4978</v>
      </c>
      <c r="C240" s="51">
        <f>'FY2016 RPDC '!C236</f>
        <v>4978</v>
      </c>
      <c r="D240" s="56" t="str">
        <f>'FY2016 RPDC '!D236</f>
        <v>ORIENT-MACKSBURG</v>
      </c>
      <c r="E240" s="97">
        <f>'FY2016 RPDC '!J236</f>
        <v>201</v>
      </c>
      <c r="F240" s="87">
        <f>'FY2016 RPDC '!K236</f>
        <v>6446</v>
      </c>
      <c r="G240" s="87">
        <f>'FY2016 RPDC '!L236</f>
        <v>1295646</v>
      </c>
      <c r="H240" s="87">
        <f>'FY2016 RPDC '!M236</f>
        <v>0</v>
      </c>
      <c r="I240" s="88">
        <f>'FY2016 RPDC '!N236</f>
        <v>1295646</v>
      </c>
      <c r="J240" s="59">
        <v>-168252</v>
      </c>
      <c r="K240" s="58">
        <v>0</v>
      </c>
      <c r="L240" s="57">
        <v>42063</v>
      </c>
      <c r="M240" s="201">
        <v>12018</v>
      </c>
      <c r="N240" s="57">
        <f>RealAuthFY10!N240</f>
        <v>5658.24</v>
      </c>
      <c r="O240" s="201">
        <f>RealAuthFY10!O240</f>
        <v>0</v>
      </c>
      <c r="P240" s="59">
        <v>0</v>
      </c>
      <c r="Q240" s="59">
        <v>0</v>
      </c>
      <c r="R240" s="58">
        <f t="shared" si="21"/>
        <v>254879</v>
      </c>
      <c r="S240" s="59">
        <f t="shared" si="22"/>
        <v>29252</v>
      </c>
      <c r="T240" s="58">
        <f t="shared" si="23"/>
        <v>24107</v>
      </c>
      <c r="U240" s="59">
        <f t="shared" si="24"/>
        <v>1495371.24</v>
      </c>
      <c r="V240" s="206"/>
      <c r="W240" s="210">
        <v>491.95</v>
      </c>
      <c r="X240" s="211">
        <v>254879</v>
      </c>
      <c r="Y240" s="212">
        <f t="shared" si="25"/>
        <v>501.78999999999996</v>
      </c>
      <c r="Z240" s="213">
        <v>56.46</v>
      </c>
      <c r="AA240" s="58">
        <v>29252</v>
      </c>
      <c r="AB240" s="212">
        <f t="shared" si="26"/>
        <v>57.59</v>
      </c>
      <c r="AC240" s="214">
        <v>46.53</v>
      </c>
      <c r="AD240" s="213">
        <v>24107</v>
      </c>
      <c r="AE240" s="212">
        <f t="shared" si="27"/>
        <v>47.46</v>
      </c>
    </row>
    <row r="241" spans="1:31" s="51" customFormat="1" ht="11.5" x14ac:dyDescent="0.25">
      <c r="A241" s="51">
        <f>'FY2016 RPDC '!A237</f>
        <v>235</v>
      </c>
      <c r="B241" s="51">
        <f>'FY2016 RPDC '!B237</f>
        <v>4995</v>
      </c>
      <c r="C241" s="51">
        <f>'FY2016 RPDC '!C237</f>
        <v>4995</v>
      </c>
      <c r="D241" s="60" t="str">
        <f>'FY2016 RPDC '!D237</f>
        <v>OSAGE</v>
      </c>
      <c r="E241" s="100">
        <f>'FY2016 RPDC '!J237</f>
        <v>929.5</v>
      </c>
      <c r="F241" s="89">
        <f>'FY2016 RPDC '!K237</f>
        <v>6503</v>
      </c>
      <c r="G241" s="89">
        <f>'FY2016 RPDC '!L237</f>
        <v>6044538.5</v>
      </c>
      <c r="H241" s="89">
        <f>'FY2016 RPDC '!M237</f>
        <v>41131.660000000149</v>
      </c>
      <c r="I241" s="90">
        <f>'FY2016 RPDC '!N237</f>
        <v>6085670.1600000001</v>
      </c>
      <c r="J241" s="63">
        <v>-274147.8</v>
      </c>
      <c r="K241" s="62">
        <v>-17649</v>
      </c>
      <c r="L241" s="61">
        <v>705960</v>
      </c>
      <c r="M241" s="220">
        <v>11766</v>
      </c>
      <c r="N241" s="61">
        <f>RealAuthFY10!N241</f>
        <v>35415.519999999997</v>
      </c>
      <c r="O241" s="220">
        <f>RealAuthFY10!O241</f>
        <v>0</v>
      </c>
      <c r="P241" s="63">
        <v>9059.82</v>
      </c>
      <c r="Q241" s="63">
        <v>465933.60000000003</v>
      </c>
      <c r="R241" s="62">
        <f t="shared" si="21"/>
        <v>1158043</v>
      </c>
      <c r="S241" s="63">
        <f t="shared" si="22"/>
        <v>119626</v>
      </c>
      <c r="T241" s="62">
        <f t="shared" si="23"/>
        <v>117345</v>
      </c>
      <c r="U241" s="63">
        <f t="shared" si="24"/>
        <v>8417022.3000000007</v>
      </c>
      <c r="V241" s="221"/>
      <c r="W241" s="222">
        <v>502.71</v>
      </c>
      <c r="X241" s="223">
        <v>1158043</v>
      </c>
      <c r="Y241" s="224">
        <f t="shared" si="25"/>
        <v>512.76</v>
      </c>
      <c r="Z241" s="225">
        <v>51.93</v>
      </c>
      <c r="AA241" s="62">
        <v>119626</v>
      </c>
      <c r="AB241" s="224">
        <f t="shared" si="26"/>
        <v>52.97</v>
      </c>
      <c r="AC241" s="226">
        <v>50.94</v>
      </c>
      <c r="AD241" s="225">
        <v>117345</v>
      </c>
      <c r="AE241" s="224">
        <f t="shared" si="27"/>
        <v>51.96</v>
      </c>
    </row>
    <row r="242" spans="1:31" s="51" customFormat="1" ht="11.5" x14ac:dyDescent="0.25">
      <c r="A242" s="51">
        <f>'FY2016 RPDC '!A238</f>
        <v>236</v>
      </c>
      <c r="B242" s="51">
        <f>'FY2016 RPDC '!B238</f>
        <v>5013</v>
      </c>
      <c r="C242" s="51">
        <f>'FY2016 RPDC '!C238</f>
        <v>5013</v>
      </c>
      <c r="D242" s="56" t="str">
        <f>'FY2016 RPDC '!D238</f>
        <v>OSKALOOSA</v>
      </c>
      <c r="E242" s="97">
        <f>'FY2016 RPDC '!J238</f>
        <v>2460.6</v>
      </c>
      <c r="F242" s="87">
        <f>'FY2016 RPDC '!K238</f>
        <v>6446</v>
      </c>
      <c r="G242" s="87">
        <f>'FY2016 RPDC '!L238</f>
        <v>15861027.6</v>
      </c>
      <c r="H242" s="87">
        <f>'FY2016 RPDC '!M238</f>
        <v>0</v>
      </c>
      <c r="I242" s="88">
        <f>'FY2016 RPDC '!N238</f>
        <v>15861027.6</v>
      </c>
      <c r="J242" s="59">
        <v>-123543</v>
      </c>
      <c r="K242" s="58">
        <v>-595359.6</v>
      </c>
      <c r="L242" s="57">
        <v>90598.2</v>
      </c>
      <c r="M242" s="201">
        <v>643600.20000000007</v>
      </c>
      <c r="N242" s="57">
        <f>RealAuthFY10!N242</f>
        <v>12804.960000000001</v>
      </c>
      <c r="O242" s="201">
        <f>RealAuthFY10!O242</f>
        <v>81790.240000000005</v>
      </c>
      <c r="P242" s="59">
        <v>0</v>
      </c>
      <c r="Q242" s="59">
        <v>0</v>
      </c>
      <c r="R242" s="58">
        <f t="shared" si="21"/>
        <v>1334137.32</v>
      </c>
      <c r="S242" s="59">
        <f t="shared" si="22"/>
        <v>163703.71799999999</v>
      </c>
      <c r="T242" s="58">
        <f t="shared" si="23"/>
        <v>117764.31599999999</v>
      </c>
      <c r="U242" s="59">
        <f t="shared" si="24"/>
        <v>17586523.953999996</v>
      </c>
      <c r="V242" s="206"/>
      <c r="W242" s="210">
        <v>531.57000000000005</v>
      </c>
      <c r="X242" s="211">
        <v>188442</v>
      </c>
      <c r="Y242" s="212">
        <f t="shared" si="25"/>
        <v>542.20000000000005</v>
      </c>
      <c r="Z242" s="213">
        <v>65.23</v>
      </c>
      <c r="AA242" s="58">
        <v>23124</v>
      </c>
      <c r="AB242" s="212">
        <f t="shared" si="26"/>
        <v>66.53</v>
      </c>
      <c r="AC242" s="214">
        <v>46.92</v>
      </c>
      <c r="AD242" s="213">
        <v>16633</v>
      </c>
      <c r="AE242" s="212">
        <f t="shared" si="27"/>
        <v>47.86</v>
      </c>
    </row>
    <row r="243" spans="1:31" s="51" customFormat="1" ht="11.5" x14ac:dyDescent="0.25">
      <c r="A243" s="51">
        <f>'FY2016 RPDC '!A239</f>
        <v>237</v>
      </c>
      <c r="B243" s="51">
        <f>'FY2016 RPDC '!B239</f>
        <v>5049</v>
      </c>
      <c r="C243" s="51">
        <f>'FY2016 RPDC '!C239</f>
        <v>5049</v>
      </c>
      <c r="D243" s="56" t="str">
        <f>'FY2016 RPDC '!D239</f>
        <v>OTTUMWA</v>
      </c>
      <c r="E243" s="97">
        <f>'FY2016 RPDC '!J239</f>
        <v>4597.8999999999996</v>
      </c>
      <c r="F243" s="87">
        <f>'FY2016 RPDC '!K239</f>
        <v>6446</v>
      </c>
      <c r="G243" s="87">
        <f>'FY2016 RPDC '!L239</f>
        <v>29638063.399999999</v>
      </c>
      <c r="H243" s="87">
        <f>'FY2016 RPDC '!M239</f>
        <v>0</v>
      </c>
      <c r="I243" s="88">
        <f>'FY2016 RPDC '!N239</f>
        <v>29638063.399999999</v>
      </c>
      <c r="J243" s="59">
        <v>-290276</v>
      </c>
      <c r="K243" s="58">
        <v>-65164</v>
      </c>
      <c r="L243" s="57">
        <v>136252</v>
      </c>
      <c r="M243" s="201">
        <v>35544</v>
      </c>
      <c r="N243" s="57">
        <f>RealAuthFY10!N243</f>
        <v>39443.11</v>
      </c>
      <c r="O243" s="201">
        <f>RealAuthFY10!O243</f>
        <v>0</v>
      </c>
      <c r="P243" s="59">
        <v>0</v>
      </c>
      <c r="Q243" s="59">
        <v>223927.19999999998</v>
      </c>
      <c r="R243" s="58">
        <f t="shared" si="21"/>
        <v>2370861.156</v>
      </c>
      <c r="S243" s="59">
        <f t="shared" si="22"/>
        <v>272839.38599999994</v>
      </c>
      <c r="T243" s="58">
        <f t="shared" si="23"/>
        <v>274034.83999999997</v>
      </c>
      <c r="U243" s="59">
        <f t="shared" si="24"/>
        <v>32635525.091999996</v>
      </c>
      <c r="V243" s="206"/>
      <c r="W243" s="210">
        <v>505.53</v>
      </c>
      <c r="X243" s="211">
        <v>703951</v>
      </c>
      <c r="Y243" s="212">
        <f t="shared" si="25"/>
        <v>515.64</v>
      </c>
      <c r="Z243" s="213">
        <v>58.18</v>
      </c>
      <c r="AA243" s="58">
        <v>81016</v>
      </c>
      <c r="AB243" s="212">
        <f t="shared" si="26"/>
        <v>59.339999999999996</v>
      </c>
      <c r="AC243" s="214">
        <v>58.43</v>
      </c>
      <c r="AD243" s="213">
        <v>81364</v>
      </c>
      <c r="AE243" s="212">
        <f t="shared" si="27"/>
        <v>59.6</v>
      </c>
    </row>
    <row r="244" spans="1:31" s="51" customFormat="1" ht="11.5" x14ac:dyDescent="0.25">
      <c r="A244" s="51">
        <f>'FY2016 RPDC '!A240</f>
        <v>238</v>
      </c>
      <c r="B244" s="51">
        <f>'FY2016 RPDC '!B240</f>
        <v>5121</v>
      </c>
      <c r="C244" s="51">
        <f>'FY2016 RPDC '!C240</f>
        <v>5121</v>
      </c>
      <c r="D244" s="56" t="str">
        <f>'FY2016 RPDC '!D240</f>
        <v>PANORAMA</v>
      </c>
      <c r="E244" s="97">
        <f>'FY2016 RPDC '!J240</f>
        <v>714.9</v>
      </c>
      <c r="F244" s="87">
        <f>'FY2016 RPDC '!K240</f>
        <v>6446</v>
      </c>
      <c r="G244" s="87">
        <f>'FY2016 RPDC '!L240</f>
        <v>4608245.3999999994</v>
      </c>
      <c r="H244" s="87">
        <f>'FY2016 RPDC '!M240</f>
        <v>66760.790000000969</v>
      </c>
      <c r="I244" s="88">
        <f>'FY2016 RPDC '!N240</f>
        <v>4675006.1900000004</v>
      </c>
      <c r="J244" s="59">
        <v>-181196.4</v>
      </c>
      <c r="K244" s="58">
        <v>-35298</v>
      </c>
      <c r="L244" s="57">
        <v>501231.60000000003</v>
      </c>
      <c r="M244" s="201">
        <v>17649</v>
      </c>
      <c r="N244" s="57">
        <f>RealAuthFY10!N244</f>
        <v>68004.72</v>
      </c>
      <c r="O244" s="201">
        <f>RealAuthFY10!O244</f>
        <v>0</v>
      </c>
      <c r="P244" s="59">
        <v>14236.859999999999</v>
      </c>
      <c r="Q244" s="59">
        <v>0</v>
      </c>
      <c r="R244" s="58">
        <f t="shared" si="21"/>
        <v>379333.08899999998</v>
      </c>
      <c r="S244" s="59">
        <f t="shared" si="22"/>
        <v>40942.322999999997</v>
      </c>
      <c r="T244" s="58">
        <f t="shared" si="23"/>
        <v>39598.311000000002</v>
      </c>
      <c r="U244" s="59">
        <f t="shared" si="24"/>
        <v>5519507.692999999</v>
      </c>
      <c r="V244" s="206"/>
      <c r="W244" s="210">
        <v>520.21</v>
      </c>
      <c r="X244" s="211">
        <v>363679</v>
      </c>
      <c r="Y244" s="212">
        <f t="shared" si="25"/>
        <v>530.61</v>
      </c>
      <c r="Z244" s="213">
        <v>56.15</v>
      </c>
      <c r="AA244" s="58">
        <v>39254</v>
      </c>
      <c r="AB244" s="212">
        <f t="shared" si="26"/>
        <v>57.269999999999996</v>
      </c>
      <c r="AC244" s="214">
        <v>54.3</v>
      </c>
      <c r="AD244" s="213">
        <v>37961</v>
      </c>
      <c r="AE244" s="212">
        <f t="shared" si="27"/>
        <v>55.39</v>
      </c>
    </row>
    <row r="245" spans="1:31" s="51" customFormat="1" ht="11.5" x14ac:dyDescent="0.25">
      <c r="A245" s="51">
        <f>'FY2016 RPDC '!A241</f>
        <v>239</v>
      </c>
      <c r="B245" s="51">
        <f>'FY2016 RPDC '!B241</f>
        <v>5139</v>
      </c>
      <c r="C245" s="51">
        <f>'FY2016 RPDC '!C241</f>
        <v>5139</v>
      </c>
      <c r="D245" s="56" t="str">
        <f>'FY2016 RPDC '!D241</f>
        <v>PATON-CHURDAN</v>
      </c>
      <c r="E245" s="97">
        <f>'FY2016 RPDC '!J241</f>
        <v>204.2</v>
      </c>
      <c r="F245" s="87">
        <f>'FY2016 RPDC '!K241</f>
        <v>6613</v>
      </c>
      <c r="G245" s="87">
        <f>'FY2016 RPDC '!L241</f>
        <v>1350374.5999999999</v>
      </c>
      <c r="H245" s="87">
        <f>'FY2016 RPDC '!M241</f>
        <v>0</v>
      </c>
      <c r="I245" s="88">
        <f>'FY2016 RPDC '!N241</f>
        <v>1350374.5999999999</v>
      </c>
      <c r="J245" s="59">
        <v>-436378</v>
      </c>
      <c r="K245" s="58">
        <v>-29485</v>
      </c>
      <c r="L245" s="57">
        <v>607391</v>
      </c>
      <c r="M245" s="201">
        <v>17691</v>
      </c>
      <c r="N245" s="57">
        <f>RealAuthFY10!N245</f>
        <v>34287.259999999995</v>
      </c>
      <c r="O245" s="201">
        <f>RealAuthFY10!O245</f>
        <v>0</v>
      </c>
      <c r="P245" s="59">
        <v>0</v>
      </c>
      <c r="Q245" s="59">
        <v>222906.59999999998</v>
      </c>
      <c r="R245" s="58">
        <f t="shared" si="21"/>
        <v>446289</v>
      </c>
      <c r="S245" s="59">
        <f t="shared" si="22"/>
        <v>50851</v>
      </c>
      <c r="T245" s="58">
        <f t="shared" si="23"/>
        <v>48461</v>
      </c>
      <c r="U245" s="59">
        <f t="shared" si="24"/>
        <v>2312388.46</v>
      </c>
      <c r="V245" s="206"/>
      <c r="W245" s="210">
        <v>508.07</v>
      </c>
      <c r="X245" s="211">
        <v>446289</v>
      </c>
      <c r="Y245" s="212">
        <f t="shared" si="25"/>
        <v>518.23</v>
      </c>
      <c r="Z245" s="213">
        <v>57.89</v>
      </c>
      <c r="AA245" s="58">
        <v>50851</v>
      </c>
      <c r="AB245" s="212">
        <f t="shared" si="26"/>
        <v>59.05</v>
      </c>
      <c r="AC245" s="214">
        <v>55.17</v>
      </c>
      <c r="AD245" s="213">
        <v>48461</v>
      </c>
      <c r="AE245" s="212">
        <f t="shared" si="27"/>
        <v>56.27</v>
      </c>
    </row>
    <row r="246" spans="1:31" s="51" customFormat="1" ht="11.5" x14ac:dyDescent="0.25">
      <c r="A246" s="51">
        <f>'FY2016 RPDC '!A242</f>
        <v>240</v>
      </c>
      <c r="B246" s="51">
        <f>'FY2016 RPDC '!B242</f>
        <v>5319</v>
      </c>
      <c r="C246" s="51">
        <f>'FY2016 RPDC '!C242</f>
        <v>5160</v>
      </c>
      <c r="D246" s="60" t="str">
        <f>'FY2016 RPDC '!D242</f>
        <v>PCM</v>
      </c>
      <c r="E246" s="100">
        <f>'FY2016 RPDC '!J242</f>
        <v>1052</v>
      </c>
      <c r="F246" s="89">
        <f>'FY2016 RPDC '!K242</f>
        <v>6446</v>
      </c>
      <c r="G246" s="89">
        <f>'FY2016 RPDC '!L242</f>
        <v>6781192</v>
      </c>
      <c r="H246" s="89">
        <f>'FY2016 RPDC '!M242</f>
        <v>93400.270000000484</v>
      </c>
      <c r="I246" s="90">
        <f>'FY2016 RPDC '!N242</f>
        <v>6874592.2700000005</v>
      </c>
      <c r="J246" s="63">
        <v>-343089</v>
      </c>
      <c r="K246" s="62">
        <v>-41265</v>
      </c>
      <c r="L246" s="61">
        <v>117900</v>
      </c>
      <c r="M246" s="220">
        <v>0</v>
      </c>
      <c r="N246" s="61">
        <f>RealAuthFY10!N246</f>
        <v>751.4</v>
      </c>
      <c r="O246" s="220">
        <f>RealAuthFY10!O246</f>
        <v>0</v>
      </c>
      <c r="P246" s="63">
        <v>0</v>
      </c>
      <c r="Q246" s="63">
        <v>0</v>
      </c>
      <c r="R246" s="62">
        <f t="shared" si="21"/>
        <v>678298.04</v>
      </c>
      <c r="S246" s="63">
        <f t="shared" si="22"/>
        <v>68863.920000000013</v>
      </c>
      <c r="T246" s="62">
        <f t="shared" si="23"/>
        <v>65970.92</v>
      </c>
      <c r="U246" s="63">
        <f t="shared" si="24"/>
        <v>7422022.5500000007</v>
      </c>
      <c r="V246" s="221"/>
      <c r="W246" s="222">
        <v>632.13</v>
      </c>
      <c r="X246" s="223">
        <v>144252</v>
      </c>
      <c r="Y246" s="224">
        <f t="shared" si="25"/>
        <v>644.77</v>
      </c>
      <c r="Z246" s="225">
        <v>64.180000000000007</v>
      </c>
      <c r="AA246" s="62">
        <v>14646</v>
      </c>
      <c r="AB246" s="224">
        <f t="shared" si="26"/>
        <v>65.460000000000008</v>
      </c>
      <c r="AC246" s="226">
        <v>61.48</v>
      </c>
      <c r="AD246" s="225">
        <v>14030</v>
      </c>
      <c r="AE246" s="224">
        <f t="shared" si="27"/>
        <v>62.709999999999994</v>
      </c>
    </row>
    <row r="247" spans="1:31" s="51" customFormat="1" ht="11.5" x14ac:dyDescent="0.25">
      <c r="A247" s="51">
        <f>'FY2016 RPDC '!A243</f>
        <v>241</v>
      </c>
      <c r="B247" s="51">
        <f>'FY2016 RPDC '!B243</f>
        <v>5163</v>
      </c>
      <c r="C247" s="51">
        <f>'FY2016 RPDC '!C243</f>
        <v>5163</v>
      </c>
      <c r="D247" s="56" t="str">
        <f>'FY2016 RPDC '!D243</f>
        <v>PEKIN</v>
      </c>
      <c r="E247" s="97">
        <f>'FY2016 RPDC '!J243</f>
        <v>636.9</v>
      </c>
      <c r="F247" s="87">
        <f>'FY2016 RPDC '!K243</f>
        <v>6446</v>
      </c>
      <c r="G247" s="87">
        <f>'FY2016 RPDC '!L243</f>
        <v>4105457.4</v>
      </c>
      <c r="H247" s="87">
        <f>'FY2016 RPDC '!M243</f>
        <v>0</v>
      </c>
      <c r="I247" s="88">
        <f>'FY2016 RPDC '!N243</f>
        <v>4105457.4</v>
      </c>
      <c r="J247" s="59">
        <v>-352980</v>
      </c>
      <c r="K247" s="58">
        <v>-11766</v>
      </c>
      <c r="L247" s="57">
        <v>70596</v>
      </c>
      <c r="M247" s="201">
        <v>100011</v>
      </c>
      <c r="N247" s="57">
        <f>RealAuthFY10!N247</f>
        <v>36972.879999999997</v>
      </c>
      <c r="O247" s="201">
        <f>RealAuthFY10!O247</f>
        <v>62871.200000000004</v>
      </c>
      <c r="P247" s="59">
        <v>0</v>
      </c>
      <c r="Q247" s="59">
        <v>10589.4</v>
      </c>
      <c r="R247" s="58">
        <f t="shared" si="21"/>
        <v>419010.141</v>
      </c>
      <c r="S247" s="59">
        <f t="shared" si="22"/>
        <v>46487.331000000006</v>
      </c>
      <c r="T247" s="58">
        <f t="shared" si="23"/>
        <v>29322.876</v>
      </c>
      <c r="U247" s="59">
        <f t="shared" si="24"/>
        <v>4516572.2280000001</v>
      </c>
      <c r="V247" s="206"/>
      <c r="W247" s="210">
        <v>644.99</v>
      </c>
      <c r="X247" s="211">
        <v>138673</v>
      </c>
      <c r="Y247" s="212">
        <f t="shared" si="25"/>
        <v>657.89</v>
      </c>
      <c r="Z247" s="213">
        <v>71.56</v>
      </c>
      <c r="AA247" s="58">
        <v>15385</v>
      </c>
      <c r="AB247" s="212">
        <f t="shared" si="26"/>
        <v>72.990000000000009</v>
      </c>
      <c r="AC247" s="214">
        <v>45.14</v>
      </c>
      <c r="AD247" s="213">
        <v>9705</v>
      </c>
      <c r="AE247" s="212">
        <f t="shared" si="27"/>
        <v>46.04</v>
      </c>
    </row>
    <row r="248" spans="1:31" s="51" customFormat="1" ht="11.5" x14ac:dyDescent="0.25">
      <c r="A248" s="51">
        <f>'FY2016 RPDC '!A244</f>
        <v>242</v>
      </c>
      <c r="B248" s="51">
        <f>'FY2016 RPDC '!B244</f>
        <v>5166</v>
      </c>
      <c r="C248" s="51">
        <f>'FY2016 RPDC '!C244</f>
        <v>5166</v>
      </c>
      <c r="D248" s="56" t="str">
        <f>'FY2016 RPDC '!D244</f>
        <v>PELLA</v>
      </c>
      <c r="E248" s="97">
        <f>'FY2016 RPDC '!J244</f>
        <v>2112.4</v>
      </c>
      <c r="F248" s="87">
        <f>'FY2016 RPDC '!K244</f>
        <v>6446</v>
      </c>
      <c r="G248" s="87">
        <f>'FY2016 RPDC '!L244</f>
        <v>13616530.4</v>
      </c>
      <c r="H248" s="87">
        <f>'FY2016 RPDC '!M244</f>
        <v>90861.349999999627</v>
      </c>
      <c r="I248" s="88">
        <f>'FY2016 RPDC '!N244</f>
        <v>13707391.75</v>
      </c>
      <c r="J248" s="59">
        <v>-239381.99999999997</v>
      </c>
      <c r="K248" s="58">
        <v>-23760</v>
      </c>
      <c r="L248" s="57">
        <v>184734</v>
      </c>
      <c r="M248" s="201">
        <v>0</v>
      </c>
      <c r="N248" s="57">
        <f>RealAuthFY10!N248</f>
        <v>62618.75</v>
      </c>
      <c r="O248" s="201">
        <f>RealAuthFY10!O248</f>
        <v>0</v>
      </c>
      <c r="P248" s="59">
        <v>5227.2</v>
      </c>
      <c r="Q248" s="59">
        <v>0</v>
      </c>
      <c r="R248" s="58">
        <f t="shared" si="21"/>
        <v>1071852.8840000001</v>
      </c>
      <c r="S248" s="59">
        <f t="shared" si="22"/>
        <v>121885.48000000001</v>
      </c>
      <c r="T248" s="58">
        <f t="shared" si="23"/>
        <v>111323.48000000001</v>
      </c>
      <c r="U248" s="59">
        <f t="shared" si="24"/>
        <v>15001891.544</v>
      </c>
      <c r="V248" s="206"/>
      <c r="W248" s="210">
        <v>497.46</v>
      </c>
      <c r="X248" s="211">
        <v>488207</v>
      </c>
      <c r="Y248" s="212">
        <f t="shared" si="25"/>
        <v>507.40999999999997</v>
      </c>
      <c r="Z248" s="213">
        <v>56.57</v>
      </c>
      <c r="AA248" s="58">
        <v>55518</v>
      </c>
      <c r="AB248" s="212">
        <f t="shared" si="26"/>
        <v>57.7</v>
      </c>
      <c r="AC248" s="214">
        <v>51.67</v>
      </c>
      <c r="AD248" s="213">
        <v>50709</v>
      </c>
      <c r="AE248" s="212">
        <f t="shared" si="27"/>
        <v>52.7</v>
      </c>
    </row>
    <row r="249" spans="1:31" s="51" customFormat="1" ht="11.5" x14ac:dyDescent="0.25">
      <c r="A249" s="51">
        <f>'FY2016 RPDC '!A245</f>
        <v>243</v>
      </c>
      <c r="B249" s="51">
        <f>'FY2016 RPDC '!B245</f>
        <v>5184</v>
      </c>
      <c r="C249" s="51">
        <f>'FY2016 RPDC '!C245</f>
        <v>5184</v>
      </c>
      <c r="D249" s="56" t="str">
        <f>'FY2016 RPDC '!D245</f>
        <v>PERRY</v>
      </c>
      <c r="E249" s="97">
        <f>'FY2016 RPDC '!J245</f>
        <v>1833.5</v>
      </c>
      <c r="F249" s="87">
        <f>'FY2016 RPDC '!K245</f>
        <v>6447</v>
      </c>
      <c r="G249" s="87">
        <f>'FY2016 RPDC '!L245</f>
        <v>11820574.5</v>
      </c>
      <c r="H249" s="87">
        <f>'FY2016 RPDC '!M245</f>
        <v>0</v>
      </c>
      <c r="I249" s="88">
        <f>'FY2016 RPDC '!N245</f>
        <v>11820574.5</v>
      </c>
      <c r="J249" s="59">
        <v>-419457.89999999997</v>
      </c>
      <c r="K249" s="58">
        <v>-23532</v>
      </c>
      <c r="L249" s="57">
        <v>311799</v>
      </c>
      <c r="M249" s="201">
        <v>29415</v>
      </c>
      <c r="N249" s="57">
        <f>RealAuthFY10!N249</f>
        <v>92518.720000000001</v>
      </c>
      <c r="O249" s="201">
        <f>RealAuthFY10!O249</f>
        <v>0</v>
      </c>
      <c r="P249" s="59">
        <v>32356.5</v>
      </c>
      <c r="Q249" s="59">
        <v>427105.8</v>
      </c>
      <c r="R249" s="58">
        <f t="shared" si="21"/>
        <v>1177720</v>
      </c>
      <c r="S249" s="59">
        <f t="shared" si="22"/>
        <v>139098</v>
      </c>
      <c r="T249" s="58">
        <f t="shared" si="23"/>
        <v>155345</v>
      </c>
      <c r="U249" s="59">
        <f t="shared" si="24"/>
        <v>13742942.620000001</v>
      </c>
      <c r="V249" s="206"/>
      <c r="W249" s="210">
        <v>484.22</v>
      </c>
      <c r="X249" s="211">
        <v>1177720</v>
      </c>
      <c r="Y249" s="212">
        <f t="shared" si="25"/>
        <v>493.90000000000003</v>
      </c>
      <c r="Z249" s="213">
        <v>57.19</v>
      </c>
      <c r="AA249" s="58">
        <v>139098</v>
      </c>
      <c r="AB249" s="212">
        <f t="shared" si="26"/>
        <v>58.33</v>
      </c>
      <c r="AC249" s="214">
        <v>63.87</v>
      </c>
      <c r="AD249" s="213">
        <v>155345</v>
      </c>
      <c r="AE249" s="212">
        <f t="shared" si="27"/>
        <v>65.149999999999991</v>
      </c>
    </row>
    <row r="250" spans="1:31" s="51" customFormat="1" ht="11.5" x14ac:dyDescent="0.25">
      <c r="A250" s="51">
        <f>'FY2016 RPDC '!A246</f>
        <v>244</v>
      </c>
      <c r="B250" s="51">
        <f>'FY2016 RPDC '!B246</f>
        <v>5250</v>
      </c>
      <c r="C250" s="51">
        <f>'FY2016 RPDC '!C246</f>
        <v>5250</v>
      </c>
      <c r="D250" s="56" t="str">
        <f>'FY2016 RPDC '!D246</f>
        <v>PLEASANT VALLEY</v>
      </c>
      <c r="E250" s="97">
        <f>'FY2016 RPDC '!J246</f>
        <v>4386.1000000000004</v>
      </c>
      <c r="F250" s="87">
        <f>'FY2016 RPDC '!K246</f>
        <v>6579</v>
      </c>
      <c r="G250" s="87">
        <f>'FY2016 RPDC '!L246</f>
        <v>28856151.900000002</v>
      </c>
      <c r="H250" s="87">
        <f>'FY2016 RPDC '!M246</f>
        <v>0</v>
      </c>
      <c r="I250" s="88">
        <f>'FY2016 RPDC '!N246</f>
        <v>28856151.900000002</v>
      </c>
      <c r="J250" s="59">
        <v>-628304.4</v>
      </c>
      <c r="K250" s="58">
        <v>-100011</v>
      </c>
      <c r="L250" s="57">
        <v>478876.2</v>
      </c>
      <c r="M250" s="201">
        <v>41181</v>
      </c>
      <c r="N250" s="57">
        <f>RealAuthFY10!N250</f>
        <v>45855.6</v>
      </c>
      <c r="O250" s="201">
        <f>RealAuthFY10!O250</f>
        <v>0</v>
      </c>
      <c r="P250" s="59">
        <v>359804.27999999997</v>
      </c>
      <c r="Q250" s="59">
        <v>787145.4</v>
      </c>
      <c r="R250" s="58">
        <f t="shared" si="21"/>
        <v>2189817</v>
      </c>
      <c r="S250" s="59">
        <f t="shared" si="22"/>
        <v>248287</v>
      </c>
      <c r="T250" s="58">
        <f t="shared" si="23"/>
        <v>323168</v>
      </c>
      <c r="U250" s="59">
        <f t="shared" si="24"/>
        <v>32601970.980000004</v>
      </c>
      <c r="V250" s="206"/>
      <c r="W250" s="210">
        <v>476.97</v>
      </c>
      <c r="X250" s="211">
        <v>2189817</v>
      </c>
      <c r="Y250" s="212">
        <f t="shared" si="25"/>
        <v>486.51000000000005</v>
      </c>
      <c r="Z250" s="213">
        <v>54.08</v>
      </c>
      <c r="AA250" s="58">
        <v>248287</v>
      </c>
      <c r="AB250" s="212">
        <f t="shared" si="26"/>
        <v>55.16</v>
      </c>
      <c r="AC250" s="214">
        <v>70.39</v>
      </c>
      <c r="AD250" s="213">
        <v>323168</v>
      </c>
      <c r="AE250" s="212">
        <f t="shared" si="27"/>
        <v>71.8</v>
      </c>
    </row>
    <row r="251" spans="1:31" s="51" customFormat="1" ht="11.5" x14ac:dyDescent="0.25">
      <c r="A251" s="51">
        <f>'FY2016 RPDC '!A247</f>
        <v>245</v>
      </c>
      <c r="B251" s="51">
        <f>'FY2016 RPDC '!B247</f>
        <v>5256</v>
      </c>
      <c r="C251" s="51">
        <f>'FY2016 RPDC '!C247</f>
        <v>5256</v>
      </c>
      <c r="D251" s="60" t="str">
        <f>'FY2016 RPDC '!D247</f>
        <v>PLEASANTVILLE</v>
      </c>
      <c r="E251" s="100">
        <f>'FY2016 RPDC '!J247</f>
        <v>670.4</v>
      </c>
      <c r="F251" s="89">
        <f>'FY2016 RPDC '!K247</f>
        <v>6446</v>
      </c>
      <c r="G251" s="89">
        <f>'FY2016 RPDC '!L247</f>
        <v>4321398.3999999994</v>
      </c>
      <c r="H251" s="89">
        <f>'FY2016 RPDC '!M247</f>
        <v>0</v>
      </c>
      <c r="I251" s="90">
        <f>'FY2016 RPDC '!N247</f>
        <v>4321398.3999999994</v>
      </c>
      <c r="J251" s="63">
        <v>-385924.8</v>
      </c>
      <c r="K251" s="62">
        <v>0</v>
      </c>
      <c r="L251" s="61">
        <v>235320</v>
      </c>
      <c r="M251" s="220">
        <v>0</v>
      </c>
      <c r="N251" s="61">
        <f>RealAuthFY10!N251</f>
        <v>24110.239999999998</v>
      </c>
      <c r="O251" s="220">
        <f>RealAuthFY10!O251</f>
        <v>0</v>
      </c>
      <c r="P251" s="63">
        <v>0</v>
      </c>
      <c r="Q251" s="63">
        <v>0</v>
      </c>
      <c r="R251" s="62">
        <f t="shared" si="21"/>
        <v>397015</v>
      </c>
      <c r="S251" s="63">
        <f t="shared" si="22"/>
        <v>38260</v>
      </c>
      <c r="T251" s="62">
        <f t="shared" si="23"/>
        <v>40221</v>
      </c>
      <c r="U251" s="63">
        <f t="shared" si="24"/>
        <v>4670399.84</v>
      </c>
      <c r="V251" s="221"/>
      <c r="W251" s="222">
        <v>483.87</v>
      </c>
      <c r="X251" s="223">
        <v>397015</v>
      </c>
      <c r="Y251" s="224">
        <f t="shared" si="25"/>
        <v>493.55</v>
      </c>
      <c r="Z251" s="225">
        <v>46.63</v>
      </c>
      <c r="AA251" s="62">
        <v>38260</v>
      </c>
      <c r="AB251" s="224">
        <f t="shared" si="26"/>
        <v>47.56</v>
      </c>
      <c r="AC251" s="226">
        <v>49.02</v>
      </c>
      <c r="AD251" s="225">
        <v>40221</v>
      </c>
      <c r="AE251" s="224">
        <f t="shared" si="27"/>
        <v>50</v>
      </c>
    </row>
    <row r="252" spans="1:31" s="51" customFormat="1" ht="11.5" x14ac:dyDescent="0.25">
      <c r="A252" s="51">
        <f>'FY2016 RPDC '!A248</f>
        <v>246</v>
      </c>
      <c r="B252" s="51">
        <f>'FY2016 RPDC '!B248</f>
        <v>5283</v>
      </c>
      <c r="C252" s="51">
        <f>'FY2016 RPDC '!C248</f>
        <v>5283</v>
      </c>
      <c r="D252" s="56" t="str">
        <f>'FY2016 RPDC '!D248</f>
        <v>POCAHONTAS</v>
      </c>
      <c r="E252" s="97">
        <f>'FY2016 RPDC '!J248</f>
        <v>693.7</v>
      </c>
      <c r="F252" s="87">
        <f>'FY2016 RPDC '!K248</f>
        <v>6581</v>
      </c>
      <c r="G252" s="87">
        <f>'FY2016 RPDC '!L248</f>
        <v>4565239.7</v>
      </c>
      <c r="H252" s="87">
        <f>'FY2016 RPDC '!M248</f>
        <v>58544.339999999851</v>
      </c>
      <c r="I252" s="88">
        <f>'FY2016 RPDC '!N248</f>
        <v>4623784.04</v>
      </c>
      <c r="J252" s="59">
        <v>-326700</v>
      </c>
      <c r="K252" s="58">
        <v>-18150</v>
      </c>
      <c r="L252" s="57">
        <v>90750</v>
      </c>
      <c r="M252" s="201">
        <v>0</v>
      </c>
      <c r="N252" s="57">
        <f>RealAuthFY10!N252</f>
        <v>67718.350000000006</v>
      </c>
      <c r="O252" s="201">
        <f>RealAuthFY10!O252</f>
        <v>59350</v>
      </c>
      <c r="P252" s="59">
        <v>0</v>
      </c>
      <c r="Q252" s="59">
        <v>0</v>
      </c>
      <c r="R252" s="58">
        <f t="shared" si="21"/>
        <v>364615.65699999995</v>
      </c>
      <c r="S252" s="59">
        <f t="shared" si="22"/>
        <v>30994.516000000003</v>
      </c>
      <c r="T252" s="58">
        <f t="shared" si="23"/>
        <v>43619.856</v>
      </c>
      <c r="U252" s="59">
        <f t="shared" si="24"/>
        <v>4935982.4189999988</v>
      </c>
      <c r="V252" s="206"/>
      <c r="W252" s="210">
        <v>515.29999999999995</v>
      </c>
      <c r="X252" s="211">
        <v>100638</v>
      </c>
      <c r="Y252" s="212">
        <f t="shared" si="25"/>
        <v>525.6099999999999</v>
      </c>
      <c r="Z252" s="213">
        <v>43.8</v>
      </c>
      <c r="AA252" s="58">
        <v>8554</v>
      </c>
      <c r="AB252" s="212">
        <f t="shared" si="26"/>
        <v>44.68</v>
      </c>
      <c r="AC252" s="214">
        <v>61.65</v>
      </c>
      <c r="AD252" s="213">
        <v>12040</v>
      </c>
      <c r="AE252" s="212">
        <f t="shared" si="27"/>
        <v>62.879999999999995</v>
      </c>
    </row>
    <row r="253" spans="1:31" s="51" customFormat="1" ht="11.5" x14ac:dyDescent="0.25">
      <c r="A253" s="51">
        <f>'FY2016 RPDC '!A249</f>
        <v>247</v>
      </c>
      <c r="B253" s="51">
        <f>'FY2016 RPDC '!B249</f>
        <v>5310</v>
      </c>
      <c r="C253" s="51">
        <f>'FY2016 RPDC '!C249</f>
        <v>5310</v>
      </c>
      <c r="D253" s="56" t="str">
        <f>'FY2016 RPDC '!D249</f>
        <v>POSTVILLE</v>
      </c>
      <c r="E253" s="97">
        <f>'FY2016 RPDC '!J249</f>
        <v>658</v>
      </c>
      <c r="F253" s="87">
        <f>'FY2016 RPDC '!K249</f>
        <v>6459</v>
      </c>
      <c r="G253" s="87">
        <f>'FY2016 RPDC '!L249</f>
        <v>4250022</v>
      </c>
      <c r="H253" s="87">
        <f>'FY2016 RPDC '!M249</f>
        <v>0</v>
      </c>
      <c r="I253" s="88">
        <f>'FY2016 RPDC '!N249</f>
        <v>4250022</v>
      </c>
      <c r="J253" s="59">
        <v>-277089.3</v>
      </c>
      <c r="K253" s="58">
        <v>-41181</v>
      </c>
      <c r="L253" s="57">
        <v>300033</v>
      </c>
      <c r="M253" s="201">
        <v>0</v>
      </c>
      <c r="N253" s="57">
        <f>RealAuthFY10!N253</f>
        <v>0</v>
      </c>
      <c r="O253" s="201">
        <f>RealAuthFY10!O253</f>
        <v>0</v>
      </c>
      <c r="P253" s="59">
        <v>0</v>
      </c>
      <c r="Q253" s="59">
        <v>0</v>
      </c>
      <c r="R253" s="58">
        <f t="shared" si="21"/>
        <v>494719</v>
      </c>
      <c r="S253" s="59">
        <f t="shared" si="22"/>
        <v>52731</v>
      </c>
      <c r="T253" s="58">
        <f t="shared" si="23"/>
        <v>53418</v>
      </c>
      <c r="U253" s="59">
        <f t="shared" si="24"/>
        <v>4832652.7</v>
      </c>
      <c r="V253" s="206"/>
      <c r="W253" s="210">
        <v>482.7</v>
      </c>
      <c r="X253" s="211">
        <v>494719</v>
      </c>
      <c r="Y253" s="212">
        <f t="shared" si="25"/>
        <v>492.34999999999997</v>
      </c>
      <c r="Z253" s="213">
        <v>51.45</v>
      </c>
      <c r="AA253" s="58">
        <v>52731</v>
      </c>
      <c r="AB253" s="212">
        <f t="shared" si="26"/>
        <v>52.480000000000004</v>
      </c>
      <c r="AC253" s="214">
        <v>52.12</v>
      </c>
      <c r="AD253" s="213">
        <v>53418</v>
      </c>
      <c r="AE253" s="212">
        <f t="shared" si="27"/>
        <v>53.16</v>
      </c>
    </row>
    <row r="254" spans="1:31" s="51" customFormat="1" ht="11.5" x14ac:dyDescent="0.25">
      <c r="A254" s="51">
        <f>'FY2016 RPDC '!A250</f>
        <v>248</v>
      </c>
      <c r="B254" s="51">
        <f>'FY2016 RPDC '!B250</f>
        <v>5323</v>
      </c>
      <c r="C254" s="51">
        <f>'FY2016 RPDC '!C250</f>
        <v>5325</v>
      </c>
      <c r="D254" s="56" t="str">
        <f>'FY2016 RPDC '!D250</f>
        <v>PRAIRIE VALLEY</v>
      </c>
      <c r="E254" s="97">
        <f>'FY2016 RPDC '!J250</f>
        <v>583.4</v>
      </c>
      <c r="F254" s="87">
        <f>'FY2016 RPDC '!K250</f>
        <v>6566</v>
      </c>
      <c r="G254" s="87">
        <f>'FY2016 RPDC '!L250</f>
        <v>3830604.4</v>
      </c>
      <c r="H254" s="87">
        <f>'FY2016 RPDC '!M250</f>
        <v>0</v>
      </c>
      <c r="I254" s="88">
        <f>'FY2016 RPDC '!N250</f>
        <v>3830604.4</v>
      </c>
      <c r="J254" s="59">
        <v>-167077.19999999998</v>
      </c>
      <c r="K254" s="58">
        <v>0</v>
      </c>
      <c r="L254" s="57">
        <v>341214</v>
      </c>
      <c r="M254" s="201">
        <v>0</v>
      </c>
      <c r="N254" s="57">
        <f>RealAuthFY10!N254</f>
        <v>7671.4400000000005</v>
      </c>
      <c r="O254" s="201">
        <f>RealAuthFY10!O254</f>
        <v>0</v>
      </c>
      <c r="P254" s="59">
        <v>0</v>
      </c>
      <c r="Q254" s="59">
        <v>0</v>
      </c>
      <c r="R254" s="58">
        <f t="shared" si="21"/>
        <v>360126</v>
      </c>
      <c r="S254" s="59">
        <f t="shared" si="22"/>
        <v>40418</v>
      </c>
      <c r="T254" s="58">
        <f t="shared" si="23"/>
        <v>41284</v>
      </c>
      <c r="U254" s="59">
        <f t="shared" si="24"/>
        <v>4454240.6399999997</v>
      </c>
      <c r="V254" s="206"/>
      <c r="W254" s="210">
        <v>494.95</v>
      </c>
      <c r="X254" s="211">
        <v>360126</v>
      </c>
      <c r="Y254" s="212">
        <f t="shared" si="25"/>
        <v>504.84999999999997</v>
      </c>
      <c r="Z254" s="213">
        <v>55.55</v>
      </c>
      <c r="AA254" s="58">
        <v>40418</v>
      </c>
      <c r="AB254" s="212">
        <f t="shared" si="26"/>
        <v>56.66</v>
      </c>
      <c r="AC254" s="214">
        <v>56.74</v>
      </c>
      <c r="AD254" s="213">
        <v>41284</v>
      </c>
      <c r="AE254" s="212">
        <f t="shared" si="27"/>
        <v>57.870000000000005</v>
      </c>
    </row>
    <row r="255" spans="1:31" s="51" customFormat="1" ht="11.5" x14ac:dyDescent="0.25">
      <c r="A255" s="51">
        <f>'FY2016 RPDC '!A251</f>
        <v>249</v>
      </c>
      <c r="B255" s="51">
        <f>'FY2016 RPDC '!B251</f>
        <v>5328</v>
      </c>
      <c r="C255" s="51">
        <f>'FY2016 RPDC '!C251</f>
        <v>5328</v>
      </c>
      <c r="D255" s="56" t="str">
        <f>'FY2016 RPDC '!D251</f>
        <v>PRESCOTT</v>
      </c>
      <c r="E255" s="97">
        <f>'FY2016 RPDC '!J251</f>
        <v>89.4</v>
      </c>
      <c r="F255" s="87">
        <f>'FY2016 RPDC '!K251</f>
        <v>6621</v>
      </c>
      <c r="G255" s="87">
        <f>'FY2016 RPDC '!L251</f>
        <v>591917.4</v>
      </c>
      <c r="H255" s="87">
        <f>'FY2016 RPDC '!M251</f>
        <v>0</v>
      </c>
      <c r="I255" s="88">
        <f>'FY2016 RPDC '!N251</f>
        <v>591917.4</v>
      </c>
      <c r="J255" s="59">
        <v>-152958</v>
      </c>
      <c r="K255" s="58">
        <v>-35298</v>
      </c>
      <c r="L255" s="57">
        <v>495348.60000000003</v>
      </c>
      <c r="M255" s="201">
        <v>11766</v>
      </c>
      <c r="N255" s="57">
        <f>RealAuthFY10!N255</f>
        <v>146391.84</v>
      </c>
      <c r="O255" s="201">
        <f>RealAuthFY10!O255</f>
        <v>0</v>
      </c>
      <c r="P255" s="59">
        <v>25885.200000000001</v>
      </c>
      <c r="Q255" s="59">
        <v>0</v>
      </c>
      <c r="R255" s="58">
        <f t="shared" si="21"/>
        <v>1033244</v>
      </c>
      <c r="S255" s="59">
        <f t="shared" si="22"/>
        <v>109968</v>
      </c>
      <c r="T255" s="58">
        <f t="shared" si="23"/>
        <v>118105</v>
      </c>
      <c r="U255" s="59">
        <f t="shared" si="24"/>
        <v>2344370.04</v>
      </c>
      <c r="V255" s="206"/>
      <c r="W255" s="210">
        <v>468.57</v>
      </c>
      <c r="X255" s="211">
        <v>1033244</v>
      </c>
      <c r="Y255" s="212">
        <f t="shared" si="25"/>
        <v>477.94</v>
      </c>
      <c r="Z255" s="213">
        <v>49.87</v>
      </c>
      <c r="AA255" s="58">
        <v>109968</v>
      </c>
      <c r="AB255" s="212">
        <f t="shared" si="26"/>
        <v>50.87</v>
      </c>
      <c r="AC255" s="214">
        <v>53.56</v>
      </c>
      <c r="AD255" s="213">
        <v>118105</v>
      </c>
      <c r="AE255" s="212">
        <f t="shared" si="27"/>
        <v>54.63</v>
      </c>
    </row>
    <row r="256" spans="1:31" s="51" customFormat="1" ht="11.5" x14ac:dyDescent="0.25">
      <c r="A256" s="51" t="e">
        <f>'FY2016 RPDC '!#REF!</f>
        <v>#REF!</v>
      </c>
      <c r="B256" s="51" t="e">
        <f>'FY2016 RPDC '!#REF!</f>
        <v>#REF!</v>
      </c>
      <c r="C256" s="51" t="e">
        <f>'FY2016 RPDC '!#REF!</f>
        <v>#REF!</v>
      </c>
      <c r="D256" s="60" t="e">
        <f>'FY2016 RPDC '!#REF!</f>
        <v>#REF!</v>
      </c>
      <c r="E256" s="100" t="e">
        <f>'FY2016 RPDC '!#REF!</f>
        <v>#REF!</v>
      </c>
      <c r="F256" s="89" t="e">
        <f>'FY2016 RPDC '!#REF!</f>
        <v>#REF!</v>
      </c>
      <c r="G256" s="89" t="e">
        <f>'FY2016 RPDC '!#REF!</f>
        <v>#REF!</v>
      </c>
      <c r="H256" s="89" t="e">
        <f>'FY2016 RPDC '!#REF!</f>
        <v>#REF!</v>
      </c>
      <c r="I256" s="90" t="e">
        <f>'FY2016 RPDC '!#REF!</f>
        <v>#REF!</v>
      </c>
      <c r="J256" s="63">
        <v>-428943.60000000003</v>
      </c>
      <c r="K256" s="62">
        <v>-82376</v>
      </c>
      <c r="L256" s="61">
        <v>182404</v>
      </c>
      <c r="M256" s="220">
        <v>17652</v>
      </c>
      <c r="N256" s="61">
        <f>RealAuthFY10!N256</f>
        <v>0</v>
      </c>
      <c r="O256" s="220">
        <f>RealAuthFY10!O256</f>
        <v>0</v>
      </c>
      <c r="P256" s="63">
        <v>220061.6</v>
      </c>
      <c r="Q256" s="63">
        <v>328327.2</v>
      </c>
      <c r="R256" s="62" t="e">
        <f t="shared" si="21"/>
        <v>#REF!</v>
      </c>
      <c r="S256" s="63" t="e">
        <f t="shared" si="22"/>
        <v>#REF!</v>
      </c>
      <c r="T256" s="62" t="e">
        <f t="shared" si="23"/>
        <v>#REF!</v>
      </c>
      <c r="U256" s="63" t="e">
        <f t="shared" si="24"/>
        <v>#REF!</v>
      </c>
      <c r="V256" s="221"/>
      <c r="W256" s="222">
        <v>509.03</v>
      </c>
      <c r="X256" s="223">
        <v>929438</v>
      </c>
      <c r="Y256" s="224">
        <f t="shared" si="25"/>
        <v>519.20999999999992</v>
      </c>
      <c r="Z256" s="225">
        <v>55</v>
      </c>
      <c r="AA256" s="62">
        <v>100425</v>
      </c>
      <c r="AB256" s="224">
        <f t="shared" si="26"/>
        <v>56.1</v>
      </c>
      <c r="AC256" s="226">
        <v>77.489999999999995</v>
      </c>
      <c r="AD256" s="225">
        <v>141489</v>
      </c>
      <c r="AE256" s="224">
        <f t="shared" si="27"/>
        <v>79.039999999999992</v>
      </c>
    </row>
    <row r="257" spans="1:31" s="51" customFormat="1" ht="11.5" x14ac:dyDescent="0.25">
      <c r="A257" s="51">
        <f>'FY2016 RPDC '!A252</f>
        <v>251</v>
      </c>
      <c r="B257" s="51">
        <f>'FY2016 RPDC '!B252</f>
        <v>5463</v>
      </c>
      <c r="C257" s="51">
        <f>'FY2016 RPDC '!C252</f>
        <v>5463</v>
      </c>
      <c r="D257" s="56" t="str">
        <f>'FY2016 RPDC '!D252</f>
        <v>RED OAK</v>
      </c>
      <c r="E257" s="97">
        <f>'FY2016 RPDC '!J252</f>
        <v>1129</v>
      </c>
      <c r="F257" s="87">
        <f>'FY2016 RPDC '!K252</f>
        <v>6446</v>
      </c>
      <c r="G257" s="87">
        <f>'FY2016 RPDC '!L252</f>
        <v>7277534</v>
      </c>
      <c r="H257" s="87">
        <f>'FY2016 RPDC '!M252</f>
        <v>222664.38999999966</v>
      </c>
      <c r="I257" s="88">
        <f>'FY2016 RPDC '!N252</f>
        <v>7500198.3899999997</v>
      </c>
      <c r="J257" s="59">
        <v>-1734412.8</v>
      </c>
      <c r="K257" s="58">
        <v>-42112</v>
      </c>
      <c r="L257" s="57">
        <v>1722982.3999999999</v>
      </c>
      <c r="M257" s="201">
        <v>12032</v>
      </c>
      <c r="N257" s="57">
        <f>RealAuthFY10!N257</f>
        <v>26436.480000000003</v>
      </c>
      <c r="O257" s="201">
        <f>RealAuthFY10!O257</f>
        <v>0</v>
      </c>
      <c r="P257" s="59">
        <v>18529.28</v>
      </c>
      <c r="Q257" s="59">
        <v>411494.40000000002</v>
      </c>
      <c r="R257" s="58">
        <f t="shared" si="21"/>
        <v>1641990</v>
      </c>
      <c r="S257" s="59">
        <f t="shared" si="22"/>
        <v>190083</v>
      </c>
      <c r="T257" s="58">
        <f t="shared" si="23"/>
        <v>166973</v>
      </c>
      <c r="U257" s="59">
        <f t="shared" si="24"/>
        <v>9914194.1500000022</v>
      </c>
      <c r="V257" s="206"/>
      <c r="W257" s="210">
        <v>457.57</v>
      </c>
      <c r="X257" s="211">
        <v>1641990</v>
      </c>
      <c r="Y257" s="212">
        <f t="shared" si="25"/>
        <v>466.71999999999997</v>
      </c>
      <c r="Z257" s="213">
        <v>52.97</v>
      </c>
      <c r="AA257" s="58">
        <v>190083</v>
      </c>
      <c r="AB257" s="212">
        <f t="shared" si="26"/>
        <v>54.03</v>
      </c>
      <c r="AC257" s="214">
        <v>46.53</v>
      </c>
      <c r="AD257" s="213">
        <v>166973</v>
      </c>
      <c r="AE257" s="212">
        <f t="shared" si="27"/>
        <v>47.46</v>
      </c>
    </row>
    <row r="258" spans="1:31" s="51" customFormat="1" ht="11.5" x14ac:dyDescent="0.25">
      <c r="A258" s="51">
        <f>'FY2016 RPDC '!A253</f>
        <v>252</v>
      </c>
      <c r="B258" s="51">
        <f>'FY2016 RPDC '!B253</f>
        <v>5486</v>
      </c>
      <c r="C258" s="51">
        <f>'FY2016 RPDC '!C253</f>
        <v>5486</v>
      </c>
      <c r="D258" s="56" t="str">
        <f>'FY2016 RPDC '!D253</f>
        <v>REMSEN-UNION</v>
      </c>
      <c r="E258" s="97">
        <f>'FY2016 RPDC '!J253</f>
        <v>379</v>
      </c>
      <c r="F258" s="87">
        <f>'FY2016 RPDC '!K253</f>
        <v>6467</v>
      </c>
      <c r="G258" s="87">
        <f>'FY2016 RPDC '!L253</f>
        <v>2450993</v>
      </c>
      <c r="H258" s="87">
        <f>'FY2016 RPDC '!M253</f>
        <v>56460.270000000019</v>
      </c>
      <c r="I258" s="88">
        <f>'FY2016 RPDC '!N253</f>
        <v>2507453.27</v>
      </c>
      <c r="J258" s="59">
        <v>-154722.9</v>
      </c>
      <c r="K258" s="58">
        <v>-29415</v>
      </c>
      <c r="L258" s="57">
        <v>252969</v>
      </c>
      <c r="M258" s="201">
        <v>0</v>
      </c>
      <c r="N258" s="57">
        <f>RealAuthFY10!N258</f>
        <v>2422.56</v>
      </c>
      <c r="O258" s="201">
        <f>RealAuthFY10!O258</f>
        <v>0</v>
      </c>
      <c r="P258" s="59">
        <v>0</v>
      </c>
      <c r="Q258" s="59">
        <v>120013.2</v>
      </c>
      <c r="R258" s="58">
        <f t="shared" si="21"/>
        <v>338269</v>
      </c>
      <c r="S258" s="59">
        <f t="shared" si="22"/>
        <v>35118</v>
      </c>
      <c r="T258" s="58">
        <f t="shared" si="23"/>
        <v>45170</v>
      </c>
      <c r="U258" s="59">
        <f t="shared" si="24"/>
        <v>3117277.1300000004</v>
      </c>
      <c r="V258" s="206"/>
      <c r="W258" s="210">
        <v>496.36</v>
      </c>
      <c r="X258" s="211">
        <v>338269</v>
      </c>
      <c r="Y258" s="212">
        <f t="shared" si="25"/>
        <v>506.29</v>
      </c>
      <c r="Z258" s="213">
        <v>51.53</v>
      </c>
      <c r="AA258" s="58">
        <v>35118</v>
      </c>
      <c r="AB258" s="212">
        <f t="shared" si="26"/>
        <v>52.56</v>
      </c>
      <c r="AC258" s="214">
        <v>66.28</v>
      </c>
      <c r="AD258" s="213">
        <v>45170</v>
      </c>
      <c r="AE258" s="212">
        <f t="shared" si="27"/>
        <v>67.61</v>
      </c>
    </row>
    <row r="259" spans="1:31" s="51" customFormat="1" ht="11.5" x14ac:dyDescent="0.25">
      <c r="A259" s="51">
        <f>'FY2016 RPDC '!A254</f>
        <v>253</v>
      </c>
      <c r="B259" s="51">
        <f>'FY2016 RPDC '!B254</f>
        <v>5508</v>
      </c>
      <c r="C259" s="51">
        <f>'FY2016 RPDC '!C254</f>
        <v>5508</v>
      </c>
      <c r="D259" s="56" t="str">
        <f>'FY2016 RPDC '!D254</f>
        <v>RICEVILLE</v>
      </c>
      <c r="E259" s="97">
        <f>'FY2016 RPDC '!J254</f>
        <v>306.10000000000002</v>
      </c>
      <c r="F259" s="87">
        <f>'FY2016 RPDC '!K254</f>
        <v>6446</v>
      </c>
      <c r="G259" s="87">
        <f>'FY2016 RPDC '!L254</f>
        <v>1973120.6</v>
      </c>
      <c r="H259" s="87">
        <f>'FY2016 RPDC '!M254</f>
        <v>0</v>
      </c>
      <c r="I259" s="88">
        <f>'FY2016 RPDC '!N254</f>
        <v>1973120.6</v>
      </c>
      <c r="J259" s="59">
        <v>-175537</v>
      </c>
      <c r="K259" s="58">
        <v>-478187</v>
      </c>
      <c r="L259" s="57">
        <v>297807.60000000003</v>
      </c>
      <c r="M259" s="201">
        <v>315966.60000000003</v>
      </c>
      <c r="N259" s="57">
        <f>RealAuthFY10!N259</f>
        <v>79509.820000000007</v>
      </c>
      <c r="O259" s="201">
        <f>RealAuthFY10!O259</f>
        <v>0</v>
      </c>
      <c r="P259" s="59">
        <v>3994.98</v>
      </c>
      <c r="Q259" s="59">
        <v>119849.40000000001</v>
      </c>
      <c r="R259" s="58">
        <f t="shared" si="21"/>
        <v>326429</v>
      </c>
      <c r="S259" s="59">
        <f t="shared" si="22"/>
        <v>42753</v>
      </c>
      <c r="T259" s="58">
        <f t="shared" si="23"/>
        <v>27953</v>
      </c>
      <c r="U259" s="59">
        <f t="shared" si="24"/>
        <v>2533660.0000000005</v>
      </c>
      <c r="V259" s="206"/>
      <c r="W259" s="210">
        <v>593.94000000000005</v>
      </c>
      <c r="X259" s="211">
        <v>326429</v>
      </c>
      <c r="Y259" s="212">
        <f t="shared" si="25"/>
        <v>605.82000000000005</v>
      </c>
      <c r="Z259" s="213">
        <v>77.790000000000006</v>
      </c>
      <c r="AA259" s="58">
        <v>42753</v>
      </c>
      <c r="AB259" s="212">
        <f t="shared" si="26"/>
        <v>79.350000000000009</v>
      </c>
      <c r="AC259" s="214">
        <v>50.86</v>
      </c>
      <c r="AD259" s="213">
        <v>27953</v>
      </c>
      <c r="AE259" s="212">
        <f t="shared" si="27"/>
        <v>51.88</v>
      </c>
    </row>
    <row r="260" spans="1:31" s="51" customFormat="1" ht="11.5" x14ac:dyDescent="0.25">
      <c r="A260" s="51">
        <f>'FY2016 RPDC '!A255</f>
        <v>254</v>
      </c>
      <c r="B260" s="51">
        <f>'FY2016 RPDC '!B255</f>
        <v>1975</v>
      </c>
      <c r="C260" s="51">
        <f>'FY2016 RPDC '!C255</f>
        <v>1975</v>
      </c>
      <c r="D260" s="56" t="str">
        <f>'FY2016 RPDC '!D255</f>
        <v>RIVER VALLEY</v>
      </c>
      <c r="E260" s="97">
        <f>'FY2016 RPDC '!J255</f>
        <v>411</v>
      </c>
      <c r="F260" s="87">
        <f>'FY2016 RPDC '!K255</f>
        <v>6455</v>
      </c>
      <c r="G260" s="87">
        <f>'FY2016 RPDC '!L255</f>
        <v>2653005</v>
      </c>
      <c r="H260" s="87">
        <f>'FY2016 RPDC '!M255</f>
        <v>64147.5</v>
      </c>
      <c r="I260" s="88">
        <f>'FY2016 RPDC '!N255</f>
        <v>2717152.5</v>
      </c>
      <c r="J260" s="59">
        <v>-304414.2</v>
      </c>
      <c r="K260" s="58">
        <v>-303820.79999999999</v>
      </c>
      <c r="L260" s="57">
        <v>59340</v>
      </c>
      <c r="M260" s="201">
        <v>462852</v>
      </c>
      <c r="N260" s="57">
        <f>RealAuthFY10!N260</f>
        <v>43060.6</v>
      </c>
      <c r="O260" s="201">
        <f>RealAuthFY10!O260</f>
        <v>0</v>
      </c>
      <c r="P260" s="59">
        <v>2610.96</v>
      </c>
      <c r="Q260" s="59">
        <v>0</v>
      </c>
      <c r="R260" s="58">
        <f t="shared" si="21"/>
        <v>256718.82</v>
      </c>
      <c r="S260" s="59">
        <f t="shared" si="22"/>
        <v>30089.309999999998</v>
      </c>
      <c r="T260" s="58">
        <f t="shared" si="23"/>
        <v>23616.06</v>
      </c>
      <c r="U260" s="59">
        <f t="shared" si="24"/>
        <v>2987205.25</v>
      </c>
      <c r="V260" s="206"/>
      <c r="W260" s="210">
        <v>612.37</v>
      </c>
      <c r="X260" s="211">
        <v>129394</v>
      </c>
      <c r="Y260" s="212">
        <f t="shared" si="25"/>
        <v>624.62</v>
      </c>
      <c r="Z260" s="213">
        <v>71.77</v>
      </c>
      <c r="AA260" s="58">
        <v>15165</v>
      </c>
      <c r="AB260" s="212">
        <f t="shared" si="26"/>
        <v>73.209999999999994</v>
      </c>
      <c r="AC260" s="214">
        <v>56.33</v>
      </c>
      <c r="AD260" s="213">
        <v>11903</v>
      </c>
      <c r="AE260" s="212">
        <f t="shared" si="27"/>
        <v>57.46</v>
      </c>
    </row>
    <row r="261" spans="1:31" s="51" customFormat="1" ht="11.5" x14ac:dyDescent="0.25">
      <c r="A261" s="51">
        <f>'FY2016 RPDC '!A256</f>
        <v>255</v>
      </c>
      <c r="B261" s="51">
        <f>'FY2016 RPDC '!B256</f>
        <v>4824</v>
      </c>
      <c r="C261" s="51">
        <f>'FY2016 RPDC '!C256</f>
        <v>5510</v>
      </c>
      <c r="D261" s="60" t="str">
        <f>'FY2016 RPDC '!D256</f>
        <v>RIVERSIDE</v>
      </c>
      <c r="E261" s="100">
        <f>'FY2016 RPDC '!J256</f>
        <v>684.1</v>
      </c>
      <c r="F261" s="89">
        <f>'FY2016 RPDC '!K256</f>
        <v>6446</v>
      </c>
      <c r="G261" s="89">
        <f>'FY2016 RPDC '!L256</f>
        <v>4409708.6000000006</v>
      </c>
      <c r="H261" s="89">
        <f>'FY2016 RPDC '!M256</f>
        <v>174638.97999999952</v>
      </c>
      <c r="I261" s="90">
        <f>'FY2016 RPDC '!N256</f>
        <v>4584347.58</v>
      </c>
      <c r="J261" s="63">
        <v>-141504</v>
      </c>
      <c r="K261" s="62">
        <v>-41272</v>
      </c>
      <c r="L261" s="61">
        <v>94336</v>
      </c>
      <c r="M261" s="220">
        <v>0</v>
      </c>
      <c r="N261" s="61">
        <f>RealAuthFY10!N261</f>
        <v>8440.26</v>
      </c>
      <c r="O261" s="220">
        <f>RealAuthFY10!O261</f>
        <v>0</v>
      </c>
      <c r="P261" s="63">
        <v>118037.92</v>
      </c>
      <c r="Q261" s="63">
        <v>0</v>
      </c>
      <c r="R261" s="62">
        <f t="shared" si="21"/>
        <v>360103.39900000009</v>
      </c>
      <c r="S261" s="63">
        <f t="shared" si="22"/>
        <v>34601.778000000006</v>
      </c>
      <c r="T261" s="62">
        <f t="shared" si="23"/>
        <v>56930.802000000003</v>
      </c>
      <c r="U261" s="63">
        <f t="shared" si="24"/>
        <v>5074021.7390000001</v>
      </c>
      <c r="V261" s="221"/>
      <c r="W261" s="222">
        <v>516.07000000000005</v>
      </c>
      <c r="X261" s="223">
        <v>311861</v>
      </c>
      <c r="Y261" s="224">
        <f t="shared" si="25"/>
        <v>526.3900000000001</v>
      </c>
      <c r="Z261" s="225">
        <v>49.59</v>
      </c>
      <c r="AA261" s="62">
        <v>29967</v>
      </c>
      <c r="AB261" s="224">
        <f t="shared" si="26"/>
        <v>50.580000000000005</v>
      </c>
      <c r="AC261" s="226">
        <v>81.59</v>
      </c>
      <c r="AD261" s="225">
        <v>49305</v>
      </c>
      <c r="AE261" s="224">
        <f t="shared" si="27"/>
        <v>83.22</v>
      </c>
    </row>
    <row r="262" spans="1:31" s="51" customFormat="1" ht="11.5" x14ac:dyDescent="0.25">
      <c r="A262" s="51">
        <f>'FY2016 RPDC '!A257</f>
        <v>256</v>
      </c>
      <c r="B262" s="51">
        <f>'FY2016 RPDC '!B257</f>
        <v>5607</v>
      </c>
      <c r="C262" s="51">
        <f>'FY2016 RPDC '!C257</f>
        <v>5607</v>
      </c>
      <c r="D262" s="56" t="str">
        <f>'FY2016 RPDC '!D257</f>
        <v>ROCK VALLEY</v>
      </c>
      <c r="E262" s="97">
        <f>'FY2016 RPDC '!J257</f>
        <v>711.6</v>
      </c>
      <c r="F262" s="87">
        <f>'FY2016 RPDC '!K257</f>
        <v>6487</v>
      </c>
      <c r="G262" s="87">
        <f>'FY2016 RPDC '!L257</f>
        <v>4616149.2</v>
      </c>
      <c r="H262" s="87">
        <f>'FY2016 RPDC '!M257</f>
        <v>0</v>
      </c>
      <c r="I262" s="88">
        <f>'FY2016 RPDC '!N257</f>
        <v>4616149.2</v>
      </c>
      <c r="J262" s="59">
        <v>-252126</v>
      </c>
      <c r="K262" s="58">
        <v>-48024</v>
      </c>
      <c r="L262" s="57">
        <v>534267</v>
      </c>
      <c r="M262" s="201">
        <v>24012</v>
      </c>
      <c r="N262" s="57">
        <f>RealAuthFY10!N262</f>
        <v>59939.839999999997</v>
      </c>
      <c r="O262" s="201">
        <f>RealAuthFY10!O262</f>
        <v>0</v>
      </c>
      <c r="P262" s="59">
        <v>0</v>
      </c>
      <c r="Q262" s="59">
        <v>0</v>
      </c>
      <c r="R262" s="58">
        <f t="shared" si="21"/>
        <v>405234.85199999996</v>
      </c>
      <c r="S262" s="59">
        <f t="shared" si="22"/>
        <v>49079.052000000003</v>
      </c>
      <c r="T262" s="58">
        <f t="shared" si="23"/>
        <v>41756.688000000002</v>
      </c>
      <c r="U262" s="59">
        <f t="shared" si="24"/>
        <v>5430288.6320000002</v>
      </c>
      <c r="V262" s="206"/>
      <c r="W262" s="210">
        <v>558.29999999999995</v>
      </c>
      <c r="X262" s="211">
        <v>377411</v>
      </c>
      <c r="Y262" s="212">
        <f t="shared" si="25"/>
        <v>569.46999999999991</v>
      </c>
      <c r="Z262" s="213">
        <v>67.62</v>
      </c>
      <c r="AA262" s="58">
        <v>45711</v>
      </c>
      <c r="AB262" s="212">
        <f t="shared" si="26"/>
        <v>68.97</v>
      </c>
      <c r="AC262" s="214">
        <v>57.53</v>
      </c>
      <c r="AD262" s="213">
        <v>38890</v>
      </c>
      <c r="AE262" s="212">
        <f t="shared" si="27"/>
        <v>58.68</v>
      </c>
    </row>
    <row r="263" spans="1:31" s="51" customFormat="1" ht="11.5" x14ac:dyDescent="0.25">
      <c r="A263" s="51" t="e">
        <f>'FY2016 RPDC '!#REF!</f>
        <v>#REF!</v>
      </c>
      <c r="B263" s="51" t="e">
        <f>'FY2016 RPDC '!#REF!</f>
        <v>#REF!</v>
      </c>
      <c r="C263" s="51" t="e">
        <f>'FY2016 RPDC '!#REF!</f>
        <v>#REF!</v>
      </c>
      <c r="D263" s="56" t="e">
        <f>'FY2016 RPDC '!#REF!</f>
        <v>#REF!</v>
      </c>
      <c r="E263" s="97" t="e">
        <f>'FY2016 RPDC '!#REF!</f>
        <v>#REF!</v>
      </c>
      <c r="F263" s="87" t="e">
        <f>'FY2016 RPDC '!#REF!</f>
        <v>#REF!</v>
      </c>
      <c r="G263" s="87" t="e">
        <f>'FY2016 RPDC '!#REF!</f>
        <v>#REF!</v>
      </c>
      <c r="H263" s="87" t="e">
        <f>'FY2016 RPDC '!#REF!</f>
        <v>#REF!</v>
      </c>
      <c r="I263" s="88" t="e">
        <f>'FY2016 RPDC '!#REF!</f>
        <v>#REF!</v>
      </c>
      <c r="J263" s="59">
        <v>-230204</v>
      </c>
      <c r="K263" s="58">
        <v>-163566</v>
      </c>
      <c r="L263" s="57">
        <v>12116</v>
      </c>
      <c r="M263" s="201">
        <v>0</v>
      </c>
      <c r="N263" s="57">
        <f>RealAuthFY10!N263</f>
        <v>26684.07</v>
      </c>
      <c r="O263" s="201">
        <f>RealAuthFY10!O263</f>
        <v>47544</v>
      </c>
      <c r="P263" s="59">
        <v>0</v>
      </c>
      <c r="Q263" s="59">
        <v>0</v>
      </c>
      <c r="R263" s="58" t="e">
        <f t="shared" si="21"/>
        <v>#REF!</v>
      </c>
      <c r="S263" s="59" t="e">
        <f t="shared" si="22"/>
        <v>#REF!</v>
      </c>
      <c r="T263" s="58" t="e">
        <f t="shared" si="23"/>
        <v>#REF!</v>
      </c>
      <c r="U263" s="59" t="e">
        <f t="shared" si="24"/>
        <v>#REF!</v>
      </c>
      <c r="V263" s="206"/>
      <c r="W263" s="210">
        <v>502.71</v>
      </c>
      <c r="X263" s="211">
        <v>49266</v>
      </c>
      <c r="Y263" s="212">
        <f t="shared" si="25"/>
        <v>512.76</v>
      </c>
      <c r="Z263" s="213">
        <v>38.090000000000003</v>
      </c>
      <c r="AA263" s="58">
        <v>3733</v>
      </c>
      <c r="AB263" s="212">
        <f t="shared" si="26"/>
        <v>38.85</v>
      </c>
      <c r="AC263" s="214">
        <v>49.71</v>
      </c>
      <c r="AD263" s="213">
        <v>4872</v>
      </c>
      <c r="AE263" s="212">
        <f t="shared" si="27"/>
        <v>50.7</v>
      </c>
    </row>
    <row r="264" spans="1:31" s="51" customFormat="1" ht="11.5" x14ac:dyDescent="0.25">
      <c r="A264" s="51">
        <f>'FY2016 RPDC '!A258</f>
        <v>258</v>
      </c>
      <c r="B264" s="51">
        <f>'FY2016 RPDC '!B258</f>
        <v>5643</v>
      </c>
      <c r="C264" s="51">
        <f>'FY2016 RPDC '!C258</f>
        <v>5643</v>
      </c>
      <c r="D264" s="56" t="str">
        <f>'FY2016 RPDC '!D258</f>
        <v>ROLAND-STORY</v>
      </c>
      <c r="E264" s="97">
        <f>'FY2016 RPDC '!J258</f>
        <v>996</v>
      </c>
      <c r="F264" s="87">
        <f>'FY2016 RPDC '!K258</f>
        <v>6446</v>
      </c>
      <c r="G264" s="87">
        <f>'FY2016 RPDC '!L258</f>
        <v>6420216</v>
      </c>
      <c r="H264" s="87">
        <f>'FY2016 RPDC '!M258</f>
        <v>0</v>
      </c>
      <c r="I264" s="88">
        <f>'FY2016 RPDC '!N258</f>
        <v>6420216</v>
      </c>
      <c r="J264" s="59">
        <v>-117660</v>
      </c>
      <c r="K264" s="58">
        <v>-5883</v>
      </c>
      <c r="L264" s="57">
        <v>182373</v>
      </c>
      <c r="M264" s="201">
        <v>17649</v>
      </c>
      <c r="N264" s="57">
        <f>RealAuthFY10!N264</f>
        <v>45682.559999999998</v>
      </c>
      <c r="O264" s="201">
        <f>RealAuthFY10!O264</f>
        <v>0</v>
      </c>
      <c r="P264" s="59">
        <v>0</v>
      </c>
      <c r="Q264" s="59">
        <v>45887.4</v>
      </c>
      <c r="R264" s="58">
        <f t="shared" ref="R264:R327" si="28">IF(X264&gt;Y264*$E264,X264,Y264*$E264)</f>
        <v>507013.8</v>
      </c>
      <c r="S264" s="59">
        <f t="shared" ref="S264:S327" si="29">IF(AA264&gt;AB264*$E264,AA264,AB264*$E264)</f>
        <v>54879.6</v>
      </c>
      <c r="T264" s="58">
        <f t="shared" ref="T264:T327" si="30">IF(AD264&gt;AE264*$E264,AD264,AE264*$E264)</f>
        <v>56981.16</v>
      </c>
      <c r="U264" s="59">
        <f t="shared" ref="U264:U327" si="31">SUM(I264:T264)</f>
        <v>7207139.5199999996</v>
      </c>
      <c r="V264" s="206"/>
      <c r="W264" s="210">
        <v>499.07</v>
      </c>
      <c r="X264" s="211">
        <v>172678</v>
      </c>
      <c r="Y264" s="212">
        <f t="shared" ref="Y264:Y327" si="32">ROUND(W264*R$5,2)+W264</f>
        <v>509.05</v>
      </c>
      <c r="Z264" s="213">
        <v>54.02</v>
      </c>
      <c r="AA264" s="58">
        <v>18691</v>
      </c>
      <c r="AB264" s="212">
        <f t="shared" ref="AB264:AB327" si="33">ROUND(Z264*S$5,2)+Z264</f>
        <v>55.1</v>
      </c>
      <c r="AC264" s="214">
        <v>56.09</v>
      </c>
      <c r="AD264" s="213">
        <v>19407</v>
      </c>
      <c r="AE264" s="212">
        <f t="shared" ref="AE264:AE327" si="34">ROUND(AC264*T$5,2)+AC264</f>
        <v>57.21</v>
      </c>
    </row>
    <row r="265" spans="1:31" s="51" customFormat="1" ht="11.5" x14ac:dyDescent="0.25">
      <c r="A265" s="51">
        <f>'FY2016 RPDC '!A259</f>
        <v>259</v>
      </c>
      <c r="B265" s="51">
        <f>'FY2016 RPDC '!B259</f>
        <v>5697</v>
      </c>
      <c r="C265" s="51">
        <f>'FY2016 RPDC '!C259</f>
        <v>5697</v>
      </c>
      <c r="D265" s="56" t="str">
        <f>'FY2016 RPDC '!D259</f>
        <v>RUDD-ROCKFORD-MARBLE ROCK</v>
      </c>
      <c r="E265" s="97">
        <f>'FY2016 RPDC '!J259</f>
        <v>450.3</v>
      </c>
      <c r="F265" s="87">
        <f>'FY2016 RPDC '!K259</f>
        <v>6446</v>
      </c>
      <c r="G265" s="87">
        <f>'FY2016 RPDC '!L259</f>
        <v>2902633.8000000003</v>
      </c>
      <c r="H265" s="87">
        <f>'FY2016 RPDC '!M259</f>
        <v>12573.639999999665</v>
      </c>
      <c r="I265" s="88">
        <f>'FY2016 RPDC '!N259</f>
        <v>2915207.44</v>
      </c>
      <c r="J265" s="59">
        <v>-464757</v>
      </c>
      <c r="K265" s="58">
        <v>-70596</v>
      </c>
      <c r="L265" s="57">
        <v>206493.30000000002</v>
      </c>
      <c r="M265" s="201">
        <v>11766</v>
      </c>
      <c r="N265" s="57">
        <f>RealAuthFY10!N265</f>
        <v>51738.960000000006</v>
      </c>
      <c r="O265" s="201">
        <f>RealAuthFY10!O265</f>
        <v>0</v>
      </c>
      <c r="P265" s="59">
        <v>24590.94</v>
      </c>
      <c r="Q265" s="59">
        <v>257675.4</v>
      </c>
      <c r="R265" s="58">
        <f t="shared" si="28"/>
        <v>658255</v>
      </c>
      <c r="S265" s="59">
        <f t="shared" si="29"/>
        <v>72567</v>
      </c>
      <c r="T265" s="58">
        <f t="shared" si="30"/>
        <v>89358</v>
      </c>
      <c r="U265" s="59">
        <f t="shared" si="31"/>
        <v>3752299.0399999996</v>
      </c>
      <c r="V265" s="206"/>
      <c r="W265" s="210">
        <v>510.79</v>
      </c>
      <c r="X265" s="211">
        <v>658255</v>
      </c>
      <c r="Y265" s="212">
        <f t="shared" si="32"/>
        <v>521.01</v>
      </c>
      <c r="Z265" s="213">
        <v>56.31</v>
      </c>
      <c r="AA265" s="58">
        <v>72567</v>
      </c>
      <c r="AB265" s="212">
        <f t="shared" si="33"/>
        <v>57.440000000000005</v>
      </c>
      <c r="AC265" s="214">
        <v>69.34</v>
      </c>
      <c r="AD265" s="213">
        <v>89358</v>
      </c>
      <c r="AE265" s="212">
        <f t="shared" si="34"/>
        <v>70.73</v>
      </c>
    </row>
    <row r="266" spans="1:31" s="51" customFormat="1" ht="11.5" x14ac:dyDescent="0.25">
      <c r="A266" s="51">
        <f>'FY2016 RPDC '!A260</f>
        <v>260</v>
      </c>
      <c r="B266" s="51">
        <f>'FY2016 RPDC '!B260</f>
        <v>5724</v>
      </c>
      <c r="C266" s="51">
        <f>'FY2016 RPDC '!C260</f>
        <v>5724</v>
      </c>
      <c r="D266" s="60" t="str">
        <f>'FY2016 RPDC '!D260</f>
        <v>RUTHVEN-AYRSHIRE</v>
      </c>
      <c r="E266" s="100">
        <f>'FY2016 RPDC '!J260</f>
        <v>244</v>
      </c>
      <c r="F266" s="89">
        <f>'FY2016 RPDC '!K260</f>
        <v>6460</v>
      </c>
      <c r="G266" s="89">
        <f>'FY2016 RPDC '!L260</f>
        <v>1576240</v>
      </c>
      <c r="H266" s="89">
        <f>'FY2016 RPDC '!M260</f>
        <v>0</v>
      </c>
      <c r="I266" s="90">
        <f>'FY2016 RPDC '!N260</f>
        <v>1576240</v>
      </c>
      <c r="J266" s="63">
        <v>-278078.40000000002</v>
      </c>
      <c r="K266" s="62">
        <v>-11808</v>
      </c>
      <c r="L266" s="61">
        <v>112176</v>
      </c>
      <c r="M266" s="220">
        <v>5904</v>
      </c>
      <c r="N266" s="61">
        <f>RealAuthFY10!N266</f>
        <v>14530.39</v>
      </c>
      <c r="O266" s="220">
        <f>RealAuthFY10!O266</f>
        <v>0</v>
      </c>
      <c r="P266" s="63">
        <v>0</v>
      </c>
      <c r="Q266" s="63">
        <v>0</v>
      </c>
      <c r="R266" s="62">
        <f t="shared" si="28"/>
        <v>222851</v>
      </c>
      <c r="S266" s="63">
        <f t="shared" si="29"/>
        <v>22202</v>
      </c>
      <c r="T266" s="62">
        <f t="shared" si="30"/>
        <v>20090</v>
      </c>
      <c r="U266" s="63">
        <f t="shared" si="31"/>
        <v>1684106.99</v>
      </c>
      <c r="V266" s="221"/>
      <c r="W266" s="222">
        <v>531.99</v>
      </c>
      <c r="X266" s="223">
        <v>222851</v>
      </c>
      <c r="Y266" s="224">
        <f t="shared" si="32"/>
        <v>542.63</v>
      </c>
      <c r="Z266" s="225">
        <v>53</v>
      </c>
      <c r="AA266" s="62">
        <v>22202</v>
      </c>
      <c r="AB266" s="224">
        <f t="shared" si="33"/>
        <v>54.06</v>
      </c>
      <c r="AC266" s="226">
        <v>47.96</v>
      </c>
      <c r="AD266" s="225">
        <v>20090</v>
      </c>
      <c r="AE266" s="224">
        <f t="shared" si="34"/>
        <v>48.92</v>
      </c>
    </row>
    <row r="267" spans="1:31" s="51" customFormat="1" ht="11.5" x14ac:dyDescent="0.25">
      <c r="A267" s="51">
        <f>'FY2016 RPDC '!A261</f>
        <v>261</v>
      </c>
      <c r="B267" s="51">
        <f>'FY2016 RPDC '!B261</f>
        <v>5805</v>
      </c>
      <c r="C267" s="51">
        <f>'FY2016 RPDC '!C261</f>
        <v>5805</v>
      </c>
      <c r="D267" s="56" t="str">
        <f>'FY2016 RPDC '!D261</f>
        <v>SAYDEL</v>
      </c>
      <c r="E267" s="97">
        <f>'FY2016 RPDC '!J261</f>
        <v>1177.7</v>
      </c>
      <c r="F267" s="87">
        <f>'FY2016 RPDC '!K261</f>
        <v>6514</v>
      </c>
      <c r="G267" s="87">
        <f>'FY2016 RPDC '!L261</f>
        <v>7671537.8000000007</v>
      </c>
      <c r="H267" s="87">
        <f>'FY2016 RPDC '!M261</f>
        <v>0</v>
      </c>
      <c r="I267" s="88">
        <f>'FY2016 RPDC '!N261</f>
        <v>7671537.8000000007</v>
      </c>
      <c r="J267" s="59">
        <v>-70596</v>
      </c>
      <c r="K267" s="58">
        <v>-11766</v>
      </c>
      <c r="L267" s="57">
        <v>211788</v>
      </c>
      <c r="M267" s="201">
        <v>47064</v>
      </c>
      <c r="N267" s="57">
        <f>RealAuthFY10!N267</f>
        <v>4326</v>
      </c>
      <c r="O267" s="201">
        <f>RealAuthFY10!O267</f>
        <v>57680</v>
      </c>
      <c r="P267" s="59">
        <v>2588.52</v>
      </c>
      <c r="Q267" s="59">
        <v>0</v>
      </c>
      <c r="R267" s="58">
        <f t="shared" si="28"/>
        <v>794535.30500000005</v>
      </c>
      <c r="S267" s="59">
        <f t="shared" si="29"/>
        <v>97866.87</v>
      </c>
      <c r="T267" s="58">
        <f t="shared" si="30"/>
        <v>65609.667000000001</v>
      </c>
      <c r="U267" s="59">
        <f t="shared" si="31"/>
        <v>8870634.1619999986</v>
      </c>
      <c r="V267" s="206"/>
      <c r="W267" s="210">
        <v>661.42</v>
      </c>
      <c r="X267" s="211">
        <v>194325</v>
      </c>
      <c r="Y267" s="212">
        <f t="shared" si="32"/>
        <v>674.65</v>
      </c>
      <c r="Z267" s="213">
        <v>81.47</v>
      </c>
      <c r="AA267" s="58">
        <v>23936</v>
      </c>
      <c r="AB267" s="212">
        <f t="shared" si="33"/>
        <v>83.1</v>
      </c>
      <c r="AC267" s="214">
        <v>54.62</v>
      </c>
      <c r="AD267" s="213">
        <v>16047</v>
      </c>
      <c r="AE267" s="212">
        <f t="shared" si="34"/>
        <v>55.71</v>
      </c>
    </row>
    <row r="268" spans="1:31" s="51" customFormat="1" ht="11.5" x14ac:dyDescent="0.25">
      <c r="A268" s="51">
        <f>'FY2016 RPDC '!A262</f>
        <v>262</v>
      </c>
      <c r="B268" s="51">
        <f>'FY2016 RPDC '!B262</f>
        <v>5823</v>
      </c>
      <c r="C268" s="51">
        <f>'FY2016 RPDC '!C262</f>
        <v>5823</v>
      </c>
      <c r="D268" s="56" t="str">
        <f>'FY2016 RPDC '!D262</f>
        <v>SCHALLER-CRESTLAND</v>
      </c>
      <c r="E268" s="97">
        <f>'FY2016 RPDC '!J262</f>
        <v>366.3</v>
      </c>
      <c r="F268" s="87">
        <f>'FY2016 RPDC '!K262</f>
        <v>6513</v>
      </c>
      <c r="G268" s="87">
        <f>'FY2016 RPDC '!L262</f>
        <v>2385711.9</v>
      </c>
      <c r="H268" s="87">
        <f>'FY2016 RPDC '!M262</f>
        <v>66380.240000000224</v>
      </c>
      <c r="I268" s="88">
        <f>'FY2016 RPDC '!N262</f>
        <v>2452092.14</v>
      </c>
      <c r="J268" s="59">
        <v>-295189.2</v>
      </c>
      <c r="K268" s="58">
        <v>-11784</v>
      </c>
      <c r="L268" s="57">
        <v>200328</v>
      </c>
      <c r="M268" s="201">
        <v>11784</v>
      </c>
      <c r="N268" s="57">
        <f>RealAuthFY10!N268</f>
        <v>8318.8799999999992</v>
      </c>
      <c r="O268" s="201">
        <f>RealAuthFY10!O268</f>
        <v>46216</v>
      </c>
      <c r="P268" s="59">
        <v>3888.7200000000003</v>
      </c>
      <c r="Q268" s="59">
        <v>0</v>
      </c>
      <c r="R268" s="58">
        <f t="shared" si="28"/>
        <v>255118</v>
      </c>
      <c r="S268" s="59">
        <f t="shared" si="29"/>
        <v>27691</v>
      </c>
      <c r="T268" s="58">
        <f t="shared" si="30"/>
        <v>31317</v>
      </c>
      <c r="U268" s="59">
        <f t="shared" si="31"/>
        <v>2729780.54</v>
      </c>
      <c r="V268" s="206"/>
      <c r="W268" s="210">
        <v>548.16999999999996</v>
      </c>
      <c r="X268" s="211">
        <v>255118</v>
      </c>
      <c r="Y268" s="212">
        <f t="shared" si="32"/>
        <v>559.13</v>
      </c>
      <c r="Z268" s="213">
        <v>59.5</v>
      </c>
      <c r="AA268" s="58">
        <v>27691</v>
      </c>
      <c r="AB268" s="212">
        <f t="shared" si="33"/>
        <v>60.69</v>
      </c>
      <c r="AC268" s="214">
        <v>67.290000000000006</v>
      </c>
      <c r="AD268" s="213">
        <v>31317</v>
      </c>
      <c r="AE268" s="212">
        <f t="shared" si="34"/>
        <v>68.64</v>
      </c>
    </row>
    <row r="269" spans="1:31" s="51" customFormat="1" ht="11.5" x14ac:dyDescent="0.25">
      <c r="A269" s="51">
        <f>'FY2016 RPDC '!A263</f>
        <v>263</v>
      </c>
      <c r="B269" s="51">
        <f>'FY2016 RPDC '!B263</f>
        <v>5832</v>
      </c>
      <c r="C269" s="51">
        <f>'FY2016 RPDC '!C263</f>
        <v>5832</v>
      </c>
      <c r="D269" s="56" t="str">
        <f>'FY2016 RPDC '!D263</f>
        <v>SCHLESWIG</v>
      </c>
      <c r="E269" s="97">
        <f>'FY2016 RPDC '!J263</f>
        <v>315.89999999999998</v>
      </c>
      <c r="F269" s="87">
        <f>'FY2016 RPDC '!K263</f>
        <v>6446</v>
      </c>
      <c r="G269" s="87">
        <f>'FY2016 RPDC '!L263</f>
        <v>2036291.4</v>
      </c>
      <c r="H269" s="87">
        <f>'FY2016 RPDC '!M263</f>
        <v>0</v>
      </c>
      <c r="I269" s="88">
        <f>'FY2016 RPDC '!N263</f>
        <v>2036291.4</v>
      </c>
      <c r="J269" s="59">
        <v>-517704</v>
      </c>
      <c r="K269" s="58">
        <v>-11766</v>
      </c>
      <c r="L269" s="57">
        <v>82362</v>
      </c>
      <c r="M269" s="201">
        <v>0</v>
      </c>
      <c r="N269" s="57">
        <f>RealAuthFY10!N269</f>
        <v>19553.52</v>
      </c>
      <c r="O269" s="201">
        <f>RealAuthFY10!O269</f>
        <v>154351.68000000002</v>
      </c>
      <c r="P269" s="59">
        <v>2588.52</v>
      </c>
      <c r="Q269" s="59">
        <v>0</v>
      </c>
      <c r="R269" s="58">
        <f t="shared" si="28"/>
        <v>333928</v>
      </c>
      <c r="S269" s="59">
        <f t="shared" si="29"/>
        <v>35880</v>
      </c>
      <c r="T269" s="58">
        <f t="shared" si="30"/>
        <v>32783</v>
      </c>
      <c r="U269" s="59">
        <f t="shared" si="31"/>
        <v>2168268.12</v>
      </c>
      <c r="V269" s="206"/>
      <c r="W269" s="210">
        <v>499.22</v>
      </c>
      <c r="X269" s="211">
        <v>333928</v>
      </c>
      <c r="Y269" s="212">
        <f t="shared" si="32"/>
        <v>509.20000000000005</v>
      </c>
      <c r="Z269" s="213">
        <v>53.64</v>
      </c>
      <c r="AA269" s="58">
        <v>35880</v>
      </c>
      <c r="AB269" s="212">
        <f t="shared" si="33"/>
        <v>54.71</v>
      </c>
      <c r="AC269" s="214">
        <v>49.01</v>
      </c>
      <c r="AD269" s="213">
        <v>32783</v>
      </c>
      <c r="AE269" s="212">
        <f t="shared" si="34"/>
        <v>49.989999999999995</v>
      </c>
    </row>
    <row r="270" spans="1:31" s="51" customFormat="1" ht="11.5" x14ac:dyDescent="0.25">
      <c r="A270" s="51" t="e">
        <f>'FY2016 RPDC '!#REF!</f>
        <v>#REF!</v>
      </c>
      <c r="B270" s="51" t="e">
        <f>'FY2016 RPDC '!#REF!</f>
        <v>#REF!</v>
      </c>
      <c r="C270" s="51" t="e">
        <f>'FY2016 RPDC '!#REF!</f>
        <v>#REF!</v>
      </c>
      <c r="D270" s="56" t="e">
        <f>'FY2016 RPDC '!#REF!</f>
        <v>#REF!</v>
      </c>
      <c r="E270" s="97" t="e">
        <f>'FY2016 RPDC '!#REF!</f>
        <v>#REF!</v>
      </c>
      <c r="F270" s="87" t="e">
        <f>'FY2016 RPDC '!#REF!</f>
        <v>#REF!</v>
      </c>
      <c r="G270" s="87" t="e">
        <f>'FY2016 RPDC '!#REF!</f>
        <v>#REF!</v>
      </c>
      <c r="H270" s="87" t="e">
        <f>'FY2016 RPDC '!#REF!</f>
        <v>#REF!</v>
      </c>
      <c r="I270" s="88" t="e">
        <f>'FY2016 RPDC '!#REF!</f>
        <v>#REF!</v>
      </c>
      <c r="J270" s="59">
        <v>-29620</v>
      </c>
      <c r="K270" s="58">
        <v>-29620</v>
      </c>
      <c r="L270" s="57">
        <v>568704</v>
      </c>
      <c r="M270" s="201">
        <v>47392</v>
      </c>
      <c r="N270" s="57">
        <f>RealAuthFY10!N270</f>
        <v>5634.73</v>
      </c>
      <c r="O270" s="201">
        <f>RealAuthFY10!O270</f>
        <v>0</v>
      </c>
      <c r="P270" s="59">
        <v>83409.919999999998</v>
      </c>
      <c r="Q270" s="59">
        <v>287906.40000000002</v>
      </c>
      <c r="R270" s="58" t="e">
        <f t="shared" si="28"/>
        <v>#REF!</v>
      </c>
      <c r="S270" s="59" t="e">
        <f t="shared" si="29"/>
        <v>#REF!</v>
      </c>
      <c r="T270" s="58" t="e">
        <f t="shared" si="30"/>
        <v>#REF!</v>
      </c>
      <c r="U270" s="59" t="e">
        <f t="shared" si="31"/>
        <v>#REF!</v>
      </c>
      <c r="V270" s="206"/>
      <c r="W270" s="210">
        <v>510.63</v>
      </c>
      <c r="X270" s="211">
        <v>291059</v>
      </c>
      <c r="Y270" s="212">
        <f t="shared" si="32"/>
        <v>520.84</v>
      </c>
      <c r="Z270" s="213">
        <v>53.45</v>
      </c>
      <c r="AA270" s="58">
        <v>30467</v>
      </c>
      <c r="AB270" s="212">
        <f t="shared" si="33"/>
        <v>54.52</v>
      </c>
      <c r="AC270" s="214">
        <v>72.5</v>
      </c>
      <c r="AD270" s="213">
        <v>41325</v>
      </c>
      <c r="AE270" s="212">
        <f t="shared" si="34"/>
        <v>73.95</v>
      </c>
    </row>
    <row r="271" spans="1:31" s="51" customFormat="1" ht="11.5" x14ac:dyDescent="0.25">
      <c r="A271" s="51">
        <f>'FY2016 RPDC '!A264</f>
        <v>265</v>
      </c>
      <c r="B271" s="51">
        <f>'FY2016 RPDC '!B264</f>
        <v>5877</v>
      </c>
      <c r="C271" s="51">
        <f>'FY2016 RPDC '!C264</f>
        <v>5877</v>
      </c>
      <c r="D271" s="60" t="str">
        <f>'FY2016 RPDC '!D264</f>
        <v>SERGEANT BLUFF-LUTON</v>
      </c>
      <c r="E271" s="100">
        <f>'FY2016 RPDC '!J264</f>
        <v>1373.7</v>
      </c>
      <c r="F271" s="89">
        <f>'FY2016 RPDC '!K264</f>
        <v>6446</v>
      </c>
      <c r="G271" s="89">
        <f>'FY2016 RPDC '!L264</f>
        <v>8854870.2000000011</v>
      </c>
      <c r="H271" s="89">
        <f>'FY2016 RPDC '!M264</f>
        <v>0</v>
      </c>
      <c r="I271" s="90">
        <f>'FY2016 RPDC '!N264</f>
        <v>8854870.2000000011</v>
      </c>
      <c r="J271" s="63">
        <v>-130456.3</v>
      </c>
      <c r="K271" s="62">
        <v>-5903</v>
      </c>
      <c r="L271" s="61">
        <v>153478</v>
      </c>
      <c r="M271" s="220">
        <v>17709</v>
      </c>
      <c r="N271" s="61">
        <f>RealAuthFY10!N271</f>
        <v>11865.4</v>
      </c>
      <c r="O271" s="220">
        <f>RealAuthFY10!O271</f>
        <v>57880</v>
      </c>
      <c r="P271" s="63">
        <v>0</v>
      </c>
      <c r="Q271" s="63">
        <v>60210.6</v>
      </c>
      <c r="R271" s="62">
        <f t="shared" si="28"/>
        <v>820813.22400000005</v>
      </c>
      <c r="S271" s="63">
        <f t="shared" si="29"/>
        <v>83988.017999999996</v>
      </c>
      <c r="T271" s="62">
        <f t="shared" si="30"/>
        <v>89633.925000000003</v>
      </c>
      <c r="U271" s="63">
        <f t="shared" si="31"/>
        <v>10014089.067</v>
      </c>
      <c r="V271" s="221"/>
      <c r="W271" s="222">
        <v>585.79999999999995</v>
      </c>
      <c r="X271" s="223">
        <v>288272</v>
      </c>
      <c r="Y271" s="224">
        <f t="shared" si="32"/>
        <v>597.52</v>
      </c>
      <c r="Z271" s="225">
        <v>59.94</v>
      </c>
      <c r="AA271" s="62">
        <v>29496</v>
      </c>
      <c r="AB271" s="224">
        <f t="shared" si="33"/>
        <v>61.14</v>
      </c>
      <c r="AC271" s="226">
        <v>63.97</v>
      </c>
      <c r="AD271" s="225">
        <v>31480</v>
      </c>
      <c r="AE271" s="224">
        <f t="shared" si="34"/>
        <v>65.25</v>
      </c>
    </row>
    <row r="272" spans="1:31" s="51" customFormat="1" ht="11.5" x14ac:dyDescent="0.25">
      <c r="A272" s="51">
        <f>'FY2016 RPDC '!A265</f>
        <v>266</v>
      </c>
      <c r="B272" s="51">
        <f>'FY2016 RPDC '!B265</f>
        <v>5895</v>
      </c>
      <c r="C272" s="51">
        <f>'FY2016 RPDC '!C265</f>
        <v>5895</v>
      </c>
      <c r="D272" s="56" t="str">
        <f>'FY2016 RPDC '!D265</f>
        <v>SEYMOUR</v>
      </c>
      <c r="E272" s="97">
        <f>'FY2016 RPDC '!J265</f>
        <v>271.60000000000002</v>
      </c>
      <c r="F272" s="87">
        <f>'FY2016 RPDC '!K265</f>
        <v>6446</v>
      </c>
      <c r="G272" s="87">
        <f>'FY2016 RPDC '!L265</f>
        <v>1750733.6</v>
      </c>
      <c r="H272" s="87">
        <f>'FY2016 RPDC '!M265</f>
        <v>0</v>
      </c>
      <c r="I272" s="88">
        <f>'FY2016 RPDC '!N265</f>
        <v>1750733.6</v>
      </c>
      <c r="J272" s="59">
        <v>-190785.00000000003</v>
      </c>
      <c r="K272" s="58">
        <v>-645825</v>
      </c>
      <c r="L272" s="57">
        <v>71100</v>
      </c>
      <c r="M272" s="201">
        <v>977625</v>
      </c>
      <c r="N272" s="57">
        <f>RealAuthFY10!N272</f>
        <v>116490.5</v>
      </c>
      <c r="O272" s="201">
        <f>RealAuthFY10!O272</f>
        <v>0</v>
      </c>
      <c r="P272" s="59">
        <v>0</v>
      </c>
      <c r="Q272" s="59">
        <v>0</v>
      </c>
      <c r="R272" s="58">
        <f t="shared" si="28"/>
        <v>174700</v>
      </c>
      <c r="S272" s="59">
        <f t="shared" si="29"/>
        <v>20005</v>
      </c>
      <c r="T272" s="58">
        <f t="shared" si="30"/>
        <v>14369</v>
      </c>
      <c r="U272" s="59">
        <f t="shared" si="31"/>
        <v>2288413.1</v>
      </c>
      <c r="V272" s="206"/>
      <c r="W272" s="210">
        <v>557.08000000000004</v>
      </c>
      <c r="X272" s="211">
        <v>174700</v>
      </c>
      <c r="Y272" s="212">
        <f t="shared" si="32"/>
        <v>568.22</v>
      </c>
      <c r="Z272" s="213">
        <v>63.79</v>
      </c>
      <c r="AA272" s="58">
        <v>20005</v>
      </c>
      <c r="AB272" s="212">
        <f t="shared" si="33"/>
        <v>65.069999999999993</v>
      </c>
      <c r="AC272" s="214">
        <v>45.82</v>
      </c>
      <c r="AD272" s="213">
        <v>14369</v>
      </c>
      <c r="AE272" s="212">
        <f t="shared" si="34"/>
        <v>46.74</v>
      </c>
    </row>
    <row r="273" spans="1:31" s="51" customFormat="1" ht="11.5" x14ac:dyDescent="0.25">
      <c r="A273" s="51">
        <f>'FY2016 RPDC '!A266</f>
        <v>267</v>
      </c>
      <c r="B273" s="51">
        <f>'FY2016 RPDC '!B266</f>
        <v>5949</v>
      </c>
      <c r="C273" s="51">
        <f>'FY2016 RPDC '!C266</f>
        <v>5949</v>
      </c>
      <c r="D273" s="56" t="str">
        <f>'FY2016 RPDC '!D266</f>
        <v>SHELDON</v>
      </c>
      <c r="E273" s="97">
        <f>'FY2016 RPDC '!J266</f>
        <v>1018.9</v>
      </c>
      <c r="F273" s="87">
        <f>'FY2016 RPDC '!K266</f>
        <v>6446</v>
      </c>
      <c r="G273" s="87">
        <f>'FY2016 RPDC '!L266</f>
        <v>6567829.3999999994</v>
      </c>
      <c r="H273" s="87">
        <f>'FY2016 RPDC '!M266</f>
        <v>0</v>
      </c>
      <c r="I273" s="88">
        <f>'FY2016 RPDC '!N266</f>
        <v>6567829.3999999994</v>
      </c>
      <c r="J273" s="59">
        <v>-118836.59999999999</v>
      </c>
      <c r="K273" s="58">
        <v>-17649</v>
      </c>
      <c r="L273" s="57">
        <v>429459</v>
      </c>
      <c r="M273" s="201">
        <v>0</v>
      </c>
      <c r="N273" s="57">
        <f>RealAuthFY10!N273</f>
        <v>74234.159999999989</v>
      </c>
      <c r="O273" s="201">
        <f>RealAuthFY10!O273</f>
        <v>0</v>
      </c>
      <c r="P273" s="59">
        <v>14236.859999999999</v>
      </c>
      <c r="Q273" s="59">
        <v>0</v>
      </c>
      <c r="R273" s="58">
        <f t="shared" si="28"/>
        <v>502602.99200000003</v>
      </c>
      <c r="S273" s="59">
        <f t="shared" si="29"/>
        <v>63457.091999999997</v>
      </c>
      <c r="T273" s="58">
        <f t="shared" si="30"/>
        <v>56650.840000000004</v>
      </c>
      <c r="U273" s="59">
        <f t="shared" si="31"/>
        <v>7571984.7439999999</v>
      </c>
      <c r="V273" s="206"/>
      <c r="W273" s="210">
        <v>483.61</v>
      </c>
      <c r="X273" s="211">
        <v>479983</v>
      </c>
      <c r="Y273" s="212">
        <f t="shared" si="32"/>
        <v>493.28000000000003</v>
      </c>
      <c r="Z273" s="213">
        <v>61.06</v>
      </c>
      <c r="AA273" s="58">
        <v>60602</v>
      </c>
      <c r="AB273" s="212">
        <f t="shared" si="33"/>
        <v>62.28</v>
      </c>
      <c r="AC273" s="214">
        <v>54.51</v>
      </c>
      <c r="AD273" s="213">
        <v>54101</v>
      </c>
      <c r="AE273" s="212">
        <f t="shared" si="34"/>
        <v>55.6</v>
      </c>
    </row>
    <row r="274" spans="1:31" s="51" customFormat="1" ht="11.5" x14ac:dyDescent="0.25">
      <c r="A274" s="51">
        <f>'FY2016 RPDC '!A267</f>
        <v>268</v>
      </c>
      <c r="B274" s="51">
        <f>'FY2016 RPDC '!B267</f>
        <v>5976</v>
      </c>
      <c r="C274" s="51">
        <f>'FY2016 RPDC '!C267</f>
        <v>5976</v>
      </c>
      <c r="D274" s="56" t="str">
        <f>'FY2016 RPDC '!D267</f>
        <v>SHENANDOAH</v>
      </c>
      <c r="E274" s="97">
        <f>'FY2016 RPDC '!J267</f>
        <v>978.9</v>
      </c>
      <c r="F274" s="87">
        <f>'FY2016 RPDC '!K267</f>
        <v>6446</v>
      </c>
      <c r="G274" s="87">
        <f>'FY2016 RPDC '!L267</f>
        <v>6309989.3999999994</v>
      </c>
      <c r="H274" s="87">
        <f>'FY2016 RPDC '!M267</f>
        <v>0</v>
      </c>
      <c r="I274" s="88">
        <f>'FY2016 RPDC '!N267</f>
        <v>6309989.3999999994</v>
      </c>
      <c r="J274" s="59">
        <v>-223554</v>
      </c>
      <c r="K274" s="58">
        <v>-5883</v>
      </c>
      <c r="L274" s="57">
        <v>182373</v>
      </c>
      <c r="M274" s="201">
        <v>0</v>
      </c>
      <c r="N274" s="57">
        <f>RealAuthFY10!N274</f>
        <v>14650.72</v>
      </c>
      <c r="O274" s="201">
        <f>RealAuthFY10!O274</f>
        <v>52258.080000000002</v>
      </c>
      <c r="P274" s="59">
        <v>0</v>
      </c>
      <c r="Q274" s="59">
        <v>0</v>
      </c>
      <c r="R274" s="58">
        <f t="shared" si="28"/>
        <v>522203.99400000001</v>
      </c>
      <c r="S274" s="59">
        <f t="shared" si="29"/>
        <v>58900.413</v>
      </c>
      <c r="T274" s="58">
        <f t="shared" si="30"/>
        <v>53731.820999999996</v>
      </c>
      <c r="U274" s="59">
        <f t="shared" si="31"/>
        <v>6964670.4279999994</v>
      </c>
      <c r="V274" s="206"/>
      <c r="W274" s="210">
        <v>523</v>
      </c>
      <c r="X274" s="211">
        <v>280328</v>
      </c>
      <c r="Y274" s="212">
        <f t="shared" si="32"/>
        <v>533.46</v>
      </c>
      <c r="Z274" s="213">
        <v>58.99</v>
      </c>
      <c r="AA274" s="58">
        <v>31619</v>
      </c>
      <c r="AB274" s="212">
        <f t="shared" si="33"/>
        <v>60.17</v>
      </c>
      <c r="AC274" s="214">
        <v>53.81</v>
      </c>
      <c r="AD274" s="213">
        <v>28842</v>
      </c>
      <c r="AE274" s="212">
        <f t="shared" si="34"/>
        <v>54.89</v>
      </c>
    </row>
    <row r="275" spans="1:31" s="51" customFormat="1" ht="11.5" x14ac:dyDescent="0.25">
      <c r="A275" s="51">
        <f>'FY2016 RPDC '!A268</f>
        <v>269</v>
      </c>
      <c r="B275" s="51">
        <f>'FY2016 RPDC '!B268</f>
        <v>5994</v>
      </c>
      <c r="C275" s="51">
        <f>'FY2016 RPDC '!C268</f>
        <v>5994</v>
      </c>
      <c r="D275" s="56" t="str">
        <f>'FY2016 RPDC '!D268</f>
        <v>SIBLEY-OCHEYEDAN</v>
      </c>
      <c r="E275" s="97">
        <f>'FY2016 RPDC '!J268</f>
        <v>782.9</v>
      </c>
      <c r="F275" s="87">
        <f>'FY2016 RPDC '!K268</f>
        <v>6476</v>
      </c>
      <c r="G275" s="87">
        <f>'FY2016 RPDC '!L268</f>
        <v>5070060.3999999994</v>
      </c>
      <c r="H275" s="87">
        <f>'FY2016 RPDC '!M268</f>
        <v>0</v>
      </c>
      <c r="I275" s="88">
        <f>'FY2016 RPDC '!N268</f>
        <v>5070060.3999999994</v>
      </c>
      <c r="J275" s="59">
        <v>-300747</v>
      </c>
      <c r="K275" s="58">
        <v>-23588</v>
      </c>
      <c r="L275" s="57">
        <v>94352</v>
      </c>
      <c r="M275" s="201">
        <v>112043</v>
      </c>
      <c r="N275" s="57">
        <f>RealAuthFY10!N275</f>
        <v>15958.319999999998</v>
      </c>
      <c r="O275" s="201">
        <f>RealAuthFY10!O275</f>
        <v>0</v>
      </c>
      <c r="P275" s="59">
        <v>0</v>
      </c>
      <c r="Q275" s="59">
        <v>0</v>
      </c>
      <c r="R275" s="58">
        <f t="shared" si="28"/>
        <v>448546.89700000006</v>
      </c>
      <c r="S275" s="59">
        <f t="shared" si="29"/>
        <v>48970.394999999997</v>
      </c>
      <c r="T275" s="58">
        <f t="shared" si="30"/>
        <v>53362.463999999993</v>
      </c>
      <c r="U275" s="59">
        <f t="shared" si="31"/>
        <v>5518958.4759999989</v>
      </c>
      <c r="V275" s="206"/>
      <c r="W275" s="210">
        <v>561.70000000000005</v>
      </c>
      <c r="X275" s="211">
        <v>140425</v>
      </c>
      <c r="Y275" s="212">
        <f t="shared" si="32"/>
        <v>572.93000000000006</v>
      </c>
      <c r="Z275" s="213">
        <v>61.32</v>
      </c>
      <c r="AA275" s="58">
        <v>15330</v>
      </c>
      <c r="AB275" s="212">
        <f t="shared" si="33"/>
        <v>62.55</v>
      </c>
      <c r="AC275" s="214">
        <v>66.819999999999993</v>
      </c>
      <c r="AD275" s="213">
        <v>16705</v>
      </c>
      <c r="AE275" s="212">
        <f t="shared" si="34"/>
        <v>68.16</v>
      </c>
    </row>
    <row r="276" spans="1:31" s="51" customFormat="1" ht="11.5" x14ac:dyDescent="0.25">
      <c r="A276" s="51">
        <f>'FY2016 RPDC '!A270</f>
        <v>271</v>
      </c>
      <c r="B276" s="51">
        <f>'FY2016 RPDC '!B270</f>
        <v>6012</v>
      </c>
      <c r="C276" s="51">
        <f>'FY2016 RPDC '!C270</f>
        <v>6012</v>
      </c>
      <c r="D276" s="60" t="str">
        <f>'FY2016 RPDC '!D270</f>
        <v>SIGOURNEY</v>
      </c>
      <c r="E276" s="100">
        <f>'FY2016 RPDC '!J270</f>
        <v>544</v>
      </c>
      <c r="F276" s="89">
        <f>'FY2016 RPDC '!K270</f>
        <v>6454</v>
      </c>
      <c r="G276" s="89">
        <f>'FY2016 RPDC '!L270</f>
        <v>3510976</v>
      </c>
      <c r="H276" s="89">
        <f>'FY2016 RPDC '!M270</f>
        <v>0</v>
      </c>
      <c r="I276" s="90">
        <f>'FY2016 RPDC '!N270</f>
        <v>3510976</v>
      </c>
      <c r="J276" s="63">
        <v>-261756</v>
      </c>
      <c r="K276" s="62">
        <v>-987534</v>
      </c>
      <c r="L276" s="61">
        <v>47592</v>
      </c>
      <c r="M276" s="220">
        <v>642492</v>
      </c>
      <c r="N276" s="61">
        <f>RealAuthFY10!N276</f>
        <v>131848.4</v>
      </c>
      <c r="O276" s="220">
        <f>RealAuthFY10!O276</f>
        <v>0</v>
      </c>
      <c r="P276" s="63">
        <v>0</v>
      </c>
      <c r="Q276" s="63">
        <v>0</v>
      </c>
      <c r="R276" s="62">
        <f t="shared" si="28"/>
        <v>310009.28000000003</v>
      </c>
      <c r="S276" s="63">
        <f t="shared" si="29"/>
        <v>35729.920000000006</v>
      </c>
      <c r="T276" s="62">
        <f t="shared" si="30"/>
        <v>28701.439999999999</v>
      </c>
      <c r="U276" s="63">
        <f t="shared" si="31"/>
        <v>3458059.0399999996</v>
      </c>
      <c r="V276" s="221"/>
      <c r="W276" s="222">
        <v>558.70000000000005</v>
      </c>
      <c r="X276" s="223">
        <v>253315</v>
      </c>
      <c r="Y276" s="224">
        <f t="shared" si="32"/>
        <v>569.87</v>
      </c>
      <c r="Z276" s="225">
        <v>64.39</v>
      </c>
      <c r="AA276" s="62">
        <v>29194</v>
      </c>
      <c r="AB276" s="224">
        <f t="shared" si="33"/>
        <v>65.680000000000007</v>
      </c>
      <c r="AC276" s="226">
        <v>51.73</v>
      </c>
      <c r="AD276" s="225">
        <v>23454</v>
      </c>
      <c r="AE276" s="224">
        <f t="shared" si="34"/>
        <v>52.76</v>
      </c>
    </row>
    <row r="277" spans="1:31" s="51" customFormat="1" ht="11.5" x14ac:dyDescent="0.25">
      <c r="A277" s="51">
        <f>'FY2016 RPDC '!A271</f>
        <v>272</v>
      </c>
      <c r="B277" s="51">
        <f>'FY2016 RPDC '!B271</f>
        <v>6030</v>
      </c>
      <c r="C277" s="51">
        <f>'FY2016 RPDC '!C271</f>
        <v>6030</v>
      </c>
      <c r="D277" s="56" t="str">
        <f>'FY2016 RPDC '!D271</f>
        <v>SIOUX CENTER</v>
      </c>
      <c r="E277" s="97">
        <f>'FY2016 RPDC '!J271</f>
        <v>1140.9000000000001</v>
      </c>
      <c r="F277" s="87">
        <f>'FY2016 RPDC '!K271</f>
        <v>6446</v>
      </c>
      <c r="G277" s="87">
        <f>'FY2016 RPDC '!L271</f>
        <v>7354241.4000000004</v>
      </c>
      <c r="H277" s="87">
        <f>'FY2016 RPDC '!M271</f>
        <v>0</v>
      </c>
      <c r="I277" s="88">
        <f>'FY2016 RPDC '!N271</f>
        <v>7354241.4000000004</v>
      </c>
      <c r="J277" s="59">
        <v>-52947</v>
      </c>
      <c r="K277" s="58">
        <v>-764790</v>
      </c>
      <c r="L277" s="57">
        <v>135309</v>
      </c>
      <c r="M277" s="201">
        <v>894216</v>
      </c>
      <c r="N277" s="57">
        <f>RealAuthFY10!N277</f>
        <v>164618.72</v>
      </c>
      <c r="O277" s="201">
        <f>RealAuthFY10!O277</f>
        <v>138143.6</v>
      </c>
      <c r="P277" s="59">
        <v>5177.04</v>
      </c>
      <c r="Q277" s="59">
        <v>0</v>
      </c>
      <c r="R277" s="58">
        <f t="shared" si="28"/>
        <v>614625.64799999993</v>
      </c>
      <c r="S277" s="59">
        <f t="shared" si="29"/>
        <v>64095.762000000002</v>
      </c>
      <c r="T277" s="58">
        <f t="shared" si="30"/>
        <v>75059.811000000016</v>
      </c>
      <c r="U277" s="59">
        <f t="shared" si="31"/>
        <v>8627749.9810000006</v>
      </c>
      <c r="V277" s="206"/>
      <c r="W277" s="210">
        <v>528.16</v>
      </c>
      <c r="X277" s="211">
        <v>228324</v>
      </c>
      <c r="Y277" s="212">
        <f t="shared" si="32"/>
        <v>538.71999999999991</v>
      </c>
      <c r="Z277" s="213">
        <v>55.08</v>
      </c>
      <c r="AA277" s="58">
        <v>23811</v>
      </c>
      <c r="AB277" s="212">
        <f t="shared" si="33"/>
        <v>56.18</v>
      </c>
      <c r="AC277" s="214">
        <v>64.5</v>
      </c>
      <c r="AD277" s="213">
        <v>27883</v>
      </c>
      <c r="AE277" s="212">
        <f t="shared" si="34"/>
        <v>65.790000000000006</v>
      </c>
    </row>
    <row r="278" spans="1:31" s="51" customFormat="1" ht="11.5" x14ac:dyDescent="0.25">
      <c r="A278" s="51">
        <f>'FY2016 RPDC '!A272</f>
        <v>273</v>
      </c>
      <c r="B278" s="51">
        <f>'FY2016 RPDC '!B272</f>
        <v>6048</v>
      </c>
      <c r="C278" s="51">
        <f>'FY2016 RPDC '!C272</f>
        <v>6035</v>
      </c>
      <c r="D278" s="56" t="str">
        <f>'FY2016 RPDC '!D272</f>
        <v>SIOUX CENTRAL</v>
      </c>
      <c r="E278" s="97">
        <f>'FY2016 RPDC '!J272</f>
        <v>471.5</v>
      </c>
      <c r="F278" s="87">
        <f>'FY2016 RPDC '!K272</f>
        <v>6461</v>
      </c>
      <c r="G278" s="87">
        <f>'FY2016 RPDC '!L272</f>
        <v>3046361.5</v>
      </c>
      <c r="H278" s="87">
        <f>'FY2016 RPDC '!M272</f>
        <v>145108.20999999996</v>
      </c>
      <c r="I278" s="88">
        <f>'FY2016 RPDC '!N272</f>
        <v>3191469.71</v>
      </c>
      <c r="J278" s="59">
        <v>-562369.5</v>
      </c>
      <c r="K278" s="58">
        <v>-53559</v>
      </c>
      <c r="L278" s="57">
        <v>1208053</v>
      </c>
      <c r="M278" s="201">
        <v>5951</v>
      </c>
      <c r="N278" s="57">
        <f>RealAuthFY10!N278</f>
        <v>23110.560000000001</v>
      </c>
      <c r="O278" s="201">
        <f>RealAuthFY10!O278</f>
        <v>0</v>
      </c>
      <c r="P278" s="59">
        <v>36658.160000000003</v>
      </c>
      <c r="Q278" s="59">
        <v>0</v>
      </c>
      <c r="R278" s="58">
        <f t="shared" si="28"/>
        <v>678057</v>
      </c>
      <c r="S278" s="59">
        <f t="shared" si="29"/>
        <v>72033</v>
      </c>
      <c r="T278" s="58">
        <f t="shared" si="30"/>
        <v>87642</v>
      </c>
      <c r="U278" s="59">
        <f t="shared" si="31"/>
        <v>4687045.93</v>
      </c>
      <c r="V278" s="206"/>
      <c r="W278" s="210">
        <v>539.94000000000005</v>
      </c>
      <c r="X278" s="211">
        <v>678057</v>
      </c>
      <c r="Y278" s="212">
        <f t="shared" si="32"/>
        <v>550.74</v>
      </c>
      <c r="Z278" s="213">
        <v>57.36</v>
      </c>
      <c r="AA278" s="58">
        <v>72033</v>
      </c>
      <c r="AB278" s="212">
        <f t="shared" si="33"/>
        <v>58.51</v>
      </c>
      <c r="AC278" s="214">
        <v>69.790000000000006</v>
      </c>
      <c r="AD278" s="213">
        <v>87642</v>
      </c>
      <c r="AE278" s="212">
        <f t="shared" si="34"/>
        <v>71.190000000000012</v>
      </c>
    </row>
    <row r="279" spans="1:31" s="51" customFormat="1" ht="11.5" x14ac:dyDescent="0.25">
      <c r="A279" s="51">
        <f>'FY2016 RPDC '!A273</f>
        <v>274</v>
      </c>
      <c r="B279" s="51">
        <f>'FY2016 RPDC '!B273</f>
        <v>6039</v>
      </c>
      <c r="C279" s="51">
        <f>'FY2016 RPDC '!C273</f>
        <v>6039</v>
      </c>
      <c r="D279" s="56" t="str">
        <f>'FY2016 RPDC '!D273</f>
        <v>SIOUX CITY</v>
      </c>
      <c r="E279" s="97">
        <f>'FY2016 RPDC '!J273</f>
        <v>14331.6</v>
      </c>
      <c r="F279" s="87">
        <f>'FY2016 RPDC '!K273</f>
        <v>6446</v>
      </c>
      <c r="G279" s="87">
        <f>'FY2016 RPDC '!L273</f>
        <v>92381493.600000009</v>
      </c>
      <c r="H279" s="87">
        <f>'FY2016 RPDC '!M273</f>
        <v>0</v>
      </c>
      <c r="I279" s="88">
        <f>'FY2016 RPDC '!N273</f>
        <v>92381493.600000009</v>
      </c>
      <c r="J279" s="59">
        <v>-303450</v>
      </c>
      <c r="K279" s="58">
        <v>-11900</v>
      </c>
      <c r="L279" s="57">
        <v>5950</v>
      </c>
      <c r="M279" s="201">
        <v>0</v>
      </c>
      <c r="N279" s="57">
        <f>RealAuthFY10!N279</f>
        <v>15754.500000000002</v>
      </c>
      <c r="O279" s="201">
        <f>RealAuthFY10!O279</f>
        <v>0</v>
      </c>
      <c r="P279" s="59">
        <v>5236</v>
      </c>
      <c r="Q279" s="59">
        <v>0</v>
      </c>
      <c r="R279" s="58">
        <f t="shared" si="28"/>
        <v>7842538.1520000007</v>
      </c>
      <c r="S279" s="59">
        <f t="shared" si="29"/>
        <v>881680.03200000012</v>
      </c>
      <c r="T279" s="58">
        <f t="shared" si="30"/>
        <v>734781.13199999998</v>
      </c>
      <c r="U279" s="59">
        <f t="shared" si="31"/>
        <v>101552083.41600001</v>
      </c>
      <c r="V279" s="206"/>
      <c r="W279" s="210">
        <v>536.49</v>
      </c>
      <c r="X279" s="211">
        <v>210519</v>
      </c>
      <c r="Y279" s="212">
        <f t="shared" si="32"/>
        <v>547.22</v>
      </c>
      <c r="Z279" s="213">
        <v>60.31</v>
      </c>
      <c r="AA279" s="58">
        <v>23666</v>
      </c>
      <c r="AB279" s="212">
        <f t="shared" si="33"/>
        <v>61.52</v>
      </c>
      <c r="AC279" s="214">
        <v>50.26</v>
      </c>
      <c r="AD279" s="213">
        <v>19722</v>
      </c>
      <c r="AE279" s="212">
        <f t="shared" si="34"/>
        <v>51.269999999999996</v>
      </c>
    </row>
    <row r="280" spans="1:31" s="51" customFormat="1" ht="11.5" x14ac:dyDescent="0.25">
      <c r="A280" s="51">
        <f>'FY2016 RPDC '!A274</f>
        <v>275</v>
      </c>
      <c r="B280" s="51">
        <f>'FY2016 RPDC '!B274</f>
        <v>6093</v>
      </c>
      <c r="C280" s="51">
        <f>'FY2016 RPDC '!C274</f>
        <v>6093</v>
      </c>
      <c r="D280" s="56" t="str">
        <f>'FY2016 RPDC '!D274</f>
        <v>SOLON</v>
      </c>
      <c r="E280" s="97">
        <f>'FY2016 RPDC '!J274</f>
        <v>1294.2</v>
      </c>
      <c r="F280" s="87">
        <f>'FY2016 RPDC '!K274</f>
        <v>6446</v>
      </c>
      <c r="G280" s="87">
        <f>'FY2016 RPDC '!L274</f>
        <v>8342413.2000000002</v>
      </c>
      <c r="H280" s="87">
        <f>'FY2016 RPDC '!M274</f>
        <v>0</v>
      </c>
      <c r="I280" s="88">
        <f>'FY2016 RPDC '!N274</f>
        <v>8342413.2000000002</v>
      </c>
      <c r="J280" s="59">
        <v>-381218.39999999997</v>
      </c>
      <c r="K280" s="58">
        <v>-435342</v>
      </c>
      <c r="L280" s="57">
        <v>194139</v>
      </c>
      <c r="M280" s="201">
        <v>0</v>
      </c>
      <c r="N280" s="57">
        <f>RealAuthFY10!N280</f>
        <v>31262.560000000001</v>
      </c>
      <c r="O280" s="201">
        <f>RealAuthFY10!O280</f>
        <v>57680</v>
      </c>
      <c r="P280" s="59">
        <v>15531.12</v>
      </c>
      <c r="Q280" s="59">
        <v>0</v>
      </c>
      <c r="R280" s="58">
        <f t="shared" si="28"/>
        <v>567377.28</v>
      </c>
      <c r="S280" s="59">
        <f t="shared" si="29"/>
        <v>47561.85</v>
      </c>
      <c r="T280" s="58">
        <f t="shared" si="30"/>
        <v>67363.110000000015</v>
      </c>
      <c r="U280" s="59">
        <f t="shared" si="31"/>
        <v>8506767.7199999988</v>
      </c>
      <c r="V280" s="206"/>
      <c r="W280" s="210">
        <v>429.8</v>
      </c>
      <c r="X280" s="211">
        <v>134012</v>
      </c>
      <c r="Y280" s="212">
        <f t="shared" si="32"/>
        <v>438.40000000000003</v>
      </c>
      <c r="Z280" s="213">
        <v>36.03</v>
      </c>
      <c r="AA280" s="58">
        <v>11234</v>
      </c>
      <c r="AB280" s="212">
        <f t="shared" si="33"/>
        <v>36.75</v>
      </c>
      <c r="AC280" s="214">
        <v>51.03</v>
      </c>
      <c r="AD280" s="213">
        <v>15911</v>
      </c>
      <c r="AE280" s="212">
        <f t="shared" si="34"/>
        <v>52.050000000000004</v>
      </c>
    </row>
    <row r="281" spans="1:31" s="51" customFormat="1" ht="11.5" x14ac:dyDescent="0.25">
      <c r="A281" s="51">
        <f>'FY2016 RPDC '!A275</f>
        <v>0</v>
      </c>
      <c r="B281" s="51">
        <f>'FY2016 RPDC '!B275</f>
        <v>6091</v>
      </c>
      <c r="C281" s="51">
        <f>'FY2016 RPDC '!C275</f>
        <v>6091</v>
      </c>
      <c r="D281" s="60" t="str">
        <f>'FY2016 RPDC '!D275</f>
        <v>SOUTH CENTRAL CALHOUN</v>
      </c>
      <c r="E281" s="100">
        <f>'FY2016 RPDC '!J275</f>
        <v>904.8</v>
      </c>
      <c r="F281" s="89">
        <f>'FY2016 RPDC '!K275</f>
        <v>6479</v>
      </c>
      <c r="G281" s="89">
        <f>'FY2016 RPDC '!L275</f>
        <v>5862199.1999999993</v>
      </c>
      <c r="H281" s="89">
        <f>'FY2016 RPDC '!M275</f>
        <v>28170.290000000969</v>
      </c>
      <c r="I281" s="90">
        <f>'FY2016 RPDC '!N275</f>
        <v>5890369.4900000002</v>
      </c>
      <c r="J281" s="63">
        <v>-312312</v>
      </c>
      <c r="K281" s="62">
        <v>-186186</v>
      </c>
      <c r="L281" s="61">
        <v>204204</v>
      </c>
      <c r="M281" s="220">
        <v>312312</v>
      </c>
      <c r="N281" s="61">
        <f>RealAuthFY10!N281</f>
        <v>25743.670000000002</v>
      </c>
      <c r="O281" s="220">
        <f>RealAuthFY10!O281</f>
        <v>58910</v>
      </c>
      <c r="P281" s="63">
        <v>0</v>
      </c>
      <c r="Q281" s="63">
        <v>0</v>
      </c>
      <c r="R281" s="62">
        <f t="shared" si="28"/>
        <v>574059.40800000005</v>
      </c>
      <c r="S281" s="63">
        <f t="shared" si="29"/>
        <v>55274.232000000004</v>
      </c>
      <c r="T281" s="62">
        <f t="shared" si="30"/>
        <v>77930.423999999999</v>
      </c>
      <c r="U281" s="63">
        <f t="shared" si="31"/>
        <v>6700305.2239999995</v>
      </c>
      <c r="V281" s="221"/>
      <c r="W281" s="222">
        <v>622.02</v>
      </c>
      <c r="X281" s="223">
        <v>100829</v>
      </c>
      <c r="Y281" s="224">
        <f t="shared" si="32"/>
        <v>634.46</v>
      </c>
      <c r="Z281" s="225">
        <v>59.89</v>
      </c>
      <c r="AA281" s="62">
        <v>9708</v>
      </c>
      <c r="AB281" s="224">
        <f t="shared" si="33"/>
        <v>61.09</v>
      </c>
      <c r="AC281" s="226">
        <v>84.44</v>
      </c>
      <c r="AD281" s="225">
        <v>13688</v>
      </c>
      <c r="AE281" s="224">
        <f t="shared" si="34"/>
        <v>86.13</v>
      </c>
    </row>
    <row r="282" spans="1:31" s="51" customFormat="1" ht="11.5" x14ac:dyDescent="0.25">
      <c r="A282" s="51">
        <f>'FY2016 RPDC '!A276</f>
        <v>276</v>
      </c>
      <c r="B282" s="51">
        <f>'FY2016 RPDC '!B276</f>
        <v>6095</v>
      </c>
      <c r="C282" s="51">
        <f>'FY2016 RPDC '!C276</f>
        <v>6095</v>
      </c>
      <c r="D282" s="56" t="str">
        <f>'FY2016 RPDC '!D276</f>
        <v>SOUTH HAMILTON</v>
      </c>
      <c r="E282" s="97">
        <f>'FY2016 RPDC '!J276</f>
        <v>653.5</v>
      </c>
      <c r="F282" s="87">
        <f>'FY2016 RPDC '!K276</f>
        <v>6508</v>
      </c>
      <c r="G282" s="87">
        <f>'FY2016 RPDC '!L276</f>
        <v>4252978</v>
      </c>
      <c r="H282" s="87">
        <f>'FY2016 RPDC '!M276</f>
        <v>0</v>
      </c>
      <c r="I282" s="88">
        <f>'FY2016 RPDC '!N276</f>
        <v>4252978</v>
      </c>
      <c r="J282" s="59">
        <v>-467698.5</v>
      </c>
      <c r="K282" s="58">
        <v>-29415</v>
      </c>
      <c r="L282" s="57">
        <v>1311909</v>
      </c>
      <c r="M282" s="201">
        <v>5883</v>
      </c>
      <c r="N282" s="57">
        <f>RealAuthFY10!N282</f>
        <v>56584.08</v>
      </c>
      <c r="O282" s="201">
        <f>RealAuthFY10!O282</f>
        <v>158389.28</v>
      </c>
      <c r="P282" s="59">
        <v>27179.46</v>
      </c>
      <c r="Q282" s="59">
        <v>0</v>
      </c>
      <c r="R282" s="58">
        <f t="shared" si="28"/>
        <v>693351</v>
      </c>
      <c r="S282" s="59">
        <f t="shared" si="29"/>
        <v>84796</v>
      </c>
      <c r="T282" s="58">
        <f t="shared" si="30"/>
        <v>81048</v>
      </c>
      <c r="U282" s="59">
        <f t="shared" si="31"/>
        <v>6175004.3200000003</v>
      </c>
      <c r="V282" s="206"/>
      <c r="W282" s="210">
        <v>504.99</v>
      </c>
      <c r="X282" s="211">
        <v>693351</v>
      </c>
      <c r="Y282" s="212">
        <f t="shared" si="32"/>
        <v>515.09</v>
      </c>
      <c r="Z282" s="213">
        <v>61.76</v>
      </c>
      <c r="AA282" s="58">
        <v>84796</v>
      </c>
      <c r="AB282" s="212">
        <f t="shared" si="33"/>
        <v>63</v>
      </c>
      <c r="AC282" s="214">
        <v>59.03</v>
      </c>
      <c r="AD282" s="213">
        <v>81048</v>
      </c>
      <c r="AE282" s="212">
        <f t="shared" si="34"/>
        <v>60.21</v>
      </c>
    </row>
    <row r="283" spans="1:31" s="51" customFormat="1" ht="11.5" x14ac:dyDescent="0.25">
      <c r="A283" s="51">
        <f>'FY2016 RPDC '!A277</f>
        <v>277</v>
      </c>
      <c r="B283" s="51">
        <f>'FY2016 RPDC '!B277</f>
        <v>5157</v>
      </c>
      <c r="C283" s="51">
        <f>'FY2016 RPDC '!C277</f>
        <v>6099</v>
      </c>
      <c r="D283" s="56" t="str">
        <f>'FY2016 RPDC '!D277</f>
        <v>SOUTH O BRIEN</v>
      </c>
      <c r="E283" s="97">
        <f>'FY2016 RPDC '!J277</f>
        <v>627.79999999999995</v>
      </c>
      <c r="F283" s="87">
        <f>'FY2016 RPDC '!K277</f>
        <v>6499</v>
      </c>
      <c r="G283" s="87">
        <f>'FY2016 RPDC '!L277</f>
        <v>4080072.1999999997</v>
      </c>
      <c r="H283" s="87">
        <f>'FY2016 RPDC '!M277</f>
        <v>270148.2900000005</v>
      </c>
      <c r="I283" s="88">
        <f>'FY2016 RPDC '!N277</f>
        <v>4350220.49</v>
      </c>
      <c r="J283" s="59">
        <v>-116483.40000000001</v>
      </c>
      <c r="K283" s="58">
        <v>-17649</v>
      </c>
      <c r="L283" s="57">
        <v>105894</v>
      </c>
      <c r="M283" s="201">
        <v>11766</v>
      </c>
      <c r="N283" s="57">
        <f>RealAuthFY10!N283</f>
        <v>1788.08</v>
      </c>
      <c r="O283" s="201">
        <f>RealAuthFY10!O283</f>
        <v>0</v>
      </c>
      <c r="P283" s="59">
        <v>0</v>
      </c>
      <c r="Q283" s="59">
        <v>0</v>
      </c>
      <c r="R283" s="58">
        <f t="shared" si="28"/>
        <v>405081.67199999996</v>
      </c>
      <c r="S283" s="59">
        <f t="shared" si="29"/>
        <v>44473.351999999999</v>
      </c>
      <c r="T283" s="58">
        <f t="shared" si="30"/>
        <v>45076.039999999994</v>
      </c>
      <c r="U283" s="59">
        <f t="shared" si="31"/>
        <v>4830167.2340000002</v>
      </c>
      <c r="V283" s="206"/>
      <c r="W283" s="210">
        <v>632.59</v>
      </c>
      <c r="X283" s="211">
        <v>155048</v>
      </c>
      <c r="Y283" s="212">
        <f t="shared" si="32"/>
        <v>645.24</v>
      </c>
      <c r="Z283" s="213">
        <v>69.45</v>
      </c>
      <c r="AA283" s="58">
        <v>17022</v>
      </c>
      <c r="AB283" s="212">
        <f t="shared" si="33"/>
        <v>70.84</v>
      </c>
      <c r="AC283" s="214">
        <v>70.39</v>
      </c>
      <c r="AD283" s="213">
        <v>17253</v>
      </c>
      <c r="AE283" s="212">
        <f t="shared" si="34"/>
        <v>71.8</v>
      </c>
    </row>
    <row r="284" spans="1:31" s="51" customFormat="1" ht="11.5" x14ac:dyDescent="0.25">
      <c r="A284" s="51">
        <f>'FY2016 RPDC '!A278</f>
        <v>278</v>
      </c>
      <c r="B284" s="51">
        <f>'FY2016 RPDC '!B278</f>
        <v>6097</v>
      </c>
      <c r="C284" s="51">
        <f>'FY2016 RPDC '!C278</f>
        <v>6097</v>
      </c>
      <c r="D284" s="56" t="str">
        <f>'FY2016 RPDC '!D278</f>
        <v>SOUTH PAGE</v>
      </c>
      <c r="E284" s="97">
        <f>'FY2016 RPDC '!J278</f>
        <v>199</v>
      </c>
      <c r="F284" s="87">
        <f>'FY2016 RPDC '!K278</f>
        <v>6446</v>
      </c>
      <c r="G284" s="87">
        <f>'FY2016 RPDC '!L278</f>
        <v>1282754</v>
      </c>
      <c r="H284" s="87">
        <f>'FY2016 RPDC '!M278</f>
        <v>0</v>
      </c>
      <c r="I284" s="88">
        <f>'FY2016 RPDC '!N278</f>
        <v>1282754</v>
      </c>
      <c r="J284" s="59">
        <v>-300033</v>
      </c>
      <c r="K284" s="58">
        <v>-11766</v>
      </c>
      <c r="L284" s="57">
        <v>152958</v>
      </c>
      <c r="M284" s="201">
        <v>11766</v>
      </c>
      <c r="N284" s="57">
        <f>RealAuthFY10!N284</f>
        <v>60737.039999999994</v>
      </c>
      <c r="O284" s="201">
        <f>RealAuthFY10!O284</f>
        <v>0</v>
      </c>
      <c r="P284" s="59">
        <v>25885.200000000001</v>
      </c>
      <c r="Q284" s="59">
        <v>289443.60000000003</v>
      </c>
      <c r="R284" s="58">
        <f t="shared" si="28"/>
        <v>484722</v>
      </c>
      <c r="S284" s="59">
        <f t="shared" si="29"/>
        <v>50611</v>
      </c>
      <c r="T284" s="58">
        <f t="shared" si="30"/>
        <v>60128</v>
      </c>
      <c r="U284" s="59">
        <f t="shared" si="31"/>
        <v>2107205.84</v>
      </c>
      <c r="V284" s="206"/>
      <c r="W284" s="210">
        <v>476.76</v>
      </c>
      <c r="X284" s="211">
        <v>484722</v>
      </c>
      <c r="Y284" s="212">
        <f t="shared" si="32"/>
        <v>486.3</v>
      </c>
      <c r="Z284" s="213">
        <v>49.78</v>
      </c>
      <c r="AA284" s="58">
        <v>50611</v>
      </c>
      <c r="AB284" s="212">
        <f t="shared" si="33"/>
        <v>50.78</v>
      </c>
      <c r="AC284" s="214">
        <v>59.14</v>
      </c>
      <c r="AD284" s="213">
        <v>60128</v>
      </c>
      <c r="AE284" s="212">
        <f t="shared" si="34"/>
        <v>60.32</v>
      </c>
    </row>
    <row r="285" spans="1:31" s="51" customFormat="1" ht="11.5" x14ac:dyDescent="0.25">
      <c r="A285" s="51">
        <f>'FY2016 RPDC '!A279</f>
        <v>279</v>
      </c>
      <c r="B285" s="51">
        <f>'FY2016 RPDC '!B279</f>
        <v>6098</v>
      </c>
      <c r="C285" s="51">
        <f>'FY2016 RPDC '!C279</f>
        <v>6098</v>
      </c>
      <c r="D285" s="56" t="str">
        <f>'FY2016 RPDC '!D279</f>
        <v>SOUTH TAMA COUNTY</v>
      </c>
      <c r="E285" s="97">
        <f>'FY2016 RPDC '!J279</f>
        <v>1523</v>
      </c>
      <c r="F285" s="87">
        <f>'FY2016 RPDC '!K279</f>
        <v>6466</v>
      </c>
      <c r="G285" s="87">
        <f>'FY2016 RPDC '!L279</f>
        <v>9847718</v>
      </c>
      <c r="H285" s="87">
        <f>'FY2016 RPDC '!M279</f>
        <v>0</v>
      </c>
      <c r="I285" s="88">
        <f>'FY2016 RPDC '!N279</f>
        <v>9847718</v>
      </c>
      <c r="J285" s="59">
        <v>-276501</v>
      </c>
      <c r="K285" s="58">
        <v>-17649</v>
      </c>
      <c r="L285" s="57">
        <v>367099.2</v>
      </c>
      <c r="M285" s="201">
        <v>5883</v>
      </c>
      <c r="N285" s="57">
        <f>RealAuthFY10!N285</f>
        <v>29359.119999999999</v>
      </c>
      <c r="O285" s="201">
        <f>RealAuthFY10!O285</f>
        <v>0</v>
      </c>
      <c r="P285" s="59">
        <v>14236.859999999999</v>
      </c>
      <c r="Q285" s="59">
        <v>0</v>
      </c>
      <c r="R285" s="58">
        <f t="shared" si="28"/>
        <v>820866.54</v>
      </c>
      <c r="S285" s="59">
        <f t="shared" si="29"/>
        <v>88136.010000000009</v>
      </c>
      <c r="T285" s="58">
        <f t="shared" si="30"/>
        <v>104751.94</v>
      </c>
      <c r="U285" s="59">
        <f t="shared" si="31"/>
        <v>10983900.669999998</v>
      </c>
      <c r="V285" s="206"/>
      <c r="W285" s="210">
        <v>528.41</v>
      </c>
      <c r="X285" s="211">
        <v>533853</v>
      </c>
      <c r="Y285" s="212">
        <f t="shared" si="32"/>
        <v>538.98</v>
      </c>
      <c r="Z285" s="213">
        <v>56.74</v>
      </c>
      <c r="AA285" s="58">
        <v>57324</v>
      </c>
      <c r="AB285" s="212">
        <f t="shared" si="33"/>
        <v>57.870000000000005</v>
      </c>
      <c r="AC285" s="214">
        <v>67.430000000000007</v>
      </c>
      <c r="AD285" s="213">
        <v>68125</v>
      </c>
      <c r="AE285" s="212">
        <f t="shared" si="34"/>
        <v>68.78</v>
      </c>
    </row>
    <row r="286" spans="1:31" s="51" customFormat="1" ht="11.5" x14ac:dyDescent="0.25">
      <c r="A286" s="51">
        <f>'FY2016 RPDC '!A280</f>
        <v>280</v>
      </c>
      <c r="B286" s="51">
        <f>'FY2016 RPDC '!B280</f>
        <v>6100</v>
      </c>
      <c r="C286" s="51">
        <f>'FY2016 RPDC '!C280</f>
        <v>6100</v>
      </c>
      <c r="D286" s="60" t="str">
        <f>'FY2016 RPDC '!D280</f>
        <v>SOUTH WINNESHIEK</v>
      </c>
      <c r="E286" s="100">
        <f>'FY2016 RPDC '!J280</f>
        <v>559.70000000000005</v>
      </c>
      <c r="F286" s="89">
        <f>'FY2016 RPDC '!K280</f>
        <v>6446</v>
      </c>
      <c r="G286" s="89">
        <f>'FY2016 RPDC '!L280</f>
        <v>3607826.2</v>
      </c>
      <c r="H286" s="89">
        <f>'FY2016 RPDC '!M280</f>
        <v>21073.5</v>
      </c>
      <c r="I286" s="90">
        <f>'FY2016 RPDC '!N280</f>
        <v>3628899.7</v>
      </c>
      <c r="J286" s="63">
        <v>-53217</v>
      </c>
      <c r="K286" s="62">
        <v>-17739</v>
      </c>
      <c r="L286" s="61">
        <v>266085</v>
      </c>
      <c r="M286" s="220">
        <v>0</v>
      </c>
      <c r="N286" s="61">
        <f>RealAuthFY10!N286</f>
        <v>26322.920000000002</v>
      </c>
      <c r="O286" s="220">
        <f>RealAuthFY10!O286</f>
        <v>0</v>
      </c>
      <c r="P286" s="63">
        <v>41627.519999999997</v>
      </c>
      <c r="Q286" s="63">
        <v>0</v>
      </c>
      <c r="R286" s="62">
        <f t="shared" si="28"/>
        <v>424277</v>
      </c>
      <c r="S286" s="63">
        <f t="shared" si="29"/>
        <v>42446</v>
      </c>
      <c r="T286" s="62">
        <f t="shared" si="30"/>
        <v>49108</v>
      </c>
      <c r="U286" s="63">
        <f t="shared" si="31"/>
        <v>4407810.1400000006</v>
      </c>
      <c r="V286" s="221"/>
      <c r="W286" s="222">
        <v>524.77</v>
      </c>
      <c r="X286" s="223">
        <v>424277</v>
      </c>
      <c r="Y286" s="224">
        <f t="shared" si="32"/>
        <v>535.27</v>
      </c>
      <c r="Z286" s="225">
        <v>52.5</v>
      </c>
      <c r="AA286" s="62">
        <v>42446</v>
      </c>
      <c r="AB286" s="224">
        <f t="shared" si="33"/>
        <v>53.55</v>
      </c>
      <c r="AC286" s="226">
        <v>60.74</v>
      </c>
      <c r="AD286" s="225">
        <v>49108</v>
      </c>
      <c r="AE286" s="224">
        <f t="shared" si="34"/>
        <v>61.95</v>
      </c>
    </row>
    <row r="287" spans="1:31" s="51" customFormat="1" ht="11.5" x14ac:dyDescent="0.25">
      <c r="A287" s="51">
        <f>'FY2016 RPDC '!A281</f>
        <v>281</v>
      </c>
      <c r="B287" s="51">
        <f>'FY2016 RPDC '!B281</f>
        <v>6101</v>
      </c>
      <c r="C287" s="51">
        <f>'FY2016 RPDC '!C281</f>
        <v>6101</v>
      </c>
      <c r="D287" s="56" t="str">
        <f>'FY2016 RPDC '!D281</f>
        <v>SOUTHEAST POLK</v>
      </c>
      <c r="E287" s="97">
        <f>'FY2016 RPDC '!J281</f>
        <v>6634.4</v>
      </c>
      <c r="F287" s="87">
        <f>'FY2016 RPDC '!K281</f>
        <v>6446</v>
      </c>
      <c r="G287" s="87">
        <f>'FY2016 RPDC '!L281</f>
        <v>42765342.399999999</v>
      </c>
      <c r="H287" s="87">
        <f>'FY2016 RPDC '!M281</f>
        <v>0</v>
      </c>
      <c r="I287" s="88">
        <f>'FY2016 RPDC '!N281</f>
        <v>42765342.399999999</v>
      </c>
      <c r="J287" s="59">
        <v>-148554</v>
      </c>
      <c r="K287" s="58">
        <v>-29475</v>
      </c>
      <c r="L287" s="57">
        <v>117900</v>
      </c>
      <c r="M287" s="201">
        <v>5895</v>
      </c>
      <c r="N287" s="57">
        <f>RealAuthFY10!N287</f>
        <v>43985.8</v>
      </c>
      <c r="O287" s="201">
        <f>RealAuthFY10!O287</f>
        <v>57800</v>
      </c>
      <c r="P287" s="59">
        <v>1296.9000000000001</v>
      </c>
      <c r="Q287" s="59">
        <v>0</v>
      </c>
      <c r="R287" s="58">
        <f t="shared" si="28"/>
        <v>3845497.2719999999</v>
      </c>
      <c r="S287" s="59">
        <f t="shared" si="29"/>
        <v>401248.51199999993</v>
      </c>
      <c r="T287" s="58">
        <f t="shared" si="30"/>
        <v>425265.04000000004</v>
      </c>
      <c r="U287" s="59">
        <f t="shared" si="31"/>
        <v>47486201.923999995</v>
      </c>
      <c r="V287" s="206"/>
      <c r="W287" s="210">
        <v>568.26</v>
      </c>
      <c r="X287" s="211">
        <v>201619</v>
      </c>
      <c r="Y287" s="212">
        <f t="shared" si="32"/>
        <v>579.63</v>
      </c>
      <c r="Z287" s="213">
        <v>59.29</v>
      </c>
      <c r="AA287" s="58">
        <v>21036</v>
      </c>
      <c r="AB287" s="212">
        <f t="shared" si="33"/>
        <v>60.48</v>
      </c>
      <c r="AC287" s="214">
        <v>62.84</v>
      </c>
      <c r="AD287" s="213">
        <v>22296</v>
      </c>
      <c r="AE287" s="212">
        <f t="shared" si="34"/>
        <v>64.100000000000009</v>
      </c>
    </row>
    <row r="288" spans="1:31" s="51" customFormat="1" ht="11.5" x14ac:dyDescent="0.25">
      <c r="A288" s="51">
        <f>'FY2016 RPDC '!A282</f>
        <v>282</v>
      </c>
      <c r="B288" s="51">
        <f>'FY2016 RPDC '!B282</f>
        <v>6094</v>
      </c>
      <c r="C288" s="51">
        <f>'FY2016 RPDC '!C282</f>
        <v>6094</v>
      </c>
      <c r="D288" s="56" t="str">
        <f>'FY2016 RPDC '!D282</f>
        <v>SOUTHEAST WARREN</v>
      </c>
      <c r="E288" s="97">
        <f>'FY2016 RPDC '!J282</f>
        <v>588.20000000000005</v>
      </c>
      <c r="F288" s="87">
        <f>'FY2016 RPDC '!K282</f>
        <v>6446</v>
      </c>
      <c r="G288" s="87">
        <f>'FY2016 RPDC '!L282</f>
        <v>3791537.2</v>
      </c>
      <c r="H288" s="87">
        <f>'FY2016 RPDC '!M282</f>
        <v>0</v>
      </c>
      <c r="I288" s="88">
        <f>'FY2016 RPDC '!N282</f>
        <v>3791537.2</v>
      </c>
      <c r="J288" s="59">
        <v>-159057</v>
      </c>
      <c r="K288" s="58">
        <v>-11782</v>
      </c>
      <c r="L288" s="57">
        <v>94256</v>
      </c>
      <c r="M288" s="201">
        <v>17673</v>
      </c>
      <c r="N288" s="57">
        <f>RealAuthFY10!N288</f>
        <v>90798.720000000001</v>
      </c>
      <c r="O288" s="201">
        <f>RealAuthFY10!O288</f>
        <v>121180.48</v>
      </c>
      <c r="P288" s="59">
        <v>0</v>
      </c>
      <c r="Q288" s="59">
        <v>0</v>
      </c>
      <c r="R288" s="58">
        <f t="shared" si="28"/>
        <v>323957.03200000001</v>
      </c>
      <c r="S288" s="59">
        <f t="shared" si="29"/>
        <v>33439.170000000006</v>
      </c>
      <c r="T288" s="58">
        <f t="shared" si="30"/>
        <v>34480.284</v>
      </c>
      <c r="U288" s="59">
        <f t="shared" si="31"/>
        <v>4336482.8859999999</v>
      </c>
      <c r="V288" s="206"/>
      <c r="W288" s="210">
        <v>539.96</v>
      </c>
      <c r="X288" s="211">
        <v>315715</v>
      </c>
      <c r="Y288" s="212">
        <f t="shared" si="32"/>
        <v>550.76</v>
      </c>
      <c r="Z288" s="213">
        <v>55.74</v>
      </c>
      <c r="AA288" s="58">
        <v>32591</v>
      </c>
      <c r="AB288" s="212">
        <f t="shared" si="33"/>
        <v>56.85</v>
      </c>
      <c r="AC288" s="214">
        <v>57.47</v>
      </c>
      <c r="AD288" s="213">
        <v>33603</v>
      </c>
      <c r="AE288" s="212">
        <f t="shared" si="34"/>
        <v>58.62</v>
      </c>
    </row>
    <row r="289" spans="1:31" s="51" customFormat="1" ht="11.5" x14ac:dyDescent="0.25">
      <c r="A289" s="51">
        <f>'FY2016 RPDC '!A283</f>
        <v>283</v>
      </c>
      <c r="B289" s="51">
        <f>'FY2016 RPDC '!B283</f>
        <v>6096</v>
      </c>
      <c r="C289" s="51">
        <f>'FY2016 RPDC '!C283</f>
        <v>6096</v>
      </c>
      <c r="D289" s="56" t="str">
        <f>'FY2016 RPDC '!D283</f>
        <v>SOUTHEAST WEBSTER - GRAND</v>
      </c>
      <c r="E289" s="97">
        <f>'FY2016 RPDC '!J283</f>
        <v>538.29999999999995</v>
      </c>
      <c r="F289" s="87">
        <f>'FY2016 RPDC '!K283</f>
        <v>6575</v>
      </c>
      <c r="G289" s="87">
        <f>'FY2016 RPDC '!L283</f>
        <v>3539322.4999999995</v>
      </c>
      <c r="H289" s="87">
        <f>'FY2016 RPDC '!M283</f>
        <v>24698.840000000317</v>
      </c>
      <c r="I289" s="88">
        <f>'FY2016 RPDC '!N283</f>
        <v>3564021.34</v>
      </c>
      <c r="J289" s="59">
        <v>-152958</v>
      </c>
      <c r="K289" s="58">
        <v>-5883</v>
      </c>
      <c r="L289" s="57">
        <v>282384</v>
      </c>
      <c r="M289" s="201">
        <v>41181</v>
      </c>
      <c r="N289" s="57">
        <f>RealAuthFY10!N289</f>
        <v>2941.68</v>
      </c>
      <c r="O289" s="201">
        <f>RealAuthFY10!O289</f>
        <v>0</v>
      </c>
      <c r="P289" s="59">
        <v>102246.54</v>
      </c>
      <c r="Q289" s="59">
        <v>0</v>
      </c>
      <c r="R289" s="58">
        <f t="shared" si="28"/>
        <v>501685</v>
      </c>
      <c r="S289" s="59">
        <f t="shared" si="29"/>
        <v>65791</v>
      </c>
      <c r="T289" s="58">
        <f t="shared" si="30"/>
        <v>68826</v>
      </c>
      <c r="U289" s="59">
        <f t="shared" si="31"/>
        <v>4470235.5600000005</v>
      </c>
      <c r="V289" s="206"/>
      <c r="W289" s="210">
        <v>502.59</v>
      </c>
      <c r="X289" s="211">
        <v>501685</v>
      </c>
      <c r="Y289" s="212">
        <f t="shared" si="32"/>
        <v>512.64</v>
      </c>
      <c r="Z289" s="213">
        <v>65.91</v>
      </c>
      <c r="AA289" s="58">
        <v>65791</v>
      </c>
      <c r="AB289" s="212">
        <f t="shared" si="33"/>
        <v>67.22999999999999</v>
      </c>
      <c r="AC289" s="214">
        <v>68.95</v>
      </c>
      <c r="AD289" s="213">
        <v>68826</v>
      </c>
      <c r="AE289" s="212">
        <f t="shared" si="34"/>
        <v>70.33</v>
      </c>
    </row>
    <row r="290" spans="1:31" s="51" customFormat="1" ht="11.5" x14ac:dyDescent="0.25">
      <c r="A290" s="51" t="e">
        <f>'FY2016 RPDC '!#REF!</f>
        <v>#REF!</v>
      </c>
      <c r="B290" s="51" t="e">
        <f>'FY2016 RPDC '!#REF!</f>
        <v>#REF!</v>
      </c>
      <c r="C290" s="51" t="e">
        <f>'FY2016 RPDC '!#REF!</f>
        <v>#REF!</v>
      </c>
      <c r="D290" s="56" t="e">
        <f>'FY2016 RPDC '!#REF!</f>
        <v>#REF!</v>
      </c>
      <c r="E290" s="97" t="e">
        <f>'FY2016 RPDC '!#REF!</f>
        <v>#REF!</v>
      </c>
      <c r="F290" s="87" t="e">
        <f>'FY2016 RPDC '!#REF!</f>
        <v>#REF!</v>
      </c>
      <c r="G290" s="87" t="e">
        <f>'FY2016 RPDC '!#REF!</f>
        <v>#REF!</v>
      </c>
      <c r="H290" s="87" t="e">
        <f>'FY2016 RPDC '!#REF!</f>
        <v>#REF!</v>
      </c>
      <c r="I290" s="88" t="e">
        <f>'FY2016 RPDC '!#REF!</f>
        <v>#REF!</v>
      </c>
      <c r="J290" s="59">
        <v>-123858</v>
      </c>
      <c r="K290" s="58">
        <v>-23592</v>
      </c>
      <c r="L290" s="57">
        <v>406962</v>
      </c>
      <c r="M290" s="201">
        <v>792101.4</v>
      </c>
      <c r="N290" s="57">
        <f>RealAuthFY10!N290</f>
        <v>75294.66</v>
      </c>
      <c r="O290" s="201">
        <f>RealAuthFY10!O290</f>
        <v>0</v>
      </c>
      <c r="P290" s="59">
        <v>36331.68</v>
      </c>
      <c r="Q290" s="59">
        <v>0</v>
      </c>
      <c r="R290" s="58" t="e">
        <f t="shared" si="28"/>
        <v>#REF!</v>
      </c>
      <c r="S290" s="59" t="e">
        <f t="shared" si="29"/>
        <v>#REF!</v>
      </c>
      <c r="T290" s="58" t="e">
        <f t="shared" si="30"/>
        <v>#REF!</v>
      </c>
      <c r="U290" s="59" t="e">
        <f t="shared" si="31"/>
        <v>#REF!</v>
      </c>
      <c r="V290" s="206"/>
      <c r="W290" s="210">
        <v>617.49</v>
      </c>
      <c r="X290" s="211">
        <v>269843</v>
      </c>
      <c r="Y290" s="212">
        <f t="shared" si="32"/>
        <v>629.84</v>
      </c>
      <c r="Z290" s="213">
        <v>70.83</v>
      </c>
      <c r="AA290" s="58">
        <v>30953</v>
      </c>
      <c r="AB290" s="212">
        <f t="shared" si="33"/>
        <v>72.25</v>
      </c>
      <c r="AC290" s="214">
        <v>62.7</v>
      </c>
      <c r="AD290" s="213">
        <v>27400</v>
      </c>
      <c r="AE290" s="212">
        <f t="shared" si="34"/>
        <v>63.95</v>
      </c>
    </row>
    <row r="291" spans="1:31" s="51" customFormat="1" ht="11.5" x14ac:dyDescent="0.25">
      <c r="A291" s="51">
        <f>'FY2016 RPDC '!A284</f>
        <v>285</v>
      </c>
      <c r="B291" s="51">
        <f>'FY2016 RPDC '!B284</f>
        <v>6102</v>
      </c>
      <c r="C291" s="51">
        <f>'FY2016 RPDC '!C284</f>
        <v>6102</v>
      </c>
      <c r="D291" s="60" t="str">
        <f>'FY2016 RPDC '!D284</f>
        <v>SPENCER</v>
      </c>
      <c r="E291" s="100">
        <f>'FY2016 RPDC '!J284</f>
        <v>1924.2</v>
      </c>
      <c r="F291" s="89">
        <f>'FY2016 RPDC '!K284</f>
        <v>6446</v>
      </c>
      <c r="G291" s="89">
        <f>'FY2016 RPDC '!L284</f>
        <v>12403393.200000001</v>
      </c>
      <c r="H291" s="89">
        <f>'FY2016 RPDC '!M284</f>
        <v>27068.679999999702</v>
      </c>
      <c r="I291" s="90">
        <f>'FY2016 RPDC '!N284</f>
        <v>12430461.880000001</v>
      </c>
      <c r="J291" s="63">
        <v>-2403205.5</v>
      </c>
      <c r="K291" s="62">
        <v>-211788</v>
      </c>
      <c r="L291" s="61">
        <v>1012464.2999999999</v>
      </c>
      <c r="M291" s="220">
        <v>447108</v>
      </c>
      <c r="N291" s="61">
        <f>RealAuthFY10!N291</f>
        <v>578991.84</v>
      </c>
      <c r="O291" s="220">
        <f>RealAuthFY10!O291</f>
        <v>0</v>
      </c>
      <c r="P291" s="63">
        <v>1940095.7399999998</v>
      </c>
      <c r="Q291" s="63">
        <v>1609588.8</v>
      </c>
      <c r="R291" s="62">
        <f t="shared" si="28"/>
        <v>6599214</v>
      </c>
      <c r="S291" s="63">
        <f t="shared" si="29"/>
        <v>793620</v>
      </c>
      <c r="T291" s="62">
        <f t="shared" si="30"/>
        <v>1015031</v>
      </c>
      <c r="U291" s="63">
        <f t="shared" si="31"/>
        <v>23811582.060000002</v>
      </c>
      <c r="V291" s="221"/>
      <c r="W291" s="222">
        <v>480.46</v>
      </c>
      <c r="X291" s="223">
        <v>6599214</v>
      </c>
      <c r="Y291" s="224">
        <f t="shared" si="32"/>
        <v>490.07</v>
      </c>
      <c r="Z291" s="225">
        <v>57.78</v>
      </c>
      <c r="AA291" s="62">
        <v>793620</v>
      </c>
      <c r="AB291" s="224">
        <f t="shared" si="33"/>
        <v>58.94</v>
      </c>
      <c r="AC291" s="226">
        <v>73.900000000000006</v>
      </c>
      <c r="AD291" s="225">
        <v>1015031</v>
      </c>
      <c r="AE291" s="224">
        <f t="shared" si="34"/>
        <v>75.38000000000001</v>
      </c>
    </row>
    <row r="292" spans="1:31" s="51" customFormat="1" ht="11.5" x14ac:dyDescent="0.25">
      <c r="A292" s="51">
        <f>'FY2016 RPDC '!A285</f>
        <v>286</v>
      </c>
      <c r="B292" s="51">
        <f>'FY2016 RPDC '!B285</f>
        <v>6120</v>
      </c>
      <c r="C292" s="51">
        <f>'FY2016 RPDC '!C285</f>
        <v>6120</v>
      </c>
      <c r="D292" s="56" t="str">
        <f>'FY2016 RPDC '!D285</f>
        <v>SPIRIT LAKE</v>
      </c>
      <c r="E292" s="97">
        <f>'FY2016 RPDC '!J285</f>
        <v>1177.8</v>
      </c>
      <c r="F292" s="87">
        <f>'FY2016 RPDC '!K285</f>
        <v>6446</v>
      </c>
      <c r="G292" s="87">
        <f>'FY2016 RPDC '!L285</f>
        <v>7592098.7999999998</v>
      </c>
      <c r="H292" s="87">
        <f>'FY2016 RPDC '!M285</f>
        <v>0</v>
      </c>
      <c r="I292" s="88">
        <f>'FY2016 RPDC '!N285</f>
        <v>7592098.7999999998</v>
      </c>
      <c r="J292" s="59">
        <v>-392396.10000000003</v>
      </c>
      <c r="K292" s="58">
        <v>-5883</v>
      </c>
      <c r="L292" s="57">
        <v>653013</v>
      </c>
      <c r="M292" s="201">
        <v>0</v>
      </c>
      <c r="N292" s="57">
        <f>RealAuthFY10!N292</f>
        <v>6402.4800000000005</v>
      </c>
      <c r="O292" s="201">
        <f>RealAuthFY10!O292</f>
        <v>0</v>
      </c>
      <c r="P292" s="59">
        <v>0</v>
      </c>
      <c r="Q292" s="59">
        <v>0</v>
      </c>
      <c r="R292" s="58">
        <f t="shared" si="28"/>
        <v>578032</v>
      </c>
      <c r="S292" s="59">
        <f t="shared" si="29"/>
        <v>58790</v>
      </c>
      <c r="T292" s="58">
        <f t="shared" si="30"/>
        <v>51625</v>
      </c>
      <c r="U292" s="59">
        <f t="shared" si="31"/>
        <v>8541682.1799999997</v>
      </c>
      <c r="V292" s="206"/>
      <c r="W292" s="210">
        <v>471.94</v>
      </c>
      <c r="X292" s="211">
        <v>578032</v>
      </c>
      <c r="Y292" s="212">
        <f t="shared" si="32"/>
        <v>481.38</v>
      </c>
      <c r="Z292" s="213">
        <v>48</v>
      </c>
      <c r="AA292" s="58">
        <v>58790</v>
      </c>
      <c r="AB292" s="212">
        <f t="shared" si="33"/>
        <v>48.96</v>
      </c>
      <c r="AC292" s="214">
        <v>42.15</v>
      </c>
      <c r="AD292" s="213">
        <v>51625</v>
      </c>
      <c r="AE292" s="212">
        <f t="shared" si="34"/>
        <v>42.99</v>
      </c>
    </row>
    <row r="293" spans="1:31" s="51" customFormat="1" ht="11.5" x14ac:dyDescent="0.25">
      <c r="A293" s="51" t="e">
        <f>'FY2016 RPDC '!#REF!</f>
        <v>#REF!</v>
      </c>
      <c r="B293" s="51" t="e">
        <f>'FY2016 RPDC '!#REF!</f>
        <v>#REF!</v>
      </c>
      <c r="C293" s="51" t="e">
        <f>'FY2016 RPDC '!#REF!</f>
        <v>#REF!</v>
      </c>
      <c r="D293" s="56" t="e">
        <f>'FY2016 RPDC '!#REF!</f>
        <v>#REF!</v>
      </c>
      <c r="E293" s="97" t="e">
        <f>'FY2016 RPDC '!#REF!</f>
        <v>#REF!</v>
      </c>
      <c r="F293" s="87" t="e">
        <f>'FY2016 RPDC '!#REF!</f>
        <v>#REF!</v>
      </c>
      <c r="G293" s="87" t="e">
        <f>'FY2016 RPDC '!#REF!</f>
        <v>#REF!</v>
      </c>
      <c r="H293" s="87" t="e">
        <f>'FY2016 RPDC '!#REF!</f>
        <v>#REF!</v>
      </c>
      <c r="I293" s="88" t="e">
        <f>'FY2016 RPDC '!#REF!</f>
        <v>#REF!</v>
      </c>
      <c r="J293" s="59">
        <v>-347942</v>
      </c>
      <c r="K293" s="58">
        <v>-275954</v>
      </c>
      <c r="L293" s="57">
        <v>17997</v>
      </c>
      <c r="M293" s="201">
        <v>0</v>
      </c>
      <c r="N293" s="57">
        <f>RealAuthFY10!N293</f>
        <v>0</v>
      </c>
      <c r="O293" s="201">
        <f>RealAuthFY10!O293</f>
        <v>0</v>
      </c>
      <c r="P293" s="59">
        <v>0</v>
      </c>
      <c r="Q293" s="59">
        <v>0</v>
      </c>
      <c r="R293" s="58" t="e">
        <f t="shared" si="28"/>
        <v>#REF!</v>
      </c>
      <c r="S293" s="59" t="e">
        <f t="shared" si="29"/>
        <v>#REF!</v>
      </c>
      <c r="T293" s="58" t="e">
        <f t="shared" si="30"/>
        <v>#REF!</v>
      </c>
      <c r="U293" s="59" t="e">
        <f t="shared" si="31"/>
        <v>#REF!</v>
      </c>
      <c r="V293" s="206"/>
      <c r="W293" s="210" t="e">
        <v>#REF!</v>
      </c>
      <c r="X293" s="211">
        <v>74408</v>
      </c>
      <c r="Y293" s="212" t="e">
        <f t="shared" si="32"/>
        <v>#REF!</v>
      </c>
      <c r="Z293" s="213">
        <v>41.3</v>
      </c>
      <c r="AA293" s="58">
        <v>6360</v>
      </c>
      <c r="AB293" s="212">
        <f t="shared" si="33"/>
        <v>42.129999999999995</v>
      </c>
      <c r="AC293" s="214">
        <v>37.85</v>
      </c>
      <c r="AD293" s="213">
        <v>5829</v>
      </c>
      <c r="AE293" s="212">
        <f t="shared" si="34"/>
        <v>38.61</v>
      </c>
    </row>
    <row r="294" spans="1:31" s="51" customFormat="1" ht="11.5" x14ac:dyDescent="0.25">
      <c r="A294" s="51">
        <f>'FY2016 RPDC '!A286</f>
        <v>287</v>
      </c>
      <c r="B294" s="51">
        <f>'FY2016 RPDC '!B286</f>
        <v>6138</v>
      </c>
      <c r="C294" s="51">
        <f>'FY2016 RPDC '!C286</f>
        <v>6138</v>
      </c>
      <c r="D294" s="56" t="str">
        <f>'FY2016 RPDC '!D286</f>
        <v>SPRINGVILLE</v>
      </c>
      <c r="E294" s="97">
        <f>'FY2016 RPDC '!J286</f>
        <v>367.7</v>
      </c>
      <c r="F294" s="87">
        <f>'FY2016 RPDC '!K286</f>
        <v>6488</v>
      </c>
      <c r="G294" s="87">
        <f>'FY2016 RPDC '!L286</f>
        <v>2385637.6</v>
      </c>
      <c r="H294" s="87">
        <f>'FY2016 RPDC '!M286</f>
        <v>29095.649999999907</v>
      </c>
      <c r="I294" s="88">
        <f>'FY2016 RPDC '!N286</f>
        <v>2414733.25</v>
      </c>
      <c r="J294" s="59">
        <v>-401881.99999999994</v>
      </c>
      <c r="K294" s="58">
        <v>-17835</v>
      </c>
      <c r="L294" s="57">
        <v>700321</v>
      </c>
      <c r="M294" s="201">
        <v>11890</v>
      </c>
      <c r="N294" s="57">
        <f>RealAuthFY10!N294</f>
        <v>26001.8</v>
      </c>
      <c r="O294" s="201">
        <f>RealAuthFY10!O294</f>
        <v>0</v>
      </c>
      <c r="P294" s="59">
        <v>3923.7000000000003</v>
      </c>
      <c r="Q294" s="59">
        <v>0</v>
      </c>
      <c r="R294" s="58">
        <f t="shared" si="28"/>
        <v>393104</v>
      </c>
      <c r="S294" s="59">
        <f t="shared" si="29"/>
        <v>46762</v>
      </c>
      <c r="T294" s="58">
        <f t="shared" si="30"/>
        <v>43623</v>
      </c>
      <c r="U294" s="59">
        <f t="shared" si="31"/>
        <v>3220641.75</v>
      </c>
      <c r="V294" s="206"/>
      <c r="W294" s="210">
        <v>562.22</v>
      </c>
      <c r="X294" s="211">
        <v>393104</v>
      </c>
      <c r="Y294" s="212">
        <f t="shared" si="32"/>
        <v>573.46</v>
      </c>
      <c r="Z294" s="213">
        <v>66.88</v>
      </c>
      <c r="AA294" s="58">
        <v>46762</v>
      </c>
      <c r="AB294" s="212">
        <f t="shared" si="33"/>
        <v>68.22</v>
      </c>
      <c r="AC294" s="214">
        <v>62.39</v>
      </c>
      <c r="AD294" s="213">
        <v>43623</v>
      </c>
      <c r="AE294" s="212">
        <f t="shared" si="34"/>
        <v>63.64</v>
      </c>
    </row>
    <row r="295" spans="1:31" s="51" customFormat="1" ht="11.5" x14ac:dyDescent="0.25">
      <c r="A295" s="51">
        <f>'FY2016 RPDC '!A287</f>
        <v>288</v>
      </c>
      <c r="B295" s="51">
        <f>'FY2016 RPDC '!B287</f>
        <v>5751</v>
      </c>
      <c r="C295" s="51">
        <f>'FY2016 RPDC '!C287</f>
        <v>5751</v>
      </c>
      <c r="D295" s="56" t="str">
        <f>'FY2016 RPDC '!D287</f>
        <v>ST ANSGAR</v>
      </c>
      <c r="E295" s="97">
        <f>'FY2016 RPDC '!J287</f>
        <v>635.29999999999995</v>
      </c>
      <c r="F295" s="87">
        <f>'FY2016 RPDC '!K287</f>
        <v>6472</v>
      </c>
      <c r="G295" s="87">
        <f>'FY2016 RPDC '!L287</f>
        <v>4111661.5999999996</v>
      </c>
      <c r="H295" s="87">
        <f>'FY2016 RPDC '!M287</f>
        <v>0</v>
      </c>
      <c r="I295" s="88">
        <f>'FY2016 RPDC '!N287</f>
        <v>4111661.5999999996</v>
      </c>
      <c r="J295" s="59">
        <v>-273056</v>
      </c>
      <c r="K295" s="58">
        <v>0</v>
      </c>
      <c r="L295" s="57">
        <v>112784</v>
      </c>
      <c r="M295" s="201">
        <v>0</v>
      </c>
      <c r="N295" s="57">
        <f>RealAuthFY10!N295</f>
        <v>9953.91</v>
      </c>
      <c r="O295" s="201">
        <f>RealAuthFY10!O295</f>
        <v>0</v>
      </c>
      <c r="P295" s="59">
        <v>2611.84</v>
      </c>
      <c r="Q295" s="59">
        <v>0</v>
      </c>
      <c r="R295" s="58">
        <f t="shared" si="28"/>
        <v>333322.85099999997</v>
      </c>
      <c r="S295" s="59">
        <f t="shared" si="29"/>
        <v>39445.776999999995</v>
      </c>
      <c r="T295" s="58">
        <f t="shared" si="30"/>
        <v>32177.944999999996</v>
      </c>
      <c r="U295" s="59">
        <f t="shared" si="31"/>
        <v>4368901.9229999995</v>
      </c>
      <c r="V295" s="206"/>
      <c r="W295" s="210">
        <v>514.38</v>
      </c>
      <c r="X295" s="211">
        <v>332752</v>
      </c>
      <c r="Y295" s="212">
        <f t="shared" si="32"/>
        <v>524.66999999999996</v>
      </c>
      <c r="Z295" s="213">
        <v>60.87</v>
      </c>
      <c r="AA295" s="58">
        <v>39377</v>
      </c>
      <c r="AB295" s="212">
        <f t="shared" si="33"/>
        <v>62.089999999999996</v>
      </c>
      <c r="AC295" s="214">
        <v>49.66</v>
      </c>
      <c r="AD295" s="213">
        <v>32125</v>
      </c>
      <c r="AE295" s="212">
        <f t="shared" si="34"/>
        <v>50.65</v>
      </c>
    </row>
    <row r="296" spans="1:31" s="51" customFormat="1" ht="11.5" x14ac:dyDescent="0.25">
      <c r="A296" s="51">
        <f>'FY2016 RPDC '!A288</f>
        <v>289</v>
      </c>
      <c r="B296" s="51">
        <f>'FY2016 RPDC '!B288</f>
        <v>6165</v>
      </c>
      <c r="C296" s="51">
        <f>'FY2016 RPDC '!C288</f>
        <v>6165</v>
      </c>
      <c r="D296" s="60" t="str">
        <f>'FY2016 RPDC '!D288</f>
        <v>STANTON</v>
      </c>
      <c r="E296" s="100">
        <f>'FY2016 RPDC '!J288</f>
        <v>178.1</v>
      </c>
      <c r="F296" s="89">
        <f>'FY2016 RPDC '!K288</f>
        <v>6446</v>
      </c>
      <c r="G296" s="89">
        <f>'FY2016 RPDC '!L288</f>
        <v>1148032.5999999999</v>
      </c>
      <c r="H296" s="89">
        <f>'FY2016 RPDC '!M288</f>
        <v>9306.2000000001863</v>
      </c>
      <c r="I296" s="90">
        <f>'FY2016 RPDC '!N288</f>
        <v>1157338.8</v>
      </c>
      <c r="J296" s="63">
        <v>-370629</v>
      </c>
      <c r="K296" s="62">
        <v>-11766</v>
      </c>
      <c r="L296" s="61">
        <v>52947</v>
      </c>
      <c r="M296" s="220">
        <v>0</v>
      </c>
      <c r="N296" s="61">
        <f>RealAuthFY10!N296</f>
        <v>4787.4399999999996</v>
      </c>
      <c r="O296" s="220">
        <f>RealAuthFY10!O296</f>
        <v>0</v>
      </c>
      <c r="P296" s="63">
        <v>0</v>
      </c>
      <c r="Q296" s="63">
        <v>0</v>
      </c>
      <c r="R296" s="62">
        <f t="shared" si="28"/>
        <v>134105</v>
      </c>
      <c r="S296" s="63">
        <f t="shared" si="29"/>
        <v>13259</v>
      </c>
      <c r="T296" s="62">
        <f t="shared" si="30"/>
        <v>10360</v>
      </c>
      <c r="U296" s="63">
        <f t="shared" si="31"/>
        <v>990402.24</v>
      </c>
      <c r="V296" s="221"/>
      <c r="W296" s="222">
        <v>592.6</v>
      </c>
      <c r="X296" s="223">
        <v>134105</v>
      </c>
      <c r="Y296" s="224">
        <f t="shared" si="32"/>
        <v>604.45000000000005</v>
      </c>
      <c r="Z296" s="225">
        <v>58.59</v>
      </c>
      <c r="AA296" s="62">
        <v>13259</v>
      </c>
      <c r="AB296" s="224">
        <f t="shared" si="33"/>
        <v>59.760000000000005</v>
      </c>
      <c r="AC296" s="226">
        <v>45.78</v>
      </c>
      <c r="AD296" s="225">
        <v>10360</v>
      </c>
      <c r="AE296" s="224">
        <f t="shared" si="34"/>
        <v>46.7</v>
      </c>
    </row>
    <row r="297" spans="1:31" s="51" customFormat="1" ht="11.5" x14ac:dyDescent="0.25">
      <c r="A297" s="51">
        <f>'FY2016 RPDC '!A289</f>
        <v>290</v>
      </c>
      <c r="B297" s="51">
        <f>'FY2016 RPDC '!B289</f>
        <v>6175</v>
      </c>
      <c r="C297" s="51">
        <f>'FY2016 RPDC '!C289</f>
        <v>6175</v>
      </c>
      <c r="D297" s="56" t="str">
        <f>'FY2016 RPDC '!D289</f>
        <v>STARMONT</v>
      </c>
      <c r="E297" s="97">
        <f>'FY2016 RPDC '!J289</f>
        <v>624.6</v>
      </c>
      <c r="F297" s="87">
        <f>'FY2016 RPDC '!K289</f>
        <v>6460</v>
      </c>
      <c r="G297" s="87">
        <f>'FY2016 RPDC '!L289</f>
        <v>4034916</v>
      </c>
      <c r="H297" s="87">
        <f>'FY2016 RPDC '!M289</f>
        <v>0</v>
      </c>
      <c r="I297" s="88">
        <f>'FY2016 RPDC '!N289</f>
        <v>4034916</v>
      </c>
      <c r="J297" s="59">
        <v>-566688</v>
      </c>
      <c r="K297" s="58">
        <v>-47224</v>
      </c>
      <c r="L297" s="57">
        <v>123963</v>
      </c>
      <c r="M297" s="201">
        <v>17709</v>
      </c>
      <c r="N297" s="57">
        <f>RealAuthFY10!N297</f>
        <v>0</v>
      </c>
      <c r="O297" s="201">
        <f>RealAuthFY10!O297</f>
        <v>0</v>
      </c>
      <c r="P297" s="59">
        <v>132463.32</v>
      </c>
      <c r="Q297" s="59">
        <v>290427.60000000003</v>
      </c>
      <c r="R297" s="58">
        <f t="shared" si="28"/>
        <v>822543</v>
      </c>
      <c r="S297" s="59">
        <f t="shared" si="29"/>
        <v>84461</v>
      </c>
      <c r="T297" s="58">
        <f t="shared" si="30"/>
        <v>108262</v>
      </c>
      <c r="U297" s="59">
        <f t="shared" si="31"/>
        <v>5000832.92</v>
      </c>
      <c r="V297" s="206"/>
      <c r="W297" s="210">
        <v>515.96</v>
      </c>
      <c r="X297" s="211">
        <v>822543</v>
      </c>
      <c r="Y297" s="212">
        <f t="shared" si="32"/>
        <v>526.28000000000009</v>
      </c>
      <c r="Z297" s="213">
        <v>52.98</v>
      </c>
      <c r="AA297" s="58">
        <v>84461</v>
      </c>
      <c r="AB297" s="212">
        <f t="shared" si="33"/>
        <v>54.04</v>
      </c>
      <c r="AC297" s="214">
        <v>67.91</v>
      </c>
      <c r="AD297" s="213">
        <v>108262</v>
      </c>
      <c r="AE297" s="212">
        <f t="shared" si="34"/>
        <v>69.27</v>
      </c>
    </row>
    <row r="298" spans="1:31" s="51" customFormat="1" ht="11.5" x14ac:dyDescent="0.25">
      <c r="A298" s="51">
        <f>'FY2016 RPDC '!A290</f>
        <v>291</v>
      </c>
      <c r="B298" s="51">
        <f>'FY2016 RPDC '!B290</f>
        <v>6219</v>
      </c>
      <c r="C298" s="51">
        <f>'FY2016 RPDC '!C290</f>
        <v>6219</v>
      </c>
      <c r="D298" s="56" t="str">
        <f>'FY2016 RPDC '!D290</f>
        <v>STORM LAKE</v>
      </c>
      <c r="E298" s="97">
        <f>'FY2016 RPDC '!J290</f>
        <v>2265.5</v>
      </c>
      <c r="F298" s="87">
        <f>'FY2016 RPDC '!K290</f>
        <v>6446</v>
      </c>
      <c r="G298" s="87">
        <f>'FY2016 RPDC '!L290</f>
        <v>14603413</v>
      </c>
      <c r="H298" s="87">
        <f>'FY2016 RPDC '!M290</f>
        <v>0</v>
      </c>
      <c r="I298" s="88">
        <f>'FY2016 RPDC '!N290</f>
        <v>14603413</v>
      </c>
      <c r="J298" s="59">
        <v>-329448</v>
      </c>
      <c r="K298" s="58">
        <v>-76479</v>
      </c>
      <c r="L298" s="57">
        <v>158841</v>
      </c>
      <c r="M298" s="201">
        <v>0</v>
      </c>
      <c r="N298" s="57">
        <f>RealAuthFY10!N298</f>
        <v>27628.720000000001</v>
      </c>
      <c r="O298" s="201">
        <f>RealAuthFY10!O298</f>
        <v>0</v>
      </c>
      <c r="P298" s="59">
        <v>1294.26</v>
      </c>
      <c r="Q298" s="59">
        <v>201198.6</v>
      </c>
      <c r="R298" s="58">
        <f t="shared" si="28"/>
        <v>1194915.32</v>
      </c>
      <c r="S298" s="59">
        <f t="shared" si="29"/>
        <v>137878.32999999999</v>
      </c>
      <c r="T298" s="58">
        <f t="shared" si="30"/>
        <v>97461.810000000012</v>
      </c>
      <c r="U298" s="59">
        <f t="shared" si="31"/>
        <v>16016704.040000001</v>
      </c>
      <c r="V298" s="206"/>
      <c r="W298" s="210">
        <v>517.1</v>
      </c>
      <c r="X298" s="211">
        <v>318689</v>
      </c>
      <c r="Y298" s="212">
        <f t="shared" si="32"/>
        <v>527.44000000000005</v>
      </c>
      <c r="Z298" s="213">
        <v>59.67</v>
      </c>
      <c r="AA298" s="58">
        <v>36775</v>
      </c>
      <c r="AB298" s="212">
        <f t="shared" si="33"/>
        <v>60.86</v>
      </c>
      <c r="AC298" s="214">
        <v>42.18</v>
      </c>
      <c r="AD298" s="213">
        <v>25996</v>
      </c>
      <c r="AE298" s="212">
        <f t="shared" si="34"/>
        <v>43.02</v>
      </c>
    </row>
    <row r="299" spans="1:31" s="51" customFormat="1" ht="11.5" x14ac:dyDescent="0.25">
      <c r="A299" s="51">
        <f>'FY2016 RPDC '!A291</f>
        <v>292</v>
      </c>
      <c r="B299" s="51">
        <f>'FY2016 RPDC '!B291</f>
        <v>6246</v>
      </c>
      <c r="C299" s="51">
        <f>'FY2016 RPDC '!C291</f>
        <v>6246</v>
      </c>
      <c r="D299" s="56" t="str">
        <f>'FY2016 RPDC '!D291</f>
        <v>STRATFORD</v>
      </c>
      <c r="E299" s="97">
        <f>'FY2016 RPDC '!J291</f>
        <v>176.8</v>
      </c>
      <c r="F299" s="87">
        <f>'FY2016 RPDC '!K291</f>
        <v>6621</v>
      </c>
      <c r="G299" s="87">
        <f>'FY2016 RPDC '!L291</f>
        <v>1170592.8</v>
      </c>
      <c r="H299" s="87">
        <f>'FY2016 RPDC '!M291</f>
        <v>0</v>
      </c>
      <c r="I299" s="88">
        <f>'FY2016 RPDC '!N291</f>
        <v>1170592.8</v>
      </c>
      <c r="J299" s="59">
        <v>-1274846.0999999999</v>
      </c>
      <c r="K299" s="58">
        <v>-94128</v>
      </c>
      <c r="L299" s="57">
        <v>1820788.5</v>
      </c>
      <c r="M299" s="201">
        <v>52947</v>
      </c>
      <c r="N299" s="57">
        <f>RealAuthFY10!N299</f>
        <v>288803.76</v>
      </c>
      <c r="O299" s="201">
        <f>RealAuthFY10!O299</f>
        <v>0</v>
      </c>
      <c r="P299" s="59">
        <v>102246.54</v>
      </c>
      <c r="Q299" s="59">
        <v>0</v>
      </c>
      <c r="R299" s="58">
        <f t="shared" si="28"/>
        <v>2763723</v>
      </c>
      <c r="S299" s="59">
        <f t="shared" si="29"/>
        <v>316984</v>
      </c>
      <c r="T299" s="58">
        <f t="shared" si="30"/>
        <v>309049</v>
      </c>
      <c r="U299" s="59">
        <f t="shared" si="31"/>
        <v>5456160.5</v>
      </c>
      <c r="V299" s="206"/>
      <c r="W299" s="210">
        <v>463.23</v>
      </c>
      <c r="X299" s="211">
        <v>2763723</v>
      </c>
      <c r="Y299" s="212">
        <f t="shared" si="32"/>
        <v>472.49</v>
      </c>
      <c r="Z299" s="213">
        <v>53.13</v>
      </c>
      <c r="AA299" s="58">
        <v>316984</v>
      </c>
      <c r="AB299" s="212">
        <f t="shared" si="33"/>
        <v>54.190000000000005</v>
      </c>
      <c r="AC299" s="214">
        <v>51.8</v>
      </c>
      <c r="AD299" s="213">
        <v>309049</v>
      </c>
      <c r="AE299" s="212">
        <f t="shared" si="34"/>
        <v>52.839999999999996</v>
      </c>
    </row>
    <row r="300" spans="1:31" s="51" customFormat="1" ht="11.5" x14ac:dyDescent="0.25">
      <c r="A300" s="51">
        <f>'FY2016 RPDC '!A292</f>
        <v>293</v>
      </c>
      <c r="B300" s="51">
        <f>'FY2016 RPDC '!B292</f>
        <v>6273</v>
      </c>
      <c r="C300" s="51">
        <f>'FY2016 RPDC '!C292</f>
        <v>6273</v>
      </c>
      <c r="D300" s="56" t="str">
        <f>'FY2016 RPDC '!D292</f>
        <v>SUMNER-FREDERICKSBURG</v>
      </c>
      <c r="E300" s="97">
        <f>'FY2016 RPDC '!J292</f>
        <v>831.6</v>
      </c>
      <c r="F300" s="87">
        <f>'FY2016 RPDC '!K292</f>
        <v>6446</v>
      </c>
      <c r="G300" s="87">
        <f>'FY2016 RPDC '!L292</f>
        <v>5360493.6000000006</v>
      </c>
      <c r="H300" s="87">
        <f>'FY2016 RPDC '!M292</f>
        <v>158083.77999999933</v>
      </c>
      <c r="I300" s="88">
        <f>'FY2016 RPDC '!N292</f>
        <v>5518577.3799999999</v>
      </c>
      <c r="J300" s="59">
        <v>-547119</v>
      </c>
      <c r="K300" s="58">
        <v>-5883</v>
      </c>
      <c r="L300" s="57">
        <v>201198.6</v>
      </c>
      <c r="M300" s="201">
        <v>11766</v>
      </c>
      <c r="N300" s="57">
        <f>RealAuthFY10!N300</f>
        <v>173.04</v>
      </c>
      <c r="O300" s="201">
        <f>RealAuthFY10!O300</f>
        <v>0</v>
      </c>
      <c r="P300" s="59">
        <v>0</v>
      </c>
      <c r="Q300" s="59">
        <v>98834.400000000009</v>
      </c>
      <c r="R300" s="58">
        <f t="shared" si="28"/>
        <v>431600.4</v>
      </c>
      <c r="S300" s="59">
        <f t="shared" si="29"/>
        <v>45031.140000000007</v>
      </c>
      <c r="T300" s="58">
        <f t="shared" si="30"/>
        <v>42361.703999999998</v>
      </c>
      <c r="U300" s="59">
        <f t="shared" si="31"/>
        <v>5796540.6639999999</v>
      </c>
      <c r="V300" s="206"/>
      <c r="W300" s="210">
        <v>508.82</v>
      </c>
      <c r="X300" s="211">
        <v>289620</v>
      </c>
      <c r="Y300" s="212">
        <f t="shared" si="32"/>
        <v>519</v>
      </c>
      <c r="Z300" s="213">
        <v>53.09</v>
      </c>
      <c r="AA300" s="58">
        <v>30219</v>
      </c>
      <c r="AB300" s="212">
        <f t="shared" si="33"/>
        <v>54.150000000000006</v>
      </c>
      <c r="AC300" s="214">
        <v>49.94</v>
      </c>
      <c r="AD300" s="213">
        <v>28426</v>
      </c>
      <c r="AE300" s="212">
        <f t="shared" si="34"/>
        <v>50.94</v>
      </c>
    </row>
    <row r="301" spans="1:31" s="51" customFormat="1" ht="11.5" x14ac:dyDescent="0.25">
      <c r="A301" s="51">
        <f>'FY2016 RPDC '!A293</f>
        <v>294</v>
      </c>
      <c r="B301" s="51">
        <f>'FY2016 RPDC '!B293</f>
        <v>6408</v>
      </c>
      <c r="C301" s="51">
        <f>'FY2016 RPDC '!C293</f>
        <v>6408</v>
      </c>
      <c r="D301" s="60" t="str">
        <f>'FY2016 RPDC '!D293</f>
        <v>TIPTON</v>
      </c>
      <c r="E301" s="100">
        <f>'FY2016 RPDC '!J293</f>
        <v>892.6</v>
      </c>
      <c r="F301" s="89">
        <f>'FY2016 RPDC '!K293</f>
        <v>6497</v>
      </c>
      <c r="G301" s="89">
        <f>'FY2016 RPDC '!L293</f>
        <v>5799222.2000000002</v>
      </c>
      <c r="H301" s="89">
        <f>'FY2016 RPDC '!M293</f>
        <v>0</v>
      </c>
      <c r="I301" s="90">
        <f>'FY2016 RPDC '!N293</f>
        <v>5799222.2000000002</v>
      </c>
      <c r="J301" s="63">
        <v>-341481.6</v>
      </c>
      <c r="K301" s="62">
        <v>-78156</v>
      </c>
      <c r="L301" s="61">
        <v>330660</v>
      </c>
      <c r="M301" s="220">
        <v>0</v>
      </c>
      <c r="N301" s="61">
        <f>RealAuthFY10!N301</f>
        <v>69348.72</v>
      </c>
      <c r="O301" s="220">
        <f>RealAuthFY10!O301</f>
        <v>0</v>
      </c>
      <c r="P301" s="63">
        <v>0</v>
      </c>
      <c r="Q301" s="63">
        <v>140680.79999999999</v>
      </c>
      <c r="R301" s="62">
        <f t="shared" si="28"/>
        <v>508817.70399999997</v>
      </c>
      <c r="S301" s="63">
        <f t="shared" si="29"/>
        <v>59384.678</v>
      </c>
      <c r="T301" s="62">
        <f t="shared" si="30"/>
        <v>61437.658000000003</v>
      </c>
      <c r="U301" s="63">
        <f t="shared" si="31"/>
        <v>6549914.1600000001</v>
      </c>
      <c r="V301" s="221"/>
      <c r="W301" s="222">
        <v>558.86</v>
      </c>
      <c r="X301" s="223">
        <v>315309</v>
      </c>
      <c r="Y301" s="224">
        <f t="shared" si="32"/>
        <v>570.04</v>
      </c>
      <c r="Z301" s="225">
        <v>65.23</v>
      </c>
      <c r="AA301" s="62">
        <v>36803</v>
      </c>
      <c r="AB301" s="224">
        <f t="shared" si="33"/>
        <v>66.53</v>
      </c>
      <c r="AC301" s="226">
        <v>67.48</v>
      </c>
      <c r="AD301" s="225">
        <v>38072</v>
      </c>
      <c r="AE301" s="224">
        <f t="shared" si="34"/>
        <v>68.83</v>
      </c>
    </row>
    <row r="302" spans="1:31" s="51" customFormat="1" ht="11.5" x14ac:dyDescent="0.25">
      <c r="A302" s="51" t="e">
        <f>'FY2016 RPDC '!#REF!</f>
        <v>#REF!</v>
      </c>
      <c r="B302" s="51" t="e">
        <f>'FY2016 RPDC '!#REF!</f>
        <v>#REF!</v>
      </c>
      <c r="C302" s="51" t="e">
        <f>'FY2016 RPDC '!#REF!</f>
        <v>#REF!</v>
      </c>
      <c r="D302" s="56" t="e">
        <f>'FY2016 RPDC '!#REF!</f>
        <v>#REF!</v>
      </c>
      <c r="E302" s="97" t="e">
        <f>'FY2016 RPDC '!#REF!</f>
        <v>#REF!</v>
      </c>
      <c r="F302" s="87" t="e">
        <f>'FY2016 RPDC '!#REF!</f>
        <v>#REF!</v>
      </c>
      <c r="G302" s="87" t="e">
        <f>'FY2016 RPDC '!#REF!</f>
        <v>#REF!</v>
      </c>
      <c r="H302" s="87" t="e">
        <f>'FY2016 RPDC '!#REF!</f>
        <v>#REF!</v>
      </c>
      <c r="I302" s="88" t="e">
        <f>'FY2016 RPDC '!#REF!</f>
        <v>#REF!</v>
      </c>
      <c r="J302" s="59">
        <v>-237160</v>
      </c>
      <c r="K302" s="58">
        <v>-59290</v>
      </c>
      <c r="L302" s="57">
        <v>95456.900000000009</v>
      </c>
      <c r="M302" s="201">
        <v>5929</v>
      </c>
      <c r="N302" s="57">
        <f>RealAuthFY10!N302</f>
        <v>89361.18</v>
      </c>
      <c r="O302" s="201">
        <f>RealAuthFY10!O302</f>
        <v>0</v>
      </c>
      <c r="P302" s="59">
        <v>0</v>
      </c>
      <c r="Q302" s="59">
        <v>92492.4</v>
      </c>
      <c r="R302" s="58" t="e">
        <f t="shared" si="28"/>
        <v>#REF!</v>
      </c>
      <c r="S302" s="59" t="e">
        <f t="shared" si="29"/>
        <v>#REF!</v>
      </c>
      <c r="T302" s="58" t="e">
        <f t="shared" si="30"/>
        <v>#REF!</v>
      </c>
      <c r="U302" s="59" t="e">
        <f t="shared" si="31"/>
        <v>#REF!</v>
      </c>
      <c r="V302" s="206"/>
      <c r="W302" s="210">
        <v>536.08000000000004</v>
      </c>
      <c r="X302" s="211">
        <v>274741</v>
      </c>
      <c r="Y302" s="212">
        <f t="shared" si="32"/>
        <v>546.80000000000007</v>
      </c>
      <c r="Z302" s="213">
        <v>52.76</v>
      </c>
      <c r="AA302" s="58">
        <v>27040</v>
      </c>
      <c r="AB302" s="212">
        <f t="shared" si="33"/>
        <v>53.82</v>
      </c>
      <c r="AC302" s="214">
        <v>54.41</v>
      </c>
      <c r="AD302" s="213">
        <v>27885</v>
      </c>
      <c r="AE302" s="212">
        <f t="shared" si="34"/>
        <v>55.5</v>
      </c>
    </row>
    <row r="303" spans="1:31" s="51" customFormat="1" ht="11.5" x14ac:dyDescent="0.25">
      <c r="A303" s="51">
        <f>'FY2016 RPDC '!A294</f>
        <v>296</v>
      </c>
      <c r="B303" s="51">
        <f>'FY2016 RPDC '!B294</f>
        <v>6453</v>
      </c>
      <c r="C303" s="51">
        <f>'FY2016 RPDC '!C294</f>
        <v>6453</v>
      </c>
      <c r="D303" s="56" t="str">
        <f>'FY2016 RPDC '!D294</f>
        <v>TREYNOR</v>
      </c>
      <c r="E303" s="97">
        <f>'FY2016 RPDC '!J294</f>
        <v>578.1</v>
      </c>
      <c r="F303" s="87">
        <f>'FY2016 RPDC '!K294</f>
        <v>6446</v>
      </c>
      <c r="G303" s="87">
        <f>'FY2016 RPDC '!L294</f>
        <v>3726432.6</v>
      </c>
      <c r="H303" s="87">
        <f>'FY2016 RPDC '!M294</f>
        <v>4055.9300000001676</v>
      </c>
      <c r="I303" s="88">
        <f>'FY2016 RPDC '!N294</f>
        <v>3730488.5300000003</v>
      </c>
      <c r="J303" s="59">
        <v>-211788</v>
      </c>
      <c r="K303" s="58">
        <v>-52947</v>
      </c>
      <c r="L303" s="57">
        <v>758318.70000000007</v>
      </c>
      <c r="M303" s="201">
        <v>88245</v>
      </c>
      <c r="N303" s="57">
        <f>RealAuthFY10!N303</f>
        <v>192132.08000000002</v>
      </c>
      <c r="O303" s="201">
        <f>RealAuthFY10!O303</f>
        <v>0</v>
      </c>
      <c r="P303" s="59">
        <v>12942.6</v>
      </c>
      <c r="Q303" s="59">
        <v>0</v>
      </c>
      <c r="R303" s="58">
        <f t="shared" si="28"/>
        <v>945961</v>
      </c>
      <c r="S303" s="59">
        <f t="shared" si="29"/>
        <v>115465</v>
      </c>
      <c r="T303" s="58">
        <f t="shared" si="30"/>
        <v>111308</v>
      </c>
      <c r="U303" s="59">
        <f t="shared" si="31"/>
        <v>5690125.9100000001</v>
      </c>
      <c r="V303" s="206"/>
      <c r="W303" s="210">
        <v>505.24</v>
      </c>
      <c r="X303" s="211">
        <v>945961</v>
      </c>
      <c r="Y303" s="212">
        <f t="shared" si="32"/>
        <v>515.34</v>
      </c>
      <c r="Z303" s="213">
        <v>61.67</v>
      </c>
      <c r="AA303" s="58">
        <v>115465</v>
      </c>
      <c r="AB303" s="212">
        <f t="shared" si="33"/>
        <v>62.9</v>
      </c>
      <c r="AC303" s="214">
        <v>59.45</v>
      </c>
      <c r="AD303" s="213">
        <v>111308</v>
      </c>
      <c r="AE303" s="212">
        <f t="shared" si="34"/>
        <v>60.64</v>
      </c>
    </row>
    <row r="304" spans="1:31" s="51" customFormat="1" ht="11.5" x14ac:dyDescent="0.25">
      <c r="A304" s="51">
        <f>'FY2016 RPDC '!A295</f>
        <v>297</v>
      </c>
      <c r="B304" s="51">
        <f>'FY2016 RPDC '!B295</f>
        <v>6460</v>
      </c>
      <c r="C304" s="51">
        <f>'FY2016 RPDC '!C295</f>
        <v>6460</v>
      </c>
      <c r="D304" s="56" t="str">
        <f>'FY2016 RPDC '!D295</f>
        <v>TRI-CENTER</v>
      </c>
      <c r="E304" s="97">
        <f>'FY2016 RPDC '!J295</f>
        <v>648.20000000000005</v>
      </c>
      <c r="F304" s="87">
        <f>'FY2016 RPDC '!K295</f>
        <v>6478</v>
      </c>
      <c r="G304" s="87">
        <f>'FY2016 RPDC '!L295</f>
        <v>4199039.6000000006</v>
      </c>
      <c r="H304" s="87">
        <f>'FY2016 RPDC '!M295</f>
        <v>220954.71999999974</v>
      </c>
      <c r="I304" s="88">
        <f>'FY2016 RPDC '!N295</f>
        <v>4419994.32</v>
      </c>
      <c r="J304" s="59">
        <v>-329448</v>
      </c>
      <c r="K304" s="58">
        <v>-11766</v>
      </c>
      <c r="L304" s="57">
        <v>505938</v>
      </c>
      <c r="M304" s="201">
        <v>5883</v>
      </c>
      <c r="N304" s="57">
        <f>RealAuthFY10!N304</f>
        <v>62698.159999999996</v>
      </c>
      <c r="O304" s="201">
        <f>RealAuthFY10!O304</f>
        <v>0</v>
      </c>
      <c r="P304" s="59">
        <v>0</v>
      </c>
      <c r="Q304" s="59">
        <v>0</v>
      </c>
      <c r="R304" s="58">
        <f t="shared" si="28"/>
        <v>613925</v>
      </c>
      <c r="S304" s="59">
        <f t="shared" si="29"/>
        <v>73386</v>
      </c>
      <c r="T304" s="58">
        <f t="shared" si="30"/>
        <v>68511</v>
      </c>
      <c r="U304" s="59">
        <f t="shared" si="31"/>
        <v>5409121.4800000004</v>
      </c>
      <c r="V304" s="206"/>
      <c r="W304" s="210">
        <v>500.02</v>
      </c>
      <c r="X304" s="211">
        <v>613925</v>
      </c>
      <c r="Y304" s="212">
        <f t="shared" si="32"/>
        <v>510.02</v>
      </c>
      <c r="Z304" s="213">
        <v>59.77</v>
      </c>
      <c r="AA304" s="58">
        <v>73386</v>
      </c>
      <c r="AB304" s="212">
        <f t="shared" si="33"/>
        <v>60.970000000000006</v>
      </c>
      <c r="AC304" s="214">
        <v>55.8</v>
      </c>
      <c r="AD304" s="213">
        <v>68511</v>
      </c>
      <c r="AE304" s="212">
        <f t="shared" si="34"/>
        <v>56.919999999999995</v>
      </c>
    </row>
    <row r="305" spans="1:31" s="51" customFormat="1" ht="11.5" x14ac:dyDescent="0.25">
      <c r="A305" s="51">
        <f>'FY2016 RPDC '!A296</f>
        <v>298</v>
      </c>
      <c r="B305" s="51">
        <f>'FY2016 RPDC '!B296</f>
        <v>6462</v>
      </c>
      <c r="C305" s="51">
        <f>'FY2016 RPDC '!C296</f>
        <v>6462</v>
      </c>
      <c r="D305" s="56" t="str">
        <f>'FY2016 RPDC '!D296</f>
        <v>TRI-COUNTY</v>
      </c>
      <c r="E305" s="97">
        <f>'FY2016 RPDC '!J296</f>
        <v>258</v>
      </c>
      <c r="F305" s="87">
        <f>'FY2016 RPDC '!K296</f>
        <v>6446</v>
      </c>
      <c r="G305" s="87">
        <f>'FY2016 RPDC '!L296</f>
        <v>1663068</v>
      </c>
      <c r="H305" s="87">
        <f>'FY2016 RPDC '!M296</f>
        <v>8643.6000000000931</v>
      </c>
      <c r="I305" s="88">
        <f>'FY2016 RPDC '!N296</f>
        <v>1671711.6</v>
      </c>
      <c r="J305" s="59">
        <v>-414157.50000000006</v>
      </c>
      <c r="K305" s="58">
        <v>-35550</v>
      </c>
      <c r="L305" s="57">
        <v>367350</v>
      </c>
      <c r="M305" s="201">
        <v>0</v>
      </c>
      <c r="N305" s="57">
        <f>RealAuthFY10!N305</f>
        <v>7088.2</v>
      </c>
      <c r="O305" s="201">
        <f>RealAuthFY10!O305</f>
        <v>0</v>
      </c>
      <c r="P305" s="59">
        <v>0</v>
      </c>
      <c r="Q305" s="59">
        <v>0</v>
      </c>
      <c r="R305" s="58">
        <f t="shared" si="28"/>
        <v>241212</v>
      </c>
      <c r="S305" s="59">
        <f t="shared" si="29"/>
        <v>22435</v>
      </c>
      <c r="T305" s="58">
        <f t="shared" si="30"/>
        <v>19988</v>
      </c>
      <c r="U305" s="59">
        <f t="shared" si="31"/>
        <v>1880077.3</v>
      </c>
      <c r="V305" s="206"/>
      <c r="W305" s="210">
        <v>544.25</v>
      </c>
      <c r="X305" s="211">
        <v>241212</v>
      </c>
      <c r="Y305" s="212">
        <f t="shared" si="32"/>
        <v>555.14</v>
      </c>
      <c r="Z305" s="213">
        <v>50.62</v>
      </c>
      <c r="AA305" s="58">
        <v>22435</v>
      </c>
      <c r="AB305" s="212">
        <f t="shared" si="33"/>
        <v>51.629999999999995</v>
      </c>
      <c r="AC305" s="214">
        <v>45.1</v>
      </c>
      <c r="AD305" s="213">
        <v>19988</v>
      </c>
      <c r="AE305" s="212">
        <f t="shared" si="34"/>
        <v>46</v>
      </c>
    </row>
    <row r="306" spans="1:31" s="51" customFormat="1" ht="11.5" x14ac:dyDescent="0.25">
      <c r="A306" s="51">
        <f>'FY2016 RPDC '!A297</f>
        <v>299</v>
      </c>
      <c r="B306" s="51">
        <f>'FY2016 RPDC '!B297</f>
        <v>6471</v>
      </c>
      <c r="C306" s="51">
        <f>'FY2016 RPDC '!C297</f>
        <v>6471</v>
      </c>
      <c r="D306" s="60" t="str">
        <f>'FY2016 RPDC '!D297</f>
        <v>TRIPOLI</v>
      </c>
      <c r="E306" s="100">
        <f>'FY2016 RPDC '!J297</f>
        <v>435</v>
      </c>
      <c r="F306" s="89">
        <f>'FY2016 RPDC '!K297</f>
        <v>6485</v>
      </c>
      <c r="G306" s="89">
        <f>'FY2016 RPDC '!L297</f>
        <v>2820975</v>
      </c>
      <c r="H306" s="89">
        <f>'FY2016 RPDC '!M297</f>
        <v>0</v>
      </c>
      <c r="I306" s="90">
        <f>'FY2016 RPDC '!N297</f>
        <v>2820975</v>
      </c>
      <c r="J306" s="63">
        <v>-154224.9</v>
      </c>
      <c r="K306" s="62">
        <v>0</v>
      </c>
      <c r="L306" s="61">
        <v>166633.79999999999</v>
      </c>
      <c r="M306" s="220">
        <v>0</v>
      </c>
      <c r="N306" s="61">
        <f>RealAuthFY10!N306</f>
        <v>22770.420000000002</v>
      </c>
      <c r="O306" s="220">
        <f>RealAuthFY10!O306</f>
        <v>78856.34</v>
      </c>
      <c r="P306" s="63">
        <v>0</v>
      </c>
      <c r="Q306" s="63">
        <v>0</v>
      </c>
      <c r="R306" s="62">
        <f t="shared" si="28"/>
        <v>330775</v>
      </c>
      <c r="S306" s="63">
        <f t="shared" si="29"/>
        <v>39008</v>
      </c>
      <c r="T306" s="62">
        <f t="shared" si="30"/>
        <v>36178</v>
      </c>
      <c r="U306" s="63">
        <f t="shared" si="31"/>
        <v>3340971.6599999997</v>
      </c>
      <c r="V306" s="221"/>
      <c r="W306" s="222">
        <v>486.22</v>
      </c>
      <c r="X306" s="223">
        <v>330775</v>
      </c>
      <c r="Y306" s="224">
        <f t="shared" si="32"/>
        <v>495.94000000000005</v>
      </c>
      <c r="Z306" s="225">
        <v>57.34</v>
      </c>
      <c r="AA306" s="62">
        <v>39008</v>
      </c>
      <c r="AB306" s="224">
        <f t="shared" si="33"/>
        <v>58.49</v>
      </c>
      <c r="AC306" s="226">
        <v>53.18</v>
      </c>
      <c r="AD306" s="225">
        <v>36178</v>
      </c>
      <c r="AE306" s="224">
        <f t="shared" si="34"/>
        <v>54.24</v>
      </c>
    </row>
    <row r="307" spans="1:31" s="51" customFormat="1" ht="11.5" x14ac:dyDescent="0.25">
      <c r="A307" s="51">
        <f>'FY2016 RPDC '!A298</f>
        <v>300</v>
      </c>
      <c r="B307" s="51">
        <f>'FY2016 RPDC '!B298</f>
        <v>6509</v>
      </c>
      <c r="C307" s="51">
        <f>'FY2016 RPDC '!C298</f>
        <v>6509</v>
      </c>
      <c r="D307" s="56" t="str">
        <f>'FY2016 RPDC '!D298</f>
        <v>TURKEY VALLEY</v>
      </c>
      <c r="E307" s="97">
        <f>'FY2016 RPDC '!J298</f>
        <v>361.2</v>
      </c>
      <c r="F307" s="87">
        <f>'FY2016 RPDC '!K298</f>
        <v>6613</v>
      </c>
      <c r="G307" s="87">
        <f>'FY2016 RPDC '!L298</f>
        <v>2388615.6</v>
      </c>
      <c r="H307" s="87">
        <f>'FY2016 RPDC '!M298</f>
        <v>0</v>
      </c>
      <c r="I307" s="88">
        <f>'FY2016 RPDC '!N298</f>
        <v>2388615.6</v>
      </c>
      <c r="J307" s="59">
        <v>-47064</v>
      </c>
      <c r="K307" s="58">
        <v>-11766</v>
      </c>
      <c r="L307" s="57">
        <v>454755.89999999997</v>
      </c>
      <c r="M307" s="201">
        <v>0</v>
      </c>
      <c r="N307" s="57">
        <f>RealAuthFY10!N307</f>
        <v>1038.24</v>
      </c>
      <c r="O307" s="201">
        <f>RealAuthFY10!O307</f>
        <v>0</v>
      </c>
      <c r="P307" s="59">
        <v>0</v>
      </c>
      <c r="Q307" s="59">
        <v>49417.200000000004</v>
      </c>
      <c r="R307" s="58">
        <f t="shared" si="28"/>
        <v>216821.13599999997</v>
      </c>
      <c r="S307" s="59">
        <f t="shared" si="29"/>
        <v>27155.015999999996</v>
      </c>
      <c r="T307" s="58">
        <f t="shared" si="30"/>
        <v>20938.763999999999</v>
      </c>
      <c r="U307" s="59">
        <f t="shared" si="31"/>
        <v>3099911.8560000001</v>
      </c>
      <c r="V307" s="206"/>
      <c r="W307" s="210">
        <v>588.51</v>
      </c>
      <c r="X307" s="211">
        <v>122469</v>
      </c>
      <c r="Y307" s="212">
        <f t="shared" si="32"/>
        <v>600.28</v>
      </c>
      <c r="Z307" s="213">
        <v>73.709999999999994</v>
      </c>
      <c r="AA307" s="58">
        <v>15339</v>
      </c>
      <c r="AB307" s="212">
        <f t="shared" si="33"/>
        <v>75.179999999999993</v>
      </c>
      <c r="AC307" s="214">
        <v>56.83</v>
      </c>
      <c r="AD307" s="213">
        <v>11826</v>
      </c>
      <c r="AE307" s="212">
        <f t="shared" si="34"/>
        <v>57.97</v>
      </c>
    </row>
    <row r="308" spans="1:31" s="51" customFormat="1" ht="11.5" x14ac:dyDescent="0.25">
      <c r="A308" s="51">
        <f>'FY2016 RPDC '!A299</f>
        <v>301</v>
      </c>
      <c r="B308" s="51">
        <f>'FY2016 RPDC '!B299</f>
        <v>6512</v>
      </c>
      <c r="C308" s="51">
        <f>'FY2016 RPDC '!C299</f>
        <v>6512</v>
      </c>
      <c r="D308" s="56" t="str">
        <f>'FY2016 RPDC '!D299</f>
        <v>TWIN CEDARS</v>
      </c>
      <c r="E308" s="97">
        <f>'FY2016 RPDC '!J299</f>
        <v>359.8</v>
      </c>
      <c r="F308" s="87">
        <f>'FY2016 RPDC '!K299</f>
        <v>6496</v>
      </c>
      <c r="G308" s="87">
        <f>'FY2016 RPDC '!L299</f>
        <v>2337260.8000000003</v>
      </c>
      <c r="H308" s="87">
        <f>'FY2016 RPDC '!M299</f>
        <v>90854.949999999721</v>
      </c>
      <c r="I308" s="88">
        <f>'FY2016 RPDC '!N299</f>
        <v>2428115.75</v>
      </c>
      <c r="J308" s="59">
        <v>-352050.9</v>
      </c>
      <c r="K308" s="58">
        <v>-17691</v>
      </c>
      <c r="L308" s="57">
        <v>318438</v>
      </c>
      <c r="M308" s="201">
        <v>5897</v>
      </c>
      <c r="N308" s="57">
        <f>RealAuthFY10!N308</f>
        <v>0</v>
      </c>
      <c r="O308" s="201">
        <f>RealAuthFY10!O308</f>
        <v>0</v>
      </c>
      <c r="P308" s="59">
        <v>0</v>
      </c>
      <c r="Q308" s="59">
        <v>70764</v>
      </c>
      <c r="R308" s="58">
        <f t="shared" si="28"/>
        <v>370326</v>
      </c>
      <c r="S308" s="59">
        <f t="shared" si="29"/>
        <v>40938</v>
      </c>
      <c r="T308" s="58">
        <f t="shared" si="30"/>
        <v>45446</v>
      </c>
      <c r="U308" s="59">
        <f t="shared" si="31"/>
        <v>2910182.85</v>
      </c>
      <c r="V308" s="206"/>
      <c r="W308" s="210">
        <v>552.89</v>
      </c>
      <c r="X308" s="211">
        <v>370326</v>
      </c>
      <c r="Y308" s="212">
        <f t="shared" si="32"/>
        <v>563.94999999999993</v>
      </c>
      <c r="Z308" s="213">
        <v>61.12</v>
      </c>
      <c r="AA308" s="58">
        <v>40938</v>
      </c>
      <c r="AB308" s="212">
        <f t="shared" si="33"/>
        <v>62.339999999999996</v>
      </c>
      <c r="AC308" s="214">
        <v>67.849999999999994</v>
      </c>
      <c r="AD308" s="213">
        <v>45446</v>
      </c>
      <c r="AE308" s="212">
        <f t="shared" si="34"/>
        <v>69.209999999999994</v>
      </c>
    </row>
    <row r="309" spans="1:31" s="51" customFormat="1" ht="11.5" x14ac:dyDescent="0.25">
      <c r="A309" s="51">
        <f>'FY2016 RPDC '!A300</f>
        <v>302</v>
      </c>
      <c r="B309" s="51">
        <f>'FY2016 RPDC '!B300</f>
        <v>6516</v>
      </c>
      <c r="C309" s="51">
        <f>'FY2016 RPDC '!C300</f>
        <v>6516</v>
      </c>
      <c r="D309" s="56" t="str">
        <f>'FY2016 RPDC '!D300</f>
        <v>TWIN RIVERS</v>
      </c>
      <c r="E309" s="97">
        <f>'FY2016 RPDC '!J300</f>
        <v>174</v>
      </c>
      <c r="F309" s="87">
        <f>'FY2016 RPDC '!K300</f>
        <v>6621</v>
      </c>
      <c r="G309" s="87">
        <f>'FY2016 RPDC '!L300</f>
        <v>1152054</v>
      </c>
      <c r="H309" s="87">
        <f>'FY2016 RPDC '!M300</f>
        <v>4067.75</v>
      </c>
      <c r="I309" s="88">
        <f>'FY2016 RPDC '!N300</f>
        <v>1156121.75</v>
      </c>
      <c r="J309" s="59">
        <v>-229437</v>
      </c>
      <c r="K309" s="58">
        <v>-41181</v>
      </c>
      <c r="L309" s="57">
        <v>459462.3</v>
      </c>
      <c r="M309" s="201">
        <v>211788</v>
      </c>
      <c r="N309" s="57">
        <f>RealAuthFY10!N309</f>
        <v>334601.68</v>
      </c>
      <c r="O309" s="201">
        <f>RealAuthFY10!O309</f>
        <v>0</v>
      </c>
      <c r="P309" s="59">
        <v>865859.94000000006</v>
      </c>
      <c r="Q309" s="59">
        <v>317682</v>
      </c>
      <c r="R309" s="58">
        <f t="shared" si="28"/>
        <v>984350</v>
      </c>
      <c r="S309" s="59">
        <f t="shared" si="29"/>
        <v>113822</v>
      </c>
      <c r="T309" s="58">
        <f t="shared" si="30"/>
        <v>149550</v>
      </c>
      <c r="U309" s="59">
        <f t="shared" si="31"/>
        <v>4322619.67</v>
      </c>
      <c r="V309" s="206"/>
      <c r="W309" s="210">
        <v>483.52</v>
      </c>
      <c r="X309" s="211">
        <v>984350</v>
      </c>
      <c r="Y309" s="212">
        <f t="shared" si="32"/>
        <v>493.19</v>
      </c>
      <c r="Z309" s="213">
        <v>55.91</v>
      </c>
      <c r="AA309" s="58">
        <v>113822</v>
      </c>
      <c r="AB309" s="212">
        <f t="shared" si="33"/>
        <v>57.029999999999994</v>
      </c>
      <c r="AC309" s="214">
        <v>73.459999999999994</v>
      </c>
      <c r="AD309" s="213">
        <v>149550</v>
      </c>
      <c r="AE309" s="212">
        <f t="shared" si="34"/>
        <v>74.929999999999993</v>
      </c>
    </row>
    <row r="310" spans="1:31" s="51" customFormat="1" ht="11.5" x14ac:dyDescent="0.25">
      <c r="A310" s="51">
        <f>'FY2016 RPDC '!A301</f>
        <v>303</v>
      </c>
      <c r="B310" s="51">
        <f>'FY2016 RPDC '!B301</f>
        <v>6534</v>
      </c>
      <c r="C310" s="51">
        <f>'FY2016 RPDC '!C301</f>
        <v>6534</v>
      </c>
      <c r="D310" s="56" t="str">
        <f>'FY2016 RPDC '!D301</f>
        <v>UNDERWOOD</v>
      </c>
      <c r="E310" s="97">
        <f>'FY2016 RPDC '!J301</f>
        <v>692.5</v>
      </c>
      <c r="F310" s="87">
        <f>'FY2016 RPDC '!K301</f>
        <v>6446</v>
      </c>
      <c r="G310" s="87">
        <f>'FY2016 RPDC '!L301</f>
        <v>4463855</v>
      </c>
      <c r="H310" s="87">
        <f>'FY2016 RPDC '!M301</f>
        <v>0</v>
      </c>
      <c r="I310" s="88">
        <f>'FY2016 RPDC '!N301</f>
        <v>4463855</v>
      </c>
      <c r="J310" s="59">
        <v>-199914</v>
      </c>
      <c r="K310" s="58">
        <v>-430118</v>
      </c>
      <c r="L310" s="57">
        <v>35136.400000000001</v>
      </c>
      <c r="M310" s="201">
        <v>0</v>
      </c>
      <c r="N310" s="57">
        <f>RealAuthFY10!N310</f>
        <v>4754.4000000000005</v>
      </c>
      <c r="O310" s="201">
        <f>RealAuthFY10!O310</f>
        <v>0</v>
      </c>
      <c r="P310" s="59">
        <v>0</v>
      </c>
      <c r="Q310" s="59">
        <v>36348</v>
      </c>
      <c r="R310" s="58">
        <f t="shared" si="28"/>
        <v>336160.27500000002</v>
      </c>
      <c r="S310" s="59">
        <f t="shared" si="29"/>
        <v>31855</v>
      </c>
      <c r="T310" s="58">
        <f t="shared" si="30"/>
        <v>36654.025000000001</v>
      </c>
      <c r="U310" s="59">
        <f t="shared" si="31"/>
        <v>4314731.1000000006</v>
      </c>
      <c r="V310" s="206"/>
      <c r="W310" s="210">
        <v>475.91</v>
      </c>
      <c r="X310" s="211">
        <v>101274</v>
      </c>
      <c r="Y310" s="212">
        <f t="shared" si="32"/>
        <v>485.43</v>
      </c>
      <c r="Z310" s="213">
        <v>45.1</v>
      </c>
      <c r="AA310" s="58">
        <v>9597</v>
      </c>
      <c r="AB310" s="212">
        <f t="shared" si="33"/>
        <v>46</v>
      </c>
      <c r="AC310" s="214">
        <v>51.89</v>
      </c>
      <c r="AD310" s="213">
        <v>11042</v>
      </c>
      <c r="AE310" s="212">
        <f t="shared" si="34"/>
        <v>52.93</v>
      </c>
    </row>
    <row r="311" spans="1:31" s="51" customFormat="1" ht="11.5" x14ac:dyDescent="0.25">
      <c r="A311" s="51">
        <f>'FY2016 RPDC '!A302</f>
        <v>304</v>
      </c>
      <c r="B311" s="51">
        <f>'FY2016 RPDC '!B302</f>
        <v>1935</v>
      </c>
      <c r="C311" s="51">
        <f>'FY2016 RPDC '!C302</f>
        <v>6536</v>
      </c>
      <c r="D311" s="60" t="str">
        <f>'FY2016 RPDC '!D302</f>
        <v>UNION</v>
      </c>
      <c r="E311" s="100">
        <f>'FY2016 RPDC '!J302</f>
        <v>1158.8</v>
      </c>
      <c r="F311" s="89">
        <f>'FY2016 RPDC '!K302</f>
        <v>6528</v>
      </c>
      <c r="G311" s="89">
        <f>'FY2016 RPDC '!L302</f>
        <v>7564646.3999999994</v>
      </c>
      <c r="H311" s="89">
        <f>'FY2016 RPDC '!M302</f>
        <v>344109.11000000034</v>
      </c>
      <c r="I311" s="90">
        <f>'FY2016 RPDC '!N302</f>
        <v>7908755.5099999998</v>
      </c>
      <c r="J311" s="63">
        <v>-176490</v>
      </c>
      <c r="K311" s="62">
        <v>-735375</v>
      </c>
      <c r="L311" s="61">
        <v>117660</v>
      </c>
      <c r="M311" s="220">
        <v>417693</v>
      </c>
      <c r="N311" s="61">
        <f>RealAuthFY10!N311</f>
        <v>81732.56</v>
      </c>
      <c r="O311" s="220">
        <f>RealAuthFY10!O311</f>
        <v>120205.12</v>
      </c>
      <c r="P311" s="63">
        <v>0</v>
      </c>
      <c r="Q311" s="63">
        <v>0</v>
      </c>
      <c r="R311" s="62">
        <f t="shared" si="28"/>
        <v>543141.14799999993</v>
      </c>
      <c r="S311" s="63">
        <f t="shared" si="29"/>
        <v>53571.323999999993</v>
      </c>
      <c r="T311" s="62">
        <f t="shared" si="30"/>
        <v>55738.279999999992</v>
      </c>
      <c r="U311" s="63">
        <f t="shared" si="31"/>
        <v>8386631.9419999998</v>
      </c>
      <c r="V311" s="221"/>
      <c r="W311" s="222">
        <v>459.52</v>
      </c>
      <c r="X311" s="223">
        <v>266614</v>
      </c>
      <c r="Y311" s="224">
        <f t="shared" si="32"/>
        <v>468.71</v>
      </c>
      <c r="Z311" s="225">
        <v>45.32</v>
      </c>
      <c r="AA311" s="62">
        <v>26295</v>
      </c>
      <c r="AB311" s="224">
        <f t="shared" si="33"/>
        <v>46.23</v>
      </c>
      <c r="AC311" s="226">
        <v>47.16</v>
      </c>
      <c r="AD311" s="225">
        <v>27362</v>
      </c>
      <c r="AE311" s="224">
        <f t="shared" si="34"/>
        <v>48.099999999999994</v>
      </c>
    </row>
    <row r="312" spans="1:31" s="51" customFormat="1" ht="11.5" x14ac:dyDescent="0.25">
      <c r="A312" s="51" t="e">
        <f>'FY2016 RPDC '!#REF!</f>
        <v>#REF!</v>
      </c>
      <c r="B312" s="51" t="e">
        <f>'FY2016 RPDC '!#REF!</f>
        <v>#REF!</v>
      </c>
      <c r="C312" s="51" t="e">
        <f>'FY2016 RPDC '!#REF!</f>
        <v>#REF!</v>
      </c>
      <c r="D312" s="56" t="e">
        <f>'FY2016 RPDC '!#REF!</f>
        <v>#REF!</v>
      </c>
      <c r="E312" s="97" t="e">
        <f>'FY2016 RPDC '!#REF!</f>
        <v>#REF!</v>
      </c>
      <c r="F312" s="87" t="e">
        <f>'FY2016 RPDC '!#REF!</f>
        <v>#REF!</v>
      </c>
      <c r="G312" s="87" t="e">
        <f>'FY2016 RPDC '!#REF!</f>
        <v>#REF!</v>
      </c>
      <c r="H312" s="87" t="e">
        <f>'FY2016 RPDC '!#REF!</f>
        <v>#REF!</v>
      </c>
      <c r="I312" s="88" t="e">
        <f>'FY2016 RPDC '!#REF!</f>
        <v>#REF!</v>
      </c>
      <c r="J312" s="59">
        <v>-307840</v>
      </c>
      <c r="K312" s="58">
        <v>-313760</v>
      </c>
      <c r="L312" s="57">
        <v>76960</v>
      </c>
      <c r="M312" s="201">
        <v>455840</v>
      </c>
      <c r="N312" s="57">
        <f>RealAuthFY10!N312</f>
        <v>38545.199999999997</v>
      </c>
      <c r="O312" s="201">
        <f>RealAuthFY10!O312</f>
        <v>46440</v>
      </c>
      <c r="P312" s="59">
        <v>0</v>
      </c>
      <c r="Q312" s="59">
        <v>21312</v>
      </c>
      <c r="R312" s="58" t="e">
        <f t="shared" si="28"/>
        <v>#REF!</v>
      </c>
      <c r="S312" s="59" t="e">
        <f t="shared" si="29"/>
        <v>#REF!</v>
      </c>
      <c r="T312" s="58" t="e">
        <f t="shared" si="30"/>
        <v>#REF!</v>
      </c>
      <c r="U312" s="59" t="e">
        <f t="shared" si="31"/>
        <v>#REF!</v>
      </c>
      <c r="V312" s="206"/>
      <c r="W312" s="210" t="e">
        <v>#REF!</v>
      </c>
      <c r="X312" s="211">
        <v>83686</v>
      </c>
      <c r="Y312" s="212" t="e">
        <f t="shared" si="32"/>
        <v>#REF!</v>
      </c>
      <c r="Z312" s="213">
        <v>43.8</v>
      </c>
      <c r="AA312" s="58">
        <v>7012</v>
      </c>
      <c r="AB312" s="212">
        <f t="shared" si="33"/>
        <v>44.68</v>
      </c>
      <c r="AC312" s="214">
        <v>60.85</v>
      </c>
      <c r="AD312" s="213">
        <v>9742</v>
      </c>
      <c r="AE312" s="212">
        <f t="shared" si="34"/>
        <v>62.07</v>
      </c>
    </row>
    <row r="313" spans="1:31" s="51" customFormat="1" ht="11.5" x14ac:dyDescent="0.25">
      <c r="A313" s="51">
        <f>'FY2016 RPDC '!A303</f>
        <v>305</v>
      </c>
      <c r="B313" s="51">
        <f>'FY2016 RPDC '!B303</f>
        <v>6561</v>
      </c>
      <c r="C313" s="51">
        <f>'FY2016 RPDC '!C303</f>
        <v>6561</v>
      </c>
      <c r="D313" s="56" t="str">
        <f>'FY2016 RPDC '!D303</f>
        <v>UNITED</v>
      </c>
      <c r="E313" s="97">
        <f>'FY2016 RPDC '!J303</f>
        <v>338.9</v>
      </c>
      <c r="F313" s="87">
        <f>'FY2016 RPDC '!K303</f>
        <v>6446</v>
      </c>
      <c r="G313" s="87">
        <f>'FY2016 RPDC '!L303</f>
        <v>2184549.4</v>
      </c>
      <c r="H313" s="87">
        <f>'FY2016 RPDC '!M303</f>
        <v>0</v>
      </c>
      <c r="I313" s="88">
        <f>'FY2016 RPDC '!N303</f>
        <v>2184549.4</v>
      </c>
      <c r="J313" s="59">
        <v>-120460.2</v>
      </c>
      <c r="K313" s="58">
        <v>-11868</v>
      </c>
      <c r="L313" s="57">
        <v>421907.39999999997</v>
      </c>
      <c r="M313" s="201">
        <v>17802</v>
      </c>
      <c r="N313" s="57">
        <f>RealAuthFY10!N313</f>
        <v>28222.149999999998</v>
      </c>
      <c r="O313" s="201">
        <f>RealAuthFY10!O313</f>
        <v>0</v>
      </c>
      <c r="P313" s="59">
        <v>2610.96</v>
      </c>
      <c r="Q313" s="59">
        <v>0</v>
      </c>
      <c r="R313" s="58">
        <f t="shared" si="28"/>
        <v>407564</v>
      </c>
      <c r="S313" s="59">
        <f t="shared" si="29"/>
        <v>42870</v>
      </c>
      <c r="T313" s="58">
        <f t="shared" si="30"/>
        <v>47324</v>
      </c>
      <c r="U313" s="59">
        <f t="shared" si="31"/>
        <v>3020521.71</v>
      </c>
      <c r="V313" s="206"/>
      <c r="W313" s="210">
        <v>486.76</v>
      </c>
      <c r="X313" s="211">
        <v>407564</v>
      </c>
      <c r="Y313" s="212">
        <f t="shared" si="32"/>
        <v>496.5</v>
      </c>
      <c r="Z313" s="213">
        <v>51.2</v>
      </c>
      <c r="AA313" s="58">
        <v>42870</v>
      </c>
      <c r="AB313" s="212">
        <f t="shared" si="33"/>
        <v>52.220000000000006</v>
      </c>
      <c r="AC313" s="214">
        <v>56.52</v>
      </c>
      <c r="AD313" s="213">
        <v>47324</v>
      </c>
      <c r="AE313" s="212">
        <f t="shared" si="34"/>
        <v>57.650000000000006</v>
      </c>
    </row>
    <row r="314" spans="1:31" s="51" customFormat="1" ht="11.5" x14ac:dyDescent="0.25">
      <c r="A314" s="51">
        <f>'FY2016 RPDC '!A304</f>
        <v>306</v>
      </c>
      <c r="B314" s="51">
        <f>'FY2016 RPDC '!B304</f>
        <v>6579</v>
      </c>
      <c r="C314" s="51">
        <f>'FY2016 RPDC '!C304</f>
        <v>6579</v>
      </c>
      <c r="D314" s="56" t="str">
        <f>'FY2016 RPDC '!D304</f>
        <v>URBANDALE</v>
      </c>
      <c r="E314" s="97">
        <f>'FY2016 RPDC '!J304</f>
        <v>3350.2</v>
      </c>
      <c r="F314" s="87">
        <f>'FY2016 RPDC '!K304</f>
        <v>6446</v>
      </c>
      <c r="G314" s="87">
        <f>'FY2016 RPDC '!L304</f>
        <v>21595389.199999999</v>
      </c>
      <c r="H314" s="87">
        <f>'FY2016 RPDC '!M304</f>
        <v>108571.5</v>
      </c>
      <c r="I314" s="88">
        <f>'FY2016 RPDC '!N304</f>
        <v>21703960.699999999</v>
      </c>
      <c r="J314" s="59">
        <v>-111777</v>
      </c>
      <c r="K314" s="58">
        <v>-294150</v>
      </c>
      <c r="L314" s="57">
        <v>35298</v>
      </c>
      <c r="M314" s="201">
        <v>217671</v>
      </c>
      <c r="N314" s="57">
        <f>RealAuthFY10!N314</f>
        <v>35011.760000000002</v>
      </c>
      <c r="O314" s="201">
        <f>RealAuthFY10!O314</f>
        <v>57680</v>
      </c>
      <c r="P314" s="59">
        <v>0</v>
      </c>
      <c r="Q314" s="59">
        <v>0</v>
      </c>
      <c r="R314" s="58">
        <f t="shared" si="28"/>
        <v>2012264.1279999998</v>
      </c>
      <c r="S314" s="59">
        <f t="shared" si="29"/>
        <v>212972.21399999998</v>
      </c>
      <c r="T314" s="58">
        <f t="shared" si="30"/>
        <v>151362.03599999999</v>
      </c>
      <c r="U314" s="59">
        <f t="shared" si="31"/>
        <v>24020292.838</v>
      </c>
      <c r="V314" s="206"/>
      <c r="W314" s="210">
        <v>588.86</v>
      </c>
      <c r="X314" s="211">
        <v>103051</v>
      </c>
      <c r="Y314" s="212">
        <f t="shared" si="32"/>
        <v>600.64</v>
      </c>
      <c r="Z314" s="213">
        <v>62.32</v>
      </c>
      <c r="AA314" s="58">
        <v>10906</v>
      </c>
      <c r="AB314" s="212">
        <f t="shared" si="33"/>
        <v>63.57</v>
      </c>
      <c r="AC314" s="214">
        <v>44.29</v>
      </c>
      <c r="AD314" s="213">
        <v>7751</v>
      </c>
      <c r="AE314" s="212">
        <f t="shared" si="34"/>
        <v>45.18</v>
      </c>
    </row>
    <row r="315" spans="1:31" s="51" customFormat="1" ht="11.5" x14ac:dyDescent="0.25">
      <c r="A315" s="51">
        <f>'FY2016 RPDC '!A305</f>
        <v>307</v>
      </c>
      <c r="B315" s="51">
        <f>'FY2016 RPDC '!B305</f>
        <v>6591</v>
      </c>
      <c r="C315" s="51">
        <f>'FY2016 RPDC '!C305</f>
        <v>6591</v>
      </c>
      <c r="D315" s="56" t="str">
        <f>'FY2016 RPDC '!D305</f>
        <v>VALLEY</v>
      </c>
      <c r="E315" s="97">
        <f>'FY2016 RPDC '!J305</f>
        <v>394</v>
      </c>
      <c r="F315" s="87">
        <f>'FY2016 RPDC '!K305</f>
        <v>6469</v>
      </c>
      <c r="G315" s="87">
        <f>'FY2016 RPDC '!L305</f>
        <v>2548786</v>
      </c>
      <c r="H315" s="87">
        <f>'FY2016 RPDC '!M305</f>
        <v>0</v>
      </c>
      <c r="I315" s="88">
        <f>'FY2016 RPDC '!N305</f>
        <v>2548786</v>
      </c>
      <c r="J315" s="59">
        <v>-258852</v>
      </c>
      <c r="K315" s="58">
        <v>-11766</v>
      </c>
      <c r="L315" s="57">
        <v>1011876</v>
      </c>
      <c r="M315" s="201">
        <v>0</v>
      </c>
      <c r="N315" s="57">
        <f>RealAuthFY10!N315</f>
        <v>26878.880000000001</v>
      </c>
      <c r="O315" s="201">
        <f>RealAuthFY10!O315</f>
        <v>0</v>
      </c>
      <c r="P315" s="59">
        <v>0</v>
      </c>
      <c r="Q315" s="59">
        <v>0</v>
      </c>
      <c r="R315" s="58">
        <f t="shared" si="28"/>
        <v>298477</v>
      </c>
      <c r="S315" s="59">
        <f t="shared" si="29"/>
        <v>30933</v>
      </c>
      <c r="T315" s="58">
        <f t="shared" si="30"/>
        <v>32116</v>
      </c>
      <c r="U315" s="59">
        <f t="shared" si="31"/>
        <v>3678448.88</v>
      </c>
      <c r="V315" s="206"/>
      <c r="W315" s="210">
        <v>504.27</v>
      </c>
      <c r="X315" s="211">
        <v>298477</v>
      </c>
      <c r="Y315" s="212">
        <f t="shared" si="32"/>
        <v>514.36</v>
      </c>
      <c r="Z315" s="213">
        <v>52.26</v>
      </c>
      <c r="AA315" s="58">
        <v>30933</v>
      </c>
      <c r="AB315" s="212">
        <f t="shared" si="33"/>
        <v>53.309999999999995</v>
      </c>
      <c r="AC315" s="214">
        <v>54.26</v>
      </c>
      <c r="AD315" s="213">
        <v>32116</v>
      </c>
      <c r="AE315" s="212">
        <f t="shared" si="34"/>
        <v>55.35</v>
      </c>
    </row>
    <row r="316" spans="1:31" s="51" customFormat="1" ht="11.5" x14ac:dyDescent="0.25">
      <c r="A316" s="51">
        <f>'FY2016 RPDC '!A306</f>
        <v>308</v>
      </c>
      <c r="B316" s="51">
        <f>'FY2016 RPDC '!B306</f>
        <v>6592</v>
      </c>
      <c r="C316" s="51">
        <f>'FY2016 RPDC '!C306</f>
        <v>6592</v>
      </c>
      <c r="D316" s="60" t="str">
        <f>'FY2016 RPDC '!D306</f>
        <v>VAN BUREN</v>
      </c>
      <c r="E316" s="100">
        <f>'FY2016 RPDC '!J306</f>
        <v>631.1</v>
      </c>
      <c r="F316" s="89">
        <f>'FY2016 RPDC '!K306</f>
        <v>6447</v>
      </c>
      <c r="G316" s="89">
        <f>'FY2016 RPDC '!L306</f>
        <v>4068701.7</v>
      </c>
      <c r="H316" s="89">
        <f>'FY2016 RPDC '!M306</f>
        <v>0</v>
      </c>
      <c r="I316" s="90">
        <f>'FY2016 RPDC '!N306</f>
        <v>4068701.7</v>
      </c>
      <c r="J316" s="63">
        <v>-283920</v>
      </c>
      <c r="K316" s="62">
        <v>-23660</v>
      </c>
      <c r="L316" s="61">
        <v>591500</v>
      </c>
      <c r="M316" s="220">
        <v>5915</v>
      </c>
      <c r="N316" s="61">
        <f>RealAuthFY10!N316</f>
        <v>8468</v>
      </c>
      <c r="O316" s="220">
        <f>RealAuthFY10!O316</f>
        <v>0</v>
      </c>
      <c r="P316" s="63">
        <v>0</v>
      </c>
      <c r="Q316" s="63">
        <v>0</v>
      </c>
      <c r="R316" s="62">
        <f t="shared" si="28"/>
        <v>363845</v>
      </c>
      <c r="S316" s="63">
        <f t="shared" si="29"/>
        <v>40663</v>
      </c>
      <c r="T316" s="62">
        <f t="shared" si="30"/>
        <v>38914</v>
      </c>
      <c r="U316" s="63">
        <f t="shared" si="31"/>
        <v>4810426.7</v>
      </c>
      <c r="V316" s="221"/>
      <c r="W316" s="222">
        <v>501.44</v>
      </c>
      <c r="X316" s="223">
        <v>363845</v>
      </c>
      <c r="Y316" s="224">
        <f t="shared" si="32"/>
        <v>511.46999999999997</v>
      </c>
      <c r="Z316" s="225">
        <v>56.04</v>
      </c>
      <c r="AA316" s="62">
        <v>40663</v>
      </c>
      <c r="AB316" s="224">
        <f t="shared" si="33"/>
        <v>57.16</v>
      </c>
      <c r="AC316" s="226">
        <v>53.63</v>
      </c>
      <c r="AD316" s="225">
        <v>38914</v>
      </c>
      <c r="AE316" s="224">
        <f t="shared" si="34"/>
        <v>54.7</v>
      </c>
    </row>
    <row r="317" spans="1:31" s="51" customFormat="1" ht="11.5" x14ac:dyDescent="0.25">
      <c r="A317" s="51">
        <f>'FY2016 RPDC '!A307</f>
        <v>309</v>
      </c>
      <c r="B317" s="51">
        <f>'FY2016 RPDC '!B307</f>
        <v>6615</v>
      </c>
      <c r="C317" s="51">
        <f>'FY2016 RPDC '!C307</f>
        <v>6615</v>
      </c>
      <c r="D317" s="56" t="str">
        <f>'FY2016 RPDC '!D307</f>
        <v>VAN METER</v>
      </c>
      <c r="E317" s="97">
        <f>'FY2016 RPDC '!J307</f>
        <v>566.6</v>
      </c>
      <c r="F317" s="87">
        <f>'FY2016 RPDC '!K307</f>
        <v>6446</v>
      </c>
      <c r="G317" s="87">
        <f>'FY2016 RPDC '!L307</f>
        <v>3652303.6</v>
      </c>
      <c r="H317" s="87">
        <f>'FY2016 RPDC '!M307</f>
        <v>64039.879999999888</v>
      </c>
      <c r="I317" s="88">
        <f>'FY2016 RPDC '!N307</f>
        <v>3716343.48</v>
      </c>
      <c r="J317" s="59">
        <v>-135309</v>
      </c>
      <c r="K317" s="58">
        <v>-29415</v>
      </c>
      <c r="L317" s="57">
        <v>58830</v>
      </c>
      <c r="M317" s="201">
        <v>0</v>
      </c>
      <c r="N317" s="57">
        <f>RealAuthFY10!N317</f>
        <v>34723.360000000001</v>
      </c>
      <c r="O317" s="201">
        <f>RealAuthFY10!O317</f>
        <v>0</v>
      </c>
      <c r="P317" s="59">
        <v>0</v>
      </c>
      <c r="Q317" s="59">
        <v>70596</v>
      </c>
      <c r="R317" s="58">
        <f t="shared" si="28"/>
        <v>340090.31800000003</v>
      </c>
      <c r="S317" s="59">
        <f t="shared" si="29"/>
        <v>30075.128000000001</v>
      </c>
      <c r="T317" s="58">
        <f t="shared" si="30"/>
        <v>39577.010000000009</v>
      </c>
      <c r="U317" s="59">
        <f t="shared" si="31"/>
        <v>4125511.2960000001</v>
      </c>
      <c r="V317" s="206"/>
      <c r="W317" s="210">
        <v>588.46</v>
      </c>
      <c r="X317" s="211">
        <v>186895</v>
      </c>
      <c r="Y317" s="212">
        <f t="shared" si="32"/>
        <v>600.23</v>
      </c>
      <c r="Z317" s="213">
        <v>52.04</v>
      </c>
      <c r="AA317" s="58">
        <v>16528</v>
      </c>
      <c r="AB317" s="212">
        <f t="shared" si="33"/>
        <v>53.08</v>
      </c>
      <c r="AC317" s="214">
        <v>68.48</v>
      </c>
      <c r="AD317" s="213">
        <v>21749</v>
      </c>
      <c r="AE317" s="212">
        <f t="shared" si="34"/>
        <v>69.850000000000009</v>
      </c>
    </row>
    <row r="318" spans="1:31" s="51" customFormat="1" ht="11.5" x14ac:dyDescent="0.25">
      <c r="A318" s="51" t="e">
        <f>'FY2016 RPDC '!#REF!</f>
        <v>#REF!</v>
      </c>
      <c r="B318" s="51" t="e">
        <f>'FY2016 RPDC '!#REF!</f>
        <v>#REF!</v>
      </c>
      <c r="C318" s="51" t="e">
        <f>'FY2016 RPDC '!#REF!</f>
        <v>#REF!</v>
      </c>
      <c r="D318" s="56" t="e">
        <f>'FY2016 RPDC '!#REF!</f>
        <v>#REF!</v>
      </c>
      <c r="E318" s="97" t="e">
        <f>'FY2016 RPDC '!#REF!</f>
        <v>#REF!</v>
      </c>
      <c r="F318" s="87" t="e">
        <f>'FY2016 RPDC '!#REF!</f>
        <v>#REF!</v>
      </c>
      <c r="G318" s="87" t="e">
        <f>'FY2016 RPDC '!#REF!</f>
        <v>#REF!</v>
      </c>
      <c r="H318" s="87" t="e">
        <f>'FY2016 RPDC '!#REF!</f>
        <v>#REF!</v>
      </c>
      <c r="I318" s="88" t="e">
        <f>'FY2016 RPDC '!#REF!</f>
        <v>#REF!</v>
      </c>
      <c r="J318" s="59">
        <v>-142128</v>
      </c>
      <c r="K318" s="58">
        <v>-29610</v>
      </c>
      <c r="L318" s="57">
        <v>165816</v>
      </c>
      <c r="M318" s="201">
        <v>17766</v>
      </c>
      <c r="N318" s="57">
        <f>RealAuthFY10!N318</f>
        <v>7607.17</v>
      </c>
      <c r="O318" s="201">
        <f>RealAuthFY10!O318</f>
        <v>0</v>
      </c>
      <c r="P318" s="59">
        <v>0</v>
      </c>
      <c r="Q318" s="59">
        <v>0</v>
      </c>
      <c r="R318" s="58" t="e">
        <f t="shared" si="28"/>
        <v>#REF!</v>
      </c>
      <c r="S318" s="59" t="e">
        <f t="shared" si="29"/>
        <v>#REF!</v>
      </c>
      <c r="T318" s="58" t="e">
        <f t="shared" si="30"/>
        <v>#REF!</v>
      </c>
      <c r="U318" s="59" t="e">
        <f t="shared" si="31"/>
        <v>#REF!</v>
      </c>
      <c r="V318" s="206"/>
      <c r="W318" s="210">
        <v>492.3</v>
      </c>
      <c r="X318" s="211">
        <v>243689</v>
      </c>
      <c r="Y318" s="212">
        <f t="shared" si="32"/>
        <v>502.15000000000003</v>
      </c>
      <c r="Z318" s="213">
        <v>49.24</v>
      </c>
      <c r="AA318" s="58">
        <v>24374</v>
      </c>
      <c r="AB318" s="212">
        <f t="shared" si="33"/>
        <v>50.22</v>
      </c>
      <c r="AC318" s="214">
        <v>57.02</v>
      </c>
      <c r="AD318" s="213">
        <v>28225</v>
      </c>
      <c r="AE318" s="212">
        <f t="shared" si="34"/>
        <v>58.160000000000004</v>
      </c>
    </row>
    <row r="319" spans="1:31" s="51" customFormat="1" ht="11.5" x14ac:dyDescent="0.25">
      <c r="A319" s="51">
        <f>'FY2016 RPDC '!A308</f>
        <v>311</v>
      </c>
      <c r="B319" s="51">
        <f>'FY2016 RPDC '!B308</f>
        <v>6651</v>
      </c>
      <c r="C319" s="51">
        <f>'FY2016 RPDC '!C308</f>
        <v>6651</v>
      </c>
      <c r="D319" s="56" t="str">
        <f>'FY2016 RPDC '!D308</f>
        <v>VILLISCA</v>
      </c>
      <c r="E319" s="97">
        <f>'FY2016 RPDC '!J308</f>
        <v>337</v>
      </c>
      <c r="F319" s="87">
        <f>'FY2016 RPDC '!K308</f>
        <v>6446</v>
      </c>
      <c r="G319" s="87">
        <f>'FY2016 RPDC '!L308</f>
        <v>2172302</v>
      </c>
      <c r="H319" s="87">
        <f>'FY2016 RPDC '!M308</f>
        <v>0</v>
      </c>
      <c r="I319" s="88">
        <f>'FY2016 RPDC '!N308</f>
        <v>2172302</v>
      </c>
      <c r="J319" s="59">
        <v>-235950</v>
      </c>
      <c r="K319" s="58">
        <v>-6050</v>
      </c>
      <c r="L319" s="57">
        <v>302500</v>
      </c>
      <c r="M319" s="201">
        <v>0</v>
      </c>
      <c r="N319" s="57">
        <f>RealAuthFY10!N319</f>
        <v>0</v>
      </c>
      <c r="O319" s="201">
        <f>RealAuthFY10!O319</f>
        <v>0</v>
      </c>
      <c r="P319" s="59">
        <v>0</v>
      </c>
      <c r="Q319" s="59">
        <v>0</v>
      </c>
      <c r="R319" s="58">
        <f t="shared" si="28"/>
        <v>253019</v>
      </c>
      <c r="S319" s="59">
        <f t="shared" si="29"/>
        <v>29050</v>
      </c>
      <c r="T319" s="58">
        <f t="shared" si="30"/>
        <v>19237</v>
      </c>
      <c r="U319" s="59">
        <f t="shared" si="31"/>
        <v>2534108</v>
      </c>
      <c r="V319" s="206"/>
      <c r="W319" s="210">
        <v>544.01</v>
      </c>
      <c r="X319" s="211">
        <v>253019</v>
      </c>
      <c r="Y319" s="212">
        <f t="shared" si="32"/>
        <v>554.89</v>
      </c>
      <c r="Z319" s="213">
        <v>62.46</v>
      </c>
      <c r="AA319" s="58">
        <v>29050</v>
      </c>
      <c r="AB319" s="212">
        <f t="shared" si="33"/>
        <v>63.71</v>
      </c>
      <c r="AC319" s="214">
        <v>41.36</v>
      </c>
      <c r="AD319" s="213">
        <v>19237</v>
      </c>
      <c r="AE319" s="212">
        <f t="shared" si="34"/>
        <v>42.19</v>
      </c>
    </row>
    <row r="320" spans="1:31" s="51" customFormat="1" ht="11.5" x14ac:dyDescent="0.25">
      <c r="A320" s="51">
        <f>'FY2016 RPDC '!A309</f>
        <v>312</v>
      </c>
      <c r="B320" s="51">
        <f>'FY2016 RPDC '!B309</f>
        <v>6660</v>
      </c>
      <c r="C320" s="51">
        <f>'FY2016 RPDC '!C309</f>
        <v>6660</v>
      </c>
      <c r="D320" s="56" t="str">
        <f>'FY2016 RPDC '!D309</f>
        <v>VINTON-SHELLSBURG</v>
      </c>
      <c r="E320" s="97">
        <f>'FY2016 RPDC '!J309</f>
        <v>1592.1</v>
      </c>
      <c r="F320" s="87">
        <f>'FY2016 RPDC '!K309</f>
        <v>6446</v>
      </c>
      <c r="G320" s="87">
        <f>'FY2016 RPDC '!L309</f>
        <v>10262676.6</v>
      </c>
      <c r="H320" s="87">
        <f>'FY2016 RPDC '!M309</f>
        <v>0</v>
      </c>
      <c r="I320" s="88">
        <f>'FY2016 RPDC '!N309</f>
        <v>10262676.6</v>
      </c>
      <c r="J320" s="59">
        <v>-192229.19999999998</v>
      </c>
      <c r="K320" s="58">
        <v>-5933</v>
      </c>
      <c r="L320" s="57">
        <v>379712</v>
      </c>
      <c r="M320" s="201">
        <v>0</v>
      </c>
      <c r="N320" s="57">
        <f>RealAuthFY10!N320</f>
        <v>0</v>
      </c>
      <c r="O320" s="201">
        <f>RealAuthFY10!O320</f>
        <v>0</v>
      </c>
      <c r="P320" s="59">
        <v>0</v>
      </c>
      <c r="Q320" s="59">
        <v>0</v>
      </c>
      <c r="R320" s="58">
        <f t="shared" si="28"/>
        <v>897737.42699999979</v>
      </c>
      <c r="S320" s="59">
        <f t="shared" si="29"/>
        <v>92469.167999999991</v>
      </c>
      <c r="T320" s="58">
        <f t="shared" si="30"/>
        <v>109106.613</v>
      </c>
      <c r="U320" s="59">
        <f t="shared" si="31"/>
        <v>11543539.607999999</v>
      </c>
      <c r="V320" s="206"/>
      <c r="W320" s="210">
        <v>552.80999999999995</v>
      </c>
      <c r="X320" s="211">
        <v>234226</v>
      </c>
      <c r="Y320" s="212">
        <f t="shared" si="32"/>
        <v>563.86999999999989</v>
      </c>
      <c r="Z320" s="213">
        <v>56.94</v>
      </c>
      <c r="AA320" s="58">
        <v>24125</v>
      </c>
      <c r="AB320" s="212">
        <f t="shared" si="33"/>
        <v>58.08</v>
      </c>
      <c r="AC320" s="214">
        <v>67.19</v>
      </c>
      <c r="AD320" s="213">
        <v>28468</v>
      </c>
      <c r="AE320" s="212">
        <f t="shared" si="34"/>
        <v>68.53</v>
      </c>
    </row>
    <row r="321" spans="1:31" s="51" customFormat="1" ht="11.5" x14ac:dyDescent="0.25">
      <c r="A321" s="51">
        <f>'FY2016 RPDC '!A310</f>
        <v>313</v>
      </c>
      <c r="B321" s="51">
        <f>'FY2016 RPDC '!B310</f>
        <v>6700</v>
      </c>
      <c r="C321" s="51">
        <f>'FY2016 RPDC '!C310</f>
        <v>6700</v>
      </c>
      <c r="D321" s="60" t="str">
        <f>'FY2016 RPDC '!D310</f>
        <v>WACO</v>
      </c>
      <c r="E321" s="100">
        <f>'FY2016 RPDC '!J310</f>
        <v>483.9</v>
      </c>
      <c r="F321" s="89">
        <f>'FY2016 RPDC '!K310</f>
        <v>6570</v>
      </c>
      <c r="G321" s="89">
        <f>'FY2016 RPDC '!L310</f>
        <v>3179223</v>
      </c>
      <c r="H321" s="89">
        <f>'FY2016 RPDC '!M310</f>
        <v>0</v>
      </c>
      <c r="I321" s="90">
        <f>'FY2016 RPDC '!N310</f>
        <v>3179223</v>
      </c>
      <c r="J321" s="63">
        <v>-157508</v>
      </c>
      <c r="K321" s="62">
        <v>-399828</v>
      </c>
      <c r="L321" s="61">
        <v>42406</v>
      </c>
      <c r="M321" s="220">
        <v>224146</v>
      </c>
      <c r="N321" s="61">
        <f>RealAuthFY10!N321</f>
        <v>58003.68</v>
      </c>
      <c r="O321" s="220">
        <f>RealAuthFY10!O321</f>
        <v>0</v>
      </c>
      <c r="P321" s="63">
        <v>6663.8</v>
      </c>
      <c r="Q321" s="63">
        <v>36348</v>
      </c>
      <c r="R321" s="62">
        <f t="shared" si="28"/>
        <v>283284.73800000001</v>
      </c>
      <c r="S321" s="63">
        <f t="shared" si="29"/>
        <v>27141.951000000001</v>
      </c>
      <c r="T321" s="62">
        <f t="shared" si="30"/>
        <v>26358.032999999999</v>
      </c>
      <c r="U321" s="63">
        <f t="shared" si="31"/>
        <v>3326239.2019999996</v>
      </c>
      <c r="V321" s="221"/>
      <c r="W321" s="222">
        <v>573.94000000000005</v>
      </c>
      <c r="X321" s="223">
        <v>101013</v>
      </c>
      <c r="Y321" s="224">
        <f t="shared" si="32"/>
        <v>585.42000000000007</v>
      </c>
      <c r="Z321" s="225">
        <v>54.99</v>
      </c>
      <c r="AA321" s="62">
        <v>9678</v>
      </c>
      <c r="AB321" s="224">
        <f t="shared" si="33"/>
        <v>56.09</v>
      </c>
      <c r="AC321" s="226">
        <v>53.4</v>
      </c>
      <c r="AD321" s="225">
        <v>9398</v>
      </c>
      <c r="AE321" s="224">
        <f t="shared" si="34"/>
        <v>54.47</v>
      </c>
    </row>
    <row r="322" spans="1:31" s="51" customFormat="1" ht="11.5" x14ac:dyDescent="0.25">
      <c r="A322" s="51">
        <f>'FY2016 RPDC '!A311</f>
        <v>314</v>
      </c>
      <c r="B322" s="51">
        <f>'FY2016 RPDC '!B311</f>
        <v>6750</v>
      </c>
      <c r="C322" s="51">
        <f>'FY2016 RPDC '!C311</f>
        <v>6750</v>
      </c>
      <c r="D322" s="56" t="str">
        <f>'FY2016 RPDC '!D311</f>
        <v>WALNUT</v>
      </c>
      <c r="E322" s="97">
        <f>'FY2016 RPDC '!J311</f>
        <v>158</v>
      </c>
      <c r="F322" s="87">
        <f>'FY2016 RPDC '!K311</f>
        <v>6446</v>
      </c>
      <c r="G322" s="87">
        <f>'FY2016 RPDC '!L311</f>
        <v>1018468</v>
      </c>
      <c r="H322" s="87">
        <f>'FY2016 RPDC '!M311</f>
        <v>24422.650000000023</v>
      </c>
      <c r="I322" s="88">
        <f>'FY2016 RPDC '!N311</f>
        <v>1042890.65</v>
      </c>
      <c r="J322" s="59">
        <v>-447108</v>
      </c>
      <c r="K322" s="58">
        <v>0</v>
      </c>
      <c r="L322" s="57">
        <v>500055</v>
      </c>
      <c r="M322" s="201">
        <v>0</v>
      </c>
      <c r="N322" s="57">
        <f>RealAuthFY10!N322</f>
        <v>30455.040000000001</v>
      </c>
      <c r="O322" s="201">
        <f>RealAuthFY10!O322</f>
        <v>0</v>
      </c>
      <c r="P322" s="59">
        <v>0</v>
      </c>
      <c r="Q322" s="59">
        <v>0</v>
      </c>
      <c r="R322" s="58">
        <f t="shared" si="28"/>
        <v>358493</v>
      </c>
      <c r="S322" s="59">
        <f t="shared" si="29"/>
        <v>36292</v>
      </c>
      <c r="T322" s="58">
        <f t="shared" si="30"/>
        <v>40178</v>
      </c>
      <c r="U322" s="59">
        <f t="shared" si="31"/>
        <v>1561255.69</v>
      </c>
      <c r="V322" s="206"/>
      <c r="W322" s="210">
        <v>469.6</v>
      </c>
      <c r="X322" s="211">
        <v>358493</v>
      </c>
      <c r="Y322" s="212">
        <f t="shared" si="32"/>
        <v>478.99</v>
      </c>
      <c r="Z322" s="213">
        <v>47.54</v>
      </c>
      <c r="AA322" s="58">
        <v>36292</v>
      </c>
      <c r="AB322" s="212">
        <f t="shared" si="33"/>
        <v>48.49</v>
      </c>
      <c r="AC322" s="214">
        <v>52.63</v>
      </c>
      <c r="AD322" s="213">
        <v>40178</v>
      </c>
      <c r="AE322" s="212">
        <f t="shared" si="34"/>
        <v>53.68</v>
      </c>
    </row>
    <row r="323" spans="1:31" s="51" customFormat="1" ht="11.5" x14ac:dyDescent="0.25">
      <c r="A323" s="51">
        <f>'FY2016 RPDC '!A312</f>
        <v>315</v>
      </c>
      <c r="B323" s="51">
        <f>'FY2016 RPDC '!B312</f>
        <v>6759</v>
      </c>
      <c r="C323" s="51">
        <f>'FY2016 RPDC '!C312</f>
        <v>6759</v>
      </c>
      <c r="D323" s="56" t="str">
        <f>'FY2016 RPDC '!D312</f>
        <v>WAPELLO</v>
      </c>
      <c r="E323" s="97">
        <f>'FY2016 RPDC '!J312</f>
        <v>679</v>
      </c>
      <c r="F323" s="87">
        <f>'FY2016 RPDC '!K312</f>
        <v>6469</v>
      </c>
      <c r="G323" s="87">
        <f>'FY2016 RPDC '!L312</f>
        <v>4392451</v>
      </c>
      <c r="H323" s="87">
        <f>'FY2016 RPDC '!M312</f>
        <v>40684.429999999702</v>
      </c>
      <c r="I323" s="88">
        <f>'FY2016 RPDC '!N312</f>
        <v>4433135.43</v>
      </c>
      <c r="J323" s="59">
        <v>-326285.5</v>
      </c>
      <c r="K323" s="58">
        <v>-11930</v>
      </c>
      <c r="L323" s="57">
        <v>388918</v>
      </c>
      <c r="M323" s="201">
        <v>0</v>
      </c>
      <c r="N323" s="57">
        <f>RealAuthFY10!N323</f>
        <v>17257.5</v>
      </c>
      <c r="O323" s="201">
        <f>RealAuthFY10!O323</f>
        <v>0</v>
      </c>
      <c r="P323" s="59">
        <v>0</v>
      </c>
      <c r="Q323" s="59">
        <v>0</v>
      </c>
      <c r="R323" s="58">
        <f t="shared" si="28"/>
        <v>580728</v>
      </c>
      <c r="S323" s="59">
        <f t="shared" si="29"/>
        <v>45985</v>
      </c>
      <c r="T323" s="58">
        <f t="shared" si="30"/>
        <v>67378</v>
      </c>
      <c r="U323" s="59">
        <f t="shared" si="31"/>
        <v>5195186.43</v>
      </c>
      <c r="V323" s="206"/>
      <c r="W323" s="210">
        <v>457.41</v>
      </c>
      <c r="X323" s="211">
        <v>580728</v>
      </c>
      <c r="Y323" s="212">
        <f t="shared" si="32"/>
        <v>466.56</v>
      </c>
      <c r="Z323" s="213">
        <v>36.22</v>
      </c>
      <c r="AA323" s="58">
        <v>45985</v>
      </c>
      <c r="AB323" s="212">
        <f t="shared" si="33"/>
        <v>36.94</v>
      </c>
      <c r="AC323" s="214">
        <v>53.07</v>
      </c>
      <c r="AD323" s="213">
        <v>67378</v>
      </c>
      <c r="AE323" s="212">
        <f t="shared" si="34"/>
        <v>54.13</v>
      </c>
    </row>
    <row r="324" spans="1:31" s="51" customFormat="1" ht="11.5" x14ac:dyDescent="0.25">
      <c r="A324" s="51">
        <f>'FY2016 RPDC '!A313</f>
        <v>316</v>
      </c>
      <c r="B324" s="51">
        <f>'FY2016 RPDC '!B313</f>
        <v>6762</v>
      </c>
      <c r="C324" s="51">
        <f>'FY2016 RPDC '!C313</f>
        <v>6762</v>
      </c>
      <c r="D324" s="56" t="str">
        <f>'FY2016 RPDC '!D313</f>
        <v>WAPSIE VALLEY</v>
      </c>
      <c r="E324" s="97">
        <f>'FY2016 RPDC '!J313</f>
        <v>691.7</v>
      </c>
      <c r="F324" s="87">
        <f>'FY2016 RPDC '!K313</f>
        <v>6492</v>
      </c>
      <c r="G324" s="87">
        <f>'FY2016 RPDC '!L313</f>
        <v>4490516.4000000004</v>
      </c>
      <c r="H324" s="87">
        <f>'FY2016 RPDC '!M313</f>
        <v>155452.29000000004</v>
      </c>
      <c r="I324" s="88">
        <f>'FY2016 RPDC '!N313</f>
        <v>4645968.6900000004</v>
      </c>
      <c r="J324" s="59">
        <v>-789498.6</v>
      </c>
      <c r="K324" s="58">
        <v>-558885</v>
      </c>
      <c r="L324" s="57">
        <v>264735</v>
      </c>
      <c r="M324" s="201">
        <v>0</v>
      </c>
      <c r="N324" s="57">
        <f>RealAuthFY10!N324</f>
        <v>0</v>
      </c>
      <c r="O324" s="201">
        <f>RealAuthFY10!O324</f>
        <v>0</v>
      </c>
      <c r="P324" s="59">
        <v>9059.82</v>
      </c>
      <c r="Q324" s="59">
        <v>98834.400000000009</v>
      </c>
      <c r="R324" s="58">
        <f t="shared" si="28"/>
        <v>296587.12600000005</v>
      </c>
      <c r="S324" s="59">
        <f t="shared" si="29"/>
        <v>23829.065000000002</v>
      </c>
      <c r="T324" s="58">
        <f t="shared" si="30"/>
        <v>40803.383000000002</v>
      </c>
      <c r="U324" s="59">
        <f t="shared" si="31"/>
        <v>4031433.8840000001</v>
      </c>
      <c r="V324" s="206"/>
      <c r="W324" s="210">
        <v>420.37</v>
      </c>
      <c r="X324" s="211">
        <v>148559</v>
      </c>
      <c r="Y324" s="212">
        <f t="shared" si="32"/>
        <v>428.78000000000003</v>
      </c>
      <c r="Z324" s="213">
        <v>33.770000000000003</v>
      </c>
      <c r="AA324" s="58">
        <v>11934</v>
      </c>
      <c r="AB324" s="212">
        <f t="shared" si="33"/>
        <v>34.450000000000003</v>
      </c>
      <c r="AC324" s="214">
        <v>57.83</v>
      </c>
      <c r="AD324" s="213">
        <v>20437</v>
      </c>
      <c r="AE324" s="212">
        <f t="shared" si="34"/>
        <v>58.989999999999995</v>
      </c>
    </row>
    <row r="325" spans="1:31" s="51" customFormat="1" ht="11.5" x14ac:dyDescent="0.25">
      <c r="A325" s="51">
        <f>'FY2016 RPDC '!A314</f>
        <v>317</v>
      </c>
      <c r="B325" s="51">
        <f>'FY2016 RPDC '!B314</f>
        <v>6768</v>
      </c>
      <c r="C325" s="51">
        <f>'FY2016 RPDC '!C314</f>
        <v>6768</v>
      </c>
      <c r="D325" s="56" t="str">
        <f>'FY2016 RPDC '!D314</f>
        <v>WASHINGTON</v>
      </c>
      <c r="E325" s="97">
        <f>'FY2016 RPDC '!J314</f>
        <v>1757.5</v>
      </c>
      <c r="F325" s="87">
        <f>'FY2016 RPDC '!K314</f>
        <v>6446</v>
      </c>
      <c r="G325" s="87">
        <f>'FY2016 RPDC '!L314</f>
        <v>11328845</v>
      </c>
      <c r="H325" s="87">
        <f>'FY2016 RPDC '!M314</f>
        <v>145526.6400000006</v>
      </c>
      <c r="I325" s="88">
        <f>'FY2016 RPDC '!N314</f>
        <v>11474371.640000001</v>
      </c>
      <c r="J325" s="59">
        <v>-893039.4</v>
      </c>
      <c r="K325" s="58">
        <v>-35298</v>
      </c>
      <c r="L325" s="57">
        <v>3295068.3000000003</v>
      </c>
      <c r="M325" s="201">
        <v>29415</v>
      </c>
      <c r="N325" s="57">
        <f>RealAuthFY10!N325</f>
        <v>239948.80000000002</v>
      </c>
      <c r="O325" s="201">
        <f>RealAuthFY10!O325</f>
        <v>0</v>
      </c>
      <c r="P325" s="59">
        <v>284737.2</v>
      </c>
      <c r="Q325" s="59">
        <v>0</v>
      </c>
      <c r="R325" s="58">
        <f t="shared" si="28"/>
        <v>1659084</v>
      </c>
      <c r="S325" s="59">
        <f t="shared" si="29"/>
        <v>196924</v>
      </c>
      <c r="T325" s="58">
        <f t="shared" si="30"/>
        <v>185423</v>
      </c>
      <c r="U325" s="59">
        <f t="shared" si="31"/>
        <v>16436634.540000001</v>
      </c>
      <c r="V325" s="206"/>
      <c r="W325" s="210">
        <v>504.91</v>
      </c>
      <c r="X325" s="211">
        <v>1659084</v>
      </c>
      <c r="Y325" s="212">
        <f t="shared" si="32"/>
        <v>515.01</v>
      </c>
      <c r="Z325" s="213">
        <v>59.93</v>
      </c>
      <c r="AA325" s="58">
        <v>196924</v>
      </c>
      <c r="AB325" s="212">
        <f t="shared" si="33"/>
        <v>61.13</v>
      </c>
      <c r="AC325" s="214">
        <v>56.43</v>
      </c>
      <c r="AD325" s="213">
        <v>185423</v>
      </c>
      <c r="AE325" s="212">
        <f t="shared" si="34"/>
        <v>57.56</v>
      </c>
    </row>
    <row r="326" spans="1:31" s="51" customFormat="1" ht="11.5" x14ac:dyDescent="0.25">
      <c r="A326" s="51">
        <f>'FY2016 RPDC '!A315</f>
        <v>318</v>
      </c>
      <c r="B326" s="51">
        <f>'FY2016 RPDC '!B315</f>
        <v>6795</v>
      </c>
      <c r="C326" s="51">
        <f>'FY2016 RPDC '!C315</f>
        <v>6795</v>
      </c>
      <c r="D326" s="60" t="str">
        <f>'FY2016 RPDC '!D315</f>
        <v>WATERLOO</v>
      </c>
      <c r="E326" s="100">
        <f>'FY2016 RPDC '!J315</f>
        <v>11134.4</v>
      </c>
      <c r="F326" s="89">
        <f>'FY2016 RPDC '!K315</f>
        <v>6446</v>
      </c>
      <c r="G326" s="89">
        <f>'FY2016 RPDC '!L315</f>
        <v>71772342.399999991</v>
      </c>
      <c r="H326" s="89">
        <f>'FY2016 RPDC '!M315</f>
        <v>0</v>
      </c>
      <c r="I326" s="90">
        <f>'FY2016 RPDC '!N315</f>
        <v>71772342.399999991</v>
      </c>
      <c r="J326" s="63">
        <v>-90361.8</v>
      </c>
      <c r="K326" s="62">
        <v>0</v>
      </c>
      <c r="L326" s="61">
        <v>129932</v>
      </c>
      <c r="M326" s="220">
        <v>0</v>
      </c>
      <c r="N326" s="61">
        <f>RealAuthFY10!N326</f>
        <v>637.01</v>
      </c>
      <c r="O326" s="220">
        <f>RealAuthFY10!O326</f>
        <v>0</v>
      </c>
      <c r="P326" s="63">
        <v>3897.96</v>
      </c>
      <c r="Q326" s="63">
        <v>88590</v>
      </c>
      <c r="R326" s="62">
        <f t="shared" si="28"/>
        <v>5808037.0719999997</v>
      </c>
      <c r="S326" s="63">
        <f t="shared" si="29"/>
        <v>627200.75199999998</v>
      </c>
      <c r="T326" s="62">
        <f t="shared" si="30"/>
        <v>652587.18400000001</v>
      </c>
      <c r="U326" s="63">
        <f t="shared" si="31"/>
        <v>78992862.577999994</v>
      </c>
      <c r="V326" s="221"/>
      <c r="W326" s="222">
        <v>511.4</v>
      </c>
      <c r="X326" s="223">
        <v>244194</v>
      </c>
      <c r="Y326" s="224">
        <f t="shared" si="32"/>
        <v>521.63</v>
      </c>
      <c r="Z326" s="225">
        <v>55.23</v>
      </c>
      <c r="AA326" s="62">
        <v>26372</v>
      </c>
      <c r="AB326" s="224">
        <f t="shared" si="33"/>
        <v>56.33</v>
      </c>
      <c r="AC326" s="226">
        <v>57.46</v>
      </c>
      <c r="AD326" s="225">
        <v>27437</v>
      </c>
      <c r="AE326" s="224">
        <f t="shared" si="34"/>
        <v>58.61</v>
      </c>
    </row>
    <row r="327" spans="1:31" s="51" customFormat="1" ht="11.5" x14ac:dyDescent="0.25">
      <c r="A327" s="51">
        <f>'FY2016 RPDC '!A316</f>
        <v>319</v>
      </c>
      <c r="B327" s="51">
        <f>'FY2016 RPDC '!B316</f>
        <v>6822</v>
      </c>
      <c r="C327" s="51">
        <f>'FY2016 RPDC '!C316</f>
        <v>6822</v>
      </c>
      <c r="D327" s="56" t="str">
        <f>'FY2016 RPDC '!D316</f>
        <v>WAUKEE</v>
      </c>
      <c r="E327" s="97">
        <f>'FY2016 RPDC '!J316</f>
        <v>8773.2999999999993</v>
      </c>
      <c r="F327" s="87">
        <f>'FY2016 RPDC '!K316</f>
        <v>6446</v>
      </c>
      <c r="G327" s="87">
        <f>'FY2016 RPDC '!L316</f>
        <v>56552691.799999997</v>
      </c>
      <c r="H327" s="87">
        <f>'FY2016 RPDC '!M316</f>
        <v>0</v>
      </c>
      <c r="I327" s="88">
        <f>'FY2016 RPDC '!N316</f>
        <v>56552691.799999997</v>
      </c>
      <c r="J327" s="59">
        <v>-428355.2</v>
      </c>
      <c r="K327" s="58">
        <v>0</v>
      </c>
      <c r="L327" s="57">
        <v>253012</v>
      </c>
      <c r="M327" s="201">
        <v>0</v>
      </c>
      <c r="N327" s="57">
        <f>RealAuthFY10!N327</f>
        <v>48401.91</v>
      </c>
      <c r="O327" s="201">
        <f>RealAuthFY10!O327</f>
        <v>0</v>
      </c>
      <c r="P327" s="59">
        <v>0</v>
      </c>
      <c r="Q327" s="59">
        <v>112972.8</v>
      </c>
      <c r="R327" s="58">
        <f t="shared" si="28"/>
        <v>4491227.7359999996</v>
      </c>
      <c r="S327" s="59">
        <f t="shared" si="29"/>
        <v>436998.07299999992</v>
      </c>
      <c r="T327" s="58">
        <f t="shared" si="30"/>
        <v>535697.69799999997</v>
      </c>
      <c r="U327" s="59">
        <f t="shared" si="31"/>
        <v>62002646.816999987</v>
      </c>
      <c r="V327" s="206"/>
      <c r="W327" s="210">
        <v>501.88</v>
      </c>
      <c r="X327" s="211">
        <v>369534</v>
      </c>
      <c r="Y327" s="212">
        <f t="shared" si="32"/>
        <v>511.92</v>
      </c>
      <c r="Z327" s="213">
        <v>48.83</v>
      </c>
      <c r="AA327" s="58">
        <v>35954</v>
      </c>
      <c r="AB327" s="212">
        <f t="shared" si="33"/>
        <v>49.809999999999995</v>
      </c>
      <c r="AC327" s="214">
        <v>59.86</v>
      </c>
      <c r="AD327" s="213">
        <v>44075</v>
      </c>
      <c r="AE327" s="212">
        <f t="shared" si="34"/>
        <v>61.06</v>
      </c>
    </row>
    <row r="328" spans="1:31" s="51" customFormat="1" ht="11.5" x14ac:dyDescent="0.25">
      <c r="A328" s="51">
        <f>'FY2016 RPDC '!A317</f>
        <v>320</v>
      </c>
      <c r="B328" s="51">
        <f>'FY2016 RPDC '!B317</f>
        <v>6840</v>
      </c>
      <c r="C328" s="51">
        <f>'FY2016 RPDC '!C317</f>
        <v>6840</v>
      </c>
      <c r="D328" s="56" t="str">
        <f>'FY2016 RPDC '!D317</f>
        <v>WAVERLY-SHELL ROCK</v>
      </c>
      <c r="E328" s="97">
        <f>'FY2016 RPDC '!J317</f>
        <v>2024.9</v>
      </c>
      <c r="F328" s="87">
        <f>'FY2016 RPDC '!K317</f>
        <v>6446</v>
      </c>
      <c r="G328" s="87">
        <f>'FY2016 RPDC '!L317</f>
        <v>13052505.4</v>
      </c>
      <c r="H328" s="87">
        <f>'FY2016 RPDC '!M317</f>
        <v>0</v>
      </c>
      <c r="I328" s="88">
        <f>'FY2016 RPDC '!N317</f>
        <v>13052505.4</v>
      </c>
      <c r="J328" s="59">
        <v>-341214</v>
      </c>
      <c r="K328" s="58">
        <v>-5883</v>
      </c>
      <c r="L328" s="57">
        <v>488289</v>
      </c>
      <c r="M328" s="201">
        <v>0</v>
      </c>
      <c r="N328" s="57">
        <f>RealAuthFY10!N328</f>
        <v>5710.32</v>
      </c>
      <c r="O328" s="201">
        <f>RealAuthFY10!O328</f>
        <v>0</v>
      </c>
      <c r="P328" s="59">
        <v>0</v>
      </c>
      <c r="Q328" s="59">
        <v>0</v>
      </c>
      <c r="R328" s="58">
        <f t="shared" ref="R328:R367" si="35">IF(X328&gt;Y328*$E328,X328,Y328*$E328)</f>
        <v>1064064.7010000001</v>
      </c>
      <c r="S328" s="59">
        <f t="shared" ref="S328:S367" si="36">IF(AA328&gt;AB328*$E328,AA328,AB328*$E328)</f>
        <v>108068.913</v>
      </c>
      <c r="T328" s="58">
        <f t="shared" ref="T328:T367" si="37">IF(AD328&gt;AE328*$E328,AD328,AE328*$E328)</f>
        <v>112867.92600000001</v>
      </c>
      <c r="U328" s="59">
        <f t="shared" ref="U328:U367" si="38">SUM(I328:T328)</f>
        <v>14484409.260000002</v>
      </c>
      <c r="V328" s="206"/>
      <c r="W328" s="210">
        <v>515.19000000000005</v>
      </c>
      <c r="X328" s="211">
        <v>301232</v>
      </c>
      <c r="Y328" s="212">
        <f t="shared" ref="Y328:Y367" si="39">ROUND(W328*R$5,2)+W328</f>
        <v>525.49</v>
      </c>
      <c r="Z328" s="213">
        <v>52.32</v>
      </c>
      <c r="AA328" s="58">
        <v>30592</v>
      </c>
      <c r="AB328" s="212">
        <f t="shared" ref="AB328:AB367" si="40">ROUND(Z328*S$5,2)+Z328</f>
        <v>53.37</v>
      </c>
      <c r="AC328" s="214">
        <v>54.65</v>
      </c>
      <c r="AD328" s="213">
        <v>31954</v>
      </c>
      <c r="AE328" s="212">
        <f t="shared" ref="AE328:AE367" si="41">ROUND(AC328*T$5,2)+AC328</f>
        <v>55.74</v>
      </c>
    </row>
    <row r="329" spans="1:31" s="51" customFormat="1" ht="11.5" x14ac:dyDescent="0.25">
      <c r="A329" s="51">
        <f>'FY2016 RPDC '!A318</f>
        <v>321</v>
      </c>
      <c r="B329" s="51">
        <f>'FY2016 RPDC '!B318</f>
        <v>6854</v>
      </c>
      <c r="C329" s="51">
        <f>'FY2016 RPDC '!C318</f>
        <v>6854</v>
      </c>
      <c r="D329" s="56" t="str">
        <f>'FY2016 RPDC '!D318</f>
        <v>WAYNE</v>
      </c>
      <c r="E329" s="97">
        <f>'FY2016 RPDC '!J318</f>
        <v>522.29999999999995</v>
      </c>
      <c r="F329" s="87">
        <f>'FY2016 RPDC '!K318</f>
        <v>6469</v>
      </c>
      <c r="G329" s="87">
        <f>'FY2016 RPDC '!L318</f>
        <v>3378758.6999999997</v>
      </c>
      <c r="H329" s="87">
        <f>'FY2016 RPDC '!M318</f>
        <v>72892.060000000522</v>
      </c>
      <c r="I329" s="88">
        <f>'FY2016 RPDC '!N318</f>
        <v>3451650.7600000002</v>
      </c>
      <c r="J329" s="59">
        <v>-480960</v>
      </c>
      <c r="K329" s="58">
        <v>-6012</v>
      </c>
      <c r="L329" s="57">
        <v>649296</v>
      </c>
      <c r="M329" s="201">
        <v>48096</v>
      </c>
      <c r="N329" s="57">
        <f>RealAuthFY10!N329</f>
        <v>8314.77</v>
      </c>
      <c r="O329" s="201">
        <f>RealAuthFY10!O329</f>
        <v>0</v>
      </c>
      <c r="P329" s="59">
        <v>0</v>
      </c>
      <c r="Q329" s="59">
        <v>0</v>
      </c>
      <c r="R329" s="58">
        <f t="shared" si="35"/>
        <v>300124.02599999995</v>
      </c>
      <c r="S329" s="59">
        <f t="shared" si="36"/>
        <v>33380.192999999992</v>
      </c>
      <c r="T329" s="58">
        <f t="shared" si="37"/>
        <v>29483.834999999999</v>
      </c>
      <c r="U329" s="59">
        <f t="shared" si="38"/>
        <v>4033373.5840000003</v>
      </c>
      <c r="V329" s="206"/>
      <c r="W329" s="210">
        <v>563.35</v>
      </c>
      <c r="X329" s="211">
        <v>159879</v>
      </c>
      <c r="Y329" s="212">
        <f t="shared" si="39"/>
        <v>574.62</v>
      </c>
      <c r="Z329" s="213">
        <v>62.66</v>
      </c>
      <c r="AA329" s="58">
        <v>17783</v>
      </c>
      <c r="AB329" s="212">
        <f t="shared" si="40"/>
        <v>63.91</v>
      </c>
      <c r="AC329" s="214">
        <v>55.34</v>
      </c>
      <c r="AD329" s="213">
        <v>15705</v>
      </c>
      <c r="AE329" s="212">
        <f t="shared" si="41"/>
        <v>56.45</v>
      </c>
    </row>
    <row r="330" spans="1:31" s="51" customFormat="1" ht="11.5" x14ac:dyDescent="0.25">
      <c r="A330" s="51">
        <f>'FY2016 RPDC '!A319</f>
        <v>322</v>
      </c>
      <c r="B330" s="51">
        <f>'FY2016 RPDC '!B319</f>
        <v>6867</v>
      </c>
      <c r="C330" s="51">
        <f>'FY2016 RPDC '!C319</f>
        <v>6867</v>
      </c>
      <c r="D330" s="56" t="str">
        <f>'FY2016 RPDC '!D319</f>
        <v>WEBSTER CITY</v>
      </c>
      <c r="E330" s="97">
        <f>'FY2016 RPDC '!J319</f>
        <v>1537.3</v>
      </c>
      <c r="F330" s="87">
        <f>'FY2016 RPDC '!K319</f>
        <v>6446</v>
      </c>
      <c r="G330" s="87">
        <f>'FY2016 RPDC '!L319</f>
        <v>9909435.7999999989</v>
      </c>
      <c r="H330" s="87">
        <f>'FY2016 RPDC '!M319</f>
        <v>52679.000000001863</v>
      </c>
      <c r="I330" s="88">
        <f>'FY2016 RPDC '!N319</f>
        <v>9962114.8000000007</v>
      </c>
      <c r="J330" s="59">
        <v>-178254.9</v>
      </c>
      <c r="K330" s="58">
        <v>-23532</v>
      </c>
      <c r="L330" s="57">
        <v>29415</v>
      </c>
      <c r="M330" s="201">
        <v>5883</v>
      </c>
      <c r="N330" s="57">
        <f>RealAuthFY10!N330</f>
        <v>8767.36</v>
      </c>
      <c r="O330" s="201">
        <f>RealAuthFY10!O330</f>
        <v>0</v>
      </c>
      <c r="P330" s="59">
        <v>2588.52</v>
      </c>
      <c r="Q330" s="59">
        <v>95304.599999999991</v>
      </c>
      <c r="R330" s="58">
        <f t="shared" si="35"/>
        <v>801240.76</v>
      </c>
      <c r="S330" s="59">
        <f t="shared" si="36"/>
        <v>85381.642000000007</v>
      </c>
      <c r="T330" s="58">
        <f t="shared" si="37"/>
        <v>97972.128999999986</v>
      </c>
      <c r="U330" s="59">
        <f t="shared" si="38"/>
        <v>10886880.911</v>
      </c>
      <c r="V330" s="206"/>
      <c r="W330" s="210">
        <v>510.98</v>
      </c>
      <c r="X330" s="211">
        <v>196114</v>
      </c>
      <c r="Y330" s="212">
        <f t="shared" si="39"/>
        <v>521.20000000000005</v>
      </c>
      <c r="Z330" s="213">
        <v>54.45</v>
      </c>
      <c r="AA330" s="58">
        <v>20898</v>
      </c>
      <c r="AB330" s="212">
        <f t="shared" si="40"/>
        <v>55.540000000000006</v>
      </c>
      <c r="AC330" s="214">
        <v>62.48</v>
      </c>
      <c r="AD330" s="213">
        <v>23980</v>
      </c>
      <c r="AE330" s="212">
        <f t="shared" si="41"/>
        <v>63.73</v>
      </c>
    </row>
    <row r="331" spans="1:31" s="51" customFormat="1" ht="11.5" x14ac:dyDescent="0.25">
      <c r="A331" s="51">
        <f>'FY2016 RPDC '!A320</f>
        <v>323</v>
      </c>
      <c r="B331" s="51">
        <f>'FY2016 RPDC '!B320</f>
        <v>6921</v>
      </c>
      <c r="C331" s="51">
        <f>'FY2016 RPDC '!C320</f>
        <v>6921</v>
      </c>
      <c r="D331" s="60" t="str">
        <f>'FY2016 RPDC '!D320</f>
        <v>WEST BEND-MALLARD</v>
      </c>
      <c r="E331" s="100">
        <f>'FY2016 RPDC '!J320</f>
        <v>348</v>
      </c>
      <c r="F331" s="89">
        <f>'FY2016 RPDC '!K320</f>
        <v>6498</v>
      </c>
      <c r="G331" s="89">
        <f>'FY2016 RPDC '!L320</f>
        <v>2261304</v>
      </c>
      <c r="H331" s="89">
        <f>'FY2016 RPDC '!M320</f>
        <v>0</v>
      </c>
      <c r="I331" s="90">
        <f>'FY2016 RPDC '!N320</f>
        <v>2261304</v>
      </c>
      <c r="J331" s="63">
        <v>-600654.29999999993</v>
      </c>
      <c r="K331" s="62">
        <v>-82362</v>
      </c>
      <c r="L331" s="61">
        <v>266499.89999999997</v>
      </c>
      <c r="M331" s="220">
        <v>17649</v>
      </c>
      <c r="N331" s="61">
        <f>RealAuthFY10!N331</f>
        <v>65409.120000000003</v>
      </c>
      <c r="O331" s="220">
        <f>RealAuthFY10!O331</f>
        <v>0</v>
      </c>
      <c r="P331" s="63">
        <v>0</v>
      </c>
      <c r="Q331" s="63">
        <v>240026.4</v>
      </c>
      <c r="R331" s="62">
        <f t="shared" si="35"/>
        <v>920302</v>
      </c>
      <c r="S331" s="63">
        <f t="shared" si="36"/>
        <v>103407</v>
      </c>
      <c r="T331" s="62">
        <f t="shared" si="37"/>
        <v>97837</v>
      </c>
      <c r="U331" s="63">
        <f t="shared" si="38"/>
        <v>3289418.12</v>
      </c>
      <c r="V331" s="221"/>
      <c r="W331" s="222">
        <v>518.86</v>
      </c>
      <c r="X331" s="223">
        <v>920302</v>
      </c>
      <c r="Y331" s="224">
        <f t="shared" si="39"/>
        <v>529.24</v>
      </c>
      <c r="Z331" s="225">
        <v>58.3</v>
      </c>
      <c r="AA331" s="62">
        <v>103407</v>
      </c>
      <c r="AB331" s="224">
        <f t="shared" si="40"/>
        <v>59.47</v>
      </c>
      <c r="AC331" s="226">
        <v>55.16</v>
      </c>
      <c r="AD331" s="225">
        <v>97837</v>
      </c>
      <c r="AE331" s="224">
        <f t="shared" si="41"/>
        <v>56.26</v>
      </c>
    </row>
    <row r="332" spans="1:31" s="51" customFormat="1" ht="11.5" x14ac:dyDescent="0.25">
      <c r="A332" s="51">
        <f>'FY2016 RPDC '!A321</f>
        <v>324</v>
      </c>
      <c r="B332" s="51">
        <f>'FY2016 RPDC '!B321</f>
        <v>6930</v>
      </c>
      <c r="C332" s="51">
        <f>'FY2016 RPDC '!C321</f>
        <v>6930</v>
      </c>
      <c r="D332" s="56" t="str">
        <f>'FY2016 RPDC '!D321</f>
        <v>WEST BRANCH</v>
      </c>
      <c r="E332" s="97">
        <f>'FY2016 RPDC '!J321</f>
        <v>801.5</v>
      </c>
      <c r="F332" s="87">
        <f>'FY2016 RPDC '!K321</f>
        <v>6478</v>
      </c>
      <c r="G332" s="87">
        <f>'FY2016 RPDC '!L321</f>
        <v>5192117</v>
      </c>
      <c r="H332" s="87">
        <f>'FY2016 RPDC '!M321</f>
        <v>63410.929999999702</v>
      </c>
      <c r="I332" s="88">
        <f>'FY2016 RPDC '!N321</f>
        <v>5255527.93</v>
      </c>
      <c r="J332" s="59">
        <v>-446920.80000000005</v>
      </c>
      <c r="K332" s="58">
        <v>-12014</v>
      </c>
      <c r="L332" s="57">
        <v>409677.4</v>
      </c>
      <c r="M332" s="201">
        <v>0</v>
      </c>
      <c r="N332" s="57">
        <f>RealAuthFY10!N332</f>
        <v>14081.880000000001</v>
      </c>
      <c r="O332" s="201">
        <f>RealAuthFY10!O332</f>
        <v>0</v>
      </c>
      <c r="P332" s="59">
        <v>0</v>
      </c>
      <c r="Q332" s="59">
        <v>126147</v>
      </c>
      <c r="R332" s="58">
        <f t="shared" si="35"/>
        <v>465984.08499999996</v>
      </c>
      <c r="S332" s="59">
        <f t="shared" si="36"/>
        <v>49420.490000000005</v>
      </c>
      <c r="T332" s="58">
        <f t="shared" si="37"/>
        <v>49067.83</v>
      </c>
      <c r="U332" s="59">
        <f t="shared" si="38"/>
        <v>5910971.8150000004</v>
      </c>
      <c r="V332" s="206"/>
      <c r="W332" s="210">
        <v>569.99</v>
      </c>
      <c r="X332" s="211">
        <v>298675</v>
      </c>
      <c r="Y332" s="212">
        <f t="shared" si="39"/>
        <v>581.39</v>
      </c>
      <c r="Z332" s="213">
        <v>60.45</v>
      </c>
      <c r="AA332" s="58">
        <v>31676</v>
      </c>
      <c r="AB332" s="212">
        <f t="shared" si="40"/>
        <v>61.660000000000004</v>
      </c>
      <c r="AC332" s="214">
        <v>60.02</v>
      </c>
      <c r="AD332" s="213">
        <v>31450</v>
      </c>
      <c r="AE332" s="212">
        <f t="shared" si="41"/>
        <v>61.220000000000006</v>
      </c>
    </row>
    <row r="333" spans="1:31" s="51" customFormat="1" ht="11.5" x14ac:dyDescent="0.25">
      <c r="A333" s="51">
        <f>'FY2016 RPDC '!A322</f>
        <v>325</v>
      </c>
      <c r="B333" s="51">
        <f>'FY2016 RPDC '!B322</f>
        <v>6937</v>
      </c>
      <c r="C333" s="51">
        <f>'FY2016 RPDC '!C322</f>
        <v>6937</v>
      </c>
      <c r="D333" s="56" t="str">
        <f>'FY2016 RPDC '!D322</f>
        <v>WEST BURLINGTON</v>
      </c>
      <c r="E333" s="97">
        <f>'FY2016 RPDC '!J322</f>
        <v>465.5</v>
      </c>
      <c r="F333" s="87">
        <f>'FY2016 RPDC '!K322</f>
        <v>6446</v>
      </c>
      <c r="G333" s="87">
        <f>'FY2016 RPDC '!L322</f>
        <v>3000613</v>
      </c>
      <c r="H333" s="87">
        <f>'FY2016 RPDC '!M322</f>
        <v>92696.830000000075</v>
      </c>
      <c r="I333" s="88">
        <f>'FY2016 RPDC '!N322</f>
        <v>3093309.83</v>
      </c>
      <c r="J333" s="59">
        <v>-258726.59999999998</v>
      </c>
      <c r="K333" s="58">
        <v>-909678</v>
      </c>
      <c r="L333" s="57">
        <v>106326</v>
      </c>
      <c r="M333" s="201">
        <v>762003</v>
      </c>
      <c r="N333" s="57">
        <f>RealAuthFY10!N333</f>
        <v>158758.72</v>
      </c>
      <c r="O333" s="201">
        <f>RealAuthFY10!O333</f>
        <v>163797.76000000001</v>
      </c>
      <c r="P333" s="59">
        <v>0</v>
      </c>
      <c r="Q333" s="59">
        <v>0</v>
      </c>
      <c r="R333" s="58">
        <f t="shared" si="35"/>
        <v>274878</v>
      </c>
      <c r="S333" s="59">
        <f t="shared" si="36"/>
        <v>28791</v>
      </c>
      <c r="T333" s="58">
        <f t="shared" si="37"/>
        <v>29252</v>
      </c>
      <c r="U333" s="59">
        <f t="shared" si="38"/>
        <v>3448711.71</v>
      </c>
      <c r="V333" s="206"/>
      <c r="W333" s="210">
        <v>542.38</v>
      </c>
      <c r="X333" s="211">
        <v>274878</v>
      </c>
      <c r="Y333" s="212">
        <f t="shared" si="39"/>
        <v>553.23</v>
      </c>
      <c r="Z333" s="213">
        <v>56.81</v>
      </c>
      <c r="AA333" s="58">
        <v>28791</v>
      </c>
      <c r="AB333" s="212">
        <f t="shared" si="40"/>
        <v>57.95</v>
      </c>
      <c r="AC333" s="214">
        <v>57.72</v>
      </c>
      <c r="AD333" s="213">
        <v>29252</v>
      </c>
      <c r="AE333" s="212">
        <f t="shared" si="41"/>
        <v>58.87</v>
      </c>
    </row>
    <row r="334" spans="1:31" s="51" customFormat="1" ht="11.5" x14ac:dyDescent="0.25">
      <c r="A334" s="51">
        <f>'FY2016 RPDC '!A323</f>
        <v>326</v>
      </c>
      <c r="B334" s="51">
        <f>'FY2016 RPDC '!B323</f>
        <v>6943</v>
      </c>
      <c r="C334" s="51">
        <f>'FY2016 RPDC '!C323</f>
        <v>6943</v>
      </c>
      <c r="D334" s="56" t="str">
        <f>'FY2016 RPDC '!D323</f>
        <v>WEST CENTRAL</v>
      </c>
      <c r="E334" s="97">
        <f>'FY2016 RPDC '!J323</f>
        <v>265.5</v>
      </c>
      <c r="F334" s="87">
        <f>'FY2016 RPDC '!K323</f>
        <v>6446</v>
      </c>
      <c r="G334" s="87">
        <f>'FY2016 RPDC '!L323</f>
        <v>1711413</v>
      </c>
      <c r="H334" s="87">
        <f>'FY2016 RPDC '!M323</f>
        <v>81818.770000000019</v>
      </c>
      <c r="I334" s="88">
        <f>'FY2016 RPDC '!N323</f>
        <v>1793231.77</v>
      </c>
      <c r="J334" s="59">
        <v>-229437</v>
      </c>
      <c r="K334" s="58">
        <v>-29415</v>
      </c>
      <c r="L334" s="57">
        <v>70596</v>
      </c>
      <c r="M334" s="201">
        <v>0</v>
      </c>
      <c r="N334" s="57">
        <f>RealAuthFY10!N334</f>
        <v>83520.639999999999</v>
      </c>
      <c r="O334" s="201">
        <f>RealAuthFY10!O334</f>
        <v>0</v>
      </c>
      <c r="P334" s="59">
        <v>0</v>
      </c>
      <c r="Q334" s="59">
        <v>31768.2</v>
      </c>
      <c r="R334" s="58">
        <f t="shared" si="35"/>
        <v>139278.64499999999</v>
      </c>
      <c r="S334" s="59">
        <f t="shared" si="36"/>
        <v>12141.314999999999</v>
      </c>
      <c r="T334" s="58">
        <f t="shared" si="37"/>
        <v>16633.575000000001</v>
      </c>
      <c r="U334" s="59">
        <f t="shared" si="38"/>
        <v>1888318.1449999998</v>
      </c>
      <c r="V334" s="206"/>
      <c r="W334" s="210">
        <v>514.29999999999995</v>
      </c>
      <c r="X334" s="211">
        <v>113455</v>
      </c>
      <c r="Y334" s="212">
        <f t="shared" si="39"/>
        <v>524.58999999999992</v>
      </c>
      <c r="Z334" s="213">
        <v>44.83</v>
      </c>
      <c r="AA334" s="58">
        <v>9889</v>
      </c>
      <c r="AB334" s="212">
        <f t="shared" si="40"/>
        <v>45.73</v>
      </c>
      <c r="AC334" s="214">
        <v>61.42</v>
      </c>
      <c r="AD334" s="213">
        <v>13549</v>
      </c>
      <c r="AE334" s="212">
        <f t="shared" si="41"/>
        <v>62.65</v>
      </c>
    </row>
    <row r="335" spans="1:31" s="51" customFormat="1" ht="11.5" x14ac:dyDescent="0.25">
      <c r="A335" s="51">
        <f>'FY2016 RPDC '!A324</f>
        <v>327</v>
      </c>
      <c r="B335" s="51">
        <f>'FY2016 RPDC '!B324</f>
        <v>6264</v>
      </c>
      <c r="C335" s="51">
        <f>'FY2016 RPDC '!C324</f>
        <v>6264</v>
      </c>
      <c r="D335" s="56" t="str">
        <f>'FY2016 RPDC '!D324</f>
        <v>WEST CENTRAL VALLEY</v>
      </c>
      <c r="E335" s="97">
        <f>'FY2016 RPDC '!J324</f>
        <v>947</v>
      </c>
      <c r="F335" s="87">
        <f>'FY2016 RPDC '!K324</f>
        <v>6512</v>
      </c>
      <c r="G335" s="87">
        <f>'FY2016 RPDC '!L324</f>
        <v>6166864</v>
      </c>
      <c r="H335" s="87">
        <f>'FY2016 RPDC '!M324</f>
        <v>0</v>
      </c>
      <c r="I335" s="88">
        <f>'FY2016 RPDC '!N324</f>
        <v>6166864</v>
      </c>
      <c r="J335" s="59">
        <v>-265770</v>
      </c>
      <c r="K335" s="58">
        <v>-64966</v>
      </c>
      <c r="L335" s="57">
        <v>76778</v>
      </c>
      <c r="M335" s="201">
        <v>129932</v>
      </c>
      <c r="N335" s="57">
        <f>RealAuthFY10!N335</f>
        <v>1389.84</v>
      </c>
      <c r="O335" s="201">
        <f>RealAuthFY10!O335</f>
        <v>0</v>
      </c>
      <c r="P335" s="59">
        <v>23387.759999999998</v>
      </c>
      <c r="Q335" s="59">
        <v>0</v>
      </c>
      <c r="R335" s="58">
        <f t="shared" si="35"/>
        <v>513851.67000000004</v>
      </c>
      <c r="S335" s="59">
        <f t="shared" si="36"/>
        <v>52416.450000000004</v>
      </c>
      <c r="T335" s="58">
        <f t="shared" si="37"/>
        <v>64140.310000000005</v>
      </c>
      <c r="U335" s="59">
        <f t="shared" si="38"/>
        <v>6698024.0299999993</v>
      </c>
      <c r="V335" s="206"/>
      <c r="W335" s="210">
        <v>531.97</v>
      </c>
      <c r="X335" s="211">
        <v>411053</v>
      </c>
      <c r="Y335" s="212">
        <f t="shared" si="39"/>
        <v>542.61</v>
      </c>
      <c r="Z335" s="213">
        <v>54.26</v>
      </c>
      <c r="AA335" s="58">
        <v>41927</v>
      </c>
      <c r="AB335" s="212">
        <f t="shared" si="40"/>
        <v>55.35</v>
      </c>
      <c r="AC335" s="214">
        <v>66.400000000000006</v>
      </c>
      <c r="AD335" s="213">
        <v>51307</v>
      </c>
      <c r="AE335" s="212">
        <f t="shared" si="41"/>
        <v>67.73</v>
      </c>
    </row>
    <row r="336" spans="1:31" s="51" customFormat="1" ht="11.5" x14ac:dyDescent="0.25">
      <c r="A336" s="51">
        <f>'FY2016 RPDC '!A325</f>
        <v>328</v>
      </c>
      <c r="B336" s="51">
        <f>'FY2016 RPDC '!B325</f>
        <v>6950</v>
      </c>
      <c r="C336" s="51">
        <f>'FY2016 RPDC '!C325</f>
        <v>6950</v>
      </c>
      <c r="D336" s="60" t="str">
        <f>'FY2016 RPDC '!D325</f>
        <v>WEST DELAWARE</v>
      </c>
      <c r="E336" s="100">
        <f>'FY2016 RPDC '!J325</f>
        <v>1518.8</v>
      </c>
      <c r="F336" s="89">
        <f>'FY2016 RPDC '!K325</f>
        <v>6449</v>
      </c>
      <c r="G336" s="89">
        <f>'FY2016 RPDC '!L325</f>
        <v>9794741.1999999993</v>
      </c>
      <c r="H336" s="89">
        <f>'FY2016 RPDC '!M325</f>
        <v>146338.33000000007</v>
      </c>
      <c r="I336" s="90">
        <f>'FY2016 RPDC '!N325</f>
        <v>9941079.5299999993</v>
      </c>
      <c r="J336" s="63">
        <v>-167197.79999999999</v>
      </c>
      <c r="K336" s="62">
        <v>-35574</v>
      </c>
      <c r="L336" s="61">
        <v>219373</v>
      </c>
      <c r="M336" s="220">
        <v>0</v>
      </c>
      <c r="N336" s="61">
        <f>RealAuthFY10!N336</f>
        <v>5116.32</v>
      </c>
      <c r="O336" s="220">
        <f>RealAuthFY10!O336</f>
        <v>0</v>
      </c>
      <c r="P336" s="63">
        <v>76958.42</v>
      </c>
      <c r="Q336" s="63">
        <v>0</v>
      </c>
      <c r="R336" s="62">
        <f t="shared" si="35"/>
        <v>785553.73600000003</v>
      </c>
      <c r="S336" s="63">
        <f t="shared" si="36"/>
        <v>79114.292000000001</v>
      </c>
      <c r="T336" s="62">
        <f t="shared" si="37"/>
        <v>90398.975999999995</v>
      </c>
      <c r="U336" s="63">
        <f t="shared" si="38"/>
        <v>10994822.473999998</v>
      </c>
      <c r="V336" s="221"/>
      <c r="W336" s="222">
        <v>507.08</v>
      </c>
      <c r="X336" s="223">
        <v>354855</v>
      </c>
      <c r="Y336" s="224">
        <f t="shared" si="39"/>
        <v>517.22</v>
      </c>
      <c r="Z336" s="225">
        <v>51.07</v>
      </c>
      <c r="AA336" s="62">
        <v>35739</v>
      </c>
      <c r="AB336" s="224">
        <f t="shared" si="40"/>
        <v>52.09</v>
      </c>
      <c r="AC336" s="226">
        <v>58.35</v>
      </c>
      <c r="AD336" s="225">
        <v>40833</v>
      </c>
      <c r="AE336" s="224">
        <f t="shared" si="41"/>
        <v>59.52</v>
      </c>
    </row>
    <row r="337" spans="1:31" s="51" customFormat="1" ht="11.5" x14ac:dyDescent="0.25">
      <c r="A337" s="51">
        <f>'FY2016 RPDC '!A326</f>
        <v>329</v>
      </c>
      <c r="B337" s="51">
        <f>'FY2016 RPDC '!B326</f>
        <v>6957</v>
      </c>
      <c r="C337" s="51">
        <f>'FY2016 RPDC '!C326</f>
        <v>6957</v>
      </c>
      <c r="D337" s="56" t="str">
        <f>'FY2016 RPDC '!D326</f>
        <v>WEST DES MOINES</v>
      </c>
      <c r="E337" s="97">
        <f>'FY2016 RPDC '!J326</f>
        <v>9146.1</v>
      </c>
      <c r="F337" s="87">
        <f>'FY2016 RPDC '!K326</f>
        <v>6446</v>
      </c>
      <c r="G337" s="87">
        <f>'FY2016 RPDC '!L326</f>
        <v>58955760.600000001</v>
      </c>
      <c r="H337" s="87">
        <f>'FY2016 RPDC '!M326</f>
        <v>0</v>
      </c>
      <c r="I337" s="88">
        <f>'FY2016 RPDC '!N326</f>
        <v>58955760.600000001</v>
      </c>
      <c r="J337" s="59">
        <v>-697723.79999999993</v>
      </c>
      <c r="K337" s="58">
        <v>-35298</v>
      </c>
      <c r="L337" s="57">
        <v>425340.89999999997</v>
      </c>
      <c r="M337" s="201">
        <v>11766</v>
      </c>
      <c r="N337" s="57">
        <f>RealAuthFY10!N337</f>
        <v>28955.359999999997</v>
      </c>
      <c r="O337" s="201">
        <f>RealAuthFY10!O337</f>
        <v>0</v>
      </c>
      <c r="P337" s="59">
        <v>62124.480000000003</v>
      </c>
      <c r="Q337" s="59">
        <v>296503.2</v>
      </c>
      <c r="R337" s="58">
        <f t="shared" si="35"/>
        <v>4658748.9570000004</v>
      </c>
      <c r="S337" s="59">
        <f t="shared" si="36"/>
        <v>514102.28100000002</v>
      </c>
      <c r="T337" s="58">
        <f t="shared" si="37"/>
        <v>573094.62600000005</v>
      </c>
      <c r="U337" s="59">
        <f t="shared" si="38"/>
        <v>64793374.60400001</v>
      </c>
      <c r="V337" s="206"/>
      <c r="W337" s="210">
        <v>499.38</v>
      </c>
      <c r="X337" s="211">
        <v>883603</v>
      </c>
      <c r="Y337" s="212">
        <f t="shared" si="39"/>
        <v>509.37</v>
      </c>
      <c r="Z337" s="213">
        <v>55.11</v>
      </c>
      <c r="AA337" s="58">
        <v>97512</v>
      </c>
      <c r="AB337" s="212">
        <f t="shared" si="40"/>
        <v>56.21</v>
      </c>
      <c r="AC337" s="214">
        <v>61.43</v>
      </c>
      <c r="AD337" s="213">
        <v>108694</v>
      </c>
      <c r="AE337" s="212">
        <f t="shared" si="41"/>
        <v>62.66</v>
      </c>
    </row>
    <row r="338" spans="1:31" s="51" customFormat="1" ht="11.5" x14ac:dyDescent="0.25">
      <c r="A338" s="51">
        <f>'FY2016 RPDC '!A327</f>
        <v>330</v>
      </c>
      <c r="B338" s="51">
        <f>'FY2016 RPDC '!B327</f>
        <v>5922</v>
      </c>
      <c r="C338" s="51">
        <f>'FY2016 RPDC '!C327</f>
        <v>5922</v>
      </c>
      <c r="D338" s="56" t="str">
        <f>'FY2016 RPDC '!D327</f>
        <v>WEST FORK</v>
      </c>
      <c r="E338" s="97">
        <f>'FY2016 RPDC '!J327</f>
        <v>693.5</v>
      </c>
      <c r="F338" s="87">
        <f>'FY2016 RPDC '!K327</f>
        <v>6502</v>
      </c>
      <c r="G338" s="87">
        <f>'FY2016 RPDC '!L327</f>
        <v>4509137</v>
      </c>
      <c r="H338" s="87">
        <f>'FY2016 RPDC '!M327</f>
        <v>0</v>
      </c>
      <c r="I338" s="88">
        <f>'FY2016 RPDC '!N327</f>
        <v>4509137</v>
      </c>
      <c r="J338" s="59">
        <v>-2326726.5</v>
      </c>
      <c r="K338" s="58">
        <v>-341214</v>
      </c>
      <c r="L338" s="57">
        <v>264146.7</v>
      </c>
      <c r="M338" s="201">
        <v>94128</v>
      </c>
      <c r="N338" s="57">
        <f>RealAuthFY10!N338</f>
        <v>148641.35999999999</v>
      </c>
      <c r="O338" s="201">
        <f>RealAuthFY10!O338</f>
        <v>0</v>
      </c>
      <c r="P338" s="59">
        <v>574651.44000000006</v>
      </c>
      <c r="Q338" s="59">
        <v>578887.20000000007</v>
      </c>
      <c r="R338" s="58">
        <f t="shared" si="35"/>
        <v>5172362</v>
      </c>
      <c r="S338" s="59">
        <f t="shared" si="36"/>
        <v>559061</v>
      </c>
      <c r="T338" s="58">
        <f t="shared" si="37"/>
        <v>741408</v>
      </c>
      <c r="U338" s="59">
        <f t="shared" si="38"/>
        <v>9974482.1999999993</v>
      </c>
      <c r="V338" s="206"/>
      <c r="W338" s="210">
        <v>481.93</v>
      </c>
      <c r="X338" s="211">
        <v>5172362</v>
      </c>
      <c r="Y338" s="212">
        <f t="shared" si="39"/>
        <v>491.57</v>
      </c>
      <c r="Z338" s="213">
        <v>52.09</v>
      </c>
      <c r="AA338" s="58">
        <v>559061</v>
      </c>
      <c r="AB338" s="212">
        <f t="shared" si="40"/>
        <v>53.13</v>
      </c>
      <c r="AC338" s="214">
        <v>69.08</v>
      </c>
      <c r="AD338" s="213">
        <v>741408</v>
      </c>
      <c r="AE338" s="212">
        <f t="shared" si="41"/>
        <v>70.459999999999994</v>
      </c>
    </row>
    <row r="339" spans="1:31" s="51" customFormat="1" ht="11.5" x14ac:dyDescent="0.25">
      <c r="A339" s="51">
        <f>'FY2016 RPDC '!A328</f>
        <v>331</v>
      </c>
      <c r="B339" s="51">
        <f>'FY2016 RPDC '!B328</f>
        <v>819</v>
      </c>
      <c r="C339" s="51">
        <f>'FY2016 RPDC '!C328</f>
        <v>819</v>
      </c>
      <c r="D339" s="56" t="str">
        <f>'FY2016 RPDC '!D328</f>
        <v>WEST HANCOCK</v>
      </c>
      <c r="E339" s="97">
        <f>'FY2016 RPDC '!J328</f>
        <v>618.4</v>
      </c>
      <c r="F339" s="87">
        <f>'FY2016 RPDC '!K328</f>
        <v>6464</v>
      </c>
      <c r="G339" s="87">
        <f>'FY2016 RPDC '!L328</f>
        <v>3997337.5999999996</v>
      </c>
      <c r="H339" s="87">
        <f>'FY2016 RPDC '!M328</f>
        <v>0</v>
      </c>
      <c r="I339" s="88">
        <f>'FY2016 RPDC '!N328</f>
        <v>3997337.5999999996</v>
      </c>
      <c r="J339" s="59">
        <v>-1706658.3</v>
      </c>
      <c r="K339" s="58">
        <v>-105894</v>
      </c>
      <c r="L339" s="57">
        <v>977754.6</v>
      </c>
      <c r="M339" s="201">
        <v>11766</v>
      </c>
      <c r="N339" s="57">
        <f>RealAuthFY10!N339</f>
        <v>293245.12</v>
      </c>
      <c r="O339" s="201">
        <f>RealAuthFY10!O339</f>
        <v>0</v>
      </c>
      <c r="P339" s="59">
        <v>121660.44</v>
      </c>
      <c r="Q339" s="59">
        <v>0</v>
      </c>
      <c r="R339" s="58">
        <f t="shared" si="35"/>
        <v>2559060</v>
      </c>
      <c r="S339" s="59">
        <f t="shared" si="36"/>
        <v>259582</v>
      </c>
      <c r="T339" s="58">
        <f t="shared" si="37"/>
        <v>343126</v>
      </c>
      <c r="U339" s="59">
        <f t="shared" si="38"/>
        <v>6750979.46</v>
      </c>
      <c r="V339" s="206"/>
      <c r="W339" s="210">
        <v>428.84</v>
      </c>
      <c r="X339" s="211">
        <v>2559060</v>
      </c>
      <c r="Y339" s="212">
        <f t="shared" si="39"/>
        <v>437.41999999999996</v>
      </c>
      <c r="Z339" s="213">
        <v>43.5</v>
      </c>
      <c r="AA339" s="58">
        <v>259582</v>
      </c>
      <c r="AB339" s="212">
        <f t="shared" si="40"/>
        <v>44.37</v>
      </c>
      <c r="AC339" s="214">
        <v>57.5</v>
      </c>
      <c r="AD339" s="213">
        <v>343126</v>
      </c>
      <c r="AE339" s="212">
        <f t="shared" si="41"/>
        <v>58.65</v>
      </c>
    </row>
    <row r="340" spans="1:31" s="51" customFormat="1" ht="11.5" x14ac:dyDescent="0.25">
      <c r="A340" s="51">
        <f>'FY2016 RPDC '!A329</f>
        <v>332</v>
      </c>
      <c r="B340" s="51">
        <f>'FY2016 RPDC '!B329</f>
        <v>6969</v>
      </c>
      <c r="C340" s="51">
        <f>'FY2016 RPDC '!C329</f>
        <v>6969</v>
      </c>
      <c r="D340" s="56" t="str">
        <f>'FY2016 RPDC '!D329</f>
        <v>WEST HARRISON</v>
      </c>
      <c r="E340" s="97">
        <f>'FY2016 RPDC '!J329</f>
        <v>369.9</v>
      </c>
      <c r="F340" s="87">
        <f>'FY2016 RPDC '!K329</f>
        <v>6616</v>
      </c>
      <c r="G340" s="87">
        <f>'FY2016 RPDC '!L329</f>
        <v>2447258.4</v>
      </c>
      <c r="H340" s="87">
        <f>'FY2016 RPDC '!M329</f>
        <v>71160.439999999944</v>
      </c>
      <c r="I340" s="88">
        <f>'FY2016 RPDC '!N329</f>
        <v>2518418.84</v>
      </c>
      <c r="J340" s="59">
        <v>-247086</v>
      </c>
      <c r="K340" s="58">
        <v>-17649</v>
      </c>
      <c r="L340" s="57">
        <v>654189.6</v>
      </c>
      <c r="M340" s="201">
        <v>370629</v>
      </c>
      <c r="N340" s="57">
        <f>RealAuthFY10!N340</f>
        <v>35819.279999999999</v>
      </c>
      <c r="O340" s="201">
        <f>RealAuthFY10!O340</f>
        <v>0</v>
      </c>
      <c r="P340" s="59">
        <v>6471.3</v>
      </c>
      <c r="Q340" s="59">
        <v>0</v>
      </c>
      <c r="R340" s="58">
        <f t="shared" si="35"/>
        <v>884189</v>
      </c>
      <c r="S340" s="59">
        <f t="shared" si="36"/>
        <v>97238</v>
      </c>
      <c r="T340" s="58">
        <f t="shared" si="37"/>
        <v>92620</v>
      </c>
      <c r="U340" s="59">
        <f t="shared" si="38"/>
        <v>4394840.0199999996</v>
      </c>
      <c r="V340" s="206"/>
      <c r="W340" s="210">
        <v>461.38</v>
      </c>
      <c r="X340" s="211">
        <v>884189</v>
      </c>
      <c r="Y340" s="212">
        <f t="shared" si="39"/>
        <v>470.61</v>
      </c>
      <c r="Z340" s="213">
        <v>50.74</v>
      </c>
      <c r="AA340" s="58">
        <v>97238</v>
      </c>
      <c r="AB340" s="212">
        <f t="shared" si="40"/>
        <v>51.75</v>
      </c>
      <c r="AC340" s="214">
        <v>48.33</v>
      </c>
      <c r="AD340" s="213">
        <v>92620</v>
      </c>
      <c r="AE340" s="212">
        <f t="shared" si="41"/>
        <v>49.3</v>
      </c>
    </row>
    <row r="341" spans="1:31" s="51" customFormat="1" ht="11.5" x14ac:dyDescent="0.25">
      <c r="A341" s="51">
        <f>'FY2016 RPDC '!A330</f>
        <v>333</v>
      </c>
      <c r="B341" s="51">
        <f>'FY2016 RPDC '!B330</f>
        <v>6975</v>
      </c>
      <c r="C341" s="51">
        <f>'FY2016 RPDC '!C330</f>
        <v>6975</v>
      </c>
      <c r="D341" s="60" t="str">
        <f>'FY2016 RPDC '!D330</f>
        <v>WEST LIBERTY</v>
      </c>
      <c r="E341" s="100">
        <f>'FY2016 RPDC '!J330</f>
        <v>1229.5999999999999</v>
      </c>
      <c r="F341" s="89">
        <f>'FY2016 RPDC '!K330</f>
        <v>6446</v>
      </c>
      <c r="G341" s="89">
        <f>'FY2016 RPDC '!L330</f>
        <v>7926001.5999999996</v>
      </c>
      <c r="H341" s="89">
        <f>'FY2016 RPDC '!M330</f>
        <v>0</v>
      </c>
      <c r="I341" s="90">
        <f>'FY2016 RPDC '!N330</f>
        <v>7926001.5999999996</v>
      </c>
      <c r="J341" s="63">
        <v>-64713</v>
      </c>
      <c r="K341" s="62">
        <v>0</v>
      </c>
      <c r="L341" s="61">
        <v>363569.39999999997</v>
      </c>
      <c r="M341" s="220">
        <v>5883</v>
      </c>
      <c r="N341" s="61">
        <f>RealAuthFY10!N341</f>
        <v>0</v>
      </c>
      <c r="O341" s="220">
        <f>RealAuthFY10!O341</f>
        <v>61544.56</v>
      </c>
      <c r="P341" s="63">
        <v>3882.78</v>
      </c>
      <c r="Q341" s="63">
        <v>105894</v>
      </c>
      <c r="R341" s="62">
        <f t="shared" si="35"/>
        <v>743280.90399999998</v>
      </c>
      <c r="S341" s="63">
        <f t="shared" si="36"/>
        <v>83207.031999999992</v>
      </c>
      <c r="T341" s="62">
        <f t="shared" si="37"/>
        <v>84731.73599999999</v>
      </c>
      <c r="U341" s="63">
        <f t="shared" si="38"/>
        <v>9313282.0119999982</v>
      </c>
      <c r="V341" s="221"/>
      <c r="W341" s="222">
        <v>592.64</v>
      </c>
      <c r="X341" s="223">
        <v>316233</v>
      </c>
      <c r="Y341" s="224">
        <f t="shared" si="39"/>
        <v>604.49</v>
      </c>
      <c r="Z341" s="225">
        <v>66.34</v>
      </c>
      <c r="AA341" s="62">
        <v>35399</v>
      </c>
      <c r="AB341" s="224">
        <f t="shared" si="40"/>
        <v>67.67</v>
      </c>
      <c r="AC341" s="226">
        <v>67.56</v>
      </c>
      <c r="AD341" s="225">
        <v>36050</v>
      </c>
      <c r="AE341" s="224">
        <f t="shared" si="41"/>
        <v>68.91</v>
      </c>
    </row>
    <row r="342" spans="1:31" s="51" customFormat="1" ht="11.5" x14ac:dyDescent="0.25">
      <c r="A342" s="51">
        <f>'FY2016 RPDC '!A331</f>
        <v>334</v>
      </c>
      <c r="B342" s="51">
        <f>'FY2016 RPDC '!B331</f>
        <v>6983</v>
      </c>
      <c r="C342" s="51">
        <f>'FY2016 RPDC '!C331</f>
        <v>6983</v>
      </c>
      <c r="D342" s="56" t="str">
        <f>'FY2016 RPDC '!D331</f>
        <v>WEST LYON</v>
      </c>
      <c r="E342" s="97">
        <f>'FY2016 RPDC '!J331</f>
        <v>886</v>
      </c>
      <c r="F342" s="87">
        <f>'FY2016 RPDC '!K331</f>
        <v>6446</v>
      </c>
      <c r="G342" s="87">
        <f>'FY2016 RPDC '!L331</f>
        <v>5711156</v>
      </c>
      <c r="H342" s="87">
        <f>'FY2016 RPDC '!M331</f>
        <v>0</v>
      </c>
      <c r="I342" s="88">
        <f>'FY2016 RPDC '!N331</f>
        <v>5711156</v>
      </c>
      <c r="J342" s="59">
        <v>-220024.19999999998</v>
      </c>
      <c r="K342" s="58">
        <v>-35298</v>
      </c>
      <c r="L342" s="57">
        <v>423576</v>
      </c>
      <c r="M342" s="201">
        <v>429459</v>
      </c>
      <c r="N342" s="57">
        <f>RealAuthFY10!N342</f>
        <v>197957.76000000001</v>
      </c>
      <c r="O342" s="201">
        <f>RealAuthFY10!O342</f>
        <v>0</v>
      </c>
      <c r="P342" s="59">
        <v>54358.92</v>
      </c>
      <c r="Q342" s="59">
        <v>441225</v>
      </c>
      <c r="R342" s="58">
        <f t="shared" si="35"/>
        <v>780984</v>
      </c>
      <c r="S342" s="59">
        <f t="shared" si="36"/>
        <v>86123</v>
      </c>
      <c r="T342" s="58">
        <f t="shared" si="37"/>
        <v>98099</v>
      </c>
      <c r="U342" s="59">
        <f t="shared" si="38"/>
        <v>7967616.4799999995</v>
      </c>
      <c r="V342" s="206"/>
      <c r="W342" s="210">
        <v>504.74</v>
      </c>
      <c r="X342" s="211">
        <v>780984</v>
      </c>
      <c r="Y342" s="212">
        <f t="shared" si="39"/>
        <v>514.83000000000004</v>
      </c>
      <c r="Z342" s="213">
        <v>55.66</v>
      </c>
      <c r="AA342" s="58">
        <v>86123</v>
      </c>
      <c r="AB342" s="212">
        <f t="shared" si="40"/>
        <v>56.769999999999996</v>
      </c>
      <c r="AC342" s="214">
        <v>63.4</v>
      </c>
      <c r="AD342" s="213">
        <v>98099</v>
      </c>
      <c r="AE342" s="212">
        <f t="shared" si="41"/>
        <v>64.67</v>
      </c>
    </row>
    <row r="343" spans="1:31" s="51" customFormat="1" ht="11.5" x14ac:dyDescent="0.25">
      <c r="A343" s="51">
        <f>'FY2016 RPDC '!A332</f>
        <v>335</v>
      </c>
      <c r="B343" s="51">
        <f>'FY2016 RPDC '!B332</f>
        <v>6985</v>
      </c>
      <c r="C343" s="51">
        <f>'FY2016 RPDC '!C332</f>
        <v>6985</v>
      </c>
      <c r="D343" s="56" t="str">
        <f>'FY2016 RPDC '!D332</f>
        <v>WEST MARSHALL</v>
      </c>
      <c r="E343" s="97">
        <f>'FY2016 RPDC '!J332</f>
        <v>836.7</v>
      </c>
      <c r="F343" s="87">
        <f>'FY2016 RPDC '!K332</f>
        <v>6453</v>
      </c>
      <c r="G343" s="87">
        <f>'FY2016 RPDC '!L332</f>
        <v>5399225.1000000006</v>
      </c>
      <c r="H343" s="87">
        <f>'FY2016 RPDC '!M332</f>
        <v>158891.75999999978</v>
      </c>
      <c r="I343" s="88">
        <f>'FY2016 RPDC '!N332</f>
        <v>5558116.8600000003</v>
      </c>
      <c r="J343" s="59">
        <v>-284880</v>
      </c>
      <c r="K343" s="58">
        <v>-29675</v>
      </c>
      <c r="L343" s="57">
        <v>231465</v>
      </c>
      <c r="M343" s="201">
        <v>0</v>
      </c>
      <c r="N343" s="57">
        <f>RealAuthFY10!N343</f>
        <v>9661.1999999999989</v>
      </c>
      <c r="O343" s="201">
        <f>RealAuthFY10!O343</f>
        <v>0</v>
      </c>
      <c r="P343" s="59">
        <v>0</v>
      </c>
      <c r="Q343" s="59">
        <v>0</v>
      </c>
      <c r="R343" s="58">
        <f t="shared" si="35"/>
        <v>491260.038</v>
      </c>
      <c r="S343" s="59">
        <f t="shared" si="36"/>
        <v>51716.427000000003</v>
      </c>
      <c r="T343" s="58">
        <f t="shared" si="37"/>
        <v>43926.75</v>
      </c>
      <c r="U343" s="59">
        <f t="shared" si="38"/>
        <v>6071591.2750000004</v>
      </c>
      <c r="V343" s="206"/>
      <c r="W343" s="210">
        <v>575.63</v>
      </c>
      <c r="X343" s="211">
        <v>199801</v>
      </c>
      <c r="Y343" s="212">
        <f t="shared" si="39"/>
        <v>587.14</v>
      </c>
      <c r="Z343" s="213">
        <v>60.6</v>
      </c>
      <c r="AA343" s="58">
        <v>21034</v>
      </c>
      <c r="AB343" s="212">
        <f t="shared" si="40"/>
        <v>61.81</v>
      </c>
      <c r="AC343" s="214">
        <v>51.47</v>
      </c>
      <c r="AD343" s="213">
        <v>17865</v>
      </c>
      <c r="AE343" s="212">
        <f t="shared" si="41"/>
        <v>52.5</v>
      </c>
    </row>
    <row r="344" spans="1:31" s="51" customFormat="1" ht="11.5" x14ac:dyDescent="0.25">
      <c r="A344" s="51">
        <f>'FY2016 RPDC '!A333</f>
        <v>336</v>
      </c>
      <c r="B344" s="51">
        <f>'FY2016 RPDC '!B333</f>
        <v>6987</v>
      </c>
      <c r="C344" s="51">
        <f>'FY2016 RPDC '!C333</f>
        <v>6987</v>
      </c>
      <c r="D344" s="56" t="str">
        <f>'FY2016 RPDC '!D333</f>
        <v>WEST MONONA</v>
      </c>
      <c r="E344" s="97">
        <f>'FY2016 RPDC '!J333</f>
        <v>684</v>
      </c>
      <c r="F344" s="87">
        <f>'FY2016 RPDC '!K333</f>
        <v>6455</v>
      </c>
      <c r="G344" s="87">
        <f>'FY2016 RPDC '!L333</f>
        <v>4415220</v>
      </c>
      <c r="H344" s="87">
        <f>'FY2016 RPDC '!M333</f>
        <v>0</v>
      </c>
      <c r="I344" s="88">
        <f>'FY2016 RPDC '!N333</f>
        <v>4415220</v>
      </c>
      <c r="J344" s="59">
        <v>-250796</v>
      </c>
      <c r="K344" s="58">
        <v>-5915</v>
      </c>
      <c r="L344" s="57">
        <v>283920</v>
      </c>
      <c r="M344" s="201">
        <v>0</v>
      </c>
      <c r="N344" s="57">
        <f>RealAuthFY10!N344</f>
        <v>4350</v>
      </c>
      <c r="O344" s="201">
        <f>RealAuthFY10!O344</f>
        <v>0</v>
      </c>
      <c r="P344" s="59">
        <v>5205.2</v>
      </c>
      <c r="Q344" s="59">
        <v>0</v>
      </c>
      <c r="R344" s="58">
        <f t="shared" si="35"/>
        <v>386572</v>
      </c>
      <c r="S344" s="59">
        <f t="shared" si="36"/>
        <v>40529</v>
      </c>
      <c r="T344" s="58">
        <f t="shared" si="37"/>
        <v>40875</v>
      </c>
      <c r="U344" s="59">
        <f t="shared" si="38"/>
        <v>4919960.2</v>
      </c>
      <c r="V344" s="206"/>
      <c r="W344" s="210">
        <v>492.26</v>
      </c>
      <c r="X344" s="211">
        <v>386572</v>
      </c>
      <c r="Y344" s="212">
        <f t="shared" si="39"/>
        <v>502.11</v>
      </c>
      <c r="Z344" s="213">
        <v>51.61</v>
      </c>
      <c r="AA344" s="58">
        <v>40529</v>
      </c>
      <c r="AB344" s="212">
        <f t="shared" si="40"/>
        <v>52.64</v>
      </c>
      <c r="AC344" s="214">
        <v>52.05</v>
      </c>
      <c r="AD344" s="213">
        <v>40875</v>
      </c>
      <c r="AE344" s="212">
        <f t="shared" si="41"/>
        <v>53.089999999999996</v>
      </c>
    </row>
    <row r="345" spans="1:31" s="51" customFormat="1" ht="11.5" x14ac:dyDescent="0.25">
      <c r="A345" s="51">
        <f>'FY2016 RPDC '!A334</f>
        <v>337</v>
      </c>
      <c r="B345" s="51">
        <f>'FY2016 RPDC '!B334</f>
        <v>6990</v>
      </c>
      <c r="C345" s="51">
        <f>'FY2016 RPDC '!C334</f>
        <v>6990</v>
      </c>
      <c r="D345" s="56" t="str">
        <f>'FY2016 RPDC '!D334</f>
        <v>WEST SIOUX</v>
      </c>
      <c r="E345" s="97">
        <f>'FY2016 RPDC '!J334</f>
        <v>785.1</v>
      </c>
      <c r="F345" s="87">
        <f>'FY2016 RPDC '!K334</f>
        <v>6469</v>
      </c>
      <c r="G345" s="87">
        <f>'FY2016 RPDC '!L334</f>
        <v>5078811.9000000004</v>
      </c>
      <c r="H345" s="87">
        <f>'FY2016 RPDC '!M334</f>
        <v>0</v>
      </c>
      <c r="I345" s="88">
        <f>'FY2016 RPDC '!N334</f>
        <v>5078811.9000000004</v>
      </c>
      <c r="J345" s="59">
        <v>-123543</v>
      </c>
      <c r="K345" s="58">
        <v>-23532</v>
      </c>
      <c r="L345" s="57">
        <v>1889031.3</v>
      </c>
      <c r="M345" s="201">
        <v>58830</v>
      </c>
      <c r="N345" s="57">
        <f>RealAuthFY10!N345</f>
        <v>6921.5999999999995</v>
      </c>
      <c r="O345" s="201">
        <f>RealAuthFY10!O345</f>
        <v>0</v>
      </c>
      <c r="P345" s="59">
        <v>0</v>
      </c>
      <c r="Q345" s="59">
        <v>165900.6</v>
      </c>
      <c r="R345" s="58">
        <f t="shared" si="35"/>
        <v>501553.28399999993</v>
      </c>
      <c r="S345" s="59">
        <f t="shared" si="36"/>
        <v>65681.466</v>
      </c>
      <c r="T345" s="58">
        <f t="shared" si="37"/>
        <v>84358.99500000001</v>
      </c>
      <c r="U345" s="59">
        <f t="shared" si="38"/>
        <v>7704014.1449999996</v>
      </c>
      <c r="V345" s="206"/>
      <c r="W345" s="210">
        <v>626.30999999999995</v>
      </c>
      <c r="X345" s="211">
        <v>283280</v>
      </c>
      <c r="Y345" s="212">
        <f t="shared" si="39"/>
        <v>638.83999999999992</v>
      </c>
      <c r="Z345" s="213">
        <v>82.02</v>
      </c>
      <c r="AA345" s="58">
        <v>37098</v>
      </c>
      <c r="AB345" s="212">
        <f t="shared" si="40"/>
        <v>83.66</v>
      </c>
      <c r="AC345" s="214">
        <v>105.34</v>
      </c>
      <c r="AD345" s="213">
        <v>47645</v>
      </c>
      <c r="AE345" s="212">
        <f t="shared" si="41"/>
        <v>107.45</v>
      </c>
    </row>
    <row r="346" spans="1:31" s="51" customFormat="1" ht="11.5" x14ac:dyDescent="0.25">
      <c r="A346" s="51">
        <f>'FY2016 RPDC '!A335</f>
        <v>338</v>
      </c>
      <c r="B346" s="51">
        <f>'FY2016 RPDC '!B335</f>
        <v>6961</v>
      </c>
      <c r="C346" s="51">
        <f>'FY2016 RPDC '!C335</f>
        <v>6961</v>
      </c>
      <c r="D346" s="60" t="str">
        <f>'FY2016 RPDC '!D335</f>
        <v>WESTERN DUBUQUE</v>
      </c>
      <c r="E346" s="100">
        <f>'FY2016 RPDC '!J335</f>
        <v>2991.3</v>
      </c>
      <c r="F346" s="89">
        <f>'FY2016 RPDC '!K335</f>
        <v>6501</v>
      </c>
      <c r="G346" s="89">
        <f>'FY2016 RPDC '!L335</f>
        <v>19446441.300000001</v>
      </c>
      <c r="H346" s="89">
        <f>'FY2016 RPDC '!M335</f>
        <v>0</v>
      </c>
      <c r="I346" s="90">
        <f>'FY2016 RPDC '!N335</f>
        <v>19446441.300000001</v>
      </c>
      <c r="J346" s="63">
        <v>-226495.5</v>
      </c>
      <c r="K346" s="62">
        <v>-11766</v>
      </c>
      <c r="L346" s="61">
        <v>119424.90000000001</v>
      </c>
      <c r="M346" s="220">
        <v>0</v>
      </c>
      <c r="N346" s="61">
        <f>RealAuthFY10!N346</f>
        <v>40952.799999999996</v>
      </c>
      <c r="O346" s="220">
        <f>RealAuthFY10!O346</f>
        <v>0</v>
      </c>
      <c r="P346" s="63">
        <v>0</v>
      </c>
      <c r="Q346" s="63">
        <v>0</v>
      </c>
      <c r="R346" s="62">
        <f t="shared" si="35"/>
        <v>1642193.787</v>
      </c>
      <c r="S346" s="63">
        <f t="shared" si="36"/>
        <v>169008.45</v>
      </c>
      <c r="T346" s="62">
        <f t="shared" si="37"/>
        <v>151000.82400000002</v>
      </c>
      <c r="U346" s="63">
        <f t="shared" si="38"/>
        <v>21330760.561000001</v>
      </c>
      <c r="V346" s="221"/>
      <c r="W346" s="222">
        <v>538.23</v>
      </c>
      <c r="X346" s="223">
        <v>163730</v>
      </c>
      <c r="Y346" s="224">
        <f t="shared" si="39"/>
        <v>548.99</v>
      </c>
      <c r="Z346" s="225">
        <v>55.39</v>
      </c>
      <c r="AA346" s="62">
        <v>16850</v>
      </c>
      <c r="AB346" s="224">
        <f t="shared" si="40"/>
        <v>56.5</v>
      </c>
      <c r="AC346" s="226">
        <v>49.49</v>
      </c>
      <c r="AD346" s="225">
        <v>15055</v>
      </c>
      <c r="AE346" s="224">
        <f t="shared" si="41"/>
        <v>50.480000000000004</v>
      </c>
    </row>
    <row r="347" spans="1:31" s="51" customFormat="1" ht="11.5" x14ac:dyDescent="0.25">
      <c r="A347" s="51">
        <f>'FY2016 RPDC '!A336</f>
        <v>339</v>
      </c>
      <c r="B347" s="51">
        <f>'FY2016 RPDC '!B336</f>
        <v>6992</v>
      </c>
      <c r="C347" s="51">
        <f>'FY2016 RPDC '!C336</f>
        <v>6992</v>
      </c>
      <c r="D347" s="56" t="str">
        <f>'FY2016 RPDC '!D336</f>
        <v>WESTWOOD</v>
      </c>
      <c r="E347" s="97">
        <f>'FY2016 RPDC '!J336</f>
        <v>520</v>
      </c>
      <c r="F347" s="87">
        <f>'FY2016 RPDC '!K336</f>
        <v>6475</v>
      </c>
      <c r="G347" s="87">
        <f>'FY2016 RPDC '!L336</f>
        <v>3367000</v>
      </c>
      <c r="H347" s="87">
        <f>'FY2016 RPDC '!M336</f>
        <v>0</v>
      </c>
      <c r="I347" s="88">
        <f>'FY2016 RPDC '!N336</f>
        <v>3367000</v>
      </c>
      <c r="J347" s="59">
        <v>-831075.29999999993</v>
      </c>
      <c r="K347" s="58">
        <v>-41643</v>
      </c>
      <c r="L347" s="57">
        <v>154674</v>
      </c>
      <c r="M347" s="201">
        <v>0</v>
      </c>
      <c r="N347" s="57">
        <f>RealAuthFY10!N347</f>
        <v>58515.02</v>
      </c>
      <c r="O347" s="201">
        <f>RealAuthFY10!O347</f>
        <v>0</v>
      </c>
      <c r="P347" s="59">
        <v>0</v>
      </c>
      <c r="Q347" s="59">
        <v>174900.6</v>
      </c>
      <c r="R347" s="58">
        <f t="shared" si="35"/>
        <v>491478</v>
      </c>
      <c r="S347" s="59">
        <f t="shared" si="36"/>
        <v>46858</v>
      </c>
      <c r="T347" s="58">
        <f t="shared" si="37"/>
        <v>51928</v>
      </c>
      <c r="U347" s="59">
        <f t="shared" si="38"/>
        <v>3472635.3200000003</v>
      </c>
      <c r="V347" s="206"/>
      <c r="W347" s="210">
        <v>511.85</v>
      </c>
      <c r="X347" s="211">
        <v>491478</v>
      </c>
      <c r="Y347" s="212">
        <f t="shared" si="39"/>
        <v>522.09</v>
      </c>
      <c r="Z347" s="213">
        <v>48.8</v>
      </c>
      <c r="AA347" s="58">
        <v>46858</v>
      </c>
      <c r="AB347" s="212">
        <f t="shared" si="40"/>
        <v>49.779999999999994</v>
      </c>
      <c r="AC347" s="214">
        <v>54.08</v>
      </c>
      <c r="AD347" s="213">
        <v>51928</v>
      </c>
      <c r="AE347" s="212">
        <f t="shared" si="41"/>
        <v>55.16</v>
      </c>
    </row>
    <row r="348" spans="1:31" s="51" customFormat="1" ht="11.5" x14ac:dyDescent="0.25">
      <c r="A348" s="51">
        <f>'FY2016 RPDC '!A337</f>
        <v>340</v>
      </c>
      <c r="B348" s="51">
        <f>'FY2016 RPDC '!B337</f>
        <v>7002</v>
      </c>
      <c r="C348" s="51">
        <f>'FY2016 RPDC '!C337</f>
        <v>7002</v>
      </c>
      <c r="D348" s="56" t="str">
        <f>'FY2016 RPDC '!D337</f>
        <v>WHITING</v>
      </c>
      <c r="E348" s="97">
        <f>'FY2016 RPDC '!J337</f>
        <v>177.9</v>
      </c>
      <c r="F348" s="87">
        <f>'FY2016 RPDC '!K337</f>
        <v>6446</v>
      </c>
      <c r="G348" s="87">
        <f>'FY2016 RPDC '!L337</f>
        <v>1146743.4000000001</v>
      </c>
      <c r="H348" s="87">
        <f>'FY2016 RPDC '!M337</f>
        <v>0</v>
      </c>
      <c r="I348" s="88">
        <f>'FY2016 RPDC '!N337</f>
        <v>1146743.4000000001</v>
      </c>
      <c r="J348" s="59">
        <v>-708674.4</v>
      </c>
      <c r="K348" s="58">
        <v>-29430</v>
      </c>
      <c r="L348" s="57">
        <v>406134</v>
      </c>
      <c r="M348" s="201">
        <v>29430</v>
      </c>
      <c r="N348" s="57">
        <f>RealAuthFY10!N348</f>
        <v>162799.91</v>
      </c>
      <c r="O348" s="201">
        <f>RealAuthFY10!O348</f>
        <v>0</v>
      </c>
      <c r="P348" s="59">
        <v>0</v>
      </c>
      <c r="Q348" s="59">
        <v>0</v>
      </c>
      <c r="R348" s="58">
        <f t="shared" si="35"/>
        <v>813101</v>
      </c>
      <c r="S348" s="59">
        <f t="shared" si="36"/>
        <v>89838</v>
      </c>
      <c r="T348" s="58">
        <f t="shared" si="37"/>
        <v>86568</v>
      </c>
      <c r="U348" s="59">
        <f t="shared" si="38"/>
        <v>1996509.9100000001</v>
      </c>
      <c r="V348" s="206"/>
      <c r="W348" s="210">
        <v>497.34</v>
      </c>
      <c r="X348" s="211">
        <v>813101</v>
      </c>
      <c r="Y348" s="212">
        <f t="shared" si="39"/>
        <v>507.28999999999996</v>
      </c>
      <c r="Z348" s="213">
        <v>54.95</v>
      </c>
      <c r="AA348" s="58">
        <v>89838</v>
      </c>
      <c r="AB348" s="212">
        <f t="shared" si="40"/>
        <v>56.050000000000004</v>
      </c>
      <c r="AC348" s="214">
        <v>52.95</v>
      </c>
      <c r="AD348" s="213">
        <v>86568</v>
      </c>
      <c r="AE348" s="212">
        <f t="shared" si="41"/>
        <v>54.010000000000005</v>
      </c>
    </row>
    <row r="349" spans="1:31" s="51" customFormat="1" ht="11.5" x14ac:dyDescent="0.25">
      <c r="A349" s="51">
        <f>'FY2016 RPDC '!A338</f>
        <v>341</v>
      </c>
      <c r="B349" s="51">
        <f>'FY2016 RPDC '!B338</f>
        <v>7029</v>
      </c>
      <c r="C349" s="51">
        <f>'FY2016 RPDC '!C338</f>
        <v>7029</v>
      </c>
      <c r="D349" s="56" t="str">
        <f>'FY2016 RPDC '!D338</f>
        <v>WILLIAMSBURG</v>
      </c>
      <c r="E349" s="97">
        <f>'FY2016 RPDC '!J338</f>
        <v>1140.3</v>
      </c>
      <c r="F349" s="87">
        <f>'FY2016 RPDC '!K338</f>
        <v>6462</v>
      </c>
      <c r="G349" s="87">
        <f>'FY2016 RPDC '!L338</f>
        <v>7368618.5999999996</v>
      </c>
      <c r="H349" s="87">
        <f>'FY2016 RPDC '!M338</f>
        <v>2820.9500000001863</v>
      </c>
      <c r="I349" s="88">
        <f>'FY2016 RPDC '!N338</f>
        <v>7371439.5499999998</v>
      </c>
      <c r="J349" s="59">
        <v>-2982681</v>
      </c>
      <c r="K349" s="58">
        <v>-135309</v>
      </c>
      <c r="L349" s="57">
        <v>2872668.9</v>
      </c>
      <c r="M349" s="201">
        <v>82362</v>
      </c>
      <c r="N349" s="57">
        <f>RealAuthFY10!N349</f>
        <v>539596.4</v>
      </c>
      <c r="O349" s="201">
        <f>RealAuthFY10!O349</f>
        <v>0</v>
      </c>
      <c r="P349" s="59">
        <v>434871.36</v>
      </c>
      <c r="Q349" s="59">
        <v>0</v>
      </c>
      <c r="R349" s="58">
        <f t="shared" si="35"/>
        <v>4160031</v>
      </c>
      <c r="S349" s="59">
        <f t="shared" si="36"/>
        <v>474467</v>
      </c>
      <c r="T349" s="58">
        <f t="shared" si="37"/>
        <v>454926</v>
      </c>
      <c r="U349" s="59">
        <f t="shared" si="38"/>
        <v>13272372.210000001</v>
      </c>
      <c r="V349" s="206"/>
      <c r="W349" s="210">
        <v>470.48</v>
      </c>
      <c r="X349" s="211">
        <v>4160031</v>
      </c>
      <c r="Y349" s="212">
        <f t="shared" si="39"/>
        <v>479.89000000000004</v>
      </c>
      <c r="Z349" s="213">
        <v>53.66</v>
      </c>
      <c r="AA349" s="58">
        <v>474467</v>
      </c>
      <c r="AB349" s="212">
        <f t="shared" si="40"/>
        <v>54.73</v>
      </c>
      <c r="AC349" s="214">
        <v>51.45</v>
      </c>
      <c r="AD349" s="213">
        <v>454926</v>
      </c>
      <c r="AE349" s="212">
        <f t="shared" si="41"/>
        <v>52.480000000000004</v>
      </c>
    </row>
    <row r="350" spans="1:31" s="51" customFormat="1" ht="11.5" x14ac:dyDescent="0.25">
      <c r="A350" s="51">
        <f>'FY2016 RPDC '!A339</f>
        <v>342</v>
      </c>
      <c r="B350" s="51">
        <f>'FY2016 RPDC '!B339</f>
        <v>7038</v>
      </c>
      <c r="C350" s="51">
        <f>'FY2016 RPDC '!C339</f>
        <v>7038</v>
      </c>
      <c r="D350" s="56" t="str">
        <f>'FY2016 RPDC '!D339</f>
        <v>WILTON</v>
      </c>
      <c r="E350" s="97">
        <f>'FY2016 RPDC '!J339</f>
        <v>775.9</v>
      </c>
      <c r="F350" s="87">
        <f>'FY2016 RPDC '!K339</f>
        <v>6446</v>
      </c>
      <c r="G350" s="87">
        <f>'FY2016 RPDC '!L339</f>
        <v>5001451.3999999994</v>
      </c>
      <c r="H350" s="87">
        <f>'FY2016 RPDC '!M339</f>
        <v>0</v>
      </c>
      <c r="I350" s="88">
        <f>'FY2016 RPDC '!N339</f>
        <v>5001451.3999999994</v>
      </c>
      <c r="J350" s="59">
        <v>-155786.4</v>
      </c>
      <c r="K350" s="58">
        <v>-17703</v>
      </c>
      <c r="L350" s="57">
        <v>123921</v>
      </c>
      <c r="M350" s="201">
        <v>5901</v>
      </c>
      <c r="N350" s="57">
        <f>RealAuthFY10!N350</f>
        <v>32748.760000000002</v>
      </c>
      <c r="O350" s="201">
        <f>RealAuthFY10!O350</f>
        <v>0</v>
      </c>
      <c r="P350" s="59">
        <v>29859.059999999998</v>
      </c>
      <c r="Q350" s="59">
        <v>0</v>
      </c>
      <c r="R350" s="58">
        <f t="shared" si="35"/>
        <v>397524.60600000003</v>
      </c>
      <c r="S350" s="59">
        <f t="shared" si="36"/>
        <v>40090.752999999997</v>
      </c>
      <c r="T350" s="58">
        <f t="shared" si="37"/>
        <v>45196.174999999996</v>
      </c>
      <c r="U350" s="59">
        <f t="shared" si="38"/>
        <v>5503203.3539999975</v>
      </c>
      <c r="V350" s="206"/>
      <c r="W350" s="210">
        <v>502.29</v>
      </c>
      <c r="X350" s="211">
        <v>309461</v>
      </c>
      <c r="Y350" s="212">
        <f t="shared" si="39"/>
        <v>512.34</v>
      </c>
      <c r="Z350" s="213">
        <v>50.66</v>
      </c>
      <c r="AA350" s="58">
        <v>31212</v>
      </c>
      <c r="AB350" s="212">
        <f t="shared" si="40"/>
        <v>51.669999999999995</v>
      </c>
      <c r="AC350" s="214">
        <v>57.11</v>
      </c>
      <c r="AD350" s="213">
        <v>35185</v>
      </c>
      <c r="AE350" s="212">
        <f t="shared" si="41"/>
        <v>58.25</v>
      </c>
    </row>
    <row r="351" spans="1:31" s="51" customFormat="1" ht="11.5" x14ac:dyDescent="0.25">
      <c r="A351" s="51">
        <f>'FY2016 RPDC '!A340</f>
        <v>343</v>
      </c>
      <c r="B351" s="51">
        <f>'FY2016 RPDC '!B340</f>
        <v>7047</v>
      </c>
      <c r="C351" s="51">
        <f>'FY2016 RPDC '!C340</f>
        <v>7047</v>
      </c>
      <c r="D351" s="60" t="str">
        <f>'FY2016 RPDC '!D340</f>
        <v>WINFIELD-MT UNION</v>
      </c>
      <c r="E351" s="100">
        <f>'FY2016 RPDC '!J340</f>
        <v>369.2</v>
      </c>
      <c r="F351" s="89">
        <f>'FY2016 RPDC '!K340</f>
        <v>6476</v>
      </c>
      <c r="G351" s="89">
        <f>'FY2016 RPDC '!L340</f>
        <v>2390939.1999999997</v>
      </c>
      <c r="H351" s="89">
        <f>'FY2016 RPDC '!M340</f>
        <v>48987.490000000224</v>
      </c>
      <c r="I351" s="90">
        <f>'FY2016 RPDC '!N340</f>
        <v>2439926.69</v>
      </c>
      <c r="J351" s="63">
        <v>-289938.7</v>
      </c>
      <c r="K351" s="62">
        <v>0</v>
      </c>
      <c r="L351" s="61">
        <v>84742</v>
      </c>
      <c r="M351" s="220">
        <v>6053</v>
      </c>
      <c r="N351" s="61">
        <f>RealAuthFY10!N351</f>
        <v>62230.240000000005</v>
      </c>
      <c r="O351" s="220">
        <f>RealAuthFY10!O351</f>
        <v>0</v>
      </c>
      <c r="P351" s="63">
        <v>0</v>
      </c>
      <c r="Q351" s="63">
        <v>58108.799999999996</v>
      </c>
      <c r="R351" s="62">
        <f t="shared" si="35"/>
        <v>258594</v>
      </c>
      <c r="S351" s="63">
        <f t="shared" si="36"/>
        <v>28053</v>
      </c>
      <c r="T351" s="62">
        <f t="shared" si="37"/>
        <v>22463</v>
      </c>
      <c r="U351" s="63">
        <f t="shared" si="38"/>
        <v>2670232.0299999998</v>
      </c>
      <c r="V351" s="221"/>
      <c r="W351" s="222">
        <v>513.9</v>
      </c>
      <c r="X351" s="223">
        <v>258594</v>
      </c>
      <c r="Y351" s="224">
        <f t="shared" si="39"/>
        <v>524.17999999999995</v>
      </c>
      <c r="Z351" s="225">
        <v>55.75</v>
      </c>
      <c r="AA351" s="62">
        <v>28053</v>
      </c>
      <c r="AB351" s="224">
        <f t="shared" si="40"/>
        <v>56.87</v>
      </c>
      <c r="AC351" s="226">
        <v>44.64</v>
      </c>
      <c r="AD351" s="225">
        <v>22463</v>
      </c>
      <c r="AE351" s="224">
        <f t="shared" si="41"/>
        <v>45.53</v>
      </c>
    </row>
    <row r="352" spans="1:31" s="51" customFormat="1" ht="11.5" x14ac:dyDescent="0.25">
      <c r="A352" s="51">
        <f>'FY2016 RPDC '!A341</f>
        <v>344</v>
      </c>
      <c r="B352" s="51">
        <f>'FY2016 RPDC '!B341</f>
        <v>7056</v>
      </c>
      <c r="C352" s="51">
        <f>'FY2016 RPDC '!C341</f>
        <v>7056</v>
      </c>
      <c r="D352" s="56" t="str">
        <f>'FY2016 RPDC '!D341</f>
        <v>WINTERSET</v>
      </c>
      <c r="E352" s="97">
        <f>'FY2016 RPDC '!J341</f>
        <v>1725.5</v>
      </c>
      <c r="F352" s="87">
        <f>'FY2016 RPDC '!K341</f>
        <v>6446</v>
      </c>
      <c r="G352" s="87">
        <f>'FY2016 RPDC '!L341</f>
        <v>11122573</v>
      </c>
      <c r="H352" s="87">
        <f>'FY2016 RPDC '!M341</f>
        <v>0</v>
      </c>
      <c r="I352" s="88">
        <f>'FY2016 RPDC '!N341</f>
        <v>11122573</v>
      </c>
      <c r="J352" s="59">
        <v>-510056.10000000003</v>
      </c>
      <c r="K352" s="58">
        <v>-17649</v>
      </c>
      <c r="L352" s="57">
        <v>135309</v>
      </c>
      <c r="M352" s="201">
        <v>0</v>
      </c>
      <c r="N352" s="57">
        <f>RealAuthFY10!N352</f>
        <v>70831.039999999994</v>
      </c>
      <c r="O352" s="201">
        <f>RealAuthFY10!O352</f>
        <v>0</v>
      </c>
      <c r="P352" s="59">
        <v>252380.69999999998</v>
      </c>
      <c r="Q352" s="59">
        <v>250615.80000000002</v>
      </c>
      <c r="R352" s="58">
        <f t="shared" si="35"/>
        <v>886837.9800000001</v>
      </c>
      <c r="S352" s="59">
        <f t="shared" si="36"/>
        <v>91347.97</v>
      </c>
      <c r="T352" s="58">
        <f t="shared" si="37"/>
        <v>123994.43</v>
      </c>
      <c r="U352" s="59">
        <f t="shared" si="38"/>
        <v>12406184.82</v>
      </c>
      <c r="V352" s="206"/>
      <c r="W352" s="210">
        <v>503.88</v>
      </c>
      <c r="X352" s="211">
        <v>607226</v>
      </c>
      <c r="Y352" s="212">
        <f t="shared" si="39"/>
        <v>513.96</v>
      </c>
      <c r="Z352" s="213">
        <v>51.9</v>
      </c>
      <c r="AA352" s="58">
        <v>62545</v>
      </c>
      <c r="AB352" s="212">
        <f t="shared" si="40"/>
        <v>52.94</v>
      </c>
      <c r="AC352" s="214">
        <v>70.45</v>
      </c>
      <c r="AD352" s="213">
        <v>84899</v>
      </c>
      <c r="AE352" s="212">
        <f t="shared" si="41"/>
        <v>71.86</v>
      </c>
    </row>
    <row r="353" spans="1:31" s="51" customFormat="1" ht="11.5" x14ac:dyDescent="0.25">
      <c r="A353" s="51" t="e">
        <f>'FY2016 RPDC '!#REF!</f>
        <v>#REF!</v>
      </c>
      <c r="B353" s="51" t="e">
        <f>'FY2016 RPDC '!#REF!</f>
        <v>#REF!</v>
      </c>
      <c r="C353" s="51" t="e">
        <f>'FY2016 RPDC '!#REF!</f>
        <v>#REF!</v>
      </c>
      <c r="D353" s="56" t="e">
        <f>'FY2016 RPDC '!#REF!</f>
        <v>#REF!</v>
      </c>
      <c r="E353" s="97" t="e">
        <f>'FY2016 RPDC '!#REF!</f>
        <v>#REF!</v>
      </c>
      <c r="F353" s="87" t="e">
        <f>'FY2016 RPDC '!#REF!</f>
        <v>#REF!</v>
      </c>
      <c r="G353" s="87" t="e">
        <f>'FY2016 RPDC '!#REF!</f>
        <v>#REF!</v>
      </c>
      <c r="H353" s="87" t="e">
        <f>'FY2016 RPDC '!#REF!</f>
        <v>#REF!</v>
      </c>
      <c r="I353" s="88" t="e">
        <f>'FY2016 RPDC '!#REF!</f>
        <v>#REF!</v>
      </c>
      <c r="J353" s="59">
        <v>-164724</v>
      </c>
      <c r="K353" s="58">
        <v>-11766</v>
      </c>
      <c r="L353" s="57">
        <v>76479</v>
      </c>
      <c r="M353" s="201">
        <v>0</v>
      </c>
      <c r="N353" s="57">
        <f>RealAuthFY10!N353</f>
        <v>0</v>
      </c>
      <c r="O353" s="201">
        <f>RealAuthFY10!O353</f>
        <v>0</v>
      </c>
      <c r="P353" s="59">
        <v>12942.6</v>
      </c>
      <c r="Q353" s="59">
        <v>0</v>
      </c>
      <c r="R353" s="58" t="e">
        <f t="shared" si="35"/>
        <v>#REF!</v>
      </c>
      <c r="S353" s="59" t="e">
        <f t="shared" si="36"/>
        <v>#REF!</v>
      </c>
      <c r="T353" s="58" t="e">
        <f t="shared" si="37"/>
        <v>#REF!</v>
      </c>
      <c r="U353" s="59" t="e">
        <f t="shared" si="38"/>
        <v>#REF!</v>
      </c>
      <c r="V353" s="206"/>
      <c r="W353" s="210">
        <v>463.26</v>
      </c>
      <c r="X353" s="211">
        <v>349252</v>
      </c>
      <c r="Y353" s="212">
        <f t="shared" si="39"/>
        <v>472.53</v>
      </c>
      <c r="Z353" s="213">
        <v>52.02</v>
      </c>
      <c r="AA353" s="58">
        <v>39218</v>
      </c>
      <c r="AB353" s="212">
        <f t="shared" si="40"/>
        <v>53.06</v>
      </c>
      <c r="AC353" s="214">
        <v>52.39</v>
      </c>
      <c r="AD353" s="213">
        <v>39497</v>
      </c>
      <c r="AE353" s="212">
        <f t="shared" si="41"/>
        <v>53.44</v>
      </c>
    </row>
    <row r="354" spans="1:31" s="51" customFormat="1" ht="11.5" x14ac:dyDescent="0.25">
      <c r="A354" s="51">
        <f>'FY2016 RPDC '!A342</f>
        <v>346</v>
      </c>
      <c r="B354" s="51">
        <f>'FY2016 RPDC '!B342</f>
        <v>7092</v>
      </c>
      <c r="C354" s="51">
        <f>'FY2016 RPDC '!C342</f>
        <v>7092</v>
      </c>
      <c r="D354" s="56" t="str">
        <f>'FY2016 RPDC '!D342</f>
        <v>WOODBINE</v>
      </c>
      <c r="E354" s="97">
        <f>'FY2016 RPDC '!J342</f>
        <v>453</v>
      </c>
      <c r="F354" s="87">
        <f>'FY2016 RPDC '!K342</f>
        <v>6446</v>
      </c>
      <c r="G354" s="87">
        <f>'FY2016 RPDC '!L342</f>
        <v>2920038</v>
      </c>
      <c r="H354" s="87">
        <f>'FY2016 RPDC '!M342</f>
        <v>0</v>
      </c>
      <c r="I354" s="88">
        <f>'FY2016 RPDC '!N342</f>
        <v>2920038</v>
      </c>
      <c r="J354" s="59">
        <v>-309225</v>
      </c>
      <c r="K354" s="58">
        <v>-29450</v>
      </c>
      <c r="L354" s="57">
        <v>384028</v>
      </c>
      <c r="M354" s="201">
        <v>0</v>
      </c>
      <c r="N354" s="57">
        <f>RealAuthFY10!N354</f>
        <v>15188.25</v>
      </c>
      <c r="O354" s="201">
        <f>RealAuthFY10!O354</f>
        <v>0</v>
      </c>
      <c r="P354" s="59">
        <v>0</v>
      </c>
      <c r="Q354" s="59">
        <v>0</v>
      </c>
      <c r="R354" s="58">
        <f t="shared" si="35"/>
        <v>440861</v>
      </c>
      <c r="S354" s="59">
        <f t="shared" si="36"/>
        <v>41889</v>
      </c>
      <c r="T354" s="58">
        <f t="shared" si="37"/>
        <v>52808</v>
      </c>
      <c r="U354" s="59">
        <f t="shared" si="38"/>
        <v>3516137.25</v>
      </c>
      <c r="V354" s="206"/>
      <c r="W354" s="210">
        <v>497.81</v>
      </c>
      <c r="X354" s="211">
        <v>440861</v>
      </c>
      <c r="Y354" s="212">
        <f t="shared" si="39"/>
        <v>507.77</v>
      </c>
      <c r="Z354" s="213">
        <v>47.3</v>
      </c>
      <c r="AA354" s="58">
        <v>41889</v>
      </c>
      <c r="AB354" s="212">
        <f t="shared" si="40"/>
        <v>48.25</v>
      </c>
      <c r="AC354" s="214">
        <v>59.63</v>
      </c>
      <c r="AD354" s="213">
        <v>52808</v>
      </c>
      <c r="AE354" s="212">
        <f t="shared" si="41"/>
        <v>60.82</v>
      </c>
    </row>
    <row r="355" spans="1:31" s="51" customFormat="1" ht="11.5" x14ac:dyDescent="0.25">
      <c r="A355" s="51">
        <f>'FY2016 RPDC '!A343</f>
        <v>347</v>
      </c>
      <c r="B355" s="51">
        <f>'FY2016 RPDC '!B343</f>
        <v>7098</v>
      </c>
      <c r="C355" s="51">
        <f>'FY2016 RPDC '!C343</f>
        <v>7098</v>
      </c>
      <c r="D355" s="56" t="str">
        <f>'FY2016 RPDC '!D343</f>
        <v>WOODBURY CENTRAL</v>
      </c>
      <c r="E355" s="97">
        <f>'FY2016 RPDC '!J343</f>
        <v>553.6</v>
      </c>
      <c r="F355" s="87">
        <f>'FY2016 RPDC '!K343</f>
        <v>6446</v>
      </c>
      <c r="G355" s="87">
        <f>'FY2016 RPDC '!L343</f>
        <v>3568505.6</v>
      </c>
      <c r="H355" s="87">
        <f>'FY2016 RPDC '!M343</f>
        <v>67467.129999999888</v>
      </c>
      <c r="I355" s="88">
        <f>'FY2016 RPDC '!N343</f>
        <v>3635972.73</v>
      </c>
      <c r="J355" s="59">
        <v>-306384</v>
      </c>
      <c r="K355" s="58">
        <v>-53028</v>
      </c>
      <c r="L355" s="57">
        <v>200328</v>
      </c>
      <c r="M355" s="201">
        <v>0</v>
      </c>
      <c r="N355" s="57">
        <f>RealAuthFY10!N355</f>
        <v>2772.96</v>
      </c>
      <c r="O355" s="201">
        <f>RealAuthFY10!O355</f>
        <v>0</v>
      </c>
      <c r="P355" s="59">
        <v>2592.48</v>
      </c>
      <c r="Q355" s="59">
        <v>0</v>
      </c>
      <c r="R355" s="58">
        <f t="shared" si="35"/>
        <v>343799</v>
      </c>
      <c r="S355" s="59">
        <f t="shared" si="36"/>
        <v>35935</v>
      </c>
      <c r="T355" s="58">
        <f t="shared" si="37"/>
        <v>38346</v>
      </c>
      <c r="U355" s="59">
        <f t="shared" si="38"/>
        <v>3900334.17</v>
      </c>
      <c r="V355" s="206"/>
      <c r="W355" s="210">
        <v>519.02</v>
      </c>
      <c r="X355" s="211">
        <v>343799</v>
      </c>
      <c r="Y355" s="212">
        <f t="shared" si="39"/>
        <v>529.4</v>
      </c>
      <c r="Z355" s="213">
        <v>54.25</v>
      </c>
      <c r="AA355" s="58">
        <v>35935</v>
      </c>
      <c r="AB355" s="212">
        <f t="shared" si="40"/>
        <v>55.34</v>
      </c>
      <c r="AC355" s="214">
        <v>57.89</v>
      </c>
      <c r="AD355" s="213">
        <v>38346</v>
      </c>
      <c r="AE355" s="212">
        <f t="shared" si="41"/>
        <v>59.05</v>
      </c>
    </row>
    <row r="356" spans="1:31" s="51" customFormat="1" ht="11.5" x14ac:dyDescent="0.25">
      <c r="A356" s="51">
        <f>'FY2016 RPDC '!A344</f>
        <v>348</v>
      </c>
      <c r="B356" s="51">
        <f>'FY2016 RPDC '!B344</f>
        <v>7110</v>
      </c>
      <c r="C356" s="51">
        <f>'FY2016 RPDC '!C344</f>
        <v>7110</v>
      </c>
      <c r="D356" s="60" t="str">
        <f>'FY2016 RPDC '!D344</f>
        <v>WOODWARD-GRANGER</v>
      </c>
      <c r="E356" s="100">
        <f>'FY2016 RPDC '!J344</f>
        <v>928.7</v>
      </c>
      <c r="F356" s="89">
        <f>'FY2016 RPDC '!K344</f>
        <v>6538</v>
      </c>
      <c r="G356" s="89">
        <f>'FY2016 RPDC '!L344</f>
        <v>6071840.6000000006</v>
      </c>
      <c r="H356" s="89">
        <f>'FY2016 RPDC '!M344</f>
        <v>0</v>
      </c>
      <c r="I356" s="90">
        <f>'FY2016 RPDC '!N344</f>
        <v>6071840.6000000006</v>
      </c>
      <c r="J356" s="63">
        <v>-301206</v>
      </c>
      <c r="K356" s="62">
        <v>-5906</v>
      </c>
      <c r="L356" s="61">
        <v>41342</v>
      </c>
      <c r="M356" s="220">
        <v>0</v>
      </c>
      <c r="N356" s="61">
        <f>RealAuthFY10!N356</f>
        <v>16272.710000000001</v>
      </c>
      <c r="O356" s="220">
        <f>RealAuthFY10!O356</f>
        <v>0</v>
      </c>
      <c r="P356" s="63">
        <v>80557.84</v>
      </c>
      <c r="Q356" s="63">
        <v>184267.19999999998</v>
      </c>
      <c r="R356" s="62">
        <f t="shared" si="35"/>
        <v>501470.13900000002</v>
      </c>
      <c r="S356" s="63">
        <f t="shared" si="36"/>
        <v>57737.279000000002</v>
      </c>
      <c r="T356" s="62">
        <f t="shared" si="37"/>
        <v>59018.885000000002</v>
      </c>
      <c r="U356" s="63">
        <f t="shared" si="38"/>
        <v>6705394.6530000009</v>
      </c>
      <c r="V356" s="221"/>
      <c r="W356" s="222">
        <v>529.38</v>
      </c>
      <c r="X356" s="223">
        <v>378877</v>
      </c>
      <c r="Y356" s="224">
        <f t="shared" si="39"/>
        <v>539.97</v>
      </c>
      <c r="Z356" s="225">
        <v>60.95</v>
      </c>
      <c r="AA356" s="62">
        <v>43622</v>
      </c>
      <c r="AB356" s="224">
        <f t="shared" si="40"/>
        <v>62.17</v>
      </c>
      <c r="AC356" s="226">
        <v>62.3</v>
      </c>
      <c r="AD356" s="225">
        <v>44588</v>
      </c>
      <c r="AE356" s="224">
        <f t="shared" si="41"/>
        <v>63.55</v>
      </c>
    </row>
    <row r="357" spans="1:31" s="51" customFormat="1" ht="11.5" x14ac:dyDescent="0.25">
      <c r="A357" s="51" t="e">
        <f>'FY2016 RPDC '!#REF!</f>
        <v>#REF!</v>
      </c>
      <c r="B357" s="51" t="e">
        <f>'FY2016 RPDC '!#REF!</f>
        <v>#REF!</v>
      </c>
      <c r="C357" s="51" t="e">
        <f>'FY2016 RPDC '!#REF!</f>
        <v>#REF!</v>
      </c>
      <c r="D357" s="56" t="e">
        <f>'FY2016 RPDC '!#REF!</f>
        <v>#REF!</v>
      </c>
      <c r="E357" s="97" t="e">
        <f>'FY2016 RPDC '!#REF!</f>
        <v>#REF!</v>
      </c>
      <c r="F357" s="87" t="e">
        <f>'FY2016 RPDC '!#REF!</f>
        <v>#REF!</v>
      </c>
      <c r="G357" s="87" t="e">
        <f>'FY2016 RPDC '!#REF!</f>
        <v>#REF!</v>
      </c>
      <c r="H357" s="87" t="e">
        <f>'FY2016 RPDC '!#REF!</f>
        <v>#REF!</v>
      </c>
      <c r="I357" s="88" t="e">
        <f>'FY2016 RPDC '!#REF!</f>
        <v>#REF!</v>
      </c>
      <c r="J357" s="59">
        <v>-403784</v>
      </c>
      <c r="K357" s="58">
        <v>-41566</v>
      </c>
      <c r="L357" s="57">
        <v>694746</v>
      </c>
      <c r="M357" s="201">
        <v>35628</v>
      </c>
      <c r="N357" s="57">
        <f>RealAuthFY10!N357</f>
        <v>102892.41</v>
      </c>
      <c r="O357" s="201">
        <f>RealAuthFY10!O357</f>
        <v>0</v>
      </c>
      <c r="P357" s="59">
        <v>23514.48</v>
      </c>
      <c r="Q357" s="59">
        <v>944142</v>
      </c>
      <c r="R357" s="58" t="e">
        <f t="shared" si="35"/>
        <v>#REF!</v>
      </c>
      <c r="S357" s="59" t="e">
        <f t="shared" si="36"/>
        <v>#REF!</v>
      </c>
      <c r="T357" s="58" t="e">
        <f t="shared" si="37"/>
        <v>#REF!</v>
      </c>
      <c r="U357" s="59" t="e">
        <f t="shared" si="38"/>
        <v>#REF!</v>
      </c>
      <c r="V357" s="206"/>
      <c r="W357" s="210">
        <v>492.4</v>
      </c>
      <c r="X357" s="211">
        <v>1373648</v>
      </c>
      <c r="Y357" s="212">
        <f t="shared" si="39"/>
        <v>502.25</v>
      </c>
      <c r="Z357" s="213">
        <v>54.52</v>
      </c>
      <c r="AA357" s="58">
        <v>152094</v>
      </c>
      <c r="AB357" s="212">
        <f t="shared" si="40"/>
        <v>55.610000000000007</v>
      </c>
      <c r="AC357" s="214">
        <v>55.64</v>
      </c>
      <c r="AD357" s="213">
        <v>155219</v>
      </c>
      <c r="AE357" s="212">
        <f t="shared" si="41"/>
        <v>56.75</v>
      </c>
    </row>
    <row r="358" spans="1:31" s="51" customFormat="1" ht="11.5" x14ac:dyDescent="0.25">
      <c r="A358" s="51" t="e">
        <f>'FY2016 RPDC '!#REF!</f>
        <v>#REF!</v>
      </c>
      <c r="B358" s="51" t="e">
        <f>'FY2016 RPDC '!#REF!</f>
        <v>#REF!</v>
      </c>
      <c r="C358" s="51" t="e">
        <f>'FY2016 RPDC '!#REF!</f>
        <v>#REF!</v>
      </c>
      <c r="D358" s="56" t="e">
        <f>'FY2016 RPDC '!#REF!</f>
        <v>#REF!</v>
      </c>
      <c r="E358" s="97" t="e">
        <f>'FY2016 RPDC '!#REF!</f>
        <v>#REF!</v>
      </c>
      <c r="F358" s="87" t="e">
        <f>'FY2016 RPDC '!#REF!</f>
        <v>#REF!</v>
      </c>
      <c r="G358" s="87" t="e">
        <f>'FY2016 RPDC '!#REF!</f>
        <v>#REF!</v>
      </c>
      <c r="H358" s="87" t="e">
        <f>'FY2016 RPDC '!#REF!</f>
        <v>#REF!</v>
      </c>
      <c r="I358" s="88" t="e">
        <f>'FY2016 RPDC '!#REF!</f>
        <v>#REF!</v>
      </c>
      <c r="J358" s="59">
        <v>-179724.79999999999</v>
      </c>
      <c r="K358" s="58">
        <v>-5912</v>
      </c>
      <c r="L358" s="57">
        <v>260128</v>
      </c>
      <c r="M358" s="201">
        <v>11824</v>
      </c>
      <c r="N358" s="57">
        <f>RealAuthFY10!N358</f>
        <v>9623.02</v>
      </c>
      <c r="O358" s="201">
        <f>RealAuthFY10!O358</f>
        <v>0</v>
      </c>
      <c r="P358" s="59">
        <v>5202.5600000000004</v>
      </c>
      <c r="Q358" s="59">
        <v>0</v>
      </c>
      <c r="R358" s="58" t="e">
        <f t="shared" si="35"/>
        <v>#REF!</v>
      </c>
      <c r="S358" s="59" t="e">
        <f t="shared" si="36"/>
        <v>#REF!</v>
      </c>
      <c r="T358" s="58" t="e">
        <f t="shared" si="37"/>
        <v>#REF!</v>
      </c>
      <c r="U358" s="59" t="e">
        <f t="shared" si="38"/>
        <v>#REF!</v>
      </c>
      <c r="V358" s="206"/>
      <c r="W358" s="210">
        <v>532.63</v>
      </c>
      <c r="X358" s="211">
        <v>314092</v>
      </c>
      <c r="Y358" s="212">
        <f t="shared" si="39"/>
        <v>543.28</v>
      </c>
      <c r="Z358" s="213">
        <v>61.61</v>
      </c>
      <c r="AA358" s="58">
        <v>36331</v>
      </c>
      <c r="AB358" s="212">
        <f t="shared" si="40"/>
        <v>62.839999999999996</v>
      </c>
      <c r="AC358" s="214">
        <v>59.61</v>
      </c>
      <c r="AD358" s="213">
        <v>35152</v>
      </c>
      <c r="AE358" s="212">
        <f t="shared" si="41"/>
        <v>60.8</v>
      </c>
    </row>
    <row r="359" spans="1:31" s="51" customFormat="1" ht="11.5" x14ac:dyDescent="0.25">
      <c r="A359" s="51" t="e">
        <f>'FY2016 RPDC '!#REF!</f>
        <v>#REF!</v>
      </c>
      <c r="B359" s="51" t="e">
        <f>'FY2016 RPDC '!#REF!</f>
        <v>#REF!</v>
      </c>
      <c r="C359" s="51" t="e">
        <f>'FY2016 RPDC '!#REF!</f>
        <v>#REF!</v>
      </c>
      <c r="D359" s="56" t="e">
        <f>'FY2016 RPDC '!#REF!</f>
        <v>#REF!</v>
      </c>
      <c r="E359" s="97" t="e">
        <f>'FY2016 RPDC '!#REF!</f>
        <v>#REF!</v>
      </c>
      <c r="F359" s="87" t="e">
        <f>'FY2016 RPDC '!#REF!</f>
        <v>#REF!</v>
      </c>
      <c r="G359" s="87" t="e">
        <f>'FY2016 RPDC '!#REF!</f>
        <v>#REF!</v>
      </c>
      <c r="H359" s="87" t="e">
        <f>'FY2016 RPDC '!#REF!</f>
        <v>#REF!</v>
      </c>
      <c r="I359" s="88" t="e">
        <f>'FY2016 RPDC '!#REF!</f>
        <v>#REF!</v>
      </c>
      <c r="J359" s="59">
        <v>-111777</v>
      </c>
      <c r="K359" s="58">
        <v>-5883</v>
      </c>
      <c r="L359" s="57">
        <v>305916</v>
      </c>
      <c r="M359" s="201">
        <v>0</v>
      </c>
      <c r="N359" s="57">
        <f>RealAuthFY10!N359</f>
        <v>3460.7999999999997</v>
      </c>
      <c r="O359" s="201">
        <f>RealAuthFY10!O359</f>
        <v>0</v>
      </c>
      <c r="P359" s="59">
        <v>0</v>
      </c>
      <c r="Q359" s="59">
        <v>60006.6</v>
      </c>
      <c r="R359" s="58" t="e">
        <f t="shared" si="35"/>
        <v>#REF!</v>
      </c>
      <c r="S359" s="59" t="e">
        <f t="shared" si="36"/>
        <v>#REF!</v>
      </c>
      <c r="T359" s="58" t="e">
        <f t="shared" si="37"/>
        <v>#REF!</v>
      </c>
      <c r="U359" s="59" t="e">
        <f t="shared" si="38"/>
        <v>#REF!</v>
      </c>
      <c r="V359" s="206"/>
      <c r="W359" s="210">
        <v>633</v>
      </c>
      <c r="X359" s="211">
        <v>123435</v>
      </c>
      <c r="Y359" s="212">
        <f t="shared" si="39"/>
        <v>645.66</v>
      </c>
      <c r="Z359" s="213">
        <v>71.31</v>
      </c>
      <c r="AA359" s="58">
        <v>13905</v>
      </c>
      <c r="AB359" s="212">
        <f t="shared" si="40"/>
        <v>72.740000000000009</v>
      </c>
      <c r="AC359" s="214">
        <v>78.63</v>
      </c>
      <c r="AD359" s="213">
        <v>15333</v>
      </c>
      <c r="AE359" s="212">
        <f t="shared" si="41"/>
        <v>80.199999999999989</v>
      </c>
    </row>
    <row r="360" spans="1:31" s="51" customFormat="1" ht="11.5" x14ac:dyDescent="0.25">
      <c r="A360" s="51" t="e">
        <f>'FY2016 RPDC '!#REF!</f>
        <v>#REF!</v>
      </c>
      <c r="B360" s="51" t="e">
        <f>'FY2016 RPDC '!#REF!</f>
        <v>#REF!</v>
      </c>
      <c r="C360" s="51" t="e">
        <f>'FY2016 RPDC '!#REF!</f>
        <v>#REF!</v>
      </c>
      <c r="D360" s="56" t="e">
        <f>'FY2016 RPDC '!#REF!</f>
        <v>#REF!</v>
      </c>
      <c r="E360" s="97" t="e">
        <f>'FY2016 RPDC '!#REF!</f>
        <v>#REF!</v>
      </c>
      <c r="F360" s="87" t="e">
        <f>'FY2016 RPDC '!#REF!</f>
        <v>#REF!</v>
      </c>
      <c r="G360" s="87" t="e">
        <f>'FY2016 RPDC '!#REF!</f>
        <v>#REF!</v>
      </c>
      <c r="H360" s="87" t="e">
        <f>'FY2016 RPDC '!#REF!</f>
        <v>#REF!</v>
      </c>
      <c r="I360" s="88" t="e">
        <f>'FY2016 RPDC '!#REF!</f>
        <v>#REF!</v>
      </c>
      <c r="J360" s="59">
        <v>-214723.6</v>
      </c>
      <c r="K360" s="58">
        <v>-11798</v>
      </c>
      <c r="L360" s="57">
        <v>389334</v>
      </c>
      <c r="M360" s="201">
        <v>0</v>
      </c>
      <c r="N360" s="57">
        <f>RealAuthFY10!N360</f>
        <v>36670.559999999998</v>
      </c>
      <c r="O360" s="201">
        <f>RealAuthFY10!O360</f>
        <v>0</v>
      </c>
      <c r="P360" s="59">
        <v>98631.28</v>
      </c>
      <c r="Q360" s="59">
        <v>0</v>
      </c>
      <c r="R360" s="58" t="e">
        <f t="shared" si="35"/>
        <v>#REF!</v>
      </c>
      <c r="S360" s="59" t="e">
        <f t="shared" si="36"/>
        <v>#REF!</v>
      </c>
      <c r="T360" s="58" t="e">
        <f t="shared" si="37"/>
        <v>#REF!</v>
      </c>
      <c r="U360" s="59" t="e">
        <f t="shared" si="38"/>
        <v>#REF!</v>
      </c>
      <c r="V360" s="206"/>
      <c r="W360" s="210">
        <v>498.35</v>
      </c>
      <c r="X360" s="211">
        <v>546291</v>
      </c>
      <c r="Y360" s="212">
        <f t="shared" si="39"/>
        <v>508.32000000000005</v>
      </c>
      <c r="Z360" s="213">
        <v>54.15</v>
      </c>
      <c r="AA360" s="58">
        <v>59359</v>
      </c>
      <c r="AB360" s="212">
        <f t="shared" si="40"/>
        <v>55.23</v>
      </c>
      <c r="AC360" s="214">
        <v>44.92</v>
      </c>
      <c r="AD360" s="213">
        <v>49241</v>
      </c>
      <c r="AE360" s="212">
        <f t="shared" si="41"/>
        <v>45.82</v>
      </c>
    </row>
    <row r="361" spans="1:31" s="51" customFormat="1" ht="11.5" x14ac:dyDescent="0.25">
      <c r="A361" s="51" t="e">
        <f>'FY2016 RPDC '!#REF!</f>
        <v>#REF!</v>
      </c>
      <c r="B361" s="51" t="e">
        <f>'FY2016 RPDC '!#REF!</f>
        <v>#REF!</v>
      </c>
      <c r="C361" s="51" t="e">
        <f>'FY2016 RPDC '!#REF!</f>
        <v>#REF!</v>
      </c>
      <c r="D361" s="64" t="e">
        <f>'FY2016 RPDC '!#REF!</f>
        <v>#REF!</v>
      </c>
      <c r="E361" s="100" t="e">
        <f>'FY2016 RPDC '!#REF!</f>
        <v>#REF!</v>
      </c>
      <c r="F361" s="89" t="e">
        <f>'FY2016 RPDC '!#REF!</f>
        <v>#REF!</v>
      </c>
      <c r="G361" s="89" t="e">
        <f>'FY2016 RPDC '!#REF!</f>
        <v>#REF!</v>
      </c>
      <c r="H361" s="89" t="e">
        <f>'FY2016 RPDC '!#REF!</f>
        <v>#REF!</v>
      </c>
      <c r="I361" s="90" t="e">
        <f>'FY2016 RPDC '!#REF!</f>
        <v>#REF!</v>
      </c>
      <c r="J361" s="63">
        <v>-170018.69999999998</v>
      </c>
      <c r="K361" s="62">
        <v>-52947</v>
      </c>
      <c r="L361" s="61">
        <v>347685.3</v>
      </c>
      <c r="M361" s="220">
        <v>11766</v>
      </c>
      <c r="N361" s="61">
        <f>RealAuthFY10!N361</f>
        <v>16842.560000000001</v>
      </c>
      <c r="O361" s="220">
        <f>RealAuthFY10!O361</f>
        <v>0</v>
      </c>
      <c r="P361" s="63">
        <v>0</v>
      </c>
      <c r="Q361" s="63">
        <v>0</v>
      </c>
      <c r="R361" s="62" t="e">
        <f t="shared" si="35"/>
        <v>#REF!</v>
      </c>
      <c r="S361" s="63" t="e">
        <f t="shared" si="36"/>
        <v>#REF!</v>
      </c>
      <c r="T361" s="62" t="e">
        <f t="shared" si="37"/>
        <v>#REF!</v>
      </c>
      <c r="U361" s="63" t="e">
        <f t="shared" si="38"/>
        <v>#REF!</v>
      </c>
      <c r="V361" s="221"/>
      <c r="W361" s="222">
        <v>512.37</v>
      </c>
      <c r="X361" s="223">
        <v>431416</v>
      </c>
      <c r="Y361" s="224">
        <f t="shared" si="39"/>
        <v>522.62</v>
      </c>
      <c r="Z361" s="225">
        <v>57.06</v>
      </c>
      <c r="AA361" s="62">
        <v>48045</v>
      </c>
      <c r="AB361" s="224">
        <f t="shared" si="40"/>
        <v>58.2</v>
      </c>
      <c r="AC361" s="226">
        <v>57.19</v>
      </c>
      <c r="AD361" s="225">
        <v>48154</v>
      </c>
      <c r="AE361" s="224">
        <f t="shared" si="41"/>
        <v>58.33</v>
      </c>
    </row>
    <row r="362" spans="1:31" s="51" customFormat="1" ht="11.5" x14ac:dyDescent="0.25">
      <c r="A362" s="51" t="e">
        <f>'FY2016 RPDC '!#REF!</f>
        <v>#REF!</v>
      </c>
      <c r="B362" s="51" t="e">
        <f>'FY2016 RPDC '!#REF!</f>
        <v>#REF!</v>
      </c>
      <c r="C362" s="51" t="e">
        <f>'FY2016 RPDC '!#REF!</f>
        <v>#REF!</v>
      </c>
      <c r="D362" s="56" t="e">
        <f>'FY2016 RPDC '!#REF!</f>
        <v>#REF!</v>
      </c>
      <c r="E362" s="97" t="e">
        <f>'FY2016 RPDC '!#REF!</f>
        <v>#REF!</v>
      </c>
      <c r="F362" s="87" t="e">
        <f>'FY2016 RPDC '!#REF!</f>
        <v>#REF!</v>
      </c>
      <c r="G362" s="87" t="e">
        <f>'FY2016 RPDC '!#REF!</f>
        <v>#REF!</v>
      </c>
      <c r="H362" s="87" t="e">
        <f>'FY2016 RPDC '!#REF!</f>
        <v>#REF!</v>
      </c>
      <c r="I362" s="88" t="e">
        <f>'FY2016 RPDC '!#REF!</f>
        <v>#REF!</v>
      </c>
      <c r="J362" s="59">
        <v>-114120.90000000001</v>
      </c>
      <c r="K362" s="58">
        <v>-5913</v>
      </c>
      <c r="L362" s="57">
        <v>206955</v>
      </c>
      <c r="M362" s="201">
        <v>195129</v>
      </c>
      <c r="N362" s="57">
        <f>RealAuthFY10!N362</f>
        <v>33396.479999999996</v>
      </c>
      <c r="O362" s="201">
        <f>RealAuthFY10!O362</f>
        <v>0</v>
      </c>
      <c r="P362" s="59">
        <v>0</v>
      </c>
      <c r="Q362" s="59">
        <v>85147.199999999997</v>
      </c>
      <c r="R362" s="58" t="e">
        <f t="shared" si="35"/>
        <v>#REF!</v>
      </c>
      <c r="S362" s="59" t="e">
        <f t="shared" si="36"/>
        <v>#REF!</v>
      </c>
      <c r="T362" s="58" t="e">
        <f t="shared" si="37"/>
        <v>#REF!</v>
      </c>
      <c r="U362" s="59" t="e">
        <f t="shared" si="38"/>
        <v>#REF!</v>
      </c>
      <c r="V362" s="206"/>
      <c r="W362" s="210">
        <v>525.23</v>
      </c>
      <c r="X362" s="211">
        <v>204052</v>
      </c>
      <c r="Y362" s="212">
        <f t="shared" si="39"/>
        <v>535.73</v>
      </c>
      <c r="Z362" s="213">
        <v>56.52</v>
      </c>
      <c r="AA362" s="58">
        <v>21958</v>
      </c>
      <c r="AB362" s="212">
        <f t="shared" si="40"/>
        <v>57.650000000000006</v>
      </c>
      <c r="AC362" s="214">
        <v>64.62</v>
      </c>
      <c r="AD362" s="213">
        <v>25105</v>
      </c>
      <c r="AE362" s="212">
        <f t="shared" si="41"/>
        <v>65.910000000000011</v>
      </c>
    </row>
    <row r="363" spans="1:31" s="51" customFormat="1" ht="11.5" x14ac:dyDescent="0.25">
      <c r="A363" s="51" t="e">
        <f>'FY2016 RPDC '!#REF!</f>
        <v>#REF!</v>
      </c>
      <c r="B363" s="51" t="e">
        <f>'FY2016 RPDC '!#REF!</f>
        <v>#REF!</v>
      </c>
      <c r="C363" s="51" t="e">
        <f>'FY2016 RPDC '!#REF!</f>
        <v>#REF!</v>
      </c>
      <c r="D363" s="56" t="e">
        <f>'FY2016 RPDC '!#REF!</f>
        <v>#REF!</v>
      </c>
      <c r="E363" s="97" t="e">
        <f>'FY2016 RPDC '!#REF!</f>
        <v>#REF!</v>
      </c>
      <c r="F363" s="87" t="e">
        <f>'FY2016 RPDC '!#REF!</f>
        <v>#REF!</v>
      </c>
      <c r="G363" s="87" t="e">
        <f>'FY2016 RPDC '!#REF!</f>
        <v>#REF!</v>
      </c>
      <c r="H363" s="87" t="e">
        <f>'FY2016 RPDC '!#REF!</f>
        <v>#REF!</v>
      </c>
      <c r="I363" s="88" t="e">
        <f>'FY2016 RPDC '!#REF!</f>
        <v>#REF!</v>
      </c>
      <c r="J363" s="59">
        <v>-524763.6</v>
      </c>
      <c r="K363" s="58">
        <v>-29415</v>
      </c>
      <c r="L363" s="57">
        <v>500643.3</v>
      </c>
      <c r="M363" s="201">
        <v>11766</v>
      </c>
      <c r="N363" s="57">
        <f>RealAuthFY10!N363</f>
        <v>6748.5599999999995</v>
      </c>
      <c r="O363" s="201">
        <f>RealAuthFY10!O363</f>
        <v>0</v>
      </c>
      <c r="P363" s="59">
        <v>14236.859999999999</v>
      </c>
      <c r="Q363" s="59">
        <v>0</v>
      </c>
      <c r="R363" s="58" t="e">
        <f t="shared" si="35"/>
        <v>#REF!</v>
      </c>
      <c r="S363" s="59" t="e">
        <f t="shared" si="36"/>
        <v>#REF!</v>
      </c>
      <c r="T363" s="58" t="e">
        <f t="shared" si="37"/>
        <v>#REF!</v>
      </c>
      <c r="U363" s="59" t="e">
        <f t="shared" si="38"/>
        <v>#REF!</v>
      </c>
      <c r="V363" s="206"/>
      <c r="W363" s="210">
        <v>479.17</v>
      </c>
      <c r="X363" s="211">
        <v>833372</v>
      </c>
      <c r="Y363" s="212">
        <f t="shared" si="39"/>
        <v>488.75</v>
      </c>
      <c r="Z363" s="213">
        <v>51.38</v>
      </c>
      <c r="AA363" s="58">
        <v>89360</v>
      </c>
      <c r="AB363" s="212">
        <f t="shared" si="40"/>
        <v>52.410000000000004</v>
      </c>
      <c r="AC363" s="214">
        <v>62.74</v>
      </c>
      <c r="AD363" s="213">
        <v>109117</v>
      </c>
      <c r="AE363" s="212">
        <f t="shared" si="41"/>
        <v>63.99</v>
      </c>
    </row>
    <row r="364" spans="1:31" s="51" customFormat="1" ht="11.5" x14ac:dyDescent="0.25">
      <c r="A364" s="51" t="e">
        <f>'FY2016 RPDC '!#REF!</f>
        <v>#REF!</v>
      </c>
      <c r="B364" s="51" t="e">
        <f>'FY2016 RPDC '!#REF!</f>
        <v>#REF!</v>
      </c>
      <c r="C364" s="51" t="e">
        <f>'FY2016 RPDC '!#REF!</f>
        <v>#REF!</v>
      </c>
      <c r="D364" s="56" t="e">
        <f>'FY2016 RPDC '!#REF!</f>
        <v>#REF!</v>
      </c>
      <c r="E364" s="97" t="e">
        <f>'FY2016 RPDC '!#REF!</f>
        <v>#REF!</v>
      </c>
      <c r="F364" s="87" t="e">
        <f>'FY2016 RPDC '!#REF!</f>
        <v>#REF!</v>
      </c>
      <c r="G364" s="87" t="e">
        <f>'FY2016 RPDC '!#REF!</f>
        <v>#REF!</v>
      </c>
      <c r="H364" s="87" t="e">
        <f>'FY2016 RPDC '!#REF!</f>
        <v>#REF!</v>
      </c>
      <c r="I364" s="88" t="e">
        <f>'FY2016 RPDC '!#REF!</f>
        <v>#REF!</v>
      </c>
      <c r="J364" s="59">
        <v>-202368</v>
      </c>
      <c r="K364" s="58">
        <v>-238080</v>
      </c>
      <c r="L364" s="57">
        <v>35712</v>
      </c>
      <c r="M364" s="201">
        <v>291648</v>
      </c>
      <c r="N364" s="57">
        <f>RealAuthFY10!N364</f>
        <v>25099.1</v>
      </c>
      <c r="O364" s="201">
        <f>RealAuthFY10!O364</f>
        <v>58370</v>
      </c>
      <c r="P364" s="59">
        <v>0</v>
      </c>
      <c r="Q364" s="59">
        <v>0</v>
      </c>
      <c r="R364" s="58" t="e">
        <f t="shared" si="35"/>
        <v>#REF!</v>
      </c>
      <c r="S364" s="59" t="e">
        <f t="shared" si="36"/>
        <v>#REF!</v>
      </c>
      <c r="T364" s="58" t="e">
        <f t="shared" si="37"/>
        <v>#REF!</v>
      </c>
      <c r="U364" s="59" t="e">
        <f t="shared" si="38"/>
        <v>#REF!</v>
      </c>
      <c r="V364" s="206"/>
      <c r="W364" s="210">
        <v>559.14</v>
      </c>
      <c r="X364" s="211">
        <v>76602</v>
      </c>
      <c r="Y364" s="212">
        <f t="shared" si="39"/>
        <v>570.31999999999994</v>
      </c>
      <c r="Z364" s="213">
        <v>55.93</v>
      </c>
      <c r="AA364" s="58">
        <v>7662</v>
      </c>
      <c r="AB364" s="212">
        <f t="shared" si="40"/>
        <v>57.05</v>
      </c>
      <c r="AC364" s="214">
        <v>53.08</v>
      </c>
      <c r="AD364" s="213">
        <v>7272</v>
      </c>
      <c r="AE364" s="212">
        <f t="shared" si="41"/>
        <v>54.14</v>
      </c>
    </row>
    <row r="365" spans="1:31" s="51" customFormat="1" ht="11.5" x14ac:dyDescent="0.25">
      <c r="A365" s="51" t="e">
        <f>'FY2016 RPDC '!#REF!</f>
        <v>#REF!</v>
      </c>
      <c r="B365" s="51" t="e">
        <f>'FY2016 RPDC '!#REF!</f>
        <v>#REF!</v>
      </c>
      <c r="C365" s="51" t="e">
        <f>'FY2016 RPDC '!#REF!</f>
        <v>#REF!</v>
      </c>
      <c r="D365" s="56" t="e">
        <f>'FY2016 RPDC '!#REF!</f>
        <v>#REF!</v>
      </c>
      <c r="E365" s="97" t="e">
        <f>'FY2016 RPDC '!#REF!</f>
        <v>#REF!</v>
      </c>
      <c r="F365" s="87" t="e">
        <f>'FY2016 RPDC '!#REF!</f>
        <v>#REF!</v>
      </c>
      <c r="G365" s="87" t="e">
        <f>'FY2016 RPDC '!#REF!</f>
        <v>#REF!</v>
      </c>
      <c r="H365" s="87" t="e">
        <f>'FY2016 RPDC '!#REF!</f>
        <v>#REF!</v>
      </c>
      <c r="I365" s="88" t="e">
        <f>'FY2016 RPDC '!#REF!</f>
        <v>#REF!</v>
      </c>
      <c r="J365" s="59">
        <v>-264735</v>
      </c>
      <c r="K365" s="58">
        <v>-5883</v>
      </c>
      <c r="L365" s="57">
        <v>88245</v>
      </c>
      <c r="M365" s="201">
        <v>35298</v>
      </c>
      <c r="N365" s="57">
        <f>RealAuthFY10!N365</f>
        <v>126434.56000000001</v>
      </c>
      <c r="O365" s="201">
        <f>RealAuthFY10!O365</f>
        <v>57680</v>
      </c>
      <c r="P365" s="59">
        <v>0</v>
      </c>
      <c r="Q365" s="59">
        <v>0</v>
      </c>
      <c r="R365" s="58" t="e">
        <f t="shared" si="35"/>
        <v>#REF!</v>
      </c>
      <c r="S365" s="59" t="e">
        <f t="shared" si="36"/>
        <v>#REF!</v>
      </c>
      <c r="T365" s="58" t="e">
        <f t="shared" si="37"/>
        <v>#REF!</v>
      </c>
      <c r="U365" s="59" t="e">
        <f t="shared" si="38"/>
        <v>#REF!</v>
      </c>
      <c r="V365" s="206"/>
      <c r="W365" s="210">
        <v>549.04</v>
      </c>
      <c r="X365" s="211">
        <v>239601</v>
      </c>
      <c r="Y365" s="212">
        <f t="shared" si="39"/>
        <v>560.02</v>
      </c>
      <c r="Z365" s="213">
        <v>61.36</v>
      </c>
      <c r="AA365" s="58">
        <v>26778</v>
      </c>
      <c r="AB365" s="212">
        <f t="shared" si="40"/>
        <v>62.589999999999996</v>
      </c>
      <c r="AC365" s="214">
        <v>63.27</v>
      </c>
      <c r="AD365" s="213">
        <v>27611</v>
      </c>
      <c r="AE365" s="212">
        <f t="shared" si="41"/>
        <v>64.540000000000006</v>
      </c>
    </row>
    <row r="366" spans="1:31" s="51" customFormat="1" ht="11.5" x14ac:dyDescent="0.25">
      <c r="A366" s="51" t="e">
        <f>'FY2016 RPDC '!#REF!</f>
        <v>#REF!</v>
      </c>
      <c r="B366" s="51" t="e">
        <f>'FY2016 RPDC '!#REF!</f>
        <v>#REF!</v>
      </c>
      <c r="C366" s="51" t="e">
        <f>'FY2016 RPDC '!#REF!</f>
        <v>#REF!</v>
      </c>
      <c r="D366" s="60" t="e">
        <f>'FY2016 RPDC '!#REF!</f>
        <v>#REF!</v>
      </c>
      <c r="E366" s="100" t="e">
        <f>'FY2016 RPDC '!#REF!</f>
        <v>#REF!</v>
      </c>
      <c r="F366" s="89" t="e">
        <f>'FY2016 RPDC '!#REF!</f>
        <v>#REF!</v>
      </c>
      <c r="G366" s="89" t="e">
        <f>'FY2016 RPDC '!#REF!</f>
        <v>#REF!</v>
      </c>
      <c r="H366" s="89" t="e">
        <f>'FY2016 RPDC '!#REF!</f>
        <v>#REF!</v>
      </c>
      <c r="I366" s="90" t="e">
        <f>'FY2016 RPDC '!#REF!</f>
        <v>#REF!</v>
      </c>
      <c r="J366" s="63">
        <v>-147075</v>
      </c>
      <c r="K366" s="62">
        <v>-23532</v>
      </c>
      <c r="L366" s="61">
        <v>282384</v>
      </c>
      <c r="M366" s="220">
        <v>29415</v>
      </c>
      <c r="N366" s="61">
        <f>RealAuthFY10!N366</f>
        <v>79829.119999999995</v>
      </c>
      <c r="O366" s="220">
        <f>RealAuthFY10!O366</f>
        <v>0</v>
      </c>
      <c r="P366" s="63">
        <v>0</v>
      </c>
      <c r="Q366" s="63">
        <v>0</v>
      </c>
      <c r="R366" s="62" t="e">
        <f t="shared" si="35"/>
        <v>#REF!</v>
      </c>
      <c r="S366" s="63" t="e">
        <f t="shared" si="36"/>
        <v>#REF!</v>
      </c>
      <c r="T366" s="62" t="e">
        <f t="shared" si="37"/>
        <v>#REF!</v>
      </c>
      <c r="U366" s="63" t="e">
        <f t="shared" si="38"/>
        <v>#REF!</v>
      </c>
      <c r="V366" s="221"/>
      <c r="W366" s="222">
        <v>500.37</v>
      </c>
      <c r="X366" s="223">
        <v>297270</v>
      </c>
      <c r="Y366" s="224">
        <f t="shared" si="39"/>
        <v>510.38</v>
      </c>
      <c r="Z366" s="225">
        <v>54.11</v>
      </c>
      <c r="AA366" s="62">
        <v>32147</v>
      </c>
      <c r="AB366" s="224">
        <f t="shared" si="40"/>
        <v>55.19</v>
      </c>
      <c r="AC366" s="226">
        <v>56.09</v>
      </c>
      <c r="AD366" s="225">
        <v>33323</v>
      </c>
      <c r="AE366" s="224">
        <f t="shared" si="41"/>
        <v>57.21</v>
      </c>
    </row>
    <row r="367" spans="1:31" s="51" customFormat="1" ht="11.5" x14ac:dyDescent="0.25">
      <c r="A367" s="51" t="e">
        <f>'FY2016 RPDC '!#REF!</f>
        <v>#REF!</v>
      </c>
      <c r="B367" s="51" t="e">
        <f>'FY2016 RPDC '!#REF!</f>
        <v>#REF!</v>
      </c>
      <c r="C367" s="51" t="e">
        <f>'FY2016 RPDC '!#REF!</f>
        <v>#REF!</v>
      </c>
      <c r="D367" s="65" t="e">
        <f>'FY2016 RPDC '!#REF!</f>
        <v>#REF!</v>
      </c>
      <c r="E367" s="98" t="e">
        <f>'FY2016 RPDC '!#REF!</f>
        <v>#REF!</v>
      </c>
      <c r="F367" s="91" t="e">
        <f>'FY2016 RPDC '!#REF!</f>
        <v>#REF!</v>
      </c>
      <c r="G367" s="91" t="e">
        <f>'FY2016 RPDC '!#REF!</f>
        <v>#REF!</v>
      </c>
      <c r="H367" s="91" t="e">
        <f>'FY2016 RPDC '!#REF!</f>
        <v>#REF!</v>
      </c>
      <c r="I367" s="92" t="e">
        <f>'FY2016 RPDC '!#REF!</f>
        <v>#REF!</v>
      </c>
      <c r="J367" s="68">
        <v>-472025</v>
      </c>
      <c r="K367" s="67">
        <v>-17925</v>
      </c>
      <c r="L367" s="66">
        <v>244975</v>
      </c>
      <c r="M367" s="202">
        <v>896250</v>
      </c>
      <c r="N367" s="66">
        <f>RealAuthFY10!N367</f>
        <v>9493.2000000000007</v>
      </c>
      <c r="O367" s="202">
        <f>RealAuthFY10!O367</f>
        <v>0</v>
      </c>
      <c r="P367" s="68">
        <v>5258</v>
      </c>
      <c r="Q367" s="68">
        <v>0</v>
      </c>
      <c r="R367" s="67" t="e">
        <f t="shared" si="35"/>
        <v>#REF!</v>
      </c>
      <c r="S367" s="68" t="e">
        <f t="shared" si="36"/>
        <v>#REF!</v>
      </c>
      <c r="T367" s="67" t="e">
        <f t="shared" si="37"/>
        <v>#REF!</v>
      </c>
      <c r="U367" s="68" t="e">
        <f t="shared" si="38"/>
        <v>#REF!</v>
      </c>
      <c r="V367" s="206"/>
      <c r="W367" s="215">
        <v>493.27</v>
      </c>
      <c r="X367" s="216">
        <v>395011</v>
      </c>
      <c r="Y367" s="217">
        <f t="shared" si="39"/>
        <v>503.14</v>
      </c>
      <c r="Z367" s="218">
        <v>50.92</v>
      </c>
      <c r="AA367" s="67">
        <v>40777</v>
      </c>
      <c r="AB367" s="217">
        <f t="shared" si="40"/>
        <v>51.940000000000005</v>
      </c>
      <c r="AC367" s="219">
        <v>53.48</v>
      </c>
      <c r="AD367" s="218">
        <v>42827</v>
      </c>
      <c r="AE367" s="217">
        <f t="shared" si="41"/>
        <v>54.55</v>
      </c>
    </row>
    <row r="368" spans="1:31" s="51" customFormat="1" ht="11.5" x14ac:dyDescent="0.25">
      <c r="E368" s="69"/>
    </row>
    <row r="369" spans="4:31" s="51" customFormat="1" ht="11.5" x14ac:dyDescent="0.25">
      <c r="D369" s="70" t="s">
        <v>78</v>
      </c>
      <c r="E369" s="71" t="e">
        <f t="shared" ref="E369:U369" si="42">MIN(E$7:E$367)</f>
        <v>#REF!</v>
      </c>
      <c r="F369" s="72" t="e">
        <f t="shared" si="42"/>
        <v>#REF!</v>
      </c>
      <c r="G369" s="73" t="e">
        <f t="shared" si="42"/>
        <v>#REF!</v>
      </c>
      <c r="H369" s="73" t="e">
        <f t="shared" si="42"/>
        <v>#REF!</v>
      </c>
      <c r="I369" s="73" t="e">
        <f t="shared" si="42"/>
        <v>#REF!</v>
      </c>
      <c r="J369" s="73">
        <f t="shared" si="42"/>
        <v>-6685353.4000000004</v>
      </c>
      <c r="K369" s="73">
        <f t="shared" si="42"/>
        <v>-987534</v>
      </c>
      <c r="L369" s="73">
        <f t="shared" si="42"/>
        <v>0</v>
      </c>
      <c r="M369" s="73">
        <f t="shared" si="42"/>
        <v>0</v>
      </c>
      <c r="N369" s="73">
        <f t="shared" si="42"/>
        <v>0</v>
      </c>
      <c r="O369" s="73">
        <f t="shared" si="42"/>
        <v>0</v>
      </c>
      <c r="P369" s="73">
        <f t="shared" si="42"/>
        <v>0</v>
      </c>
      <c r="Q369" s="73">
        <f t="shared" si="42"/>
        <v>0</v>
      </c>
      <c r="R369" s="73" t="e">
        <f t="shared" si="42"/>
        <v>#REF!</v>
      </c>
      <c r="S369" s="73" t="e">
        <f t="shared" si="42"/>
        <v>#REF!</v>
      </c>
      <c r="T369" s="73" t="e">
        <f t="shared" si="42"/>
        <v>#REF!</v>
      </c>
      <c r="U369" s="73" t="e">
        <f t="shared" si="42"/>
        <v>#REF!</v>
      </c>
      <c r="W369" s="73" t="e">
        <f>MIN(W$7:W$367)</f>
        <v>#REF!</v>
      </c>
      <c r="X369" s="73">
        <f t="shared" ref="X369:AE369" si="43">MIN(X$7:X$367)</f>
        <v>41922</v>
      </c>
      <c r="Y369" s="73" t="e">
        <f t="shared" si="43"/>
        <v>#REF!</v>
      </c>
      <c r="Z369" s="73">
        <f t="shared" si="43"/>
        <v>30.24</v>
      </c>
      <c r="AA369" s="73">
        <f t="shared" si="43"/>
        <v>3733</v>
      </c>
      <c r="AB369" s="73">
        <f t="shared" si="43"/>
        <v>30.84</v>
      </c>
      <c r="AC369" s="73">
        <f t="shared" si="43"/>
        <v>1.85</v>
      </c>
      <c r="AD369" s="73">
        <f t="shared" si="43"/>
        <v>137</v>
      </c>
      <c r="AE369" s="73">
        <f t="shared" si="43"/>
        <v>1.8900000000000001</v>
      </c>
    </row>
    <row r="370" spans="4:31" s="51" customFormat="1" ht="11.5" x14ac:dyDescent="0.25">
      <c r="D370" s="74" t="s">
        <v>79</v>
      </c>
      <c r="E370" s="75" t="e">
        <f t="shared" ref="E370:U370" si="44">MAX(E$7:E$367)</f>
        <v>#REF!</v>
      </c>
      <c r="F370" s="76" t="e">
        <f t="shared" si="44"/>
        <v>#REF!</v>
      </c>
      <c r="G370" s="77" t="e">
        <f t="shared" si="44"/>
        <v>#REF!</v>
      </c>
      <c r="H370" s="77" t="e">
        <f t="shared" si="44"/>
        <v>#REF!</v>
      </c>
      <c r="I370" s="77" t="e">
        <f t="shared" si="44"/>
        <v>#REF!</v>
      </c>
      <c r="J370" s="77">
        <f t="shared" si="44"/>
        <v>-17829</v>
      </c>
      <c r="K370" s="77">
        <f t="shared" si="44"/>
        <v>0</v>
      </c>
      <c r="L370" s="77">
        <f t="shared" si="44"/>
        <v>3906409.5000000005</v>
      </c>
      <c r="M370" s="77">
        <f t="shared" si="44"/>
        <v>977625</v>
      </c>
      <c r="N370" s="77">
        <f t="shared" si="44"/>
        <v>1489055.4000000001</v>
      </c>
      <c r="O370" s="77">
        <f t="shared" si="44"/>
        <v>198268.2</v>
      </c>
      <c r="P370" s="77">
        <f t="shared" si="44"/>
        <v>4061200.4400000004</v>
      </c>
      <c r="Q370" s="77">
        <f t="shared" si="44"/>
        <v>4299002.3999999994</v>
      </c>
      <c r="R370" s="77" t="e">
        <f t="shared" si="44"/>
        <v>#REF!</v>
      </c>
      <c r="S370" s="77" t="e">
        <f t="shared" si="44"/>
        <v>#REF!</v>
      </c>
      <c r="T370" s="77" t="e">
        <f t="shared" si="44"/>
        <v>#REF!</v>
      </c>
      <c r="U370" s="77" t="e">
        <f t="shared" si="44"/>
        <v>#REF!</v>
      </c>
      <c r="W370" s="77" t="e">
        <f t="shared" ref="W370:AE370" si="45">MAX(W$7:W$367)</f>
        <v>#REF!</v>
      </c>
      <c r="X370" s="77">
        <f t="shared" si="45"/>
        <v>16168155</v>
      </c>
      <c r="Y370" s="77" t="e">
        <f t="shared" si="45"/>
        <v>#REF!</v>
      </c>
      <c r="Z370" s="77">
        <f t="shared" si="45"/>
        <v>104.99</v>
      </c>
      <c r="AA370" s="77">
        <f t="shared" si="45"/>
        <v>2042144</v>
      </c>
      <c r="AB370" s="77">
        <f t="shared" si="45"/>
        <v>107.08999999999999</v>
      </c>
      <c r="AC370" s="77">
        <f t="shared" si="45"/>
        <v>105.34</v>
      </c>
      <c r="AD370" s="77">
        <f t="shared" si="45"/>
        <v>2494962</v>
      </c>
      <c r="AE370" s="77">
        <f t="shared" si="45"/>
        <v>107.45</v>
      </c>
    </row>
    <row r="371" spans="4:31" s="51" customFormat="1" ht="11.5" x14ac:dyDescent="0.25">
      <c r="D371" s="74" t="s">
        <v>80</v>
      </c>
      <c r="E371" s="75" t="e">
        <f t="shared" ref="E371:U371" si="46">AVERAGE(E$7:E$367)</f>
        <v>#REF!</v>
      </c>
      <c r="F371" s="76" t="e">
        <f t="shared" si="46"/>
        <v>#REF!</v>
      </c>
      <c r="G371" s="77" t="e">
        <f t="shared" si="46"/>
        <v>#REF!</v>
      </c>
      <c r="H371" s="77" t="e">
        <f t="shared" si="46"/>
        <v>#REF!</v>
      </c>
      <c r="I371" s="77" t="e">
        <f t="shared" si="46"/>
        <v>#REF!</v>
      </c>
      <c r="J371" s="77">
        <f t="shared" si="46"/>
        <v>-407635.0135734072</v>
      </c>
      <c r="K371" s="77">
        <f t="shared" si="46"/>
        <v>-97792.092243767329</v>
      </c>
      <c r="L371" s="77">
        <f t="shared" si="46"/>
        <v>406112.35484764556</v>
      </c>
      <c r="M371" s="77">
        <f t="shared" si="46"/>
        <v>97628.400000000023</v>
      </c>
      <c r="N371" s="77">
        <f t="shared" si="46"/>
        <v>57312.174155124667</v>
      </c>
      <c r="O371" s="77">
        <f t="shared" si="46"/>
        <v>16708.905013850417</v>
      </c>
      <c r="P371" s="77">
        <f t="shared" si="46"/>
        <v>47044.271634348996</v>
      </c>
      <c r="Q371" s="77">
        <f t="shared" si="46"/>
        <v>134264.50969529091</v>
      </c>
      <c r="R371" s="77" t="e">
        <f t="shared" si="46"/>
        <v>#REF!</v>
      </c>
      <c r="S371" s="77" t="e">
        <f t="shared" si="46"/>
        <v>#REF!</v>
      </c>
      <c r="T371" s="77" t="e">
        <f t="shared" si="46"/>
        <v>#REF!</v>
      </c>
      <c r="U371" s="77" t="e">
        <f t="shared" si="46"/>
        <v>#REF!</v>
      </c>
      <c r="W371" s="77" t="e">
        <f t="shared" ref="W371:AE371" si="47">AVERAGE(W$7:W$367)</f>
        <v>#REF!</v>
      </c>
      <c r="X371" s="77">
        <f t="shared" si="47"/>
        <v>656848.29362880881</v>
      </c>
      <c r="Y371" s="77" t="e">
        <f t="shared" si="47"/>
        <v>#REF!</v>
      </c>
      <c r="Z371" s="77">
        <f t="shared" si="47"/>
        <v>55.907590027700863</v>
      </c>
      <c r="AA371" s="77">
        <f t="shared" si="47"/>
        <v>74374.343490304716</v>
      </c>
      <c r="AB371" s="77">
        <f t="shared" si="47"/>
        <v>57.026066481994491</v>
      </c>
      <c r="AC371" s="77">
        <f t="shared" si="47"/>
        <v>58.092603878116392</v>
      </c>
      <c r="AD371" s="77">
        <f t="shared" si="47"/>
        <v>81025.595567867029</v>
      </c>
      <c r="AE371" s="77">
        <f t="shared" si="47"/>
        <v>59.254570637119109</v>
      </c>
    </row>
    <row r="372" spans="4:31" s="51" customFormat="1" ht="11.5" x14ac:dyDescent="0.25">
      <c r="D372" s="74" t="s">
        <v>81</v>
      </c>
      <c r="E372" s="75" t="e">
        <f t="shared" ref="E372:U372" si="48">MEDIAN(E$7:E$367)</f>
        <v>#REF!</v>
      </c>
      <c r="F372" s="76" t="e">
        <f t="shared" si="48"/>
        <v>#REF!</v>
      </c>
      <c r="G372" s="77" t="e">
        <f t="shared" si="48"/>
        <v>#REF!</v>
      </c>
      <c r="H372" s="77" t="e">
        <f t="shared" si="48"/>
        <v>#REF!</v>
      </c>
      <c r="I372" s="77" t="e">
        <f t="shared" si="48"/>
        <v>#REF!</v>
      </c>
      <c r="J372" s="77">
        <f t="shared" si="48"/>
        <v>-268369.39999999997</v>
      </c>
      <c r="K372" s="77">
        <f t="shared" si="48"/>
        <v>-29415</v>
      </c>
      <c r="L372" s="77">
        <f t="shared" si="48"/>
        <v>243212</v>
      </c>
      <c r="M372" s="77">
        <f t="shared" si="48"/>
        <v>11766</v>
      </c>
      <c r="N372" s="77">
        <f t="shared" si="48"/>
        <v>27859.439999999999</v>
      </c>
      <c r="O372" s="77">
        <f t="shared" si="48"/>
        <v>0</v>
      </c>
      <c r="P372" s="77">
        <f t="shared" si="48"/>
        <v>1294.26</v>
      </c>
      <c r="Q372" s="77">
        <f t="shared" si="48"/>
        <v>0</v>
      </c>
      <c r="R372" s="77" t="e">
        <f t="shared" si="48"/>
        <v>#REF!</v>
      </c>
      <c r="S372" s="77" t="e">
        <f t="shared" si="48"/>
        <v>#REF!</v>
      </c>
      <c r="T372" s="77" t="e">
        <f t="shared" si="48"/>
        <v>#REF!</v>
      </c>
      <c r="U372" s="77" t="e">
        <f t="shared" si="48"/>
        <v>#REF!</v>
      </c>
      <c r="W372" s="77" t="e">
        <f t="shared" ref="W372:AE372" si="49">MEDIAN(W$7:W$367)</f>
        <v>#REF!</v>
      </c>
      <c r="X372" s="77">
        <f t="shared" si="49"/>
        <v>330775</v>
      </c>
      <c r="Y372" s="77" t="e">
        <f t="shared" si="49"/>
        <v>#REF!</v>
      </c>
      <c r="Z372" s="77">
        <f t="shared" si="49"/>
        <v>55.66</v>
      </c>
      <c r="AA372" s="77">
        <f t="shared" si="49"/>
        <v>35880</v>
      </c>
      <c r="AB372" s="77">
        <f t="shared" si="49"/>
        <v>56.769999999999996</v>
      </c>
      <c r="AC372" s="77">
        <f t="shared" si="49"/>
        <v>57.5</v>
      </c>
      <c r="AD372" s="77">
        <f t="shared" si="49"/>
        <v>35698</v>
      </c>
      <c r="AE372" s="77">
        <f t="shared" si="49"/>
        <v>58.65</v>
      </c>
    </row>
    <row r="373" spans="4:31" s="51" customFormat="1" ht="11.5" x14ac:dyDescent="0.25">
      <c r="D373" s="74" t="s">
        <v>82</v>
      </c>
      <c r="E373" s="75">
        <f t="shared" ref="E373:U373" si="50">COUNTIF(E$7:E$367,"&gt;0")</f>
        <v>335</v>
      </c>
      <c r="F373" s="78">
        <f t="shared" si="50"/>
        <v>335</v>
      </c>
      <c r="G373" s="79">
        <f t="shared" si="50"/>
        <v>335</v>
      </c>
      <c r="H373" s="79">
        <f t="shared" si="50"/>
        <v>162</v>
      </c>
      <c r="I373" s="79">
        <f t="shared" si="50"/>
        <v>335</v>
      </c>
      <c r="J373" s="79">
        <f t="shared" si="50"/>
        <v>0</v>
      </c>
      <c r="K373" s="79">
        <f t="shared" si="50"/>
        <v>0</v>
      </c>
      <c r="L373" s="79">
        <f t="shared" si="50"/>
        <v>359</v>
      </c>
      <c r="M373" s="79">
        <f t="shared" si="50"/>
        <v>225</v>
      </c>
      <c r="N373" s="79">
        <f t="shared" si="50"/>
        <v>336</v>
      </c>
      <c r="O373" s="79">
        <f t="shared" si="50"/>
        <v>75</v>
      </c>
      <c r="P373" s="79">
        <f t="shared" si="50"/>
        <v>182</v>
      </c>
      <c r="Q373" s="79">
        <f t="shared" si="50"/>
        <v>174</v>
      </c>
      <c r="R373" s="79">
        <f t="shared" si="50"/>
        <v>336</v>
      </c>
      <c r="S373" s="79">
        <f t="shared" si="50"/>
        <v>336</v>
      </c>
      <c r="T373" s="79">
        <f t="shared" si="50"/>
        <v>336</v>
      </c>
      <c r="U373" s="79">
        <f t="shared" si="50"/>
        <v>336</v>
      </c>
      <c r="W373" s="93">
        <f t="shared" ref="W373:AE373" si="51">COUNTIF(W$7:W$367,"&gt;0")</f>
        <v>359</v>
      </c>
      <c r="X373" s="93">
        <f t="shared" si="51"/>
        <v>361</v>
      </c>
      <c r="Y373" s="93">
        <f t="shared" si="51"/>
        <v>359</v>
      </c>
      <c r="Z373" s="93">
        <f t="shared" si="51"/>
        <v>361</v>
      </c>
      <c r="AA373" s="93">
        <f t="shared" si="51"/>
        <v>361</v>
      </c>
      <c r="AB373" s="93">
        <f t="shared" si="51"/>
        <v>361</v>
      </c>
      <c r="AC373" s="93">
        <f t="shared" si="51"/>
        <v>361</v>
      </c>
      <c r="AD373" s="93">
        <f t="shared" si="51"/>
        <v>361</v>
      </c>
      <c r="AE373" s="93">
        <f t="shared" si="51"/>
        <v>361</v>
      </c>
    </row>
    <row r="374" spans="4:31" s="51" customFormat="1" ht="11.5" x14ac:dyDescent="0.25">
      <c r="D374" s="80" t="s">
        <v>83</v>
      </c>
      <c r="E374" s="81" t="e">
        <f>SUM(E$7:E$367)</f>
        <v>#REF!</v>
      </c>
      <c r="F374" s="82"/>
      <c r="G374" s="83" t="e">
        <f t="shared" ref="G374:U374" si="52">SUM(G$7:G$367)</f>
        <v>#REF!</v>
      </c>
      <c r="H374" s="83" t="e">
        <f t="shared" si="52"/>
        <v>#REF!</v>
      </c>
      <c r="I374" s="83" t="e">
        <f t="shared" si="52"/>
        <v>#REF!</v>
      </c>
      <c r="J374" s="83">
        <f t="shared" si="52"/>
        <v>-147156239.90000001</v>
      </c>
      <c r="K374" s="83">
        <f t="shared" si="52"/>
        <v>-35302945.300000004</v>
      </c>
      <c r="L374" s="83">
        <f t="shared" si="52"/>
        <v>146606560.10000005</v>
      </c>
      <c r="M374" s="83">
        <f t="shared" si="52"/>
        <v>35243852.400000006</v>
      </c>
      <c r="N374" s="83">
        <f t="shared" si="52"/>
        <v>20689694.870000005</v>
      </c>
      <c r="O374" s="83">
        <f t="shared" si="52"/>
        <v>6031914.71</v>
      </c>
      <c r="P374" s="83">
        <f t="shared" si="52"/>
        <v>16982982.059999987</v>
      </c>
      <c r="Q374" s="83">
        <f t="shared" si="52"/>
        <v>48469488.000000015</v>
      </c>
      <c r="R374" s="83" t="e">
        <f t="shared" si="52"/>
        <v>#REF!</v>
      </c>
      <c r="S374" s="83" t="e">
        <f t="shared" si="52"/>
        <v>#REF!</v>
      </c>
      <c r="T374" s="83" t="e">
        <f t="shared" si="52"/>
        <v>#REF!</v>
      </c>
      <c r="U374" s="83" t="e">
        <f t="shared" si="52"/>
        <v>#REF!</v>
      </c>
      <c r="W374" s="83" t="e">
        <f t="shared" ref="W374:AE374" si="53">SUM(W$7:W$367)</f>
        <v>#REF!</v>
      </c>
      <c r="X374" s="83">
        <f t="shared" si="53"/>
        <v>237122234</v>
      </c>
      <c r="Y374" s="83" t="e">
        <f t="shared" si="53"/>
        <v>#REF!</v>
      </c>
      <c r="Z374" s="83">
        <f t="shared" si="53"/>
        <v>20182.64000000001</v>
      </c>
      <c r="AA374" s="83">
        <f t="shared" si="53"/>
        <v>26849138</v>
      </c>
      <c r="AB374" s="83">
        <f t="shared" si="53"/>
        <v>20586.410000000011</v>
      </c>
      <c r="AC374" s="83">
        <f t="shared" si="53"/>
        <v>20971.430000000018</v>
      </c>
      <c r="AD374" s="83">
        <f t="shared" si="53"/>
        <v>29250240</v>
      </c>
      <c r="AE374" s="83">
        <f t="shared" si="53"/>
        <v>21390.899999999998</v>
      </c>
    </row>
  </sheetData>
  <mergeCells count="2">
    <mergeCell ref="D2:U2"/>
    <mergeCell ref="W5:AE5"/>
  </mergeCells>
  <pageMargins left="0.14000000000000001" right="0.18" top="0.27" bottom="0.36" header="0.11" footer="0.04"/>
  <pageSetup scale="76" fitToWidth="2" fitToHeight="7" orientation="landscape" r:id="rId1"/>
  <headerFooter>
    <oddFooter>&amp;L(C) 2010 ISFIS/Larry Sigel&amp;CPage &amp;P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74"/>
  <sheetViews>
    <sheetView showGridLines="0" topLeftCell="K2" zoomScaleNormal="100" zoomScaleSheetLayoutView="75" workbookViewId="0">
      <pane ySplit="4570" topLeftCell="A360"/>
      <selection activeCell="W7" sqref="W7:W367"/>
      <selection pane="bottomLeft" activeCell="S360" sqref="S360"/>
    </sheetView>
  </sheetViews>
  <sheetFormatPr defaultColWidth="9.08984375" defaultRowHeight="13.5" x14ac:dyDescent="0.3"/>
  <cols>
    <col min="1" max="1" width="3.36328125" style="1" hidden="1" customWidth="1"/>
    <col min="2" max="2" width="5.36328125" style="1" hidden="1" customWidth="1"/>
    <col min="3" max="3" width="9.6328125" style="1" hidden="1" customWidth="1"/>
    <col min="4" max="4" width="25.90625" style="1" customWidth="1"/>
    <col min="5" max="5" width="16.6328125" style="2" customWidth="1"/>
    <col min="6" max="6" width="9.54296875" style="1" customWidth="1"/>
    <col min="7" max="7" width="17" style="1" customWidth="1"/>
    <col min="8" max="8" width="15.36328125" style="1" customWidth="1"/>
    <col min="9" max="9" width="16.90625" style="1" customWidth="1"/>
    <col min="10" max="10" width="16.08984375" style="1" customWidth="1"/>
    <col min="11" max="11" width="15.453125" style="1" customWidth="1"/>
    <col min="12" max="12" width="13.36328125" style="1" customWidth="1"/>
    <col min="13" max="13" width="12.90625" style="1" customWidth="1"/>
    <col min="14" max="14" width="11.54296875" style="1" customWidth="1"/>
    <col min="15" max="15" width="10.36328125" style="1" customWidth="1"/>
    <col min="16" max="16" width="13.90625" style="1" customWidth="1"/>
    <col min="17" max="17" width="14" style="1" customWidth="1"/>
    <col min="18" max="18" width="14.90625" style="1" customWidth="1"/>
    <col min="19" max="19" width="14.6328125" style="1" customWidth="1"/>
    <col min="20" max="20" width="14" style="1" customWidth="1"/>
    <col min="21" max="21" width="17" style="1" customWidth="1"/>
    <col min="22" max="22" width="9.08984375" style="1"/>
    <col min="23" max="23" width="11" style="1" customWidth="1"/>
    <col min="24" max="24" width="15.54296875" style="1" customWidth="1"/>
    <col min="25" max="25" width="11.453125" style="1" customWidth="1"/>
    <col min="26" max="26" width="10.54296875" style="1" customWidth="1"/>
    <col min="27" max="27" width="14.6328125" style="1" customWidth="1"/>
    <col min="28" max="28" width="9.90625" style="1" customWidth="1"/>
    <col min="29" max="29" width="10.6328125" style="1" customWidth="1"/>
    <col min="30" max="30" width="14.08984375" style="1" customWidth="1"/>
    <col min="31" max="31" width="10.08984375" style="1" customWidth="1"/>
    <col min="32" max="16384" width="9.08984375" style="1"/>
  </cols>
  <sheetData>
    <row r="1" spans="1:31" hidden="1" x14ac:dyDescent="0.3">
      <c r="F1" s="4">
        <v>0.02</v>
      </c>
      <c r="G1" s="1" t="e">
        <f>ROUND(#REF!*F1,0)</f>
        <v>#REF!</v>
      </c>
    </row>
    <row r="2" spans="1:31" ht="25.5" customHeight="1" x14ac:dyDescent="0.35">
      <c r="D2" s="327" t="s">
        <v>113</v>
      </c>
      <c r="E2" s="327"/>
      <c r="F2" s="327"/>
      <c r="G2" s="327"/>
      <c r="H2" s="327"/>
      <c r="I2" s="327"/>
      <c r="J2" s="327"/>
      <c r="K2" s="327"/>
      <c r="L2" s="327"/>
      <c r="M2" s="327"/>
      <c r="N2" s="327"/>
      <c r="O2" s="327"/>
      <c r="P2" s="327"/>
      <c r="Q2" s="327"/>
      <c r="R2" s="327"/>
      <c r="S2" s="327"/>
      <c r="T2" s="327"/>
      <c r="U2" s="327"/>
    </row>
    <row r="3" spans="1:31" ht="35.25" customHeight="1" x14ac:dyDescent="0.3">
      <c r="D3" s="42" t="e">
        <f>'FY2016 RPDC '!#REF!</f>
        <v>#REF!</v>
      </c>
      <c r="E3" s="43"/>
      <c r="F3" s="44"/>
      <c r="G3" s="42"/>
      <c r="H3" s="42"/>
      <c r="I3" s="42"/>
    </row>
    <row r="4" spans="1:31" ht="11.25" customHeight="1" x14ac:dyDescent="0.3">
      <c r="D4" s="42"/>
      <c r="E4" s="43"/>
      <c r="F4" s="44"/>
      <c r="G4" s="42"/>
      <c r="H4" s="42"/>
      <c r="I4" s="42"/>
      <c r="R4" s="129" t="s">
        <v>98</v>
      </c>
      <c r="S4" s="129" t="s">
        <v>99</v>
      </c>
      <c r="T4" s="129" t="s">
        <v>100</v>
      </c>
    </row>
    <row r="5" spans="1:31" x14ac:dyDescent="0.3">
      <c r="E5" s="94"/>
      <c r="F5" s="95"/>
      <c r="G5" s="95"/>
      <c r="H5" s="95"/>
      <c r="I5" s="95"/>
      <c r="R5" s="128">
        <f>InstrumentPanel!M2</f>
        <v>0.02</v>
      </c>
      <c r="S5" s="128">
        <f>R5</f>
        <v>0.02</v>
      </c>
      <c r="T5" s="128">
        <f>S5</f>
        <v>0.02</v>
      </c>
      <c r="W5" s="328" t="s">
        <v>105</v>
      </c>
      <c r="X5" s="329"/>
      <c r="Y5" s="329"/>
      <c r="Z5" s="329"/>
      <c r="AA5" s="329"/>
      <c r="AB5" s="329"/>
      <c r="AC5" s="329"/>
      <c r="AD5" s="329"/>
      <c r="AE5" s="330"/>
    </row>
    <row r="6" spans="1:31" s="48" customFormat="1" ht="34.5" x14ac:dyDescent="0.25">
      <c r="D6" s="49" t="s">
        <v>0</v>
      </c>
      <c r="E6" s="50" t="s">
        <v>95</v>
      </c>
      <c r="F6" s="84" t="s">
        <v>73</v>
      </c>
      <c r="G6" s="84" t="s">
        <v>76</v>
      </c>
      <c r="H6" s="84" t="s">
        <v>74</v>
      </c>
      <c r="I6" s="84" t="s">
        <v>75</v>
      </c>
      <c r="J6" s="50" t="s">
        <v>86</v>
      </c>
      <c r="K6" s="50" t="s">
        <v>87</v>
      </c>
      <c r="L6" s="50" t="s">
        <v>88</v>
      </c>
      <c r="M6" s="50" t="s">
        <v>89</v>
      </c>
      <c r="N6" s="50" t="s">
        <v>90</v>
      </c>
      <c r="O6" s="50" t="s">
        <v>91</v>
      </c>
      <c r="P6" s="50" t="s">
        <v>92</v>
      </c>
      <c r="Q6" s="50" t="s">
        <v>93</v>
      </c>
      <c r="R6" s="50" t="s">
        <v>94</v>
      </c>
      <c r="S6" s="50" t="s">
        <v>96</v>
      </c>
      <c r="T6" s="50" t="s">
        <v>97</v>
      </c>
      <c r="U6" s="50" t="s">
        <v>83</v>
      </c>
      <c r="W6" s="84" t="s">
        <v>101</v>
      </c>
      <c r="X6" s="84" t="s">
        <v>106</v>
      </c>
      <c r="Y6" s="84" t="s">
        <v>107</v>
      </c>
      <c r="Z6" s="84" t="s">
        <v>102</v>
      </c>
      <c r="AA6" s="84" t="s">
        <v>108</v>
      </c>
      <c r="AB6" s="84" t="s">
        <v>109</v>
      </c>
      <c r="AC6" s="84" t="s">
        <v>103</v>
      </c>
      <c r="AD6" s="84" t="s">
        <v>110</v>
      </c>
      <c r="AE6" s="84" t="s">
        <v>104</v>
      </c>
    </row>
    <row r="7" spans="1:31" s="51" customFormat="1" ht="11.5" x14ac:dyDescent="0.25">
      <c r="A7" s="51">
        <f>'FY2016 RPDC '!A8</f>
        <v>1</v>
      </c>
      <c r="B7" s="51">
        <f>'FY2016 RPDC '!B8</f>
        <v>18</v>
      </c>
      <c r="C7" s="51">
        <f>'FY2016 RPDC '!C8</f>
        <v>18</v>
      </c>
      <c r="D7" s="52" t="str">
        <f>'FY2016 RPDC '!D8</f>
        <v>ADAIR-CASEY</v>
      </c>
      <c r="E7" s="53">
        <f>'FY2016 RPDC '!J8</f>
        <v>327.3</v>
      </c>
      <c r="F7" s="85">
        <f>'FY2016 RPDC '!K8</f>
        <v>6446</v>
      </c>
      <c r="G7" s="85">
        <f>'FY2016 RPDC '!L8</f>
        <v>2109775.8000000003</v>
      </c>
      <c r="H7" s="85">
        <f>'FY2016 RPDC '!M8</f>
        <v>1724.1399999996647</v>
      </c>
      <c r="I7" s="86">
        <f>'FY2016 RPDC '!N8</f>
        <v>2111499.94</v>
      </c>
      <c r="J7" s="59">
        <v>-205905</v>
      </c>
      <c r="K7" s="58">
        <v>-17649</v>
      </c>
      <c r="L7" s="85">
        <v>76479</v>
      </c>
      <c r="M7" s="85">
        <v>0</v>
      </c>
      <c r="N7" s="85">
        <f>RealAuthFY10!N7</f>
        <v>0</v>
      </c>
      <c r="O7" s="85">
        <f>RealAuthFY10!O7</f>
        <v>57680</v>
      </c>
      <c r="P7" s="85">
        <v>0</v>
      </c>
      <c r="Q7" s="203">
        <v>95304.599999999991</v>
      </c>
      <c r="R7" s="58">
        <f>IF(X7&gt;Y7*$E7,X7,Y7*$E7)</f>
        <v>193220</v>
      </c>
      <c r="S7" s="58">
        <f>IF(AA7&gt;AB7*$E7,AA7,AB7*$E7)</f>
        <v>18861</v>
      </c>
      <c r="T7" s="58">
        <f>IF(AD7&gt;AE7*$E7,AD7,AE7*$E7)</f>
        <v>20886</v>
      </c>
      <c r="U7" s="55">
        <f>SUM(I7:T7)</f>
        <v>2350376.54</v>
      </c>
      <c r="V7" s="206"/>
      <c r="W7" s="207">
        <v>549.70000000000005</v>
      </c>
      <c r="X7" s="208">
        <v>193220</v>
      </c>
      <c r="Y7" s="203">
        <f>ROUND(W7*R$5,2)+W7</f>
        <v>560.69000000000005</v>
      </c>
      <c r="Z7" s="209">
        <v>53.66</v>
      </c>
      <c r="AA7" s="208">
        <v>18861</v>
      </c>
      <c r="AB7" s="203">
        <f>ROUND(Z7*S$5,2)+Z7</f>
        <v>54.73</v>
      </c>
      <c r="AC7" s="209">
        <v>59.42</v>
      </c>
      <c r="AD7" s="208">
        <v>20886</v>
      </c>
      <c r="AE7" s="203">
        <f>ROUND(AC7*T$5,2)+AC7</f>
        <v>60.61</v>
      </c>
    </row>
    <row r="8" spans="1:31" s="51" customFormat="1" ht="11.5" x14ac:dyDescent="0.25">
      <c r="A8" s="51">
        <f>'FY2016 RPDC '!A9</f>
        <v>2</v>
      </c>
      <c r="B8" s="51">
        <f>'FY2016 RPDC '!B9</f>
        <v>27</v>
      </c>
      <c r="C8" s="51">
        <f>'FY2016 RPDC '!C9</f>
        <v>27</v>
      </c>
      <c r="D8" s="56" t="str">
        <f>'FY2016 RPDC '!D9</f>
        <v>ADEL-DESOTO-MINBURN</v>
      </c>
      <c r="E8" s="97">
        <f>'FY2016 RPDC '!J9</f>
        <v>1529.5</v>
      </c>
      <c r="F8" s="87">
        <f>'FY2016 RPDC '!K9</f>
        <v>6466</v>
      </c>
      <c r="G8" s="87">
        <f>'FY2016 RPDC '!L9</f>
        <v>9889747</v>
      </c>
      <c r="H8" s="87">
        <f>'FY2016 RPDC '!M9</f>
        <v>0</v>
      </c>
      <c r="I8" s="88">
        <f>'FY2016 RPDC '!N9</f>
        <v>9889747</v>
      </c>
      <c r="J8" s="59">
        <v>-461614.60000000003</v>
      </c>
      <c r="K8" s="58">
        <v>-23612</v>
      </c>
      <c r="L8" s="57">
        <v>968682.29999999993</v>
      </c>
      <c r="M8" s="201">
        <v>23612</v>
      </c>
      <c r="N8" s="57">
        <f>RealAuthFY10!N8</f>
        <v>13023</v>
      </c>
      <c r="O8" s="201">
        <f>RealAuthFY10!O8</f>
        <v>0</v>
      </c>
      <c r="P8" s="59">
        <v>3895.98</v>
      </c>
      <c r="Q8" s="59">
        <v>0</v>
      </c>
      <c r="R8" s="58">
        <f t="shared" ref="R8:R71" si="0">IF(X8&gt;Y8*$E8,X8,Y8*$E8)</f>
        <v>793106.92999999993</v>
      </c>
      <c r="S8" s="59">
        <f t="shared" ref="S8:S71" si="1">IF(AA8&gt;AB8*$E8,AA8,AB8*$E8)</f>
        <v>85147.264999999999</v>
      </c>
      <c r="T8" s="58">
        <f t="shared" ref="T8:T71" si="2">IF(AD8&gt;AE8*$E8,AD8,AE8*$E8)</f>
        <v>87839.184999999998</v>
      </c>
      <c r="U8" s="59">
        <f t="shared" ref="U8:U71" si="3">SUM(I8:T8)</f>
        <v>11379827.060000002</v>
      </c>
      <c r="V8" s="206"/>
      <c r="W8" s="210">
        <v>508.37</v>
      </c>
      <c r="X8" s="211">
        <v>709583</v>
      </c>
      <c r="Y8" s="212">
        <f t="shared" ref="Y8:Y71" si="4">ROUND(W8*R$5,2)+W8</f>
        <v>518.54</v>
      </c>
      <c r="Z8" s="213">
        <v>54.58</v>
      </c>
      <c r="AA8" s="58">
        <v>76183</v>
      </c>
      <c r="AB8" s="212">
        <f t="shared" ref="AB8:AB71" si="5">ROUND(Z8*S$5,2)+Z8</f>
        <v>55.67</v>
      </c>
      <c r="AC8" s="214">
        <v>56.3</v>
      </c>
      <c r="AD8" s="213">
        <v>78584</v>
      </c>
      <c r="AE8" s="212">
        <f t="shared" ref="AE8:AE71" si="6">ROUND(AC8*T$5,2)+AC8</f>
        <v>57.43</v>
      </c>
    </row>
    <row r="9" spans="1:31" s="51" customFormat="1" ht="11.5" x14ac:dyDescent="0.25">
      <c r="A9" s="51">
        <f>'FY2016 RPDC '!A10</f>
        <v>3</v>
      </c>
      <c r="B9" s="51">
        <f>'FY2016 RPDC '!B10</f>
        <v>9</v>
      </c>
      <c r="C9" s="51">
        <f>'FY2016 RPDC '!C10</f>
        <v>9</v>
      </c>
      <c r="D9" s="56" t="str">
        <f>'FY2016 RPDC '!D10</f>
        <v>AGWSR</v>
      </c>
      <c r="E9" s="97">
        <f>'FY2016 RPDC '!J10</f>
        <v>623.5</v>
      </c>
      <c r="F9" s="87">
        <f>'FY2016 RPDC '!K10</f>
        <v>6556</v>
      </c>
      <c r="G9" s="87">
        <f>'FY2016 RPDC '!L10</f>
        <v>4087666</v>
      </c>
      <c r="H9" s="87">
        <f>'FY2016 RPDC '!M10</f>
        <v>0</v>
      </c>
      <c r="I9" s="88">
        <f>'FY2016 RPDC '!N10</f>
        <v>4087666</v>
      </c>
      <c r="J9" s="59">
        <v>-641850.29999999993</v>
      </c>
      <c r="K9" s="58">
        <v>-5993</v>
      </c>
      <c r="L9" s="57">
        <v>229531.9</v>
      </c>
      <c r="M9" s="201">
        <v>0</v>
      </c>
      <c r="N9" s="57">
        <f>RealAuthFY10!N9</f>
        <v>32270.22</v>
      </c>
      <c r="O9" s="201">
        <f>RealAuthFY10!O9</f>
        <v>0</v>
      </c>
      <c r="P9" s="59">
        <v>6592.3</v>
      </c>
      <c r="Q9" s="59">
        <v>0</v>
      </c>
      <c r="R9" s="58">
        <f t="shared" si="0"/>
        <v>347405</v>
      </c>
      <c r="S9" s="59">
        <f t="shared" si="1"/>
        <v>37179</v>
      </c>
      <c r="T9" s="58">
        <f t="shared" si="2"/>
        <v>31209</v>
      </c>
      <c r="U9" s="59">
        <f t="shared" si="3"/>
        <v>4124010.12</v>
      </c>
      <c r="V9" s="206"/>
      <c r="W9" s="210">
        <v>524.86</v>
      </c>
      <c r="X9" s="211">
        <v>347405</v>
      </c>
      <c r="Y9" s="212">
        <f t="shared" si="4"/>
        <v>535.36</v>
      </c>
      <c r="Z9" s="213">
        <v>56.17</v>
      </c>
      <c r="AA9" s="58">
        <v>37179</v>
      </c>
      <c r="AB9" s="212">
        <f t="shared" si="5"/>
        <v>57.29</v>
      </c>
      <c r="AC9" s="214">
        <v>47.15</v>
      </c>
      <c r="AD9" s="213">
        <v>31209</v>
      </c>
      <c r="AE9" s="212">
        <f t="shared" si="6"/>
        <v>48.089999999999996</v>
      </c>
    </row>
    <row r="10" spans="1:31" s="51" customFormat="1" ht="11.5" x14ac:dyDescent="0.25">
      <c r="A10" s="51">
        <f>'FY2016 RPDC '!A11</f>
        <v>4</v>
      </c>
      <c r="B10" s="51">
        <f>'FY2016 RPDC '!B11</f>
        <v>441</v>
      </c>
      <c r="C10" s="51">
        <f>'FY2016 RPDC '!C11</f>
        <v>441</v>
      </c>
      <c r="D10" s="56" t="str">
        <f>'FY2016 RPDC '!D11</f>
        <v>A-H-S-T</v>
      </c>
      <c r="E10" s="97">
        <f>'FY2016 RPDC '!J11</f>
        <v>612.29999999999995</v>
      </c>
      <c r="F10" s="87">
        <f>'FY2016 RPDC '!K11</f>
        <v>6503</v>
      </c>
      <c r="G10" s="87">
        <f>'FY2016 RPDC '!L11</f>
        <v>3981786.9</v>
      </c>
      <c r="H10" s="87">
        <f>'FY2016 RPDC '!M11</f>
        <v>0</v>
      </c>
      <c r="I10" s="88">
        <f>'FY2016 RPDC '!N11</f>
        <v>3981786.9</v>
      </c>
      <c r="J10" s="59">
        <v>-671220</v>
      </c>
      <c r="K10" s="58">
        <v>-35640</v>
      </c>
      <c r="L10" s="57">
        <v>112860</v>
      </c>
      <c r="M10" s="201">
        <v>0</v>
      </c>
      <c r="N10" s="57">
        <f>RealAuthFY10!N10</f>
        <v>20504</v>
      </c>
      <c r="O10" s="201">
        <f>RealAuthFY10!O10</f>
        <v>154712</v>
      </c>
      <c r="P10" s="59">
        <v>0</v>
      </c>
      <c r="Q10" s="59">
        <v>85536</v>
      </c>
      <c r="R10" s="58">
        <f t="shared" si="0"/>
        <v>297110</v>
      </c>
      <c r="S10" s="59">
        <f t="shared" si="1"/>
        <v>30057</v>
      </c>
      <c r="T10" s="58">
        <f t="shared" si="2"/>
        <v>31683</v>
      </c>
      <c r="U10" s="59">
        <f t="shared" si="3"/>
        <v>4007388.9</v>
      </c>
      <c r="V10" s="206"/>
      <c r="W10" s="210">
        <v>447.59</v>
      </c>
      <c r="X10" s="211">
        <v>297110</v>
      </c>
      <c r="Y10" s="212">
        <f t="shared" si="4"/>
        <v>456.53999999999996</v>
      </c>
      <c r="Z10" s="213">
        <v>45.28</v>
      </c>
      <c r="AA10" s="58">
        <v>30057</v>
      </c>
      <c r="AB10" s="212">
        <f t="shared" si="5"/>
        <v>46.19</v>
      </c>
      <c r="AC10" s="214">
        <v>47.73</v>
      </c>
      <c r="AD10" s="213">
        <v>31683</v>
      </c>
      <c r="AE10" s="212">
        <f t="shared" si="6"/>
        <v>48.68</v>
      </c>
    </row>
    <row r="11" spans="1:31" s="51" customFormat="1" ht="11.5" x14ac:dyDescent="0.25">
      <c r="A11" s="51">
        <f>'FY2016 RPDC '!A12</f>
        <v>5</v>
      </c>
      <c r="B11" s="51">
        <f>'FY2016 RPDC '!B12</f>
        <v>63</v>
      </c>
      <c r="C11" s="51">
        <f>'FY2016 RPDC '!C12</f>
        <v>63</v>
      </c>
      <c r="D11" s="60" t="str">
        <f>'FY2016 RPDC '!D12</f>
        <v>AKRON-WESTFIELD</v>
      </c>
      <c r="E11" s="100">
        <f>'FY2016 RPDC '!J12</f>
        <v>498.5</v>
      </c>
      <c r="F11" s="89">
        <f>'FY2016 RPDC '!K12</f>
        <v>6497</v>
      </c>
      <c r="G11" s="89">
        <f>'FY2016 RPDC '!L12</f>
        <v>3238754.5</v>
      </c>
      <c r="H11" s="89">
        <f>'FY2016 RPDC '!M12</f>
        <v>131453.89999999991</v>
      </c>
      <c r="I11" s="90">
        <f>'FY2016 RPDC '!N12</f>
        <v>3370208.4</v>
      </c>
      <c r="J11" s="63">
        <v>-213624</v>
      </c>
      <c r="K11" s="62">
        <v>-11868</v>
      </c>
      <c r="L11" s="61">
        <v>243294</v>
      </c>
      <c r="M11" s="220">
        <v>0</v>
      </c>
      <c r="N11" s="61">
        <f>RealAuthFY10!N11</f>
        <v>0</v>
      </c>
      <c r="O11" s="220">
        <f>RealAuthFY10!O11</f>
        <v>0</v>
      </c>
      <c r="P11" s="63">
        <v>0</v>
      </c>
      <c r="Q11" s="63">
        <v>0</v>
      </c>
      <c r="R11" s="62">
        <f t="shared" si="0"/>
        <v>288269</v>
      </c>
      <c r="S11" s="63">
        <f t="shared" si="1"/>
        <v>33063</v>
      </c>
      <c r="T11" s="62">
        <f t="shared" si="2"/>
        <v>31271</v>
      </c>
      <c r="U11" s="63">
        <f t="shared" si="3"/>
        <v>3740613.4</v>
      </c>
      <c r="V11" s="221"/>
      <c r="W11" s="222">
        <v>538.82000000000005</v>
      </c>
      <c r="X11" s="223">
        <v>288269</v>
      </c>
      <c r="Y11" s="224">
        <f t="shared" si="4"/>
        <v>549.6</v>
      </c>
      <c r="Z11" s="225">
        <v>61.8</v>
      </c>
      <c r="AA11" s="62">
        <v>33063</v>
      </c>
      <c r="AB11" s="224">
        <f t="shared" si="5"/>
        <v>63.04</v>
      </c>
      <c r="AC11" s="226">
        <v>58.45</v>
      </c>
      <c r="AD11" s="225">
        <v>31271</v>
      </c>
      <c r="AE11" s="224">
        <f t="shared" si="6"/>
        <v>59.620000000000005</v>
      </c>
    </row>
    <row r="12" spans="1:31" s="51" customFormat="1" ht="11.5" x14ac:dyDescent="0.25">
      <c r="A12" s="51">
        <f>'FY2016 RPDC '!A13</f>
        <v>6</v>
      </c>
      <c r="B12" s="51">
        <f>'FY2016 RPDC '!B13</f>
        <v>72</v>
      </c>
      <c r="C12" s="51">
        <f>'FY2016 RPDC '!C13</f>
        <v>72</v>
      </c>
      <c r="D12" s="56" t="str">
        <f>'FY2016 RPDC '!D13</f>
        <v>ALBERT CITY-TRUESDALE</v>
      </c>
      <c r="E12" s="97">
        <f>'FY2016 RPDC '!J13</f>
        <v>203</v>
      </c>
      <c r="F12" s="87">
        <f>'FY2016 RPDC '!K13</f>
        <v>6527</v>
      </c>
      <c r="G12" s="87">
        <f>'FY2016 RPDC '!L13</f>
        <v>1324981</v>
      </c>
      <c r="H12" s="87">
        <f>'FY2016 RPDC '!M13</f>
        <v>0</v>
      </c>
      <c r="I12" s="88">
        <f>'FY2016 RPDC '!N13</f>
        <v>1324981</v>
      </c>
      <c r="J12" s="59">
        <v>-294025.2</v>
      </c>
      <c r="K12" s="58">
        <v>-562405.19999999995</v>
      </c>
      <c r="L12" s="57">
        <v>29820</v>
      </c>
      <c r="M12" s="201">
        <v>0</v>
      </c>
      <c r="N12" s="57">
        <f>RealAuthFY10!N12</f>
        <v>2515.0700000000002</v>
      </c>
      <c r="O12" s="201">
        <f>RealAuthFY10!O12</f>
        <v>0</v>
      </c>
      <c r="P12" s="59">
        <v>0</v>
      </c>
      <c r="Q12" s="59">
        <v>0</v>
      </c>
      <c r="R12" s="58">
        <f t="shared" si="0"/>
        <v>100020</v>
      </c>
      <c r="S12" s="59">
        <f t="shared" si="1"/>
        <v>7910</v>
      </c>
      <c r="T12" s="58">
        <f t="shared" si="2"/>
        <v>8093</v>
      </c>
      <c r="U12" s="59">
        <f t="shared" si="3"/>
        <v>616908.67000000016</v>
      </c>
      <c r="V12" s="206"/>
      <c r="W12" s="210">
        <v>416.75</v>
      </c>
      <c r="X12" s="211">
        <v>100020</v>
      </c>
      <c r="Y12" s="212">
        <f t="shared" si="4"/>
        <v>425.09</v>
      </c>
      <c r="Z12" s="213">
        <v>32.96</v>
      </c>
      <c r="AA12" s="58">
        <v>7910</v>
      </c>
      <c r="AB12" s="212">
        <f t="shared" si="5"/>
        <v>33.619999999999997</v>
      </c>
      <c r="AC12" s="214">
        <v>33.72</v>
      </c>
      <c r="AD12" s="213">
        <v>8093</v>
      </c>
      <c r="AE12" s="212">
        <f t="shared" si="6"/>
        <v>34.39</v>
      </c>
    </row>
    <row r="13" spans="1:31" s="51" customFormat="1" ht="11.5" x14ac:dyDescent="0.25">
      <c r="A13" s="51">
        <f>'FY2016 RPDC '!A14</f>
        <v>7</v>
      </c>
      <c r="B13" s="51">
        <f>'FY2016 RPDC '!B14</f>
        <v>81</v>
      </c>
      <c r="C13" s="51">
        <f>'FY2016 RPDC '!C14</f>
        <v>81</v>
      </c>
      <c r="D13" s="56" t="str">
        <f>'FY2016 RPDC '!D14</f>
        <v>ALBIA</v>
      </c>
      <c r="E13" s="97">
        <f>'FY2016 RPDC '!J14</f>
        <v>1201.9000000000001</v>
      </c>
      <c r="F13" s="87">
        <f>'FY2016 RPDC '!K14</f>
        <v>6446</v>
      </c>
      <c r="G13" s="87">
        <f>'FY2016 RPDC '!L14</f>
        <v>7747447.4000000004</v>
      </c>
      <c r="H13" s="87">
        <f>'FY2016 RPDC '!M14</f>
        <v>0</v>
      </c>
      <c r="I13" s="88">
        <f>'FY2016 RPDC '!N14</f>
        <v>7747447.4000000004</v>
      </c>
      <c r="J13" s="59">
        <v>-423576</v>
      </c>
      <c r="K13" s="58">
        <v>-23532</v>
      </c>
      <c r="L13" s="57">
        <v>177666.6</v>
      </c>
      <c r="M13" s="201">
        <v>17649</v>
      </c>
      <c r="N13" s="57">
        <f>RealAuthFY10!N13</f>
        <v>27513.359999999997</v>
      </c>
      <c r="O13" s="201">
        <f>RealAuthFY10!O13</f>
        <v>0</v>
      </c>
      <c r="P13" s="59">
        <v>15531.12</v>
      </c>
      <c r="Q13" s="59">
        <v>176490</v>
      </c>
      <c r="R13" s="58">
        <f t="shared" si="0"/>
        <v>592368.43400000001</v>
      </c>
      <c r="S13" s="59">
        <f t="shared" si="1"/>
        <v>68832.812999999995</v>
      </c>
      <c r="T13" s="58">
        <f t="shared" si="2"/>
        <v>65299.227000000006</v>
      </c>
      <c r="U13" s="59">
        <f t="shared" si="3"/>
        <v>8441689.9540000018</v>
      </c>
      <c r="V13" s="206"/>
      <c r="W13" s="210">
        <v>483.2</v>
      </c>
      <c r="X13" s="211">
        <v>578777</v>
      </c>
      <c r="Y13" s="212">
        <f t="shared" si="4"/>
        <v>492.86</v>
      </c>
      <c r="Z13" s="213">
        <v>56.15</v>
      </c>
      <c r="AA13" s="58">
        <v>67256</v>
      </c>
      <c r="AB13" s="212">
        <f t="shared" si="5"/>
        <v>57.269999999999996</v>
      </c>
      <c r="AC13" s="214">
        <v>53.26</v>
      </c>
      <c r="AD13" s="213">
        <v>63795</v>
      </c>
      <c r="AE13" s="212">
        <f t="shared" si="6"/>
        <v>54.33</v>
      </c>
    </row>
    <row r="14" spans="1:31" s="51" customFormat="1" ht="11.5" x14ac:dyDescent="0.25">
      <c r="A14" s="51">
        <f>'FY2016 RPDC '!A15</f>
        <v>8</v>
      </c>
      <c r="B14" s="51">
        <f>'FY2016 RPDC '!B15</f>
        <v>99</v>
      </c>
      <c r="C14" s="51">
        <f>'FY2016 RPDC '!C15</f>
        <v>99</v>
      </c>
      <c r="D14" s="56" t="str">
        <f>'FY2016 RPDC '!D15</f>
        <v>ALBURNETT</v>
      </c>
      <c r="E14" s="97">
        <f>'FY2016 RPDC '!J15</f>
        <v>523.70000000000005</v>
      </c>
      <c r="F14" s="87">
        <f>'FY2016 RPDC '!K15</f>
        <v>6446</v>
      </c>
      <c r="G14" s="87">
        <f>'FY2016 RPDC '!L15</f>
        <v>3375770.2</v>
      </c>
      <c r="H14" s="87">
        <f>'FY2016 RPDC '!M15</f>
        <v>125179.66999999993</v>
      </c>
      <c r="I14" s="88">
        <f>'FY2016 RPDC '!N15</f>
        <v>3500949.87</v>
      </c>
      <c r="J14" s="59">
        <v>-372982.2</v>
      </c>
      <c r="K14" s="58">
        <v>-52947</v>
      </c>
      <c r="L14" s="57">
        <v>788322</v>
      </c>
      <c r="M14" s="201">
        <v>0</v>
      </c>
      <c r="N14" s="57">
        <f>RealAuthFY10!N14</f>
        <v>8652</v>
      </c>
      <c r="O14" s="201">
        <f>RealAuthFY10!O14</f>
        <v>0</v>
      </c>
      <c r="P14" s="59">
        <v>0</v>
      </c>
      <c r="Q14" s="59">
        <v>0</v>
      </c>
      <c r="R14" s="58">
        <f t="shared" si="0"/>
        <v>288982</v>
      </c>
      <c r="S14" s="59">
        <f t="shared" si="1"/>
        <v>33452</v>
      </c>
      <c r="T14" s="58">
        <f t="shared" si="2"/>
        <v>26537</v>
      </c>
      <c r="U14" s="59">
        <f t="shared" si="3"/>
        <v>4220965.67</v>
      </c>
      <c r="V14" s="206"/>
      <c r="W14" s="210">
        <v>504.42</v>
      </c>
      <c r="X14" s="211">
        <v>288982</v>
      </c>
      <c r="Y14" s="212">
        <f t="shared" si="4"/>
        <v>514.51</v>
      </c>
      <c r="Z14" s="213">
        <v>58.39</v>
      </c>
      <c r="AA14" s="58">
        <v>33452</v>
      </c>
      <c r="AB14" s="212">
        <f t="shared" si="5"/>
        <v>59.56</v>
      </c>
      <c r="AC14" s="214">
        <v>46.32</v>
      </c>
      <c r="AD14" s="213">
        <v>26537</v>
      </c>
      <c r="AE14" s="212">
        <f t="shared" si="6"/>
        <v>47.25</v>
      </c>
    </row>
    <row r="15" spans="1:31" s="51" customFormat="1" ht="11.5" x14ac:dyDescent="0.25">
      <c r="A15" s="51">
        <f>'FY2016 RPDC '!A16</f>
        <v>9</v>
      </c>
      <c r="B15" s="51">
        <f>'FY2016 RPDC '!B16</f>
        <v>108</v>
      </c>
      <c r="C15" s="51">
        <f>'FY2016 RPDC '!C16</f>
        <v>108</v>
      </c>
      <c r="D15" s="56" t="str">
        <f>'FY2016 RPDC '!D16</f>
        <v>ALDEN</v>
      </c>
      <c r="E15" s="97">
        <f>'FY2016 RPDC '!J16</f>
        <v>258</v>
      </c>
      <c r="F15" s="87">
        <f>'FY2016 RPDC '!K16</f>
        <v>6446</v>
      </c>
      <c r="G15" s="87">
        <f>'FY2016 RPDC '!L16</f>
        <v>1663068</v>
      </c>
      <c r="H15" s="87">
        <f>'FY2016 RPDC '!M16</f>
        <v>13144.159999999916</v>
      </c>
      <c r="I15" s="88">
        <f>'FY2016 RPDC '!N16</f>
        <v>1676212.16</v>
      </c>
      <c r="J15" s="59">
        <v>-282972.3</v>
      </c>
      <c r="K15" s="58">
        <v>-538882.79999999993</v>
      </c>
      <c r="L15" s="57">
        <v>105894</v>
      </c>
      <c r="M15" s="201">
        <v>405927</v>
      </c>
      <c r="N15" s="57">
        <f>RealAuthFY10!N15</f>
        <v>69389.039999999994</v>
      </c>
      <c r="O15" s="201">
        <f>RealAuthFY10!O15</f>
        <v>46144</v>
      </c>
      <c r="P15" s="59">
        <v>0</v>
      </c>
      <c r="Q15" s="59">
        <v>77655.599999999991</v>
      </c>
      <c r="R15" s="58">
        <f t="shared" si="0"/>
        <v>142343.76</v>
      </c>
      <c r="S15" s="59">
        <f t="shared" si="1"/>
        <v>13119.300000000001</v>
      </c>
      <c r="T15" s="58">
        <f t="shared" si="2"/>
        <v>17665.259999999998</v>
      </c>
      <c r="U15" s="59">
        <f t="shared" si="3"/>
        <v>1732495.0200000003</v>
      </c>
      <c r="V15" s="206"/>
      <c r="W15" s="210">
        <v>540.9</v>
      </c>
      <c r="X15" s="211">
        <v>139552</v>
      </c>
      <c r="Y15" s="212">
        <f t="shared" si="4"/>
        <v>551.72</v>
      </c>
      <c r="Z15" s="213">
        <v>49.85</v>
      </c>
      <c r="AA15" s="58">
        <v>12861</v>
      </c>
      <c r="AB15" s="212">
        <f t="shared" si="5"/>
        <v>50.85</v>
      </c>
      <c r="AC15" s="214">
        <v>67.13</v>
      </c>
      <c r="AD15" s="213">
        <v>17320</v>
      </c>
      <c r="AE15" s="212">
        <f t="shared" si="6"/>
        <v>68.47</v>
      </c>
    </row>
    <row r="16" spans="1:31" s="51" customFormat="1" ht="11.5" x14ac:dyDescent="0.25">
      <c r="A16" s="51">
        <f>'FY2016 RPDC '!A17</f>
        <v>10</v>
      </c>
      <c r="B16" s="51">
        <f>'FY2016 RPDC '!B17</f>
        <v>126</v>
      </c>
      <c r="C16" s="51">
        <f>'FY2016 RPDC '!C17</f>
        <v>126</v>
      </c>
      <c r="D16" s="60" t="str">
        <f>'FY2016 RPDC '!D17</f>
        <v>ALGONA</v>
      </c>
      <c r="E16" s="100">
        <f>'FY2016 RPDC '!J17</f>
        <v>1312.5</v>
      </c>
      <c r="F16" s="89">
        <f>'FY2016 RPDC '!K17</f>
        <v>6479</v>
      </c>
      <c r="G16" s="89">
        <f>'FY2016 RPDC '!L17</f>
        <v>8503687.5</v>
      </c>
      <c r="H16" s="89">
        <f>'FY2016 RPDC '!M17</f>
        <v>54604.060000000522</v>
      </c>
      <c r="I16" s="90">
        <f>'FY2016 RPDC '!N17</f>
        <v>8558291.5600000005</v>
      </c>
      <c r="J16" s="63">
        <v>-307840</v>
      </c>
      <c r="K16" s="62">
        <v>-47360</v>
      </c>
      <c r="L16" s="61">
        <v>692640</v>
      </c>
      <c r="M16" s="220">
        <v>100640</v>
      </c>
      <c r="N16" s="61">
        <f>RealAuthFY10!N16</f>
        <v>113778.00000000001</v>
      </c>
      <c r="O16" s="220">
        <f>RealAuthFY10!O16</f>
        <v>142919.1</v>
      </c>
      <c r="P16" s="63">
        <v>0</v>
      </c>
      <c r="Q16" s="63">
        <v>291264</v>
      </c>
      <c r="R16" s="62">
        <f t="shared" si="0"/>
        <v>662904.375</v>
      </c>
      <c r="S16" s="63">
        <f t="shared" si="1"/>
        <v>82556.25</v>
      </c>
      <c r="T16" s="62">
        <f t="shared" si="2"/>
        <v>70796.25</v>
      </c>
      <c r="U16" s="63">
        <f t="shared" si="3"/>
        <v>10360589.535</v>
      </c>
      <c r="V16" s="221"/>
      <c r="W16" s="222">
        <v>495.17</v>
      </c>
      <c r="X16" s="223">
        <v>609505</v>
      </c>
      <c r="Y16" s="224">
        <f t="shared" si="4"/>
        <v>505.07</v>
      </c>
      <c r="Z16" s="225">
        <v>61.67</v>
      </c>
      <c r="AA16" s="62">
        <v>75910</v>
      </c>
      <c r="AB16" s="224">
        <f t="shared" si="5"/>
        <v>62.9</v>
      </c>
      <c r="AC16" s="226">
        <v>52.88</v>
      </c>
      <c r="AD16" s="225">
        <v>65090</v>
      </c>
      <c r="AE16" s="224">
        <f t="shared" si="6"/>
        <v>53.940000000000005</v>
      </c>
    </row>
    <row r="17" spans="1:31" s="51" customFormat="1" ht="11.5" x14ac:dyDescent="0.25">
      <c r="A17" s="51">
        <f>'FY2016 RPDC '!A18</f>
        <v>11</v>
      </c>
      <c r="B17" s="51">
        <f>'FY2016 RPDC '!B18</f>
        <v>135</v>
      </c>
      <c r="C17" s="51">
        <f>'FY2016 RPDC '!C18</f>
        <v>135</v>
      </c>
      <c r="D17" s="56" t="str">
        <f>'FY2016 RPDC '!D18</f>
        <v>ALLAMAKEE</v>
      </c>
      <c r="E17" s="97">
        <f>'FY2016 RPDC '!J18</f>
        <v>1138.4000000000001</v>
      </c>
      <c r="F17" s="87">
        <f>'FY2016 RPDC '!K18</f>
        <v>6528</v>
      </c>
      <c r="G17" s="87">
        <f>'FY2016 RPDC '!L18</f>
        <v>7431475.2000000002</v>
      </c>
      <c r="H17" s="87">
        <f>'FY2016 RPDC '!M18</f>
        <v>233062.30999999959</v>
      </c>
      <c r="I17" s="88">
        <f>'FY2016 RPDC '!N18</f>
        <v>7664537.5099999998</v>
      </c>
      <c r="J17" s="59">
        <v>-272600.5</v>
      </c>
      <c r="K17" s="58">
        <v>-71580</v>
      </c>
      <c r="L17" s="57">
        <v>161055</v>
      </c>
      <c r="M17" s="201">
        <v>0</v>
      </c>
      <c r="N17" s="57">
        <f>RealAuthFY10!N17</f>
        <v>56920.5</v>
      </c>
      <c r="O17" s="201">
        <f>RealAuthFY10!O17</f>
        <v>0</v>
      </c>
      <c r="P17" s="59">
        <v>0</v>
      </c>
      <c r="Q17" s="59">
        <v>257688.00000000003</v>
      </c>
      <c r="R17" s="58">
        <f t="shared" si="0"/>
        <v>636821</v>
      </c>
      <c r="S17" s="59">
        <f t="shared" si="1"/>
        <v>66564</v>
      </c>
      <c r="T17" s="58">
        <f t="shared" si="2"/>
        <v>73268</v>
      </c>
      <c r="U17" s="59">
        <f t="shared" si="3"/>
        <v>8572673.5099999998</v>
      </c>
      <c r="V17" s="206"/>
      <c r="W17" s="210">
        <v>488.21</v>
      </c>
      <c r="X17" s="211">
        <v>636821</v>
      </c>
      <c r="Y17" s="212">
        <f t="shared" si="4"/>
        <v>497.96999999999997</v>
      </c>
      <c r="Z17" s="213">
        <v>51.03</v>
      </c>
      <c r="AA17" s="58">
        <v>66564</v>
      </c>
      <c r="AB17" s="212">
        <f t="shared" si="5"/>
        <v>52.050000000000004</v>
      </c>
      <c r="AC17" s="214">
        <v>56.17</v>
      </c>
      <c r="AD17" s="213">
        <v>73268</v>
      </c>
      <c r="AE17" s="212">
        <f t="shared" si="6"/>
        <v>57.29</v>
      </c>
    </row>
    <row r="18" spans="1:31" s="51" customFormat="1" ht="11.5" x14ac:dyDescent="0.25">
      <c r="A18" s="51">
        <f>'FY2016 RPDC '!A19</f>
        <v>12</v>
      </c>
      <c r="B18" s="51">
        <f>'FY2016 RPDC '!B19</f>
        <v>171</v>
      </c>
      <c r="C18" s="51">
        <f>'FY2016 RPDC '!C19</f>
        <v>171</v>
      </c>
      <c r="D18" s="56" t="str">
        <f>'FY2016 RPDC '!D19</f>
        <v>ALTA</v>
      </c>
      <c r="E18" s="97">
        <f>'FY2016 RPDC '!J19</f>
        <v>509</v>
      </c>
      <c r="F18" s="87">
        <f>'FY2016 RPDC '!K19</f>
        <v>6446</v>
      </c>
      <c r="G18" s="87">
        <f>'FY2016 RPDC '!L19</f>
        <v>3281014</v>
      </c>
      <c r="H18" s="87">
        <f>'FY2016 RPDC '!M19</f>
        <v>0</v>
      </c>
      <c r="I18" s="88">
        <f>'FY2016 RPDC '!N19</f>
        <v>3281014</v>
      </c>
      <c r="J18" s="59">
        <v>-241490</v>
      </c>
      <c r="K18" s="58">
        <v>-500650</v>
      </c>
      <c r="L18" s="57">
        <v>223820</v>
      </c>
      <c r="M18" s="201">
        <v>500650</v>
      </c>
      <c r="N18" s="57">
        <f>RealAuthFY10!N18</f>
        <v>49087.5</v>
      </c>
      <c r="O18" s="201">
        <f>RealAuthFY10!O18</f>
        <v>0</v>
      </c>
      <c r="P18" s="59">
        <v>3887.4</v>
      </c>
      <c r="Q18" s="59">
        <v>70680</v>
      </c>
      <c r="R18" s="58">
        <f t="shared" si="0"/>
        <v>251115.15000000002</v>
      </c>
      <c r="S18" s="59">
        <f t="shared" si="1"/>
        <v>26040.44</v>
      </c>
      <c r="T18" s="58">
        <f t="shared" si="2"/>
        <v>24187.68</v>
      </c>
      <c r="U18" s="59">
        <f t="shared" si="3"/>
        <v>3688342.17</v>
      </c>
      <c r="V18" s="206"/>
      <c r="W18" s="210">
        <v>483.68</v>
      </c>
      <c r="X18" s="211">
        <v>147039</v>
      </c>
      <c r="Y18" s="212">
        <f t="shared" si="4"/>
        <v>493.35</v>
      </c>
      <c r="Z18" s="213">
        <v>50.16</v>
      </c>
      <c r="AA18" s="58">
        <v>15249</v>
      </c>
      <c r="AB18" s="212">
        <f t="shared" si="5"/>
        <v>51.16</v>
      </c>
      <c r="AC18" s="214">
        <v>46.59</v>
      </c>
      <c r="AD18" s="213">
        <v>14163</v>
      </c>
      <c r="AE18" s="212">
        <f t="shared" si="6"/>
        <v>47.52</v>
      </c>
    </row>
    <row r="19" spans="1:31" s="51" customFormat="1" ht="11.5" x14ac:dyDescent="0.25">
      <c r="A19" s="51">
        <f>'FY2016 RPDC '!A20</f>
        <v>13</v>
      </c>
      <c r="B19" s="51">
        <f>'FY2016 RPDC '!B20</f>
        <v>225</v>
      </c>
      <c r="C19" s="51">
        <f>'FY2016 RPDC '!C20</f>
        <v>225</v>
      </c>
      <c r="D19" s="56" t="str">
        <f>'FY2016 RPDC '!D20</f>
        <v>AMES</v>
      </c>
      <c r="E19" s="97">
        <f>'FY2016 RPDC '!J20</f>
        <v>4171.3999999999996</v>
      </c>
      <c r="F19" s="87">
        <f>'FY2016 RPDC '!K20</f>
        <v>6536</v>
      </c>
      <c r="G19" s="87">
        <f>'FY2016 RPDC '!L20</f>
        <v>27264270.399999999</v>
      </c>
      <c r="H19" s="87">
        <f>'FY2016 RPDC '!M20</f>
        <v>425940.10000000149</v>
      </c>
      <c r="I19" s="88">
        <f>'FY2016 RPDC '!N20</f>
        <v>27690210.5</v>
      </c>
      <c r="J19" s="59">
        <v>-248850.9</v>
      </c>
      <c r="K19" s="58">
        <v>-29415</v>
      </c>
      <c r="L19" s="57">
        <v>361804.5</v>
      </c>
      <c r="M19" s="201">
        <v>0</v>
      </c>
      <c r="N19" s="57">
        <f>RealAuthFY10!N19</f>
        <v>16669.52</v>
      </c>
      <c r="O19" s="201">
        <f>RealAuthFY10!O19</f>
        <v>0</v>
      </c>
      <c r="P19" s="59">
        <v>18119.64</v>
      </c>
      <c r="Q19" s="59">
        <v>112953.59999999999</v>
      </c>
      <c r="R19" s="58">
        <f t="shared" si="0"/>
        <v>2398972.1399999997</v>
      </c>
      <c r="S19" s="59">
        <f t="shared" si="1"/>
        <v>268763.30200000003</v>
      </c>
      <c r="T19" s="58">
        <f t="shared" si="2"/>
        <v>307640.75</v>
      </c>
      <c r="U19" s="59">
        <f t="shared" si="3"/>
        <v>30896868.052000005</v>
      </c>
      <c r="V19" s="206"/>
      <c r="W19" s="210">
        <v>563.82000000000005</v>
      </c>
      <c r="X19" s="211">
        <v>289127</v>
      </c>
      <c r="Y19" s="212">
        <f t="shared" si="4"/>
        <v>575.1</v>
      </c>
      <c r="Z19" s="213">
        <v>63.17</v>
      </c>
      <c r="AA19" s="58">
        <v>32394</v>
      </c>
      <c r="AB19" s="212">
        <f t="shared" si="5"/>
        <v>64.430000000000007</v>
      </c>
      <c r="AC19" s="214">
        <v>72.3</v>
      </c>
      <c r="AD19" s="213">
        <v>37075</v>
      </c>
      <c r="AE19" s="212">
        <f t="shared" si="6"/>
        <v>73.75</v>
      </c>
    </row>
    <row r="20" spans="1:31" s="51" customFormat="1" ht="11.5" x14ac:dyDescent="0.25">
      <c r="A20" s="51">
        <f>'FY2016 RPDC '!A21</f>
        <v>14</v>
      </c>
      <c r="B20" s="51">
        <f>'FY2016 RPDC '!B21</f>
        <v>234</v>
      </c>
      <c r="C20" s="51">
        <f>'FY2016 RPDC '!C21</f>
        <v>234</v>
      </c>
      <c r="D20" s="56" t="str">
        <f>'FY2016 RPDC '!D21</f>
        <v>ANAMOSA</v>
      </c>
      <c r="E20" s="97">
        <f>'FY2016 RPDC '!J21</f>
        <v>1233.0999999999999</v>
      </c>
      <c r="F20" s="87">
        <f>'FY2016 RPDC '!K21</f>
        <v>6463</v>
      </c>
      <c r="G20" s="87">
        <f>'FY2016 RPDC '!L21</f>
        <v>7969525.2999999998</v>
      </c>
      <c r="H20" s="87">
        <f>'FY2016 RPDC '!M21</f>
        <v>69671.709999999963</v>
      </c>
      <c r="I20" s="88">
        <f>'FY2016 RPDC '!N21</f>
        <v>8039197.0099999998</v>
      </c>
      <c r="J20" s="59">
        <v>-1169513.4000000001</v>
      </c>
      <c r="K20" s="58">
        <v>-71676</v>
      </c>
      <c r="L20" s="57">
        <v>1548201.5999999999</v>
      </c>
      <c r="M20" s="201">
        <v>352407</v>
      </c>
      <c r="N20" s="57">
        <f>RealAuthFY10!N20</f>
        <v>49500.1</v>
      </c>
      <c r="O20" s="201">
        <f>RealAuthFY10!O20</f>
        <v>0</v>
      </c>
      <c r="P20" s="59">
        <v>169513.74</v>
      </c>
      <c r="Q20" s="59">
        <v>702424.79999999993</v>
      </c>
      <c r="R20" s="58">
        <f t="shared" si="0"/>
        <v>2157166</v>
      </c>
      <c r="S20" s="59">
        <f t="shared" si="1"/>
        <v>268094</v>
      </c>
      <c r="T20" s="58">
        <f t="shared" si="2"/>
        <v>235412</v>
      </c>
      <c r="U20" s="59">
        <f t="shared" si="3"/>
        <v>12280726.85</v>
      </c>
      <c r="V20" s="206"/>
      <c r="W20" s="210">
        <v>497.02</v>
      </c>
      <c r="X20" s="211">
        <v>2157166</v>
      </c>
      <c r="Y20" s="212">
        <f t="shared" si="4"/>
        <v>506.96</v>
      </c>
      <c r="Z20" s="213">
        <v>61.77</v>
      </c>
      <c r="AA20" s="58">
        <v>268094</v>
      </c>
      <c r="AB20" s="212">
        <f t="shared" si="5"/>
        <v>63.010000000000005</v>
      </c>
      <c r="AC20" s="214">
        <v>54.24</v>
      </c>
      <c r="AD20" s="213">
        <v>235412</v>
      </c>
      <c r="AE20" s="212">
        <f t="shared" si="6"/>
        <v>55.32</v>
      </c>
    </row>
    <row r="21" spans="1:31" s="51" customFormat="1" ht="11.5" x14ac:dyDescent="0.25">
      <c r="A21" s="51">
        <f>'FY2016 RPDC '!A22</f>
        <v>15</v>
      </c>
      <c r="B21" s="51">
        <f>'FY2016 RPDC '!B22</f>
        <v>243</v>
      </c>
      <c r="C21" s="51">
        <f>'FY2016 RPDC '!C22</f>
        <v>243</v>
      </c>
      <c r="D21" s="60" t="str">
        <f>'FY2016 RPDC '!D22</f>
        <v>ANDREW</v>
      </c>
      <c r="E21" s="100">
        <f>'FY2016 RPDC '!J22</f>
        <v>256.3</v>
      </c>
      <c r="F21" s="89">
        <f>'FY2016 RPDC '!K22</f>
        <v>6511</v>
      </c>
      <c r="G21" s="89">
        <f>'FY2016 RPDC '!L22</f>
        <v>1668769.3</v>
      </c>
      <c r="H21" s="89">
        <f>'FY2016 RPDC '!M22</f>
        <v>99903.310000000056</v>
      </c>
      <c r="I21" s="90">
        <f>'FY2016 RPDC '!N22</f>
        <v>1768672.61</v>
      </c>
      <c r="J21" s="63">
        <v>-790600</v>
      </c>
      <c r="K21" s="62">
        <v>-41300</v>
      </c>
      <c r="L21" s="61">
        <v>612420</v>
      </c>
      <c r="M21" s="220">
        <v>29500</v>
      </c>
      <c r="N21" s="61">
        <f>RealAuthFY10!N21</f>
        <v>60048.3</v>
      </c>
      <c r="O21" s="220">
        <f>RealAuthFY10!O21</f>
        <v>0</v>
      </c>
      <c r="P21" s="63">
        <v>3894</v>
      </c>
      <c r="Q21" s="63">
        <v>265500</v>
      </c>
      <c r="R21" s="62">
        <f t="shared" si="0"/>
        <v>696127</v>
      </c>
      <c r="S21" s="63">
        <f t="shared" si="1"/>
        <v>83394</v>
      </c>
      <c r="T21" s="62">
        <f t="shared" si="2"/>
        <v>70856</v>
      </c>
      <c r="U21" s="63">
        <f t="shared" si="3"/>
        <v>2758511.91</v>
      </c>
      <c r="V21" s="221"/>
      <c r="W21" s="222">
        <v>525.22</v>
      </c>
      <c r="X21" s="223">
        <v>696127</v>
      </c>
      <c r="Y21" s="224">
        <f t="shared" si="4"/>
        <v>535.72</v>
      </c>
      <c r="Z21" s="225">
        <v>62.92</v>
      </c>
      <c r="AA21" s="62">
        <v>83394</v>
      </c>
      <c r="AB21" s="224">
        <f t="shared" si="5"/>
        <v>64.180000000000007</v>
      </c>
      <c r="AC21" s="226">
        <v>53.46</v>
      </c>
      <c r="AD21" s="225">
        <v>70856</v>
      </c>
      <c r="AE21" s="224">
        <f t="shared" si="6"/>
        <v>54.53</v>
      </c>
    </row>
    <row r="22" spans="1:31" s="51" customFormat="1" ht="11.5" x14ac:dyDescent="0.25">
      <c r="A22" s="51">
        <f>'FY2016 RPDC '!A23</f>
        <v>16</v>
      </c>
      <c r="B22" s="51">
        <f>'FY2016 RPDC '!B23</f>
        <v>261</v>
      </c>
      <c r="C22" s="51">
        <f>'FY2016 RPDC '!C23</f>
        <v>261</v>
      </c>
      <c r="D22" s="56" t="str">
        <f>'FY2016 RPDC '!D23</f>
        <v>ANKENY</v>
      </c>
      <c r="E22" s="97">
        <f>'FY2016 RPDC '!J23</f>
        <v>10346.4</v>
      </c>
      <c r="F22" s="87">
        <f>'FY2016 RPDC '!K23</f>
        <v>6446</v>
      </c>
      <c r="G22" s="87">
        <f>'FY2016 RPDC '!L23</f>
        <v>66692894.399999999</v>
      </c>
      <c r="H22" s="87">
        <f>'FY2016 RPDC '!M23</f>
        <v>0</v>
      </c>
      <c r="I22" s="88">
        <f>'FY2016 RPDC '!N23</f>
        <v>66692894.399999999</v>
      </c>
      <c r="J22" s="59">
        <v>-297400</v>
      </c>
      <c r="K22" s="58">
        <v>-53532</v>
      </c>
      <c r="L22" s="57">
        <v>231972</v>
      </c>
      <c r="M22" s="201">
        <v>0</v>
      </c>
      <c r="N22" s="57">
        <f>RealAuthFY10!N22</f>
        <v>4899.72</v>
      </c>
      <c r="O22" s="201">
        <f>RealAuthFY10!O22</f>
        <v>0</v>
      </c>
      <c r="P22" s="59">
        <v>0</v>
      </c>
      <c r="Q22" s="59">
        <v>0</v>
      </c>
      <c r="R22" s="58">
        <f t="shared" si="0"/>
        <v>5714627.1120000007</v>
      </c>
      <c r="S22" s="59">
        <f t="shared" si="1"/>
        <v>626784.91200000001</v>
      </c>
      <c r="T22" s="58">
        <f t="shared" si="2"/>
        <v>723730.68</v>
      </c>
      <c r="U22" s="59">
        <f t="shared" si="3"/>
        <v>73643976.824000001</v>
      </c>
      <c r="V22" s="206"/>
      <c r="W22" s="210">
        <v>541.5</v>
      </c>
      <c r="X22" s="211">
        <v>161150</v>
      </c>
      <c r="Y22" s="212">
        <f t="shared" si="4"/>
        <v>552.33000000000004</v>
      </c>
      <c r="Z22" s="213">
        <v>59.39</v>
      </c>
      <c r="AA22" s="58">
        <v>17674</v>
      </c>
      <c r="AB22" s="212">
        <f t="shared" si="5"/>
        <v>60.58</v>
      </c>
      <c r="AC22" s="214">
        <v>68.58</v>
      </c>
      <c r="AD22" s="213">
        <v>20409</v>
      </c>
      <c r="AE22" s="212">
        <f t="shared" si="6"/>
        <v>69.95</v>
      </c>
    </row>
    <row r="23" spans="1:31" s="51" customFormat="1" ht="11.5" x14ac:dyDescent="0.25">
      <c r="A23" s="51">
        <f>'FY2016 RPDC '!A24</f>
        <v>17</v>
      </c>
      <c r="B23" s="51">
        <f>'FY2016 RPDC '!B24</f>
        <v>279</v>
      </c>
      <c r="C23" s="51">
        <f>'FY2016 RPDC '!C24</f>
        <v>279</v>
      </c>
      <c r="D23" s="56" t="str">
        <f>'FY2016 RPDC '!D24</f>
        <v>APLINGTON-PARKERSBURG</v>
      </c>
      <c r="E23" s="97">
        <f>'FY2016 RPDC '!J24</f>
        <v>823</v>
      </c>
      <c r="F23" s="87">
        <f>'FY2016 RPDC '!K24</f>
        <v>6446</v>
      </c>
      <c r="G23" s="87">
        <f>'FY2016 RPDC '!L24</f>
        <v>5305058</v>
      </c>
      <c r="H23" s="87">
        <f>'FY2016 RPDC '!M24</f>
        <v>0</v>
      </c>
      <c r="I23" s="88">
        <f>'FY2016 RPDC '!N24</f>
        <v>5305058</v>
      </c>
      <c r="J23" s="59">
        <v>-208985</v>
      </c>
      <c r="K23" s="58">
        <v>-334376</v>
      </c>
      <c r="L23" s="57">
        <v>41797</v>
      </c>
      <c r="M23" s="201">
        <v>286608</v>
      </c>
      <c r="N23" s="57">
        <f>RealAuthFY10!N23</f>
        <v>32559.359999999997</v>
      </c>
      <c r="O23" s="201">
        <f>RealAuthFY10!O23</f>
        <v>0</v>
      </c>
      <c r="P23" s="59">
        <v>0</v>
      </c>
      <c r="Q23" s="59">
        <v>0</v>
      </c>
      <c r="R23" s="58">
        <f t="shared" si="0"/>
        <v>455324.75</v>
      </c>
      <c r="S23" s="59">
        <f t="shared" si="1"/>
        <v>47906.83</v>
      </c>
      <c r="T23" s="58">
        <f t="shared" si="2"/>
        <v>37742.78</v>
      </c>
      <c r="U23" s="59">
        <f t="shared" si="3"/>
        <v>5663635.7200000007</v>
      </c>
      <c r="V23" s="206"/>
      <c r="W23" s="210">
        <v>542.4</v>
      </c>
      <c r="X23" s="211">
        <v>147696</v>
      </c>
      <c r="Y23" s="212">
        <f t="shared" si="4"/>
        <v>553.25</v>
      </c>
      <c r="Z23" s="213">
        <v>57.07</v>
      </c>
      <c r="AA23" s="58">
        <v>15540</v>
      </c>
      <c r="AB23" s="212">
        <f t="shared" si="5"/>
        <v>58.21</v>
      </c>
      <c r="AC23" s="214">
        <v>44.96</v>
      </c>
      <c r="AD23" s="213">
        <v>12243</v>
      </c>
      <c r="AE23" s="212">
        <f t="shared" si="6"/>
        <v>45.86</v>
      </c>
    </row>
    <row r="24" spans="1:31" s="51" customFormat="1" ht="11.5" x14ac:dyDescent="0.25">
      <c r="A24" s="51">
        <f>'FY2016 RPDC '!A25</f>
        <v>19</v>
      </c>
      <c r="B24" s="51">
        <f>'FY2016 RPDC '!B25</f>
        <v>355</v>
      </c>
      <c r="C24" s="51">
        <f>'FY2016 RPDC '!C25</f>
        <v>355</v>
      </c>
      <c r="D24" s="56" t="str">
        <f>'FY2016 RPDC '!D25</f>
        <v>AR-WE-VA</v>
      </c>
      <c r="E24" s="97">
        <f>'FY2016 RPDC '!J25</f>
        <v>292.2</v>
      </c>
      <c r="F24" s="87">
        <f>'FY2016 RPDC '!K25</f>
        <v>6446</v>
      </c>
      <c r="G24" s="87">
        <f>'FY2016 RPDC '!L25</f>
        <v>1883521.2</v>
      </c>
      <c r="H24" s="87">
        <f>'FY2016 RPDC '!M25</f>
        <v>0</v>
      </c>
      <c r="I24" s="88">
        <f>'FY2016 RPDC '!N25</f>
        <v>1883521.2</v>
      </c>
      <c r="J24" s="59">
        <v>-1189542.5999999999</v>
      </c>
      <c r="K24" s="58">
        <v>-105894</v>
      </c>
      <c r="L24" s="57">
        <v>500055</v>
      </c>
      <c r="M24" s="201">
        <v>176490</v>
      </c>
      <c r="N24" s="57">
        <f>RealAuthFY10!N24</f>
        <v>876620.6399999999</v>
      </c>
      <c r="O24" s="201">
        <f>RealAuthFY10!O24</f>
        <v>0</v>
      </c>
      <c r="P24" s="59">
        <v>94480.98</v>
      </c>
      <c r="Q24" s="59">
        <v>0</v>
      </c>
      <c r="R24" s="58">
        <f t="shared" si="0"/>
        <v>3542776</v>
      </c>
      <c r="S24" s="59">
        <f t="shared" si="1"/>
        <v>388096</v>
      </c>
      <c r="T24" s="58">
        <f t="shared" si="2"/>
        <v>403912</v>
      </c>
      <c r="U24" s="59">
        <f t="shared" si="3"/>
        <v>6570515.2200000007</v>
      </c>
      <c r="V24" s="206"/>
      <c r="W24" s="210">
        <v>445.75</v>
      </c>
      <c r="X24" s="211">
        <v>3542776</v>
      </c>
      <c r="Y24" s="212">
        <f t="shared" si="4"/>
        <v>454.67</v>
      </c>
      <c r="Z24" s="213">
        <v>48.83</v>
      </c>
      <c r="AA24" s="58">
        <v>388096</v>
      </c>
      <c r="AB24" s="212">
        <f t="shared" si="5"/>
        <v>49.809999999999995</v>
      </c>
      <c r="AC24" s="214">
        <v>50.82</v>
      </c>
      <c r="AD24" s="213">
        <v>403912</v>
      </c>
      <c r="AE24" s="212">
        <f t="shared" si="6"/>
        <v>51.84</v>
      </c>
    </row>
    <row r="25" spans="1:31" s="51" customFormat="1" ht="11.5" x14ac:dyDescent="0.25">
      <c r="A25" s="51">
        <f>'FY2016 RPDC '!A26</f>
        <v>20</v>
      </c>
      <c r="B25" s="51">
        <f>'FY2016 RPDC '!B26</f>
        <v>387</v>
      </c>
      <c r="C25" s="51">
        <f>'FY2016 RPDC '!C26</f>
        <v>387</v>
      </c>
      <c r="D25" s="56" t="str">
        <f>'FY2016 RPDC '!D26</f>
        <v>ATLANTIC</v>
      </c>
      <c r="E25" s="97">
        <f>'FY2016 RPDC '!J26</f>
        <v>1455.3</v>
      </c>
      <c r="F25" s="87">
        <f>'FY2016 RPDC '!K26</f>
        <v>6450</v>
      </c>
      <c r="G25" s="87">
        <f>'FY2016 RPDC '!L26</f>
        <v>9386685</v>
      </c>
      <c r="H25" s="87">
        <f>'FY2016 RPDC '!M26</f>
        <v>0</v>
      </c>
      <c r="I25" s="88">
        <f>'FY2016 RPDC '!N26</f>
        <v>9386685</v>
      </c>
      <c r="J25" s="59">
        <v>-208355</v>
      </c>
      <c r="K25" s="58">
        <v>-440522</v>
      </c>
      <c r="L25" s="57">
        <v>37503.9</v>
      </c>
      <c r="M25" s="201">
        <v>730433.1</v>
      </c>
      <c r="N25" s="57">
        <f>RealAuthFY10!N25</f>
        <v>48455.4</v>
      </c>
      <c r="O25" s="201">
        <f>RealAuthFY10!O25</f>
        <v>49155.96</v>
      </c>
      <c r="P25" s="59">
        <v>0</v>
      </c>
      <c r="Q25" s="59">
        <v>46433.4</v>
      </c>
      <c r="R25" s="58">
        <f t="shared" si="0"/>
        <v>770930.62199999997</v>
      </c>
      <c r="S25" s="59">
        <f t="shared" si="1"/>
        <v>82428.191999999995</v>
      </c>
      <c r="T25" s="58">
        <f t="shared" si="2"/>
        <v>64891.82699999999</v>
      </c>
      <c r="U25" s="59">
        <f t="shared" si="3"/>
        <v>10568040.401000001</v>
      </c>
      <c r="V25" s="206"/>
      <c r="W25" s="210">
        <v>519.35</v>
      </c>
      <c r="X25" s="211">
        <v>141004</v>
      </c>
      <c r="Y25" s="212">
        <f t="shared" si="4"/>
        <v>529.74</v>
      </c>
      <c r="Z25" s="213">
        <v>55.53</v>
      </c>
      <c r="AA25" s="58">
        <v>15076</v>
      </c>
      <c r="AB25" s="212">
        <f t="shared" si="5"/>
        <v>56.64</v>
      </c>
      <c r="AC25" s="214">
        <v>43.72</v>
      </c>
      <c r="AD25" s="213">
        <v>11870</v>
      </c>
      <c r="AE25" s="212">
        <f t="shared" si="6"/>
        <v>44.589999999999996</v>
      </c>
    </row>
    <row r="26" spans="1:31" s="51" customFormat="1" ht="11.5" x14ac:dyDescent="0.25">
      <c r="A26" s="51">
        <f>'FY2016 RPDC '!A27</f>
        <v>21</v>
      </c>
      <c r="B26" s="51">
        <f>'FY2016 RPDC '!B27</f>
        <v>414</v>
      </c>
      <c r="C26" s="51">
        <f>'FY2016 RPDC '!C27</f>
        <v>414</v>
      </c>
      <c r="D26" s="60" t="str">
        <f>'FY2016 RPDC '!D27</f>
        <v>AUDUBON</v>
      </c>
      <c r="E26" s="100">
        <f>'FY2016 RPDC '!J27</f>
        <v>534.5</v>
      </c>
      <c r="F26" s="89">
        <f>'FY2016 RPDC '!K27</f>
        <v>6525</v>
      </c>
      <c r="G26" s="89">
        <f>'FY2016 RPDC '!L27</f>
        <v>3487612.5</v>
      </c>
      <c r="H26" s="89">
        <f>'FY2016 RPDC '!M27</f>
        <v>0</v>
      </c>
      <c r="I26" s="90">
        <f>'FY2016 RPDC '!N27</f>
        <v>3487612.5</v>
      </c>
      <c r="J26" s="63">
        <v>-147075</v>
      </c>
      <c r="K26" s="62">
        <v>-17649</v>
      </c>
      <c r="L26" s="61">
        <v>329448</v>
      </c>
      <c r="M26" s="220">
        <v>0</v>
      </c>
      <c r="N26" s="61">
        <f>RealAuthFY10!N26</f>
        <v>27282.640000000003</v>
      </c>
      <c r="O26" s="220">
        <f>RealAuthFY10!O26</f>
        <v>0</v>
      </c>
      <c r="P26" s="63">
        <v>0</v>
      </c>
      <c r="Q26" s="63">
        <v>0</v>
      </c>
      <c r="R26" s="62">
        <f t="shared" si="0"/>
        <v>363649</v>
      </c>
      <c r="S26" s="63">
        <f t="shared" si="1"/>
        <v>40298</v>
      </c>
      <c r="T26" s="62">
        <f t="shared" si="2"/>
        <v>53738</v>
      </c>
      <c r="U26" s="63">
        <f t="shared" si="3"/>
        <v>4137304.14</v>
      </c>
      <c r="V26" s="221"/>
      <c r="W26" s="222">
        <v>468.62</v>
      </c>
      <c r="X26" s="223">
        <v>363649</v>
      </c>
      <c r="Y26" s="224">
        <f t="shared" si="4"/>
        <v>477.99</v>
      </c>
      <c r="Z26" s="225">
        <v>51.93</v>
      </c>
      <c r="AA26" s="62">
        <v>40298</v>
      </c>
      <c r="AB26" s="224">
        <f t="shared" si="5"/>
        <v>52.97</v>
      </c>
      <c r="AC26" s="226">
        <v>69.25</v>
      </c>
      <c r="AD26" s="225">
        <v>53738</v>
      </c>
      <c r="AE26" s="224">
        <f t="shared" si="6"/>
        <v>70.64</v>
      </c>
    </row>
    <row r="27" spans="1:31" s="51" customFormat="1" ht="11.5" x14ac:dyDescent="0.25">
      <c r="A27" s="51">
        <f>'FY2016 RPDC '!A28</f>
        <v>22</v>
      </c>
      <c r="B27" s="51">
        <f>'FY2016 RPDC '!B28</f>
        <v>423</v>
      </c>
      <c r="C27" s="51">
        <f>'FY2016 RPDC '!C28</f>
        <v>423</v>
      </c>
      <c r="D27" s="56" t="str">
        <f>'FY2016 RPDC '!D28</f>
        <v>AURELIA</v>
      </c>
      <c r="E27" s="97">
        <f>'FY2016 RPDC '!J28</f>
        <v>244.7</v>
      </c>
      <c r="F27" s="87">
        <f>'FY2016 RPDC '!K28</f>
        <v>6513</v>
      </c>
      <c r="G27" s="87">
        <f>'FY2016 RPDC '!L28</f>
        <v>1593731.0999999999</v>
      </c>
      <c r="H27" s="87">
        <f>'FY2016 RPDC '!M28</f>
        <v>0</v>
      </c>
      <c r="I27" s="88">
        <f>'FY2016 RPDC '!N28</f>
        <v>1593731.0999999999</v>
      </c>
      <c r="J27" s="59">
        <v>-171883</v>
      </c>
      <c r="K27" s="58">
        <v>-17781</v>
      </c>
      <c r="L27" s="57">
        <v>207445</v>
      </c>
      <c r="M27" s="201">
        <v>0</v>
      </c>
      <c r="N27" s="57">
        <f>RealAuthFY10!N27</f>
        <v>25340.320000000003</v>
      </c>
      <c r="O27" s="201">
        <f>RealAuthFY10!O27</f>
        <v>78578.239999999991</v>
      </c>
      <c r="P27" s="59">
        <v>0</v>
      </c>
      <c r="Q27" s="59">
        <v>0</v>
      </c>
      <c r="R27" s="58">
        <f t="shared" si="0"/>
        <v>196412</v>
      </c>
      <c r="S27" s="59">
        <f t="shared" si="1"/>
        <v>23768</v>
      </c>
      <c r="T27" s="58">
        <f t="shared" si="2"/>
        <v>22190</v>
      </c>
      <c r="U27" s="59">
        <f t="shared" si="3"/>
        <v>1957800.66</v>
      </c>
      <c r="V27" s="206"/>
      <c r="W27" s="210">
        <v>581.1</v>
      </c>
      <c r="X27" s="211">
        <v>196412</v>
      </c>
      <c r="Y27" s="212">
        <f t="shared" si="4"/>
        <v>592.72</v>
      </c>
      <c r="Z27" s="213">
        <v>70.319999999999993</v>
      </c>
      <c r="AA27" s="58">
        <v>23768</v>
      </c>
      <c r="AB27" s="212">
        <f t="shared" si="5"/>
        <v>71.72999999999999</v>
      </c>
      <c r="AC27" s="214">
        <v>65.650000000000006</v>
      </c>
      <c r="AD27" s="213">
        <v>22190</v>
      </c>
      <c r="AE27" s="212">
        <f t="shared" si="6"/>
        <v>66.960000000000008</v>
      </c>
    </row>
    <row r="28" spans="1:31" s="51" customFormat="1" ht="11.5" x14ac:dyDescent="0.25">
      <c r="A28" s="51">
        <f>'FY2016 RPDC '!A29</f>
        <v>23</v>
      </c>
      <c r="B28" s="51">
        <f>'FY2016 RPDC '!B29</f>
        <v>472</v>
      </c>
      <c r="C28" s="51">
        <f>'FY2016 RPDC '!C29</f>
        <v>472</v>
      </c>
      <c r="D28" s="56" t="str">
        <f>'FY2016 RPDC '!D29</f>
        <v>BALLARD</v>
      </c>
      <c r="E28" s="97">
        <f>'FY2016 RPDC '!J29</f>
        <v>1640.5</v>
      </c>
      <c r="F28" s="87">
        <f>'FY2016 RPDC '!K29</f>
        <v>6446</v>
      </c>
      <c r="G28" s="87">
        <f>'FY2016 RPDC '!L29</f>
        <v>10574663</v>
      </c>
      <c r="H28" s="87">
        <f>'FY2016 RPDC '!M29</f>
        <v>0</v>
      </c>
      <c r="I28" s="88">
        <f>'FY2016 RPDC '!N29</f>
        <v>10574663</v>
      </c>
      <c r="J28" s="59">
        <v>-325918.2</v>
      </c>
      <c r="K28" s="58">
        <v>-11766</v>
      </c>
      <c r="L28" s="57">
        <v>58830</v>
      </c>
      <c r="M28" s="201">
        <v>17649</v>
      </c>
      <c r="N28" s="57">
        <f>RealAuthFY10!N28</f>
        <v>108899.84</v>
      </c>
      <c r="O28" s="201">
        <f>RealAuthFY10!O28</f>
        <v>0</v>
      </c>
      <c r="P28" s="59">
        <v>9059.82</v>
      </c>
      <c r="Q28" s="59">
        <v>0</v>
      </c>
      <c r="R28" s="58">
        <f t="shared" si="0"/>
        <v>879619.69499999995</v>
      </c>
      <c r="S28" s="59">
        <f t="shared" si="1"/>
        <v>84174.054999999993</v>
      </c>
      <c r="T28" s="58">
        <f t="shared" si="2"/>
        <v>85092.735000000001</v>
      </c>
      <c r="U28" s="59">
        <f t="shared" si="3"/>
        <v>11480303.945</v>
      </c>
      <c r="V28" s="206"/>
      <c r="W28" s="210">
        <v>525.67999999999995</v>
      </c>
      <c r="X28" s="211">
        <v>181149</v>
      </c>
      <c r="Y28" s="212">
        <f t="shared" si="4"/>
        <v>536.18999999999994</v>
      </c>
      <c r="Z28" s="213">
        <v>50.3</v>
      </c>
      <c r="AA28" s="58">
        <v>17333</v>
      </c>
      <c r="AB28" s="212">
        <f t="shared" si="5"/>
        <v>51.309999999999995</v>
      </c>
      <c r="AC28" s="214">
        <v>50.85</v>
      </c>
      <c r="AD28" s="213">
        <v>17523</v>
      </c>
      <c r="AE28" s="212">
        <f t="shared" si="6"/>
        <v>51.870000000000005</v>
      </c>
    </row>
    <row r="29" spans="1:31" s="51" customFormat="1" ht="11.5" x14ac:dyDescent="0.25">
      <c r="A29" s="51">
        <f>'FY2016 RPDC '!A30</f>
        <v>24</v>
      </c>
      <c r="B29" s="51">
        <f>'FY2016 RPDC '!B30</f>
        <v>504</v>
      </c>
      <c r="C29" s="51">
        <f>'FY2016 RPDC '!C30</f>
        <v>504</v>
      </c>
      <c r="D29" s="56" t="str">
        <f>'FY2016 RPDC '!D30</f>
        <v>BATTLE CREEK-IDA GROVE</v>
      </c>
      <c r="E29" s="97">
        <f>'FY2016 RPDC '!J30</f>
        <v>649.79999999999995</v>
      </c>
      <c r="F29" s="87">
        <f>'FY2016 RPDC '!K30</f>
        <v>6446</v>
      </c>
      <c r="G29" s="87">
        <f>'FY2016 RPDC '!L30</f>
        <v>4188610.8</v>
      </c>
      <c r="H29" s="87">
        <f>'FY2016 RPDC '!M30</f>
        <v>0</v>
      </c>
      <c r="I29" s="88">
        <f>'FY2016 RPDC '!N30</f>
        <v>4188610.8</v>
      </c>
      <c r="J29" s="59">
        <v>-153062</v>
      </c>
      <c r="K29" s="58">
        <v>-76531</v>
      </c>
      <c r="L29" s="57">
        <v>567506.80000000005</v>
      </c>
      <c r="M29" s="201">
        <v>170723</v>
      </c>
      <c r="N29" s="57">
        <f>RealAuthFY10!N29</f>
        <v>99971.040000000008</v>
      </c>
      <c r="O29" s="201">
        <f>RealAuthFY10!O29</f>
        <v>0</v>
      </c>
      <c r="P29" s="59">
        <v>16836.82</v>
      </c>
      <c r="Q29" s="59">
        <v>409735.19999999995</v>
      </c>
      <c r="R29" s="58">
        <f t="shared" si="0"/>
        <v>733418</v>
      </c>
      <c r="S29" s="59">
        <f t="shared" si="1"/>
        <v>86429</v>
      </c>
      <c r="T29" s="58">
        <f t="shared" si="2"/>
        <v>97240</v>
      </c>
      <c r="U29" s="59">
        <f t="shared" si="3"/>
        <v>6140877.6600000001</v>
      </c>
      <c r="V29" s="206"/>
      <c r="W29" s="210">
        <v>512.88</v>
      </c>
      <c r="X29" s="211">
        <v>733418</v>
      </c>
      <c r="Y29" s="212">
        <f t="shared" si="4"/>
        <v>523.14</v>
      </c>
      <c r="Z29" s="213">
        <v>60.44</v>
      </c>
      <c r="AA29" s="58">
        <v>86429</v>
      </c>
      <c r="AB29" s="212">
        <f t="shared" si="5"/>
        <v>61.65</v>
      </c>
      <c r="AC29" s="214">
        <v>68</v>
      </c>
      <c r="AD29" s="213">
        <v>97240</v>
      </c>
      <c r="AE29" s="212">
        <f t="shared" si="6"/>
        <v>69.36</v>
      </c>
    </row>
    <row r="30" spans="1:31" s="51" customFormat="1" ht="11.5" x14ac:dyDescent="0.25">
      <c r="A30" s="51">
        <f>'FY2016 RPDC '!A31</f>
        <v>25</v>
      </c>
      <c r="B30" s="51">
        <f>'FY2016 RPDC '!B31</f>
        <v>513</v>
      </c>
      <c r="C30" s="51">
        <f>'FY2016 RPDC '!C31</f>
        <v>513</v>
      </c>
      <c r="D30" s="56" t="str">
        <f>'FY2016 RPDC '!D31</f>
        <v>BAXTER</v>
      </c>
      <c r="E30" s="97">
        <f>'FY2016 RPDC '!J31</f>
        <v>341.4</v>
      </c>
      <c r="F30" s="87">
        <f>'FY2016 RPDC '!K31</f>
        <v>6446</v>
      </c>
      <c r="G30" s="87">
        <f>'FY2016 RPDC '!L31</f>
        <v>2200664.4</v>
      </c>
      <c r="H30" s="87">
        <f>'FY2016 RPDC '!M31</f>
        <v>110155</v>
      </c>
      <c r="I30" s="88">
        <f>'FY2016 RPDC '!N31</f>
        <v>2310819.4</v>
      </c>
      <c r="J30" s="59">
        <v>-166936</v>
      </c>
      <c r="K30" s="58">
        <v>-29810</v>
      </c>
      <c r="L30" s="57">
        <v>196746</v>
      </c>
      <c r="M30" s="201">
        <v>11924</v>
      </c>
      <c r="N30" s="57">
        <f>RealAuthFY10!N30</f>
        <v>48120.810000000005</v>
      </c>
      <c r="O30" s="201">
        <f>RealAuthFY10!O30</f>
        <v>0</v>
      </c>
      <c r="P30" s="59">
        <v>0</v>
      </c>
      <c r="Q30" s="59">
        <v>0</v>
      </c>
      <c r="R30" s="58">
        <f t="shared" si="0"/>
        <v>328714</v>
      </c>
      <c r="S30" s="59">
        <f t="shared" si="1"/>
        <v>37524</v>
      </c>
      <c r="T30" s="58">
        <f t="shared" si="2"/>
        <v>32477</v>
      </c>
      <c r="U30" s="59">
        <f t="shared" si="3"/>
        <v>2769579.21</v>
      </c>
      <c r="V30" s="206"/>
      <c r="W30" s="210">
        <v>523.67999999999995</v>
      </c>
      <c r="X30" s="211">
        <v>328714</v>
      </c>
      <c r="Y30" s="212">
        <f t="shared" si="4"/>
        <v>534.15</v>
      </c>
      <c r="Z30" s="213">
        <v>59.78</v>
      </c>
      <c r="AA30" s="58">
        <v>37524</v>
      </c>
      <c r="AB30" s="212">
        <f t="shared" si="5"/>
        <v>60.980000000000004</v>
      </c>
      <c r="AC30" s="214">
        <v>51.74</v>
      </c>
      <c r="AD30" s="213">
        <v>32477</v>
      </c>
      <c r="AE30" s="212">
        <f t="shared" si="6"/>
        <v>52.77</v>
      </c>
    </row>
    <row r="31" spans="1:31" s="51" customFormat="1" ht="11.5" x14ac:dyDescent="0.25">
      <c r="A31" s="51">
        <f>'FY2016 RPDC '!A32</f>
        <v>26</v>
      </c>
      <c r="B31" s="51">
        <f>'FY2016 RPDC '!B32</f>
        <v>540</v>
      </c>
      <c r="C31" s="51">
        <f>'FY2016 RPDC '!C32</f>
        <v>540</v>
      </c>
      <c r="D31" s="60" t="str">
        <f>'FY2016 RPDC '!D32</f>
        <v>BCL-UW</v>
      </c>
      <c r="E31" s="100">
        <f>'FY2016 RPDC '!J32</f>
        <v>580.29999999999995</v>
      </c>
      <c r="F31" s="89">
        <f>'FY2016 RPDC '!K32</f>
        <v>6527</v>
      </c>
      <c r="G31" s="89">
        <f>'FY2016 RPDC '!L32</f>
        <v>3787618.0999999996</v>
      </c>
      <c r="H31" s="89">
        <f>'FY2016 RPDC '!M32</f>
        <v>0</v>
      </c>
      <c r="I31" s="90">
        <f>'FY2016 RPDC '!N32</f>
        <v>3787618.0999999996</v>
      </c>
      <c r="J31" s="63">
        <v>-157675</v>
      </c>
      <c r="K31" s="62">
        <v>-5950</v>
      </c>
      <c r="L31" s="61">
        <v>109479.99999999999</v>
      </c>
      <c r="M31" s="220">
        <v>0</v>
      </c>
      <c r="N31" s="61">
        <f>RealAuthFY10!N31</f>
        <v>8869.2000000000007</v>
      </c>
      <c r="O31" s="220">
        <f>RealAuthFY10!O31</f>
        <v>58350</v>
      </c>
      <c r="P31" s="63">
        <v>0</v>
      </c>
      <c r="Q31" s="63">
        <v>0</v>
      </c>
      <c r="R31" s="62">
        <f t="shared" si="0"/>
        <v>318021.80899999995</v>
      </c>
      <c r="S31" s="63">
        <f t="shared" si="1"/>
        <v>38090.892</v>
      </c>
      <c r="T31" s="62">
        <f t="shared" si="2"/>
        <v>33593.566999999995</v>
      </c>
      <c r="U31" s="63">
        <f t="shared" si="3"/>
        <v>4190398.5679999995</v>
      </c>
      <c r="V31" s="221"/>
      <c r="W31" s="222">
        <v>537.28</v>
      </c>
      <c r="X31" s="223">
        <v>153232</v>
      </c>
      <c r="Y31" s="224">
        <f t="shared" si="4"/>
        <v>548.03</v>
      </c>
      <c r="Z31" s="225">
        <v>64.349999999999994</v>
      </c>
      <c r="AA31" s="62">
        <v>18353</v>
      </c>
      <c r="AB31" s="224">
        <f t="shared" si="5"/>
        <v>65.64</v>
      </c>
      <c r="AC31" s="226">
        <v>56.75</v>
      </c>
      <c r="AD31" s="225">
        <v>16185</v>
      </c>
      <c r="AE31" s="224">
        <f t="shared" si="6"/>
        <v>57.89</v>
      </c>
    </row>
    <row r="32" spans="1:31" s="51" customFormat="1" ht="11.5" x14ac:dyDescent="0.25">
      <c r="A32" s="51">
        <f>'FY2016 RPDC '!A33</f>
        <v>27</v>
      </c>
      <c r="B32" s="51">
        <f>'FY2016 RPDC '!B33</f>
        <v>549</v>
      </c>
      <c r="C32" s="51">
        <f>'FY2016 RPDC '!C33</f>
        <v>549</v>
      </c>
      <c r="D32" s="56" t="str">
        <f>'FY2016 RPDC '!D33</f>
        <v>BEDFORD</v>
      </c>
      <c r="E32" s="97">
        <f>'FY2016 RPDC '!J33</f>
        <v>469.3</v>
      </c>
      <c r="F32" s="87">
        <f>'FY2016 RPDC '!K33</f>
        <v>6446</v>
      </c>
      <c r="G32" s="87">
        <f>'FY2016 RPDC '!L33</f>
        <v>3025107.8000000003</v>
      </c>
      <c r="H32" s="87">
        <f>'FY2016 RPDC '!M33</f>
        <v>10977.449999999721</v>
      </c>
      <c r="I32" s="88">
        <f>'FY2016 RPDC '!N33</f>
        <v>3036085.25</v>
      </c>
      <c r="J32" s="59">
        <v>-188256</v>
      </c>
      <c r="K32" s="58">
        <v>-11766</v>
      </c>
      <c r="L32" s="57">
        <v>861271.20000000007</v>
      </c>
      <c r="M32" s="201">
        <v>5883</v>
      </c>
      <c r="N32" s="57">
        <f>RealAuthFY10!N32</f>
        <v>25033.119999999999</v>
      </c>
      <c r="O32" s="201">
        <f>RealAuthFY10!O32</f>
        <v>0</v>
      </c>
      <c r="P32" s="59">
        <v>5177.04</v>
      </c>
      <c r="Q32" s="59">
        <v>0</v>
      </c>
      <c r="R32" s="58">
        <f t="shared" si="0"/>
        <v>673649</v>
      </c>
      <c r="S32" s="59">
        <f t="shared" si="1"/>
        <v>71022</v>
      </c>
      <c r="T32" s="58">
        <f t="shared" si="2"/>
        <v>85086</v>
      </c>
      <c r="U32" s="59">
        <f t="shared" si="3"/>
        <v>4563184.6100000003</v>
      </c>
      <c r="V32" s="206"/>
      <c r="W32" s="210">
        <v>452.63</v>
      </c>
      <c r="X32" s="211">
        <v>673649</v>
      </c>
      <c r="Y32" s="212">
        <f t="shared" si="4"/>
        <v>461.68</v>
      </c>
      <c r="Z32" s="213">
        <v>47.72</v>
      </c>
      <c r="AA32" s="58">
        <v>71022</v>
      </c>
      <c r="AB32" s="212">
        <f t="shared" si="5"/>
        <v>48.67</v>
      </c>
      <c r="AC32" s="214">
        <v>57.17</v>
      </c>
      <c r="AD32" s="213">
        <v>85086</v>
      </c>
      <c r="AE32" s="212">
        <f t="shared" si="6"/>
        <v>58.31</v>
      </c>
    </row>
    <row r="33" spans="1:31" s="51" customFormat="1" ht="11.5" x14ac:dyDescent="0.25">
      <c r="A33" s="51">
        <f>'FY2016 RPDC '!A34</f>
        <v>28</v>
      </c>
      <c r="B33" s="51">
        <f>'FY2016 RPDC '!B34</f>
        <v>576</v>
      </c>
      <c r="C33" s="51">
        <f>'FY2016 RPDC '!C34</f>
        <v>576</v>
      </c>
      <c r="D33" s="56" t="str">
        <f>'FY2016 RPDC '!D34</f>
        <v>BELLE PLAINE</v>
      </c>
      <c r="E33" s="97">
        <f>'FY2016 RPDC '!J34</f>
        <v>540</v>
      </c>
      <c r="F33" s="87">
        <f>'FY2016 RPDC '!K34</f>
        <v>6450</v>
      </c>
      <c r="G33" s="87">
        <f>'FY2016 RPDC '!L34</f>
        <v>3483000</v>
      </c>
      <c r="H33" s="87">
        <f>'FY2016 RPDC '!M34</f>
        <v>104431.12000000011</v>
      </c>
      <c r="I33" s="88">
        <f>'FY2016 RPDC '!N34</f>
        <v>3587431.12</v>
      </c>
      <c r="J33" s="59">
        <v>-70596</v>
      </c>
      <c r="K33" s="58">
        <v>-625951.20000000007</v>
      </c>
      <c r="L33" s="57">
        <v>277677.60000000003</v>
      </c>
      <c r="M33" s="201">
        <v>613008.6</v>
      </c>
      <c r="N33" s="57">
        <f>RealAuthFY10!N33</f>
        <v>403.76000000000005</v>
      </c>
      <c r="O33" s="201">
        <f>RealAuthFY10!O33</f>
        <v>151006.24</v>
      </c>
      <c r="P33" s="59">
        <v>0</v>
      </c>
      <c r="Q33" s="59">
        <v>130602.59999999999</v>
      </c>
      <c r="R33" s="58">
        <f t="shared" si="0"/>
        <v>353765</v>
      </c>
      <c r="S33" s="59">
        <f t="shared" si="1"/>
        <v>39950</v>
      </c>
      <c r="T33" s="58">
        <f t="shared" si="2"/>
        <v>39780</v>
      </c>
      <c r="U33" s="59">
        <f t="shared" si="3"/>
        <v>4497077.7200000007</v>
      </c>
      <c r="V33" s="206"/>
      <c r="W33" s="210">
        <v>540.42999999999995</v>
      </c>
      <c r="X33" s="211">
        <v>353765</v>
      </c>
      <c r="Y33" s="212">
        <f t="shared" si="4"/>
        <v>551.2399999999999</v>
      </c>
      <c r="Z33" s="213">
        <v>61.03</v>
      </c>
      <c r="AA33" s="58">
        <v>39950</v>
      </c>
      <c r="AB33" s="212">
        <f t="shared" si="5"/>
        <v>62.25</v>
      </c>
      <c r="AC33" s="214">
        <v>60.77</v>
      </c>
      <c r="AD33" s="213">
        <v>39780</v>
      </c>
      <c r="AE33" s="212">
        <f t="shared" si="6"/>
        <v>61.99</v>
      </c>
    </row>
    <row r="34" spans="1:31" s="51" customFormat="1" ht="11.5" x14ac:dyDescent="0.25">
      <c r="A34" s="51">
        <f>'FY2016 RPDC '!A35</f>
        <v>29</v>
      </c>
      <c r="B34" s="51">
        <f>'FY2016 RPDC '!B35</f>
        <v>585</v>
      </c>
      <c r="C34" s="51">
        <f>'FY2016 RPDC '!C35</f>
        <v>585</v>
      </c>
      <c r="D34" s="56" t="str">
        <f>'FY2016 RPDC '!D35</f>
        <v>BELLEVUE</v>
      </c>
      <c r="E34" s="97">
        <f>'FY2016 RPDC '!J35</f>
        <v>570.29999999999995</v>
      </c>
      <c r="F34" s="87">
        <f>'FY2016 RPDC '!K35</f>
        <v>6503</v>
      </c>
      <c r="G34" s="87">
        <f>'FY2016 RPDC '!L35</f>
        <v>3708660.9</v>
      </c>
      <c r="H34" s="87">
        <f>'FY2016 RPDC '!M35</f>
        <v>51986.229999999981</v>
      </c>
      <c r="I34" s="88">
        <f>'FY2016 RPDC '!N35</f>
        <v>3760647.13</v>
      </c>
      <c r="J34" s="59">
        <v>-64713</v>
      </c>
      <c r="K34" s="58">
        <v>-17649</v>
      </c>
      <c r="L34" s="57">
        <v>371805.60000000003</v>
      </c>
      <c r="M34" s="201">
        <v>0</v>
      </c>
      <c r="N34" s="57">
        <f>RealAuthFY10!N34</f>
        <v>4383.68</v>
      </c>
      <c r="O34" s="201">
        <f>RealAuthFY10!O34</f>
        <v>0</v>
      </c>
      <c r="P34" s="59">
        <v>0</v>
      </c>
      <c r="Q34" s="59">
        <v>0</v>
      </c>
      <c r="R34" s="58">
        <f t="shared" si="0"/>
        <v>311777.30700000003</v>
      </c>
      <c r="S34" s="59">
        <f t="shared" si="1"/>
        <v>30596.594999999998</v>
      </c>
      <c r="T34" s="58">
        <f t="shared" si="2"/>
        <v>32712.407999999996</v>
      </c>
      <c r="U34" s="59">
        <f t="shared" si="3"/>
        <v>4429560.72</v>
      </c>
      <c r="V34" s="206"/>
      <c r="W34" s="210">
        <v>535.97</v>
      </c>
      <c r="X34" s="211">
        <v>205491</v>
      </c>
      <c r="Y34" s="212">
        <f t="shared" si="4"/>
        <v>546.69000000000005</v>
      </c>
      <c r="Z34" s="213">
        <v>52.6</v>
      </c>
      <c r="AA34" s="58">
        <v>20167</v>
      </c>
      <c r="AB34" s="212">
        <f t="shared" si="5"/>
        <v>53.65</v>
      </c>
      <c r="AC34" s="214">
        <v>56.24</v>
      </c>
      <c r="AD34" s="213">
        <v>21562</v>
      </c>
      <c r="AE34" s="212">
        <f t="shared" si="6"/>
        <v>57.36</v>
      </c>
    </row>
    <row r="35" spans="1:31" s="51" customFormat="1" ht="11.5" x14ac:dyDescent="0.25">
      <c r="A35" s="51">
        <f>'FY2016 RPDC '!A36</f>
        <v>30</v>
      </c>
      <c r="B35" s="51">
        <f>'FY2016 RPDC '!B36</f>
        <v>594</v>
      </c>
      <c r="C35" s="51">
        <f>'FY2016 RPDC '!C36</f>
        <v>594</v>
      </c>
      <c r="D35" s="56" t="str">
        <f>'FY2016 RPDC '!D36</f>
        <v>BELMOND-KLEMME</v>
      </c>
      <c r="E35" s="97">
        <f>'FY2016 RPDC '!J36</f>
        <v>793.2</v>
      </c>
      <c r="F35" s="87">
        <f>'FY2016 RPDC '!K36</f>
        <v>6451</v>
      </c>
      <c r="G35" s="87">
        <f>'FY2016 RPDC '!L36</f>
        <v>5116933.2</v>
      </c>
      <c r="H35" s="87">
        <f>'FY2016 RPDC '!M36</f>
        <v>7669.4399999994785</v>
      </c>
      <c r="I35" s="88">
        <f>'FY2016 RPDC '!N36</f>
        <v>5124602.6399999997</v>
      </c>
      <c r="J35" s="59">
        <v>-119280</v>
      </c>
      <c r="K35" s="58">
        <v>-47712</v>
      </c>
      <c r="L35" s="57">
        <v>375732</v>
      </c>
      <c r="M35" s="201">
        <v>0</v>
      </c>
      <c r="N35" s="57">
        <f>RealAuthFY10!N35</f>
        <v>12867.800000000001</v>
      </c>
      <c r="O35" s="201">
        <f>RealAuthFY10!O35</f>
        <v>119495.06999999999</v>
      </c>
      <c r="P35" s="59">
        <v>5248.32</v>
      </c>
      <c r="Q35" s="59">
        <v>0</v>
      </c>
      <c r="R35" s="58">
        <f t="shared" si="0"/>
        <v>409441.908</v>
      </c>
      <c r="S35" s="59">
        <f t="shared" si="1"/>
        <v>45291.72</v>
      </c>
      <c r="T35" s="58">
        <f t="shared" si="2"/>
        <v>42142.716000000008</v>
      </c>
      <c r="U35" s="59">
        <f t="shared" si="3"/>
        <v>5967830.1739999996</v>
      </c>
      <c r="V35" s="206"/>
      <c r="W35" s="210">
        <v>506.07</v>
      </c>
      <c r="X35" s="211">
        <v>314472</v>
      </c>
      <c r="Y35" s="212">
        <f t="shared" si="4"/>
        <v>516.18999999999994</v>
      </c>
      <c r="Z35" s="213">
        <v>55.98</v>
      </c>
      <c r="AA35" s="58">
        <v>34786</v>
      </c>
      <c r="AB35" s="212">
        <f t="shared" si="5"/>
        <v>57.099999999999994</v>
      </c>
      <c r="AC35" s="214">
        <v>52.09</v>
      </c>
      <c r="AD35" s="213">
        <v>32369</v>
      </c>
      <c r="AE35" s="212">
        <f t="shared" si="6"/>
        <v>53.13</v>
      </c>
    </row>
    <row r="36" spans="1:31" s="51" customFormat="1" ht="11.5" x14ac:dyDescent="0.25">
      <c r="A36" s="51">
        <f>'FY2016 RPDC '!A37</f>
        <v>31</v>
      </c>
      <c r="B36" s="51">
        <f>'FY2016 RPDC '!B37</f>
        <v>603</v>
      </c>
      <c r="C36" s="51">
        <f>'FY2016 RPDC '!C37</f>
        <v>603</v>
      </c>
      <c r="D36" s="60" t="str">
        <f>'FY2016 RPDC '!D37</f>
        <v>BENNETT</v>
      </c>
      <c r="E36" s="100">
        <f>'FY2016 RPDC '!J37</f>
        <v>190.3</v>
      </c>
      <c r="F36" s="89">
        <f>'FY2016 RPDC '!K37</f>
        <v>6577</v>
      </c>
      <c r="G36" s="89">
        <f>'FY2016 RPDC '!L37</f>
        <v>1251603.1000000001</v>
      </c>
      <c r="H36" s="89">
        <f>'FY2016 RPDC '!M37</f>
        <v>23387.569999999832</v>
      </c>
      <c r="I36" s="90">
        <f>'FY2016 RPDC '!N37</f>
        <v>1274990.67</v>
      </c>
      <c r="J36" s="63">
        <v>-194139</v>
      </c>
      <c r="K36" s="62">
        <v>-23532</v>
      </c>
      <c r="L36" s="61">
        <v>129426</v>
      </c>
      <c r="M36" s="220">
        <v>11766</v>
      </c>
      <c r="N36" s="61">
        <f>RealAuthFY10!N36</f>
        <v>10670.800000000001</v>
      </c>
      <c r="O36" s="220">
        <f>RealAuthFY10!O36</f>
        <v>46144</v>
      </c>
      <c r="P36" s="63">
        <v>0</v>
      </c>
      <c r="Q36" s="63">
        <v>49417.200000000004</v>
      </c>
      <c r="R36" s="62">
        <f t="shared" si="0"/>
        <v>289023</v>
      </c>
      <c r="S36" s="63">
        <f t="shared" si="1"/>
        <v>30285</v>
      </c>
      <c r="T36" s="62">
        <f t="shared" si="2"/>
        <v>33342</v>
      </c>
      <c r="U36" s="63">
        <f t="shared" si="3"/>
        <v>1657393.67</v>
      </c>
      <c r="V36" s="221"/>
      <c r="W36" s="222">
        <v>538.91999999999996</v>
      </c>
      <c r="X36" s="223">
        <v>289023</v>
      </c>
      <c r="Y36" s="224">
        <f t="shared" si="4"/>
        <v>549.69999999999993</v>
      </c>
      <c r="Z36" s="225">
        <v>56.47</v>
      </c>
      <c r="AA36" s="62">
        <v>30285</v>
      </c>
      <c r="AB36" s="224">
        <f t="shared" si="5"/>
        <v>57.6</v>
      </c>
      <c r="AC36" s="226">
        <v>62.17</v>
      </c>
      <c r="AD36" s="225">
        <v>33342</v>
      </c>
      <c r="AE36" s="224">
        <f t="shared" si="6"/>
        <v>63.410000000000004</v>
      </c>
    </row>
    <row r="37" spans="1:31" s="51" customFormat="1" ht="11.5" x14ac:dyDescent="0.25">
      <c r="A37" s="51">
        <f>'FY2016 RPDC '!A38</f>
        <v>32</v>
      </c>
      <c r="B37" s="51">
        <f>'FY2016 RPDC '!B38</f>
        <v>609</v>
      </c>
      <c r="C37" s="51">
        <f>'FY2016 RPDC '!C38</f>
        <v>609</v>
      </c>
      <c r="D37" s="56" t="str">
        <f>'FY2016 RPDC '!D38</f>
        <v>BENTON</v>
      </c>
      <c r="E37" s="97">
        <f>'FY2016 RPDC '!J38</f>
        <v>1475.9</v>
      </c>
      <c r="F37" s="87">
        <f>'FY2016 RPDC '!K38</f>
        <v>6511</v>
      </c>
      <c r="G37" s="87">
        <f>'FY2016 RPDC '!L38</f>
        <v>9609584.9000000004</v>
      </c>
      <c r="H37" s="87">
        <f>'FY2016 RPDC '!M38</f>
        <v>107398.8599999994</v>
      </c>
      <c r="I37" s="88">
        <f>'FY2016 RPDC '!N38</f>
        <v>9716983.7599999998</v>
      </c>
      <c r="J37" s="59">
        <v>-221351.2</v>
      </c>
      <c r="K37" s="58">
        <v>-11774</v>
      </c>
      <c r="L37" s="57">
        <v>141288</v>
      </c>
      <c r="M37" s="201">
        <v>5887</v>
      </c>
      <c r="N37" s="57">
        <f>RealAuthFY10!N37</f>
        <v>31457.4</v>
      </c>
      <c r="O37" s="201">
        <f>RealAuthFY10!O37</f>
        <v>198268.2</v>
      </c>
      <c r="P37" s="59">
        <v>0</v>
      </c>
      <c r="Q37" s="59">
        <v>0</v>
      </c>
      <c r="R37" s="58">
        <f t="shared" si="0"/>
        <v>734835.85100000002</v>
      </c>
      <c r="S37" s="59">
        <f t="shared" si="1"/>
        <v>71226.934000000008</v>
      </c>
      <c r="T37" s="58">
        <f t="shared" si="2"/>
        <v>71138.38</v>
      </c>
      <c r="U37" s="59">
        <f t="shared" si="3"/>
        <v>10737960.325000001</v>
      </c>
      <c r="V37" s="206"/>
      <c r="W37" s="210">
        <v>488.13</v>
      </c>
      <c r="X37" s="211">
        <v>301420</v>
      </c>
      <c r="Y37" s="212">
        <f t="shared" si="4"/>
        <v>497.89</v>
      </c>
      <c r="Z37" s="213">
        <v>47.31</v>
      </c>
      <c r="AA37" s="58">
        <v>29214</v>
      </c>
      <c r="AB37" s="212">
        <f t="shared" si="5"/>
        <v>48.260000000000005</v>
      </c>
      <c r="AC37" s="214">
        <v>47.25</v>
      </c>
      <c r="AD37" s="213">
        <v>29177</v>
      </c>
      <c r="AE37" s="212">
        <f t="shared" si="6"/>
        <v>48.2</v>
      </c>
    </row>
    <row r="38" spans="1:31" s="51" customFormat="1" ht="11.5" x14ac:dyDescent="0.25">
      <c r="A38" s="51">
        <f>'FY2016 RPDC '!A39</f>
        <v>33</v>
      </c>
      <c r="B38" s="51">
        <f>'FY2016 RPDC '!B39</f>
        <v>621</v>
      </c>
      <c r="C38" s="51">
        <f>'FY2016 RPDC '!C39</f>
        <v>621</v>
      </c>
      <c r="D38" s="56" t="str">
        <f>'FY2016 RPDC '!D39</f>
        <v>BETTENDORF</v>
      </c>
      <c r="E38" s="97">
        <f>'FY2016 RPDC '!J39</f>
        <v>3983.3</v>
      </c>
      <c r="F38" s="87">
        <f>'FY2016 RPDC '!K39</f>
        <v>6520</v>
      </c>
      <c r="G38" s="87">
        <f>'FY2016 RPDC '!L39</f>
        <v>25971116</v>
      </c>
      <c r="H38" s="87">
        <f>'FY2016 RPDC '!M39</f>
        <v>117381.96000000089</v>
      </c>
      <c r="I38" s="88">
        <f>'FY2016 RPDC '!N39</f>
        <v>26088497.960000001</v>
      </c>
      <c r="J38" s="59">
        <v>-127115.99999999999</v>
      </c>
      <c r="K38" s="58">
        <v>-17820</v>
      </c>
      <c r="L38" s="57">
        <v>356400</v>
      </c>
      <c r="M38" s="201">
        <v>0</v>
      </c>
      <c r="N38" s="57">
        <f>RealAuthFY10!N38</f>
        <v>76307.5</v>
      </c>
      <c r="O38" s="201">
        <f>RealAuthFY10!O38</f>
        <v>0</v>
      </c>
      <c r="P38" s="59">
        <v>0</v>
      </c>
      <c r="Q38" s="59">
        <v>149688</v>
      </c>
      <c r="R38" s="58">
        <f t="shared" si="0"/>
        <v>2107364.8649999998</v>
      </c>
      <c r="S38" s="59">
        <f t="shared" si="1"/>
        <v>231150.899</v>
      </c>
      <c r="T38" s="58">
        <f t="shared" si="2"/>
        <v>206494.27200000003</v>
      </c>
      <c r="U38" s="59">
        <f t="shared" si="3"/>
        <v>29070967.495999999</v>
      </c>
      <c r="V38" s="206"/>
      <c r="W38" s="210">
        <v>518.67999999999995</v>
      </c>
      <c r="X38" s="211">
        <v>321945</v>
      </c>
      <c r="Y38" s="212">
        <f t="shared" si="4"/>
        <v>529.04999999999995</v>
      </c>
      <c r="Z38" s="213">
        <v>56.89</v>
      </c>
      <c r="AA38" s="58">
        <v>35312</v>
      </c>
      <c r="AB38" s="212">
        <f t="shared" si="5"/>
        <v>58.03</v>
      </c>
      <c r="AC38" s="214">
        <v>50.82</v>
      </c>
      <c r="AD38" s="213">
        <v>31544</v>
      </c>
      <c r="AE38" s="212">
        <f t="shared" si="6"/>
        <v>51.84</v>
      </c>
    </row>
    <row r="39" spans="1:31" s="51" customFormat="1" ht="11.5" x14ac:dyDescent="0.25">
      <c r="A39" s="51">
        <f>'FY2016 RPDC '!A40</f>
        <v>34</v>
      </c>
      <c r="B39" s="51">
        <f>'FY2016 RPDC '!B40</f>
        <v>720</v>
      </c>
      <c r="C39" s="51">
        <f>'FY2016 RPDC '!C40</f>
        <v>720</v>
      </c>
      <c r="D39" s="56" t="str">
        <f>'FY2016 RPDC '!D40</f>
        <v>BONDURANT-FARRAR</v>
      </c>
      <c r="E39" s="97">
        <f>'FY2016 RPDC '!J40</f>
        <v>1697.1</v>
      </c>
      <c r="F39" s="87">
        <f>'FY2016 RPDC '!K40</f>
        <v>6446</v>
      </c>
      <c r="G39" s="87">
        <f>'FY2016 RPDC '!L40</f>
        <v>10939506.6</v>
      </c>
      <c r="H39" s="87">
        <f>'FY2016 RPDC '!M40</f>
        <v>0</v>
      </c>
      <c r="I39" s="88">
        <f>'FY2016 RPDC '!N40</f>
        <v>10939506.6</v>
      </c>
      <c r="J39" s="59">
        <v>-454553.60000000003</v>
      </c>
      <c r="K39" s="58">
        <v>0</v>
      </c>
      <c r="L39" s="57">
        <v>201958.39999999999</v>
      </c>
      <c r="M39" s="201">
        <v>23552</v>
      </c>
      <c r="N39" s="57">
        <f>RealAuthFY10!N39</f>
        <v>17665.38</v>
      </c>
      <c r="O39" s="201">
        <f>RealAuthFY10!O39</f>
        <v>0</v>
      </c>
      <c r="P39" s="59">
        <v>51814.400000000001</v>
      </c>
      <c r="Q39" s="59">
        <v>0</v>
      </c>
      <c r="R39" s="58">
        <f t="shared" si="0"/>
        <v>848923.36199999996</v>
      </c>
      <c r="S39" s="59">
        <f t="shared" si="1"/>
        <v>89471.111999999994</v>
      </c>
      <c r="T39" s="58">
        <f t="shared" si="2"/>
        <v>105949.95299999999</v>
      </c>
      <c r="U39" s="59">
        <f t="shared" si="3"/>
        <v>11824287.607000001</v>
      </c>
      <c r="V39" s="206"/>
      <c r="W39" s="210">
        <v>490.41</v>
      </c>
      <c r="X39" s="211">
        <v>362168</v>
      </c>
      <c r="Y39" s="212">
        <f t="shared" si="4"/>
        <v>500.22</v>
      </c>
      <c r="Z39" s="213">
        <v>51.69</v>
      </c>
      <c r="AA39" s="58">
        <v>38173</v>
      </c>
      <c r="AB39" s="212">
        <f t="shared" si="5"/>
        <v>52.72</v>
      </c>
      <c r="AC39" s="214">
        <v>61.21</v>
      </c>
      <c r="AD39" s="213">
        <v>45204</v>
      </c>
      <c r="AE39" s="212">
        <f t="shared" si="6"/>
        <v>62.43</v>
      </c>
    </row>
    <row r="40" spans="1:31" s="51" customFormat="1" ht="11.5" x14ac:dyDescent="0.25">
      <c r="A40" s="51">
        <f>'FY2016 RPDC '!A41</f>
        <v>35</v>
      </c>
      <c r="B40" s="51">
        <f>'FY2016 RPDC '!B41</f>
        <v>729</v>
      </c>
      <c r="C40" s="51">
        <f>'FY2016 RPDC '!C41</f>
        <v>729</v>
      </c>
      <c r="D40" s="56" t="str">
        <f>'FY2016 RPDC '!D41</f>
        <v>BOONE</v>
      </c>
      <c r="E40" s="97">
        <f>'FY2016 RPDC '!J41</f>
        <v>2094.3000000000002</v>
      </c>
      <c r="F40" s="87">
        <f>'FY2016 RPDC '!K41</f>
        <v>6446</v>
      </c>
      <c r="G40" s="87">
        <f>'FY2016 RPDC '!L41</f>
        <v>13499857.800000001</v>
      </c>
      <c r="H40" s="87">
        <f>'FY2016 RPDC '!M41</f>
        <v>277617.84999999963</v>
      </c>
      <c r="I40" s="88">
        <f>'FY2016 RPDC '!N41</f>
        <v>13777475.65</v>
      </c>
      <c r="J40" s="59">
        <v>-359637.2</v>
      </c>
      <c r="K40" s="58">
        <v>-349413.4</v>
      </c>
      <c r="L40" s="57">
        <v>6014</v>
      </c>
      <c r="M40" s="201">
        <v>0</v>
      </c>
      <c r="N40" s="57">
        <f>RealAuthFY10!N40</f>
        <v>40113.199999999997</v>
      </c>
      <c r="O40" s="201">
        <f>RealAuthFY10!O40</f>
        <v>0</v>
      </c>
      <c r="P40" s="59">
        <v>0</v>
      </c>
      <c r="Q40" s="59">
        <v>0</v>
      </c>
      <c r="R40" s="58">
        <f t="shared" si="0"/>
        <v>984195.34200000006</v>
      </c>
      <c r="S40" s="59">
        <f t="shared" si="1"/>
        <v>64588.212000000007</v>
      </c>
      <c r="T40" s="58">
        <f t="shared" si="2"/>
        <v>119291.32800000001</v>
      </c>
      <c r="U40" s="59">
        <f t="shared" si="3"/>
        <v>14282627.131999999</v>
      </c>
      <c r="V40" s="206"/>
      <c r="W40" s="210">
        <v>460.73</v>
      </c>
      <c r="X40" s="211">
        <v>92515</v>
      </c>
      <c r="Y40" s="212">
        <f t="shared" si="4"/>
        <v>469.94</v>
      </c>
      <c r="Z40" s="213">
        <v>30.24</v>
      </c>
      <c r="AA40" s="58">
        <v>6072</v>
      </c>
      <c r="AB40" s="212">
        <f t="shared" si="5"/>
        <v>30.84</v>
      </c>
      <c r="AC40" s="214">
        <v>55.84</v>
      </c>
      <c r="AD40" s="213">
        <v>11213</v>
      </c>
      <c r="AE40" s="212">
        <f t="shared" si="6"/>
        <v>56.96</v>
      </c>
    </row>
    <row r="41" spans="1:31" s="51" customFormat="1" ht="11.5" x14ac:dyDescent="0.25">
      <c r="A41" s="51">
        <f>'FY2016 RPDC '!A42</f>
        <v>36</v>
      </c>
      <c r="B41" s="51">
        <f>'FY2016 RPDC '!B42</f>
        <v>747</v>
      </c>
      <c r="C41" s="51">
        <f>'FY2016 RPDC '!C42</f>
        <v>747</v>
      </c>
      <c r="D41" s="60" t="str">
        <f>'FY2016 RPDC '!D42</f>
        <v>BOYDEN-HULL</v>
      </c>
      <c r="E41" s="100">
        <f>'FY2016 RPDC '!J42</f>
        <v>618.1</v>
      </c>
      <c r="F41" s="89">
        <f>'FY2016 RPDC '!K42</f>
        <v>6446</v>
      </c>
      <c r="G41" s="89">
        <f>'FY2016 RPDC '!L42</f>
        <v>3984272.6</v>
      </c>
      <c r="H41" s="89">
        <f>'FY2016 RPDC '!M42</f>
        <v>0</v>
      </c>
      <c r="I41" s="90">
        <f>'FY2016 RPDC '!N42</f>
        <v>3984272.6</v>
      </c>
      <c r="J41" s="63">
        <v>-541268</v>
      </c>
      <c r="K41" s="62">
        <v>-35688</v>
      </c>
      <c r="L41" s="61">
        <v>411601.60000000003</v>
      </c>
      <c r="M41" s="220">
        <v>35688</v>
      </c>
      <c r="N41" s="61">
        <f>RealAuthFY10!N41</f>
        <v>87611.66</v>
      </c>
      <c r="O41" s="220">
        <f>RealAuthFY10!O41</f>
        <v>0</v>
      </c>
      <c r="P41" s="63">
        <v>0</v>
      </c>
      <c r="Q41" s="63">
        <v>403274.39999999997</v>
      </c>
      <c r="R41" s="62">
        <f t="shared" si="0"/>
        <v>794607</v>
      </c>
      <c r="S41" s="63">
        <f t="shared" si="1"/>
        <v>86943</v>
      </c>
      <c r="T41" s="62">
        <f t="shared" si="2"/>
        <v>79001</v>
      </c>
      <c r="U41" s="63">
        <f t="shared" si="3"/>
        <v>5306043.2600000007</v>
      </c>
      <c r="V41" s="221"/>
      <c r="W41" s="222">
        <v>489.23</v>
      </c>
      <c r="X41" s="223">
        <v>794607</v>
      </c>
      <c r="Y41" s="224">
        <f t="shared" si="4"/>
        <v>499.01</v>
      </c>
      <c r="Z41" s="225">
        <v>53.53</v>
      </c>
      <c r="AA41" s="62">
        <v>86943</v>
      </c>
      <c r="AB41" s="224">
        <f t="shared" si="5"/>
        <v>54.6</v>
      </c>
      <c r="AC41" s="226">
        <v>48.64</v>
      </c>
      <c r="AD41" s="225">
        <v>79001</v>
      </c>
      <c r="AE41" s="224">
        <f t="shared" si="6"/>
        <v>49.61</v>
      </c>
    </row>
    <row r="42" spans="1:31" s="51" customFormat="1" ht="11.5" x14ac:dyDescent="0.25">
      <c r="A42" s="51">
        <f>'FY2016 RPDC '!A43</f>
        <v>37</v>
      </c>
      <c r="B42" s="51">
        <f>'FY2016 RPDC '!B43</f>
        <v>1917</v>
      </c>
      <c r="C42" s="51">
        <f>'FY2016 RPDC '!C43</f>
        <v>1917</v>
      </c>
      <c r="D42" s="56" t="str">
        <f>'FY2016 RPDC '!D43</f>
        <v>BOYER VALLEY</v>
      </c>
      <c r="E42" s="97">
        <f>'FY2016 RPDC '!J43</f>
        <v>438</v>
      </c>
      <c r="F42" s="87">
        <f>'FY2016 RPDC '!K43</f>
        <v>6454</v>
      </c>
      <c r="G42" s="87">
        <f>'FY2016 RPDC '!L43</f>
        <v>2826852</v>
      </c>
      <c r="H42" s="87">
        <f>'FY2016 RPDC '!M43</f>
        <v>0</v>
      </c>
      <c r="I42" s="88">
        <f>'FY2016 RPDC '!N43</f>
        <v>2826852</v>
      </c>
      <c r="J42" s="59">
        <v>-1484484.4</v>
      </c>
      <c r="K42" s="58">
        <v>-95312</v>
      </c>
      <c r="L42" s="57">
        <v>3296008.0999999996</v>
      </c>
      <c r="M42" s="201">
        <v>11914</v>
      </c>
      <c r="N42" s="57">
        <f>RealAuthFY10!N42</f>
        <v>44048.68</v>
      </c>
      <c r="O42" s="201">
        <f>RealAuthFY10!O42</f>
        <v>0</v>
      </c>
      <c r="P42" s="59">
        <v>41937.279999999999</v>
      </c>
      <c r="Q42" s="59">
        <v>922143.60000000009</v>
      </c>
      <c r="R42" s="58">
        <f t="shared" si="0"/>
        <v>1965819</v>
      </c>
      <c r="S42" s="59">
        <f t="shared" si="1"/>
        <v>225385</v>
      </c>
      <c r="T42" s="58">
        <f t="shared" si="2"/>
        <v>223057</v>
      </c>
      <c r="U42" s="59">
        <f t="shared" si="3"/>
        <v>7977368.2599999998</v>
      </c>
      <c r="V42" s="206"/>
      <c r="W42" s="210">
        <v>481.37</v>
      </c>
      <c r="X42" s="211">
        <v>1965819</v>
      </c>
      <c r="Y42" s="212">
        <f t="shared" si="4"/>
        <v>491</v>
      </c>
      <c r="Z42" s="213">
        <v>55.19</v>
      </c>
      <c r="AA42" s="58">
        <v>225385</v>
      </c>
      <c r="AB42" s="212">
        <f t="shared" si="5"/>
        <v>56.29</v>
      </c>
      <c r="AC42" s="214">
        <v>54.62</v>
      </c>
      <c r="AD42" s="213">
        <v>223057</v>
      </c>
      <c r="AE42" s="212">
        <f t="shared" si="6"/>
        <v>55.71</v>
      </c>
    </row>
    <row r="43" spans="1:31" s="51" customFormat="1" ht="11.5" x14ac:dyDescent="0.25">
      <c r="A43" s="51">
        <f>'FY2016 RPDC '!A44</f>
        <v>38</v>
      </c>
      <c r="B43" s="51">
        <f>'FY2016 RPDC '!B44</f>
        <v>846</v>
      </c>
      <c r="C43" s="51">
        <f>'FY2016 RPDC '!C44</f>
        <v>846</v>
      </c>
      <c r="D43" s="56" t="str">
        <f>'FY2016 RPDC '!D44</f>
        <v>BROOKLYN-GUERNSEY-MALCOM</v>
      </c>
      <c r="E43" s="97">
        <f>'FY2016 RPDC '!J44</f>
        <v>542</v>
      </c>
      <c r="F43" s="87">
        <f>'FY2016 RPDC '!K44</f>
        <v>6461</v>
      </c>
      <c r="G43" s="87">
        <f>'FY2016 RPDC '!L44</f>
        <v>3501862</v>
      </c>
      <c r="H43" s="87">
        <f>'FY2016 RPDC '!M44</f>
        <v>0</v>
      </c>
      <c r="I43" s="88">
        <f>'FY2016 RPDC '!N44</f>
        <v>3501862</v>
      </c>
      <c r="J43" s="59">
        <v>-171783.6</v>
      </c>
      <c r="K43" s="58">
        <v>-35298</v>
      </c>
      <c r="L43" s="57">
        <v>494172</v>
      </c>
      <c r="M43" s="201">
        <v>0</v>
      </c>
      <c r="N43" s="57">
        <f>RealAuthFY10!N43</f>
        <v>40664.400000000001</v>
      </c>
      <c r="O43" s="201">
        <f>RealAuthFY10!O43</f>
        <v>0</v>
      </c>
      <c r="P43" s="59">
        <v>5177.04</v>
      </c>
      <c r="Q43" s="59">
        <v>0</v>
      </c>
      <c r="R43" s="58">
        <f t="shared" si="0"/>
        <v>568226</v>
      </c>
      <c r="S43" s="59">
        <f t="shared" si="1"/>
        <v>57836</v>
      </c>
      <c r="T43" s="58">
        <f t="shared" si="2"/>
        <v>68700</v>
      </c>
      <c r="U43" s="59">
        <f t="shared" si="3"/>
        <v>4529555.84</v>
      </c>
      <c r="V43" s="206"/>
      <c r="W43" s="210">
        <v>468.64</v>
      </c>
      <c r="X43" s="211">
        <v>568226</v>
      </c>
      <c r="Y43" s="212">
        <f t="shared" si="4"/>
        <v>478.01</v>
      </c>
      <c r="Z43" s="213">
        <v>47.7</v>
      </c>
      <c r="AA43" s="58">
        <v>57836</v>
      </c>
      <c r="AB43" s="212">
        <f t="shared" si="5"/>
        <v>48.650000000000006</v>
      </c>
      <c r="AC43" s="214">
        <v>56.66</v>
      </c>
      <c r="AD43" s="213">
        <v>68700</v>
      </c>
      <c r="AE43" s="212">
        <f t="shared" si="6"/>
        <v>57.79</v>
      </c>
    </row>
    <row r="44" spans="1:31" s="51" customFormat="1" ht="11.5" x14ac:dyDescent="0.25">
      <c r="A44" s="51">
        <f>'FY2016 RPDC '!A45</f>
        <v>39</v>
      </c>
      <c r="B44" s="51">
        <f>'FY2016 RPDC '!B45</f>
        <v>882</v>
      </c>
      <c r="C44" s="51">
        <f>'FY2016 RPDC '!C45</f>
        <v>882</v>
      </c>
      <c r="D44" s="56" t="str">
        <f>'FY2016 RPDC '!D45</f>
        <v>BURLINGTON</v>
      </c>
      <c r="E44" s="97">
        <f>'FY2016 RPDC '!J45</f>
        <v>4593.8999999999996</v>
      </c>
      <c r="F44" s="87">
        <f>'FY2016 RPDC '!K45</f>
        <v>6446</v>
      </c>
      <c r="G44" s="87">
        <f>'FY2016 RPDC '!L45</f>
        <v>29612279.399999999</v>
      </c>
      <c r="H44" s="87">
        <f>'FY2016 RPDC '!M45</f>
        <v>198839.19000000134</v>
      </c>
      <c r="I44" s="88">
        <f>'FY2016 RPDC '!N45</f>
        <v>29811118.59</v>
      </c>
      <c r="J44" s="59">
        <v>-454755.89999999997</v>
      </c>
      <c r="K44" s="58">
        <v>-64713</v>
      </c>
      <c r="L44" s="57">
        <v>570651</v>
      </c>
      <c r="M44" s="201">
        <v>553002</v>
      </c>
      <c r="N44" s="57">
        <f>RealAuthFY10!N44</f>
        <v>84328.159999999989</v>
      </c>
      <c r="O44" s="201">
        <f>RealAuthFY10!O44</f>
        <v>0</v>
      </c>
      <c r="P44" s="59">
        <v>14236.859999999999</v>
      </c>
      <c r="Q44" s="59">
        <v>405927</v>
      </c>
      <c r="R44" s="58">
        <f t="shared" si="0"/>
        <v>2372106.2039999999</v>
      </c>
      <c r="S44" s="59">
        <f t="shared" si="1"/>
        <v>300073.54800000001</v>
      </c>
      <c r="T44" s="58">
        <f t="shared" si="2"/>
        <v>267778.43099999998</v>
      </c>
      <c r="U44" s="59">
        <f t="shared" si="3"/>
        <v>33859752.892999999</v>
      </c>
      <c r="V44" s="206"/>
      <c r="W44" s="210">
        <v>506.24</v>
      </c>
      <c r="X44" s="211">
        <v>1111956</v>
      </c>
      <c r="Y44" s="212">
        <f t="shared" si="4"/>
        <v>516.36</v>
      </c>
      <c r="Z44" s="213">
        <v>64.040000000000006</v>
      </c>
      <c r="AA44" s="58">
        <v>140664</v>
      </c>
      <c r="AB44" s="212">
        <f t="shared" si="5"/>
        <v>65.320000000000007</v>
      </c>
      <c r="AC44" s="214">
        <v>57.15</v>
      </c>
      <c r="AD44" s="213">
        <v>125530</v>
      </c>
      <c r="AE44" s="212">
        <f t="shared" si="6"/>
        <v>58.29</v>
      </c>
    </row>
    <row r="45" spans="1:31" s="51" customFormat="1" ht="11.5" x14ac:dyDescent="0.25">
      <c r="A45" s="51">
        <f>'FY2016 RPDC '!A46</f>
        <v>40</v>
      </c>
      <c r="B45" s="51">
        <f>'FY2016 RPDC '!B46</f>
        <v>916</v>
      </c>
      <c r="C45" s="51">
        <f>'FY2016 RPDC '!C46</f>
        <v>916</v>
      </c>
      <c r="D45" s="56" t="str">
        <f>'FY2016 RPDC '!D46</f>
        <v>CAL</v>
      </c>
      <c r="E45" s="97">
        <f>'FY2016 RPDC '!J46</f>
        <v>252</v>
      </c>
      <c r="F45" s="87">
        <f>'FY2016 RPDC '!K46</f>
        <v>6616</v>
      </c>
      <c r="G45" s="87">
        <f>'FY2016 RPDC '!L46</f>
        <v>1667232</v>
      </c>
      <c r="H45" s="87">
        <f>'FY2016 RPDC '!M46</f>
        <v>78167.179999999935</v>
      </c>
      <c r="I45" s="88">
        <f>'FY2016 RPDC '!N46</f>
        <v>1745399.18</v>
      </c>
      <c r="J45" s="59">
        <v>-141192</v>
      </c>
      <c r="K45" s="58">
        <v>-29415</v>
      </c>
      <c r="L45" s="57">
        <v>323565</v>
      </c>
      <c r="M45" s="201">
        <v>0</v>
      </c>
      <c r="N45" s="57">
        <f>RealAuthFY10!N45</f>
        <v>12228.16</v>
      </c>
      <c r="O45" s="201">
        <f>RealAuthFY10!O45</f>
        <v>0</v>
      </c>
      <c r="P45" s="59">
        <v>50476.14</v>
      </c>
      <c r="Q45" s="59">
        <v>0</v>
      </c>
      <c r="R45" s="58">
        <f t="shared" si="0"/>
        <v>306209</v>
      </c>
      <c r="S45" s="59">
        <f t="shared" si="1"/>
        <v>33391</v>
      </c>
      <c r="T45" s="58">
        <f t="shared" si="2"/>
        <v>41461</v>
      </c>
      <c r="U45" s="59">
        <f t="shared" si="3"/>
        <v>2342122.4799999995</v>
      </c>
      <c r="V45" s="206"/>
      <c r="W45" s="210">
        <v>491.35</v>
      </c>
      <c r="X45" s="211">
        <v>306209</v>
      </c>
      <c r="Y45" s="212">
        <f t="shared" si="4"/>
        <v>501.18</v>
      </c>
      <c r="Z45" s="213">
        <v>53.58</v>
      </c>
      <c r="AA45" s="58">
        <v>33391</v>
      </c>
      <c r="AB45" s="212">
        <f t="shared" si="5"/>
        <v>54.65</v>
      </c>
      <c r="AC45" s="214">
        <v>66.53</v>
      </c>
      <c r="AD45" s="213">
        <v>41461</v>
      </c>
      <c r="AE45" s="212">
        <f t="shared" si="6"/>
        <v>67.86</v>
      </c>
    </row>
    <row r="46" spans="1:31" s="51" customFormat="1" ht="11.5" x14ac:dyDescent="0.25">
      <c r="A46" s="51">
        <f>'FY2016 RPDC '!A47</f>
        <v>41</v>
      </c>
      <c r="B46" s="51">
        <f>'FY2016 RPDC '!B47</f>
        <v>918</v>
      </c>
      <c r="C46" s="51">
        <f>'FY2016 RPDC '!C47</f>
        <v>918</v>
      </c>
      <c r="D46" s="60" t="str">
        <f>'FY2016 RPDC '!D47</f>
        <v>CALAMUS-WHEATLAND</v>
      </c>
      <c r="E46" s="100">
        <f>'FY2016 RPDC '!J47</f>
        <v>458.1</v>
      </c>
      <c r="F46" s="89">
        <f>'FY2016 RPDC '!K47</f>
        <v>6505</v>
      </c>
      <c r="G46" s="89">
        <f>'FY2016 RPDC '!L47</f>
        <v>2979940.5</v>
      </c>
      <c r="H46" s="89">
        <f>'FY2016 RPDC '!M47</f>
        <v>0</v>
      </c>
      <c r="I46" s="90">
        <f>'FY2016 RPDC '!N47</f>
        <v>2979940.5</v>
      </c>
      <c r="J46" s="63">
        <v>-136671.19999999998</v>
      </c>
      <c r="K46" s="62">
        <v>-5891</v>
      </c>
      <c r="L46" s="61">
        <v>159057</v>
      </c>
      <c r="M46" s="220">
        <v>0</v>
      </c>
      <c r="N46" s="61">
        <f>RealAuthFY10!N46</f>
        <v>136486.88</v>
      </c>
      <c r="O46" s="220">
        <f>RealAuthFY10!O46</f>
        <v>100733.44</v>
      </c>
      <c r="P46" s="63">
        <v>2592.04</v>
      </c>
      <c r="Q46" s="63">
        <v>56553.599999999999</v>
      </c>
      <c r="R46" s="62">
        <f t="shared" si="0"/>
        <v>266233.97700000001</v>
      </c>
      <c r="S46" s="63">
        <f t="shared" si="1"/>
        <v>32126.553</v>
      </c>
      <c r="T46" s="62">
        <f t="shared" si="2"/>
        <v>29854.377000000004</v>
      </c>
      <c r="U46" s="63">
        <f t="shared" si="3"/>
        <v>3621016.1669999994</v>
      </c>
      <c r="V46" s="221"/>
      <c r="W46" s="222">
        <v>569.77</v>
      </c>
      <c r="X46" s="223">
        <v>248363</v>
      </c>
      <c r="Y46" s="224">
        <f t="shared" si="4"/>
        <v>581.16999999999996</v>
      </c>
      <c r="Z46" s="225">
        <v>68.75</v>
      </c>
      <c r="AA46" s="62">
        <v>29968</v>
      </c>
      <c r="AB46" s="224">
        <f t="shared" si="5"/>
        <v>70.13</v>
      </c>
      <c r="AC46" s="226">
        <v>63.89</v>
      </c>
      <c r="AD46" s="225">
        <v>27850</v>
      </c>
      <c r="AE46" s="224">
        <f t="shared" si="6"/>
        <v>65.17</v>
      </c>
    </row>
    <row r="47" spans="1:31" s="51" customFormat="1" ht="11.5" x14ac:dyDescent="0.25">
      <c r="A47" s="51">
        <f>'FY2016 RPDC '!A48</f>
        <v>42</v>
      </c>
      <c r="B47" s="51">
        <f>'FY2016 RPDC '!B48</f>
        <v>914</v>
      </c>
      <c r="C47" s="51">
        <f>'FY2016 RPDC '!C48</f>
        <v>914</v>
      </c>
      <c r="D47" s="56" t="str">
        <f>'FY2016 RPDC '!D48</f>
        <v>CAM</v>
      </c>
      <c r="E47" s="97">
        <f>'FY2016 RPDC '!J48</f>
        <v>441.4</v>
      </c>
      <c r="F47" s="87">
        <f>'FY2016 RPDC '!K48</f>
        <v>6496</v>
      </c>
      <c r="G47" s="87">
        <f>'FY2016 RPDC '!L48</f>
        <v>2867334.4</v>
      </c>
      <c r="H47" s="87">
        <f>'FY2016 RPDC '!M48</f>
        <v>15688.379999999888</v>
      </c>
      <c r="I47" s="88">
        <f>'FY2016 RPDC '!N48</f>
        <v>2883022.78</v>
      </c>
      <c r="J47" s="59">
        <v>-117960</v>
      </c>
      <c r="K47" s="58">
        <v>0</v>
      </c>
      <c r="L47" s="57">
        <v>206430</v>
      </c>
      <c r="M47" s="201">
        <v>11796</v>
      </c>
      <c r="N47" s="57">
        <f>RealAuthFY10!N47</f>
        <v>16712.87</v>
      </c>
      <c r="O47" s="201">
        <f>RealAuthFY10!O47</f>
        <v>0</v>
      </c>
      <c r="P47" s="59">
        <v>20760.96</v>
      </c>
      <c r="Q47" s="59">
        <v>0</v>
      </c>
      <c r="R47" s="58">
        <f t="shared" si="0"/>
        <v>284525</v>
      </c>
      <c r="S47" s="59">
        <f t="shared" si="1"/>
        <v>28101</v>
      </c>
      <c r="T47" s="58">
        <f t="shared" si="2"/>
        <v>29868</v>
      </c>
      <c r="U47" s="59">
        <f t="shared" si="3"/>
        <v>3363256.61</v>
      </c>
      <c r="V47" s="206"/>
      <c r="W47" s="210">
        <v>526.41</v>
      </c>
      <c r="X47" s="211">
        <v>284525</v>
      </c>
      <c r="Y47" s="212">
        <f t="shared" si="4"/>
        <v>536.93999999999994</v>
      </c>
      <c r="Z47" s="213">
        <v>51.99</v>
      </c>
      <c r="AA47" s="58">
        <v>28101</v>
      </c>
      <c r="AB47" s="212">
        <f t="shared" si="5"/>
        <v>53.03</v>
      </c>
      <c r="AC47" s="214">
        <v>55.26</v>
      </c>
      <c r="AD47" s="213">
        <v>29868</v>
      </c>
      <c r="AE47" s="212">
        <f t="shared" si="6"/>
        <v>56.37</v>
      </c>
    </row>
    <row r="48" spans="1:31" s="51" customFormat="1" ht="11.5" x14ac:dyDescent="0.25">
      <c r="A48" s="51">
        <f>'FY2016 RPDC '!A49</f>
        <v>43</v>
      </c>
      <c r="B48" s="51">
        <f>'FY2016 RPDC '!B49</f>
        <v>936</v>
      </c>
      <c r="C48" s="51">
        <f>'FY2016 RPDC '!C49</f>
        <v>936</v>
      </c>
      <c r="D48" s="56" t="str">
        <f>'FY2016 RPDC '!D49</f>
        <v>CAMANCHE</v>
      </c>
      <c r="E48" s="97">
        <f>'FY2016 RPDC '!J49</f>
        <v>871.2</v>
      </c>
      <c r="F48" s="87">
        <f>'FY2016 RPDC '!K49</f>
        <v>6446</v>
      </c>
      <c r="G48" s="87">
        <f>'FY2016 RPDC '!L49</f>
        <v>5615755.2000000002</v>
      </c>
      <c r="H48" s="87">
        <f>'FY2016 RPDC '!M49</f>
        <v>113071.8599999994</v>
      </c>
      <c r="I48" s="88">
        <f>'FY2016 RPDC '!N49</f>
        <v>5728827.0599999996</v>
      </c>
      <c r="J48" s="59">
        <v>-2486155.8000000003</v>
      </c>
      <c r="K48" s="58">
        <v>-105894</v>
      </c>
      <c r="L48" s="57">
        <v>401808.89999999997</v>
      </c>
      <c r="M48" s="201">
        <v>147075</v>
      </c>
      <c r="N48" s="57">
        <f>RealAuthFY10!N48</f>
        <v>7210</v>
      </c>
      <c r="O48" s="201">
        <f>RealAuthFY10!O48</f>
        <v>0</v>
      </c>
      <c r="P48" s="59">
        <v>15531.12</v>
      </c>
      <c r="Q48" s="59">
        <v>282384</v>
      </c>
      <c r="R48" s="58">
        <f t="shared" si="0"/>
        <v>2205335</v>
      </c>
      <c r="S48" s="59">
        <f t="shared" si="1"/>
        <v>241140</v>
      </c>
      <c r="T48" s="58">
        <f t="shared" si="2"/>
        <v>307309</v>
      </c>
      <c r="U48" s="59">
        <f t="shared" si="3"/>
        <v>6744570.2799999993</v>
      </c>
      <c r="V48" s="206"/>
      <c r="W48" s="210">
        <v>487.27</v>
      </c>
      <c r="X48" s="211">
        <v>2205335</v>
      </c>
      <c r="Y48" s="212">
        <f t="shared" si="4"/>
        <v>497.02</v>
      </c>
      <c r="Z48" s="213">
        <v>53.28</v>
      </c>
      <c r="AA48" s="58">
        <v>241140</v>
      </c>
      <c r="AB48" s="212">
        <f t="shared" si="5"/>
        <v>54.35</v>
      </c>
      <c r="AC48" s="214">
        <v>67.900000000000006</v>
      </c>
      <c r="AD48" s="213">
        <v>307309</v>
      </c>
      <c r="AE48" s="212">
        <f t="shared" si="6"/>
        <v>69.260000000000005</v>
      </c>
    </row>
    <row r="49" spans="1:31" s="51" customFormat="1" ht="11.5" x14ac:dyDescent="0.25">
      <c r="A49" s="51">
        <f>'FY2016 RPDC '!A50</f>
        <v>44</v>
      </c>
      <c r="B49" s="51">
        <f>'FY2016 RPDC '!B50</f>
        <v>977</v>
      </c>
      <c r="C49" s="51">
        <f>'FY2016 RPDC '!C50</f>
        <v>977</v>
      </c>
      <c r="D49" s="56" t="str">
        <f>'FY2016 RPDC '!D50</f>
        <v>CARDINAL</v>
      </c>
      <c r="E49" s="97">
        <f>'FY2016 RPDC '!J50</f>
        <v>556.20000000000005</v>
      </c>
      <c r="F49" s="87">
        <f>'FY2016 RPDC '!K50</f>
        <v>6446</v>
      </c>
      <c r="G49" s="87">
        <f>'FY2016 RPDC '!L50</f>
        <v>3585265.2</v>
      </c>
      <c r="H49" s="87">
        <f>'FY2016 RPDC '!M50</f>
        <v>278960.45999999996</v>
      </c>
      <c r="I49" s="88">
        <f>'FY2016 RPDC '!N50</f>
        <v>3864225.66</v>
      </c>
      <c r="J49" s="59">
        <v>-178254.9</v>
      </c>
      <c r="K49" s="58">
        <v>-294150</v>
      </c>
      <c r="L49" s="57">
        <v>29415</v>
      </c>
      <c r="M49" s="201">
        <v>305916</v>
      </c>
      <c r="N49" s="57">
        <f>RealAuthFY10!N49</f>
        <v>55142.080000000002</v>
      </c>
      <c r="O49" s="201">
        <f>RealAuthFY10!O49</f>
        <v>0</v>
      </c>
      <c r="P49" s="59">
        <v>0</v>
      </c>
      <c r="Q49" s="59">
        <v>0</v>
      </c>
      <c r="R49" s="58">
        <f t="shared" si="0"/>
        <v>312879.18599999999</v>
      </c>
      <c r="S49" s="59">
        <f t="shared" si="1"/>
        <v>28310.58</v>
      </c>
      <c r="T49" s="58">
        <f t="shared" si="2"/>
        <v>38322.18</v>
      </c>
      <c r="U49" s="59">
        <f t="shared" si="3"/>
        <v>4161805.7860000008</v>
      </c>
      <c r="V49" s="206"/>
      <c r="W49" s="210">
        <v>551.5</v>
      </c>
      <c r="X49" s="211">
        <v>110631</v>
      </c>
      <c r="Y49" s="212">
        <f t="shared" si="4"/>
        <v>562.53</v>
      </c>
      <c r="Z49" s="213">
        <v>49.9</v>
      </c>
      <c r="AA49" s="58">
        <v>10010</v>
      </c>
      <c r="AB49" s="212">
        <f t="shared" si="5"/>
        <v>50.9</v>
      </c>
      <c r="AC49" s="214">
        <v>67.55</v>
      </c>
      <c r="AD49" s="213">
        <v>13551</v>
      </c>
      <c r="AE49" s="212">
        <f t="shared" si="6"/>
        <v>68.899999999999991</v>
      </c>
    </row>
    <row r="50" spans="1:31" s="51" customFormat="1" ht="11.5" x14ac:dyDescent="0.25">
      <c r="A50" s="51">
        <f>'FY2016 RPDC '!A51</f>
        <v>45</v>
      </c>
      <c r="B50" s="51">
        <f>'FY2016 RPDC '!B51</f>
        <v>981</v>
      </c>
      <c r="C50" s="51">
        <f>'FY2016 RPDC '!C51</f>
        <v>981</v>
      </c>
      <c r="D50" s="56" t="str">
        <f>'FY2016 RPDC '!D51</f>
        <v>CARLISLE</v>
      </c>
      <c r="E50" s="97">
        <f>'FY2016 RPDC '!J51</f>
        <v>1888.3</v>
      </c>
      <c r="F50" s="87">
        <f>'FY2016 RPDC '!K51</f>
        <v>6446</v>
      </c>
      <c r="G50" s="87">
        <f>'FY2016 RPDC '!L51</f>
        <v>12171981.799999999</v>
      </c>
      <c r="H50" s="87">
        <f>'FY2016 RPDC '!M51</f>
        <v>0</v>
      </c>
      <c r="I50" s="88">
        <f>'FY2016 RPDC '!N51</f>
        <v>12171981.799999999</v>
      </c>
      <c r="J50" s="59">
        <v>-202170.19999999998</v>
      </c>
      <c r="K50" s="58">
        <v>-18159</v>
      </c>
      <c r="L50" s="57">
        <v>97453.3</v>
      </c>
      <c r="M50" s="201">
        <v>0</v>
      </c>
      <c r="N50" s="57">
        <f>RealAuthFY10!N50</f>
        <v>5166.0600000000004</v>
      </c>
      <c r="O50" s="201">
        <f>RealAuthFY10!O50</f>
        <v>0</v>
      </c>
      <c r="P50" s="59">
        <v>26633.200000000001</v>
      </c>
      <c r="Q50" s="59">
        <v>65372.4</v>
      </c>
      <c r="R50" s="58">
        <f t="shared" si="0"/>
        <v>1103711.3499999999</v>
      </c>
      <c r="S50" s="59">
        <f t="shared" si="1"/>
        <v>121077.796</v>
      </c>
      <c r="T50" s="58">
        <f t="shared" si="2"/>
        <v>122871.68099999998</v>
      </c>
      <c r="U50" s="59">
        <f t="shared" si="3"/>
        <v>13493938.387</v>
      </c>
      <c r="V50" s="206"/>
      <c r="W50" s="210">
        <v>573.04</v>
      </c>
      <c r="X50" s="211">
        <v>161769</v>
      </c>
      <c r="Y50" s="212">
        <f t="shared" si="4"/>
        <v>584.5</v>
      </c>
      <c r="Z50" s="213">
        <v>62.86</v>
      </c>
      <c r="AA50" s="58">
        <v>17745</v>
      </c>
      <c r="AB50" s="212">
        <f t="shared" si="5"/>
        <v>64.12</v>
      </c>
      <c r="AC50" s="214">
        <v>63.79</v>
      </c>
      <c r="AD50" s="213">
        <v>18008</v>
      </c>
      <c r="AE50" s="212">
        <f t="shared" si="6"/>
        <v>65.069999999999993</v>
      </c>
    </row>
    <row r="51" spans="1:31" s="51" customFormat="1" ht="11.5" x14ac:dyDescent="0.25">
      <c r="A51" s="51">
        <f>'FY2016 RPDC '!A52</f>
        <v>46</v>
      </c>
      <c r="B51" s="51">
        <f>'FY2016 RPDC '!B52</f>
        <v>999</v>
      </c>
      <c r="C51" s="51">
        <f>'FY2016 RPDC '!C52</f>
        <v>999</v>
      </c>
      <c r="D51" s="60" t="str">
        <f>'FY2016 RPDC '!D52</f>
        <v>CARROLL</v>
      </c>
      <c r="E51" s="100">
        <f>'FY2016 RPDC '!J52</f>
        <v>1691.3</v>
      </c>
      <c r="F51" s="89">
        <f>'FY2016 RPDC '!K52</f>
        <v>6446</v>
      </c>
      <c r="G51" s="89">
        <f>'FY2016 RPDC '!L52</f>
        <v>10902119.799999999</v>
      </c>
      <c r="H51" s="89">
        <f>'FY2016 RPDC '!M52</f>
        <v>0</v>
      </c>
      <c r="I51" s="90">
        <f>'FY2016 RPDC '!N52</f>
        <v>10902119.799999999</v>
      </c>
      <c r="J51" s="63">
        <v>-122405.20000000001</v>
      </c>
      <c r="K51" s="62">
        <v>-35652</v>
      </c>
      <c r="L51" s="61">
        <v>451592</v>
      </c>
      <c r="M51" s="220">
        <v>0</v>
      </c>
      <c r="N51" s="61">
        <f>RealAuthFY10!N51</f>
        <v>31057.91</v>
      </c>
      <c r="O51" s="220">
        <f>RealAuthFY10!O51</f>
        <v>0</v>
      </c>
      <c r="P51" s="63">
        <v>0</v>
      </c>
      <c r="Q51" s="63">
        <v>0</v>
      </c>
      <c r="R51" s="62">
        <f t="shared" si="0"/>
        <v>962924.74199999985</v>
      </c>
      <c r="S51" s="63">
        <f t="shared" si="1"/>
        <v>104708.383</v>
      </c>
      <c r="T51" s="62">
        <f t="shared" si="2"/>
        <v>109427.11</v>
      </c>
      <c r="U51" s="63">
        <f t="shared" si="3"/>
        <v>12403772.744999999</v>
      </c>
      <c r="V51" s="221"/>
      <c r="W51" s="222">
        <v>558.17999999999995</v>
      </c>
      <c r="X51" s="223">
        <v>278197</v>
      </c>
      <c r="Y51" s="224">
        <f t="shared" si="4"/>
        <v>569.33999999999992</v>
      </c>
      <c r="Z51" s="225">
        <v>60.7</v>
      </c>
      <c r="AA51" s="62">
        <v>30253</v>
      </c>
      <c r="AB51" s="224">
        <f t="shared" si="5"/>
        <v>61.910000000000004</v>
      </c>
      <c r="AC51" s="226">
        <v>63.43</v>
      </c>
      <c r="AD51" s="225">
        <v>31614</v>
      </c>
      <c r="AE51" s="224">
        <f t="shared" si="6"/>
        <v>64.7</v>
      </c>
    </row>
    <row r="52" spans="1:31" s="51" customFormat="1" ht="11.5" x14ac:dyDescent="0.25">
      <c r="A52" s="51">
        <f>'FY2016 RPDC '!A53</f>
        <v>47</v>
      </c>
      <c r="B52" s="51">
        <f>'FY2016 RPDC '!B53</f>
        <v>1044</v>
      </c>
      <c r="C52" s="51">
        <f>'FY2016 RPDC '!C53</f>
        <v>1044</v>
      </c>
      <c r="D52" s="56" t="str">
        <f>'FY2016 RPDC '!D53</f>
        <v>CEDAR FALLS</v>
      </c>
      <c r="E52" s="97">
        <f>'FY2016 RPDC '!J53</f>
        <v>4907.3</v>
      </c>
      <c r="F52" s="87">
        <f>'FY2016 RPDC '!K53</f>
        <v>6453</v>
      </c>
      <c r="G52" s="87">
        <f>'FY2016 RPDC '!L53</f>
        <v>31666806.900000002</v>
      </c>
      <c r="H52" s="87">
        <f>'FY2016 RPDC '!M53</f>
        <v>0</v>
      </c>
      <c r="I52" s="88">
        <f>'FY2016 RPDC '!N53</f>
        <v>31666806.900000002</v>
      </c>
      <c r="J52" s="59">
        <v>-305916</v>
      </c>
      <c r="K52" s="58">
        <v>-82362</v>
      </c>
      <c r="L52" s="57">
        <v>976578</v>
      </c>
      <c r="M52" s="201">
        <v>5883</v>
      </c>
      <c r="N52" s="57">
        <f>RealAuthFY10!N52</f>
        <v>0</v>
      </c>
      <c r="O52" s="201">
        <f>RealAuthFY10!O52</f>
        <v>0</v>
      </c>
      <c r="P52" s="59">
        <v>0</v>
      </c>
      <c r="Q52" s="59">
        <v>187079.4</v>
      </c>
      <c r="R52" s="58">
        <f t="shared" si="0"/>
        <v>2550421.9560000002</v>
      </c>
      <c r="S52" s="59">
        <f t="shared" si="1"/>
        <v>263816.44799999997</v>
      </c>
      <c r="T52" s="58">
        <f t="shared" si="2"/>
        <v>318287.478</v>
      </c>
      <c r="U52" s="59">
        <f t="shared" si="3"/>
        <v>35580595.181999996</v>
      </c>
      <c r="V52" s="206"/>
      <c r="W52" s="210">
        <v>509.53</v>
      </c>
      <c r="X52" s="211">
        <v>486092</v>
      </c>
      <c r="Y52" s="212">
        <f t="shared" si="4"/>
        <v>519.72</v>
      </c>
      <c r="Z52" s="213">
        <v>52.71</v>
      </c>
      <c r="AA52" s="58">
        <v>50285</v>
      </c>
      <c r="AB52" s="212">
        <f t="shared" si="5"/>
        <v>53.76</v>
      </c>
      <c r="AC52" s="214">
        <v>63.59</v>
      </c>
      <c r="AD52" s="213">
        <v>60665</v>
      </c>
      <c r="AE52" s="212">
        <f t="shared" si="6"/>
        <v>64.86</v>
      </c>
    </row>
    <row r="53" spans="1:31" s="51" customFormat="1" ht="11.5" x14ac:dyDescent="0.25">
      <c r="A53" s="51">
        <f>'FY2016 RPDC '!A54</f>
        <v>48</v>
      </c>
      <c r="B53" s="51">
        <f>'FY2016 RPDC '!B54</f>
        <v>1053</v>
      </c>
      <c r="C53" s="51">
        <f>'FY2016 RPDC '!C54</f>
        <v>1053</v>
      </c>
      <c r="D53" s="56" t="str">
        <f>'FY2016 RPDC '!D54</f>
        <v>CEDAR RAPIDS</v>
      </c>
      <c r="E53" s="97">
        <f>'FY2016 RPDC '!J54</f>
        <v>16842.3</v>
      </c>
      <c r="F53" s="87">
        <f>'FY2016 RPDC '!K54</f>
        <v>6446</v>
      </c>
      <c r="G53" s="87">
        <f>'FY2016 RPDC '!L54</f>
        <v>108565465.8</v>
      </c>
      <c r="H53" s="87">
        <f>'FY2016 RPDC '!M54</f>
        <v>0</v>
      </c>
      <c r="I53" s="88">
        <f>'FY2016 RPDC '!N54</f>
        <v>108565465.8</v>
      </c>
      <c r="J53" s="59">
        <v>-484170.89999999997</v>
      </c>
      <c r="K53" s="58">
        <v>0</v>
      </c>
      <c r="L53" s="57">
        <v>364746</v>
      </c>
      <c r="M53" s="201">
        <v>11766</v>
      </c>
      <c r="N53" s="57">
        <f>RealAuthFY10!N53</f>
        <v>69158.320000000007</v>
      </c>
      <c r="O53" s="201">
        <f>RealAuthFY10!O53</f>
        <v>0</v>
      </c>
      <c r="P53" s="59">
        <v>3882.78</v>
      </c>
      <c r="Q53" s="59">
        <v>81185.400000000009</v>
      </c>
      <c r="R53" s="58">
        <f t="shared" si="0"/>
        <v>9038925.5639999993</v>
      </c>
      <c r="S53" s="59">
        <f t="shared" si="1"/>
        <v>813651.51300000004</v>
      </c>
      <c r="T53" s="58">
        <f t="shared" si="2"/>
        <v>1124897.2169999999</v>
      </c>
      <c r="U53" s="59">
        <f t="shared" si="3"/>
        <v>119589507.69399998</v>
      </c>
      <c r="V53" s="206"/>
      <c r="W53" s="210">
        <v>526.16</v>
      </c>
      <c r="X53" s="211">
        <v>332165</v>
      </c>
      <c r="Y53" s="212">
        <f t="shared" si="4"/>
        <v>536.67999999999995</v>
      </c>
      <c r="Z53" s="213">
        <v>47.36</v>
      </c>
      <c r="AA53" s="58">
        <v>29898</v>
      </c>
      <c r="AB53" s="212">
        <f t="shared" si="5"/>
        <v>48.31</v>
      </c>
      <c r="AC53" s="214">
        <v>65.48</v>
      </c>
      <c r="AD53" s="213">
        <v>41338</v>
      </c>
      <c r="AE53" s="212">
        <f t="shared" si="6"/>
        <v>66.790000000000006</v>
      </c>
    </row>
    <row r="54" spans="1:31" s="51" customFormat="1" ht="11.5" x14ac:dyDescent="0.25">
      <c r="A54" s="51">
        <f>'FY2016 RPDC '!A55</f>
        <v>49</v>
      </c>
      <c r="B54" s="51">
        <f>'FY2016 RPDC '!B55</f>
        <v>1062</v>
      </c>
      <c r="C54" s="51">
        <f>'FY2016 RPDC '!C55</f>
        <v>1062</v>
      </c>
      <c r="D54" s="56" t="str">
        <f>'FY2016 RPDC '!D55</f>
        <v>CENTER POINT-URBANA</v>
      </c>
      <c r="E54" s="97">
        <f>'FY2016 RPDC '!J55</f>
        <v>1317.6</v>
      </c>
      <c r="F54" s="87">
        <f>'FY2016 RPDC '!K55</f>
        <v>6446</v>
      </c>
      <c r="G54" s="87">
        <f>'FY2016 RPDC '!L55</f>
        <v>8493249.5999999996</v>
      </c>
      <c r="H54" s="87">
        <f>'FY2016 RPDC '!M55</f>
        <v>0</v>
      </c>
      <c r="I54" s="88">
        <f>'FY2016 RPDC '!N55</f>
        <v>8493249.5999999996</v>
      </c>
      <c r="J54" s="59">
        <v>-317093.7</v>
      </c>
      <c r="K54" s="58">
        <v>-105894</v>
      </c>
      <c r="L54" s="57">
        <v>715961.1</v>
      </c>
      <c r="M54" s="201">
        <v>5883</v>
      </c>
      <c r="N54" s="57">
        <f>RealAuthFY10!N54</f>
        <v>27859.439999999999</v>
      </c>
      <c r="O54" s="201">
        <f>RealAuthFY10!O54</f>
        <v>0</v>
      </c>
      <c r="P54" s="59">
        <v>3882.78</v>
      </c>
      <c r="Q54" s="59">
        <v>349450.2</v>
      </c>
      <c r="R54" s="58">
        <f t="shared" si="0"/>
        <v>838337</v>
      </c>
      <c r="S54" s="59">
        <f t="shared" si="1"/>
        <v>83994</v>
      </c>
      <c r="T54" s="58">
        <f t="shared" si="2"/>
        <v>101978</v>
      </c>
      <c r="U54" s="59">
        <f t="shared" si="3"/>
        <v>10197607.419999998</v>
      </c>
      <c r="V54" s="206"/>
      <c r="W54" s="210">
        <v>479.68</v>
      </c>
      <c r="X54" s="211">
        <v>838337</v>
      </c>
      <c r="Y54" s="212">
        <f t="shared" si="4"/>
        <v>489.27</v>
      </c>
      <c r="Z54" s="213">
        <v>48.06</v>
      </c>
      <c r="AA54" s="58">
        <v>83994</v>
      </c>
      <c r="AB54" s="212">
        <f t="shared" si="5"/>
        <v>49.02</v>
      </c>
      <c r="AC54" s="214">
        <v>58.35</v>
      </c>
      <c r="AD54" s="213">
        <v>101978</v>
      </c>
      <c r="AE54" s="212">
        <f t="shared" si="6"/>
        <v>59.52</v>
      </c>
    </row>
    <row r="55" spans="1:31" s="51" customFormat="1" ht="11.5" x14ac:dyDescent="0.25">
      <c r="A55" s="51">
        <f>'FY2016 RPDC '!A56</f>
        <v>50</v>
      </c>
      <c r="B55" s="51">
        <f>'FY2016 RPDC '!B56</f>
        <v>1071</v>
      </c>
      <c r="C55" s="51">
        <f>'FY2016 RPDC '!C56</f>
        <v>1071</v>
      </c>
      <c r="D55" s="56" t="str">
        <f>'FY2016 RPDC '!D56</f>
        <v>CENTERVILLE</v>
      </c>
      <c r="E55" s="97">
        <f>'FY2016 RPDC '!J56</f>
        <v>1362.8</v>
      </c>
      <c r="F55" s="87">
        <f>'FY2016 RPDC '!K56</f>
        <v>6505</v>
      </c>
      <c r="G55" s="87">
        <f>'FY2016 RPDC '!L56</f>
        <v>8865014</v>
      </c>
      <c r="H55" s="87">
        <f>'FY2016 RPDC '!M56</f>
        <v>25258.5</v>
      </c>
      <c r="I55" s="88">
        <f>'FY2016 RPDC '!N56</f>
        <v>8890272.5</v>
      </c>
      <c r="J55" s="59">
        <v>-282384</v>
      </c>
      <c r="K55" s="58">
        <v>-35298</v>
      </c>
      <c r="L55" s="57">
        <v>492995.39999999997</v>
      </c>
      <c r="M55" s="201">
        <v>5883</v>
      </c>
      <c r="N55" s="57">
        <f>RealAuthFY10!N55</f>
        <v>116917.36</v>
      </c>
      <c r="O55" s="201">
        <f>RealAuthFY10!O55</f>
        <v>0</v>
      </c>
      <c r="P55" s="59">
        <v>6471.3</v>
      </c>
      <c r="Q55" s="59">
        <v>624774.6</v>
      </c>
      <c r="R55" s="58">
        <f t="shared" si="0"/>
        <v>834187</v>
      </c>
      <c r="S55" s="59">
        <f t="shared" si="1"/>
        <v>96220</v>
      </c>
      <c r="T55" s="58">
        <f t="shared" si="2"/>
        <v>95575</v>
      </c>
      <c r="U55" s="59">
        <f t="shared" si="3"/>
        <v>10845614.16</v>
      </c>
      <c r="V55" s="206"/>
      <c r="W55" s="210">
        <v>479.17</v>
      </c>
      <c r="X55" s="211">
        <v>834187</v>
      </c>
      <c r="Y55" s="212">
        <f t="shared" si="4"/>
        <v>488.75</v>
      </c>
      <c r="Z55" s="213">
        <v>55.27</v>
      </c>
      <c r="AA55" s="58">
        <v>96220</v>
      </c>
      <c r="AB55" s="212">
        <f t="shared" si="5"/>
        <v>56.38</v>
      </c>
      <c r="AC55" s="214">
        <v>54.9</v>
      </c>
      <c r="AD55" s="213">
        <v>95575</v>
      </c>
      <c r="AE55" s="212">
        <f t="shared" si="6"/>
        <v>56</v>
      </c>
    </row>
    <row r="56" spans="1:31" s="51" customFormat="1" ht="11.5" x14ac:dyDescent="0.25">
      <c r="A56" s="51">
        <f>'FY2016 RPDC '!A57</f>
        <v>51</v>
      </c>
      <c r="B56" s="51">
        <f>'FY2016 RPDC '!B57</f>
        <v>1080</v>
      </c>
      <c r="C56" s="51">
        <f>'FY2016 RPDC '!C57</f>
        <v>1080</v>
      </c>
      <c r="D56" s="60" t="str">
        <f>'FY2016 RPDC '!D57</f>
        <v>CENTRAL</v>
      </c>
      <c r="E56" s="100">
        <f>'FY2016 RPDC '!J57</f>
        <v>450.1</v>
      </c>
      <c r="F56" s="89">
        <f>'FY2016 RPDC '!K57</f>
        <v>6446</v>
      </c>
      <c r="G56" s="89">
        <f>'FY2016 RPDC '!L57</f>
        <v>2901344.6</v>
      </c>
      <c r="H56" s="89">
        <f>'FY2016 RPDC '!M57</f>
        <v>101949.98999999976</v>
      </c>
      <c r="I56" s="90">
        <f>'FY2016 RPDC '!N57</f>
        <v>3003294.59</v>
      </c>
      <c r="J56" s="63">
        <v>-317471</v>
      </c>
      <c r="K56" s="62">
        <v>-41230</v>
      </c>
      <c r="L56" s="61">
        <v>1743440</v>
      </c>
      <c r="M56" s="220">
        <v>88350</v>
      </c>
      <c r="N56" s="61">
        <f>RealAuthFY10!N56</f>
        <v>117983.25</v>
      </c>
      <c r="O56" s="220">
        <f>RealAuthFY10!O56</f>
        <v>0</v>
      </c>
      <c r="P56" s="63">
        <v>62198.400000000001</v>
      </c>
      <c r="Q56" s="63">
        <v>0</v>
      </c>
      <c r="R56" s="62">
        <f t="shared" si="0"/>
        <v>2119676</v>
      </c>
      <c r="S56" s="63">
        <f t="shared" si="1"/>
        <v>253621</v>
      </c>
      <c r="T56" s="62">
        <f t="shared" si="2"/>
        <v>249389</v>
      </c>
      <c r="U56" s="63">
        <f t="shared" si="3"/>
        <v>7279251.2400000002</v>
      </c>
      <c r="V56" s="221"/>
      <c r="W56" s="222">
        <v>485.83</v>
      </c>
      <c r="X56" s="223">
        <v>2119676</v>
      </c>
      <c r="Y56" s="224">
        <f t="shared" si="4"/>
        <v>495.55</v>
      </c>
      <c r="Z56" s="225">
        <v>58.13</v>
      </c>
      <c r="AA56" s="62">
        <v>253621</v>
      </c>
      <c r="AB56" s="224">
        <f t="shared" si="5"/>
        <v>59.29</v>
      </c>
      <c r="AC56" s="226">
        <v>57.16</v>
      </c>
      <c r="AD56" s="225">
        <v>249389</v>
      </c>
      <c r="AE56" s="224">
        <f t="shared" si="6"/>
        <v>58.3</v>
      </c>
    </row>
    <row r="57" spans="1:31" s="51" customFormat="1" ht="11.5" x14ac:dyDescent="0.25">
      <c r="A57" s="51">
        <f>'FY2016 RPDC '!A58</f>
        <v>52</v>
      </c>
      <c r="B57" s="51">
        <f>'FY2016 RPDC '!B58</f>
        <v>1089</v>
      </c>
      <c r="C57" s="51">
        <f>'FY2016 RPDC '!C58</f>
        <v>1089</v>
      </c>
      <c r="D57" s="56" t="str">
        <f>'FY2016 RPDC '!D58</f>
        <v>CENTRAL CITY</v>
      </c>
      <c r="E57" s="97">
        <f>'FY2016 RPDC '!J58</f>
        <v>499.1</v>
      </c>
      <c r="F57" s="87">
        <f>'FY2016 RPDC '!K58</f>
        <v>6507</v>
      </c>
      <c r="G57" s="87">
        <f>'FY2016 RPDC '!L58</f>
        <v>3247643.7</v>
      </c>
      <c r="H57" s="87">
        <f>'FY2016 RPDC '!M58</f>
        <v>0</v>
      </c>
      <c r="I57" s="88">
        <f>'FY2016 RPDC '!N58</f>
        <v>3247643.7</v>
      </c>
      <c r="J57" s="59">
        <v>-4808764.2</v>
      </c>
      <c r="K57" s="58">
        <v>-441225</v>
      </c>
      <c r="L57" s="57">
        <v>2716181.1</v>
      </c>
      <c r="M57" s="201">
        <v>635364</v>
      </c>
      <c r="N57" s="57">
        <f>RealAuthFY10!N57</f>
        <v>282401.28000000003</v>
      </c>
      <c r="O57" s="201">
        <f>RealAuthFY10!O57</f>
        <v>0</v>
      </c>
      <c r="P57" s="59">
        <v>296385.54000000004</v>
      </c>
      <c r="Q57" s="59">
        <v>1803727.8</v>
      </c>
      <c r="R57" s="58">
        <f t="shared" si="0"/>
        <v>8506672</v>
      </c>
      <c r="S57" s="59">
        <f t="shared" si="1"/>
        <v>1010215</v>
      </c>
      <c r="T57" s="58">
        <f t="shared" si="2"/>
        <v>1102801</v>
      </c>
      <c r="U57" s="59">
        <f t="shared" si="3"/>
        <v>14351402.220000001</v>
      </c>
      <c r="V57" s="206"/>
      <c r="W57" s="210">
        <v>486.04</v>
      </c>
      <c r="X57" s="211">
        <v>8506672</v>
      </c>
      <c r="Y57" s="212">
        <f t="shared" si="4"/>
        <v>495.76000000000005</v>
      </c>
      <c r="Z57" s="213">
        <v>57.72</v>
      </c>
      <c r="AA57" s="58">
        <v>1010215</v>
      </c>
      <c r="AB57" s="212">
        <f t="shared" si="5"/>
        <v>58.87</v>
      </c>
      <c r="AC57" s="214">
        <v>63.01</v>
      </c>
      <c r="AD57" s="213">
        <v>1102801</v>
      </c>
      <c r="AE57" s="212">
        <f t="shared" si="6"/>
        <v>64.27</v>
      </c>
    </row>
    <row r="58" spans="1:31" s="51" customFormat="1" ht="11.5" x14ac:dyDescent="0.25">
      <c r="A58" s="51">
        <f>'FY2016 RPDC '!A59</f>
        <v>53</v>
      </c>
      <c r="B58" s="51">
        <f>'FY2016 RPDC '!B59</f>
        <v>1082</v>
      </c>
      <c r="C58" s="51">
        <f>'FY2016 RPDC '!C59</f>
        <v>1082</v>
      </c>
      <c r="D58" s="56" t="str">
        <f>'FY2016 RPDC '!D59</f>
        <v>CENTRAL CLINTON</v>
      </c>
      <c r="E58" s="97">
        <f>'FY2016 RPDC '!J59</f>
        <v>1456.5</v>
      </c>
      <c r="F58" s="87">
        <f>'FY2016 RPDC '!K59</f>
        <v>6446</v>
      </c>
      <c r="G58" s="87">
        <f>'FY2016 RPDC '!L59</f>
        <v>9388599</v>
      </c>
      <c r="H58" s="87">
        <f>'FY2016 RPDC '!M59</f>
        <v>111867.01999999955</v>
      </c>
      <c r="I58" s="88">
        <f>'FY2016 RPDC '!N59</f>
        <v>9500466.0199999996</v>
      </c>
      <c r="J58" s="59">
        <v>-141192</v>
      </c>
      <c r="K58" s="58">
        <v>0</v>
      </c>
      <c r="L58" s="57">
        <v>778909.20000000007</v>
      </c>
      <c r="M58" s="201">
        <v>70596</v>
      </c>
      <c r="N58" s="57">
        <f>RealAuthFY10!N58</f>
        <v>19784.240000000002</v>
      </c>
      <c r="O58" s="201">
        <f>RealAuthFY10!O58</f>
        <v>0</v>
      </c>
      <c r="P58" s="59">
        <v>0</v>
      </c>
      <c r="Q58" s="59">
        <v>296503.2</v>
      </c>
      <c r="R58" s="58">
        <f t="shared" si="0"/>
        <v>730463.88</v>
      </c>
      <c r="S58" s="59">
        <f t="shared" si="1"/>
        <v>80748.36</v>
      </c>
      <c r="T58" s="58">
        <f t="shared" si="2"/>
        <v>82452.464999999997</v>
      </c>
      <c r="U58" s="59">
        <f t="shared" si="3"/>
        <v>11418731.364999998</v>
      </c>
      <c r="V58" s="206"/>
      <c r="W58" s="210">
        <v>491.69</v>
      </c>
      <c r="X58" s="211">
        <v>639295</v>
      </c>
      <c r="Y58" s="212">
        <f t="shared" si="4"/>
        <v>501.52</v>
      </c>
      <c r="Z58" s="213">
        <v>54.35</v>
      </c>
      <c r="AA58" s="58">
        <v>70666</v>
      </c>
      <c r="AB58" s="212">
        <f t="shared" si="5"/>
        <v>55.440000000000005</v>
      </c>
      <c r="AC58" s="214">
        <v>55.5</v>
      </c>
      <c r="AD58" s="213">
        <v>72161</v>
      </c>
      <c r="AE58" s="212">
        <f t="shared" si="6"/>
        <v>56.61</v>
      </c>
    </row>
    <row r="59" spans="1:31" s="51" customFormat="1" ht="11.5" x14ac:dyDescent="0.25">
      <c r="A59" s="51">
        <f>'FY2016 RPDC '!A60</f>
        <v>54</v>
      </c>
      <c r="B59" s="51">
        <f>'FY2016 RPDC '!B60</f>
        <v>1093</v>
      </c>
      <c r="C59" s="51">
        <f>'FY2016 RPDC '!C60</f>
        <v>1093</v>
      </c>
      <c r="D59" s="56" t="str">
        <f>'FY2016 RPDC '!D60</f>
        <v>CENTRAL DECATUR</v>
      </c>
      <c r="E59" s="97">
        <f>'FY2016 RPDC '!J60</f>
        <v>687.6</v>
      </c>
      <c r="F59" s="87">
        <f>'FY2016 RPDC '!K60</f>
        <v>6446</v>
      </c>
      <c r="G59" s="87">
        <f>'FY2016 RPDC '!L60</f>
        <v>4432269.6000000006</v>
      </c>
      <c r="H59" s="87">
        <f>'FY2016 RPDC '!M60</f>
        <v>0</v>
      </c>
      <c r="I59" s="88">
        <f>'FY2016 RPDC '!N60</f>
        <v>4432269.6000000006</v>
      </c>
      <c r="J59" s="59">
        <v>-337505.6</v>
      </c>
      <c r="K59" s="58">
        <v>-59420</v>
      </c>
      <c r="L59" s="57">
        <v>273332</v>
      </c>
      <c r="M59" s="201">
        <v>29710</v>
      </c>
      <c r="N59" s="57">
        <f>RealAuthFY10!N59</f>
        <v>40264.57</v>
      </c>
      <c r="O59" s="201">
        <f>RealAuthFY10!O59</f>
        <v>186464</v>
      </c>
      <c r="P59" s="59">
        <v>6536.2000000000007</v>
      </c>
      <c r="Q59" s="59">
        <v>228172.79999999999</v>
      </c>
      <c r="R59" s="58">
        <f t="shared" si="0"/>
        <v>757195</v>
      </c>
      <c r="S59" s="59">
        <f t="shared" si="1"/>
        <v>86982</v>
      </c>
      <c r="T59" s="58">
        <f t="shared" si="2"/>
        <v>91487</v>
      </c>
      <c r="U59" s="59">
        <f t="shared" si="3"/>
        <v>5735487.5700000003</v>
      </c>
      <c r="V59" s="206"/>
      <c r="W59" s="210">
        <v>497.5</v>
      </c>
      <c r="X59" s="211">
        <v>757195</v>
      </c>
      <c r="Y59" s="212">
        <f t="shared" si="4"/>
        <v>507.45</v>
      </c>
      <c r="Z59" s="213">
        <v>57.15</v>
      </c>
      <c r="AA59" s="58">
        <v>86982</v>
      </c>
      <c r="AB59" s="212">
        <f t="shared" si="5"/>
        <v>58.29</v>
      </c>
      <c r="AC59" s="214">
        <v>60.11</v>
      </c>
      <c r="AD59" s="213">
        <v>91487</v>
      </c>
      <c r="AE59" s="212">
        <f t="shared" si="6"/>
        <v>61.31</v>
      </c>
    </row>
    <row r="60" spans="1:31" s="51" customFormat="1" ht="11.5" x14ac:dyDescent="0.25">
      <c r="A60" s="51">
        <f>'FY2016 RPDC '!A61</f>
        <v>55</v>
      </c>
      <c r="B60" s="51">
        <f>'FY2016 RPDC '!B61</f>
        <v>1079</v>
      </c>
      <c r="C60" s="51">
        <f>'FY2016 RPDC '!C61</f>
        <v>1079</v>
      </c>
      <c r="D60" s="56" t="str">
        <f>'FY2016 RPDC '!D61</f>
        <v>CENTRAL LEE</v>
      </c>
      <c r="E60" s="97">
        <f>'FY2016 RPDC '!J61</f>
        <v>824</v>
      </c>
      <c r="F60" s="87">
        <f>'FY2016 RPDC '!K61</f>
        <v>6446</v>
      </c>
      <c r="G60" s="87">
        <f>'FY2016 RPDC '!L61</f>
        <v>5311504</v>
      </c>
      <c r="H60" s="87">
        <f>'FY2016 RPDC '!M61</f>
        <v>0</v>
      </c>
      <c r="I60" s="88">
        <f>'FY2016 RPDC '!N61</f>
        <v>5311504</v>
      </c>
      <c r="J60" s="59">
        <v>-358863</v>
      </c>
      <c r="K60" s="58">
        <v>-29415</v>
      </c>
      <c r="L60" s="57">
        <v>282972.3</v>
      </c>
      <c r="M60" s="201">
        <v>5883</v>
      </c>
      <c r="N60" s="57">
        <f>RealAuthFY10!N60</f>
        <v>54392.24</v>
      </c>
      <c r="O60" s="201">
        <f>RealAuthFY10!O60</f>
        <v>0</v>
      </c>
      <c r="P60" s="59">
        <v>2588.52</v>
      </c>
      <c r="Q60" s="59">
        <v>91774.8</v>
      </c>
      <c r="R60" s="58">
        <f t="shared" si="0"/>
        <v>430993.19999999995</v>
      </c>
      <c r="S60" s="59">
        <f t="shared" si="1"/>
        <v>43935.68</v>
      </c>
      <c r="T60" s="58">
        <f t="shared" si="2"/>
        <v>42559.6</v>
      </c>
      <c r="U60" s="59">
        <f t="shared" si="3"/>
        <v>5878325.3399999989</v>
      </c>
      <c r="V60" s="206"/>
      <c r="W60" s="210">
        <v>512.79</v>
      </c>
      <c r="X60" s="211">
        <v>271881</v>
      </c>
      <c r="Y60" s="212">
        <f t="shared" si="4"/>
        <v>523.04999999999995</v>
      </c>
      <c r="Z60" s="213">
        <v>52.27</v>
      </c>
      <c r="AA60" s="58">
        <v>27714</v>
      </c>
      <c r="AB60" s="212">
        <f t="shared" si="5"/>
        <v>53.32</v>
      </c>
      <c r="AC60" s="214">
        <v>50.64</v>
      </c>
      <c r="AD60" s="213">
        <v>26849</v>
      </c>
      <c r="AE60" s="212">
        <f t="shared" si="6"/>
        <v>51.65</v>
      </c>
    </row>
    <row r="61" spans="1:31" s="51" customFormat="1" ht="11.5" x14ac:dyDescent="0.25">
      <c r="A61" s="51">
        <f>'FY2016 RPDC '!A62</f>
        <v>56</v>
      </c>
      <c r="B61" s="51">
        <f>'FY2016 RPDC '!B62</f>
        <v>1095</v>
      </c>
      <c r="C61" s="51">
        <f>'FY2016 RPDC '!C62</f>
        <v>1095</v>
      </c>
      <c r="D61" s="60" t="str">
        <f>'FY2016 RPDC '!D62</f>
        <v>CENTRAL LYON</v>
      </c>
      <c r="E61" s="100">
        <f>'FY2016 RPDC '!J62</f>
        <v>723.5</v>
      </c>
      <c r="F61" s="89">
        <f>'FY2016 RPDC '!K62</f>
        <v>6446</v>
      </c>
      <c r="G61" s="89">
        <f>'FY2016 RPDC '!L62</f>
        <v>4663681</v>
      </c>
      <c r="H61" s="89">
        <f>'FY2016 RPDC '!M62</f>
        <v>0</v>
      </c>
      <c r="I61" s="90">
        <f>'FY2016 RPDC '!N62</f>
        <v>4663681</v>
      </c>
      <c r="J61" s="63">
        <v>-452932.8</v>
      </c>
      <c r="K61" s="62">
        <v>-17832</v>
      </c>
      <c r="L61" s="61">
        <v>160488</v>
      </c>
      <c r="M61" s="220">
        <v>17832</v>
      </c>
      <c r="N61" s="61">
        <f>RealAuthFY10!N61</f>
        <v>14339.34</v>
      </c>
      <c r="O61" s="220">
        <f>RealAuthFY10!O61</f>
        <v>0</v>
      </c>
      <c r="P61" s="63">
        <v>0</v>
      </c>
      <c r="Q61" s="63">
        <v>156921.60000000001</v>
      </c>
      <c r="R61" s="62">
        <f t="shared" si="0"/>
        <v>399849.51000000007</v>
      </c>
      <c r="S61" s="63">
        <f t="shared" si="1"/>
        <v>38251.445</v>
      </c>
      <c r="T61" s="62">
        <f t="shared" si="2"/>
        <v>44003.27</v>
      </c>
      <c r="U61" s="63">
        <f t="shared" si="3"/>
        <v>5024601.3649999993</v>
      </c>
      <c r="V61" s="221"/>
      <c r="W61" s="222">
        <v>541.82000000000005</v>
      </c>
      <c r="X61" s="223">
        <v>252109</v>
      </c>
      <c r="Y61" s="224">
        <f t="shared" si="4"/>
        <v>552.66000000000008</v>
      </c>
      <c r="Z61" s="225">
        <v>51.83</v>
      </c>
      <c r="AA61" s="62">
        <v>24116</v>
      </c>
      <c r="AB61" s="224">
        <f t="shared" si="5"/>
        <v>52.87</v>
      </c>
      <c r="AC61" s="226">
        <v>59.63</v>
      </c>
      <c r="AD61" s="225">
        <v>27746</v>
      </c>
      <c r="AE61" s="224">
        <f t="shared" si="6"/>
        <v>60.82</v>
      </c>
    </row>
    <row r="62" spans="1:31" s="51" customFormat="1" ht="11.5" x14ac:dyDescent="0.25">
      <c r="A62" s="51">
        <f>'FY2016 RPDC '!A63</f>
        <v>57</v>
      </c>
      <c r="B62" s="51">
        <f>'FY2016 RPDC '!B63</f>
        <v>4772</v>
      </c>
      <c r="C62" s="51">
        <f>'FY2016 RPDC '!C63</f>
        <v>4772</v>
      </c>
      <c r="D62" s="56" t="str">
        <f>'FY2016 RPDC '!D63</f>
        <v>CENTRAL SPRINGS</v>
      </c>
      <c r="E62" s="97">
        <f>'FY2016 RPDC '!J63</f>
        <v>822</v>
      </c>
      <c r="F62" s="87">
        <f>'FY2016 RPDC '!K63</f>
        <v>6472</v>
      </c>
      <c r="G62" s="87">
        <f>'FY2016 RPDC '!L63</f>
        <v>5319984</v>
      </c>
      <c r="H62" s="87">
        <f>'FY2016 RPDC '!M63</f>
        <v>126229.91000000015</v>
      </c>
      <c r="I62" s="88">
        <f>'FY2016 RPDC '!N63</f>
        <v>5446213.9100000001</v>
      </c>
      <c r="J62" s="59">
        <v>-441225</v>
      </c>
      <c r="K62" s="58">
        <v>-47064</v>
      </c>
      <c r="L62" s="57">
        <v>284148.89999999997</v>
      </c>
      <c r="M62" s="201">
        <v>5883</v>
      </c>
      <c r="N62" s="57">
        <f>RealAuthFY10!N62</f>
        <v>5133.5200000000004</v>
      </c>
      <c r="O62" s="201">
        <f>RealAuthFY10!O62</f>
        <v>0</v>
      </c>
      <c r="P62" s="59">
        <v>0</v>
      </c>
      <c r="Q62" s="59">
        <v>321211.8</v>
      </c>
      <c r="R62" s="58">
        <f t="shared" si="0"/>
        <v>778672</v>
      </c>
      <c r="S62" s="59">
        <f t="shared" si="1"/>
        <v>83712</v>
      </c>
      <c r="T62" s="58">
        <f t="shared" si="2"/>
        <v>77049</v>
      </c>
      <c r="U62" s="59">
        <f t="shared" si="3"/>
        <v>6513735.1299999999</v>
      </c>
      <c r="V62" s="206"/>
      <c r="W62" s="210">
        <v>511.88</v>
      </c>
      <c r="X62" s="211">
        <v>778672</v>
      </c>
      <c r="Y62" s="212">
        <f t="shared" si="4"/>
        <v>522.12</v>
      </c>
      <c r="Z62" s="213">
        <v>55.03</v>
      </c>
      <c r="AA62" s="58">
        <v>83712</v>
      </c>
      <c r="AB62" s="212">
        <f t="shared" si="5"/>
        <v>56.13</v>
      </c>
      <c r="AC62" s="214">
        <v>50.65</v>
      </c>
      <c r="AD62" s="213">
        <v>77049</v>
      </c>
      <c r="AE62" s="212">
        <f t="shared" si="6"/>
        <v>51.66</v>
      </c>
    </row>
    <row r="63" spans="1:31" s="51" customFormat="1" ht="11.5" x14ac:dyDescent="0.25">
      <c r="A63" s="51">
        <f>'FY2016 RPDC '!A64</f>
        <v>58</v>
      </c>
      <c r="B63" s="51">
        <f>'FY2016 RPDC '!B64</f>
        <v>1107</v>
      </c>
      <c r="C63" s="51">
        <f>'FY2016 RPDC '!C64</f>
        <v>1107</v>
      </c>
      <c r="D63" s="56" t="str">
        <f>'FY2016 RPDC '!D64</f>
        <v>CHARITON</v>
      </c>
      <c r="E63" s="97">
        <f>'FY2016 RPDC '!J64</f>
        <v>1360.5</v>
      </c>
      <c r="F63" s="87">
        <f>'FY2016 RPDC '!K64</f>
        <v>6446</v>
      </c>
      <c r="G63" s="87">
        <f>'FY2016 RPDC '!L64</f>
        <v>8769783</v>
      </c>
      <c r="H63" s="87">
        <f>'FY2016 RPDC '!M64</f>
        <v>0</v>
      </c>
      <c r="I63" s="88">
        <f>'FY2016 RPDC '!N64</f>
        <v>8769783</v>
      </c>
      <c r="J63" s="59">
        <v>-150604.80000000002</v>
      </c>
      <c r="K63" s="58">
        <v>-29415</v>
      </c>
      <c r="L63" s="57">
        <v>305916</v>
      </c>
      <c r="M63" s="201">
        <v>0</v>
      </c>
      <c r="N63" s="57">
        <f>RealAuthFY10!N63</f>
        <v>4902.8</v>
      </c>
      <c r="O63" s="201">
        <f>RealAuthFY10!O63</f>
        <v>77868</v>
      </c>
      <c r="P63" s="59">
        <v>0</v>
      </c>
      <c r="Q63" s="59">
        <v>151781.4</v>
      </c>
      <c r="R63" s="58">
        <f t="shared" si="0"/>
        <v>723704.36999999988</v>
      </c>
      <c r="S63" s="59">
        <f t="shared" si="1"/>
        <v>73657.47</v>
      </c>
      <c r="T63" s="58">
        <f t="shared" si="2"/>
        <v>98459.385000000009</v>
      </c>
      <c r="U63" s="59">
        <f t="shared" si="3"/>
        <v>10026052.625</v>
      </c>
      <c r="V63" s="206"/>
      <c r="W63" s="210">
        <v>521.51</v>
      </c>
      <c r="X63" s="211">
        <v>352019</v>
      </c>
      <c r="Y63" s="212">
        <f t="shared" si="4"/>
        <v>531.93999999999994</v>
      </c>
      <c r="Z63" s="213">
        <v>53.08</v>
      </c>
      <c r="AA63" s="58">
        <v>35829</v>
      </c>
      <c r="AB63" s="212">
        <f t="shared" si="5"/>
        <v>54.14</v>
      </c>
      <c r="AC63" s="214">
        <v>70.95</v>
      </c>
      <c r="AD63" s="213">
        <v>47891</v>
      </c>
      <c r="AE63" s="212">
        <f t="shared" si="6"/>
        <v>72.37</v>
      </c>
    </row>
    <row r="64" spans="1:31" s="51" customFormat="1" ht="11.5" x14ac:dyDescent="0.25">
      <c r="A64" s="51">
        <f>'FY2016 RPDC '!A65</f>
        <v>59</v>
      </c>
      <c r="B64" s="51">
        <f>'FY2016 RPDC '!B65</f>
        <v>1116</v>
      </c>
      <c r="C64" s="51">
        <f>'FY2016 RPDC '!C65</f>
        <v>1116</v>
      </c>
      <c r="D64" s="56" t="str">
        <f>'FY2016 RPDC '!D65</f>
        <v>CHARLES CITY</v>
      </c>
      <c r="E64" s="97">
        <f>'FY2016 RPDC '!J65</f>
        <v>1542.3</v>
      </c>
      <c r="F64" s="87">
        <f>'FY2016 RPDC '!K65</f>
        <v>6506</v>
      </c>
      <c r="G64" s="87">
        <f>'FY2016 RPDC '!L65</f>
        <v>10034203.799999999</v>
      </c>
      <c r="H64" s="87">
        <f>'FY2016 RPDC '!M65</f>
        <v>280766.62000000104</v>
      </c>
      <c r="I64" s="88">
        <f>'FY2016 RPDC '!N65</f>
        <v>10314970.42</v>
      </c>
      <c r="J64" s="59">
        <v>-248262.6</v>
      </c>
      <c r="K64" s="58">
        <v>-11766</v>
      </c>
      <c r="L64" s="57">
        <v>1108357.2</v>
      </c>
      <c r="M64" s="201">
        <v>0</v>
      </c>
      <c r="N64" s="57">
        <f>RealAuthFY10!N64</f>
        <v>36338.400000000001</v>
      </c>
      <c r="O64" s="201">
        <f>RealAuthFY10!O64</f>
        <v>0</v>
      </c>
      <c r="P64" s="59">
        <v>0</v>
      </c>
      <c r="Q64" s="59">
        <v>0</v>
      </c>
      <c r="R64" s="58">
        <f t="shared" si="0"/>
        <v>824667.81</v>
      </c>
      <c r="S64" s="59">
        <f t="shared" si="1"/>
        <v>107791.34699999999</v>
      </c>
      <c r="T64" s="58">
        <f t="shared" si="2"/>
        <v>88265.828999999998</v>
      </c>
      <c r="U64" s="59">
        <f t="shared" si="3"/>
        <v>12220362.405999999</v>
      </c>
      <c r="V64" s="206"/>
      <c r="W64" s="210">
        <v>524.22</v>
      </c>
      <c r="X64" s="211">
        <v>466189</v>
      </c>
      <c r="Y64" s="212">
        <f t="shared" si="4"/>
        <v>534.70000000000005</v>
      </c>
      <c r="Z64" s="213">
        <v>68.52</v>
      </c>
      <c r="AA64" s="58">
        <v>60935</v>
      </c>
      <c r="AB64" s="212">
        <f t="shared" si="5"/>
        <v>69.89</v>
      </c>
      <c r="AC64" s="214">
        <v>56.11</v>
      </c>
      <c r="AD64" s="213">
        <v>49899</v>
      </c>
      <c r="AE64" s="212">
        <f t="shared" si="6"/>
        <v>57.23</v>
      </c>
    </row>
    <row r="65" spans="1:31" s="51" customFormat="1" ht="11.5" x14ac:dyDescent="0.25">
      <c r="A65" s="51">
        <f>'FY2016 RPDC '!A66</f>
        <v>60</v>
      </c>
      <c r="B65" s="51">
        <f>'FY2016 RPDC '!B66</f>
        <v>1134</v>
      </c>
      <c r="C65" s="51">
        <f>'FY2016 RPDC '!C66</f>
        <v>1134</v>
      </c>
      <c r="D65" s="56" t="str">
        <f>'FY2016 RPDC '!D66</f>
        <v>CHARTER OAK-UTE</v>
      </c>
      <c r="E65" s="97">
        <f>'FY2016 RPDC '!J66</f>
        <v>289.10000000000002</v>
      </c>
      <c r="F65" s="87">
        <f>'FY2016 RPDC '!K66</f>
        <v>6463</v>
      </c>
      <c r="G65" s="87">
        <f>'FY2016 RPDC '!L66</f>
        <v>1868453.3</v>
      </c>
      <c r="H65" s="87">
        <f>'FY2016 RPDC '!M66</f>
        <v>24336.189999999944</v>
      </c>
      <c r="I65" s="88">
        <f>'FY2016 RPDC '!N66</f>
        <v>1892789.49</v>
      </c>
      <c r="J65" s="59">
        <v>-494172</v>
      </c>
      <c r="K65" s="58">
        <v>-5883</v>
      </c>
      <c r="L65" s="57">
        <v>64713</v>
      </c>
      <c r="M65" s="201">
        <v>11766</v>
      </c>
      <c r="N65" s="57">
        <f>RealAuthFY10!N65</f>
        <v>173.04</v>
      </c>
      <c r="O65" s="201">
        <f>RealAuthFY10!O65</f>
        <v>79713.759999999995</v>
      </c>
      <c r="P65" s="59">
        <v>0</v>
      </c>
      <c r="Q65" s="59">
        <v>0</v>
      </c>
      <c r="R65" s="58">
        <f t="shared" si="0"/>
        <v>332605</v>
      </c>
      <c r="S65" s="59">
        <f t="shared" si="1"/>
        <v>38424</v>
      </c>
      <c r="T65" s="58">
        <f t="shared" si="2"/>
        <v>34429</v>
      </c>
      <c r="U65" s="59">
        <f t="shared" si="3"/>
        <v>1954558.29</v>
      </c>
      <c r="V65" s="206"/>
      <c r="W65" s="210">
        <v>481.2</v>
      </c>
      <c r="X65" s="211">
        <v>332605</v>
      </c>
      <c r="Y65" s="212">
        <f t="shared" si="4"/>
        <v>490.82</v>
      </c>
      <c r="Z65" s="213">
        <v>55.59</v>
      </c>
      <c r="AA65" s="58">
        <v>38424</v>
      </c>
      <c r="AB65" s="212">
        <f t="shared" si="5"/>
        <v>56.7</v>
      </c>
      <c r="AC65" s="214">
        <v>49.81</v>
      </c>
      <c r="AD65" s="213">
        <v>34429</v>
      </c>
      <c r="AE65" s="212">
        <f t="shared" si="6"/>
        <v>50.81</v>
      </c>
    </row>
    <row r="66" spans="1:31" s="51" customFormat="1" ht="11.5" x14ac:dyDescent="0.25">
      <c r="A66" s="51">
        <f>'FY2016 RPDC '!A67</f>
        <v>61</v>
      </c>
      <c r="B66" s="51">
        <f>'FY2016 RPDC '!B67</f>
        <v>1152</v>
      </c>
      <c r="C66" s="51">
        <f>'FY2016 RPDC '!C67</f>
        <v>1152</v>
      </c>
      <c r="D66" s="60" t="str">
        <f>'FY2016 RPDC '!D67</f>
        <v>CHEROKEE</v>
      </c>
      <c r="E66" s="100">
        <f>'FY2016 RPDC '!J67</f>
        <v>956.2</v>
      </c>
      <c r="F66" s="89">
        <f>'FY2016 RPDC '!K67</f>
        <v>6497</v>
      </c>
      <c r="G66" s="89">
        <f>'FY2016 RPDC '!L67</f>
        <v>6212431.4000000004</v>
      </c>
      <c r="H66" s="89">
        <f>'FY2016 RPDC '!M67</f>
        <v>107357.76999999955</v>
      </c>
      <c r="I66" s="90">
        <f>'FY2016 RPDC '!N67</f>
        <v>6319789.1699999999</v>
      </c>
      <c r="J66" s="63">
        <v>-327094.8</v>
      </c>
      <c r="K66" s="62">
        <v>-41181</v>
      </c>
      <c r="L66" s="61">
        <v>211788</v>
      </c>
      <c r="M66" s="220">
        <v>5883</v>
      </c>
      <c r="N66" s="61">
        <f>RealAuthFY10!N66</f>
        <v>6460.1600000000008</v>
      </c>
      <c r="O66" s="220">
        <f>RealAuthFY10!O66</f>
        <v>0</v>
      </c>
      <c r="P66" s="63">
        <v>63418.74</v>
      </c>
      <c r="Q66" s="63">
        <v>211788</v>
      </c>
      <c r="R66" s="62">
        <f t="shared" si="0"/>
        <v>739842</v>
      </c>
      <c r="S66" s="63">
        <f t="shared" si="1"/>
        <v>78288</v>
      </c>
      <c r="T66" s="62">
        <f t="shared" si="2"/>
        <v>103903</v>
      </c>
      <c r="U66" s="63">
        <f t="shared" si="3"/>
        <v>7372884.2700000005</v>
      </c>
      <c r="V66" s="221"/>
      <c r="W66" s="222">
        <v>487.54</v>
      </c>
      <c r="X66" s="223">
        <v>739842</v>
      </c>
      <c r="Y66" s="224">
        <f t="shared" si="4"/>
        <v>497.29</v>
      </c>
      <c r="Z66" s="225">
        <v>51.59</v>
      </c>
      <c r="AA66" s="62">
        <v>78288</v>
      </c>
      <c r="AB66" s="224">
        <f t="shared" si="5"/>
        <v>52.620000000000005</v>
      </c>
      <c r="AC66" s="226">
        <v>68.47</v>
      </c>
      <c r="AD66" s="225">
        <v>103903</v>
      </c>
      <c r="AE66" s="224">
        <f t="shared" si="6"/>
        <v>69.84</v>
      </c>
    </row>
    <row r="67" spans="1:31" s="51" customFormat="1" ht="11.5" x14ac:dyDescent="0.25">
      <c r="A67" s="51">
        <f>'FY2016 RPDC '!A68</f>
        <v>62</v>
      </c>
      <c r="B67" s="51">
        <f>'FY2016 RPDC '!B68</f>
        <v>1197</v>
      </c>
      <c r="C67" s="51">
        <f>'FY2016 RPDC '!C68</f>
        <v>1197</v>
      </c>
      <c r="D67" s="56" t="str">
        <f>'FY2016 RPDC '!D68</f>
        <v>CLARINDA</v>
      </c>
      <c r="E67" s="97">
        <f>'FY2016 RPDC '!J68</f>
        <v>927.8</v>
      </c>
      <c r="F67" s="87">
        <f>'FY2016 RPDC '!K68</f>
        <v>6446</v>
      </c>
      <c r="G67" s="87">
        <f>'FY2016 RPDC '!L68</f>
        <v>5980598.7999999998</v>
      </c>
      <c r="H67" s="87">
        <f>'FY2016 RPDC '!M68</f>
        <v>54922.839999999851</v>
      </c>
      <c r="I67" s="88">
        <f>'FY2016 RPDC '!N68</f>
        <v>6035521.6399999997</v>
      </c>
      <c r="J67" s="59">
        <v>-130746</v>
      </c>
      <c r="K67" s="58">
        <v>-17829</v>
      </c>
      <c r="L67" s="57">
        <v>178884.30000000002</v>
      </c>
      <c r="M67" s="201">
        <v>53487</v>
      </c>
      <c r="N67" s="57">
        <f>RealAuthFY10!N67</f>
        <v>119474</v>
      </c>
      <c r="O67" s="201">
        <f>RealAuthFY10!O67</f>
        <v>0</v>
      </c>
      <c r="P67" s="59">
        <v>28764.12</v>
      </c>
      <c r="Q67" s="59">
        <v>0</v>
      </c>
      <c r="R67" s="58">
        <f t="shared" si="0"/>
        <v>789662</v>
      </c>
      <c r="S67" s="59">
        <f t="shared" si="1"/>
        <v>93933</v>
      </c>
      <c r="T67" s="58">
        <f t="shared" si="2"/>
        <v>91144</v>
      </c>
      <c r="U67" s="59">
        <f t="shared" si="3"/>
        <v>7242295.0599999996</v>
      </c>
      <c r="V67" s="206"/>
      <c r="W67" s="210">
        <v>495.49</v>
      </c>
      <c r="X67" s="211">
        <v>789662</v>
      </c>
      <c r="Y67" s="212">
        <f t="shared" si="4"/>
        <v>505.40000000000003</v>
      </c>
      <c r="Z67" s="213">
        <v>58.94</v>
      </c>
      <c r="AA67" s="58">
        <v>93933</v>
      </c>
      <c r="AB67" s="212">
        <f t="shared" si="5"/>
        <v>60.12</v>
      </c>
      <c r="AC67" s="214">
        <v>57.19</v>
      </c>
      <c r="AD67" s="213">
        <v>91144</v>
      </c>
      <c r="AE67" s="212">
        <f t="shared" si="6"/>
        <v>58.33</v>
      </c>
    </row>
    <row r="68" spans="1:31" s="51" customFormat="1" ht="11.5" x14ac:dyDescent="0.25">
      <c r="A68" s="51">
        <f>'FY2016 RPDC '!A69</f>
        <v>63</v>
      </c>
      <c r="B68" s="51">
        <f>'FY2016 RPDC '!B69</f>
        <v>1206</v>
      </c>
      <c r="C68" s="51">
        <f>'FY2016 RPDC '!C69</f>
        <v>1206</v>
      </c>
      <c r="D68" s="56" t="str">
        <f>'FY2016 RPDC '!D69</f>
        <v>CLARION-GOLDFIELD-DOWS</v>
      </c>
      <c r="E68" s="97">
        <f>'FY2016 RPDC '!J69</f>
        <v>953.7</v>
      </c>
      <c r="F68" s="87">
        <f>'FY2016 RPDC '!K69</f>
        <v>6481</v>
      </c>
      <c r="G68" s="87">
        <f>'FY2016 RPDC '!L69</f>
        <v>6180929.7000000002</v>
      </c>
      <c r="H68" s="87">
        <f>'FY2016 RPDC '!M69</f>
        <v>0</v>
      </c>
      <c r="I68" s="88">
        <f>'FY2016 RPDC '!N69</f>
        <v>6180929.7000000002</v>
      </c>
      <c r="J68" s="59">
        <v>-212400</v>
      </c>
      <c r="K68" s="58">
        <v>-5900</v>
      </c>
      <c r="L68" s="57">
        <v>265500</v>
      </c>
      <c r="M68" s="201">
        <v>0</v>
      </c>
      <c r="N68" s="57">
        <f>RealAuthFY10!N68</f>
        <v>27652.300000000003</v>
      </c>
      <c r="O68" s="201">
        <f>RealAuthFY10!O68</f>
        <v>74510.8</v>
      </c>
      <c r="P68" s="59">
        <v>9086</v>
      </c>
      <c r="Q68" s="59">
        <v>0</v>
      </c>
      <c r="R68" s="58">
        <f t="shared" si="0"/>
        <v>548873.424</v>
      </c>
      <c r="S68" s="59">
        <f t="shared" si="1"/>
        <v>56792.835000000006</v>
      </c>
      <c r="T68" s="58">
        <f t="shared" si="2"/>
        <v>62295.684000000008</v>
      </c>
      <c r="U68" s="59">
        <f t="shared" si="3"/>
        <v>7007340.7429999998</v>
      </c>
      <c r="V68" s="206"/>
      <c r="W68" s="210">
        <v>564.24</v>
      </c>
      <c r="X68" s="211">
        <v>181629</v>
      </c>
      <c r="Y68" s="212">
        <f t="shared" si="4"/>
        <v>575.52</v>
      </c>
      <c r="Z68" s="213">
        <v>58.38</v>
      </c>
      <c r="AA68" s="58">
        <v>18793</v>
      </c>
      <c r="AB68" s="212">
        <f t="shared" si="5"/>
        <v>59.550000000000004</v>
      </c>
      <c r="AC68" s="214">
        <v>64.040000000000006</v>
      </c>
      <c r="AD68" s="213">
        <v>20614</v>
      </c>
      <c r="AE68" s="212">
        <f t="shared" si="6"/>
        <v>65.320000000000007</v>
      </c>
    </row>
    <row r="69" spans="1:31" s="51" customFormat="1" ht="11.5" x14ac:dyDescent="0.25">
      <c r="A69" s="51">
        <f>'FY2016 RPDC '!A70</f>
        <v>64</v>
      </c>
      <c r="B69" s="51">
        <f>'FY2016 RPDC '!B70</f>
        <v>1211</v>
      </c>
      <c r="C69" s="51">
        <f>'FY2016 RPDC '!C70</f>
        <v>1211</v>
      </c>
      <c r="D69" s="56" t="str">
        <f>'FY2016 RPDC '!D70</f>
        <v>CLARKE</v>
      </c>
      <c r="E69" s="97">
        <f>'FY2016 RPDC '!J70</f>
        <v>1423.3</v>
      </c>
      <c r="F69" s="87">
        <f>'FY2016 RPDC '!K70</f>
        <v>6446</v>
      </c>
      <c r="G69" s="87">
        <f>'FY2016 RPDC '!L70</f>
        <v>9174591.7999999989</v>
      </c>
      <c r="H69" s="87">
        <f>'FY2016 RPDC '!M70</f>
        <v>136199.25000000186</v>
      </c>
      <c r="I69" s="88">
        <f>'FY2016 RPDC '!N70</f>
        <v>9310791.0500000007</v>
      </c>
      <c r="J69" s="59">
        <v>-138262.20000000001</v>
      </c>
      <c r="K69" s="58">
        <v>-23736</v>
      </c>
      <c r="L69" s="57">
        <v>320436</v>
      </c>
      <c r="M69" s="201">
        <v>11868</v>
      </c>
      <c r="N69" s="57">
        <f>RealAuthFY10!N69</f>
        <v>146464.23000000001</v>
      </c>
      <c r="O69" s="201">
        <f>RealAuthFY10!O69</f>
        <v>0</v>
      </c>
      <c r="P69" s="59">
        <v>7832.88</v>
      </c>
      <c r="Q69" s="59">
        <v>163778.4</v>
      </c>
      <c r="R69" s="58">
        <f t="shared" si="0"/>
        <v>740571.45600000001</v>
      </c>
      <c r="S69" s="59">
        <f t="shared" si="1"/>
        <v>83191.884999999995</v>
      </c>
      <c r="T69" s="58">
        <f t="shared" si="2"/>
        <v>88657.356999999989</v>
      </c>
      <c r="U69" s="59">
        <f t="shared" si="3"/>
        <v>10711593.058000004</v>
      </c>
      <c r="V69" s="206"/>
      <c r="W69" s="210">
        <v>510.12</v>
      </c>
      <c r="X69" s="211">
        <v>510834</v>
      </c>
      <c r="Y69" s="212">
        <f t="shared" si="4"/>
        <v>520.32000000000005</v>
      </c>
      <c r="Z69" s="213">
        <v>57.3</v>
      </c>
      <c r="AA69" s="58">
        <v>57380</v>
      </c>
      <c r="AB69" s="212">
        <f t="shared" si="5"/>
        <v>58.449999999999996</v>
      </c>
      <c r="AC69" s="214">
        <v>61.07</v>
      </c>
      <c r="AD69" s="213">
        <v>61155</v>
      </c>
      <c r="AE69" s="212">
        <f t="shared" si="6"/>
        <v>62.29</v>
      </c>
    </row>
    <row r="70" spans="1:31" s="51" customFormat="1" ht="11.5" x14ac:dyDescent="0.25">
      <c r="A70" s="51">
        <f>'FY2016 RPDC '!A71</f>
        <v>65</v>
      </c>
      <c r="B70" s="51">
        <f>'FY2016 RPDC '!B71</f>
        <v>1215</v>
      </c>
      <c r="C70" s="51">
        <f>'FY2016 RPDC '!C71</f>
        <v>1215</v>
      </c>
      <c r="D70" s="56" t="str">
        <f>'FY2016 RPDC '!D71</f>
        <v>CLARKSVILLE</v>
      </c>
      <c r="E70" s="97">
        <f>'FY2016 RPDC '!J71</f>
        <v>343</v>
      </c>
      <c r="F70" s="87">
        <f>'FY2016 RPDC '!K71</f>
        <v>6446</v>
      </c>
      <c r="G70" s="87">
        <f>'FY2016 RPDC '!L71</f>
        <v>2210978</v>
      </c>
      <c r="H70" s="87">
        <f>'FY2016 RPDC '!M71</f>
        <v>0</v>
      </c>
      <c r="I70" s="88">
        <f>'FY2016 RPDC '!N71</f>
        <v>2210978</v>
      </c>
      <c r="J70" s="59">
        <v>-205905</v>
      </c>
      <c r="K70" s="58">
        <v>-11766</v>
      </c>
      <c r="L70" s="57">
        <v>553002</v>
      </c>
      <c r="M70" s="201">
        <v>370629</v>
      </c>
      <c r="N70" s="57">
        <f>RealAuthFY10!N70</f>
        <v>22264.48</v>
      </c>
      <c r="O70" s="201">
        <f>RealAuthFY10!O70</f>
        <v>0</v>
      </c>
      <c r="P70" s="59">
        <v>9059.82</v>
      </c>
      <c r="Q70" s="59">
        <v>0</v>
      </c>
      <c r="R70" s="58">
        <f t="shared" si="0"/>
        <v>474249</v>
      </c>
      <c r="S70" s="59">
        <f t="shared" si="1"/>
        <v>43173</v>
      </c>
      <c r="T70" s="58">
        <f t="shared" si="2"/>
        <v>51210</v>
      </c>
      <c r="U70" s="59">
        <f t="shared" si="3"/>
        <v>3516894.3</v>
      </c>
      <c r="V70" s="206"/>
      <c r="W70" s="210">
        <v>477.4</v>
      </c>
      <c r="X70" s="211">
        <v>474249</v>
      </c>
      <c r="Y70" s="212">
        <f t="shared" si="4"/>
        <v>486.95</v>
      </c>
      <c r="Z70" s="213">
        <v>43.46</v>
      </c>
      <c r="AA70" s="58">
        <v>43173</v>
      </c>
      <c r="AB70" s="212">
        <f t="shared" si="5"/>
        <v>44.33</v>
      </c>
      <c r="AC70" s="214">
        <v>51.55</v>
      </c>
      <c r="AD70" s="213">
        <v>51210</v>
      </c>
      <c r="AE70" s="212">
        <f t="shared" si="6"/>
        <v>52.58</v>
      </c>
    </row>
    <row r="71" spans="1:31" s="51" customFormat="1" ht="11.5" x14ac:dyDescent="0.25">
      <c r="A71" s="51">
        <f>'FY2016 RPDC '!A72</f>
        <v>66</v>
      </c>
      <c r="B71" s="51">
        <f>'FY2016 RPDC '!B72</f>
        <v>1218</v>
      </c>
      <c r="C71" s="51">
        <f>'FY2016 RPDC '!C72</f>
        <v>1218</v>
      </c>
      <c r="D71" s="60" t="str">
        <f>'FY2016 RPDC '!D72</f>
        <v>CLAY CENTRAL-EVERLY</v>
      </c>
      <c r="E71" s="100">
        <f>'FY2016 RPDC '!J72</f>
        <v>380</v>
      </c>
      <c r="F71" s="89">
        <f>'FY2016 RPDC '!K72</f>
        <v>6574</v>
      </c>
      <c r="G71" s="89">
        <f>'FY2016 RPDC '!L72</f>
        <v>2498120</v>
      </c>
      <c r="H71" s="89">
        <f>'FY2016 RPDC '!M72</f>
        <v>0</v>
      </c>
      <c r="I71" s="90">
        <f>'FY2016 RPDC '!N72</f>
        <v>2498120</v>
      </c>
      <c r="J71" s="63">
        <v>-188704</v>
      </c>
      <c r="K71" s="62">
        <v>-41279</v>
      </c>
      <c r="L71" s="61">
        <v>236469.7</v>
      </c>
      <c r="M71" s="220">
        <v>336129</v>
      </c>
      <c r="N71" s="61">
        <f>RealAuthFY10!N71</f>
        <v>54061.7</v>
      </c>
      <c r="O71" s="220">
        <f>RealAuthFY10!O71</f>
        <v>184098.88</v>
      </c>
      <c r="P71" s="63">
        <v>58380.3</v>
      </c>
      <c r="Q71" s="63">
        <v>0</v>
      </c>
      <c r="R71" s="62">
        <f t="shared" si="0"/>
        <v>453004</v>
      </c>
      <c r="S71" s="63">
        <f t="shared" si="1"/>
        <v>52395</v>
      </c>
      <c r="T71" s="62">
        <f t="shared" si="2"/>
        <v>56004</v>
      </c>
      <c r="U71" s="63">
        <f t="shared" si="3"/>
        <v>3698679.58</v>
      </c>
      <c r="V71" s="221"/>
      <c r="W71" s="222">
        <v>512.1</v>
      </c>
      <c r="X71" s="223">
        <v>453004</v>
      </c>
      <c r="Y71" s="224">
        <f t="shared" si="4"/>
        <v>522.34</v>
      </c>
      <c r="Z71" s="225">
        <v>59.23</v>
      </c>
      <c r="AA71" s="62">
        <v>52395</v>
      </c>
      <c r="AB71" s="224">
        <f t="shared" si="5"/>
        <v>60.41</v>
      </c>
      <c r="AC71" s="226">
        <v>63.31</v>
      </c>
      <c r="AD71" s="225">
        <v>56004</v>
      </c>
      <c r="AE71" s="224">
        <f t="shared" si="6"/>
        <v>64.58</v>
      </c>
    </row>
    <row r="72" spans="1:31" s="51" customFormat="1" ht="11.5" x14ac:dyDescent="0.25">
      <c r="A72" s="51">
        <f>'FY2016 RPDC '!A73</f>
        <v>67</v>
      </c>
      <c r="B72" s="51">
        <f>'FY2016 RPDC '!B73</f>
        <v>2763</v>
      </c>
      <c r="C72" s="51">
        <f>'FY2016 RPDC '!C73</f>
        <v>2763</v>
      </c>
      <c r="D72" s="56" t="str">
        <f>'FY2016 RPDC '!D73</f>
        <v>CLAYTON RIDGE</v>
      </c>
      <c r="E72" s="97">
        <f>'FY2016 RPDC '!J73</f>
        <v>598.70000000000005</v>
      </c>
      <c r="F72" s="87">
        <f>'FY2016 RPDC '!K73</f>
        <v>6538</v>
      </c>
      <c r="G72" s="87">
        <f>'FY2016 RPDC '!L73</f>
        <v>3914300.6</v>
      </c>
      <c r="H72" s="87">
        <f>'FY2016 RPDC '!M73</f>
        <v>136874.04000000004</v>
      </c>
      <c r="I72" s="88">
        <f>'FY2016 RPDC '!N73</f>
        <v>4051174.64</v>
      </c>
      <c r="J72" s="59">
        <v>-577122.29999999993</v>
      </c>
      <c r="K72" s="58">
        <v>-52947</v>
      </c>
      <c r="L72" s="57">
        <v>270618</v>
      </c>
      <c r="M72" s="201">
        <v>64713</v>
      </c>
      <c r="N72" s="57">
        <f>RealAuthFY10!N72</f>
        <v>106996.40000000001</v>
      </c>
      <c r="O72" s="201">
        <f>RealAuthFY10!O72</f>
        <v>0</v>
      </c>
      <c r="P72" s="59">
        <v>103540.8</v>
      </c>
      <c r="Q72" s="59">
        <v>247086</v>
      </c>
      <c r="R72" s="58">
        <f t="shared" ref="R72:R135" si="7">IF(X72&gt;Y72*$E72,X72,Y72*$E72)</f>
        <v>663327</v>
      </c>
      <c r="S72" s="59">
        <f t="shared" ref="S72:S135" si="8">IF(AA72&gt;AB72*$E72,AA72,AB72*$E72)</f>
        <v>67414</v>
      </c>
      <c r="T72" s="58">
        <f t="shared" ref="T72:T135" si="9">IF(AD72&gt;AE72*$E72,AD72,AE72*$E72)</f>
        <v>87910</v>
      </c>
      <c r="U72" s="59">
        <f t="shared" ref="U72:U135" si="10">SUM(I72:T72)</f>
        <v>5032710.54</v>
      </c>
      <c r="V72" s="206"/>
      <c r="W72" s="210">
        <v>496.8</v>
      </c>
      <c r="X72" s="211">
        <v>663327</v>
      </c>
      <c r="Y72" s="212">
        <f t="shared" ref="Y72:Y135" si="11">ROUND(W72*R$5,2)+W72</f>
        <v>506.74</v>
      </c>
      <c r="Z72" s="213">
        <v>50.49</v>
      </c>
      <c r="AA72" s="58">
        <v>67414</v>
      </c>
      <c r="AB72" s="212">
        <f t="shared" ref="AB72:AB135" si="12">ROUND(Z72*S$5,2)+Z72</f>
        <v>51.5</v>
      </c>
      <c r="AC72" s="214">
        <v>65.84</v>
      </c>
      <c r="AD72" s="213">
        <v>87910</v>
      </c>
      <c r="AE72" s="212">
        <f t="shared" ref="AE72:AE135" si="13">ROUND(AC72*T$5,2)+AC72</f>
        <v>67.16</v>
      </c>
    </row>
    <row r="73" spans="1:31" s="51" customFormat="1" ht="11.5" x14ac:dyDescent="0.25">
      <c r="A73" s="51">
        <f>'FY2016 RPDC '!A74</f>
        <v>68</v>
      </c>
      <c r="B73" s="51">
        <f>'FY2016 RPDC '!B74</f>
        <v>1221</v>
      </c>
      <c r="C73" s="51">
        <f>'FY2016 RPDC '!C74</f>
        <v>1221</v>
      </c>
      <c r="D73" s="56" t="str">
        <f>'FY2016 RPDC '!D74</f>
        <v>CLEAR CREEK-AMANA</v>
      </c>
      <c r="E73" s="97">
        <f>'FY2016 RPDC '!J74</f>
        <v>1839.6</v>
      </c>
      <c r="F73" s="87">
        <f>'FY2016 RPDC '!K74</f>
        <v>6482</v>
      </c>
      <c r="G73" s="87">
        <f>'FY2016 RPDC '!L74</f>
        <v>11924287.199999999</v>
      </c>
      <c r="H73" s="87">
        <f>'FY2016 RPDC '!M74</f>
        <v>0</v>
      </c>
      <c r="I73" s="88">
        <f>'FY2016 RPDC '!N74</f>
        <v>11924287.199999999</v>
      </c>
      <c r="J73" s="59">
        <v>-217671</v>
      </c>
      <c r="K73" s="58">
        <v>-47064</v>
      </c>
      <c r="L73" s="57">
        <v>47064</v>
      </c>
      <c r="M73" s="201">
        <v>5883</v>
      </c>
      <c r="N73" s="57">
        <f>RealAuthFY10!N73</f>
        <v>6287.1200000000008</v>
      </c>
      <c r="O73" s="201">
        <f>RealAuthFY10!O73</f>
        <v>0</v>
      </c>
      <c r="P73" s="59">
        <v>2588.52</v>
      </c>
      <c r="Q73" s="59">
        <v>49417.200000000004</v>
      </c>
      <c r="R73" s="58">
        <f t="shared" si="7"/>
        <v>956058.51600000006</v>
      </c>
      <c r="S73" s="59">
        <f t="shared" si="8"/>
        <v>100147.82399999999</v>
      </c>
      <c r="T73" s="58">
        <f t="shared" si="9"/>
        <v>118746.18</v>
      </c>
      <c r="U73" s="59">
        <f t="shared" si="10"/>
        <v>12945744.559999997</v>
      </c>
      <c r="V73" s="206"/>
      <c r="W73" s="210">
        <v>509.52</v>
      </c>
      <c r="X73" s="211">
        <v>189440</v>
      </c>
      <c r="Y73" s="212">
        <f t="shared" si="11"/>
        <v>519.71</v>
      </c>
      <c r="Z73" s="213">
        <v>53.37</v>
      </c>
      <c r="AA73" s="58">
        <v>19843</v>
      </c>
      <c r="AB73" s="212">
        <f t="shared" si="12"/>
        <v>54.44</v>
      </c>
      <c r="AC73" s="214">
        <v>63.28</v>
      </c>
      <c r="AD73" s="213">
        <v>23528</v>
      </c>
      <c r="AE73" s="212">
        <f t="shared" si="13"/>
        <v>64.55</v>
      </c>
    </row>
    <row r="74" spans="1:31" s="51" customFormat="1" ht="11.5" x14ac:dyDescent="0.25">
      <c r="A74" s="51">
        <f>'FY2016 RPDC '!A75</f>
        <v>69</v>
      </c>
      <c r="B74" s="51">
        <f>'FY2016 RPDC '!B75</f>
        <v>1233</v>
      </c>
      <c r="C74" s="51">
        <f>'FY2016 RPDC '!C75</f>
        <v>1233</v>
      </c>
      <c r="D74" s="56" t="str">
        <f>'FY2016 RPDC '!D75</f>
        <v>CLEAR LAKE</v>
      </c>
      <c r="E74" s="97">
        <f>'FY2016 RPDC '!J75</f>
        <v>1209.5</v>
      </c>
      <c r="F74" s="87">
        <f>'FY2016 RPDC '!K75</f>
        <v>6446</v>
      </c>
      <c r="G74" s="87">
        <f>'FY2016 RPDC '!L75</f>
        <v>7796437</v>
      </c>
      <c r="H74" s="87">
        <f>'FY2016 RPDC '!M75</f>
        <v>155123.3200000003</v>
      </c>
      <c r="I74" s="88">
        <f>'FY2016 RPDC '!N75</f>
        <v>7951560.3200000003</v>
      </c>
      <c r="J74" s="59">
        <v>-348036.89999999997</v>
      </c>
      <c r="K74" s="58">
        <v>-24044</v>
      </c>
      <c r="L74" s="57">
        <v>108198</v>
      </c>
      <c r="M74" s="201">
        <v>0</v>
      </c>
      <c r="N74" s="57">
        <f>RealAuthFY10!N74</f>
        <v>42156.4</v>
      </c>
      <c r="O74" s="201">
        <f>RealAuthFY10!O74</f>
        <v>0</v>
      </c>
      <c r="P74" s="59">
        <v>0</v>
      </c>
      <c r="Q74" s="59">
        <v>0</v>
      </c>
      <c r="R74" s="58">
        <f t="shared" si="7"/>
        <v>683548.92500000016</v>
      </c>
      <c r="S74" s="59">
        <f t="shared" si="8"/>
        <v>74807.574999999997</v>
      </c>
      <c r="T74" s="58">
        <f t="shared" si="9"/>
        <v>66232.22</v>
      </c>
      <c r="U74" s="59">
        <f t="shared" si="10"/>
        <v>8554422.540000001</v>
      </c>
      <c r="V74" s="206"/>
      <c r="W74" s="210">
        <v>554.07000000000005</v>
      </c>
      <c r="X74" s="211">
        <v>218414</v>
      </c>
      <c r="Y74" s="212">
        <f t="shared" si="11"/>
        <v>565.15000000000009</v>
      </c>
      <c r="Z74" s="213">
        <v>60.64</v>
      </c>
      <c r="AA74" s="58">
        <v>23904</v>
      </c>
      <c r="AB74" s="212">
        <f t="shared" si="12"/>
        <v>61.85</v>
      </c>
      <c r="AC74" s="214">
        <v>53.69</v>
      </c>
      <c r="AD74" s="213">
        <v>21165</v>
      </c>
      <c r="AE74" s="212">
        <f t="shared" si="13"/>
        <v>54.76</v>
      </c>
    </row>
    <row r="75" spans="1:31" s="51" customFormat="1" ht="11.5" x14ac:dyDescent="0.25">
      <c r="A75" s="51">
        <f>'FY2016 RPDC '!A76</f>
        <v>71</v>
      </c>
      <c r="B75" s="51">
        <f>'FY2016 RPDC '!B76</f>
        <v>1278</v>
      </c>
      <c r="C75" s="51">
        <f>'FY2016 RPDC '!C76</f>
        <v>1278</v>
      </c>
      <c r="D75" s="56" t="str">
        <f>'FY2016 RPDC '!D76</f>
        <v>CLINTON</v>
      </c>
      <c r="E75" s="97">
        <f>'FY2016 RPDC '!J76</f>
        <v>3833.6</v>
      </c>
      <c r="F75" s="87">
        <f>'FY2016 RPDC '!K76</f>
        <v>6492</v>
      </c>
      <c r="G75" s="87">
        <f>'FY2016 RPDC '!L76</f>
        <v>24887731.199999999</v>
      </c>
      <c r="H75" s="87">
        <f>'FY2016 RPDC '!M76</f>
        <v>106853.94000000134</v>
      </c>
      <c r="I75" s="88">
        <f>'FY2016 RPDC '!N76</f>
        <v>24994585.140000001</v>
      </c>
      <c r="J75" s="59">
        <v>-209125</v>
      </c>
      <c r="K75" s="58">
        <v>-11950</v>
      </c>
      <c r="L75" s="57">
        <v>113525</v>
      </c>
      <c r="M75" s="201">
        <v>17925</v>
      </c>
      <c r="N75" s="57">
        <f>RealAuthFY10!N75</f>
        <v>15060.199999999999</v>
      </c>
      <c r="O75" s="201">
        <f>RealAuthFY10!O75</f>
        <v>0</v>
      </c>
      <c r="P75" s="59">
        <v>2629</v>
      </c>
      <c r="Q75" s="59">
        <v>86040</v>
      </c>
      <c r="R75" s="58">
        <f t="shared" si="7"/>
        <v>1960579.7119999998</v>
      </c>
      <c r="S75" s="59">
        <f t="shared" si="8"/>
        <v>221812.09599999999</v>
      </c>
      <c r="T75" s="58">
        <f t="shared" si="9"/>
        <v>192178.36799999999</v>
      </c>
      <c r="U75" s="59">
        <f t="shared" si="10"/>
        <v>27383259.516000003</v>
      </c>
      <c r="V75" s="206"/>
      <c r="W75" s="210">
        <v>501.39</v>
      </c>
      <c r="X75" s="211">
        <v>335530</v>
      </c>
      <c r="Y75" s="212">
        <f t="shared" si="11"/>
        <v>511.41999999999996</v>
      </c>
      <c r="Z75" s="213">
        <v>56.73</v>
      </c>
      <c r="AA75" s="58">
        <v>37964</v>
      </c>
      <c r="AB75" s="212">
        <f t="shared" si="12"/>
        <v>57.86</v>
      </c>
      <c r="AC75" s="214">
        <v>49.15</v>
      </c>
      <c r="AD75" s="213">
        <v>32891</v>
      </c>
      <c r="AE75" s="212">
        <f t="shared" si="13"/>
        <v>50.129999999999995</v>
      </c>
    </row>
    <row r="76" spans="1:31" s="51" customFormat="1" ht="11.5" x14ac:dyDescent="0.25">
      <c r="A76" s="51" t="e">
        <f>'FY2016 RPDC '!#REF!</f>
        <v>#REF!</v>
      </c>
      <c r="B76" s="51" t="e">
        <f>'FY2016 RPDC '!#REF!</f>
        <v>#REF!</v>
      </c>
      <c r="C76" s="51" t="e">
        <f>'FY2016 RPDC '!#REF!</f>
        <v>#REF!</v>
      </c>
      <c r="D76" s="60" t="e">
        <f>'FY2016 RPDC '!#REF!</f>
        <v>#REF!</v>
      </c>
      <c r="E76" s="100" t="e">
        <f>'FY2016 RPDC '!#REF!</f>
        <v>#REF!</v>
      </c>
      <c r="F76" s="89" t="e">
        <f>'FY2016 RPDC '!#REF!</f>
        <v>#REF!</v>
      </c>
      <c r="G76" s="89" t="e">
        <f>'FY2016 RPDC '!#REF!</f>
        <v>#REF!</v>
      </c>
      <c r="H76" s="89" t="e">
        <f>'FY2016 RPDC '!#REF!</f>
        <v>#REF!</v>
      </c>
      <c r="I76" s="90" t="e">
        <f>'FY2016 RPDC '!#REF!</f>
        <v>#REF!</v>
      </c>
      <c r="J76" s="63">
        <v>-477663.3</v>
      </c>
      <c r="K76" s="62">
        <v>-35514</v>
      </c>
      <c r="L76" s="61">
        <v>1047663</v>
      </c>
      <c r="M76" s="220">
        <v>65109</v>
      </c>
      <c r="N76" s="61">
        <f>RealAuthFY10!N76</f>
        <v>83403.48</v>
      </c>
      <c r="O76" s="220">
        <f>RealAuthFY10!O76</f>
        <v>0</v>
      </c>
      <c r="P76" s="63">
        <v>3906.54</v>
      </c>
      <c r="Q76" s="63">
        <v>0</v>
      </c>
      <c r="R76" s="62" t="e">
        <f t="shared" si="7"/>
        <v>#REF!</v>
      </c>
      <c r="S76" s="63" t="e">
        <f t="shared" si="8"/>
        <v>#REF!</v>
      </c>
      <c r="T76" s="62" t="e">
        <f t="shared" si="9"/>
        <v>#REF!</v>
      </c>
      <c r="U76" s="63" t="e">
        <f t="shared" si="10"/>
        <v>#REF!</v>
      </c>
      <c r="V76" s="221"/>
      <c r="W76" s="222">
        <v>499.58</v>
      </c>
      <c r="X76" s="223">
        <v>719145</v>
      </c>
      <c r="Y76" s="224">
        <f t="shared" si="11"/>
        <v>509.57</v>
      </c>
      <c r="Z76" s="225">
        <v>53.93</v>
      </c>
      <c r="AA76" s="62">
        <v>77632</v>
      </c>
      <c r="AB76" s="224">
        <f t="shared" si="12"/>
        <v>55.01</v>
      </c>
      <c r="AC76" s="226">
        <v>47.09</v>
      </c>
      <c r="AD76" s="225">
        <v>67786</v>
      </c>
      <c r="AE76" s="224">
        <f t="shared" si="13"/>
        <v>48.03</v>
      </c>
    </row>
    <row r="77" spans="1:31" s="51" customFormat="1" ht="11.5" x14ac:dyDescent="0.25">
      <c r="A77" s="51">
        <f>'FY2016 RPDC '!A77</f>
        <v>72</v>
      </c>
      <c r="B77" s="51">
        <f>'FY2016 RPDC '!B77</f>
        <v>1332</v>
      </c>
      <c r="C77" s="51">
        <f>'FY2016 RPDC '!C77</f>
        <v>1332</v>
      </c>
      <c r="D77" s="56" t="str">
        <f>'FY2016 RPDC '!D77</f>
        <v>COLFAX-MINGO</v>
      </c>
      <c r="E77" s="97">
        <f>'FY2016 RPDC '!J77</f>
        <v>746.3</v>
      </c>
      <c r="F77" s="87">
        <f>'FY2016 RPDC '!K77</f>
        <v>6446</v>
      </c>
      <c r="G77" s="87">
        <f>'FY2016 RPDC '!L77</f>
        <v>4810649.8</v>
      </c>
      <c r="H77" s="87">
        <f>'FY2016 RPDC '!M77</f>
        <v>0</v>
      </c>
      <c r="I77" s="88">
        <f>'FY2016 RPDC '!N77</f>
        <v>4810649.8</v>
      </c>
      <c r="J77" s="59">
        <v>-523587</v>
      </c>
      <c r="K77" s="58">
        <v>-88245</v>
      </c>
      <c r="L77" s="57">
        <v>835386</v>
      </c>
      <c r="M77" s="201">
        <v>17649</v>
      </c>
      <c r="N77" s="57">
        <f>RealAuthFY10!N77</f>
        <v>31377.920000000002</v>
      </c>
      <c r="O77" s="201">
        <f>RealAuthFY10!O77</f>
        <v>0</v>
      </c>
      <c r="P77" s="59">
        <v>0</v>
      </c>
      <c r="Q77" s="59">
        <v>310622.39999999997</v>
      </c>
      <c r="R77" s="58">
        <f t="shared" si="7"/>
        <v>659695</v>
      </c>
      <c r="S77" s="59">
        <f t="shared" si="8"/>
        <v>72053</v>
      </c>
      <c r="T77" s="58">
        <f t="shared" si="9"/>
        <v>74591</v>
      </c>
      <c r="U77" s="59">
        <f t="shared" si="10"/>
        <v>6200192.1200000001</v>
      </c>
      <c r="V77" s="206"/>
      <c r="W77" s="210">
        <v>475.73</v>
      </c>
      <c r="X77" s="211">
        <v>659695</v>
      </c>
      <c r="Y77" s="212">
        <f t="shared" si="11"/>
        <v>485.24</v>
      </c>
      <c r="Z77" s="213">
        <v>51.96</v>
      </c>
      <c r="AA77" s="58">
        <v>72053</v>
      </c>
      <c r="AB77" s="212">
        <f t="shared" si="12"/>
        <v>53</v>
      </c>
      <c r="AC77" s="214">
        <v>53.79</v>
      </c>
      <c r="AD77" s="213">
        <v>74591</v>
      </c>
      <c r="AE77" s="212">
        <f t="shared" si="13"/>
        <v>54.87</v>
      </c>
    </row>
    <row r="78" spans="1:31" s="51" customFormat="1" ht="11.5" x14ac:dyDescent="0.25">
      <c r="A78" s="51">
        <f>'FY2016 RPDC '!A78</f>
        <v>73</v>
      </c>
      <c r="B78" s="51">
        <f>'FY2016 RPDC '!B78</f>
        <v>1337</v>
      </c>
      <c r="C78" s="51">
        <f>'FY2016 RPDC '!C78</f>
        <v>1337</v>
      </c>
      <c r="D78" s="56" t="str">
        <f>'FY2016 RPDC '!D78</f>
        <v>COLLEGE</v>
      </c>
      <c r="E78" s="97">
        <f>'FY2016 RPDC '!J78</f>
        <v>4800.8999999999996</v>
      </c>
      <c r="F78" s="87">
        <f>'FY2016 RPDC '!K78</f>
        <v>6446</v>
      </c>
      <c r="G78" s="87">
        <f>'FY2016 RPDC '!L78</f>
        <v>30946601.399999999</v>
      </c>
      <c r="H78" s="87">
        <f>'FY2016 RPDC '!M78</f>
        <v>0</v>
      </c>
      <c r="I78" s="88">
        <f>'FY2016 RPDC '!N78</f>
        <v>30946601.399999999</v>
      </c>
      <c r="J78" s="59">
        <v>-153270</v>
      </c>
      <c r="K78" s="58">
        <v>-200430</v>
      </c>
      <c r="L78" s="57">
        <v>11790</v>
      </c>
      <c r="M78" s="201">
        <v>0</v>
      </c>
      <c r="N78" s="57">
        <f>RealAuthFY10!N78</f>
        <v>11675.6</v>
      </c>
      <c r="O78" s="201">
        <f>RealAuthFY10!O78</f>
        <v>46240</v>
      </c>
      <c r="P78" s="59">
        <v>0</v>
      </c>
      <c r="Q78" s="59">
        <v>0</v>
      </c>
      <c r="R78" s="58">
        <f t="shared" si="7"/>
        <v>2231362.3020000001</v>
      </c>
      <c r="S78" s="59">
        <f t="shared" si="8"/>
        <v>206678.745</v>
      </c>
      <c r="T78" s="58">
        <f t="shared" si="9"/>
        <v>301304.48399999994</v>
      </c>
      <c r="U78" s="59">
        <f t="shared" si="10"/>
        <v>33401952.531000003</v>
      </c>
      <c r="V78" s="206"/>
      <c r="W78" s="210">
        <v>455.67</v>
      </c>
      <c r="X78" s="211">
        <v>41922</v>
      </c>
      <c r="Y78" s="212">
        <f t="shared" si="11"/>
        <v>464.78000000000003</v>
      </c>
      <c r="Z78" s="213">
        <v>42.21</v>
      </c>
      <c r="AA78" s="58">
        <v>3883</v>
      </c>
      <c r="AB78" s="212">
        <f t="shared" si="12"/>
        <v>43.050000000000004</v>
      </c>
      <c r="AC78" s="214">
        <v>61.53</v>
      </c>
      <c r="AD78" s="213">
        <v>5661</v>
      </c>
      <c r="AE78" s="212">
        <f t="shared" si="13"/>
        <v>62.76</v>
      </c>
    </row>
    <row r="79" spans="1:31" s="51" customFormat="1" ht="11.5" x14ac:dyDescent="0.25">
      <c r="A79" s="51">
        <f>'FY2016 RPDC '!A79</f>
        <v>74</v>
      </c>
      <c r="B79" s="51">
        <f>'FY2016 RPDC '!B79</f>
        <v>1350</v>
      </c>
      <c r="C79" s="51">
        <f>'FY2016 RPDC '!C79</f>
        <v>1350</v>
      </c>
      <c r="D79" s="56" t="str">
        <f>'FY2016 RPDC '!D79</f>
        <v>COLLINS-MAXWELL</v>
      </c>
      <c r="E79" s="97">
        <f>'FY2016 RPDC '!J79</f>
        <v>478.7</v>
      </c>
      <c r="F79" s="87">
        <f>'FY2016 RPDC '!K79</f>
        <v>6446</v>
      </c>
      <c r="G79" s="87">
        <f>'FY2016 RPDC '!L79</f>
        <v>3085700.1999999997</v>
      </c>
      <c r="H79" s="87">
        <f>'FY2016 RPDC '!M79</f>
        <v>50688.150000000373</v>
      </c>
      <c r="I79" s="88">
        <f>'FY2016 RPDC '!N79</f>
        <v>3136388.35</v>
      </c>
      <c r="J79" s="59">
        <v>-1449047.6</v>
      </c>
      <c r="K79" s="58">
        <v>-118580</v>
      </c>
      <c r="L79" s="57">
        <v>284592</v>
      </c>
      <c r="M79" s="201">
        <v>83006</v>
      </c>
      <c r="N79" s="57">
        <f>RealAuthFY10!N79</f>
        <v>0</v>
      </c>
      <c r="O79" s="201">
        <f>RealAuthFY10!O79</f>
        <v>0</v>
      </c>
      <c r="P79" s="59">
        <v>36522.639999999999</v>
      </c>
      <c r="Q79" s="59">
        <v>999629.4</v>
      </c>
      <c r="R79" s="58">
        <f t="shared" si="7"/>
        <v>2119694</v>
      </c>
      <c r="S79" s="59">
        <f t="shared" si="8"/>
        <v>244938</v>
      </c>
      <c r="T79" s="58">
        <f t="shared" si="9"/>
        <v>288483</v>
      </c>
      <c r="U79" s="59">
        <f t="shared" si="10"/>
        <v>5625625.79</v>
      </c>
      <c r="V79" s="206"/>
      <c r="W79" s="210">
        <v>498.47</v>
      </c>
      <c r="X79" s="211">
        <v>2119694</v>
      </c>
      <c r="Y79" s="212">
        <f t="shared" si="11"/>
        <v>508.44000000000005</v>
      </c>
      <c r="Z79" s="213">
        <v>57.6</v>
      </c>
      <c r="AA79" s="58">
        <v>244938</v>
      </c>
      <c r="AB79" s="212">
        <f t="shared" si="12"/>
        <v>58.75</v>
      </c>
      <c r="AC79" s="214">
        <v>67.84</v>
      </c>
      <c r="AD79" s="213">
        <v>288483</v>
      </c>
      <c r="AE79" s="212">
        <f t="shared" si="13"/>
        <v>69.2</v>
      </c>
    </row>
    <row r="80" spans="1:31" s="51" customFormat="1" ht="11.5" x14ac:dyDescent="0.25">
      <c r="A80" s="51">
        <f>'FY2016 RPDC '!A80</f>
        <v>75</v>
      </c>
      <c r="B80" s="51">
        <f>'FY2016 RPDC '!B80</f>
        <v>1359</v>
      </c>
      <c r="C80" s="51">
        <f>'FY2016 RPDC '!C80</f>
        <v>1359</v>
      </c>
      <c r="D80" s="56" t="str">
        <f>'FY2016 RPDC '!D80</f>
        <v>COLO-NESCO</v>
      </c>
      <c r="E80" s="97">
        <f>'FY2016 RPDC '!J80</f>
        <v>522.6</v>
      </c>
      <c r="F80" s="87">
        <f>'FY2016 RPDC '!K80</f>
        <v>6469</v>
      </c>
      <c r="G80" s="87">
        <f>'FY2016 RPDC '!L80</f>
        <v>3380699.4000000004</v>
      </c>
      <c r="H80" s="87">
        <f>'FY2016 RPDC '!M80</f>
        <v>26426.519999999553</v>
      </c>
      <c r="I80" s="88">
        <f>'FY2016 RPDC '!N80</f>
        <v>3407125.92</v>
      </c>
      <c r="J80" s="59">
        <v>-341214</v>
      </c>
      <c r="K80" s="58">
        <v>-5883</v>
      </c>
      <c r="L80" s="57">
        <v>123543</v>
      </c>
      <c r="M80" s="201">
        <v>0</v>
      </c>
      <c r="N80" s="57">
        <f>RealAuthFY10!N80</f>
        <v>40376</v>
      </c>
      <c r="O80" s="201">
        <f>RealAuthFY10!O80</f>
        <v>0</v>
      </c>
      <c r="P80" s="59">
        <v>0</v>
      </c>
      <c r="Q80" s="59">
        <v>0</v>
      </c>
      <c r="R80" s="58">
        <f t="shared" si="7"/>
        <v>430034</v>
      </c>
      <c r="S80" s="59">
        <f t="shared" si="8"/>
        <v>40996</v>
      </c>
      <c r="T80" s="58">
        <f t="shared" si="9"/>
        <v>48796</v>
      </c>
      <c r="U80" s="59">
        <f t="shared" si="10"/>
        <v>3743773.92</v>
      </c>
      <c r="V80" s="206"/>
      <c r="W80" s="210">
        <v>496.69</v>
      </c>
      <c r="X80" s="211">
        <v>430034</v>
      </c>
      <c r="Y80" s="212">
        <f t="shared" si="11"/>
        <v>506.62</v>
      </c>
      <c r="Z80" s="213">
        <v>47.35</v>
      </c>
      <c r="AA80" s="58">
        <v>40996</v>
      </c>
      <c r="AB80" s="212">
        <f t="shared" si="12"/>
        <v>48.300000000000004</v>
      </c>
      <c r="AC80" s="214">
        <v>56.36</v>
      </c>
      <c r="AD80" s="213">
        <v>48796</v>
      </c>
      <c r="AE80" s="212">
        <f t="shared" si="13"/>
        <v>57.49</v>
      </c>
    </row>
    <row r="81" spans="1:31" s="51" customFormat="1" ht="11.5" x14ac:dyDescent="0.25">
      <c r="A81" s="51">
        <f>'FY2016 RPDC '!A81</f>
        <v>76</v>
      </c>
      <c r="B81" s="51">
        <f>'FY2016 RPDC '!B81</f>
        <v>1368</v>
      </c>
      <c r="C81" s="51">
        <f>'FY2016 RPDC '!C81</f>
        <v>1368</v>
      </c>
      <c r="D81" s="60" t="str">
        <f>'FY2016 RPDC '!D81</f>
        <v>COLUMBUS</v>
      </c>
      <c r="E81" s="100">
        <f>'FY2016 RPDC '!J81</f>
        <v>816.1</v>
      </c>
      <c r="F81" s="89">
        <f>'FY2016 RPDC '!K81</f>
        <v>6446</v>
      </c>
      <c r="G81" s="89">
        <f>'FY2016 RPDC '!L81</f>
        <v>5260580.6000000006</v>
      </c>
      <c r="H81" s="89">
        <f>'FY2016 RPDC '!M81</f>
        <v>0</v>
      </c>
      <c r="I81" s="90">
        <f>'FY2016 RPDC '!N81</f>
        <v>5260580.6000000006</v>
      </c>
      <c r="J81" s="63">
        <v>-1116005.0999999999</v>
      </c>
      <c r="K81" s="62">
        <v>-47064</v>
      </c>
      <c r="L81" s="61">
        <v>2359671.3000000003</v>
      </c>
      <c r="M81" s="220">
        <v>300033</v>
      </c>
      <c r="N81" s="61">
        <f>RealAuthFY10!N81</f>
        <v>92922.48</v>
      </c>
      <c r="O81" s="220">
        <f>RealAuthFY10!O81</f>
        <v>0</v>
      </c>
      <c r="P81" s="63">
        <v>88009.680000000008</v>
      </c>
      <c r="Q81" s="63">
        <v>829503</v>
      </c>
      <c r="R81" s="62">
        <f t="shared" si="7"/>
        <v>1926795</v>
      </c>
      <c r="S81" s="63">
        <f t="shared" si="8"/>
        <v>241580</v>
      </c>
      <c r="T81" s="62">
        <f t="shared" si="9"/>
        <v>251128</v>
      </c>
      <c r="U81" s="63">
        <f t="shared" si="10"/>
        <v>10187153.960000001</v>
      </c>
      <c r="V81" s="221"/>
      <c r="W81" s="222">
        <v>468.18</v>
      </c>
      <c r="X81" s="223">
        <v>1926795</v>
      </c>
      <c r="Y81" s="224">
        <f t="shared" si="11"/>
        <v>477.54</v>
      </c>
      <c r="Z81" s="225">
        <v>58.7</v>
      </c>
      <c r="AA81" s="62">
        <v>241580</v>
      </c>
      <c r="AB81" s="224">
        <f t="shared" si="12"/>
        <v>59.870000000000005</v>
      </c>
      <c r="AC81" s="226">
        <v>61.02</v>
      </c>
      <c r="AD81" s="225">
        <v>251128</v>
      </c>
      <c r="AE81" s="224">
        <f t="shared" si="13"/>
        <v>62.24</v>
      </c>
    </row>
    <row r="82" spans="1:31" s="51" customFormat="1" ht="11.5" x14ac:dyDescent="0.25">
      <c r="A82" s="51">
        <f>'FY2016 RPDC '!A82</f>
        <v>77</v>
      </c>
      <c r="B82" s="51">
        <f>'FY2016 RPDC '!B82</f>
        <v>1413</v>
      </c>
      <c r="C82" s="51">
        <f>'FY2016 RPDC '!C82</f>
        <v>1413</v>
      </c>
      <c r="D82" s="56" t="str">
        <f>'FY2016 RPDC '!D82</f>
        <v>COON RAPIDS-BAYARD</v>
      </c>
      <c r="E82" s="97">
        <f>'FY2016 RPDC '!J82</f>
        <v>390.5</v>
      </c>
      <c r="F82" s="87">
        <f>'FY2016 RPDC '!K82</f>
        <v>6593</v>
      </c>
      <c r="G82" s="87">
        <f>'FY2016 RPDC '!L82</f>
        <v>2574566.5</v>
      </c>
      <c r="H82" s="87">
        <f>'FY2016 RPDC '!M82</f>
        <v>63921.14000000013</v>
      </c>
      <c r="I82" s="88">
        <f>'FY2016 RPDC '!N82</f>
        <v>2638487.64</v>
      </c>
      <c r="J82" s="59">
        <v>-300033</v>
      </c>
      <c r="K82" s="58">
        <v>-29415</v>
      </c>
      <c r="L82" s="57">
        <v>70596</v>
      </c>
      <c r="M82" s="201">
        <v>11766</v>
      </c>
      <c r="N82" s="57">
        <f>RealAuthFY10!N82</f>
        <v>14362.320000000002</v>
      </c>
      <c r="O82" s="201">
        <f>RealAuthFY10!O82</f>
        <v>0</v>
      </c>
      <c r="P82" s="59">
        <v>0</v>
      </c>
      <c r="Q82" s="59">
        <v>0</v>
      </c>
      <c r="R82" s="58">
        <f t="shared" si="7"/>
        <v>274142</v>
      </c>
      <c r="S82" s="59">
        <f t="shared" si="8"/>
        <v>27505</v>
      </c>
      <c r="T82" s="58">
        <f t="shared" si="9"/>
        <v>30067</v>
      </c>
      <c r="U82" s="59">
        <f t="shared" si="10"/>
        <v>2737477.96</v>
      </c>
      <c r="V82" s="206"/>
      <c r="W82" s="210">
        <v>515.79</v>
      </c>
      <c r="X82" s="211">
        <v>274142</v>
      </c>
      <c r="Y82" s="212">
        <f t="shared" si="11"/>
        <v>526.11</v>
      </c>
      <c r="Z82" s="213">
        <v>51.75</v>
      </c>
      <c r="AA82" s="58">
        <v>27505</v>
      </c>
      <c r="AB82" s="212">
        <f t="shared" si="12"/>
        <v>52.79</v>
      </c>
      <c r="AC82" s="214">
        <v>56.57</v>
      </c>
      <c r="AD82" s="213">
        <v>30067</v>
      </c>
      <c r="AE82" s="212">
        <f t="shared" si="13"/>
        <v>57.7</v>
      </c>
    </row>
    <row r="83" spans="1:31" s="51" customFormat="1" ht="11.5" x14ac:dyDescent="0.25">
      <c r="A83" s="51">
        <f>'FY2016 RPDC '!A83</f>
        <v>78</v>
      </c>
      <c r="B83" s="51">
        <f>'FY2016 RPDC '!B83</f>
        <v>1431</v>
      </c>
      <c r="C83" s="51">
        <f>'FY2016 RPDC '!C83</f>
        <v>1431</v>
      </c>
      <c r="D83" s="56" t="str">
        <f>'FY2016 RPDC '!D83</f>
        <v>CORNING</v>
      </c>
      <c r="E83" s="97">
        <f>'FY2016 RPDC '!J83</f>
        <v>406.5</v>
      </c>
      <c r="F83" s="87">
        <f>'FY2016 RPDC '!K83</f>
        <v>6493</v>
      </c>
      <c r="G83" s="87">
        <f>'FY2016 RPDC '!L83</f>
        <v>2639404.5</v>
      </c>
      <c r="H83" s="87">
        <f>'FY2016 RPDC '!M83</f>
        <v>67388.430000000168</v>
      </c>
      <c r="I83" s="88">
        <f>'FY2016 RPDC '!N83</f>
        <v>2706792.93</v>
      </c>
      <c r="J83" s="59">
        <v>-250414.4</v>
      </c>
      <c r="K83" s="58">
        <v>-29530</v>
      </c>
      <c r="L83" s="57">
        <v>124026</v>
      </c>
      <c r="M83" s="201">
        <v>0</v>
      </c>
      <c r="N83" s="57">
        <f>RealAuthFY10!N83</f>
        <v>30923.94</v>
      </c>
      <c r="O83" s="201">
        <f>RealAuthFY10!O83</f>
        <v>0</v>
      </c>
      <c r="P83" s="59">
        <v>0</v>
      </c>
      <c r="Q83" s="59">
        <v>0</v>
      </c>
      <c r="R83" s="58">
        <f t="shared" si="7"/>
        <v>259108</v>
      </c>
      <c r="S83" s="59">
        <f t="shared" si="8"/>
        <v>25385</v>
      </c>
      <c r="T83" s="58">
        <f t="shared" si="9"/>
        <v>26818</v>
      </c>
      <c r="U83" s="59">
        <f t="shared" si="10"/>
        <v>2893109.47</v>
      </c>
      <c r="V83" s="206"/>
      <c r="W83" s="210">
        <v>546.17999999999995</v>
      </c>
      <c r="X83" s="211">
        <v>259108</v>
      </c>
      <c r="Y83" s="212">
        <f t="shared" si="11"/>
        <v>557.09999999999991</v>
      </c>
      <c r="Z83" s="213">
        <v>53.51</v>
      </c>
      <c r="AA83" s="58">
        <v>25385</v>
      </c>
      <c r="AB83" s="212">
        <f t="shared" si="12"/>
        <v>54.58</v>
      </c>
      <c r="AC83" s="214">
        <v>56.53</v>
      </c>
      <c r="AD83" s="213">
        <v>26818</v>
      </c>
      <c r="AE83" s="212">
        <f t="shared" si="13"/>
        <v>57.660000000000004</v>
      </c>
    </row>
    <row r="84" spans="1:31" s="51" customFormat="1" ht="11.5" x14ac:dyDescent="0.25">
      <c r="A84" s="51">
        <f>'FY2016 RPDC '!A84</f>
        <v>79</v>
      </c>
      <c r="B84" s="51">
        <f>'FY2016 RPDC '!B84</f>
        <v>1449</v>
      </c>
      <c r="C84" s="51">
        <f>'FY2016 RPDC '!C84</f>
        <v>1449</v>
      </c>
      <c r="D84" s="56" t="str">
        <f>'FY2016 RPDC '!D84</f>
        <v>CORWITH-WESLEY</v>
      </c>
      <c r="E84" s="97">
        <f>'FY2016 RPDC '!J84</f>
        <v>0</v>
      </c>
      <c r="F84" s="87">
        <f>'FY2016 RPDC '!K84</f>
        <v>0</v>
      </c>
      <c r="G84" s="87">
        <f>'FY2016 RPDC '!L84</f>
        <v>0</v>
      </c>
      <c r="H84" s="87">
        <f>'FY2016 RPDC '!M84</f>
        <v>0</v>
      </c>
      <c r="I84" s="88">
        <f>'FY2016 RPDC '!N84</f>
        <v>0</v>
      </c>
      <c r="J84" s="59">
        <v>-404162.10000000003</v>
      </c>
      <c r="K84" s="58">
        <v>-5883</v>
      </c>
      <c r="L84" s="57">
        <v>111777</v>
      </c>
      <c r="M84" s="201">
        <v>5883</v>
      </c>
      <c r="N84" s="57">
        <f>RealAuthFY10!N84</f>
        <v>54046.159999999996</v>
      </c>
      <c r="O84" s="201">
        <f>RealAuthFY10!O84</f>
        <v>0</v>
      </c>
      <c r="P84" s="59">
        <v>157899.72</v>
      </c>
      <c r="Q84" s="59">
        <v>0</v>
      </c>
      <c r="R84" s="58">
        <f t="shared" si="7"/>
        <v>526502</v>
      </c>
      <c r="S84" s="59">
        <f t="shared" si="8"/>
        <v>63160</v>
      </c>
      <c r="T84" s="58">
        <f t="shared" si="9"/>
        <v>65010</v>
      </c>
      <c r="U84" s="59">
        <f t="shared" si="10"/>
        <v>574232.78</v>
      </c>
      <c r="V84" s="206"/>
      <c r="W84" s="210">
        <v>532.25</v>
      </c>
      <c r="X84" s="211">
        <v>526502</v>
      </c>
      <c r="Y84" s="212">
        <f t="shared" si="11"/>
        <v>542.9</v>
      </c>
      <c r="Z84" s="213">
        <v>63.85</v>
      </c>
      <c r="AA84" s="58">
        <v>63160</v>
      </c>
      <c r="AB84" s="212">
        <f t="shared" si="12"/>
        <v>65.13</v>
      </c>
      <c r="AC84" s="214">
        <v>65.72</v>
      </c>
      <c r="AD84" s="213">
        <v>65010</v>
      </c>
      <c r="AE84" s="212">
        <f t="shared" si="13"/>
        <v>67.03</v>
      </c>
    </row>
    <row r="85" spans="1:31" s="51" customFormat="1" ht="11.5" x14ac:dyDescent="0.25">
      <c r="A85" s="51">
        <f>'FY2016 RPDC '!A85</f>
        <v>80</v>
      </c>
      <c r="B85" s="51">
        <f>'FY2016 RPDC '!B85</f>
        <v>1476</v>
      </c>
      <c r="C85" s="51">
        <f>'FY2016 RPDC '!C85</f>
        <v>1476</v>
      </c>
      <c r="D85" s="56" t="str">
        <f>'FY2016 RPDC '!D85</f>
        <v>COUNCIL BLUFFS</v>
      </c>
      <c r="E85" s="97">
        <f>'FY2016 RPDC '!J85</f>
        <v>9101.5</v>
      </c>
      <c r="F85" s="87">
        <f>'FY2016 RPDC '!K85</f>
        <v>6515</v>
      </c>
      <c r="G85" s="87">
        <f>'FY2016 RPDC '!L85</f>
        <v>59296272.5</v>
      </c>
      <c r="H85" s="87">
        <f>'FY2016 RPDC '!M85</f>
        <v>0</v>
      </c>
      <c r="I85" s="88">
        <f>'FY2016 RPDC '!N85</f>
        <v>59296272.5</v>
      </c>
      <c r="J85" s="59">
        <v>-235170</v>
      </c>
      <c r="K85" s="58">
        <v>-18090</v>
      </c>
      <c r="L85" s="57">
        <v>90450</v>
      </c>
      <c r="M85" s="201">
        <v>0</v>
      </c>
      <c r="N85" s="57">
        <f>RealAuthFY10!N85</f>
        <v>64355.200000000004</v>
      </c>
      <c r="O85" s="201">
        <f>RealAuthFY10!O85</f>
        <v>0</v>
      </c>
      <c r="P85" s="59">
        <v>10612.8</v>
      </c>
      <c r="Q85" s="59">
        <v>75978</v>
      </c>
      <c r="R85" s="58">
        <f t="shared" si="7"/>
        <v>5326015.7700000005</v>
      </c>
      <c r="S85" s="59">
        <f t="shared" si="8"/>
        <v>564566.04500000004</v>
      </c>
      <c r="T85" s="58">
        <f t="shared" si="9"/>
        <v>604794.67500000005</v>
      </c>
      <c r="U85" s="59">
        <f t="shared" si="10"/>
        <v>65779784.990000002</v>
      </c>
      <c r="V85" s="206"/>
      <c r="W85" s="210">
        <v>573.71</v>
      </c>
      <c r="X85" s="211">
        <v>254957</v>
      </c>
      <c r="Y85" s="212">
        <f t="shared" si="11"/>
        <v>585.18000000000006</v>
      </c>
      <c r="Z85" s="213">
        <v>60.81</v>
      </c>
      <c r="AA85" s="58">
        <v>27024</v>
      </c>
      <c r="AB85" s="212">
        <f t="shared" si="12"/>
        <v>62.03</v>
      </c>
      <c r="AC85" s="214">
        <v>65.150000000000006</v>
      </c>
      <c r="AD85" s="213">
        <v>28953</v>
      </c>
      <c r="AE85" s="212">
        <f t="shared" si="13"/>
        <v>66.45</v>
      </c>
    </row>
    <row r="86" spans="1:31" s="51" customFormat="1" ht="11.5" x14ac:dyDescent="0.25">
      <c r="A86" s="51">
        <f>'FY2016 RPDC '!A86</f>
        <v>81</v>
      </c>
      <c r="B86" s="51">
        <f>'FY2016 RPDC '!B86</f>
        <v>1503</v>
      </c>
      <c r="C86" s="51">
        <f>'FY2016 RPDC '!C86</f>
        <v>1503</v>
      </c>
      <c r="D86" s="60" t="str">
        <f>'FY2016 RPDC '!D86</f>
        <v>CRESTON</v>
      </c>
      <c r="E86" s="100">
        <f>'FY2016 RPDC '!J86</f>
        <v>1396.8</v>
      </c>
      <c r="F86" s="89">
        <f>'FY2016 RPDC '!K86</f>
        <v>6446</v>
      </c>
      <c r="G86" s="89">
        <f>'FY2016 RPDC '!L86</f>
        <v>9003772.7999999989</v>
      </c>
      <c r="H86" s="89">
        <f>'FY2016 RPDC '!M86</f>
        <v>161707.53000000119</v>
      </c>
      <c r="I86" s="90">
        <f>'FY2016 RPDC '!N86</f>
        <v>9165480.3300000001</v>
      </c>
      <c r="J86" s="63">
        <v>-94880</v>
      </c>
      <c r="K86" s="62">
        <v>-11860</v>
      </c>
      <c r="L86" s="61">
        <v>207550</v>
      </c>
      <c r="M86" s="220">
        <v>29650</v>
      </c>
      <c r="N86" s="61">
        <f>RealAuthFY10!N86</f>
        <v>100483.20000000001</v>
      </c>
      <c r="O86" s="220">
        <f>RealAuthFY10!O86</f>
        <v>58150</v>
      </c>
      <c r="P86" s="63">
        <v>5218.3999999999996</v>
      </c>
      <c r="Q86" s="63">
        <v>88950</v>
      </c>
      <c r="R86" s="62">
        <f t="shared" si="7"/>
        <v>826486.56</v>
      </c>
      <c r="S86" s="63">
        <f t="shared" si="8"/>
        <v>81936.287999999986</v>
      </c>
      <c r="T86" s="62">
        <f t="shared" si="9"/>
        <v>98222.975999999981</v>
      </c>
      <c r="U86" s="63">
        <f t="shared" si="10"/>
        <v>10555387.754000001</v>
      </c>
      <c r="V86" s="221"/>
      <c r="W86" s="222">
        <v>580.1</v>
      </c>
      <c r="X86" s="223">
        <v>275954</v>
      </c>
      <c r="Y86" s="224">
        <f t="shared" si="11"/>
        <v>591.70000000000005</v>
      </c>
      <c r="Z86" s="225">
        <v>57.51</v>
      </c>
      <c r="AA86" s="62">
        <v>27358</v>
      </c>
      <c r="AB86" s="224">
        <f t="shared" si="12"/>
        <v>58.66</v>
      </c>
      <c r="AC86" s="226">
        <v>68.94</v>
      </c>
      <c r="AD86" s="225">
        <v>32795</v>
      </c>
      <c r="AE86" s="224">
        <f t="shared" si="13"/>
        <v>70.319999999999993</v>
      </c>
    </row>
    <row r="87" spans="1:31" s="51" customFormat="1" ht="11.5" x14ac:dyDescent="0.25">
      <c r="A87" s="51">
        <f>'FY2016 RPDC '!A87</f>
        <v>82</v>
      </c>
      <c r="B87" s="51">
        <f>'FY2016 RPDC '!B87</f>
        <v>1576</v>
      </c>
      <c r="C87" s="51">
        <f>'FY2016 RPDC '!C87</f>
        <v>1576</v>
      </c>
      <c r="D87" s="56" t="str">
        <f>'FY2016 RPDC '!D87</f>
        <v>DALLAS CENTER-GRIMES</v>
      </c>
      <c r="E87" s="97">
        <f>'FY2016 RPDC '!J87</f>
        <v>2351.5</v>
      </c>
      <c r="F87" s="87">
        <f>'FY2016 RPDC '!K87</f>
        <v>6446</v>
      </c>
      <c r="G87" s="87">
        <f>'FY2016 RPDC '!L87</f>
        <v>15157769</v>
      </c>
      <c r="H87" s="87">
        <f>'FY2016 RPDC '!M87</f>
        <v>0</v>
      </c>
      <c r="I87" s="88">
        <f>'FY2016 RPDC '!N87</f>
        <v>15157769</v>
      </c>
      <c r="J87" s="59">
        <v>-60580</v>
      </c>
      <c r="K87" s="58">
        <v>-339248</v>
      </c>
      <c r="L87" s="57">
        <v>18174</v>
      </c>
      <c r="M87" s="201">
        <v>169624</v>
      </c>
      <c r="N87" s="57">
        <f>RealAuthFY10!N87</f>
        <v>11767.14</v>
      </c>
      <c r="O87" s="201">
        <f>RealAuthFY10!O87</f>
        <v>47544</v>
      </c>
      <c r="P87" s="59">
        <v>0</v>
      </c>
      <c r="Q87" s="59">
        <v>0</v>
      </c>
      <c r="R87" s="58">
        <f t="shared" si="7"/>
        <v>1991508.865</v>
      </c>
      <c r="S87" s="59">
        <f t="shared" si="8"/>
        <v>251822.13499999998</v>
      </c>
      <c r="T87" s="58">
        <f t="shared" si="9"/>
        <v>179889.75</v>
      </c>
      <c r="U87" s="59">
        <f t="shared" si="10"/>
        <v>17428270.890000001</v>
      </c>
      <c r="V87" s="206"/>
      <c r="W87" s="210">
        <v>830.3</v>
      </c>
      <c r="X87" s="211">
        <v>111260</v>
      </c>
      <c r="Y87" s="212">
        <f t="shared" si="11"/>
        <v>846.91</v>
      </c>
      <c r="Z87" s="213">
        <v>104.99</v>
      </c>
      <c r="AA87" s="58">
        <v>14069</v>
      </c>
      <c r="AB87" s="212">
        <f t="shared" si="12"/>
        <v>107.08999999999999</v>
      </c>
      <c r="AC87" s="214">
        <v>75</v>
      </c>
      <c r="AD87" s="213">
        <v>10050</v>
      </c>
      <c r="AE87" s="212">
        <f t="shared" si="13"/>
        <v>76.5</v>
      </c>
    </row>
    <row r="88" spans="1:31" s="51" customFormat="1" ht="11.5" x14ac:dyDescent="0.25">
      <c r="A88" s="51">
        <f>'FY2016 RPDC '!A88</f>
        <v>83</v>
      </c>
      <c r="B88" s="51">
        <f>'FY2016 RPDC '!B88</f>
        <v>1602</v>
      </c>
      <c r="C88" s="51">
        <f>'FY2016 RPDC '!C88</f>
        <v>1602</v>
      </c>
      <c r="D88" s="56" t="str">
        <f>'FY2016 RPDC '!D88</f>
        <v>DANVILLE</v>
      </c>
      <c r="E88" s="97">
        <f>'FY2016 RPDC '!J88</f>
        <v>495.2</v>
      </c>
      <c r="F88" s="87">
        <f>'FY2016 RPDC '!K88</f>
        <v>6446</v>
      </c>
      <c r="G88" s="87">
        <f>'FY2016 RPDC '!L88</f>
        <v>3192059.1999999997</v>
      </c>
      <c r="H88" s="87">
        <f>'FY2016 RPDC '!M88</f>
        <v>0</v>
      </c>
      <c r="I88" s="88">
        <f>'FY2016 RPDC '!N88</f>
        <v>3192059.1999999997</v>
      </c>
      <c r="J88" s="59">
        <v>-3168844.8</v>
      </c>
      <c r="K88" s="58">
        <v>-214272</v>
      </c>
      <c r="L88" s="57">
        <v>970176</v>
      </c>
      <c r="M88" s="201">
        <v>315456</v>
      </c>
      <c r="N88" s="57">
        <f>RealAuthFY10!N88</f>
        <v>335160.54000000004</v>
      </c>
      <c r="O88" s="201">
        <f>RealAuthFY10!O88</f>
        <v>0</v>
      </c>
      <c r="P88" s="59">
        <v>505443.84000000003</v>
      </c>
      <c r="Q88" s="59">
        <v>996364.80000000005</v>
      </c>
      <c r="R88" s="58">
        <f t="shared" si="7"/>
        <v>4369070</v>
      </c>
      <c r="S88" s="59">
        <f t="shared" si="8"/>
        <v>509250</v>
      </c>
      <c r="T88" s="58">
        <f t="shared" si="9"/>
        <v>668253</v>
      </c>
      <c r="U88" s="59">
        <f t="shared" si="10"/>
        <v>8478116.5800000001</v>
      </c>
      <c r="V88" s="206"/>
      <c r="W88" s="210">
        <v>474.27</v>
      </c>
      <c r="X88" s="211">
        <v>4369070</v>
      </c>
      <c r="Y88" s="212">
        <f t="shared" si="11"/>
        <v>483.76</v>
      </c>
      <c r="Z88" s="213">
        <v>55.28</v>
      </c>
      <c r="AA88" s="58">
        <v>509250</v>
      </c>
      <c r="AB88" s="212">
        <f t="shared" si="12"/>
        <v>56.39</v>
      </c>
      <c r="AC88" s="214">
        <v>72.540000000000006</v>
      </c>
      <c r="AD88" s="213">
        <v>668253</v>
      </c>
      <c r="AE88" s="212">
        <f t="shared" si="13"/>
        <v>73.990000000000009</v>
      </c>
    </row>
    <row r="89" spans="1:31" s="51" customFormat="1" ht="11.5" x14ac:dyDescent="0.25">
      <c r="A89" s="51">
        <f>'FY2016 RPDC '!A89</f>
        <v>84</v>
      </c>
      <c r="B89" s="51">
        <f>'FY2016 RPDC '!B89</f>
        <v>1611</v>
      </c>
      <c r="C89" s="51">
        <f>'FY2016 RPDC '!C89</f>
        <v>1611</v>
      </c>
      <c r="D89" s="56" t="str">
        <f>'FY2016 RPDC '!D89</f>
        <v>DAVENPORT</v>
      </c>
      <c r="E89" s="97">
        <f>'FY2016 RPDC '!J89</f>
        <v>15823.3</v>
      </c>
      <c r="F89" s="87">
        <f>'FY2016 RPDC '!K89</f>
        <v>6446</v>
      </c>
      <c r="G89" s="87">
        <f>'FY2016 RPDC '!L89</f>
        <v>101996991.8</v>
      </c>
      <c r="H89" s="87">
        <f>'FY2016 RPDC '!M89</f>
        <v>756048.03000000119</v>
      </c>
      <c r="I89" s="88">
        <f>'FY2016 RPDC '!N89</f>
        <v>102753039.83</v>
      </c>
      <c r="J89" s="59">
        <v>-119424.90000000001</v>
      </c>
      <c r="K89" s="58">
        <v>-23532</v>
      </c>
      <c r="L89" s="57">
        <v>429459</v>
      </c>
      <c r="M89" s="201">
        <v>47064</v>
      </c>
      <c r="N89" s="57">
        <f>RealAuthFY10!N89</f>
        <v>487107.60000000003</v>
      </c>
      <c r="O89" s="201">
        <f>RealAuthFY10!O89</f>
        <v>156082.07999999999</v>
      </c>
      <c r="P89" s="59">
        <v>28473.719999999998</v>
      </c>
      <c r="Q89" s="59">
        <v>504761.39999999997</v>
      </c>
      <c r="R89" s="58">
        <f t="shared" si="7"/>
        <v>8247420.426</v>
      </c>
      <c r="S89" s="59">
        <f t="shared" si="8"/>
        <v>913479.10900000005</v>
      </c>
      <c r="T89" s="58">
        <f t="shared" si="9"/>
        <v>1047818.926</v>
      </c>
      <c r="U89" s="59">
        <f t="shared" si="10"/>
        <v>114471749.19099998</v>
      </c>
      <c r="V89" s="206"/>
      <c r="W89" s="210">
        <v>511</v>
      </c>
      <c r="X89" s="211">
        <v>691485</v>
      </c>
      <c r="Y89" s="212">
        <f t="shared" si="11"/>
        <v>521.22</v>
      </c>
      <c r="Z89" s="213">
        <v>56.6</v>
      </c>
      <c r="AA89" s="58">
        <v>76591</v>
      </c>
      <c r="AB89" s="212">
        <f t="shared" si="12"/>
        <v>57.730000000000004</v>
      </c>
      <c r="AC89" s="214">
        <v>64.92</v>
      </c>
      <c r="AD89" s="213">
        <v>87850</v>
      </c>
      <c r="AE89" s="212">
        <f t="shared" si="13"/>
        <v>66.22</v>
      </c>
    </row>
    <row r="90" spans="1:31" s="51" customFormat="1" ht="11.5" x14ac:dyDescent="0.25">
      <c r="A90" s="51">
        <f>'FY2016 RPDC '!A90</f>
        <v>85</v>
      </c>
      <c r="B90" s="51">
        <f>'FY2016 RPDC '!B90</f>
        <v>1619</v>
      </c>
      <c r="C90" s="51">
        <f>'FY2016 RPDC '!C90</f>
        <v>1619</v>
      </c>
      <c r="D90" s="56" t="str">
        <f>'FY2016 RPDC '!D90</f>
        <v>DAVIS COUNTY</v>
      </c>
      <c r="E90" s="97">
        <f>'FY2016 RPDC '!J90</f>
        <v>1169.5</v>
      </c>
      <c r="F90" s="87">
        <f>'FY2016 RPDC '!K90</f>
        <v>6446</v>
      </c>
      <c r="G90" s="87">
        <f>'FY2016 RPDC '!L90</f>
        <v>7538597</v>
      </c>
      <c r="H90" s="87">
        <f>'FY2016 RPDC '!M90</f>
        <v>61261.120000000112</v>
      </c>
      <c r="I90" s="88">
        <f>'FY2016 RPDC '!N90</f>
        <v>7599858.1200000001</v>
      </c>
      <c r="J90" s="59">
        <v>-328271.39999999997</v>
      </c>
      <c r="K90" s="58">
        <v>-17649</v>
      </c>
      <c r="L90" s="57">
        <v>1318968.5999999999</v>
      </c>
      <c r="M90" s="201">
        <v>23532</v>
      </c>
      <c r="N90" s="57">
        <f>RealAuthFY10!N90</f>
        <v>65985.919999999998</v>
      </c>
      <c r="O90" s="201">
        <f>RealAuthFY10!O90</f>
        <v>0</v>
      </c>
      <c r="P90" s="59">
        <v>18119.64</v>
      </c>
      <c r="Q90" s="59">
        <v>0</v>
      </c>
      <c r="R90" s="58">
        <f t="shared" si="7"/>
        <v>865697</v>
      </c>
      <c r="S90" s="59">
        <f t="shared" si="8"/>
        <v>90060</v>
      </c>
      <c r="T90" s="58">
        <f t="shared" si="9"/>
        <v>102011</v>
      </c>
      <c r="U90" s="59">
        <f t="shared" si="10"/>
        <v>9738311.8800000008</v>
      </c>
      <c r="V90" s="206"/>
      <c r="W90" s="210">
        <v>470.82</v>
      </c>
      <c r="X90" s="211">
        <v>865697</v>
      </c>
      <c r="Y90" s="212">
        <f t="shared" si="11"/>
        <v>480.24</v>
      </c>
      <c r="Z90" s="213">
        <v>48.98</v>
      </c>
      <c r="AA90" s="58">
        <v>90060</v>
      </c>
      <c r="AB90" s="212">
        <f t="shared" si="12"/>
        <v>49.959999999999994</v>
      </c>
      <c r="AC90" s="214">
        <v>55.48</v>
      </c>
      <c r="AD90" s="213">
        <v>102011</v>
      </c>
      <c r="AE90" s="212">
        <f t="shared" si="13"/>
        <v>56.589999999999996</v>
      </c>
    </row>
    <row r="91" spans="1:31" s="51" customFormat="1" ht="11.5" x14ac:dyDescent="0.25">
      <c r="A91" s="51">
        <f>'FY2016 RPDC '!A91</f>
        <v>86</v>
      </c>
      <c r="B91" s="51">
        <f>'FY2016 RPDC '!B91</f>
        <v>1638</v>
      </c>
      <c r="C91" s="51">
        <f>'FY2016 RPDC '!C91</f>
        <v>1638</v>
      </c>
      <c r="D91" s="60" t="str">
        <f>'FY2016 RPDC '!D91</f>
        <v>DECORAH</v>
      </c>
      <c r="E91" s="100">
        <f>'FY2016 RPDC '!J91</f>
        <v>1394.7</v>
      </c>
      <c r="F91" s="89">
        <f>'FY2016 RPDC '!K91</f>
        <v>6460</v>
      </c>
      <c r="G91" s="89">
        <f>'FY2016 RPDC '!L91</f>
        <v>9009762</v>
      </c>
      <c r="H91" s="89">
        <f>'FY2016 RPDC '!M91</f>
        <v>0</v>
      </c>
      <c r="I91" s="90">
        <f>'FY2016 RPDC '!N91</f>
        <v>9009762</v>
      </c>
      <c r="J91" s="63">
        <v>-283560.60000000003</v>
      </c>
      <c r="K91" s="62">
        <v>-58830</v>
      </c>
      <c r="L91" s="61">
        <v>907746.9</v>
      </c>
      <c r="M91" s="220">
        <v>0</v>
      </c>
      <c r="N91" s="61">
        <f>RealAuthFY10!N91</f>
        <v>13612.48</v>
      </c>
      <c r="O91" s="220">
        <f>RealAuthFY10!O91</f>
        <v>0</v>
      </c>
      <c r="P91" s="63">
        <v>0</v>
      </c>
      <c r="Q91" s="63">
        <v>88245</v>
      </c>
      <c r="R91" s="62">
        <f t="shared" si="7"/>
        <v>728423.91599999997</v>
      </c>
      <c r="S91" s="63">
        <f t="shared" si="8"/>
        <v>78493.716</v>
      </c>
      <c r="T91" s="62">
        <f t="shared" si="9"/>
        <v>87866.1</v>
      </c>
      <c r="U91" s="63">
        <f t="shared" si="10"/>
        <v>10571759.512</v>
      </c>
      <c r="V91" s="221"/>
      <c r="W91" s="222">
        <v>512.04</v>
      </c>
      <c r="X91" s="223">
        <v>249005</v>
      </c>
      <c r="Y91" s="224">
        <f t="shared" si="11"/>
        <v>522.28</v>
      </c>
      <c r="Z91" s="225">
        <v>55.18</v>
      </c>
      <c r="AA91" s="62">
        <v>26834</v>
      </c>
      <c r="AB91" s="224">
        <f t="shared" si="12"/>
        <v>56.28</v>
      </c>
      <c r="AC91" s="226">
        <v>61.76</v>
      </c>
      <c r="AD91" s="225">
        <v>30034</v>
      </c>
      <c r="AE91" s="224">
        <f t="shared" si="13"/>
        <v>63</v>
      </c>
    </row>
    <row r="92" spans="1:31" s="51" customFormat="1" ht="11.5" x14ac:dyDescent="0.25">
      <c r="A92" s="51">
        <f>'FY2016 RPDC '!A92</f>
        <v>87</v>
      </c>
      <c r="B92" s="51">
        <f>'FY2016 RPDC '!B92</f>
        <v>1675</v>
      </c>
      <c r="C92" s="51">
        <f>'FY2016 RPDC '!C92</f>
        <v>1675</v>
      </c>
      <c r="D92" s="56" t="str">
        <f>'FY2016 RPDC '!D92</f>
        <v>DELWOOD</v>
      </c>
      <c r="E92" s="97">
        <f>'FY2016 RPDC '!J92</f>
        <v>194</v>
      </c>
      <c r="F92" s="87">
        <f>'FY2016 RPDC '!K92</f>
        <v>6621</v>
      </c>
      <c r="G92" s="87">
        <f>'FY2016 RPDC '!L92</f>
        <v>1284474</v>
      </c>
      <c r="H92" s="87">
        <f>'FY2016 RPDC '!M92</f>
        <v>116084.91999999993</v>
      </c>
      <c r="I92" s="88">
        <f>'FY2016 RPDC '!N92</f>
        <v>1400558.92</v>
      </c>
      <c r="J92" s="59">
        <v>-2577342.3000000003</v>
      </c>
      <c r="K92" s="58">
        <v>-105894</v>
      </c>
      <c r="L92" s="57">
        <v>515350.8</v>
      </c>
      <c r="M92" s="201">
        <v>505938</v>
      </c>
      <c r="N92" s="57">
        <f>RealAuthFY10!N92</f>
        <v>104689.2</v>
      </c>
      <c r="O92" s="201">
        <f>RealAuthFY10!O92</f>
        <v>0</v>
      </c>
      <c r="P92" s="59">
        <v>337801.86</v>
      </c>
      <c r="Q92" s="59">
        <v>2866197.6</v>
      </c>
      <c r="R92" s="58">
        <f t="shared" si="7"/>
        <v>7852316</v>
      </c>
      <c r="S92" s="59">
        <f t="shared" si="8"/>
        <v>981013</v>
      </c>
      <c r="T92" s="58">
        <f t="shared" si="9"/>
        <v>1168953</v>
      </c>
      <c r="U92" s="59">
        <f t="shared" si="10"/>
        <v>13049582.08</v>
      </c>
      <c r="V92" s="206"/>
      <c r="W92" s="210">
        <v>484.66</v>
      </c>
      <c r="X92" s="211">
        <v>7852316</v>
      </c>
      <c r="Y92" s="212">
        <f t="shared" si="11"/>
        <v>494.35</v>
      </c>
      <c r="Z92" s="213">
        <v>60.55</v>
      </c>
      <c r="AA92" s="58">
        <v>981013</v>
      </c>
      <c r="AB92" s="212">
        <f t="shared" si="12"/>
        <v>61.76</v>
      </c>
      <c r="AC92" s="214">
        <v>72.150000000000006</v>
      </c>
      <c r="AD92" s="213">
        <v>1168953</v>
      </c>
      <c r="AE92" s="212">
        <f t="shared" si="13"/>
        <v>73.59</v>
      </c>
    </row>
    <row r="93" spans="1:31" s="51" customFormat="1" ht="11.5" x14ac:dyDescent="0.25">
      <c r="A93" s="51">
        <f>'FY2016 RPDC '!A93</f>
        <v>88</v>
      </c>
      <c r="B93" s="51">
        <f>'FY2016 RPDC '!B93</f>
        <v>1701</v>
      </c>
      <c r="C93" s="51">
        <f>'FY2016 RPDC '!C93</f>
        <v>1701</v>
      </c>
      <c r="D93" s="56" t="str">
        <f>'FY2016 RPDC '!D93</f>
        <v>DENISON</v>
      </c>
      <c r="E93" s="97">
        <f>'FY2016 RPDC '!J93</f>
        <v>2003.4</v>
      </c>
      <c r="F93" s="87">
        <f>'FY2016 RPDC '!K93</f>
        <v>6446</v>
      </c>
      <c r="G93" s="87">
        <f>'FY2016 RPDC '!L93</f>
        <v>12913916.4</v>
      </c>
      <c r="H93" s="87">
        <f>'FY2016 RPDC '!M93</f>
        <v>247597.61999999918</v>
      </c>
      <c r="I93" s="88">
        <f>'FY2016 RPDC '!N93</f>
        <v>13161514.02</v>
      </c>
      <c r="J93" s="59">
        <v>-252969</v>
      </c>
      <c r="K93" s="58">
        <v>-29415</v>
      </c>
      <c r="L93" s="57">
        <v>367099.2</v>
      </c>
      <c r="M93" s="201">
        <v>17649</v>
      </c>
      <c r="N93" s="57">
        <f>RealAuthFY10!N93</f>
        <v>23418.079999999998</v>
      </c>
      <c r="O93" s="201">
        <f>RealAuthFY10!O93</f>
        <v>0</v>
      </c>
      <c r="P93" s="59">
        <v>0</v>
      </c>
      <c r="Q93" s="59">
        <v>183549.6</v>
      </c>
      <c r="R93" s="58">
        <f t="shared" si="7"/>
        <v>1024378.488</v>
      </c>
      <c r="S93" s="59">
        <f t="shared" si="8"/>
        <v>112290.57</v>
      </c>
      <c r="T93" s="58">
        <f t="shared" si="9"/>
        <v>111789.72000000002</v>
      </c>
      <c r="U93" s="59">
        <f t="shared" si="10"/>
        <v>14719304.677999999</v>
      </c>
      <c r="V93" s="206"/>
      <c r="W93" s="210">
        <v>501.29</v>
      </c>
      <c r="X93" s="211">
        <v>598941</v>
      </c>
      <c r="Y93" s="212">
        <f t="shared" si="11"/>
        <v>511.32</v>
      </c>
      <c r="Z93" s="213">
        <v>54.95</v>
      </c>
      <c r="AA93" s="58">
        <v>65654</v>
      </c>
      <c r="AB93" s="212">
        <f t="shared" si="12"/>
        <v>56.050000000000004</v>
      </c>
      <c r="AC93" s="214">
        <v>54.71</v>
      </c>
      <c r="AD93" s="213">
        <v>65368</v>
      </c>
      <c r="AE93" s="212">
        <f t="shared" si="13"/>
        <v>55.800000000000004</v>
      </c>
    </row>
    <row r="94" spans="1:31" s="51" customFormat="1" ht="11.5" x14ac:dyDescent="0.25">
      <c r="A94" s="51">
        <f>'FY2016 RPDC '!A94</f>
        <v>89</v>
      </c>
      <c r="B94" s="51">
        <f>'FY2016 RPDC '!B94</f>
        <v>1719</v>
      </c>
      <c r="C94" s="51">
        <f>'FY2016 RPDC '!C94</f>
        <v>1719</v>
      </c>
      <c r="D94" s="56" t="str">
        <f>'FY2016 RPDC '!D94</f>
        <v>DENVER</v>
      </c>
      <c r="E94" s="97">
        <f>'FY2016 RPDC '!J94</f>
        <v>695</v>
      </c>
      <c r="F94" s="87">
        <f>'FY2016 RPDC '!K94</f>
        <v>6446</v>
      </c>
      <c r="G94" s="87">
        <f>'FY2016 RPDC '!L94</f>
        <v>4479970</v>
      </c>
      <c r="H94" s="87">
        <f>'FY2016 RPDC '!M94</f>
        <v>15005.709999999963</v>
      </c>
      <c r="I94" s="88">
        <f>'FY2016 RPDC '!N94</f>
        <v>4494975.71</v>
      </c>
      <c r="J94" s="59">
        <v>-257109.2</v>
      </c>
      <c r="K94" s="58">
        <v>-5897</v>
      </c>
      <c r="L94" s="57">
        <v>1268444.7</v>
      </c>
      <c r="M94" s="201">
        <v>577906</v>
      </c>
      <c r="N94" s="57">
        <f>RealAuthFY10!N94</f>
        <v>69962.2</v>
      </c>
      <c r="O94" s="201">
        <f>RealAuthFY10!O94</f>
        <v>0</v>
      </c>
      <c r="P94" s="59">
        <v>23352.12</v>
      </c>
      <c r="Q94" s="59">
        <v>0</v>
      </c>
      <c r="R94" s="58">
        <f t="shared" si="7"/>
        <v>722839</v>
      </c>
      <c r="S94" s="59">
        <f t="shared" si="8"/>
        <v>88831</v>
      </c>
      <c r="T94" s="58">
        <f t="shared" si="9"/>
        <v>77803</v>
      </c>
      <c r="U94" s="59">
        <f t="shared" si="10"/>
        <v>7061107.5300000003</v>
      </c>
      <c r="V94" s="206"/>
      <c r="W94" s="210">
        <v>504.67</v>
      </c>
      <c r="X94" s="211">
        <v>722839</v>
      </c>
      <c r="Y94" s="212">
        <f t="shared" si="11"/>
        <v>514.76</v>
      </c>
      <c r="Z94" s="213">
        <v>62.02</v>
      </c>
      <c r="AA94" s="58">
        <v>88831</v>
      </c>
      <c r="AB94" s="212">
        <f t="shared" si="12"/>
        <v>63.260000000000005</v>
      </c>
      <c r="AC94" s="214">
        <v>54.32</v>
      </c>
      <c r="AD94" s="213">
        <v>77803</v>
      </c>
      <c r="AE94" s="212">
        <f t="shared" si="13"/>
        <v>55.410000000000004</v>
      </c>
    </row>
    <row r="95" spans="1:31" s="51" customFormat="1" ht="11.5" x14ac:dyDescent="0.25">
      <c r="A95" s="51">
        <f>'FY2016 RPDC '!A95</f>
        <v>90</v>
      </c>
      <c r="B95" s="51">
        <f>'FY2016 RPDC '!B95</f>
        <v>1737</v>
      </c>
      <c r="C95" s="51">
        <f>'FY2016 RPDC '!C95</f>
        <v>1737</v>
      </c>
      <c r="D95" s="56" t="str">
        <f>'FY2016 RPDC '!D95</f>
        <v>DES MOINES</v>
      </c>
      <c r="E95" s="97">
        <f>'FY2016 RPDC '!J95</f>
        <v>32396.1</v>
      </c>
      <c r="F95" s="87">
        <f>'FY2016 RPDC '!K95</f>
        <v>6514</v>
      </c>
      <c r="G95" s="87">
        <f>'FY2016 RPDC '!L95</f>
        <v>211028195.39999998</v>
      </c>
      <c r="H95" s="87">
        <f>'FY2016 RPDC '!M95</f>
        <v>0</v>
      </c>
      <c r="I95" s="88">
        <f>'FY2016 RPDC '!N95</f>
        <v>211028195.39999998</v>
      </c>
      <c r="J95" s="59">
        <v>-268369.39999999997</v>
      </c>
      <c r="K95" s="58">
        <v>-551883.79999999993</v>
      </c>
      <c r="L95" s="57">
        <v>121160</v>
      </c>
      <c r="M95" s="201">
        <v>0</v>
      </c>
      <c r="N95" s="57">
        <f>RealAuthFY10!N95</f>
        <v>0</v>
      </c>
      <c r="O95" s="201">
        <f>RealAuthFY10!O95</f>
        <v>0</v>
      </c>
      <c r="P95" s="59">
        <v>0</v>
      </c>
      <c r="Q95" s="59">
        <v>90870</v>
      </c>
      <c r="R95" s="58">
        <f t="shared" si="7"/>
        <v>14264002.83</v>
      </c>
      <c r="S95" s="59">
        <f t="shared" si="8"/>
        <v>1082353.7009999999</v>
      </c>
      <c r="T95" s="58">
        <f t="shared" si="9"/>
        <v>1909426.1339999998</v>
      </c>
      <c r="U95" s="59">
        <f t="shared" si="10"/>
        <v>227675754.86499998</v>
      </c>
      <c r="V95" s="206"/>
      <c r="W95" s="210">
        <v>431.67</v>
      </c>
      <c r="X95" s="211">
        <v>99414</v>
      </c>
      <c r="Y95" s="212">
        <f t="shared" si="11"/>
        <v>440.3</v>
      </c>
      <c r="Z95" s="213">
        <v>32.75</v>
      </c>
      <c r="AA95" s="58">
        <v>7542</v>
      </c>
      <c r="AB95" s="212">
        <f t="shared" si="12"/>
        <v>33.409999999999997</v>
      </c>
      <c r="AC95" s="214">
        <v>57.78</v>
      </c>
      <c r="AD95" s="213">
        <v>13307</v>
      </c>
      <c r="AE95" s="212">
        <f t="shared" si="13"/>
        <v>58.94</v>
      </c>
    </row>
    <row r="96" spans="1:31" s="51" customFormat="1" ht="11.5" x14ac:dyDescent="0.25">
      <c r="A96" s="51">
        <f>'FY2016 RPDC '!A96</f>
        <v>91</v>
      </c>
      <c r="B96" s="51">
        <f>'FY2016 RPDC '!B96</f>
        <v>1782</v>
      </c>
      <c r="C96" s="51">
        <f>'FY2016 RPDC '!C96</f>
        <v>1782</v>
      </c>
      <c r="D96" s="60" t="str">
        <f>'FY2016 RPDC '!D96</f>
        <v>DIAGONAL</v>
      </c>
      <c r="E96" s="100">
        <f>'FY2016 RPDC '!J96</f>
        <v>89</v>
      </c>
      <c r="F96" s="89">
        <f>'FY2016 RPDC '!K96</f>
        <v>6457</v>
      </c>
      <c r="G96" s="89">
        <f>'FY2016 RPDC '!L96</f>
        <v>574673</v>
      </c>
      <c r="H96" s="89">
        <f>'FY2016 RPDC '!M96</f>
        <v>75844.770000000019</v>
      </c>
      <c r="I96" s="90">
        <f>'FY2016 RPDC '!N96</f>
        <v>650517.77</v>
      </c>
      <c r="J96" s="63">
        <v>-361216.2</v>
      </c>
      <c r="K96" s="62">
        <v>-41181</v>
      </c>
      <c r="L96" s="61">
        <v>547119</v>
      </c>
      <c r="M96" s="220">
        <v>417693</v>
      </c>
      <c r="N96" s="61">
        <f>RealAuthFY10!N96</f>
        <v>148526</v>
      </c>
      <c r="O96" s="220">
        <f>RealAuthFY10!O96</f>
        <v>0</v>
      </c>
      <c r="P96" s="63">
        <v>758436.35999999987</v>
      </c>
      <c r="Q96" s="63">
        <v>0</v>
      </c>
      <c r="R96" s="62">
        <f t="shared" si="7"/>
        <v>865646</v>
      </c>
      <c r="S96" s="63">
        <f t="shared" si="8"/>
        <v>107191</v>
      </c>
      <c r="T96" s="62">
        <f t="shared" si="9"/>
        <v>133318</v>
      </c>
      <c r="U96" s="63">
        <f t="shared" si="10"/>
        <v>3226049.9299999997</v>
      </c>
      <c r="V96" s="221"/>
      <c r="W96" s="222">
        <v>461.53</v>
      </c>
      <c r="X96" s="223">
        <v>865646</v>
      </c>
      <c r="Y96" s="224">
        <f t="shared" si="11"/>
        <v>470.76</v>
      </c>
      <c r="Z96" s="225">
        <v>57.15</v>
      </c>
      <c r="AA96" s="62">
        <v>107191</v>
      </c>
      <c r="AB96" s="224">
        <f t="shared" si="12"/>
        <v>58.29</v>
      </c>
      <c r="AC96" s="226">
        <v>71.08</v>
      </c>
      <c r="AD96" s="225">
        <v>133318</v>
      </c>
      <c r="AE96" s="224">
        <f t="shared" si="13"/>
        <v>72.5</v>
      </c>
    </row>
    <row r="97" spans="1:31" s="51" customFormat="1" ht="11.5" x14ac:dyDescent="0.25">
      <c r="A97" s="51">
        <f>'FY2016 RPDC '!A97</f>
        <v>92</v>
      </c>
      <c r="B97" s="51">
        <f>'FY2016 RPDC '!B97</f>
        <v>1791</v>
      </c>
      <c r="C97" s="51">
        <f>'FY2016 RPDC '!C97</f>
        <v>1791</v>
      </c>
      <c r="D97" s="56" t="str">
        <f>'FY2016 RPDC '!D97</f>
        <v>DIKE-NEW HARTFORD</v>
      </c>
      <c r="E97" s="97">
        <f>'FY2016 RPDC '!J97</f>
        <v>870</v>
      </c>
      <c r="F97" s="87">
        <f>'FY2016 RPDC '!K97</f>
        <v>6446</v>
      </c>
      <c r="G97" s="87">
        <f>'FY2016 RPDC '!L97</f>
        <v>5608020</v>
      </c>
      <c r="H97" s="87">
        <f>'FY2016 RPDC '!M97</f>
        <v>53295.629999999888</v>
      </c>
      <c r="I97" s="88">
        <f>'FY2016 RPDC '!N97</f>
        <v>5661315.6299999999</v>
      </c>
      <c r="J97" s="59">
        <v>-71772.599999999991</v>
      </c>
      <c r="K97" s="58">
        <v>-58830</v>
      </c>
      <c r="L97" s="57">
        <v>364746</v>
      </c>
      <c r="M97" s="201">
        <v>0</v>
      </c>
      <c r="N97" s="57">
        <f>RealAuthFY10!N97</f>
        <v>34954.079999999994</v>
      </c>
      <c r="O97" s="201">
        <f>RealAuthFY10!O97</f>
        <v>0</v>
      </c>
      <c r="P97" s="59">
        <v>0</v>
      </c>
      <c r="Q97" s="59">
        <v>0</v>
      </c>
      <c r="R97" s="58">
        <f t="shared" si="7"/>
        <v>403906.20000000007</v>
      </c>
      <c r="S97" s="59">
        <f t="shared" si="8"/>
        <v>36218.100000000006</v>
      </c>
      <c r="T97" s="58">
        <f t="shared" si="9"/>
        <v>39489.300000000003</v>
      </c>
      <c r="U97" s="59">
        <f t="shared" si="10"/>
        <v>6410026.71</v>
      </c>
      <c r="V97" s="206"/>
      <c r="W97" s="210">
        <v>455.16</v>
      </c>
      <c r="X97" s="211">
        <v>338685</v>
      </c>
      <c r="Y97" s="212">
        <f t="shared" si="11"/>
        <v>464.26000000000005</v>
      </c>
      <c r="Z97" s="213">
        <v>40.81</v>
      </c>
      <c r="AA97" s="58">
        <v>30367</v>
      </c>
      <c r="AB97" s="212">
        <f t="shared" si="12"/>
        <v>41.63</v>
      </c>
      <c r="AC97" s="214">
        <v>44.5</v>
      </c>
      <c r="AD97" s="213">
        <v>33112</v>
      </c>
      <c r="AE97" s="212">
        <f t="shared" si="13"/>
        <v>45.39</v>
      </c>
    </row>
    <row r="98" spans="1:31" s="51" customFormat="1" ht="11.5" x14ac:dyDescent="0.25">
      <c r="A98" s="51">
        <f>'FY2016 RPDC '!A98</f>
        <v>94</v>
      </c>
      <c r="B98" s="51">
        <f>'FY2016 RPDC '!B98</f>
        <v>1863</v>
      </c>
      <c r="C98" s="51">
        <f>'FY2016 RPDC '!C98</f>
        <v>1863</v>
      </c>
      <c r="D98" s="56" t="str">
        <f>'FY2016 RPDC '!D98</f>
        <v>DUBUQUE</v>
      </c>
      <c r="E98" s="97">
        <f>'FY2016 RPDC '!J98</f>
        <v>10633.7</v>
      </c>
      <c r="F98" s="87">
        <f>'FY2016 RPDC '!K98</f>
        <v>6453</v>
      </c>
      <c r="G98" s="87">
        <f>'FY2016 RPDC '!L98</f>
        <v>68619266.100000009</v>
      </c>
      <c r="H98" s="87">
        <f>'FY2016 RPDC '!M98</f>
        <v>0</v>
      </c>
      <c r="I98" s="88">
        <f>'FY2016 RPDC '!N98</f>
        <v>68619266.100000009</v>
      </c>
      <c r="J98" s="59">
        <v>-6685353.4000000004</v>
      </c>
      <c r="K98" s="58">
        <v>-749826</v>
      </c>
      <c r="L98" s="57">
        <v>3553342.1</v>
      </c>
      <c r="M98" s="201">
        <v>743875</v>
      </c>
      <c r="N98" s="57">
        <f>RealAuthFY10!N98</f>
        <v>1489055.4000000001</v>
      </c>
      <c r="O98" s="201">
        <f>RealAuthFY10!O98</f>
        <v>0</v>
      </c>
      <c r="P98" s="59">
        <v>4061200.4400000004</v>
      </c>
      <c r="Q98" s="59">
        <v>4299002.3999999994</v>
      </c>
      <c r="R98" s="58">
        <f t="shared" si="7"/>
        <v>16168155</v>
      </c>
      <c r="S98" s="59">
        <f t="shared" si="8"/>
        <v>2042144</v>
      </c>
      <c r="T98" s="58">
        <f t="shared" si="9"/>
        <v>2494962</v>
      </c>
      <c r="U98" s="59">
        <f t="shared" si="10"/>
        <v>96035823.040000021</v>
      </c>
      <c r="V98" s="206"/>
      <c r="W98" s="210">
        <v>525.23</v>
      </c>
      <c r="X98" s="211">
        <v>16168155</v>
      </c>
      <c r="Y98" s="212">
        <f t="shared" si="11"/>
        <v>535.73</v>
      </c>
      <c r="Z98" s="213">
        <v>66.34</v>
      </c>
      <c r="AA98" s="58">
        <v>2042144</v>
      </c>
      <c r="AB98" s="212">
        <f t="shared" si="12"/>
        <v>67.67</v>
      </c>
      <c r="AC98" s="214">
        <v>81.05</v>
      </c>
      <c r="AD98" s="213">
        <v>2494962</v>
      </c>
      <c r="AE98" s="212">
        <f t="shared" si="13"/>
        <v>82.67</v>
      </c>
    </row>
    <row r="99" spans="1:31" s="51" customFormat="1" ht="11.5" x14ac:dyDescent="0.25">
      <c r="A99" s="51" t="e">
        <f>'FY2016 RPDC '!#REF!</f>
        <v>#REF!</v>
      </c>
      <c r="B99" s="51" t="e">
        <f>'FY2016 RPDC '!#REF!</f>
        <v>#REF!</v>
      </c>
      <c r="C99" s="51" t="e">
        <f>'FY2016 RPDC '!#REF!</f>
        <v>#REF!</v>
      </c>
      <c r="D99" s="56" t="e">
        <f>'FY2016 RPDC '!#REF!</f>
        <v>#REF!</v>
      </c>
      <c r="E99" s="97" t="e">
        <f>'FY2016 RPDC '!#REF!</f>
        <v>#REF!</v>
      </c>
      <c r="F99" s="87" t="e">
        <f>'FY2016 RPDC '!#REF!</f>
        <v>#REF!</v>
      </c>
      <c r="G99" s="87" t="e">
        <f>'FY2016 RPDC '!#REF!</f>
        <v>#REF!</v>
      </c>
      <c r="H99" s="87" t="e">
        <f>'FY2016 RPDC '!#REF!</f>
        <v>#REF!</v>
      </c>
      <c r="I99" s="88" t="e">
        <f>'FY2016 RPDC '!#REF!</f>
        <v>#REF!</v>
      </c>
      <c r="J99" s="59">
        <v>-111986</v>
      </c>
      <c r="K99" s="58">
        <v>-11788</v>
      </c>
      <c r="L99" s="57">
        <v>176820</v>
      </c>
      <c r="M99" s="201">
        <v>35364</v>
      </c>
      <c r="N99" s="57">
        <f>RealAuthFY10!N99</f>
        <v>30339.75</v>
      </c>
      <c r="O99" s="201">
        <f>RealAuthFY10!O99</f>
        <v>46232</v>
      </c>
      <c r="P99" s="59">
        <v>0</v>
      </c>
      <c r="Q99" s="59">
        <v>0</v>
      </c>
      <c r="R99" s="58" t="e">
        <f t="shared" si="7"/>
        <v>#REF!</v>
      </c>
      <c r="S99" s="59" t="e">
        <f t="shared" si="8"/>
        <v>#REF!</v>
      </c>
      <c r="T99" s="58" t="e">
        <f t="shared" si="9"/>
        <v>#REF!</v>
      </c>
      <c r="U99" s="59" t="e">
        <f t="shared" si="10"/>
        <v>#REF!</v>
      </c>
      <c r="V99" s="206"/>
      <c r="W99" s="210">
        <v>760.22</v>
      </c>
      <c r="X99" s="211">
        <v>68420</v>
      </c>
      <c r="Y99" s="212">
        <f t="shared" si="11"/>
        <v>775.42000000000007</v>
      </c>
      <c r="Z99" s="213">
        <v>84.99</v>
      </c>
      <c r="AA99" s="58">
        <v>7649</v>
      </c>
      <c r="AB99" s="212">
        <f t="shared" si="12"/>
        <v>86.69</v>
      </c>
      <c r="AC99" s="214">
        <v>93.76</v>
      </c>
      <c r="AD99" s="213">
        <v>8438</v>
      </c>
      <c r="AE99" s="212">
        <f t="shared" si="13"/>
        <v>95.64</v>
      </c>
    </row>
    <row r="100" spans="1:31" s="51" customFormat="1" ht="11.5" x14ac:dyDescent="0.25">
      <c r="A100" s="51">
        <f>'FY2016 RPDC '!A99</f>
        <v>95</v>
      </c>
      <c r="B100" s="51">
        <f>'FY2016 RPDC '!B99</f>
        <v>1908</v>
      </c>
      <c r="C100" s="51">
        <f>'FY2016 RPDC '!C99</f>
        <v>1908</v>
      </c>
      <c r="D100" s="56" t="str">
        <f>'FY2016 RPDC '!D99</f>
        <v>DUNKERTON</v>
      </c>
      <c r="E100" s="97">
        <f>'FY2016 RPDC '!J99</f>
        <v>461.9</v>
      </c>
      <c r="F100" s="87">
        <f>'FY2016 RPDC '!K99</f>
        <v>6446</v>
      </c>
      <c r="G100" s="87">
        <f>'FY2016 RPDC '!L99</f>
        <v>2977407.4</v>
      </c>
      <c r="H100" s="87">
        <f>'FY2016 RPDC '!M99</f>
        <v>5954.8400000003166</v>
      </c>
      <c r="I100" s="88">
        <f>'FY2016 RPDC '!N99</f>
        <v>2983362.24</v>
      </c>
      <c r="J100" s="59">
        <v>-284737.2</v>
      </c>
      <c r="K100" s="58">
        <v>-29415</v>
      </c>
      <c r="L100" s="57">
        <v>188256</v>
      </c>
      <c r="M100" s="201">
        <v>0</v>
      </c>
      <c r="N100" s="57">
        <f>RealAuthFY10!N100</f>
        <v>14823.759999999998</v>
      </c>
      <c r="O100" s="201">
        <f>RealAuthFY10!O100</f>
        <v>0</v>
      </c>
      <c r="P100" s="59">
        <v>1294.26</v>
      </c>
      <c r="Q100" s="59">
        <v>0</v>
      </c>
      <c r="R100" s="58">
        <f t="shared" si="7"/>
        <v>374616</v>
      </c>
      <c r="S100" s="59">
        <f t="shared" si="8"/>
        <v>38633</v>
      </c>
      <c r="T100" s="58">
        <f t="shared" si="9"/>
        <v>39909</v>
      </c>
      <c r="U100" s="59">
        <f t="shared" si="10"/>
        <v>3326742.0599999996</v>
      </c>
      <c r="V100" s="206"/>
      <c r="W100" s="210">
        <v>469.62</v>
      </c>
      <c r="X100" s="211">
        <v>374616</v>
      </c>
      <c r="Y100" s="212">
        <f t="shared" si="11"/>
        <v>479.01</v>
      </c>
      <c r="Z100" s="213">
        <v>48.43</v>
      </c>
      <c r="AA100" s="58">
        <v>38633</v>
      </c>
      <c r="AB100" s="212">
        <f t="shared" si="12"/>
        <v>49.4</v>
      </c>
      <c r="AC100" s="214">
        <v>50.03</v>
      </c>
      <c r="AD100" s="213">
        <v>39909</v>
      </c>
      <c r="AE100" s="212">
        <f t="shared" si="13"/>
        <v>51.03</v>
      </c>
    </row>
    <row r="101" spans="1:31" s="51" customFormat="1" ht="11.5" x14ac:dyDescent="0.25">
      <c r="A101" s="51">
        <f>'FY2016 RPDC '!A100</f>
        <v>96</v>
      </c>
      <c r="B101" s="51">
        <f>'FY2016 RPDC '!B100</f>
        <v>1926</v>
      </c>
      <c r="C101" s="51">
        <f>'FY2016 RPDC '!C100</f>
        <v>1926</v>
      </c>
      <c r="D101" s="60" t="str">
        <f>'FY2016 RPDC '!D100</f>
        <v>DURANT</v>
      </c>
      <c r="E101" s="100">
        <f>'FY2016 RPDC '!J100</f>
        <v>577.5</v>
      </c>
      <c r="F101" s="89">
        <f>'FY2016 RPDC '!K100</f>
        <v>6492</v>
      </c>
      <c r="G101" s="89">
        <f>'FY2016 RPDC '!L100</f>
        <v>3749130</v>
      </c>
      <c r="H101" s="89">
        <f>'FY2016 RPDC '!M100</f>
        <v>0</v>
      </c>
      <c r="I101" s="90">
        <f>'FY2016 RPDC '!N100</f>
        <v>3749130</v>
      </c>
      <c r="J101" s="63">
        <v>-103455.00000000001</v>
      </c>
      <c r="K101" s="62">
        <v>-344850</v>
      </c>
      <c r="L101" s="61">
        <v>0</v>
      </c>
      <c r="M101" s="220">
        <v>0</v>
      </c>
      <c r="N101" s="61">
        <f>RealAuthFY10!N101</f>
        <v>31455.5</v>
      </c>
      <c r="O101" s="220">
        <f>RealAuthFY10!O101</f>
        <v>47480</v>
      </c>
      <c r="P101" s="63">
        <v>6655.0000000000009</v>
      </c>
      <c r="Q101" s="63">
        <v>32670.000000000004</v>
      </c>
      <c r="R101" s="62">
        <f t="shared" si="7"/>
        <v>280613.02499999997</v>
      </c>
      <c r="S101" s="63">
        <f t="shared" si="8"/>
        <v>25554.375</v>
      </c>
      <c r="T101" s="62">
        <f t="shared" si="9"/>
        <v>32848.199999999997</v>
      </c>
      <c r="U101" s="63">
        <f t="shared" si="10"/>
        <v>3758101.1</v>
      </c>
      <c r="V101" s="221"/>
      <c r="W101" s="222">
        <v>476.38</v>
      </c>
      <c r="X101" s="223">
        <v>67694</v>
      </c>
      <c r="Y101" s="224">
        <f t="shared" si="11"/>
        <v>485.90999999999997</v>
      </c>
      <c r="Z101" s="225">
        <v>43.38</v>
      </c>
      <c r="AA101" s="62">
        <v>6164</v>
      </c>
      <c r="AB101" s="224">
        <f t="shared" si="12"/>
        <v>44.25</v>
      </c>
      <c r="AC101" s="226">
        <v>55.76</v>
      </c>
      <c r="AD101" s="225">
        <v>7923</v>
      </c>
      <c r="AE101" s="224">
        <f t="shared" si="13"/>
        <v>56.879999999999995</v>
      </c>
    </row>
    <row r="102" spans="1:31" s="51" customFormat="1" ht="11.5" x14ac:dyDescent="0.25">
      <c r="A102" s="51">
        <f>'FY2016 RPDC '!A101</f>
        <v>97</v>
      </c>
      <c r="B102" s="51">
        <f>'FY2016 RPDC '!B101</f>
        <v>1944</v>
      </c>
      <c r="C102" s="51">
        <f>'FY2016 RPDC '!C101</f>
        <v>1944</v>
      </c>
      <c r="D102" s="56" t="str">
        <f>'FY2016 RPDC '!D101</f>
        <v>EAGLE GROVE</v>
      </c>
      <c r="E102" s="97">
        <f>'FY2016 RPDC '!J101</f>
        <v>835.6</v>
      </c>
      <c r="F102" s="87">
        <f>'FY2016 RPDC '!K101</f>
        <v>6564</v>
      </c>
      <c r="G102" s="87">
        <f>'FY2016 RPDC '!L101</f>
        <v>5484878.4000000004</v>
      </c>
      <c r="H102" s="87">
        <f>'FY2016 RPDC '!M101</f>
        <v>0</v>
      </c>
      <c r="I102" s="88">
        <f>'FY2016 RPDC '!N101</f>
        <v>5484878.4000000004</v>
      </c>
      <c r="J102" s="59">
        <v>-663803</v>
      </c>
      <c r="K102" s="58">
        <v>-164920</v>
      </c>
      <c r="L102" s="57">
        <v>170810</v>
      </c>
      <c r="M102" s="201">
        <v>418190</v>
      </c>
      <c r="N102" s="57">
        <f>RealAuthFY10!N102</f>
        <v>6063.75</v>
      </c>
      <c r="O102" s="201">
        <f>RealAuthFY10!O102</f>
        <v>0</v>
      </c>
      <c r="P102" s="59">
        <v>134763.19999999998</v>
      </c>
      <c r="Q102" s="59">
        <v>2396052</v>
      </c>
      <c r="R102" s="58">
        <f t="shared" si="7"/>
        <v>5487648</v>
      </c>
      <c r="S102" s="59">
        <f t="shared" si="8"/>
        <v>655639</v>
      </c>
      <c r="T102" s="58">
        <f t="shared" si="9"/>
        <v>653835</v>
      </c>
      <c r="U102" s="59">
        <f t="shared" si="10"/>
        <v>14579156.350000001</v>
      </c>
      <c r="V102" s="206"/>
      <c r="W102" s="210">
        <v>517.01</v>
      </c>
      <c r="X102" s="211">
        <v>5487648</v>
      </c>
      <c r="Y102" s="212">
        <f t="shared" si="11"/>
        <v>527.35</v>
      </c>
      <c r="Z102" s="213">
        <v>61.77</v>
      </c>
      <c r="AA102" s="58">
        <v>655639</v>
      </c>
      <c r="AB102" s="212">
        <f t="shared" si="12"/>
        <v>63.010000000000005</v>
      </c>
      <c r="AC102" s="214">
        <v>61.6</v>
      </c>
      <c r="AD102" s="213">
        <v>653835</v>
      </c>
      <c r="AE102" s="212">
        <f t="shared" si="13"/>
        <v>62.83</v>
      </c>
    </row>
    <row r="103" spans="1:31" s="51" customFormat="1" ht="11.5" x14ac:dyDescent="0.25">
      <c r="A103" s="51">
        <f>'FY2016 RPDC '!A102</f>
        <v>98</v>
      </c>
      <c r="B103" s="51">
        <f>'FY2016 RPDC '!B102</f>
        <v>1953</v>
      </c>
      <c r="C103" s="51">
        <f>'FY2016 RPDC '!C102</f>
        <v>1953</v>
      </c>
      <c r="D103" s="56" t="str">
        <f>'FY2016 RPDC '!D102</f>
        <v>EARLHAM</v>
      </c>
      <c r="E103" s="97">
        <f>'FY2016 RPDC '!J102</f>
        <v>643.20000000000005</v>
      </c>
      <c r="F103" s="87">
        <f>'FY2016 RPDC '!K102</f>
        <v>6446</v>
      </c>
      <c r="G103" s="87">
        <f>'FY2016 RPDC '!L102</f>
        <v>4146067.2</v>
      </c>
      <c r="H103" s="87">
        <f>'FY2016 RPDC '!M102</f>
        <v>0</v>
      </c>
      <c r="I103" s="88">
        <f>'FY2016 RPDC '!N102</f>
        <v>4146067.2</v>
      </c>
      <c r="J103" s="59">
        <v>-176490</v>
      </c>
      <c r="K103" s="58">
        <v>-52947</v>
      </c>
      <c r="L103" s="57">
        <v>194139</v>
      </c>
      <c r="M103" s="201">
        <v>0</v>
      </c>
      <c r="N103" s="57">
        <f>RealAuthFY10!N103</f>
        <v>63678.719999999994</v>
      </c>
      <c r="O103" s="201">
        <f>RealAuthFY10!O103</f>
        <v>0</v>
      </c>
      <c r="P103" s="59">
        <v>3882.78</v>
      </c>
      <c r="Q103" s="59">
        <v>0</v>
      </c>
      <c r="R103" s="58">
        <f t="shared" si="7"/>
        <v>345456.288</v>
      </c>
      <c r="S103" s="59">
        <f t="shared" si="8"/>
        <v>35530.368000000002</v>
      </c>
      <c r="T103" s="58">
        <f t="shared" si="9"/>
        <v>38122.464</v>
      </c>
      <c r="U103" s="59">
        <f t="shared" si="10"/>
        <v>4597439.8199999994</v>
      </c>
      <c r="V103" s="206"/>
      <c r="W103" s="210">
        <v>526.55999999999995</v>
      </c>
      <c r="X103" s="211">
        <v>245798</v>
      </c>
      <c r="Y103" s="212">
        <f t="shared" si="11"/>
        <v>537.08999999999992</v>
      </c>
      <c r="Z103" s="213">
        <v>54.16</v>
      </c>
      <c r="AA103" s="58">
        <v>25282</v>
      </c>
      <c r="AB103" s="212">
        <f t="shared" si="12"/>
        <v>55.239999999999995</v>
      </c>
      <c r="AC103" s="214">
        <v>58.11</v>
      </c>
      <c r="AD103" s="213">
        <v>27126</v>
      </c>
      <c r="AE103" s="212">
        <f t="shared" si="13"/>
        <v>59.269999999999996</v>
      </c>
    </row>
    <row r="104" spans="1:31" s="51" customFormat="1" ht="11.5" x14ac:dyDescent="0.25">
      <c r="A104" s="51">
        <f>'FY2016 RPDC '!A103</f>
        <v>99</v>
      </c>
      <c r="B104" s="51">
        <f>'FY2016 RPDC '!B103</f>
        <v>1963</v>
      </c>
      <c r="C104" s="51">
        <f>'FY2016 RPDC '!C103</f>
        <v>1963</v>
      </c>
      <c r="D104" s="56" t="str">
        <f>'FY2016 RPDC '!D103</f>
        <v>EAST BUCHANAN</v>
      </c>
      <c r="E104" s="97">
        <f>'FY2016 RPDC '!J103</f>
        <v>563</v>
      </c>
      <c r="F104" s="87">
        <f>'FY2016 RPDC '!K103</f>
        <v>6446</v>
      </c>
      <c r="G104" s="87">
        <f>'FY2016 RPDC '!L103</f>
        <v>3629098</v>
      </c>
      <c r="H104" s="87">
        <f>'FY2016 RPDC '!M103</f>
        <v>0</v>
      </c>
      <c r="I104" s="88">
        <f>'FY2016 RPDC '!N103</f>
        <v>3629098</v>
      </c>
      <c r="J104" s="59">
        <v>-135181.20000000001</v>
      </c>
      <c r="K104" s="58">
        <v>-11858</v>
      </c>
      <c r="L104" s="57">
        <v>611279.9</v>
      </c>
      <c r="M104" s="201">
        <v>374119.9</v>
      </c>
      <c r="N104" s="57">
        <f>RealAuthFY10!N104</f>
        <v>1744.2</v>
      </c>
      <c r="O104" s="201">
        <f>RealAuthFY10!O104</f>
        <v>0</v>
      </c>
      <c r="P104" s="59">
        <v>0</v>
      </c>
      <c r="Q104" s="59">
        <v>64033.200000000004</v>
      </c>
      <c r="R104" s="58">
        <f t="shared" si="7"/>
        <v>345586</v>
      </c>
      <c r="S104" s="59">
        <f t="shared" si="8"/>
        <v>39092</v>
      </c>
      <c r="T104" s="58">
        <f t="shared" si="9"/>
        <v>29964</v>
      </c>
      <c r="U104" s="59">
        <f t="shared" si="10"/>
        <v>4947878</v>
      </c>
      <c r="V104" s="206"/>
      <c r="W104" s="210">
        <v>600.08000000000004</v>
      </c>
      <c r="X104" s="211">
        <v>345586</v>
      </c>
      <c r="Y104" s="212">
        <f t="shared" si="11"/>
        <v>612.08000000000004</v>
      </c>
      <c r="Z104" s="213">
        <v>67.88</v>
      </c>
      <c r="AA104" s="58">
        <v>39092</v>
      </c>
      <c r="AB104" s="212">
        <f t="shared" si="12"/>
        <v>69.239999999999995</v>
      </c>
      <c r="AC104" s="214">
        <v>52.03</v>
      </c>
      <c r="AD104" s="213">
        <v>29964</v>
      </c>
      <c r="AE104" s="212">
        <f t="shared" si="13"/>
        <v>53.07</v>
      </c>
    </row>
    <row r="105" spans="1:31" s="51" customFormat="1" ht="11.5" x14ac:dyDescent="0.25">
      <c r="A105" s="51">
        <f>'FY2016 RPDC '!A104</f>
        <v>102</v>
      </c>
      <c r="B105" s="51">
        <f>'FY2016 RPDC '!B104</f>
        <v>3582</v>
      </c>
      <c r="C105" s="51">
        <f>'FY2016 RPDC '!C104</f>
        <v>1968</v>
      </c>
      <c r="D105" s="56" t="str">
        <f>'FY2016 RPDC '!D104</f>
        <v>EAST MARSHALL</v>
      </c>
      <c r="E105" s="97">
        <f>'FY2016 RPDC '!J104</f>
        <v>582.20000000000005</v>
      </c>
      <c r="F105" s="87">
        <f>'FY2016 RPDC '!K104</f>
        <v>6530</v>
      </c>
      <c r="G105" s="87">
        <f>'FY2016 RPDC '!L104</f>
        <v>3801766.0000000005</v>
      </c>
      <c r="H105" s="87">
        <f>'FY2016 RPDC '!M104</f>
        <v>167518.84999999963</v>
      </c>
      <c r="I105" s="88">
        <f>'FY2016 RPDC '!N104</f>
        <v>3969284.85</v>
      </c>
      <c r="J105" s="59">
        <v>-270045</v>
      </c>
      <c r="K105" s="58">
        <v>-48008</v>
      </c>
      <c r="L105" s="57">
        <v>174029</v>
      </c>
      <c r="M105" s="201">
        <v>6001</v>
      </c>
      <c r="N105" s="57">
        <f>RealAuthFY10!N105</f>
        <v>125607.24</v>
      </c>
      <c r="O105" s="201">
        <f>RealAuthFY10!O105</f>
        <v>100062</v>
      </c>
      <c r="P105" s="59">
        <v>44887.48</v>
      </c>
      <c r="Q105" s="59">
        <v>176429.4</v>
      </c>
      <c r="R105" s="58">
        <f t="shared" si="7"/>
        <v>435260</v>
      </c>
      <c r="S105" s="59">
        <f t="shared" si="8"/>
        <v>47373</v>
      </c>
      <c r="T105" s="58">
        <f t="shared" si="9"/>
        <v>53673</v>
      </c>
      <c r="U105" s="59">
        <f t="shared" si="10"/>
        <v>4814553.9700000007</v>
      </c>
      <c r="V105" s="206"/>
      <c r="W105" s="210">
        <v>511.95</v>
      </c>
      <c r="X105" s="211">
        <v>435260</v>
      </c>
      <c r="Y105" s="212">
        <f t="shared" si="11"/>
        <v>522.18999999999994</v>
      </c>
      <c r="Z105" s="213">
        <v>55.72</v>
      </c>
      <c r="AA105" s="58">
        <v>47373</v>
      </c>
      <c r="AB105" s="212">
        <f t="shared" si="12"/>
        <v>56.83</v>
      </c>
      <c r="AC105" s="214">
        <v>63.13</v>
      </c>
      <c r="AD105" s="213">
        <v>53673</v>
      </c>
      <c r="AE105" s="212">
        <f t="shared" si="13"/>
        <v>64.39</v>
      </c>
    </row>
    <row r="106" spans="1:31" s="51" customFormat="1" ht="11.5" x14ac:dyDescent="0.25">
      <c r="A106" s="51" t="e">
        <f>'FY2016 RPDC '!#REF!</f>
        <v>#REF!</v>
      </c>
      <c r="B106" s="51" t="e">
        <f>'FY2016 RPDC '!#REF!</f>
        <v>#REF!</v>
      </c>
      <c r="C106" s="51" t="e">
        <f>'FY2016 RPDC '!#REF!</f>
        <v>#REF!</v>
      </c>
      <c r="D106" s="60" t="e">
        <f>'FY2016 RPDC '!#REF!</f>
        <v>#REF!</v>
      </c>
      <c r="E106" s="100" t="e">
        <f>'FY2016 RPDC '!#REF!</f>
        <v>#REF!</v>
      </c>
      <c r="F106" s="89" t="e">
        <f>'FY2016 RPDC '!#REF!</f>
        <v>#REF!</v>
      </c>
      <c r="G106" s="89" t="e">
        <f>'FY2016 RPDC '!#REF!</f>
        <v>#REF!</v>
      </c>
      <c r="H106" s="89" t="e">
        <f>'FY2016 RPDC '!#REF!</f>
        <v>#REF!</v>
      </c>
      <c r="I106" s="90" t="e">
        <f>'FY2016 RPDC '!#REF!</f>
        <v>#REF!</v>
      </c>
      <c r="J106" s="63">
        <v>-288855.3</v>
      </c>
      <c r="K106" s="62">
        <v>-11766</v>
      </c>
      <c r="L106" s="61">
        <v>405927</v>
      </c>
      <c r="M106" s="220">
        <v>0</v>
      </c>
      <c r="N106" s="61">
        <f>RealAuthFY10!N106</f>
        <v>2191.84</v>
      </c>
      <c r="O106" s="220">
        <f>RealAuthFY10!O106</f>
        <v>0</v>
      </c>
      <c r="P106" s="63">
        <v>0</v>
      </c>
      <c r="Q106" s="63">
        <v>0</v>
      </c>
      <c r="R106" s="62" t="e">
        <f t="shared" si="7"/>
        <v>#REF!</v>
      </c>
      <c r="S106" s="63" t="e">
        <f t="shared" si="8"/>
        <v>#REF!</v>
      </c>
      <c r="T106" s="62" t="e">
        <f t="shared" si="9"/>
        <v>#REF!</v>
      </c>
      <c r="U106" s="63" t="e">
        <f t="shared" si="10"/>
        <v>#REF!</v>
      </c>
      <c r="V106" s="221"/>
      <c r="W106" s="222">
        <v>531.52</v>
      </c>
      <c r="X106" s="223">
        <v>340492</v>
      </c>
      <c r="Y106" s="224">
        <f t="shared" si="11"/>
        <v>542.15</v>
      </c>
      <c r="Z106" s="225">
        <v>52.76</v>
      </c>
      <c r="AA106" s="62">
        <v>33798</v>
      </c>
      <c r="AB106" s="224">
        <f t="shared" si="12"/>
        <v>53.82</v>
      </c>
      <c r="AC106" s="226">
        <v>60.38</v>
      </c>
      <c r="AD106" s="225">
        <v>38679</v>
      </c>
      <c r="AE106" s="224">
        <f t="shared" si="13"/>
        <v>61.59</v>
      </c>
    </row>
    <row r="107" spans="1:31" s="51" customFormat="1" ht="11.5" x14ac:dyDescent="0.25">
      <c r="A107" s="51">
        <f>'FY2016 RPDC '!A105</f>
        <v>103</v>
      </c>
      <c r="B107" s="51">
        <f>'FY2016 RPDC '!B105</f>
        <v>3978</v>
      </c>
      <c r="C107" s="51">
        <f>'FY2016 RPDC '!C105</f>
        <v>3978</v>
      </c>
      <c r="D107" s="56" t="str">
        <f>'FY2016 RPDC '!D105</f>
        <v>EAST MILLS</v>
      </c>
      <c r="E107" s="97">
        <f>'FY2016 RPDC '!J105</f>
        <v>543.29999999999995</v>
      </c>
      <c r="F107" s="87">
        <f>'FY2016 RPDC '!K105</f>
        <v>6510</v>
      </c>
      <c r="G107" s="87">
        <f>'FY2016 RPDC '!L105</f>
        <v>3536882.9999999995</v>
      </c>
      <c r="H107" s="87">
        <f>'FY2016 RPDC '!M105</f>
        <v>3159.9300000006333</v>
      </c>
      <c r="I107" s="88">
        <f>'FY2016 RPDC '!N105</f>
        <v>3540042.93</v>
      </c>
      <c r="J107" s="59">
        <v>-177666.6</v>
      </c>
      <c r="K107" s="58">
        <v>-17649</v>
      </c>
      <c r="L107" s="57">
        <v>288267</v>
      </c>
      <c r="M107" s="201">
        <v>5883</v>
      </c>
      <c r="N107" s="57">
        <f>RealAuthFY10!N107</f>
        <v>6056.4000000000005</v>
      </c>
      <c r="O107" s="201">
        <f>RealAuthFY10!O107</f>
        <v>0</v>
      </c>
      <c r="P107" s="59">
        <v>0</v>
      </c>
      <c r="Q107" s="59">
        <v>81185.400000000009</v>
      </c>
      <c r="R107" s="58">
        <f t="shared" si="7"/>
        <v>270888</v>
      </c>
      <c r="S107" s="59">
        <f t="shared" si="8"/>
        <v>25961</v>
      </c>
      <c r="T107" s="58">
        <f t="shared" si="9"/>
        <v>31891</v>
      </c>
      <c r="U107" s="59">
        <f t="shared" si="10"/>
        <v>4054859.13</v>
      </c>
      <c r="V107" s="206"/>
      <c r="W107" s="210">
        <v>484.68</v>
      </c>
      <c r="X107" s="211">
        <v>270888</v>
      </c>
      <c r="Y107" s="212">
        <f t="shared" si="11"/>
        <v>494.37</v>
      </c>
      <c r="Z107" s="213">
        <v>46.45</v>
      </c>
      <c r="AA107" s="58">
        <v>25961</v>
      </c>
      <c r="AB107" s="212">
        <f t="shared" si="12"/>
        <v>47.38</v>
      </c>
      <c r="AC107" s="214">
        <v>57.06</v>
      </c>
      <c r="AD107" s="213">
        <v>31891</v>
      </c>
      <c r="AE107" s="212">
        <f t="shared" si="13"/>
        <v>58.2</v>
      </c>
    </row>
    <row r="108" spans="1:31" s="51" customFormat="1" ht="11.5" x14ac:dyDescent="0.25">
      <c r="A108" s="51">
        <f>'FY2016 RPDC '!A106</f>
        <v>104</v>
      </c>
      <c r="B108" s="51">
        <f>'FY2016 RPDC '!B106</f>
        <v>6741</v>
      </c>
      <c r="C108" s="51">
        <f>'FY2016 RPDC '!C106</f>
        <v>6741</v>
      </c>
      <c r="D108" s="56" t="str">
        <f>'FY2016 RPDC '!D106</f>
        <v>EAST SAC COUNTY</v>
      </c>
      <c r="E108" s="97">
        <f>'FY2016 RPDC '!J106</f>
        <v>905.7</v>
      </c>
      <c r="F108" s="87">
        <f>'FY2016 RPDC '!K106</f>
        <v>6459</v>
      </c>
      <c r="G108" s="87">
        <f>'FY2016 RPDC '!L106</f>
        <v>5849916.3000000007</v>
      </c>
      <c r="H108" s="87">
        <f>'FY2016 RPDC '!M106</f>
        <v>110953.20999999903</v>
      </c>
      <c r="I108" s="88">
        <f>'FY2016 RPDC '!N106</f>
        <v>5960869.5099999998</v>
      </c>
      <c r="J108" s="59">
        <v>-235320</v>
      </c>
      <c r="K108" s="58">
        <v>-58830</v>
      </c>
      <c r="L108" s="57">
        <v>76479</v>
      </c>
      <c r="M108" s="201">
        <v>0</v>
      </c>
      <c r="N108" s="57">
        <f>RealAuthFY10!N108</f>
        <v>52027.360000000001</v>
      </c>
      <c r="O108" s="201">
        <f>RealAuthFY10!O108</f>
        <v>57680</v>
      </c>
      <c r="P108" s="59">
        <v>0</v>
      </c>
      <c r="Q108" s="59">
        <v>67066.2</v>
      </c>
      <c r="R108" s="58">
        <f t="shared" si="7"/>
        <v>478635.27900000004</v>
      </c>
      <c r="S108" s="59">
        <f t="shared" si="8"/>
        <v>52657.398000000001</v>
      </c>
      <c r="T108" s="58">
        <f t="shared" si="9"/>
        <v>40421.391000000003</v>
      </c>
      <c r="U108" s="59">
        <f t="shared" si="10"/>
        <v>6491686.1380000003</v>
      </c>
      <c r="V108" s="206"/>
      <c r="W108" s="210">
        <v>518.11</v>
      </c>
      <c r="X108" s="211">
        <v>204653</v>
      </c>
      <c r="Y108" s="212">
        <f t="shared" si="11"/>
        <v>528.47</v>
      </c>
      <c r="Z108" s="213">
        <v>57</v>
      </c>
      <c r="AA108" s="58">
        <v>22515</v>
      </c>
      <c r="AB108" s="212">
        <f t="shared" si="12"/>
        <v>58.14</v>
      </c>
      <c r="AC108" s="214">
        <v>43.75</v>
      </c>
      <c r="AD108" s="213">
        <v>17281</v>
      </c>
      <c r="AE108" s="212">
        <f t="shared" si="13"/>
        <v>44.63</v>
      </c>
    </row>
    <row r="109" spans="1:31" s="51" customFormat="1" ht="11.5" x14ac:dyDescent="0.25">
      <c r="A109" s="51">
        <f>'FY2016 RPDC '!A107</f>
        <v>105</v>
      </c>
      <c r="B109" s="51">
        <f>'FY2016 RPDC '!B107</f>
        <v>1970</v>
      </c>
      <c r="C109" s="51">
        <f>'FY2016 RPDC '!C107</f>
        <v>1970</v>
      </c>
      <c r="D109" s="56" t="str">
        <f>'FY2016 RPDC '!D107</f>
        <v>EAST UNION</v>
      </c>
      <c r="E109" s="97">
        <f>'FY2016 RPDC '!J107</f>
        <v>522.79999999999995</v>
      </c>
      <c r="F109" s="87">
        <f>'FY2016 RPDC '!K107</f>
        <v>6470</v>
      </c>
      <c r="G109" s="87">
        <f>'FY2016 RPDC '!L107</f>
        <v>3382515.9999999995</v>
      </c>
      <c r="H109" s="87">
        <f>'FY2016 RPDC '!M107</f>
        <v>0</v>
      </c>
      <c r="I109" s="88">
        <f>'FY2016 RPDC '!N107</f>
        <v>3382515.9999999995</v>
      </c>
      <c r="J109" s="59">
        <v>-438968</v>
      </c>
      <c r="K109" s="58">
        <v>-29660</v>
      </c>
      <c r="L109" s="57">
        <v>136436</v>
      </c>
      <c r="M109" s="201">
        <v>0</v>
      </c>
      <c r="N109" s="57">
        <f>RealAuthFY10!N109</f>
        <v>116630.85</v>
      </c>
      <c r="O109" s="201">
        <f>RealAuthFY10!O109</f>
        <v>58170</v>
      </c>
      <c r="P109" s="59">
        <v>11745.36</v>
      </c>
      <c r="Q109" s="59">
        <v>42710.400000000001</v>
      </c>
      <c r="R109" s="58">
        <f t="shared" si="7"/>
        <v>276582.11199999996</v>
      </c>
      <c r="S109" s="59">
        <f t="shared" si="8"/>
        <v>27635.207999999999</v>
      </c>
      <c r="T109" s="58">
        <f t="shared" si="9"/>
        <v>19014.235999999997</v>
      </c>
      <c r="U109" s="59">
        <f t="shared" si="10"/>
        <v>3602812.1659999993</v>
      </c>
      <c r="V109" s="206"/>
      <c r="W109" s="210">
        <v>518.66999999999996</v>
      </c>
      <c r="X109" s="211">
        <v>191389</v>
      </c>
      <c r="Y109" s="212">
        <f t="shared" si="11"/>
        <v>529.04</v>
      </c>
      <c r="Z109" s="213">
        <v>51.82</v>
      </c>
      <c r="AA109" s="58">
        <v>19122</v>
      </c>
      <c r="AB109" s="212">
        <f t="shared" si="12"/>
        <v>52.86</v>
      </c>
      <c r="AC109" s="214">
        <v>35.659999999999997</v>
      </c>
      <c r="AD109" s="213">
        <v>13159</v>
      </c>
      <c r="AE109" s="212">
        <f t="shared" si="13"/>
        <v>36.369999999999997</v>
      </c>
    </row>
    <row r="110" spans="1:31" s="51" customFormat="1" ht="11.5" x14ac:dyDescent="0.25">
      <c r="A110" s="51">
        <f>'FY2016 RPDC '!A108</f>
        <v>106</v>
      </c>
      <c r="B110" s="51">
        <f>'FY2016 RPDC '!B108</f>
        <v>1972</v>
      </c>
      <c r="C110" s="51">
        <f>'FY2016 RPDC '!C108</f>
        <v>1972</v>
      </c>
      <c r="D110" s="56" t="str">
        <f>'FY2016 RPDC '!D108</f>
        <v>EASTERN ALLAMAKEE</v>
      </c>
      <c r="E110" s="97">
        <f>'FY2016 RPDC '!J108</f>
        <v>352</v>
      </c>
      <c r="F110" s="87">
        <f>'FY2016 RPDC '!K108</f>
        <v>6446</v>
      </c>
      <c r="G110" s="87">
        <f>'FY2016 RPDC '!L108</f>
        <v>2268992</v>
      </c>
      <c r="H110" s="87">
        <f>'FY2016 RPDC '!M108</f>
        <v>71404.240000000224</v>
      </c>
      <c r="I110" s="88">
        <f>'FY2016 RPDC '!N108</f>
        <v>2340396.2400000002</v>
      </c>
      <c r="J110" s="59">
        <v>-248823.90000000002</v>
      </c>
      <c r="K110" s="58">
        <v>-29835</v>
      </c>
      <c r="L110" s="57">
        <v>1312740</v>
      </c>
      <c r="M110" s="201">
        <v>65637</v>
      </c>
      <c r="N110" s="57">
        <f>RealAuthFY10!N110</f>
        <v>33414.92</v>
      </c>
      <c r="O110" s="201">
        <f>RealAuthFY10!O110</f>
        <v>0</v>
      </c>
      <c r="P110" s="59">
        <v>7876.4400000000005</v>
      </c>
      <c r="Q110" s="59">
        <v>161109</v>
      </c>
      <c r="R110" s="58">
        <f t="shared" si="7"/>
        <v>388441</v>
      </c>
      <c r="S110" s="59">
        <f t="shared" si="8"/>
        <v>44169</v>
      </c>
      <c r="T110" s="58">
        <f t="shared" si="9"/>
        <v>43927</v>
      </c>
      <c r="U110" s="59">
        <f t="shared" si="10"/>
        <v>4119051.7</v>
      </c>
      <c r="V110" s="206"/>
      <c r="W110" s="210">
        <v>545.87</v>
      </c>
      <c r="X110" s="211">
        <v>388441</v>
      </c>
      <c r="Y110" s="212">
        <f t="shared" si="11"/>
        <v>556.79</v>
      </c>
      <c r="Z110" s="213">
        <v>62.07</v>
      </c>
      <c r="AA110" s="58">
        <v>44169</v>
      </c>
      <c r="AB110" s="212">
        <f t="shared" si="12"/>
        <v>63.31</v>
      </c>
      <c r="AC110" s="214">
        <v>61.73</v>
      </c>
      <c r="AD110" s="213">
        <v>43927</v>
      </c>
      <c r="AE110" s="212">
        <f t="shared" si="13"/>
        <v>62.959999999999994</v>
      </c>
    </row>
    <row r="111" spans="1:31" s="51" customFormat="1" ht="11.5" x14ac:dyDescent="0.25">
      <c r="A111" s="51">
        <f>'FY2016 RPDC '!A109</f>
        <v>100</v>
      </c>
      <c r="B111" s="51">
        <f>'FY2016 RPDC '!B109</f>
        <v>1965</v>
      </c>
      <c r="C111" s="51">
        <f>'FY2016 RPDC '!C109</f>
        <v>1965</v>
      </c>
      <c r="D111" s="60" t="str">
        <f>'FY2016 RPDC '!D109</f>
        <v>EASTON VALLEY</v>
      </c>
      <c r="E111" s="100">
        <f>'FY2016 RPDC '!J109</f>
        <v>643</v>
      </c>
      <c r="F111" s="89">
        <f>'FY2016 RPDC '!K109</f>
        <v>6446</v>
      </c>
      <c r="G111" s="89">
        <f>'FY2016 RPDC '!L109</f>
        <v>4144778</v>
      </c>
      <c r="H111" s="89">
        <f>'FY2016 RPDC '!M109</f>
        <v>66649.299999999814</v>
      </c>
      <c r="I111" s="90">
        <f>'FY2016 RPDC '!N109</f>
        <v>4211427.3</v>
      </c>
      <c r="J111" s="63">
        <v>-389862</v>
      </c>
      <c r="K111" s="62">
        <v>-23628</v>
      </c>
      <c r="L111" s="61">
        <v>124047</v>
      </c>
      <c r="M111" s="220">
        <v>0</v>
      </c>
      <c r="N111" s="61">
        <f>RealAuthFY10!N111</f>
        <v>41992</v>
      </c>
      <c r="O111" s="220">
        <f>RealAuthFY10!O111</f>
        <v>103908.48000000001</v>
      </c>
      <c r="P111" s="63">
        <v>5198.16</v>
      </c>
      <c r="Q111" s="63">
        <v>46074.6</v>
      </c>
      <c r="R111" s="62">
        <f t="shared" si="7"/>
        <v>340037.69</v>
      </c>
      <c r="S111" s="63">
        <f t="shared" si="8"/>
        <v>32079.269999999997</v>
      </c>
      <c r="T111" s="62">
        <f t="shared" si="9"/>
        <v>40920.519999999997</v>
      </c>
      <c r="U111" s="63">
        <f t="shared" si="10"/>
        <v>4532195.0199999996</v>
      </c>
      <c r="V111" s="221"/>
      <c r="W111" s="222">
        <v>518.46</v>
      </c>
      <c r="X111" s="223">
        <v>258504</v>
      </c>
      <c r="Y111" s="224">
        <f t="shared" si="11"/>
        <v>528.83000000000004</v>
      </c>
      <c r="Z111" s="225">
        <v>48.91</v>
      </c>
      <c r="AA111" s="62">
        <v>24387</v>
      </c>
      <c r="AB111" s="224">
        <f t="shared" si="12"/>
        <v>49.889999999999993</v>
      </c>
      <c r="AC111" s="226">
        <v>62.39</v>
      </c>
      <c r="AD111" s="225">
        <v>31108</v>
      </c>
      <c r="AE111" s="224">
        <f t="shared" si="13"/>
        <v>63.64</v>
      </c>
    </row>
    <row r="112" spans="1:31" s="51" customFormat="1" ht="11.5" x14ac:dyDescent="0.25">
      <c r="A112" s="51">
        <f>'FY2016 RPDC '!A110</f>
        <v>107</v>
      </c>
      <c r="B112" s="51">
        <f>'FY2016 RPDC '!B110</f>
        <v>657</v>
      </c>
      <c r="C112" s="51">
        <f>'FY2016 RPDC '!C110</f>
        <v>657</v>
      </c>
      <c r="D112" s="56" t="str">
        <f>'FY2016 RPDC '!D110</f>
        <v>EDDYVILLE-BLAKESBURG-FREMONT</v>
      </c>
      <c r="E112" s="97">
        <f>'FY2016 RPDC '!J110</f>
        <v>866</v>
      </c>
      <c r="F112" s="87">
        <f>'FY2016 RPDC '!K110</f>
        <v>6446</v>
      </c>
      <c r="G112" s="87">
        <f>'FY2016 RPDC '!L110</f>
        <v>5582236</v>
      </c>
      <c r="H112" s="87">
        <f>'FY2016 RPDC '!M110</f>
        <v>0</v>
      </c>
      <c r="I112" s="88">
        <f>'FY2016 RPDC '!N110</f>
        <v>5582236</v>
      </c>
      <c r="J112" s="59">
        <v>-82362</v>
      </c>
      <c r="K112" s="58">
        <v>-11766</v>
      </c>
      <c r="L112" s="57">
        <v>111777</v>
      </c>
      <c r="M112" s="201">
        <v>11766</v>
      </c>
      <c r="N112" s="57">
        <f>RealAuthFY10!N112</f>
        <v>35934.639999999999</v>
      </c>
      <c r="O112" s="201">
        <f>RealAuthFY10!O112</f>
        <v>0</v>
      </c>
      <c r="P112" s="59">
        <v>0</v>
      </c>
      <c r="Q112" s="59">
        <v>84715.199999999997</v>
      </c>
      <c r="R112" s="58">
        <f t="shared" si="7"/>
        <v>504436.34</v>
      </c>
      <c r="S112" s="59">
        <f t="shared" si="8"/>
        <v>46616.780000000006</v>
      </c>
      <c r="T112" s="58">
        <f t="shared" si="9"/>
        <v>57718.9</v>
      </c>
      <c r="U112" s="59">
        <f t="shared" si="10"/>
        <v>6341072.8600000003</v>
      </c>
      <c r="V112" s="206"/>
      <c r="W112" s="210">
        <v>571.07000000000005</v>
      </c>
      <c r="X112" s="211">
        <v>240992</v>
      </c>
      <c r="Y112" s="212">
        <f t="shared" si="11"/>
        <v>582.49</v>
      </c>
      <c r="Z112" s="213">
        <v>52.77</v>
      </c>
      <c r="AA112" s="58">
        <v>22269</v>
      </c>
      <c r="AB112" s="212">
        <f t="shared" si="12"/>
        <v>53.830000000000005</v>
      </c>
      <c r="AC112" s="214">
        <v>65.34</v>
      </c>
      <c r="AD112" s="213">
        <v>27573</v>
      </c>
      <c r="AE112" s="212">
        <f t="shared" si="13"/>
        <v>66.650000000000006</v>
      </c>
    </row>
    <row r="113" spans="1:31" s="51" customFormat="1" ht="11.5" x14ac:dyDescent="0.25">
      <c r="A113" s="51">
        <f>'FY2016 RPDC '!A111</f>
        <v>108</v>
      </c>
      <c r="B113" s="51">
        <f>'FY2016 RPDC '!B111</f>
        <v>1989</v>
      </c>
      <c r="C113" s="51">
        <f>'FY2016 RPDC '!C111</f>
        <v>1989</v>
      </c>
      <c r="D113" s="56" t="str">
        <f>'FY2016 RPDC '!D111</f>
        <v>EDGEWOOD-COLESBURG</v>
      </c>
      <c r="E113" s="97">
        <f>'FY2016 RPDC '!J111</f>
        <v>409</v>
      </c>
      <c r="F113" s="87">
        <f>'FY2016 RPDC '!K111</f>
        <v>6446</v>
      </c>
      <c r="G113" s="87">
        <f>'FY2016 RPDC '!L111</f>
        <v>2636414</v>
      </c>
      <c r="H113" s="87">
        <f>'FY2016 RPDC '!M111</f>
        <v>25465.240000000224</v>
      </c>
      <c r="I113" s="88">
        <f>'FY2016 RPDC '!N111</f>
        <v>2661879.2400000002</v>
      </c>
      <c r="J113" s="59">
        <v>-323565</v>
      </c>
      <c r="K113" s="58">
        <v>-35298</v>
      </c>
      <c r="L113" s="57">
        <v>522410.39999999997</v>
      </c>
      <c r="M113" s="201">
        <v>247086</v>
      </c>
      <c r="N113" s="57">
        <f>RealAuthFY10!N113</f>
        <v>0</v>
      </c>
      <c r="O113" s="201">
        <f>RealAuthFY10!O113</f>
        <v>0</v>
      </c>
      <c r="P113" s="59">
        <v>9059.82</v>
      </c>
      <c r="Q113" s="59">
        <v>137662.19999999998</v>
      </c>
      <c r="R113" s="58">
        <f t="shared" si="7"/>
        <v>381268</v>
      </c>
      <c r="S113" s="59">
        <f t="shared" si="8"/>
        <v>41923</v>
      </c>
      <c r="T113" s="58">
        <f t="shared" si="9"/>
        <v>47435</v>
      </c>
      <c r="U113" s="59">
        <f t="shared" si="10"/>
        <v>3689860.66</v>
      </c>
      <c r="V113" s="206"/>
      <c r="W113" s="210">
        <v>521.57000000000005</v>
      </c>
      <c r="X113" s="211">
        <v>381268</v>
      </c>
      <c r="Y113" s="212">
        <f t="shared" si="11"/>
        <v>532</v>
      </c>
      <c r="Z113" s="213">
        <v>57.35</v>
      </c>
      <c r="AA113" s="58">
        <v>41923</v>
      </c>
      <c r="AB113" s="212">
        <f t="shared" si="12"/>
        <v>58.5</v>
      </c>
      <c r="AC113" s="214">
        <v>64.89</v>
      </c>
      <c r="AD113" s="213">
        <v>47435</v>
      </c>
      <c r="AE113" s="212">
        <f t="shared" si="13"/>
        <v>66.19</v>
      </c>
    </row>
    <row r="114" spans="1:31" s="51" customFormat="1" ht="11.5" x14ac:dyDescent="0.25">
      <c r="A114" s="51">
        <f>'FY2016 RPDC '!A112</f>
        <v>109</v>
      </c>
      <c r="B114" s="51">
        <f>'FY2016 RPDC '!B112</f>
        <v>2007</v>
      </c>
      <c r="C114" s="51">
        <f>'FY2016 RPDC '!C112</f>
        <v>2007</v>
      </c>
      <c r="D114" s="56" t="str">
        <f>'FY2016 RPDC '!D112</f>
        <v>ELDORA-NEW PROVIDENCE</v>
      </c>
      <c r="E114" s="97">
        <f>'FY2016 RPDC '!J112</f>
        <v>641</v>
      </c>
      <c r="F114" s="87">
        <f>'FY2016 RPDC '!K112</f>
        <v>6446</v>
      </c>
      <c r="G114" s="87">
        <f>'FY2016 RPDC '!L112</f>
        <v>4131886</v>
      </c>
      <c r="H114" s="87">
        <f>'FY2016 RPDC '!M112</f>
        <v>0</v>
      </c>
      <c r="I114" s="88">
        <f>'FY2016 RPDC '!N112</f>
        <v>4131886</v>
      </c>
      <c r="J114" s="59">
        <v>-170607</v>
      </c>
      <c r="K114" s="58">
        <v>0</v>
      </c>
      <c r="L114" s="57">
        <v>747141</v>
      </c>
      <c r="M114" s="201">
        <v>0</v>
      </c>
      <c r="N114" s="57">
        <f>RealAuthFY10!N114</f>
        <v>14131.6</v>
      </c>
      <c r="O114" s="201">
        <f>RealAuthFY10!O114</f>
        <v>0</v>
      </c>
      <c r="P114" s="59">
        <v>0</v>
      </c>
      <c r="Q114" s="59">
        <v>91774.8</v>
      </c>
      <c r="R114" s="58">
        <f t="shared" si="7"/>
        <v>361825.27</v>
      </c>
      <c r="S114" s="59">
        <f t="shared" si="8"/>
        <v>40280.439999999995</v>
      </c>
      <c r="T114" s="58">
        <f t="shared" si="9"/>
        <v>43145.709999999992</v>
      </c>
      <c r="U114" s="59">
        <f t="shared" si="10"/>
        <v>5259577.82</v>
      </c>
      <c r="V114" s="206"/>
      <c r="W114" s="210">
        <v>553.4</v>
      </c>
      <c r="X114" s="211">
        <v>269506</v>
      </c>
      <c r="Y114" s="212">
        <f t="shared" si="11"/>
        <v>564.47</v>
      </c>
      <c r="Z114" s="213">
        <v>61.61</v>
      </c>
      <c r="AA114" s="58">
        <v>30004</v>
      </c>
      <c r="AB114" s="212">
        <f t="shared" si="12"/>
        <v>62.839999999999996</v>
      </c>
      <c r="AC114" s="214">
        <v>65.989999999999995</v>
      </c>
      <c r="AD114" s="213">
        <v>32137</v>
      </c>
      <c r="AE114" s="212">
        <f t="shared" si="13"/>
        <v>67.309999999999988</v>
      </c>
    </row>
    <row r="115" spans="1:31" s="51" customFormat="1" ht="11.5" x14ac:dyDescent="0.25">
      <c r="A115" s="51">
        <f>'FY2016 RPDC '!A113</f>
        <v>111</v>
      </c>
      <c r="B115" s="51">
        <f>'FY2016 RPDC '!B113</f>
        <v>2088</v>
      </c>
      <c r="C115" s="51">
        <f>'FY2016 RPDC '!C113</f>
        <v>2088</v>
      </c>
      <c r="D115" s="56" t="str">
        <f>'FY2016 RPDC '!D113</f>
        <v>EMMETSBURG</v>
      </c>
      <c r="E115" s="97">
        <f>'FY2016 RPDC '!J113</f>
        <v>647.5</v>
      </c>
      <c r="F115" s="87">
        <f>'FY2016 RPDC '!K113</f>
        <v>6569</v>
      </c>
      <c r="G115" s="87">
        <f>'FY2016 RPDC '!L113</f>
        <v>4253427.5</v>
      </c>
      <c r="H115" s="87">
        <f>'FY2016 RPDC '!M113</f>
        <v>129813.9299999997</v>
      </c>
      <c r="I115" s="88">
        <f>'FY2016 RPDC '!N113</f>
        <v>4383241.43</v>
      </c>
      <c r="J115" s="59">
        <v>-230025.30000000002</v>
      </c>
      <c r="K115" s="58">
        <v>-753024</v>
      </c>
      <c r="L115" s="57">
        <v>147075</v>
      </c>
      <c r="M115" s="201">
        <v>506526.3</v>
      </c>
      <c r="N115" s="57">
        <f>RealAuthFY10!N115</f>
        <v>97652.24</v>
      </c>
      <c r="O115" s="201">
        <f>RealAuthFY10!O115</f>
        <v>0</v>
      </c>
      <c r="P115" s="59">
        <v>7765.56</v>
      </c>
      <c r="Q115" s="59">
        <v>134132.4</v>
      </c>
      <c r="R115" s="58">
        <f t="shared" si="7"/>
        <v>347409.64999999997</v>
      </c>
      <c r="S115" s="59">
        <f t="shared" si="8"/>
        <v>40617.674999999996</v>
      </c>
      <c r="T115" s="58">
        <f t="shared" si="9"/>
        <v>39756.500000000007</v>
      </c>
      <c r="U115" s="59">
        <f t="shared" si="10"/>
        <v>4721127.4550000001</v>
      </c>
      <c r="V115" s="206"/>
      <c r="W115" s="210">
        <v>526.02</v>
      </c>
      <c r="X115" s="211">
        <v>338652</v>
      </c>
      <c r="Y115" s="212">
        <f t="shared" si="11"/>
        <v>536.54</v>
      </c>
      <c r="Z115" s="213">
        <v>61.5</v>
      </c>
      <c r="AA115" s="58">
        <v>39594</v>
      </c>
      <c r="AB115" s="212">
        <f t="shared" si="12"/>
        <v>62.73</v>
      </c>
      <c r="AC115" s="214">
        <v>60.2</v>
      </c>
      <c r="AD115" s="213">
        <v>38757</v>
      </c>
      <c r="AE115" s="212">
        <f t="shared" si="13"/>
        <v>61.400000000000006</v>
      </c>
    </row>
    <row r="116" spans="1:31" s="51" customFormat="1" ht="11.5" x14ac:dyDescent="0.25">
      <c r="A116" s="51" t="e">
        <f>'FY2016 RPDC '!#REF!</f>
        <v>#REF!</v>
      </c>
      <c r="B116" s="51" t="e">
        <f>'FY2016 RPDC '!#REF!</f>
        <v>#REF!</v>
      </c>
      <c r="C116" s="51" t="e">
        <f>'FY2016 RPDC '!#REF!</f>
        <v>#REF!</v>
      </c>
      <c r="D116" s="60" t="e">
        <f>'FY2016 RPDC '!#REF!</f>
        <v>#REF!</v>
      </c>
      <c r="E116" s="100" t="e">
        <f>'FY2016 RPDC '!#REF!</f>
        <v>#REF!</v>
      </c>
      <c r="F116" s="89" t="e">
        <f>'FY2016 RPDC '!#REF!</f>
        <v>#REF!</v>
      </c>
      <c r="G116" s="89" t="e">
        <f>'FY2016 RPDC '!#REF!</f>
        <v>#REF!</v>
      </c>
      <c r="H116" s="89" t="e">
        <f>'FY2016 RPDC '!#REF!</f>
        <v>#REF!</v>
      </c>
      <c r="I116" s="90" t="e">
        <f>'FY2016 RPDC '!#REF!</f>
        <v>#REF!</v>
      </c>
      <c r="J116" s="63">
        <v>-60500</v>
      </c>
      <c r="K116" s="62">
        <v>-12100</v>
      </c>
      <c r="L116" s="61">
        <v>102850</v>
      </c>
      <c r="M116" s="220">
        <v>0</v>
      </c>
      <c r="N116" s="61">
        <f>RealAuthFY10!N116</f>
        <v>54661.350000000006</v>
      </c>
      <c r="O116" s="220">
        <f>RealAuthFY10!O116</f>
        <v>0</v>
      </c>
      <c r="P116" s="63">
        <v>0</v>
      </c>
      <c r="Q116" s="63">
        <v>0</v>
      </c>
      <c r="R116" s="62" t="e">
        <f t="shared" si="7"/>
        <v>#REF!</v>
      </c>
      <c r="S116" s="63" t="e">
        <f t="shared" si="8"/>
        <v>#REF!</v>
      </c>
      <c r="T116" s="62" t="e">
        <f t="shared" si="9"/>
        <v>#REF!</v>
      </c>
      <c r="U116" s="63" t="e">
        <f t="shared" si="10"/>
        <v>#REF!</v>
      </c>
      <c r="V116" s="221"/>
      <c r="W116" s="222">
        <v>577.96</v>
      </c>
      <c r="X116" s="223">
        <v>150790</v>
      </c>
      <c r="Y116" s="224">
        <f t="shared" si="11"/>
        <v>589.52</v>
      </c>
      <c r="Z116" s="225">
        <v>63.15</v>
      </c>
      <c r="AA116" s="62">
        <v>16476</v>
      </c>
      <c r="AB116" s="224">
        <f t="shared" si="12"/>
        <v>64.41</v>
      </c>
      <c r="AC116" s="226">
        <v>62.31</v>
      </c>
      <c r="AD116" s="225">
        <v>16257</v>
      </c>
      <c r="AE116" s="224">
        <f t="shared" si="13"/>
        <v>63.56</v>
      </c>
    </row>
    <row r="117" spans="1:31" s="51" customFormat="1" ht="11.5" x14ac:dyDescent="0.25">
      <c r="A117" s="51">
        <f>'FY2016 RPDC '!A114</f>
        <v>112</v>
      </c>
      <c r="B117" s="51">
        <f>'FY2016 RPDC '!B114</f>
        <v>2097</v>
      </c>
      <c r="C117" s="51">
        <f>'FY2016 RPDC '!C114</f>
        <v>2097</v>
      </c>
      <c r="D117" s="56" t="str">
        <f>'FY2016 RPDC '!D114</f>
        <v>ENGLISH VALLEYS</v>
      </c>
      <c r="E117" s="97">
        <f>'FY2016 RPDC '!J114</f>
        <v>456.7</v>
      </c>
      <c r="F117" s="87">
        <f>'FY2016 RPDC '!K114</f>
        <v>6519</v>
      </c>
      <c r="G117" s="87">
        <f>'FY2016 RPDC '!L114</f>
        <v>2977227.3</v>
      </c>
      <c r="H117" s="87">
        <f>'FY2016 RPDC '!M114</f>
        <v>6527.8300000000745</v>
      </c>
      <c r="I117" s="88">
        <f>'FY2016 RPDC '!N114</f>
        <v>2983755.13</v>
      </c>
      <c r="J117" s="59">
        <v>-156156</v>
      </c>
      <c r="K117" s="58">
        <v>-12012</v>
      </c>
      <c r="L117" s="57">
        <v>606606</v>
      </c>
      <c r="M117" s="201">
        <v>0</v>
      </c>
      <c r="N117" s="57">
        <f>RealAuthFY10!N117</f>
        <v>52606.63</v>
      </c>
      <c r="O117" s="201">
        <f>RealAuthFY10!O117</f>
        <v>0</v>
      </c>
      <c r="P117" s="59">
        <v>2642.64</v>
      </c>
      <c r="Q117" s="59">
        <v>0</v>
      </c>
      <c r="R117" s="58">
        <f t="shared" si="7"/>
        <v>346271</v>
      </c>
      <c r="S117" s="59">
        <f t="shared" si="8"/>
        <v>40691</v>
      </c>
      <c r="T117" s="58">
        <f t="shared" si="9"/>
        <v>41290</v>
      </c>
      <c r="U117" s="59">
        <f t="shared" si="10"/>
        <v>3905694.4</v>
      </c>
      <c r="V117" s="206"/>
      <c r="W117" s="210">
        <v>497.73</v>
      </c>
      <c r="X117" s="211">
        <v>346271</v>
      </c>
      <c r="Y117" s="212">
        <f t="shared" si="11"/>
        <v>507.68</v>
      </c>
      <c r="Z117" s="213">
        <v>58.49</v>
      </c>
      <c r="AA117" s="58">
        <v>40691</v>
      </c>
      <c r="AB117" s="212">
        <f t="shared" si="12"/>
        <v>59.660000000000004</v>
      </c>
      <c r="AC117" s="214">
        <v>59.35</v>
      </c>
      <c r="AD117" s="213">
        <v>41290</v>
      </c>
      <c r="AE117" s="212">
        <f t="shared" si="13"/>
        <v>60.54</v>
      </c>
    </row>
    <row r="118" spans="1:31" s="51" customFormat="1" ht="11.5" x14ac:dyDescent="0.25">
      <c r="A118" s="51">
        <f>'FY2016 RPDC '!A115</f>
        <v>113</v>
      </c>
      <c r="B118" s="51">
        <f>'FY2016 RPDC '!B115</f>
        <v>2113</v>
      </c>
      <c r="C118" s="51">
        <f>'FY2016 RPDC '!C115</f>
        <v>2113</v>
      </c>
      <c r="D118" s="56" t="str">
        <f>'FY2016 RPDC '!D115</f>
        <v>ESSEX</v>
      </c>
      <c r="E118" s="97">
        <f>'FY2016 RPDC '!J115</f>
        <v>222.2</v>
      </c>
      <c r="F118" s="87">
        <f>'FY2016 RPDC '!K115</f>
        <v>6446</v>
      </c>
      <c r="G118" s="87">
        <f>'FY2016 RPDC '!L115</f>
        <v>1432301.2</v>
      </c>
      <c r="H118" s="87">
        <f>'FY2016 RPDC '!M115</f>
        <v>90242.489999999991</v>
      </c>
      <c r="I118" s="88">
        <f>'FY2016 RPDC '!N115</f>
        <v>1522543.69</v>
      </c>
      <c r="J118" s="59">
        <v>-329962.39999999997</v>
      </c>
      <c r="K118" s="58">
        <v>-5956</v>
      </c>
      <c r="L118" s="57">
        <v>184636</v>
      </c>
      <c r="M118" s="201">
        <v>0</v>
      </c>
      <c r="N118" s="57">
        <f>RealAuthFY10!N118</f>
        <v>18691.2</v>
      </c>
      <c r="O118" s="201">
        <f>RealAuthFY10!O118</f>
        <v>46728</v>
      </c>
      <c r="P118" s="59">
        <v>0</v>
      </c>
      <c r="Q118" s="59">
        <v>100060.8</v>
      </c>
      <c r="R118" s="58">
        <f t="shared" si="7"/>
        <v>320637</v>
      </c>
      <c r="S118" s="59">
        <f t="shared" si="8"/>
        <v>33476</v>
      </c>
      <c r="T118" s="58">
        <f t="shared" si="9"/>
        <v>34023</v>
      </c>
      <c r="U118" s="59">
        <f t="shared" si="10"/>
        <v>1924877.29</v>
      </c>
      <c r="V118" s="206"/>
      <c r="W118" s="210">
        <v>597.20000000000005</v>
      </c>
      <c r="X118" s="211">
        <v>320637</v>
      </c>
      <c r="Y118" s="212">
        <f t="shared" si="11"/>
        <v>609.1400000000001</v>
      </c>
      <c r="Z118" s="213">
        <v>62.35</v>
      </c>
      <c r="AA118" s="58">
        <v>33476</v>
      </c>
      <c r="AB118" s="212">
        <f t="shared" si="12"/>
        <v>63.6</v>
      </c>
      <c r="AC118" s="214">
        <v>63.37</v>
      </c>
      <c r="AD118" s="213">
        <v>34023</v>
      </c>
      <c r="AE118" s="212">
        <f t="shared" si="13"/>
        <v>64.64</v>
      </c>
    </row>
    <row r="119" spans="1:31" s="51" customFormat="1" ht="11.5" x14ac:dyDescent="0.25">
      <c r="A119" s="51">
        <f>'FY2016 RPDC '!A116</f>
        <v>114</v>
      </c>
      <c r="B119" s="51">
        <f>'FY2016 RPDC '!B116</f>
        <v>2124</v>
      </c>
      <c r="C119" s="51">
        <f>'FY2016 RPDC '!C116</f>
        <v>2124</v>
      </c>
      <c r="D119" s="56" t="str">
        <f>'FY2016 RPDC '!D116</f>
        <v>ESTHERVILLE-LINCOLN CENTRAL</v>
      </c>
      <c r="E119" s="97">
        <f>'FY2016 RPDC '!J116</f>
        <v>1390.5</v>
      </c>
      <c r="F119" s="87">
        <f>'FY2016 RPDC '!K116</f>
        <v>6464</v>
      </c>
      <c r="G119" s="87">
        <f>'FY2016 RPDC '!L116</f>
        <v>8988192</v>
      </c>
      <c r="H119" s="87">
        <f>'FY2016 RPDC '!M116</f>
        <v>0</v>
      </c>
      <c r="I119" s="88">
        <f>'FY2016 RPDC '!N116</f>
        <v>8988192</v>
      </c>
      <c r="J119" s="59">
        <v>-144133.5</v>
      </c>
      <c r="K119" s="58">
        <v>-29415</v>
      </c>
      <c r="L119" s="57">
        <v>152958</v>
      </c>
      <c r="M119" s="201">
        <v>5883</v>
      </c>
      <c r="N119" s="57">
        <f>RealAuthFY10!N119</f>
        <v>0</v>
      </c>
      <c r="O119" s="201">
        <f>RealAuthFY10!O119</f>
        <v>0</v>
      </c>
      <c r="P119" s="59">
        <v>0</v>
      </c>
      <c r="Q119" s="59">
        <v>0</v>
      </c>
      <c r="R119" s="58">
        <f t="shared" si="7"/>
        <v>822160.93499999994</v>
      </c>
      <c r="S119" s="59">
        <f t="shared" si="8"/>
        <v>77784.570000000007</v>
      </c>
      <c r="T119" s="58">
        <f t="shared" si="9"/>
        <v>119777.67</v>
      </c>
      <c r="U119" s="59">
        <f t="shared" si="10"/>
        <v>9993207.6750000007</v>
      </c>
      <c r="V119" s="206"/>
      <c r="W119" s="210">
        <v>579.67999999999995</v>
      </c>
      <c r="X119" s="211">
        <v>144340</v>
      </c>
      <c r="Y119" s="212">
        <f t="shared" si="11"/>
        <v>591.27</v>
      </c>
      <c r="Z119" s="213">
        <v>54.84</v>
      </c>
      <c r="AA119" s="58">
        <v>13655</v>
      </c>
      <c r="AB119" s="212">
        <f t="shared" si="12"/>
        <v>55.940000000000005</v>
      </c>
      <c r="AC119" s="214">
        <v>84.45</v>
      </c>
      <c r="AD119" s="213">
        <v>21028</v>
      </c>
      <c r="AE119" s="212">
        <f t="shared" si="13"/>
        <v>86.14</v>
      </c>
    </row>
    <row r="120" spans="1:31" s="51" customFormat="1" ht="11.5" x14ac:dyDescent="0.25">
      <c r="A120" s="51">
        <f>'FY2016 RPDC '!A117</f>
        <v>115</v>
      </c>
      <c r="B120" s="51">
        <f>'FY2016 RPDC '!B117</f>
        <v>2151</v>
      </c>
      <c r="C120" s="51">
        <f>'FY2016 RPDC '!C117</f>
        <v>2151</v>
      </c>
      <c r="D120" s="56" t="str">
        <f>'FY2016 RPDC '!D117</f>
        <v>EXIRA-ELK HORN-KIMBALLTON</v>
      </c>
      <c r="E120" s="97">
        <f>'FY2016 RPDC '!J117</f>
        <v>414</v>
      </c>
      <c r="F120" s="87">
        <f>'FY2016 RPDC '!K117</f>
        <v>6530</v>
      </c>
      <c r="G120" s="87">
        <f>'FY2016 RPDC '!L117</f>
        <v>2703420</v>
      </c>
      <c r="H120" s="87">
        <f>'FY2016 RPDC '!M117</f>
        <v>138856.35000000009</v>
      </c>
      <c r="I120" s="88">
        <f>'FY2016 RPDC '!N117</f>
        <v>2842276.35</v>
      </c>
      <c r="J120" s="59">
        <v>-295050</v>
      </c>
      <c r="K120" s="58">
        <v>-29505</v>
      </c>
      <c r="L120" s="57">
        <v>194733</v>
      </c>
      <c r="M120" s="201">
        <v>94416</v>
      </c>
      <c r="N120" s="57">
        <f>RealAuthFY10!N120</f>
        <v>11051.26</v>
      </c>
      <c r="O120" s="201">
        <f>RealAuthFY10!O120</f>
        <v>0</v>
      </c>
      <c r="P120" s="59">
        <v>61016.34</v>
      </c>
      <c r="Q120" s="59">
        <v>332816.39999999997</v>
      </c>
      <c r="R120" s="58">
        <f t="shared" si="7"/>
        <v>681206</v>
      </c>
      <c r="S120" s="59">
        <f t="shared" si="8"/>
        <v>76171</v>
      </c>
      <c r="T120" s="58">
        <f t="shared" si="9"/>
        <v>87154</v>
      </c>
      <c r="U120" s="59">
        <f t="shared" si="10"/>
        <v>4056285.3499999996</v>
      </c>
      <c r="V120" s="206"/>
      <c r="W120" s="210">
        <v>503.59</v>
      </c>
      <c r="X120" s="211">
        <v>681206</v>
      </c>
      <c r="Y120" s="212">
        <f t="shared" si="11"/>
        <v>513.66</v>
      </c>
      <c r="Z120" s="213">
        <v>56.31</v>
      </c>
      <c r="AA120" s="58">
        <v>76171</v>
      </c>
      <c r="AB120" s="212">
        <f t="shared" si="12"/>
        <v>57.440000000000005</v>
      </c>
      <c r="AC120" s="214">
        <v>64.430000000000007</v>
      </c>
      <c r="AD120" s="213">
        <v>87154</v>
      </c>
      <c r="AE120" s="212">
        <f t="shared" si="13"/>
        <v>65.720000000000013</v>
      </c>
    </row>
    <row r="121" spans="1:31" s="51" customFormat="1" ht="11.5" x14ac:dyDescent="0.25">
      <c r="A121" s="51">
        <f>'FY2016 RPDC '!A118</f>
        <v>116</v>
      </c>
      <c r="B121" s="51">
        <f>'FY2016 RPDC '!B118</f>
        <v>2169</v>
      </c>
      <c r="C121" s="51">
        <f>'FY2016 RPDC '!C118</f>
        <v>2169</v>
      </c>
      <c r="D121" s="60" t="str">
        <f>'FY2016 RPDC '!D118</f>
        <v>FAIRFIELD</v>
      </c>
      <c r="E121" s="100">
        <f>'FY2016 RPDC '!J118</f>
        <v>1657.7</v>
      </c>
      <c r="F121" s="89">
        <f>'FY2016 RPDC '!K118</f>
        <v>6446</v>
      </c>
      <c r="G121" s="89">
        <f>'FY2016 RPDC '!L118</f>
        <v>10685534.200000001</v>
      </c>
      <c r="H121" s="89">
        <f>'FY2016 RPDC '!M118</f>
        <v>0</v>
      </c>
      <c r="I121" s="90">
        <f>'FY2016 RPDC '!N118</f>
        <v>10685534.200000001</v>
      </c>
      <c r="J121" s="63">
        <v>-252969</v>
      </c>
      <c r="K121" s="62">
        <v>-29415</v>
      </c>
      <c r="L121" s="61">
        <v>37062.9</v>
      </c>
      <c r="M121" s="220">
        <v>0</v>
      </c>
      <c r="N121" s="61">
        <f>RealAuthFY10!N121</f>
        <v>59295.039999999994</v>
      </c>
      <c r="O121" s="220">
        <f>RealAuthFY10!O121</f>
        <v>0</v>
      </c>
      <c r="P121" s="63">
        <v>0</v>
      </c>
      <c r="Q121" s="63">
        <v>0</v>
      </c>
      <c r="R121" s="62">
        <f t="shared" si="7"/>
        <v>997968.554</v>
      </c>
      <c r="S121" s="63">
        <f t="shared" si="8"/>
        <v>99180.191000000006</v>
      </c>
      <c r="T121" s="62">
        <f t="shared" si="9"/>
        <v>87791.792000000001</v>
      </c>
      <c r="U121" s="63">
        <f t="shared" si="10"/>
        <v>11684448.676999999</v>
      </c>
      <c r="V121" s="221"/>
      <c r="W121" s="222">
        <v>590.22</v>
      </c>
      <c r="X121" s="223">
        <v>162960</v>
      </c>
      <c r="Y121" s="224">
        <f t="shared" si="11"/>
        <v>602.02</v>
      </c>
      <c r="Z121" s="225">
        <v>58.66</v>
      </c>
      <c r="AA121" s="62">
        <v>16196</v>
      </c>
      <c r="AB121" s="224">
        <f t="shared" si="12"/>
        <v>59.83</v>
      </c>
      <c r="AC121" s="226">
        <v>51.92</v>
      </c>
      <c r="AD121" s="225">
        <v>14335</v>
      </c>
      <c r="AE121" s="224">
        <f t="shared" si="13"/>
        <v>52.96</v>
      </c>
    </row>
    <row r="122" spans="1:31" s="51" customFormat="1" ht="11.5" x14ac:dyDescent="0.25">
      <c r="A122" s="51">
        <f>'FY2016 RPDC '!A119</f>
        <v>117</v>
      </c>
      <c r="B122" s="51">
        <f>'FY2016 RPDC '!B119</f>
        <v>2205</v>
      </c>
      <c r="C122" s="51">
        <f>'FY2016 RPDC '!C119</f>
        <v>2205</v>
      </c>
      <c r="D122" s="56" t="str">
        <f>'FY2016 RPDC '!D119</f>
        <v>FARRAGUT</v>
      </c>
      <c r="E122" s="97">
        <f>'FY2016 RPDC '!J119</f>
        <v>200</v>
      </c>
      <c r="F122" s="87">
        <f>'FY2016 RPDC '!K119</f>
        <v>6532</v>
      </c>
      <c r="G122" s="87">
        <f>'FY2016 RPDC '!L119</f>
        <v>1306400</v>
      </c>
      <c r="H122" s="87">
        <f>'FY2016 RPDC '!M119</f>
        <v>0</v>
      </c>
      <c r="I122" s="88">
        <f>'FY2016 RPDC '!N119</f>
        <v>1306400</v>
      </c>
      <c r="J122" s="59">
        <v>-474169.8</v>
      </c>
      <c r="K122" s="58">
        <v>-82362</v>
      </c>
      <c r="L122" s="57">
        <v>538882.79999999993</v>
      </c>
      <c r="M122" s="201">
        <v>0</v>
      </c>
      <c r="N122" s="57">
        <f>RealAuthFY10!N122</f>
        <v>25206.16</v>
      </c>
      <c r="O122" s="201">
        <f>RealAuthFY10!O122</f>
        <v>0</v>
      </c>
      <c r="P122" s="59">
        <v>22002.420000000002</v>
      </c>
      <c r="Q122" s="59">
        <v>0</v>
      </c>
      <c r="R122" s="58">
        <f t="shared" si="7"/>
        <v>925159</v>
      </c>
      <c r="S122" s="59">
        <f t="shared" si="8"/>
        <v>95519</v>
      </c>
      <c r="T122" s="58">
        <f t="shared" si="9"/>
        <v>104988</v>
      </c>
      <c r="U122" s="59">
        <f t="shared" si="10"/>
        <v>2461625.58</v>
      </c>
      <c r="V122" s="206"/>
      <c r="W122" s="210">
        <v>513.91999999999996</v>
      </c>
      <c r="X122" s="211">
        <v>925159</v>
      </c>
      <c r="Y122" s="212">
        <f t="shared" si="11"/>
        <v>524.19999999999993</v>
      </c>
      <c r="Z122" s="213">
        <v>53.06</v>
      </c>
      <c r="AA122" s="58">
        <v>95519</v>
      </c>
      <c r="AB122" s="212">
        <f t="shared" si="12"/>
        <v>54.120000000000005</v>
      </c>
      <c r="AC122" s="214">
        <v>58.32</v>
      </c>
      <c r="AD122" s="213">
        <v>104988</v>
      </c>
      <c r="AE122" s="212">
        <f t="shared" si="13"/>
        <v>59.49</v>
      </c>
    </row>
    <row r="123" spans="1:31" s="51" customFormat="1" ht="11.5" x14ac:dyDescent="0.25">
      <c r="A123" s="51">
        <f>'FY2016 RPDC '!A120</f>
        <v>118</v>
      </c>
      <c r="B123" s="51">
        <f>'FY2016 RPDC '!B120</f>
        <v>2295</v>
      </c>
      <c r="C123" s="51">
        <f>'FY2016 RPDC '!C120</f>
        <v>2295</v>
      </c>
      <c r="D123" s="56" t="str">
        <f>'FY2016 RPDC '!D120</f>
        <v>FOREST CITY</v>
      </c>
      <c r="E123" s="97">
        <f>'FY2016 RPDC '!J120</f>
        <v>1098.2</v>
      </c>
      <c r="F123" s="87">
        <f>'FY2016 RPDC '!K120</f>
        <v>6453</v>
      </c>
      <c r="G123" s="87">
        <f>'FY2016 RPDC '!L120</f>
        <v>7086684.6000000006</v>
      </c>
      <c r="H123" s="87">
        <f>'FY2016 RPDC '!M120</f>
        <v>28476.539999999106</v>
      </c>
      <c r="I123" s="88">
        <f>'FY2016 RPDC '!N120</f>
        <v>7115161.1399999997</v>
      </c>
      <c r="J123" s="59">
        <v>-310388</v>
      </c>
      <c r="K123" s="58">
        <v>0</v>
      </c>
      <c r="L123" s="57">
        <v>95504</v>
      </c>
      <c r="M123" s="201">
        <v>5969</v>
      </c>
      <c r="N123" s="57">
        <f>RealAuthFY10!N123</f>
        <v>20313.38</v>
      </c>
      <c r="O123" s="201">
        <f>RealAuthFY10!O123</f>
        <v>58540</v>
      </c>
      <c r="P123" s="59">
        <v>0</v>
      </c>
      <c r="Q123" s="59">
        <v>0</v>
      </c>
      <c r="R123" s="58">
        <f t="shared" si="7"/>
        <v>635780.92600000009</v>
      </c>
      <c r="S123" s="59">
        <f t="shared" si="8"/>
        <v>69603.916000000012</v>
      </c>
      <c r="T123" s="58">
        <f t="shared" si="9"/>
        <v>60829.298000000003</v>
      </c>
      <c r="U123" s="59">
        <f t="shared" si="10"/>
        <v>7751313.6600000001</v>
      </c>
      <c r="V123" s="206"/>
      <c r="W123" s="210">
        <v>567.58000000000004</v>
      </c>
      <c r="X123" s="211">
        <v>149501</v>
      </c>
      <c r="Y123" s="212">
        <f t="shared" si="11"/>
        <v>578.93000000000006</v>
      </c>
      <c r="Z123" s="213">
        <v>62.14</v>
      </c>
      <c r="AA123" s="58">
        <v>16368</v>
      </c>
      <c r="AB123" s="212">
        <f t="shared" si="12"/>
        <v>63.38</v>
      </c>
      <c r="AC123" s="214">
        <v>54.3</v>
      </c>
      <c r="AD123" s="213">
        <v>14303</v>
      </c>
      <c r="AE123" s="212">
        <f t="shared" si="13"/>
        <v>55.39</v>
      </c>
    </row>
    <row r="124" spans="1:31" s="51" customFormat="1" ht="11.5" x14ac:dyDescent="0.25">
      <c r="A124" s="51">
        <f>'FY2016 RPDC '!A121</f>
        <v>119</v>
      </c>
      <c r="B124" s="51">
        <f>'FY2016 RPDC '!B121</f>
        <v>2313</v>
      </c>
      <c r="C124" s="51">
        <f>'FY2016 RPDC '!C121</f>
        <v>2313</v>
      </c>
      <c r="D124" s="56" t="str">
        <f>'FY2016 RPDC '!D121</f>
        <v>FORT DODGE</v>
      </c>
      <c r="E124" s="97">
        <f>'FY2016 RPDC '!J121</f>
        <v>3767.1</v>
      </c>
      <c r="F124" s="87">
        <f>'FY2016 RPDC '!K121</f>
        <v>6473</v>
      </c>
      <c r="G124" s="87">
        <f>'FY2016 RPDC '!L121</f>
        <v>24384438.300000001</v>
      </c>
      <c r="H124" s="87">
        <f>'FY2016 RPDC '!M121</f>
        <v>0</v>
      </c>
      <c r="I124" s="88">
        <f>'FY2016 RPDC '!N121</f>
        <v>24384438.300000001</v>
      </c>
      <c r="J124" s="59">
        <v>-267088.2</v>
      </c>
      <c r="K124" s="58">
        <v>-11766</v>
      </c>
      <c r="L124" s="57">
        <v>523587</v>
      </c>
      <c r="M124" s="201">
        <v>70596</v>
      </c>
      <c r="N124" s="57">
        <f>RealAuthFY10!N124</f>
        <v>232277.36000000002</v>
      </c>
      <c r="O124" s="201">
        <f>RealAuthFY10!O124</f>
        <v>0</v>
      </c>
      <c r="P124" s="59">
        <v>3882.78</v>
      </c>
      <c r="Q124" s="59">
        <v>204728.4</v>
      </c>
      <c r="R124" s="58">
        <f t="shared" si="7"/>
        <v>2029977.1769999999</v>
      </c>
      <c r="S124" s="59">
        <f t="shared" si="8"/>
        <v>241132.07100000003</v>
      </c>
      <c r="T124" s="58">
        <f t="shared" si="9"/>
        <v>228587.628</v>
      </c>
      <c r="U124" s="59">
        <f t="shared" si="10"/>
        <v>27640352.515999999</v>
      </c>
      <c r="V124" s="206"/>
      <c r="W124" s="210">
        <v>528.29999999999995</v>
      </c>
      <c r="X124" s="211">
        <v>656624</v>
      </c>
      <c r="Y124" s="212">
        <f t="shared" si="11"/>
        <v>538.87</v>
      </c>
      <c r="Z124" s="213">
        <v>62.75</v>
      </c>
      <c r="AA124" s="58">
        <v>77992</v>
      </c>
      <c r="AB124" s="212">
        <f t="shared" si="12"/>
        <v>64.010000000000005</v>
      </c>
      <c r="AC124" s="214">
        <v>59.49</v>
      </c>
      <c r="AD124" s="213">
        <v>73940</v>
      </c>
      <c r="AE124" s="212">
        <f t="shared" si="13"/>
        <v>60.68</v>
      </c>
    </row>
    <row r="125" spans="1:31" s="51" customFormat="1" ht="11.5" x14ac:dyDescent="0.25">
      <c r="A125" s="51">
        <f>'FY2016 RPDC '!A122</f>
        <v>120</v>
      </c>
      <c r="B125" s="51">
        <f>'FY2016 RPDC '!B122</f>
        <v>2322</v>
      </c>
      <c r="C125" s="51">
        <f>'FY2016 RPDC '!C122</f>
        <v>2322</v>
      </c>
      <c r="D125" s="56" t="str">
        <f>'FY2016 RPDC '!D122</f>
        <v>FORT MADISON</v>
      </c>
      <c r="E125" s="97">
        <f>'FY2016 RPDC '!J122</f>
        <v>2255.4</v>
      </c>
      <c r="F125" s="87">
        <f>'FY2016 RPDC '!K122</f>
        <v>6446</v>
      </c>
      <c r="G125" s="87">
        <f>'FY2016 RPDC '!L122</f>
        <v>14538308.4</v>
      </c>
      <c r="H125" s="87">
        <f>'FY2016 RPDC '!M122</f>
        <v>0</v>
      </c>
      <c r="I125" s="88">
        <f>'FY2016 RPDC '!N122</f>
        <v>14538308.4</v>
      </c>
      <c r="J125" s="59">
        <v>-1021248.0000000001</v>
      </c>
      <c r="K125" s="58">
        <v>-224580</v>
      </c>
      <c r="L125" s="57">
        <v>555540</v>
      </c>
      <c r="M125" s="201">
        <v>189120</v>
      </c>
      <c r="N125" s="57">
        <f>RealAuthFY10!N125</f>
        <v>119145.2</v>
      </c>
      <c r="O125" s="201">
        <f>RealAuthFY10!O125</f>
        <v>0</v>
      </c>
      <c r="P125" s="59">
        <v>22103.4</v>
      </c>
      <c r="Q125" s="59">
        <v>744660</v>
      </c>
      <c r="R125" s="58">
        <f t="shared" si="7"/>
        <v>2013859</v>
      </c>
      <c r="S125" s="59">
        <f t="shared" si="8"/>
        <v>235333</v>
      </c>
      <c r="T125" s="58">
        <f t="shared" si="9"/>
        <v>268607</v>
      </c>
      <c r="U125" s="59">
        <f t="shared" si="10"/>
        <v>17440848</v>
      </c>
      <c r="V125" s="206"/>
      <c r="W125" s="210">
        <v>509</v>
      </c>
      <c r="X125" s="211">
        <v>2013859</v>
      </c>
      <c r="Y125" s="212">
        <f t="shared" si="11"/>
        <v>519.17999999999995</v>
      </c>
      <c r="Z125" s="213">
        <v>59.48</v>
      </c>
      <c r="AA125" s="58">
        <v>235333</v>
      </c>
      <c r="AB125" s="212">
        <f t="shared" si="12"/>
        <v>60.669999999999995</v>
      </c>
      <c r="AC125" s="214">
        <v>67.89</v>
      </c>
      <c r="AD125" s="213">
        <v>268607</v>
      </c>
      <c r="AE125" s="212">
        <f t="shared" si="13"/>
        <v>69.25</v>
      </c>
    </row>
    <row r="126" spans="1:31" s="51" customFormat="1" ht="11.5" x14ac:dyDescent="0.25">
      <c r="A126" s="51">
        <f>'FY2016 RPDC '!A123</f>
        <v>122</v>
      </c>
      <c r="B126" s="51">
        <f>'FY2016 RPDC '!B123</f>
        <v>2369</v>
      </c>
      <c r="C126" s="51">
        <f>'FY2016 RPDC '!C123</f>
        <v>2369</v>
      </c>
      <c r="D126" s="60" t="str">
        <f>'FY2016 RPDC '!D123</f>
        <v>FREMONT-MILLS</v>
      </c>
      <c r="E126" s="100">
        <f>'FY2016 RPDC '!J123</f>
        <v>468</v>
      </c>
      <c r="F126" s="89">
        <f>'FY2016 RPDC '!K123</f>
        <v>6446</v>
      </c>
      <c r="G126" s="89">
        <f>'FY2016 RPDC '!L123</f>
        <v>3016728</v>
      </c>
      <c r="H126" s="89">
        <f>'FY2016 RPDC '!M123</f>
        <v>0</v>
      </c>
      <c r="I126" s="90">
        <f>'FY2016 RPDC '!N123</f>
        <v>3016728</v>
      </c>
      <c r="J126" s="63">
        <v>-1114828.5</v>
      </c>
      <c r="K126" s="62">
        <v>-35298</v>
      </c>
      <c r="L126" s="61">
        <v>147075</v>
      </c>
      <c r="M126" s="220">
        <v>41181</v>
      </c>
      <c r="N126" s="61">
        <f>RealAuthFY10!N126</f>
        <v>83520.639999999999</v>
      </c>
      <c r="O126" s="220">
        <f>RealAuthFY10!O126</f>
        <v>0</v>
      </c>
      <c r="P126" s="63">
        <v>1294.26</v>
      </c>
      <c r="Q126" s="63">
        <v>0</v>
      </c>
      <c r="R126" s="62">
        <f t="shared" si="7"/>
        <v>1150095</v>
      </c>
      <c r="S126" s="63">
        <f t="shared" si="8"/>
        <v>128638</v>
      </c>
      <c r="T126" s="62">
        <f t="shared" si="9"/>
        <v>144076</v>
      </c>
      <c r="U126" s="63">
        <f t="shared" si="10"/>
        <v>3562481.4</v>
      </c>
      <c r="V126" s="221"/>
      <c r="W126" s="222">
        <v>470.81</v>
      </c>
      <c r="X126" s="223">
        <v>1150095</v>
      </c>
      <c r="Y126" s="224">
        <f t="shared" si="11"/>
        <v>480.23</v>
      </c>
      <c r="Z126" s="225">
        <v>52.66</v>
      </c>
      <c r="AA126" s="62">
        <v>128638</v>
      </c>
      <c r="AB126" s="224">
        <f t="shared" si="12"/>
        <v>53.709999999999994</v>
      </c>
      <c r="AC126" s="226">
        <v>58.98</v>
      </c>
      <c r="AD126" s="225">
        <v>144076</v>
      </c>
      <c r="AE126" s="224">
        <f t="shared" si="13"/>
        <v>60.16</v>
      </c>
    </row>
    <row r="127" spans="1:31" s="51" customFormat="1" ht="11.5" x14ac:dyDescent="0.25">
      <c r="A127" s="51" t="e">
        <f>'FY2016 RPDC '!#REF!</f>
        <v>#REF!</v>
      </c>
      <c r="B127" s="51" t="e">
        <f>'FY2016 RPDC '!#REF!</f>
        <v>#REF!</v>
      </c>
      <c r="C127" s="51" t="e">
        <f>'FY2016 RPDC '!#REF!</f>
        <v>#REF!</v>
      </c>
      <c r="D127" s="56" t="e">
        <f>'FY2016 RPDC '!#REF!</f>
        <v>#REF!</v>
      </c>
      <c r="E127" s="97" t="e">
        <f>'FY2016 RPDC '!#REF!</f>
        <v>#REF!</v>
      </c>
      <c r="F127" s="87" t="e">
        <f>'FY2016 RPDC '!#REF!</f>
        <v>#REF!</v>
      </c>
      <c r="G127" s="87" t="e">
        <f>'FY2016 RPDC '!#REF!</f>
        <v>#REF!</v>
      </c>
      <c r="H127" s="87" t="e">
        <f>'FY2016 RPDC '!#REF!</f>
        <v>#REF!</v>
      </c>
      <c r="I127" s="88" t="e">
        <f>'FY2016 RPDC '!#REF!</f>
        <v>#REF!</v>
      </c>
      <c r="J127" s="59">
        <v>-88245</v>
      </c>
      <c r="K127" s="58">
        <v>-441225</v>
      </c>
      <c r="L127" s="57">
        <v>88245</v>
      </c>
      <c r="M127" s="201">
        <v>664779</v>
      </c>
      <c r="N127" s="57">
        <f>RealAuthFY10!N127</f>
        <v>55142.080000000002</v>
      </c>
      <c r="O127" s="201">
        <f>RealAuthFY10!O127</f>
        <v>49374.080000000002</v>
      </c>
      <c r="P127" s="59">
        <v>2588.52</v>
      </c>
      <c r="Q127" s="59">
        <v>0</v>
      </c>
      <c r="R127" s="58" t="e">
        <f t="shared" si="7"/>
        <v>#REF!</v>
      </c>
      <c r="S127" s="59" t="e">
        <f t="shared" si="8"/>
        <v>#REF!</v>
      </c>
      <c r="T127" s="58" t="e">
        <f t="shared" si="9"/>
        <v>#REF!</v>
      </c>
      <c r="U127" s="59" t="e">
        <f t="shared" si="10"/>
        <v>#REF!</v>
      </c>
      <c r="V127" s="206"/>
      <c r="W127" s="210">
        <v>550.23</v>
      </c>
      <c r="X127" s="211">
        <v>145261</v>
      </c>
      <c r="Y127" s="212">
        <f t="shared" si="11"/>
        <v>561.23</v>
      </c>
      <c r="Z127" s="213">
        <v>70.930000000000007</v>
      </c>
      <c r="AA127" s="58">
        <v>18726</v>
      </c>
      <c r="AB127" s="212">
        <f t="shared" si="12"/>
        <v>72.350000000000009</v>
      </c>
      <c r="AC127" s="214">
        <v>57.81</v>
      </c>
      <c r="AD127" s="213">
        <v>15262</v>
      </c>
      <c r="AE127" s="212">
        <f t="shared" si="13"/>
        <v>58.97</v>
      </c>
    </row>
    <row r="128" spans="1:31" s="51" customFormat="1" ht="11.5" x14ac:dyDescent="0.25">
      <c r="A128" s="51">
        <f>'FY2016 RPDC '!A124</f>
        <v>123</v>
      </c>
      <c r="B128" s="51">
        <f>'FY2016 RPDC '!B124</f>
        <v>2376</v>
      </c>
      <c r="C128" s="51">
        <f>'FY2016 RPDC '!C124</f>
        <v>2376</v>
      </c>
      <c r="D128" s="56" t="str">
        <f>'FY2016 RPDC '!D124</f>
        <v>GALVA-HOLSTEIN</v>
      </c>
      <c r="E128" s="97">
        <f>'FY2016 RPDC '!J124</f>
        <v>424</v>
      </c>
      <c r="F128" s="87">
        <f>'FY2016 RPDC '!K124</f>
        <v>6477</v>
      </c>
      <c r="G128" s="87">
        <f>'FY2016 RPDC '!L124</f>
        <v>2746248</v>
      </c>
      <c r="H128" s="87">
        <f>'FY2016 RPDC '!M124</f>
        <v>254226.66999999993</v>
      </c>
      <c r="I128" s="88">
        <f>'FY2016 RPDC '!N124</f>
        <v>3000474.67</v>
      </c>
      <c r="J128" s="59">
        <v>-144721.80000000002</v>
      </c>
      <c r="K128" s="58">
        <v>-252969</v>
      </c>
      <c r="L128" s="57">
        <v>35298</v>
      </c>
      <c r="M128" s="201">
        <v>0</v>
      </c>
      <c r="N128" s="57">
        <f>RealAuthFY10!N128</f>
        <v>27167.279999999999</v>
      </c>
      <c r="O128" s="201">
        <f>RealAuthFY10!O128</f>
        <v>0</v>
      </c>
      <c r="P128" s="59">
        <v>0</v>
      </c>
      <c r="Q128" s="59">
        <v>0</v>
      </c>
      <c r="R128" s="58">
        <f t="shared" si="7"/>
        <v>205945.28</v>
      </c>
      <c r="S128" s="59">
        <f t="shared" si="8"/>
        <v>17367.039999999997</v>
      </c>
      <c r="T128" s="58">
        <f t="shared" si="9"/>
        <v>30943.52</v>
      </c>
      <c r="U128" s="59">
        <f t="shared" si="10"/>
        <v>2919504.9899999998</v>
      </c>
      <c r="V128" s="206"/>
      <c r="W128" s="210">
        <v>476.2</v>
      </c>
      <c r="X128" s="211">
        <v>100669</v>
      </c>
      <c r="Y128" s="212">
        <f t="shared" si="11"/>
        <v>485.71999999999997</v>
      </c>
      <c r="Z128" s="213">
        <v>40.159999999999997</v>
      </c>
      <c r="AA128" s="58">
        <v>8490</v>
      </c>
      <c r="AB128" s="212">
        <f t="shared" si="12"/>
        <v>40.959999999999994</v>
      </c>
      <c r="AC128" s="214">
        <v>71.55</v>
      </c>
      <c r="AD128" s="213">
        <v>15126</v>
      </c>
      <c r="AE128" s="212">
        <f t="shared" si="13"/>
        <v>72.98</v>
      </c>
    </row>
    <row r="129" spans="1:31" s="51" customFormat="1" ht="11.5" x14ac:dyDescent="0.25">
      <c r="A129" s="51">
        <f>'FY2016 RPDC '!A125</f>
        <v>124</v>
      </c>
      <c r="B129" s="51">
        <f>'FY2016 RPDC '!B125</f>
        <v>2403</v>
      </c>
      <c r="C129" s="51">
        <f>'FY2016 RPDC '!C125</f>
        <v>2403</v>
      </c>
      <c r="D129" s="56" t="str">
        <f>'FY2016 RPDC '!D125</f>
        <v>GARNER-HAYFIELD-VENTURA</v>
      </c>
      <c r="E129" s="97">
        <f>'FY2016 RPDC '!J125</f>
        <v>954.6</v>
      </c>
      <c r="F129" s="87">
        <f>'FY2016 RPDC '!K125</f>
        <v>6446</v>
      </c>
      <c r="G129" s="87">
        <f>'FY2016 RPDC '!L125</f>
        <v>6153351.6000000006</v>
      </c>
      <c r="H129" s="87">
        <f>'FY2016 RPDC '!M125</f>
        <v>395426.78999999911</v>
      </c>
      <c r="I129" s="88">
        <f>'FY2016 RPDC '!N125</f>
        <v>6548778.3899999997</v>
      </c>
      <c r="J129" s="59">
        <v>-200022</v>
      </c>
      <c r="K129" s="58">
        <v>-29415</v>
      </c>
      <c r="L129" s="57">
        <v>205905</v>
      </c>
      <c r="M129" s="201">
        <v>0</v>
      </c>
      <c r="N129" s="57">
        <f>RealAuthFY10!N129</f>
        <v>0</v>
      </c>
      <c r="O129" s="201">
        <f>RealAuthFY10!O129</f>
        <v>0</v>
      </c>
      <c r="P129" s="59">
        <v>0</v>
      </c>
      <c r="Q129" s="59">
        <v>0</v>
      </c>
      <c r="R129" s="58">
        <f t="shared" si="7"/>
        <v>485146.81200000003</v>
      </c>
      <c r="S129" s="59">
        <f t="shared" si="8"/>
        <v>45830.345999999998</v>
      </c>
      <c r="T129" s="58">
        <f t="shared" si="9"/>
        <v>62879.502000000008</v>
      </c>
      <c r="U129" s="59">
        <f t="shared" si="10"/>
        <v>7119103.0499999998</v>
      </c>
      <c r="V129" s="206"/>
      <c r="W129" s="210">
        <v>498.25</v>
      </c>
      <c r="X129" s="211">
        <v>233679</v>
      </c>
      <c r="Y129" s="212">
        <f t="shared" si="11"/>
        <v>508.22</v>
      </c>
      <c r="Z129" s="213">
        <v>47.07</v>
      </c>
      <c r="AA129" s="58">
        <v>22076</v>
      </c>
      <c r="AB129" s="212">
        <f t="shared" si="12"/>
        <v>48.01</v>
      </c>
      <c r="AC129" s="214">
        <v>64.58</v>
      </c>
      <c r="AD129" s="213">
        <v>30288</v>
      </c>
      <c r="AE129" s="212">
        <f t="shared" si="13"/>
        <v>65.87</v>
      </c>
    </row>
    <row r="130" spans="1:31" s="51" customFormat="1" ht="11.5" x14ac:dyDescent="0.25">
      <c r="A130" s="51">
        <f>'FY2016 RPDC '!A126</f>
        <v>125</v>
      </c>
      <c r="B130" s="51">
        <f>'FY2016 RPDC '!B126</f>
        <v>2457</v>
      </c>
      <c r="C130" s="51">
        <f>'FY2016 RPDC '!C126</f>
        <v>2457</v>
      </c>
      <c r="D130" s="56" t="str">
        <f>'FY2016 RPDC '!D126</f>
        <v>GEORGE - LITTLE ROCK</v>
      </c>
      <c r="E130" s="97">
        <f>'FY2016 RPDC '!J126</f>
        <v>453.1</v>
      </c>
      <c r="F130" s="87">
        <f>'FY2016 RPDC '!K126</f>
        <v>6446</v>
      </c>
      <c r="G130" s="87">
        <f>'FY2016 RPDC '!L126</f>
        <v>2920682.6</v>
      </c>
      <c r="H130" s="87">
        <f>'FY2016 RPDC '!M126</f>
        <v>0</v>
      </c>
      <c r="I130" s="88">
        <f>'FY2016 RPDC '!N126</f>
        <v>2920682.6</v>
      </c>
      <c r="J130" s="59">
        <v>-81613.2</v>
      </c>
      <c r="K130" s="58">
        <v>-17742</v>
      </c>
      <c r="L130" s="57">
        <v>171506</v>
      </c>
      <c r="M130" s="201">
        <v>11828</v>
      </c>
      <c r="N130" s="57">
        <f>RealAuthFY10!N130</f>
        <v>13453.679999999998</v>
      </c>
      <c r="O130" s="201">
        <f>RealAuthFY10!O130</f>
        <v>46392</v>
      </c>
      <c r="P130" s="59">
        <v>0</v>
      </c>
      <c r="Q130" s="59">
        <v>0</v>
      </c>
      <c r="R130" s="58">
        <f t="shared" si="7"/>
        <v>251864.69700000001</v>
      </c>
      <c r="S130" s="59">
        <f t="shared" si="8"/>
        <v>25817.637999999999</v>
      </c>
      <c r="T130" s="58">
        <f t="shared" si="9"/>
        <v>26755.555</v>
      </c>
      <c r="U130" s="59">
        <f t="shared" si="10"/>
        <v>3368944.97</v>
      </c>
      <c r="V130" s="206"/>
      <c r="W130" s="210">
        <v>544.97</v>
      </c>
      <c r="X130" s="211">
        <v>246980</v>
      </c>
      <c r="Y130" s="212">
        <f t="shared" si="11"/>
        <v>555.87</v>
      </c>
      <c r="Z130" s="213">
        <v>55.86</v>
      </c>
      <c r="AA130" s="58">
        <v>25316</v>
      </c>
      <c r="AB130" s="212">
        <f t="shared" si="12"/>
        <v>56.98</v>
      </c>
      <c r="AC130" s="214">
        <v>57.89</v>
      </c>
      <c r="AD130" s="213">
        <v>26236</v>
      </c>
      <c r="AE130" s="212">
        <f t="shared" si="13"/>
        <v>59.05</v>
      </c>
    </row>
    <row r="131" spans="1:31" s="51" customFormat="1" ht="11.5" x14ac:dyDescent="0.25">
      <c r="A131" s="51">
        <f>'FY2016 RPDC '!A127</f>
        <v>126</v>
      </c>
      <c r="B131" s="51">
        <f>'FY2016 RPDC '!B127</f>
        <v>2466</v>
      </c>
      <c r="C131" s="51">
        <f>'FY2016 RPDC '!C127</f>
        <v>2466</v>
      </c>
      <c r="D131" s="60" t="str">
        <f>'FY2016 RPDC '!D127</f>
        <v>GILBERT</v>
      </c>
      <c r="E131" s="100">
        <f>'FY2016 RPDC '!J127</f>
        <v>1344.7</v>
      </c>
      <c r="F131" s="89">
        <f>'FY2016 RPDC '!K127</f>
        <v>6446</v>
      </c>
      <c r="G131" s="89">
        <f>'FY2016 RPDC '!L127</f>
        <v>8667936.2000000011</v>
      </c>
      <c r="H131" s="89">
        <f>'FY2016 RPDC '!M127</f>
        <v>0</v>
      </c>
      <c r="I131" s="90">
        <f>'FY2016 RPDC '!N127</f>
        <v>8667936.2000000011</v>
      </c>
      <c r="J131" s="63">
        <v>-164724</v>
      </c>
      <c r="K131" s="62">
        <v>-29415</v>
      </c>
      <c r="L131" s="61">
        <v>507702.89999999997</v>
      </c>
      <c r="M131" s="220">
        <v>0</v>
      </c>
      <c r="N131" s="61">
        <f>RealAuthFY10!N131</f>
        <v>34665.68</v>
      </c>
      <c r="O131" s="220">
        <f>RealAuthFY10!O131</f>
        <v>0</v>
      </c>
      <c r="P131" s="63">
        <v>5177.04</v>
      </c>
      <c r="Q131" s="63">
        <v>165900.6</v>
      </c>
      <c r="R131" s="62">
        <f t="shared" si="7"/>
        <v>719387.60600000003</v>
      </c>
      <c r="S131" s="63">
        <f t="shared" si="8"/>
        <v>79458.323000000004</v>
      </c>
      <c r="T131" s="62">
        <f t="shared" si="9"/>
        <v>85025.381000000008</v>
      </c>
      <c r="U131" s="63">
        <f t="shared" si="10"/>
        <v>10071114.73</v>
      </c>
      <c r="V131" s="221"/>
      <c r="W131" s="222">
        <v>524.49</v>
      </c>
      <c r="X131" s="223">
        <v>393472</v>
      </c>
      <c r="Y131" s="224">
        <f t="shared" si="11"/>
        <v>534.98</v>
      </c>
      <c r="Z131" s="225">
        <v>57.93</v>
      </c>
      <c r="AA131" s="62">
        <v>43459</v>
      </c>
      <c r="AB131" s="224">
        <f t="shared" si="12"/>
        <v>59.089999999999996</v>
      </c>
      <c r="AC131" s="226">
        <v>61.99</v>
      </c>
      <c r="AD131" s="225">
        <v>46505</v>
      </c>
      <c r="AE131" s="224">
        <f t="shared" si="13"/>
        <v>63.230000000000004</v>
      </c>
    </row>
    <row r="132" spans="1:31" s="51" customFormat="1" ht="11.5" x14ac:dyDescent="0.25">
      <c r="A132" s="51">
        <f>'FY2016 RPDC '!A128</f>
        <v>127</v>
      </c>
      <c r="B132" s="51">
        <f>'FY2016 RPDC '!B128</f>
        <v>2493</v>
      </c>
      <c r="C132" s="51">
        <f>'FY2016 RPDC '!C128</f>
        <v>2493</v>
      </c>
      <c r="D132" s="56" t="str">
        <f>'FY2016 RPDC '!D128</f>
        <v>GILMORE CITY-BRADGATE</v>
      </c>
      <c r="E132" s="97">
        <f>'FY2016 RPDC '!J128</f>
        <v>106</v>
      </c>
      <c r="F132" s="87">
        <f>'FY2016 RPDC '!K128</f>
        <v>6613</v>
      </c>
      <c r="G132" s="87">
        <f>'FY2016 RPDC '!L128</f>
        <v>700978</v>
      </c>
      <c r="H132" s="87">
        <f>'FY2016 RPDC '!M128</f>
        <v>38034.959999999963</v>
      </c>
      <c r="I132" s="88">
        <f>'FY2016 RPDC '!N128</f>
        <v>739012.96</v>
      </c>
      <c r="J132" s="59">
        <v>-164724</v>
      </c>
      <c r="K132" s="58">
        <v>-5883</v>
      </c>
      <c r="L132" s="57">
        <v>58830</v>
      </c>
      <c r="M132" s="201">
        <v>11766</v>
      </c>
      <c r="N132" s="57">
        <f>RealAuthFY10!N132</f>
        <v>14708.4</v>
      </c>
      <c r="O132" s="201">
        <f>RealAuthFY10!O132</f>
        <v>57680</v>
      </c>
      <c r="P132" s="59">
        <v>2588.52</v>
      </c>
      <c r="Q132" s="59">
        <v>116483.40000000001</v>
      </c>
      <c r="R132" s="58">
        <f t="shared" si="7"/>
        <v>254759</v>
      </c>
      <c r="S132" s="59">
        <f t="shared" si="8"/>
        <v>28234</v>
      </c>
      <c r="T132" s="58">
        <f t="shared" si="9"/>
        <v>28430</v>
      </c>
      <c r="U132" s="59">
        <f t="shared" si="10"/>
        <v>1141885.28</v>
      </c>
      <c r="V132" s="206"/>
      <c r="W132" s="210">
        <v>521.62</v>
      </c>
      <c r="X132" s="211">
        <v>254759</v>
      </c>
      <c r="Y132" s="212">
        <f t="shared" si="11"/>
        <v>532.04999999999995</v>
      </c>
      <c r="Z132" s="213">
        <v>57.81</v>
      </c>
      <c r="AA132" s="58">
        <v>28234</v>
      </c>
      <c r="AB132" s="212">
        <f t="shared" si="12"/>
        <v>58.97</v>
      </c>
      <c r="AC132" s="214">
        <v>58.21</v>
      </c>
      <c r="AD132" s="213">
        <v>28430</v>
      </c>
      <c r="AE132" s="212">
        <f t="shared" si="13"/>
        <v>59.37</v>
      </c>
    </row>
    <row r="133" spans="1:31" s="51" customFormat="1" ht="11.5" x14ac:dyDescent="0.25">
      <c r="A133" s="51">
        <f>'FY2016 RPDC '!A129</f>
        <v>128</v>
      </c>
      <c r="B133" s="51">
        <f>'FY2016 RPDC '!B129</f>
        <v>2502</v>
      </c>
      <c r="C133" s="51">
        <f>'FY2016 RPDC '!C129</f>
        <v>2502</v>
      </c>
      <c r="D133" s="56" t="str">
        <f>'FY2016 RPDC '!D129</f>
        <v>GLADBROOK-REINBECK</v>
      </c>
      <c r="E133" s="97">
        <f>'FY2016 RPDC '!J129</f>
        <v>593.1</v>
      </c>
      <c r="F133" s="87">
        <f>'FY2016 RPDC '!K129</f>
        <v>6546</v>
      </c>
      <c r="G133" s="87">
        <f>'FY2016 RPDC '!L129</f>
        <v>3882432.6</v>
      </c>
      <c r="H133" s="87">
        <f>'FY2016 RPDC '!M129</f>
        <v>45759.39000000013</v>
      </c>
      <c r="I133" s="88">
        <f>'FY2016 RPDC '!N129</f>
        <v>3928191.99</v>
      </c>
      <c r="J133" s="59">
        <v>-926572.5</v>
      </c>
      <c r="K133" s="58">
        <v>-23532</v>
      </c>
      <c r="L133" s="57">
        <v>1152479.7</v>
      </c>
      <c r="M133" s="201">
        <v>11766</v>
      </c>
      <c r="N133" s="57">
        <f>RealAuthFY10!N133</f>
        <v>33569.760000000002</v>
      </c>
      <c r="O133" s="201">
        <f>RealAuthFY10!O133</f>
        <v>0</v>
      </c>
      <c r="P133" s="59">
        <v>16825.38</v>
      </c>
      <c r="Q133" s="59">
        <v>0</v>
      </c>
      <c r="R133" s="58">
        <f t="shared" si="7"/>
        <v>534485</v>
      </c>
      <c r="S133" s="59">
        <f t="shared" si="8"/>
        <v>59012</v>
      </c>
      <c r="T133" s="58">
        <f t="shared" si="9"/>
        <v>49016</v>
      </c>
      <c r="U133" s="59">
        <f t="shared" si="10"/>
        <v>4835241.33</v>
      </c>
      <c r="V133" s="206"/>
      <c r="W133" s="210">
        <v>466.27</v>
      </c>
      <c r="X133" s="211">
        <v>534485</v>
      </c>
      <c r="Y133" s="212">
        <f t="shared" si="11"/>
        <v>475.59999999999997</v>
      </c>
      <c r="Z133" s="213">
        <v>51.48</v>
      </c>
      <c r="AA133" s="58">
        <v>59012</v>
      </c>
      <c r="AB133" s="212">
        <f t="shared" si="12"/>
        <v>52.51</v>
      </c>
      <c r="AC133" s="214">
        <v>42.76</v>
      </c>
      <c r="AD133" s="213">
        <v>49016</v>
      </c>
      <c r="AE133" s="212">
        <f t="shared" si="13"/>
        <v>43.62</v>
      </c>
    </row>
    <row r="134" spans="1:31" s="51" customFormat="1" ht="11.5" x14ac:dyDescent="0.25">
      <c r="A134" s="51">
        <f>'FY2016 RPDC '!A130</f>
        <v>129</v>
      </c>
      <c r="B134" s="51">
        <f>'FY2016 RPDC '!B130</f>
        <v>2511</v>
      </c>
      <c r="C134" s="51">
        <f>'FY2016 RPDC '!C130</f>
        <v>2511</v>
      </c>
      <c r="D134" s="56" t="str">
        <f>'FY2016 RPDC '!D130</f>
        <v>GLENWOOD</v>
      </c>
      <c r="E134" s="97">
        <f>'FY2016 RPDC '!J130</f>
        <v>1960</v>
      </c>
      <c r="F134" s="87">
        <f>'FY2016 RPDC '!K130</f>
        <v>6446</v>
      </c>
      <c r="G134" s="87">
        <f>'FY2016 RPDC '!L130</f>
        <v>12634160</v>
      </c>
      <c r="H134" s="87">
        <f>'FY2016 RPDC '!M130</f>
        <v>0</v>
      </c>
      <c r="I134" s="88">
        <f>'FY2016 RPDC '!N130</f>
        <v>12634160</v>
      </c>
      <c r="J134" s="59">
        <v>-102850</v>
      </c>
      <c r="K134" s="58">
        <v>-242000</v>
      </c>
      <c r="L134" s="57">
        <v>18150</v>
      </c>
      <c r="M134" s="201">
        <v>369050</v>
      </c>
      <c r="N134" s="57">
        <f>RealAuthFY10!N134</f>
        <v>7003.2999999999993</v>
      </c>
      <c r="O134" s="201">
        <f>RealAuthFY10!O134</f>
        <v>0</v>
      </c>
      <c r="P134" s="59">
        <v>3993</v>
      </c>
      <c r="Q134" s="59">
        <v>29040</v>
      </c>
      <c r="R134" s="58">
        <f t="shared" si="7"/>
        <v>1142719.2</v>
      </c>
      <c r="S134" s="59">
        <f t="shared" si="8"/>
        <v>135710.39999999999</v>
      </c>
      <c r="T134" s="58">
        <f t="shared" si="9"/>
        <v>85358.000000000015</v>
      </c>
      <c r="U134" s="59">
        <f t="shared" si="10"/>
        <v>14080333.9</v>
      </c>
      <c r="V134" s="206"/>
      <c r="W134" s="210">
        <v>571.59</v>
      </c>
      <c r="X134" s="211">
        <v>84024</v>
      </c>
      <c r="Y134" s="212">
        <f t="shared" si="11"/>
        <v>583.02</v>
      </c>
      <c r="Z134" s="213">
        <v>67.88</v>
      </c>
      <c r="AA134" s="58">
        <v>9978</v>
      </c>
      <c r="AB134" s="212">
        <f t="shared" si="12"/>
        <v>69.239999999999995</v>
      </c>
      <c r="AC134" s="214">
        <v>42.7</v>
      </c>
      <c r="AD134" s="213">
        <v>6277</v>
      </c>
      <c r="AE134" s="212">
        <f t="shared" si="13"/>
        <v>43.550000000000004</v>
      </c>
    </row>
    <row r="135" spans="1:31" s="51" customFormat="1" ht="11.5" x14ac:dyDescent="0.25">
      <c r="A135" s="51">
        <f>'FY2016 RPDC '!A131</f>
        <v>130</v>
      </c>
      <c r="B135" s="51">
        <f>'FY2016 RPDC '!B131</f>
        <v>2520</v>
      </c>
      <c r="C135" s="51">
        <f>'FY2016 RPDC '!C131</f>
        <v>2520</v>
      </c>
      <c r="D135" s="56" t="str">
        <f>'FY2016 RPDC '!D131</f>
        <v>GLIDDEN-RALSTON</v>
      </c>
      <c r="E135" s="97">
        <f>'FY2016 RPDC '!J131</f>
        <v>276</v>
      </c>
      <c r="F135" s="87">
        <f>'FY2016 RPDC '!K131</f>
        <v>6449</v>
      </c>
      <c r="G135" s="87">
        <f>'FY2016 RPDC '!L131</f>
        <v>1779924</v>
      </c>
      <c r="H135" s="87">
        <f>'FY2016 RPDC '!M131</f>
        <v>106784.28000000003</v>
      </c>
      <c r="I135" s="88">
        <f>'FY2016 RPDC '!N131</f>
        <v>1886708.28</v>
      </c>
      <c r="J135" s="59">
        <v>-402057.60000000003</v>
      </c>
      <c r="K135" s="58">
        <v>-29915</v>
      </c>
      <c r="L135" s="57">
        <v>83762</v>
      </c>
      <c r="M135" s="201">
        <v>17949</v>
      </c>
      <c r="N135" s="57">
        <f>RealAuthFY10!N135</f>
        <v>0</v>
      </c>
      <c r="O135" s="201">
        <f>RealAuthFY10!O135</f>
        <v>0</v>
      </c>
      <c r="P135" s="59">
        <v>0</v>
      </c>
      <c r="Q135" s="59">
        <v>0</v>
      </c>
      <c r="R135" s="58">
        <f t="shared" si="7"/>
        <v>345789</v>
      </c>
      <c r="S135" s="59">
        <f t="shared" si="8"/>
        <v>34634</v>
      </c>
      <c r="T135" s="58">
        <f t="shared" si="9"/>
        <v>31375</v>
      </c>
      <c r="U135" s="59">
        <f t="shared" si="10"/>
        <v>1968244.68</v>
      </c>
      <c r="V135" s="206"/>
      <c r="W135" s="210">
        <v>497.61</v>
      </c>
      <c r="X135" s="211">
        <v>345789</v>
      </c>
      <c r="Y135" s="212">
        <f t="shared" si="11"/>
        <v>507.56</v>
      </c>
      <c r="Z135" s="213">
        <v>49.84</v>
      </c>
      <c r="AA135" s="58">
        <v>34634</v>
      </c>
      <c r="AB135" s="212">
        <f t="shared" si="12"/>
        <v>50.84</v>
      </c>
      <c r="AC135" s="214">
        <v>45.15</v>
      </c>
      <c r="AD135" s="213">
        <v>31375</v>
      </c>
      <c r="AE135" s="212">
        <f t="shared" si="13"/>
        <v>46.05</v>
      </c>
    </row>
    <row r="136" spans="1:31" s="51" customFormat="1" ht="11.5" x14ac:dyDescent="0.25">
      <c r="A136" s="51">
        <f>'FY2016 RPDC '!A132</f>
        <v>131</v>
      </c>
      <c r="B136" s="51">
        <f>'FY2016 RPDC '!B132</f>
        <v>2682</v>
      </c>
      <c r="C136" s="51">
        <f>'FY2016 RPDC '!C132</f>
        <v>2682</v>
      </c>
      <c r="D136" s="60" t="str">
        <f>'FY2016 RPDC '!D132</f>
        <v>GMG</v>
      </c>
      <c r="E136" s="100">
        <f>'FY2016 RPDC '!J132</f>
        <v>304.5</v>
      </c>
      <c r="F136" s="89">
        <f>'FY2016 RPDC '!K132</f>
        <v>6446</v>
      </c>
      <c r="G136" s="89">
        <f>'FY2016 RPDC '!L132</f>
        <v>1962807</v>
      </c>
      <c r="H136" s="89">
        <f>'FY2016 RPDC '!M132</f>
        <v>68965.560000000056</v>
      </c>
      <c r="I136" s="90">
        <f>'FY2016 RPDC '!N132</f>
        <v>2031772.56</v>
      </c>
      <c r="J136" s="63">
        <v>-647130</v>
      </c>
      <c r="K136" s="62">
        <v>-35298</v>
      </c>
      <c r="L136" s="61">
        <v>364746</v>
      </c>
      <c r="M136" s="220">
        <v>252969</v>
      </c>
      <c r="N136" s="61">
        <f>RealAuthFY10!N136</f>
        <v>19495.84</v>
      </c>
      <c r="O136" s="220">
        <f>RealAuthFY10!O136</f>
        <v>0</v>
      </c>
      <c r="P136" s="63">
        <v>6471.3</v>
      </c>
      <c r="Q136" s="63">
        <v>0</v>
      </c>
      <c r="R136" s="62">
        <f t="shared" ref="R136:R199" si="14">IF(X136&gt;Y136*$E136,X136,Y136*$E136)</f>
        <v>1007031</v>
      </c>
      <c r="S136" s="63">
        <f t="shared" ref="S136:S199" si="15">IF(AA136&gt;AB136*$E136,AA136,AB136*$E136)</f>
        <v>108065</v>
      </c>
      <c r="T136" s="62">
        <f t="shared" ref="T136:T199" si="16">IF(AD136&gt;AE136*$E136,AD136,AE136*$E136)</f>
        <v>124723</v>
      </c>
      <c r="U136" s="63">
        <f t="shared" ref="U136:U199" si="17">SUM(I136:T136)</f>
        <v>3232845.7</v>
      </c>
      <c r="V136" s="221"/>
      <c r="W136" s="222">
        <v>472.74</v>
      </c>
      <c r="X136" s="223">
        <v>1007031</v>
      </c>
      <c r="Y136" s="224">
        <f t="shared" ref="Y136:Y199" si="18">ROUND(W136*R$5,2)+W136</f>
        <v>482.19</v>
      </c>
      <c r="Z136" s="225">
        <v>50.73</v>
      </c>
      <c r="AA136" s="62">
        <v>108065</v>
      </c>
      <c r="AB136" s="224">
        <f t="shared" ref="AB136:AB199" si="19">ROUND(Z136*S$5,2)+Z136</f>
        <v>51.739999999999995</v>
      </c>
      <c r="AC136" s="226">
        <v>58.55</v>
      </c>
      <c r="AD136" s="225">
        <v>124723</v>
      </c>
      <c r="AE136" s="224">
        <f t="shared" ref="AE136:AE199" si="20">ROUND(AC136*T$5,2)+AC136</f>
        <v>59.72</v>
      </c>
    </row>
    <row r="137" spans="1:31" s="51" customFormat="1" ht="11.5" x14ac:dyDescent="0.25">
      <c r="A137" s="51">
        <f>'FY2016 RPDC '!A133</f>
        <v>132</v>
      </c>
      <c r="B137" s="51">
        <f>'FY2016 RPDC '!B133</f>
        <v>2556</v>
      </c>
      <c r="C137" s="51">
        <f>'FY2016 RPDC '!C133</f>
        <v>2556</v>
      </c>
      <c r="D137" s="56" t="str">
        <f>'FY2016 RPDC '!D133</f>
        <v>GRAETTINGER - TERRIL</v>
      </c>
      <c r="E137" s="97">
        <f>'FY2016 RPDC '!J133</f>
        <v>366</v>
      </c>
      <c r="F137" s="87">
        <f>'FY2016 RPDC '!K133</f>
        <v>6461</v>
      </c>
      <c r="G137" s="87">
        <f>'FY2016 RPDC '!L133</f>
        <v>2364726</v>
      </c>
      <c r="H137" s="87">
        <f>'FY2016 RPDC '!M133</f>
        <v>0</v>
      </c>
      <c r="I137" s="88">
        <f>'FY2016 RPDC '!N133</f>
        <v>2364726</v>
      </c>
      <c r="J137" s="59">
        <v>-121251.6</v>
      </c>
      <c r="K137" s="58">
        <v>0</v>
      </c>
      <c r="L137" s="57">
        <v>306072</v>
      </c>
      <c r="M137" s="201">
        <v>0</v>
      </c>
      <c r="N137" s="57">
        <f>RealAuthFY10!N137</f>
        <v>46225.71</v>
      </c>
      <c r="O137" s="201">
        <f>RealAuthFY10!O137</f>
        <v>0</v>
      </c>
      <c r="P137" s="59">
        <v>0</v>
      </c>
      <c r="Q137" s="59">
        <v>74163.599999999991</v>
      </c>
      <c r="R137" s="58">
        <f t="shared" si="14"/>
        <v>205007.58</v>
      </c>
      <c r="S137" s="59">
        <f t="shared" si="15"/>
        <v>21462.240000000002</v>
      </c>
      <c r="T137" s="58">
        <f t="shared" si="16"/>
        <v>21718.44</v>
      </c>
      <c r="U137" s="59">
        <f t="shared" si="17"/>
        <v>2918123.97</v>
      </c>
      <c r="V137" s="206"/>
      <c r="W137" s="210">
        <v>549.15</v>
      </c>
      <c r="X137" s="211">
        <v>196486</v>
      </c>
      <c r="Y137" s="212">
        <f t="shared" si="18"/>
        <v>560.13</v>
      </c>
      <c r="Z137" s="213">
        <v>57.49</v>
      </c>
      <c r="AA137" s="58">
        <v>20570</v>
      </c>
      <c r="AB137" s="212">
        <f t="shared" si="19"/>
        <v>58.64</v>
      </c>
      <c r="AC137" s="214">
        <v>58.18</v>
      </c>
      <c r="AD137" s="213">
        <v>20817</v>
      </c>
      <c r="AE137" s="212">
        <f t="shared" si="20"/>
        <v>59.339999999999996</v>
      </c>
    </row>
    <row r="138" spans="1:31" s="51" customFormat="1" ht="11.5" x14ac:dyDescent="0.25">
      <c r="A138" s="51">
        <f>'FY2016 RPDC '!A134</f>
        <v>158</v>
      </c>
      <c r="B138" s="51">
        <f>'FY2016 RPDC '!B134</f>
        <v>3195</v>
      </c>
      <c r="C138" s="51">
        <f>'FY2016 RPDC '!C134</f>
        <v>3195</v>
      </c>
      <c r="D138" s="56" t="str">
        <f>'FY2016 RPDC '!D134</f>
        <v>GREENE COUNTY</v>
      </c>
      <c r="E138" s="97">
        <f>'FY2016 RPDC '!J134</f>
        <v>1284.4000000000001</v>
      </c>
      <c r="F138" s="87">
        <f>'FY2016 RPDC '!K134</f>
        <v>6520</v>
      </c>
      <c r="G138" s="87">
        <f>'FY2016 RPDC '!L134</f>
        <v>8374288.0000000009</v>
      </c>
      <c r="H138" s="87">
        <f>'FY2016 RPDC '!M134</f>
        <v>104197.39999999944</v>
      </c>
      <c r="I138" s="88">
        <f>'FY2016 RPDC '!N134</f>
        <v>8478485.4000000004</v>
      </c>
      <c r="J138" s="59">
        <v>-176490</v>
      </c>
      <c r="K138" s="58">
        <v>-35298</v>
      </c>
      <c r="L138" s="57">
        <v>905982</v>
      </c>
      <c r="M138" s="201">
        <v>0</v>
      </c>
      <c r="N138" s="57">
        <f>RealAuthFY10!N138</f>
        <v>5768</v>
      </c>
      <c r="O138" s="201">
        <f>RealAuthFY10!O138</f>
        <v>65870.559999999998</v>
      </c>
      <c r="P138" s="59">
        <v>0</v>
      </c>
      <c r="Q138" s="59">
        <v>95304.599999999991</v>
      </c>
      <c r="R138" s="58">
        <f t="shared" si="14"/>
        <v>779566.58</v>
      </c>
      <c r="S138" s="59">
        <f t="shared" si="15"/>
        <v>92746.524000000019</v>
      </c>
      <c r="T138" s="58">
        <f t="shared" si="16"/>
        <v>92078.635999999999</v>
      </c>
      <c r="U138" s="59">
        <f t="shared" si="17"/>
        <v>10304014.300000001</v>
      </c>
      <c r="V138" s="206"/>
      <c r="W138" s="210">
        <v>595.04999999999995</v>
      </c>
      <c r="X138" s="211">
        <v>211362</v>
      </c>
      <c r="Y138" s="212">
        <f t="shared" si="18"/>
        <v>606.94999999999993</v>
      </c>
      <c r="Z138" s="213">
        <v>70.790000000000006</v>
      </c>
      <c r="AA138" s="58">
        <v>25145</v>
      </c>
      <c r="AB138" s="212">
        <f t="shared" si="19"/>
        <v>72.210000000000008</v>
      </c>
      <c r="AC138" s="214">
        <v>70.28</v>
      </c>
      <c r="AD138" s="213">
        <v>24963</v>
      </c>
      <c r="AE138" s="212">
        <f t="shared" si="20"/>
        <v>71.69</v>
      </c>
    </row>
    <row r="139" spans="1:31" s="51" customFormat="1" ht="11.5" x14ac:dyDescent="0.25">
      <c r="A139" s="51">
        <f>'FY2016 RPDC '!A135</f>
        <v>133</v>
      </c>
      <c r="B139" s="51">
        <f>'FY2016 RPDC '!B135</f>
        <v>2709</v>
      </c>
      <c r="C139" s="51">
        <f>'FY2016 RPDC '!C135</f>
        <v>2709</v>
      </c>
      <c r="D139" s="56" t="str">
        <f>'FY2016 RPDC '!D135</f>
        <v>GRINNELL-NEWBURG</v>
      </c>
      <c r="E139" s="97">
        <f>'FY2016 RPDC '!J135</f>
        <v>1604.7</v>
      </c>
      <c r="F139" s="87">
        <f>'FY2016 RPDC '!K135</f>
        <v>6469</v>
      </c>
      <c r="G139" s="87">
        <f>'FY2016 RPDC '!L135</f>
        <v>10380804.300000001</v>
      </c>
      <c r="H139" s="87">
        <f>'FY2016 RPDC '!M135</f>
        <v>110304.05999999866</v>
      </c>
      <c r="I139" s="88">
        <f>'FY2016 RPDC '!N135</f>
        <v>10491108.359999999</v>
      </c>
      <c r="J139" s="59">
        <v>-135309</v>
      </c>
      <c r="K139" s="58">
        <v>-470640</v>
      </c>
      <c r="L139" s="57">
        <v>88245</v>
      </c>
      <c r="M139" s="201">
        <v>358863</v>
      </c>
      <c r="N139" s="57">
        <f>RealAuthFY10!N139</f>
        <v>44009.84</v>
      </c>
      <c r="O139" s="201">
        <f>RealAuthFY10!O139</f>
        <v>46144</v>
      </c>
      <c r="P139" s="59">
        <v>0</v>
      </c>
      <c r="Q139" s="59">
        <v>60006.6</v>
      </c>
      <c r="R139" s="58">
        <f t="shared" si="14"/>
        <v>882536.85900000005</v>
      </c>
      <c r="S139" s="59">
        <f t="shared" si="15"/>
        <v>85723.073999999993</v>
      </c>
      <c r="T139" s="58">
        <f t="shared" si="16"/>
        <v>100470.26700000001</v>
      </c>
      <c r="U139" s="59">
        <f t="shared" si="17"/>
        <v>11551157.999999998</v>
      </c>
      <c r="V139" s="206"/>
      <c r="W139" s="210">
        <v>539.19000000000005</v>
      </c>
      <c r="X139" s="211">
        <v>125631</v>
      </c>
      <c r="Y139" s="212">
        <f t="shared" si="18"/>
        <v>549.97</v>
      </c>
      <c r="Z139" s="213">
        <v>52.37</v>
      </c>
      <c r="AA139" s="58">
        <v>12202</v>
      </c>
      <c r="AB139" s="212">
        <f t="shared" si="19"/>
        <v>53.419999999999995</v>
      </c>
      <c r="AC139" s="214">
        <v>61.38</v>
      </c>
      <c r="AD139" s="213">
        <v>14302</v>
      </c>
      <c r="AE139" s="212">
        <f t="shared" si="20"/>
        <v>62.61</v>
      </c>
    </row>
    <row r="140" spans="1:31" s="51" customFormat="1" ht="11.5" x14ac:dyDescent="0.25">
      <c r="A140" s="51">
        <f>'FY2016 RPDC '!A136</f>
        <v>134</v>
      </c>
      <c r="B140" s="51">
        <f>'FY2016 RPDC '!B136</f>
        <v>2718</v>
      </c>
      <c r="C140" s="51">
        <f>'FY2016 RPDC '!C136</f>
        <v>2718</v>
      </c>
      <c r="D140" s="56" t="str">
        <f>'FY2016 RPDC '!D136</f>
        <v>GRISWOLD</v>
      </c>
      <c r="E140" s="97">
        <f>'FY2016 RPDC '!J136</f>
        <v>546.5</v>
      </c>
      <c r="F140" s="87">
        <f>'FY2016 RPDC '!K136</f>
        <v>6511</v>
      </c>
      <c r="G140" s="87">
        <f>'FY2016 RPDC '!L136</f>
        <v>3558261.5</v>
      </c>
      <c r="H140" s="87">
        <f>'FY2016 RPDC '!M136</f>
        <v>168747.58000000007</v>
      </c>
      <c r="I140" s="88">
        <f>'FY2016 RPDC '!N136</f>
        <v>3727009.08</v>
      </c>
      <c r="J140" s="59">
        <v>-66583</v>
      </c>
      <c r="K140" s="58">
        <v>-514505</v>
      </c>
      <c r="L140" s="57">
        <v>102901</v>
      </c>
      <c r="M140" s="201">
        <v>508452</v>
      </c>
      <c r="N140" s="57">
        <f>RealAuthFY10!N140</f>
        <v>62170.86</v>
      </c>
      <c r="O140" s="201">
        <f>RealAuthFY10!O140</f>
        <v>47504</v>
      </c>
      <c r="P140" s="59">
        <v>0</v>
      </c>
      <c r="Q140" s="59">
        <v>0</v>
      </c>
      <c r="R140" s="58">
        <f t="shared" si="14"/>
        <v>313887.74</v>
      </c>
      <c r="S140" s="59">
        <f t="shared" si="15"/>
        <v>37123.744999999995</v>
      </c>
      <c r="T140" s="58">
        <f t="shared" si="16"/>
        <v>32139.664999999997</v>
      </c>
      <c r="U140" s="59">
        <f t="shared" si="17"/>
        <v>4250100.09</v>
      </c>
      <c r="V140" s="206"/>
      <c r="W140" s="210">
        <v>563.1</v>
      </c>
      <c r="X140" s="211">
        <v>161047</v>
      </c>
      <c r="Y140" s="212">
        <f t="shared" si="18"/>
        <v>574.36</v>
      </c>
      <c r="Z140" s="213">
        <v>66.599999999999994</v>
      </c>
      <c r="AA140" s="58">
        <v>19048</v>
      </c>
      <c r="AB140" s="212">
        <f t="shared" si="19"/>
        <v>67.929999999999993</v>
      </c>
      <c r="AC140" s="214">
        <v>57.66</v>
      </c>
      <c r="AD140" s="213">
        <v>16491</v>
      </c>
      <c r="AE140" s="212">
        <f t="shared" si="20"/>
        <v>58.809999999999995</v>
      </c>
    </row>
    <row r="141" spans="1:31" s="51" customFormat="1" ht="11.5" x14ac:dyDescent="0.25">
      <c r="A141" s="51">
        <f>'FY2016 RPDC '!A137</f>
        <v>135</v>
      </c>
      <c r="B141" s="51">
        <f>'FY2016 RPDC '!B137</f>
        <v>2727</v>
      </c>
      <c r="C141" s="51">
        <f>'FY2016 RPDC '!C137</f>
        <v>2727</v>
      </c>
      <c r="D141" s="60" t="str">
        <f>'FY2016 RPDC '!D137</f>
        <v>GRUNDY CENTER</v>
      </c>
      <c r="E141" s="100">
        <f>'FY2016 RPDC '!J137</f>
        <v>607.1</v>
      </c>
      <c r="F141" s="89">
        <f>'FY2016 RPDC '!K137</f>
        <v>6446</v>
      </c>
      <c r="G141" s="89">
        <f>'FY2016 RPDC '!L137</f>
        <v>3913366.6</v>
      </c>
      <c r="H141" s="89">
        <f>'FY2016 RPDC '!M137</f>
        <v>103241.79999999981</v>
      </c>
      <c r="I141" s="90">
        <f>'FY2016 RPDC '!N137</f>
        <v>4016608.4</v>
      </c>
      <c r="J141" s="63">
        <v>-171864.6</v>
      </c>
      <c r="K141" s="62">
        <v>-76778</v>
      </c>
      <c r="L141" s="61">
        <v>336642</v>
      </c>
      <c r="M141" s="220">
        <v>17718</v>
      </c>
      <c r="N141" s="61">
        <f>RealAuthFY10!N141</f>
        <v>22932.36</v>
      </c>
      <c r="O141" s="220">
        <f>RealAuthFY10!O141</f>
        <v>0</v>
      </c>
      <c r="P141" s="63">
        <v>10394.56</v>
      </c>
      <c r="Q141" s="63">
        <v>0</v>
      </c>
      <c r="R141" s="62">
        <f t="shared" si="14"/>
        <v>833719</v>
      </c>
      <c r="S141" s="63">
        <f t="shared" si="15"/>
        <v>90645</v>
      </c>
      <c r="T141" s="62">
        <f t="shared" si="16"/>
        <v>101241</v>
      </c>
      <c r="U141" s="63">
        <f t="shared" si="17"/>
        <v>5181257.72</v>
      </c>
      <c r="V141" s="221"/>
      <c r="W141" s="222">
        <v>487.84</v>
      </c>
      <c r="X141" s="223">
        <v>833719</v>
      </c>
      <c r="Y141" s="224">
        <f t="shared" si="18"/>
        <v>497.59999999999997</v>
      </c>
      <c r="Z141" s="225">
        <v>53.04</v>
      </c>
      <c r="AA141" s="62">
        <v>90645</v>
      </c>
      <c r="AB141" s="224">
        <f t="shared" si="19"/>
        <v>54.1</v>
      </c>
      <c r="AC141" s="226">
        <v>59.24</v>
      </c>
      <c r="AD141" s="225">
        <v>101241</v>
      </c>
      <c r="AE141" s="224">
        <f t="shared" si="20"/>
        <v>60.42</v>
      </c>
    </row>
    <row r="142" spans="1:31" s="51" customFormat="1" ht="11.5" x14ac:dyDescent="0.25">
      <c r="A142" s="51">
        <f>'FY2016 RPDC '!A138</f>
        <v>136</v>
      </c>
      <c r="B142" s="51">
        <f>'FY2016 RPDC '!B138</f>
        <v>2754</v>
      </c>
      <c r="C142" s="51">
        <f>'FY2016 RPDC '!C138</f>
        <v>2754</v>
      </c>
      <c r="D142" s="56" t="str">
        <f>'FY2016 RPDC '!D138</f>
        <v>GUTHRIE CENTER</v>
      </c>
      <c r="E142" s="97">
        <f>'FY2016 RPDC '!J138</f>
        <v>455.6</v>
      </c>
      <c r="F142" s="87">
        <f>'FY2016 RPDC '!K138</f>
        <v>6470</v>
      </c>
      <c r="G142" s="87">
        <f>'FY2016 RPDC '!L138</f>
        <v>2947732</v>
      </c>
      <c r="H142" s="87">
        <f>'FY2016 RPDC '!M138</f>
        <v>58494.620000000112</v>
      </c>
      <c r="I142" s="88">
        <f>'FY2016 RPDC '!N138</f>
        <v>3006226.62</v>
      </c>
      <c r="J142" s="59">
        <v>-190930.80000000002</v>
      </c>
      <c r="K142" s="58">
        <v>-71376</v>
      </c>
      <c r="L142" s="57">
        <v>148700</v>
      </c>
      <c r="M142" s="201">
        <v>17844</v>
      </c>
      <c r="N142" s="57">
        <f>RealAuthFY10!N142</f>
        <v>56521.77</v>
      </c>
      <c r="O142" s="201">
        <f>RealAuthFY10!O142</f>
        <v>0</v>
      </c>
      <c r="P142" s="59">
        <v>0</v>
      </c>
      <c r="Q142" s="59">
        <v>89220</v>
      </c>
      <c r="R142" s="58">
        <f t="shared" si="14"/>
        <v>310562</v>
      </c>
      <c r="S142" s="59">
        <f t="shared" si="15"/>
        <v>31819</v>
      </c>
      <c r="T142" s="58">
        <f t="shared" si="16"/>
        <v>31653</v>
      </c>
      <c r="U142" s="59">
        <f t="shared" si="17"/>
        <v>3430239.5900000003</v>
      </c>
      <c r="V142" s="206"/>
      <c r="W142" s="210">
        <v>485.86</v>
      </c>
      <c r="X142" s="211">
        <v>310562</v>
      </c>
      <c r="Y142" s="212">
        <f t="shared" si="18"/>
        <v>495.58000000000004</v>
      </c>
      <c r="Z142" s="213">
        <v>49.78</v>
      </c>
      <c r="AA142" s="58">
        <v>31819</v>
      </c>
      <c r="AB142" s="212">
        <f t="shared" si="19"/>
        <v>50.78</v>
      </c>
      <c r="AC142" s="214">
        <v>49.52</v>
      </c>
      <c r="AD142" s="213">
        <v>31653</v>
      </c>
      <c r="AE142" s="212">
        <f t="shared" si="20"/>
        <v>50.510000000000005</v>
      </c>
    </row>
    <row r="143" spans="1:31" s="51" customFormat="1" ht="11.5" x14ac:dyDescent="0.25">
      <c r="A143" s="51">
        <f>'FY2016 RPDC '!A139</f>
        <v>137</v>
      </c>
      <c r="B143" s="51">
        <f>'FY2016 RPDC '!B139</f>
        <v>2766</v>
      </c>
      <c r="C143" s="51">
        <f>'FY2016 RPDC '!C139</f>
        <v>2766</v>
      </c>
      <c r="D143" s="56" t="str">
        <f>'FY2016 RPDC '!D139</f>
        <v>H L V</v>
      </c>
      <c r="E143" s="97">
        <f>'FY2016 RPDC '!J139</f>
        <v>313.39999999999998</v>
      </c>
      <c r="F143" s="87">
        <f>'FY2016 RPDC '!K139</f>
        <v>6546</v>
      </c>
      <c r="G143" s="87">
        <f>'FY2016 RPDC '!L139</f>
        <v>2051516.4</v>
      </c>
      <c r="H143" s="87">
        <f>'FY2016 RPDC '!M139</f>
        <v>70294.629999999888</v>
      </c>
      <c r="I143" s="88">
        <f>'FY2016 RPDC '!N139</f>
        <v>2121811.0299999998</v>
      </c>
      <c r="J143" s="59">
        <v>-52947</v>
      </c>
      <c r="K143" s="58">
        <v>-5883</v>
      </c>
      <c r="L143" s="57">
        <v>253557.30000000002</v>
      </c>
      <c r="M143" s="201">
        <v>29415</v>
      </c>
      <c r="N143" s="57">
        <f>RealAuthFY10!N143</f>
        <v>60217.919999999998</v>
      </c>
      <c r="O143" s="201">
        <f>RealAuthFY10!O143</f>
        <v>0</v>
      </c>
      <c r="P143" s="59">
        <v>0</v>
      </c>
      <c r="Q143" s="59">
        <v>0</v>
      </c>
      <c r="R143" s="58">
        <f t="shared" si="14"/>
        <v>309909</v>
      </c>
      <c r="S143" s="59">
        <f t="shared" si="15"/>
        <v>32548</v>
      </c>
      <c r="T143" s="58">
        <f t="shared" si="16"/>
        <v>31784</v>
      </c>
      <c r="U143" s="59">
        <f t="shared" si="17"/>
        <v>2780412.2499999995</v>
      </c>
      <c r="V143" s="206"/>
      <c r="W143" s="210">
        <v>495.22</v>
      </c>
      <c r="X143" s="211">
        <v>309909</v>
      </c>
      <c r="Y143" s="212">
        <f t="shared" si="18"/>
        <v>505.12</v>
      </c>
      <c r="Z143" s="213">
        <v>52.01</v>
      </c>
      <c r="AA143" s="58">
        <v>32548</v>
      </c>
      <c r="AB143" s="212">
        <f t="shared" si="19"/>
        <v>53.05</v>
      </c>
      <c r="AC143" s="214">
        <v>50.79</v>
      </c>
      <c r="AD143" s="213">
        <v>31784</v>
      </c>
      <c r="AE143" s="212">
        <f t="shared" si="20"/>
        <v>51.81</v>
      </c>
    </row>
    <row r="144" spans="1:31" s="51" customFormat="1" ht="11.5" x14ac:dyDescent="0.25">
      <c r="A144" s="51">
        <f>'FY2016 RPDC '!A140</f>
        <v>138</v>
      </c>
      <c r="B144" s="51">
        <f>'FY2016 RPDC '!B140</f>
        <v>2772</v>
      </c>
      <c r="C144" s="51">
        <f>'FY2016 RPDC '!C140</f>
        <v>2772</v>
      </c>
      <c r="D144" s="56" t="str">
        <f>'FY2016 RPDC '!D140</f>
        <v>HAMBURG</v>
      </c>
      <c r="E144" s="97">
        <f>'FY2016 RPDC '!J140</f>
        <v>244.2</v>
      </c>
      <c r="F144" s="87">
        <f>'FY2016 RPDC '!K140</f>
        <v>6587</v>
      </c>
      <c r="G144" s="87">
        <f>'FY2016 RPDC '!L140</f>
        <v>1608545.4</v>
      </c>
      <c r="H144" s="87">
        <f>'FY2016 RPDC '!M140</f>
        <v>16727.410000000149</v>
      </c>
      <c r="I144" s="88">
        <f>'FY2016 RPDC '!N140</f>
        <v>1625272.81</v>
      </c>
      <c r="J144" s="59">
        <v>-131726.1</v>
      </c>
      <c r="K144" s="58">
        <v>-41349</v>
      </c>
      <c r="L144" s="57">
        <v>447750.6</v>
      </c>
      <c r="M144" s="201">
        <v>5907</v>
      </c>
      <c r="N144" s="57">
        <f>RealAuthFY10!N144</f>
        <v>3185.6000000000004</v>
      </c>
      <c r="O144" s="201">
        <f>RealAuthFY10!O144</f>
        <v>63364.479999999996</v>
      </c>
      <c r="P144" s="59">
        <v>3898.6200000000003</v>
      </c>
      <c r="Q144" s="59">
        <v>116958.6</v>
      </c>
      <c r="R144" s="58">
        <f t="shared" si="14"/>
        <v>287010</v>
      </c>
      <c r="S144" s="59">
        <f t="shared" si="15"/>
        <v>28800</v>
      </c>
      <c r="T144" s="58">
        <f t="shared" si="16"/>
        <v>34848</v>
      </c>
      <c r="U144" s="59">
        <f t="shared" si="17"/>
        <v>2443920.6100000003</v>
      </c>
      <c r="V144" s="206"/>
      <c r="W144" s="210">
        <v>524.89</v>
      </c>
      <c r="X144" s="211">
        <v>287010</v>
      </c>
      <c r="Y144" s="212">
        <f t="shared" si="18"/>
        <v>535.39</v>
      </c>
      <c r="Z144" s="213">
        <v>52.67</v>
      </c>
      <c r="AA144" s="58">
        <v>28800</v>
      </c>
      <c r="AB144" s="212">
        <f t="shared" si="19"/>
        <v>53.72</v>
      </c>
      <c r="AC144" s="214">
        <v>63.73</v>
      </c>
      <c r="AD144" s="213">
        <v>34848</v>
      </c>
      <c r="AE144" s="212">
        <f t="shared" si="20"/>
        <v>65</v>
      </c>
    </row>
    <row r="145" spans="1:31" s="51" customFormat="1" ht="11.5" x14ac:dyDescent="0.25">
      <c r="A145" s="51">
        <f>'FY2016 RPDC '!A141</f>
        <v>139</v>
      </c>
      <c r="B145" s="51">
        <f>'FY2016 RPDC '!B141</f>
        <v>2781</v>
      </c>
      <c r="C145" s="51">
        <f>'FY2016 RPDC '!C141</f>
        <v>2781</v>
      </c>
      <c r="D145" s="56" t="str">
        <f>'FY2016 RPDC '!D141</f>
        <v>HAMPTON-DUMONT</v>
      </c>
      <c r="E145" s="97">
        <f>'FY2016 RPDC '!J141</f>
        <v>1231</v>
      </c>
      <c r="F145" s="87">
        <f>'FY2016 RPDC '!K141</f>
        <v>6446</v>
      </c>
      <c r="G145" s="87">
        <f>'FY2016 RPDC '!L141</f>
        <v>7935026</v>
      </c>
      <c r="H145" s="87">
        <f>'FY2016 RPDC '!M141</f>
        <v>0</v>
      </c>
      <c r="I145" s="88">
        <f>'FY2016 RPDC '!N141</f>
        <v>7935026</v>
      </c>
      <c r="J145" s="59">
        <v>-191456</v>
      </c>
      <c r="K145" s="58">
        <v>0</v>
      </c>
      <c r="L145" s="57">
        <v>131626</v>
      </c>
      <c r="M145" s="201">
        <v>0</v>
      </c>
      <c r="N145" s="57">
        <f>RealAuthFY10!N145</f>
        <v>14435.28</v>
      </c>
      <c r="O145" s="201">
        <f>RealAuthFY10!O145</f>
        <v>120294</v>
      </c>
      <c r="P145" s="59">
        <v>0</v>
      </c>
      <c r="Q145" s="59">
        <v>0</v>
      </c>
      <c r="R145" s="58">
        <f t="shared" si="14"/>
        <v>655802.94000000006</v>
      </c>
      <c r="S145" s="59">
        <f t="shared" si="15"/>
        <v>66609.41</v>
      </c>
      <c r="T145" s="58">
        <f t="shared" si="16"/>
        <v>66794.060000000012</v>
      </c>
      <c r="U145" s="59">
        <f t="shared" si="17"/>
        <v>8799131.6900000013</v>
      </c>
      <c r="V145" s="206"/>
      <c r="W145" s="210">
        <v>522.29</v>
      </c>
      <c r="X145" s="211">
        <v>195963</v>
      </c>
      <c r="Y145" s="212">
        <f t="shared" si="18"/>
        <v>532.74</v>
      </c>
      <c r="Z145" s="213">
        <v>53.05</v>
      </c>
      <c r="AA145" s="58">
        <v>19904</v>
      </c>
      <c r="AB145" s="212">
        <f t="shared" si="19"/>
        <v>54.11</v>
      </c>
      <c r="AC145" s="214">
        <v>53.2</v>
      </c>
      <c r="AD145" s="213">
        <v>19961</v>
      </c>
      <c r="AE145" s="212">
        <f t="shared" si="20"/>
        <v>54.260000000000005</v>
      </c>
    </row>
    <row r="146" spans="1:31" s="51" customFormat="1" ht="11.5" x14ac:dyDescent="0.25">
      <c r="A146" s="51">
        <f>'FY2016 RPDC '!A142</f>
        <v>140</v>
      </c>
      <c r="B146" s="51">
        <f>'FY2016 RPDC '!B142</f>
        <v>2826</v>
      </c>
      <c r="C146" s="51">
        <f>'FY2016 RPDC '!C142</f>
        <v>2826</v>
      </c>
      <c r="D146" s="60" t="str">
        <f>'FY2016 RPDC '!D142</f>
        <v>HARLAN</v>
      </c>
      <c r="E146" s="100">
        <f>'FY2016 RPDC '!J142</f>
        <v>1393.1</v>
      </c>
      <c r="F146" s="89">
        <f>'FY2016 RPDC '!K142</f>
        <v>6486</v>
      </c>
      <c r="G146" s="89">
        <f>'FY2016 RPDC '!L142</f>
        <v>9035646.5999999996</v>
      </c>
      <c r="H146" s="89">
        <f>'FY2016 RPDC '!M142</f>
        <v>182895.08999999985</v>
      </c>
      <c r="I146" s="90">
        <f>'FY2016 RPDC '!N142</f>
        <v>9218541.6899999995</v>
      </c>
      <c r="J146" s="63">
        <v>-54216</v>
      </c>
      <c r="K146" s="62">
        <v>-18072</v>
      </c>
      <c r="L146" s="61">
        <v>73492.800000000003</v>
      </c>
      <c r="M146" s="220">
        <v>6024</v>
      </c>
      <c r="N146" s="61">
        <f>RealAuthFY10!N146</f>
        <v>0</v>
      </c>
      <c r="O146" s="220">
        <f>RealAuthFY10!O146</f>
        <v>0</v>
      </c>
      <c r="P146" s="63">
        <v>7951.68</v>
      </c>
      <c r="Q146" s="63">
        <v>101203.2</v>
      </c>
      <c r="R146" s="62">
        <f t="shared" si="14"/>
        <v>725693.65199999989</v>
      </c>
      <c r="S146" s="63">
        <f t="shared" si="15"/>
        <v>73722.851999999999</v>
      </c>
      <c r="T146" s="62">
        <f t="shared" si="16"/>
        <v>83892.481999999989</v>
      </c>
      <c r="U146" s="63">
        <f t="shared" si="17"/>
        <v>10218234.356000001</v>
      </c>
      <c r="V146" s="221"/>
      <c r="W146" s="222">
        <v>510.71</v>
      </c>
      <c r="X146" s="223">
        <v>150762</v>
      </c>
      <c r="Y146" s="224">
        <f t="shared" si="18"/>
        <v>520.91999999999996</v>
      </c>
      <c r="Z146" s="225">
        <v>51.88</v>
      </c>
      <c r="AA146" s="62">
        <v>15315</v>
      </c>
      <c r="AB146" s="224">
        <f t="shared" si="19"/>
        <v>52.92</v>
      </c>
      <c r="AC146" s="226">
        <v>59.04</v>
      </c>
      <c r="AD146" s="225">
        <v>17429</v>
      </c>
      <c r="AE146" s="224">
        <f t="shared" si="20"/>
        <v>60.22</v>
      </c>
    </row>
    <row r="147" spans="1:31" s="51" customFormat="1" ht="11.5" x14ac:dyDescent="0.25">
      <c r="A147" s="51">
        <f>'FY2016 RPDC '!A143</f>
        <v>141</v>
      </c>
      <c r="B147" s="51">
        <f>'FY2016 RPDC '!B143</f>
        <v>2834</v>
      </c>
      <c r="C147" s="51">
        <f>'FY2016 RPDC '!C143</f>
        <v>2834</v>
      </c>
      <c r="D147" s="56" t="str">
        <f>'FY2016 RPDC '!D143</f>
        <v>HARMONY</v>
      </c>
      <c r="E147" s="97">
        <f>'FY2016 RPDC '!J143</f>
        <v>345.5</v>
      </c>
      <c r="F147" s="87">
        <f>'FY2016 RPDC '!K143</f>
        <v>6446</v>
      </c>
      <c r="G147" s="87">
        <f>'FY2016 RPDC '!L143</f>
        <v>2227093</v>
      </c>
      <c r="H147" s="87">
        <f>'FY2016 RPDC '!M143</f>
        <v>13643.510000000242</v>
      </c>
      <c r="I147" s="88">
        <f>'FY2016 RPDC '!N143</f>
        <v>2240736.5100000002</v>
      </c>
      <c r="J147" s="59">
        <v>-272382.89999999997</v>
      </c>
      <c r="K147" s="58">
        <v>-23532</v>
      </c>
      <c r="L147" s="57">
        <v>355333.2</v>
      </c>
      <c r="M147" s="201">
        <v>23532</v>
      </c>
      <c r="N147" s="57">
        <f>RealAuthFY10!N147</f>
        <v>70773.36</v>
      </c>
      <c r="O147" s="201">
        <f>RealAuthFY10!O147</f>
        <v>0</v>
      </c>
      <c r="P147" s="59">
        <v>88009.680000000008</v>
      </c>
      <c r="Q147" s="59">
        <v>218847.6</v>
      </c>
      <c r="R147" s="58">
        <f t="shared" si="14"/>
        <v>606981</v>
      </c>
      <c r="S147" s="59">
        <f t="shared" si="15"/>
        <v>65256</v>
      </c>
      <c r="T147" s="58">
        <f t="shared" si="16"/>
        <v>78795</v>
      </c>
      <c r="U147" s="59">
        <f t="shared" si="17"/>
        <v>3452349.4500000007</v>
      </c>
      <c r="V147" s="206"/>
      <c r="W147" s="210">
        <v>521.82000000000005</v>
      </c>
      <c r="X147" s="211">
        <v>606981</v>
      </c>
      <c r="Y147" s="212">
        <f t="shared" si="18"/>
        <v>532.2600000000001</v>
      </c>
      <c r="Z147" s="213">
        <v>56.1</v>
      </c>
      <c r="AA147" s="58">
        <v>65256</v>
      </c>
      <c r="AB147" s="212">
        <f t="shared" si="19"/>
        <v>57.22</v>
      </c>
      <c r="AC147" s="214">
        <v>67.739999999999995</v>
      </c>
      <c r="AD147" s="213">
        <v>78795</v>
      </c>
      <c r="AE147" s="212">
        <f t="shared" si="20"/>
        <v>69.089999999999989</v>
      </c>
    </row>
    <row r="148" spans="1:31" s="51" customFormat="1" ht="11.5" x14ac:dyDescent="0.25">
      <c r="A148" s="51">
        <f>'FY2016 RPDC '!A144</f>
        <v>142</v>
      </c>
      <c r="B148" s="51">
        <f>'FY2016 RPDC '!B144</f>
        <v>2846</v>
      </c>
      <c r="C148" s="51">
        <f>'FY2016 RPDC '!C144</f>
        <v>2846</v>
      </c>
      <c r="D148" s="56" t="str">
        <f>'FY2016 RPDC '!D144</f>
        <v>HARRIS-LAKE PARK</v>
      </c>
      <c r="E148" s="97">
        <f>'FY2016 RPDC '!J144</f>
        <v>321.10000000000002</v>
      </c>
      <c r="F148" s="87">
        <f>'FY2016 RPDC '!K144</f>
        <v>6517</v>
      </c>
      <c r="G148" s="87">
        <f>'FY2016 RPDC '!L144</f>
        <v>2092608.7000000002</v>
      </c>
      <c r="H148" s="87">
        <f>'FY2016 RPDC '!M144</f>
        <v>39840.659999999683</v>
      </c>
      <c r="I148" s="88">
        <f>'FY2016 RPDC '!N144</f>
        <v>2132449.36</v>
      </c>
      <c r="J148" s="59">
        <v>-236920</v>
      </c>
      <c r="K148" s="58">
        <v>-53307</v>
      </c>
      <c r="L148" s="57">
        <v>965449</v>
      </c>
      <c r="M148" s="201">
        <v>23692</v>
      </c>
      <c r="N148" s="57">
        <f>RealAuthFY10!N148</f>
        <v>87352.319999999992</v>
      </c>
      <c r="O148" s="201">
        <f>RealAuthFY10!O148</f>
        <v>0</v>
      </c>
      <c r="P148" s="59">
        <v>7818.3600000000006</v>
      </c>
      <c r="Q148" s="59">
        <v>0</v>
      </c>
      <c r="R148" s="58">
        <f t="shared" si="14"/>
        <v>779586</v>
      </c>
      <c r="S148" s="59">
        <f t="shared" si="15"/>
        <v>92071</v>
      </c>
      <c r="T148" s="58">
        <f t="shared" si="16"/>
        <v>89751</v>
      </c>
      <c r="U148" s="59">
        <f t="shared" si="17"/>
        <v>3887942.0399999996</v>
      </c>
      <c r="V148" s="206"/>
      <c r="W148" s="210">
        <v>497.28</v>
      </c>
      <c r="X148" s="211">
        <v>779586</v>
      </c>
      <c r="Y148" s="212">
        <f t="shared" si="18"/>
        <v>507.22999999999996</v>
      </c>
      <c r="Z148" s="213">
        <v>58.73</v>
      </c>
      <c r="AA148" s="58">
        <v>92071</v>
      </c>
      <c r="AB148" s="212">
        <f t="shared" si="19"/>
        <v>59.9</v>
      </c>
      <c r="AC148" s="214">
        <v>57.25</v>
      </c>
      <c r="AD148" s="213">
        <v>89751</v>
      </c>
      <c r="AE148" s="212">
        <f t="shared" si="20"/>
        <v>58.4</v>
      </c>
    </row>
    <row r="149" spans="1:31" s="51" customFormat="1" ht="11.5" x14ac:dyDescent="0.25">
      <c r="A149" s="51">
        <f>'FY2016 RPDC '!A145</f>
        <v>143</v>
      </c>
      <c r="B149" s="51">
        <f>'FY2016 RPDC '!B145</f>
        <v>2862</v>
      </c>
      <c r="C149" s="51">
        <f>'FY2016 RPDC '!C145</f>
        <v>2862</v>
      </c>
      <c r="D149" s="56" t="str">
        <f>'FY2016 RPDC '!D145</f>
        <v>HARTLEY-MELVIN-SANBORN</v>
      </c>
      <c r="E149" s="97">
        <f>'FY2016 RPDC '!J145</f>
        <v>637.9</v>
      </c>
      <c r="F149" s="87">
        <f>'FY2016 RPDC '!K145</f>
        <v>6493</v>
      </c>
      <c r="G149" s="87">
        <f>'FY2016 RPDC '!L145</f>
        <v>4141884.6999999997</v>
      </c>
      <c r="H149" s="87">
        <f>'FY2016 RPDC '!M145</f>
        <v>0</v>
      </c>
      <c r="I149" s="88">
        <f>'FY2016 RPDC '!N145</f>
        <v>4141884.6999999997</v>
      </c>
      <c r="J149" s="59">
        <v>-323565</v>
      </c>
      <c r="K149" s="58">
        <v>0</v>
      </c>
      <c r="L149" s="57">
        <v>117660</v>
      </c>
      <c r="M149" s="201">
        <v>0</v>
      </c>
      <c r="N149" s="57">
        <f>RealAuthFY10!N149</f>
        <v>7267.68</v>
      </c>
      <c r="O149" s="201">
        <f>RealAuthFY10!O149</f>
        <v>0</v>
      </c>
      <c r="P149" s="59">
        <v>3882.78</v>
      </c>
      <c r="Q149" s="59">
        <v>77655.599999999991</v>
      </c>
      <c r="R149" s="58">
        <f t="shared" si="14"/>
        <v>317419.03999999998</v>
      </c>
      <c r="S149" s="59">
        <f t="shared" si="15"/>
        <v>29758.034999999996</v>
      </c>
      <c r="T149" s="58">
        <f t="shared" si="16"/>
        <v>38663.118999999999</v>
      </c>
      <c r="U149" s="59">
        <f t="shared" si="17"/>
        <v>4410625.9539999999</v>
      </c>
      <c r="V149" s="206"/>
      <c r="W149" s="210">
        <v>487.84</v>
      </c>
      <c r="X149" s="211">
        <v>208356</v>
      </c>
      <c r="Y149" s="212">
        <f t="shared" si="18"/>
        <v>497.59999999999997</v>
      </c>
      <c r="Z149" s="213">
        <v>45.74</v>
      </c>
      <c r="AA149" s="58">
        <v>19536</v>
      </c>
      <c r="AB149" s="212">
        <f t="shared" si="19"/>
        <v>46.65</v>
      </c>
      <c r="AC149" s="214">
        <v>59.42</v>
      </c>
      <c r="AD149" s="213">
        <v>25378</v>
      </c>
      <c r="AE149" s="212">
        <f t="shared" si="20"/>
        <v>60.61</v>
      </c>
    </row>
    <row r="150" spans="1:31" s="51" customFormat="1" ht="11.5" x14ac:dyDescent="0.25">
      <c r="A150" s="51">
        <f>'FY2016 RPDC '!A146</f>
        <v>144</v>
      </c>
      <c r="B150" s="51">
        <f>'FY2016 RPDC '!B146</f>
        <v>2977</v>
      </c>
      <c r="C150" s="51">
        <f>'FY2016 RPDC '!C146</f>
        <v>2977</v>
      </c>
      <c r="D150" s="56" t="str">
        <f>'FY2016 RPDC '!D146</f>
        <v>HIGHLAND</v>
      </c>
      <c r="E150" s="97">
        <f>'FY2016 RPDC '!J146</f>
        <v>652.29999999999995</v>
      </c>
      <c r="F150" s="87">
        <f>'FY2016 RPDC '!K146</f>
        <v>6446</v>
      </c>
      <c r="G150" s="87">
        <f>'FY2016 RPDC '!L146</f>
        <v>4204725.8</v>
      </c>
      <c r="H150" s="87">
        <f>'FY2016 RPDC '!M146</f>
        <v>0</v>
      </c>
      <c r="I150" s="88">
        <f>'FY2016 RPDC '!N146</f>
        <v>4204725.8</v>
      </c>
      <c r="J150" s="59">
        <v>-77402</v>
      </c>
      <c r="K150" s="58">
        <v>-5954</v>
      </c>
      <c r="L150" s="57">
        <v>59540</v>
      </c>
      <c r="M150" s="201">
        <v>0</v>
      </c>
      <c r="N150" s="57">
        <f>RealAuthFY10!N150</f>
        <v>20319.72</v>
      </c>
      <c r="O150" s="201">
        <f>RealAuthFY10!O150</f>
        <v>0</v>
      </c>
      <c r="P150" s="59">
        <v>0</v>
      </c>
      <c r="Q150" s="59">
        <v>78592.800000000003</v>
      </c>
      <c r="R150" s="58">
        <f t="shared" si="14"/>
        <v>348876.13199999998</v>
      </c>
      <c r="S150" s="59">
        <f t="shared" si="15"/>
        <v>35876.5</v>
      </c>
      <c r="T150" s="58">
        <f t="shared" si="16"/>
        <v>47859.250999999997</v>
      </c>
      <c r="U150" s="59">
        <f t="shared" si="17"/>
        <v>4712434.2029999997</v>
      </c>
      <c r="V150" s="206"/>
      <c r="W150" s="210">
        <v>524.35</v>
      </c>
      <c r="X150" s="211">
        <v>151013</v>
      </c>
      <c r="Y150" s="212">
        <f t="shared" si="18"/>
        <v>534.84</v>
      </c>
      <c r="Z150" s="213">
        <v>53.92</v>
      </c>
      <c r="AA150" s="58">
        <v>15529</v>
      </c>
      <c r="AB150" s="212">
        <f t="shared" si="19"/>
        <v>55</v>
      </c>
      <c r="AC150" s="214">
        <v>71.930000000000007</v>
      </c>
      <c r="AD150" s="213">
        <v>20716</v>
      </c>
      <c r="AE150" s="212">
        <f t="shared" si="20"/>
        <v>73.37</v>
      </c>
    </row>
    <row r="151" spans="1:31" s="51" customFormat="1" ht="11.5" x14ac:dyDescent="0.25">
      <c r="A151" s="51">
        <f>'FY2016 RPDC '!A147</f>
        <v>145</v>
      </c>
      <c r="B151" s="51">
        <f>'FY2016 RPDC '!B147</f>
        <v>2988</v>
      </c>
      <c r="C151" s="51">
        <f>'FY2016 RPDC '!C147</f>
        <v>2988</v>
      </c>
      <c r="D151" s="60" t="str">
        <f>'FY2016 RPDC '!D147</f>
        <v>HINTON</v>
      </c>
      <c r="E151" s="100">
        <f>'FY2016 RPDC '!J147</f>
        <v>518.1</v>
      </c>
      <c r="F151" s="89">
        <f>'FY2016 RPDC '!K147</f>
        <v>6446</v>
      </c>
      <c r="G151" s="89">
        <f>'FY2016 RPDC '!L147</f>
        <v>3339672.6</v>
      </c>
      <c r="H151" s="89">
        <f>'FY2016 RPDC '!M147</f>
        <v>174779.95999999996</v>
      </c>
      <c r="I151" s="90">
        <f>'FY2016 RPDC '!N147</f>
        <v>3514452.56</v>
      </c>
      <c r="J151" s="63">
        <v>-177900</v>
      </c>
      <c r="K151" s="62">
        <v>-17790</v>
      </c>
      <c r="L151" s="61">
        <v>177900</v>
      </c>
      <c r="M151" s="220">
        <v>0</v>
      </c>
      <c r="N151" s="61">
        <f>RealAuthFY10!N151</f>
        <v>50532.35</v>
      </c>
      <c r="O151" s="220">
        <f>RealAuthFY10!O151</f>
        <v>77630.25</v>
      </c>
      <c r="P151" s="63">
        <v>10436.799999999999</v>
      </c>
      <c r="Q151" s="63">
        <v>88950</v>
      </c>
      <c r="R151" s="62">
        <f t="shared" si="14"/>
        <v>354503</v>
      </c>
      <c r="S151" s="63">
        <f t="shared" si="15"/>
        <v>37942</v>
      </c>
      <c r="T151" s="62">
        <f t="shared" si="16"/>
        <v>34398</v>
      </c>
      <c r="U151" s="63">
        <f t="shared" si="17"/>
        <v>4151054.96</v>
      </c>
      <c r="V151" s="221"/>
      <c r="W151" s="222">
        <v>531.16999999999996</v>
      </c>
      <c r="X151" s="223">
        <v>354503</v>
      </c>
      <c r="Y151" s="224">
        <f t="shared" si="18"/>
        <v>541.79</v>
      </c>
      <c r="Z151" s="225">
        <v>56.85</v>
      </c>
      <c r="AA151" s="62">
        <v>37942</v>
      </c>
      <c r="AB151" s="224">
        <f t="shared" si="19"/>
        <v>57.99</v>
      </c>
      <c r="AC151" s="226">
        <v>51.54</v>
      </c>
      <c r="AD151" s="225">
        <v>34398</v>
      </c>
      <c r="AE151" s="224">
        <f t="shared" si="20"/>
        <v>52.57</v>
      </c>
    </row>
    <row r="152" spans="1:31" s="51" customFormat="1" ht="11.5" x14ac:dyDescent="0.25">
      <c r="A152" s="51">
        <f>'FY2016 RPDC '!A148</f>
        <v>146</v>
      </c>
      <c r="B152" s="51">
        <f>'FY2016 RPDC '!B148</f>
        <v>3029</v>
      </c>
      <c r="C152" s="51">
        <f>'FY2016 RPDC '!C148</f>
        <v>3029</v>
      </c>
      <c r="D152" s="56" t="str">
        <f>'FY2016 RPDC '!D148</f>
        <v>HOWARD-WINNESHIEK</v>
      </c>
      <c r="E152" s="97">
        <f>'FY2016 RPDC '!J148</f>
        <v>1244</v>
      </c>
      <c r="F152" s="87">
        <f>'FY2016 RPDC '!K148</f>
        <v>6569</v>
      </c>
      <c r="G152" s="87">
        <f>'FY2016 RPDC '!L148</f>
        <v>8171836</v>
      </c>
      <c r="H152" s="87">
        <f>'FY2016 RPDC '!M148</f>
        <v>329214.8200000003</v>
      </c>
      <c r="I152" s="88">
        <f>'FY2016 RPDC '!N148</f>
        <v>8501050.8200000003</v>
      </c>
      <c r="J152" s="59">
        <v>-275324.39999999997</v>
      </c>
      <c r="K152" s="58">
        <v>-17649</v>
      </c>
      <c r="L152" s="57">
        <v>535353</v>
      </c>
      <c r="M152" s="201">
        <v>5883</v>
      </c>
      <c r="N152" s="57">
        <f>RealAuthFY10!N152</f>
        <v>23418.079999999998</v>
      </c>
      <c r="O152" s="201">
        <f>RealAuthFY10!O152</f>
        <v>0</v>
      </c>
      <c r="P152" s="59">
        <v>23296.68</v>
      </c>
      <c r="Q152" s="59">
        <v>134132.4</v>
      </c>
      <c r="R152" s="58">
        <f t="shared" si="14"/>
        <v>672021.24</v>
      </c>
      <c r="S152" s="59">
        <f t="shared" si="15"/>
        <v>70236.240000000005</v>
      </c>
      <c r="T152" s="58">
        <f t="shared" si="16"/>
        <v>78683</v>
      </c>
      <c r="U152" s="59">
        <f t="shared" si="17"/>
        <v>9751101.0600000005</v>
      </c>
      <c r="V152" s="206"/>
      <c r="W152" s="210">
        <v>529.62</v>
      </c>
      <c r="X152" s="211">
        <v>346160</v>
      </c>
      <c r="Y152" s="212">
        <f t="shared" si="18"/>
        <v>540.21</v>
      </c>
      <c r="Z152" s="213">
        <v>55.35</v>
      </c>
      <c r="AA152" s="58">
        <v>36177</v>
      </c>
      <c r="AB152" s="212">
        <f t="shared" si="19"/>
        <v>56.46</v>
      </c>
      <c r="AC152" s="214">
        <v>62.01</v>
      </c>
      <c r="AD152" s="213">
        <v>40530</v>
      </c>
      <c r="AE152" s="212">
        <f t="shared" si="20"/>
        <v>63.25</v>
      </c>
    </row>
    <row r="153" spans="1:31" s="51" customFormat="1" ht="11.5" x14ac:dyDescent="0.25">
      <c r="A153" s="51">
        <f>'FY2016 RPDC '!A149</f>
        <v>147</v>
      </c>
      <c r="B153" s="51">
        <f>'FY2016 RPDC '!B149</f>
        <v>3033</v>
      </c>
      <c r="C153" s="51">
        <f>'FY2016 RPDC '!C149</f>
        <v>3033</v>
      </c>
      <c r="D153" s="56" t="str">
        <f>'FY2016 RPDC '!D149</f>
        <v>HUBBARD-RADCLIFFE</v>
      </c>
      <c r="E153" s="97">
        <f>'FY2016 RPDC '!J149</f>
        <v>423.1</v>
      </c>
      <c r="F153" s="87">
        <f>'FY2016 RPDC '!K149</f>
        <v>6558</v>
      </c>
      <c r="G153" s="87">
        <f>'FY2016 RPDC '!L149</f>
        <v>2774689.8000000003</v>
      </c>
      <c r="H153" s="87">
        <f>'FY2016 RPDC '!M149</f>
        <v>83196.099999999627</v>
      </c>
      <c r="I153" s="88">
        <f>'FY2016 RPDC '!N149</f>
        <v>2857885.9</v>
      </c>
      <c r="J153" s="59">
        <v>-258852</v>
      </c>
      <c r="K153" s="58">
        <v>-23532</v>
      </c>
      <c r="L153" s="57">
        <v>1101885.9000000001</v>
      </c>
      <c r="M153" s="201">
        <v>0</v>
      </c>
      <c r="N153" s="57">
        <f>RealAuthFY10!N153</f>
        <v>54969.039999999994</v>
      </c>
      <c r="O153" s="201">
        <f>RealAuthFY10!O153</f>
        <v>0</v>
      </c>
      <c r="P153" s="59">
        <v>0</v>
      </c>
      <c r="Q153" s="59">
        <v>0</v>
      </c>
      <c r="R153" s="58">
        <f t="shared" si="14"/>
        <v>293349</v>
      </c>
      <c r="S153" s="59">
        <f t="shared" si="15"/>
        <v>32886</v>
      </c>
      <c r="T153" s="58">
        <f t="shared" si="16"/>
        <v>35344</v>
      </c>
      <c r="U153" s="59">
        <f t="shared" si="17"/>
        <v>4093935.84</v>
      </c>
      <c r="V153" s="206"/>
      <c r="W153" s="210">
        <v>520.4</v>
      </c>
      <c r="X153" s="211">
        <v>293349</v>
      </c>
      <c r="Y153" s="212">
        <f t="shared" si="18"/>
        <v>530.80999999999995</v>
      </c>
      <c r="Z153" s="213">
        <v>58.34</v>
      </c>
      <c r="AA153" s="58">
        <v>32886</v>
      </c>
      <c r="AB153" s="212">
        <f t="shared" si="19"/>
        <v>59.510000000000005</v>
      </c>
      <c r="AC153" s="214">
        <v>62.7</v>
      </c>
      <c r="AD153" s="213">
        <v>35344</v>
      </c>
      <c r="AE153" s="212">
        <f t="shared" si="20"/>
        <v>63.95</v>
      </c>
    </row>
    <row r="154" spans="1:31" s="51" customFormat="1" ht="11.5" x14ac:dyDescent="0.25">
      <c r="A154" s="51">
        <f>'FY2016 RPDC '!A150</f>
        <v>148</v>
      </c>
      <c r="B154" s="51">
        <f>'FY2016 RPDC '!B150</f>
        <v>3042</v>
      </c>
      <c r="C154" s="51">
        <f>'FY2016 RPDC '!C150</f>
        <v>3042</v>
      </c>
      <c r="D154" s="56" t="str">
        <f>'FY2016 RPDC '!D150</f>
        <v>HUDSON</v>
      </c>
      <c r="E154" s="97">
        <f>'FY2016 RPDC '!J150</f>
        <v>652</v>
      </c>
      <c r="F154" s="87">
        <f>'FY2016 RPDC '!K150</f>
        <v>6621</v>
      </c>
      <c r="G154" s="87">
        <f>'FY2016 RPDC '!L150</f>
        <v>4316892</v>
      </c>
      <c r="H154" s="87">
        <f>'FY2016 RPDC '!M150</f>
        <v>109402.70000000019</v>
      </c>
      <c r="I154" s="88">
        <f>'FY2016 RPDC '!N150</f>
        <v>4426294.7</v>
      </c>
      <c r="J154" s="59">
        <v>-546546</v>
      </c>
      <c r="K154" s="58">
        <v>-132132</v>
      </c>
      <c r="L154" s="57">
        <v>186186</v>
      </c>
      <c r="M154" s="201">
        <v>24024</v>
      </c>
      <c r="N154" s="57">
        <f>RealAuthFY10!N154</f>
        <v>78703.759999999995</v>
      </c>
      <c r="O154" s="201">
        <f>RealAuthFY10!O154</f>
        <v>0</v>
      </c>
      <c r="P154" s="59">
        <v>2642.64</v>
      </c>
      <c r="Q154" s="59">
        <v>338738.39999999997</v>
      </c>
      <c r="R154" s="58">
        <f t="shared" si="14"/>
        <v>712368</v>
      </c>
      <c r="S154" s="59">
        <f t="shared" si="15"/>
        <v>76028</v>
      </c>
      <c r="T154" s="58">
        <f t="shared" si="16"/>
        <v>73353</v>
      </c>
      <c r="U154" s="59">
        <f t="shared" si="17"/>
        <v>5239660.5</v>
      </c>
      <c r="V154" s="206"/>
      <c r="W154" s="210">
        <v>519.37</v>
      </c>
      <c r="X154" s="211">
        <v>712368</v>
      </c>
      <c r="Y154" s="212">
        <f t="shared" si="18"/>
        <v>529.76</v>
      </c>
      <c r="Z154" s="213">
        <v>55.43</v>
      </c>
      <c r="AA154" s="58">
        <v>76028</v>
      </c>
      <c r="AB154" s="212">
        <f t="shared" si="19"/>
        <v>56.54</v>
      </c>
      <c r="AC154" s="214">
        <v>53.48</v>
      </c>
      <c r="AD154" s="213">
        <v>73353</v>
      </c>
      <c r="AE154" s="212">
        <f t="shared" si="20"/>
        <v>54.55</v>
      </c>
    </row>
    <row r="155" spans="1:31" s="51" customFormat="1" ht="11.5" x14ac:dyDescent="0.25">
      <c r="A155" s="51">
        <f>'FY2016 RPDC '!A151</f>
        <v>149</v>
      </c>
      <c r="B155" s="51">
        <f>'FY2016 RPDC '!B151</f>
        <v>3060</v>
      </c>
      <c r="C155" s="51">
        <f>'FY2016 RPDC '!C151</f>
        <v>3060</v>
      </c>
      <c r="D155" s="56" t="str">
        <f>'FY2016 RPDC '!D151</f>
        <v>HUMBOLDT</v>
      </c>
      <c r="E155" s="97">
        <f>'FY2016 RPDC '!J151</f>
        <v>1211.8</v>
      </c>
      <c r="F155" s="87">
        <f>'FY2016 RPDC '!K151</f>
        <v>6446</v>
      </c>
      <c r="G155" s="87">
        <f>'FY2016 RPDC '!L151</f>
        <v>7811262.7999999998</v>
      </c>
      <c r="H155" s="87">
        <f>'FY2016 RPDC '!M151</f>
        <v>0</v>
      </c>
      <c r="I155" s="88">
        <f>'FY2016 RPDC '!N151</f>
        <v>7811262.7999999998</v>
      </c>
      <c r="J155" s="59">
        <v>-764962</v>
      </c>
      <c r="K155" s="58">
        <v>-504179.49999999994</v>
      </c>
      <c r="L155" s="57">
        <v>59950</v>
      </c>
      <c r="M155" s="201">
        <v>755370</v>
      </c>
      <c r="N155" s="57">
        <f>RealAuthFY10!N155</f>
        <v>57506.399999999994</v>
      </c>
      <c r="O155" s="201">
        <f>RealAuthFY10!O155</f>
        <v>0</v>
      </c>
      <c r="P155" s="59">
        <v>1318.9</v>
      </c>
      <c r="Q155" s="59">
        <v>68343</v>
      </c>
      <c r="R155" s="58">
        <f t="shared" si="14"/>
        <v>608202.41999999993</v>
      </c>
      <c r="S155" s="59">
        <f t="shared" si="15"/>
        <v>49162.725999999995</v>
      </c>
      <c r="T155" s="58">
        <f t="shared" si="16"/>
        <v>57899.803999999996</v>
      </c>
      <c r="U155" s="59">
        <f t="shared" si="17"/>
        <v>8199874.5499999998</v>
      </c>
      <c r="V155" s="206"/>
      <c r="W155" s="210">
        <v>492.06</v>
      </c>
      <c r="X155" s="211">
        <v>204697</v>
      </c>
      <c r="Y155" s="212">
        <f t="shared" si="18"/>
        <v>501.9</v>
      </c>
      <c r="Z155" s="213">
        <v>39.770000000000003</v>
      </c>
      <c r="AA155" s="58">
        <v>16544</v>
      </c>
      <c r="AB155" s="212">
        <f t="shared" si="19"/>
        <v>40.57</v>
      </c>
      <c r="AC155" s="214">
        <v>46.84</v>
      </c>
      <c r="AD155" s="213">
        <v>19485</v>
      </c>
      <c r="AE155" s="212">
        <f t="shared" si="20"/>
        <v>47.78</v>
      </c>
    </row>
    <row r="156" spans="1:31" s="51" customFormat="1" ht="11.5" x14ac:dyDescent="0.25">
      <c r="A156" s="51">
        <f>'FY2016 RPDC '!A152</f>
        <v>150</v>
      </c>
      <c r="B156" s="51">
        <f>'FY2016 RPDC '!B152</f>
        <v>3168</v>
      </c>
      <c r="C156" s="51">
        <f>'FY2016 RPDC '!C152</f>
        <v>3168</v>
      </c>
      <c r="D156" s="60" t="str">
        <f>'FY2016 RPDC '!D152</f>
        <v>IKM - MANNING</v>
      </c>
      <c r="E156" s="100">
        <f>'FY2016 RPDC '!J152</f>
        <v>698.6</v>
      </c>
      <c r="F156" s="89">
        <f>'FY2016 RPDC '!K152</f>
        <v>6547</v>
      </c>
      <c r="G156" s="89">
        <f>'FY2016 RPDC '!L152</f>
        <v>4573734.2</v>
      </c>
      <c r="H156" s="89">
        <f>'FY2016 RPDC '!M152</f>
        <v>42850.55999999959</v>
      </c>
      <c r="I156" s="90">
        <f>'FY2016 RPDC '!N152</f>
        <v>4616584.76</v>
      </c>
      <c r="J156" s="63">
        <v>-242320</v>
      </c>
      <c r="K156" s="62">
        <v>-12116</v>
      </c>
      <c r="L156" s="61">
        <v>648206</v>
      </c>
      <c r="M156" s="220">
        <v>0</v>
      </c>
      <c r="N156" s="61">
        <f>RealAuthFY10!N156</f>
        <v>41184.99</v>
      </c>
      <c r="O156" s="220">
        <f>RealAuthFY10!O156</f>
        <v>0</v>
      </c>
      <c r="P156" s="63">
        <v>0</v>
      </c>
      <c r="Q156" s="63">
        <v>0</v>
      </c>
      <c r="R156" s="62">
        <f t="shared" si="14"/>
        <v>345632.35000000003</v>
      </c>
      <c r="S156" s="63">
        <f t="shared" si="15"/>
        <v>39044.754000000001</v>
      </c>
      <c r="T156" s="62">
        <f t="shared" si="16"/>
        <v>32072.725999999999</v>
      </c>
      <c r="U156" s="63">
        <f t="shared" si="17"/>
        <v>5468289.5799999991</v>
      </c>
      <c r="V156" s="221"/>
      <c r="W156" s="222">
        <v>485.05</v>
      </c>
      <c r="X156" s="223">
        <v>328864</v>
      </c>
      <c r="Y156" s="224">
        <f t="shared" si="18"/>
        <v>494.75</v>
      </c>
      <c r="Z156" s="225">
        <v>54.79</v>
      </c>
      <c r="AA156" s="62">
        <v>37148</v>
      </c>
      <c r="AB156" s="224">
        <f t="shared" si="19"/>
        <v>55.89</v>
      </c>
      <c r="AC156" s="226">
        <v>45.01</v>
      </c>
      <c r="AD156" s="225">
        <v>30517</v>
      </c>
      <c r="AE156" s="224">
        <f t="shared" si="20"/>
        <v>45.91</v>
      </c>
    </row>
    <row r="157" spans="1:31" s="51" customFormat="1" ht="11.5" x14ac:dyDescent="0.25">
      <c r="A157" s="51">
        <f>'FY2016 RPDC '!A153</f>
        <v>151</v>
      </c>
      <c r="B157" s="51">
        <f>'FY2016 RPDC '!B153</f>
        <v>3105</v>
      </c>
      <c r="C157" s="51">
        <f>'FY2016 RPDC '!C153</f>
        <v>3105</v>
      </c>
      <c r="D157" s="56" t="str">
        <f>'FY2016 RPDC '!D153</f>
        <v>INDEPENDENCE</v>
      </c>
      <c r="E157" s="97">
        <f>'FY2016 RPDC '!J153</f>
        <v>1404.8</v>
      </c>
      <c r="F157" s="87">
        <f>'FY2016 RPDC '!K153</f>
        <v>6446</v>
      </c>
      <c r="G157" s="87">
        <f>'FY2016 RPDC '!L153</f>
        <v>9055340.7999999989</v>
      </c>
      <c r="H157" s="87">
        <f>'FY2016 RPDC '!M153</f>
        <v>0</v>
      </c>
      <c r="I157" s="88">
        <f>'FY2016 RPDC '!N153</f>
        <v>9055340.7999999989</v>
      </c>
      <c r="J157" s="59">
        <v>-247086</v>
      </c>
      <c r="K157" s="58">
        <v>-35298</v>
      </c>
      <c r="L157" s="57">
        <v>611832</v>
      </c>
      <c r="M157" s="201">
        <v>11766</v>
      </c>
      <c r="N157" s="57">
        <f>RealAuthFY10!N157</f>
        <v>121993.2</v>
      </c>
      <c r="O157" s="201">
        <f>RealAuthFY10!O157</f>
        <v>0</v>
      </c>
      <c r="P157" s="59">
        <v>24590.94</v>
      </c>
      <c r="Q157" s="59">
        <v>321211.8</v>
      </c>
      <c r="R157" s="58">
        <f t="shared" si="14"/>
        <v>733923.71200000006</v>
      </c>
      <c r="S157" s="59">
        <f t="shared" si="15"/>
        <v>79862.880000000005</v>
      </c>
      <c r="T157" s="58">
        <f t="shared" si="16"/>
        <v>88994.08</v>
      </c>
      <c r="U157" s="59">
        <f t="shared" si="17"/>
        <v>10767131.411999999</v>
      </c>
      <c r="V157" s="206"/>
      <c r="W157" s="210">
        <v>512.20000000000005</v>
      </c>
      <c r="X157" s="211">
        <v>570437</v>
      </c>
      <c r="Y157" s="212">
        <f t="shared" si="18"/>
        <v>522.44000000000005</v>
      </c>
      <c r="Z157" s="213">
        <v>55.74</v>
      </c>
      <c r="AA157" s="58">
        <v>62078</v>
      </c>
      <c r="AB157" s="212">
        <f t="shared" si="19"/>
        <v>56.85</v>
      </c>
      <c r="AC157" s="214">
        <v>62.11</v>
      </c>
      <c r="AD157" s="213">
        <v>69172</v>
      </c>
      <c r="AE157" s="212">
        <f t="shared" si="20"/>
        <v>63.35</v>
      </c>
    </row>
    <row r="158" spans="1:31" s="51" customFormat="1" ht="11.5" x14ac:dyDescent="0.25">
      <c r="A158" s="51">
        <f>'FY2016 RPDC '!A154</f>
        <v>152</v>
      </c>
      <c r="B158" s="51">
        <f>'FY2016 RPDC '!B154</f>
        <v>3114</v>
      </c>
      <c r="C158" s="51">
        <f>'FY2016 RPDC '!C154</f>
        <v>3114</v>
      </c>
      <c r="D158" s="56" t="str">
        <f>'FY2016 RPDC '!D154</f>
        <v>INDIANOLA</v>
      </c>
      <c r="E158" s="97">
        <f>'FY2016 RPDC '!J154</f>
        <v>3430.3</v>
      </c>
      <c r="F158" s="87">
        <f>'FY2016 RPDC '!K154</f>
        <v>6446</v>
      </c>
      <c r="G158" s="87">
        <f>'FY2016 RPDC '!L154</f>
        <v>22111713.800000001</v>
      </c>
      <c r="H158" s="87">
        <f>'FY2016 RPDC '!M154</f>
        <v>0</v>
      </c>
      <c r="I158" s="88">
        <f>'FY2016 RPDC '!N154</f>
        <v>22111713.800000001</v>
      </c>
      <c r="J158" s="59">
        <v>-578016</v>
      </c>
      <c r="K158" s="58">
        <v>-622571.4</v>
      </c>
      <c r="L158" s="57">
        <v>126441</v>
      </c>
      <c r="M158" s="201">
        <v>704457</v>
      </c>
      <c r="N158" s="57">
        <f>RealAuthFY10!N158</f>
        <v>95500.02</v>
      </c>
      <c r="O158" s="201">
        <f>RealAuthFY10!O158</f>
        <v>47248</v>
      </c>
      <c r="P158" s="59">
        <v>0</v>
      </c>
      <c r="Q158" s="59">
        <v>0</v>
      </c>
      <c r="R158" s="58">
        <f t="shared" si="14"/>
        <v>1852739.3330000001</v>
      </c>
      <c r="S158" s="59">
        <f t="shared" si="15"/>
        <v>204377.274</v>
      </c>
      <c r="T158" s="58">
        <f t="shared" si="16"/>
        <v>182148.93000000002</v>
      </c>
      <c r="U158" s="59">
        <f t="shared" si="17"/>
        <v>24124037.957000002</v>
      </c>
      <c r="V158" s="206"/>
      <c r="W158" s="210">
        <v>529.52</v>
      </c>
      <c r="X158" s="211">
        <v>220121</v>
      </c>
      <c r="Y158" s="212">
        <f t="shared" si="18"/>
        <v>540.11</v>
      </c>
      <c r="Z158" s="213">
        <v>58.41</v>
      </c>
      <c r="AA158" s="58">
        <v>24281</v>
      </c>
      <c r="AB158" s="212">
        <f t="shared" si="19"/>
        <v>59.58</v>
      </c>
      <c r="AC158" s="214">
        <v>52.06</v>
      </c>
      <c r="AD158" s="213">
        <v>21641</v>
      </c>
      <c r="AE158" s="212">
        <f t="shared" si="20"/>
        <v>53.1</v>
      </c>
    </row>
    <row r="159" spans="1:31" s="51" customFormat="1" ht="11.5" x14ac:dyDescent="0.25">
      <c r="A159" s="51">
        <f>'FY2016 RPDC '!A155</f>
        <v>153</v>
      </c>
      <c r="B159" s="51">
        <f>'FY2016 RPDC '!B155</f>
        <v>3119</v>
      </c>
      <c r="C159" s="51">
        <f>'FY2016 RPDC '!C155</f>
        <v>3119</v>
      </c>
      <c r="D159" s="56" t="str">
        <f>'FY2016 RPDC '!D155</f>
        <v>INTERSTATE 35</v>
      </c>
      <c r="E159" s="97">
        <f>'FY2016 RPDC '!J155</f>
        <v>895.4</v>
      </c>
      <c r="F159" s="87">
        <f>'FY2016 RPDC '!K155</f>
        <v>6446</v>
      </c>
      <c r="G159" s="87">
        <f>'FY2016 RPDC '!L155</f>
        <v>5771748.3999999994</v>
      </c>
      <c r="H159" s="87">
        <f>'FY2016 RPDC '!M155</f>
        <v>0</v>
      </c>
      <c r="I159" s="88">
        <f>'FY2016 RPDC '!N155</f>
        <v>5771748.3999999994</v>
      </c>
      <c r="J159" s="59">
        <v>-492995.39999999997</v>
      </c>
      <c r="K159" s="58">
        <v>-29415</v>
      </c>
      <c r="L159" s="57">
        <v>271794.60000000003</v>
      </c>
      <c r="M159" s="201">
        <v>141192</v>
      </c>
      <c r="N159" s="57">
        <f>RealAuthFY10!N159</f>
        <v>55026.719999999994</v>
      </c>
      <c r="O159" s="201">
        <f>RealAuthFY10!O159</f>
        <v>0</v>
      </c>
      <c r="P159" s="59">
        <v>0</v>
      </c>
      <c r="Q159" s="59">
        <v>257675.4</v>
      </c>
      <c r="R159" s="58">
        <f t="shared" si="14"/>
        <v>732461</v>
      </c>
      <c r="S159" s="59">
        <f t="shared" si="15"/>
        <v>86716</v>
      </c>
      <c r="T159" s="58">
        <f t="shared" si="16"/>
        <v>80187</v>
      </c>
      <c r="U159" s="59">
        <f t="shared" si="17"/>
        <v>6874390.7199999988</v>
      </c>
      <c r="V159" s="206"/>
      <c r="W159" s="210">
        <v>523.86</v>
      </c>
      <c r="X159" s="211">
        <v>732461</v>
      </c>
      <c r="Y159" s="212">
        <f t="shared" si="18"/>
        <v>534.34</v>
      </c>
      <c r="Z159" s="213">
        <v>62.02</v>
      </c>
      <c r="AA159" s="58">
        <v>86716</v>
      </c>
      <c r="AB159" s="212">
        <f t="shared" si="19"/>
        <v>63.260000000000005</v>
      </c>
      <c r="AC159" s="214">
        <v>57.35</v>
      </c>
      <c r="AD159" s="213">
        <v>80187</v>
      </c>
      <c r="AE159" s="212">
        <f t="shared" si="20"/>
        <v>58.5</v>
      </c>
    </row>
    <row r="160" spans="1:31" s="51" customFormat="1" ht="11.5" x14ac:dyDescent="0.25">
      <c r="A160" s="51">
        <f>'FY2016 RPDC '!A156</f>
        <v>154</v>
      </c>
      <c r="B160" s="51">
        <f>'FY2016 RPDC '!B156</f>
        <v>3141</v>
      </c>
      <c r="C160" s="51">
        <f>'FY2016 RPDC '!C156</f>
        <v>3141</v>
      </c>
      <c r="D160" s="56" t="str">
        <f>'FY2016 RPDC '!D156</f>
        <v>IOWA CITY</v>
      </c>
      <c r="E160" s="97">
        <f>'FY2016 RPDC '!J156</f>
        <v>13328</v>
      </c>
      <c r="F160" s="87">
        <f>'FY2016 RPDC '!K156</f>
        <v>6463</v>
      </c>
      <c r="G160" s="87">
        <f>'FY2016 RPDC '!L156</f>
        <v>86138864</v>
      </c>
      <c r="H160" s="87">
        <f>'FY2016 RPDC '!M156</f>
        <v>0</v>
      </c>
      <c r="I160" s="88">
        <f>'FY2016 RPDC '!N156</f>
        <v>86138864</v>
      </c>
      <c r="J160" s="59">
        <v>-600654.29999999993</v>
      </c>
      <c r="K160" s="58">
        <v>-70596</v>
      </c>
      <c r="L160" s="57">
        <v>947751.29999999993</v>
      </c>
      <c r="M160" s="201">
        <v>29415</v>
      </c>
      <c r="N160" s="57">
        <f>RealAuthFY10!N160</f>
        <v>110284.16</v>
      </c>
      <c r="O160" s="201">
        <f>RealAuthFY10!O160</f>
        <v>0</v>
      </c>
      <c r="P160" s="59">
        <v>10354.08</v>
      </c>
      <c r="Q160" s="59">
        <v>271794.60000000003</v>
      </c>
      <c r="R160" s="58">
        <f t="shared" si="14"/>
        <v>6191122.5600000005</v>
      </c>
      <c r="S160" s="59">
        <f t="shared" si="15"/>
        <v>739704</v>
      </c>
      <c r="T160" s="58">
        <f t="shared" si="16"/>
        <v>692123.04</v>
      </c>
      <c r="U160" s="59">
        <f t="shared" si="17"/>
        <v>94460162.439999998</v>
      </c>
      <c r="V160" s="206"/>
      <c r="W160" s="210">
        <v>455.41</v>
      </c>
      <c r="X160" s="211">
        <v>1539149</v>
      </c>
      <c r="Y160" s="212">
        <f t="shared" si="18"/>
        <v>464.52000000000004</v>
      </c>
      <c r="Z160" s="213">
        <v>54.41</v>
      </c>
      <c r="AA160" s="58">
        <v>183889</v>
      </c>
      <c r="AB160" s="212">
        <f t="shared" si="19"/>
        <v>55.5</v>
      </c>
      <c r="AC160" s="214">
        <v>50.91</v>
      </c>
      <c r="AD160" s="213">
        <v>172061</v>
      </c>
      <c r="AE160" s="212">
        <f t="shared" si="20"/>
        <v>51.93</v>
      </c>
    </row>
    <row r="161" spans="1:31" s="51" customFormat="1" ht="11.5" x14ac:dyDescent="0.25">
      <c r="A161" s="51">
        <f>'FY2016 RPDC '!A157</f>
        <v>155</v>
      </c>
      <c r="B161" s="51">
        <f>'FY2016 RPDC '!B157</f>
        <v>3150</v>
      </c>
      <c r="C161" s="51">
        <f>'FY2016 RPDC '!C157</f>
        <v>3150</v>
      </c>
      <c r="D161" s="60" t="str">
        <f>'FY2016 RPDC '!D157</f>
        <v>IOWA FALLS</v>
      </c>
      <c r="E161" s="100">
        <f>'FY2016 RPDC '!J157</f>
        <v>1085.4000000000001</v>
      </c>
      <c r="F161" s="89">
        <f>'FY2016 RPDC '!K157</f>
        <v>6451</v>
      </c>
      <c r="G161" s="89">
        <f>'FY2016 RPDC '!L157</f>
        <v>7001915.4000000004</v>
      </c>
      <c r="H161" s="89">
        <f>'FY2016 RPDC '!M157</f>
        <v>0</v>
      </c>
      <c r="I161" s="90">
        <f>'FY2016 RPDC '!N157</f>
        <v>7001915.4000000004</v>
      </c>
      <c r="J161" s="63">
        <v>-567709.5</v>
      </c>
      <c r="K161" s="62">
        <v>0</v>
      </c>
      <c r="L161" s="61">
        <v>358863</v>
      </c>
      <c r="M161" s="220">
        <v>0</v>
      </c>
      <c r="N161" s="61">
        <f>RealAuthFY10!N161</f>
        <v>2076.48</v>
      </c>
      <c r="O161" s="220">
        <f>RealAuthFY10!O161</f>
        <v>0</v>
      </c>
      <c r="P161" s="63">
        <v>0</v>
      </c>
      <c r="Q161" s="63">
        <v>0</v>
      </c>
      <c r="R161" s="62">
        <f t="shared" si="14"/>
        <v>561542.54400000011</v>
      </c>
      <c r="S161" s="63">
        <f t="shared" si="15"/>
        <v>50123.772000000004</v>
      </c>
      <c r="T161" s="62">
        <f t="shared" si="16"/>
        <v>57732.425999999999</v>
      </c>
      <c r="U161" s="63">
        <f t="shared" si="17"/>
        <v>7464544.1220000004</v>
      </c>
      <c r="V161" s="221"/>
      <c r="W161" s="222">
        <v>507.22</v>
      </c>
      <c r="X161" s="223">
        <v>445187</v>
      </c>
      <c r="Y161" s="224">
        <f t="shared" si="18"/>
        <v>517.36</v>
      </c>
      <c r="Z161" s="225">
        <v>45.27</v>
      </c>
      <c r="AA161" s="62">
        <v>39733</v>
      </c>
      <c r="AB161" s="224">
        <f t="shared" si="19"/>
        <v>46.18</v>
      </c>
      <c r="AC161" s="226">
        <v>52.15</v>
      </c>
      <c r="AD161" s="225">
        <v>45772</v>
      </c>
      <c r="AE161" s="224">
        <f t="shared" si="20"/>
        <v>53.19</v>
      </c>
    </row>
    <row r="162" spans="1:31" s="51" customFormat="1" ht="11.5" x14ac:dyDescent="0.25">
      <c r="A162" s="51">
        <f>'FY2016 RPDC '!A158</f>
        <v>156</v>
      </c>
      <c r="B162" s="51">
        <f>'FY2016 RPDC '!B158</f>
        <v>3154</v>
      </c>
      <c r="C162" s="51">
        <f>'FY2016 RPDC '!C158</f>
        <v>3154</v>
      </c>
      <c r="D162" s="56" t="str">
        <f>'FY2016 RPDC '!D158</f>
        <v>IOWA VALLEY</v>
      </c>
      <c r="E162" s="97">
        <f>'FY2016 RPDC '!J158</f>
        <v>547.9</v>
      </c>
      <c r="F162" s="87">
        <f>'FY2016 RPDC '!K158</f>
        <v>6446</v>
      </c>
      <c r="G162" s="87">
        <f>'FY2016 RPDC '!L158</f>
        <v>3531763.4</v>
      </c>
      <c r="H162" s="87">
        <f>'FY2016 RPDC '!M158</f>
        <v>53415.419999999925</v>
      </c>
      <c r="I162" s="88">
        <f>'FY2016 RPDC '!N158</f>
        <v>3585178.82</v>
      </c>
      <c r="J162" s="59">
        <v>-1913370</v>
      </c>
      <c r="K162" s="58">
        <v>-200600</v>
      </c>
      <c r="L162" s="57">
        <v>814790</v>
      </c>
      <c r="M162" s="201">
        <v>177000</v>
      </c>
      <c r="N162" s="57">
        <f>RealAuthFY10!N162</f>
        <v>83593.25</v>
      </c>
      <c r="O162" s="201">
        <f>RealAuthFY10!O162</f>
        <v>0</v>
      </c>
      <c r="P162" s="59">
        <v>281666</v>
      </c>
      <c r="Q162" s="59">
        <v>442500</v>
      </c>
      <c r="R162" s="58">
        <f t="shared" si="14"/>
        <v>5579293</v>
      </c>
      <c r="S162" s="59">
        <f t="shared" si="15"/>
        <v>699512</v>
      </c>
      <c r="T162" s="58">
        <f t="shared" si="16"/>
        <v>710320</v>
      </c>
      <c r="U162" s="59">
        <f t="shared" si="17"/>
        <v>10259883.07</v>
      </c>
      <c r="V162" s="206"/>
      <c r="W162" s="210">
        <v>474.89</v>
      </c>
      <c r="X162" s="211">
        <v>5579293</v>
      </c>
      <c r="Y162" s="212">
        <f t="shared" si="18"/>
        <v>484.39</v>
      </c>
      <c r="Z162" s="213">
        <v>59.54</v>
      </c>
      <c r="AA162" s="58">
        <v>699512</v>
      </c>
      <c r="AB162" s="212">
        <f t="shared" si="19"/>
        <v>60.73</v>
      </c>
      <c r="AC162" s="214">
        <v>60.46</v>
      </c>
      <c r="AD162" s="213">
        <v>710320</v>
      </c>
      <c r="AE162" s="212">
        <f t="shared" si="20"/>
        <v>61.67</v>
      </c>
    </row>
    <row r="163" spans="1:31" s="51" customFormat="1" ht="11.5" x14ac:dyDescent="0.25">
      <c r="A163" s="51">
        <f>'FY2016 RPDC '!A159</f>
        <v>157</v>
      </c>
      <c r="B163" s="51">
        <f>'FY2016 RPDC '!B159</f>
        <v>3186</v>
      </c>
      <c r="C163" s="51">
        <f>'FY2016 RPDC '!C159</f>
        <v>3186</v>
      </c>
      <c r="D163" s="56" t="str">
        <f>'FY2016 RPDC '!D159</f>
        <v>JANESVILLE</v>
      </c>
      <c r="E163" s="97">
        <f>'FY2016 RPDC '!J159</f>
        <v>380.1</v>
      </c>
      <c r="F163" s="87">
        <f>'FY2016 RPDC '!K159</f>
        <v>6521</v>
      </c>
      <c r="G163" s="87">
        <f>'FY2016 RPDC '!L159</f>
        <v>2478632.1</v>
      </c>
      <c r="H163" s="87">
        <f>'FY2016 RPDC '!M159</f>
        <v>0</v>
      </c>
      <c r="I163" s="88">
        <f>'FY2016 RPDC '!N159</f>
        <v>2478632.1</v>
      </c>
      <c r="J163" s="59">
        <v>-153088</v>
      </c>
      <c r="K163" s="58">
        <v>-412160</v>
      </c>
      <c r="L163" s="57">
        <v>289689.60000000003</v>
      </c>
      <c r="M163" s="201">
        <v>562892.79999999993</v>
      </c>
      <c r="N163" s="57">
        <f>RealAuthFY10!N163</f>
        <v>45144.86</v>
      </c>
      <c r="O163" s="201">
        <f>RealAuthFY10!O163</f>
        <v>99641.98000000001</v>
      </c>
      <c r="P163" s="59">
        <v>0</v>
      </c>
      <c r="Q163" s="59">
        <v>49459.200000000004</v>
      </c>
      <c r="R163" s="58">
        <f t="shared" si="14"/>
        <v>542671</v>
      </c>
      <c r="S163" s="59">
        <f t="shared" si="15"/>
        <v>63359</v>
      </c>
      <c r="T163" s="58">
        <f t="shared" si="16"/>
        <v>68242</v>
      </c>
      <c r="U163" s="59">
        <f t="shared" si="17"/>
        <v>3634484.54</v>
      </c>
      <c r="V163" s="206"/>
      <c r="W163" s="210">
        <v>506.79</v>
      </c>
      <c r="X163" s="211">
        <v>542671</v>
      </c>
      <c r="Y163" s="212">
        <f t="shared" si="18"/>
        <v>516.93000000000006</v>
      </c>
      <c r="Z163" s="213">
        <v>59.17</v>
      </c>
      <c r="AA163" s="58">
        <v>63359</v>
      </c>
      <c r="AB163" s="212">
        <f t="shared" si="19"/>
        <v>60.35</v>
      </c>
      <c r="AC163" s="214">
        <v>63.73</v>
      </c>
      <c r="AD163" s="213">
        <v>68242</v>
      </c>
      <c r="AE163" s="212">
        <f t="shared" si="20"/>
        <v>65</v>
      </c>
    </row>
    <row r="164" spans="1:31" s="51" customFormat="1" ht="11.5" x14ac:dyDescent="0.25">
      <c r="A164" s="51">
        <f>'FY2016 RPDC '!A160</f>
        <v>159</v>
      </c>
      <c r="B164" s="51">
        <f>'FY2016 RPDC '!B160</f>
        <v>3204</v>
      </c>
      <c r="C164" s="51">
        <f>'FY2016 RPDC '!C160</f>
        <v>3204</v>
      </c>
      <c r="D164" s="56" t="str">
        <f>'FY2016 RPDC '!D160</f>
        <v>JESUP</v>
      </c>
      <c r="E164" s="97">
        <f>'FY2016 RPDC '!J160</f>
        <v>880.5</v>
      </c>
      <c r="F164" s="87">
        <f>'FY2016 RPDC '!K160</f>
        <v>6446</v>
      </c>
      <c r="G164" s="87">
        <f>'FY2016 RPDC '!L160</f>
        <v>5675703</v>
      </c>
      <c r="H164" s="87">
        <f>'FY2016 RPDC '!M160</f>
        <v>0</v>
      </c>
      <c r="I164" s="88">
        <f>'FY2016 RPDC '!N160</f>
        <v>5675703</v>
      </c>
      <c r="J164" s="59">
        <v>-192962.4</v>
      </c>
      <c r="K164" s="58">
        <v>-29415</v>
      </c>
      <c r="L164" s="57">
        <v>135309</v>
      </c>
      <c r="M164" s="201">
        <v>0</v>
      </c>
      <c r="N164" s="57">
        <f>RealAuthFY10!N164</f>
        <v>19438.16</v>
      </c>
      <c r="O164" s="201">
        <f>RealAuthFY10!O164</f>
        <v>76022.240000000005</v>
      </c>
      <c r="P164" s="59">
        <v>7765.56</v>
      </c>
      <c r="Q164" s="59">
        <v>0</v>
      </c>
      <c r="R164" s="58">
        <f t="shared" si="14"/>
        <v>422067.67499999999</v>
      </c>
      <c r="S164" s="59">
        <f t="shared" si="15"/>
        <v>49448.880000000005</v>
      </c>
      <c r="T164" s="58">
        <f t="shared" si="16"/>
        <v>39851.43</v>
      </c>
      <c r="U164" s="59">
        <f t="shared" si="17"/>
        <v>6203228.544999999</v>
      </c>
      <c r="V164" s="206"/>
      <c r="W164" s="210">
        <v>469.95</v>
      </c>
      <c r="X164" s="211">
        <v>309791</v>
      </c>
      <c r="Y164" s="212">
        <f t="shared" si="18"/>
        <v>479.34999999999997</v>
      </c>
      <c r="Z164" s="213">
        <v>55.06</v>
      </c>
      <c r="AA164" s="58">
        <v>36296</v>
      </c>
      <c r="AB164" s="212">
        <f t="shared" si="19"/>
        <v>56.160000000000004</v>
      </c>
      <c r="AC164" s="214">
        <v>44.37</v>
      </c>
      <c r="AD164" s="213">
        <v>29249</v>
      </c>
      <c r="AE164" s="212">
        <f t="shared" si="20"/>
        <v>45.26</v>
      </c>
    </row>
    <row r="165" spans="1:31" s="51" customFormat="1" ht="11.5" x14ac:dyDescent="0.25">
      <c r="A165" s="51">
        <f>'FY2016 RPDC '!A161</f>
        <v>160</v>
      </c>
      <c r="B165" s="51">
        <f>'FY2016 RPDC '!B161</f>
        <v>3231</v>
      </c>
      <c r="C165" s="51">
        <f>'FY2016 RPDC '!C161</f>
        <v>3231</v>
      </c>
      <c r="D165" s="56" t="str">
        <f>'FY2016 RPDC '!D161</f>
        <v>JOHNSTON</v>
      </c>
      <c r="E165" s="97">
        <f>'FY2016 RPDC '!J161</f>
        <v>6617.1</v>
      </c>
      <c r="F165" s="87">
        <f>'FY2016 RPDC '!K161</f>
        <v>6446</v>
      </c>
      <c r="G165" s="87">
        <f>'FY2016 RPDC '!L161</f>
        <v>42653826.600000001</v>
      </c>
      <c r="H165" s="87">
        <f>'FY2016 RPDC '!M161</f>
        <v>0</v>
      </c>
      <c r="I165" s="88">
        <f>'FY2016 RPDC '!N161</f>
        <v>42653826.600000001</v>
      </c>
      <c r="J165" s="59">
        <v>-571968</v>
      </c>
      <c r="K165" s="58">
        <v>-53622</v>
      </c>
      <c r="L165" s="57">
        <v>125118</v>
      </c>
      <c r="M165" s="201">
        <v>0</v>
      </c>
      <c r="N165" s="57">
        <f>RealAuthFY10!N165</f>
        <v>59072.729999999996</v>
      </c>
      <c r="O165" s="201">
        <f>RealAuthFY10!O165</f>
        <v>0</v>
      </c>
      <c r="P165" s="59">
        <v>0</v>
      </c>
      <c r="Q165" s="59">
        <v>0</v>
      </c>
      <c r="R165" s="58">
        <f t="shared" si="14"/>
        <v>3172303.9109999998</v>
      </c>
      <c r="S165" s="59">
        <f t="shared" si="15"/>
        <v>292409.64899999998</v>
      </c>
      <c r="T165" s="58">
        <f t="shared" si="16"/>
        <v>257339.01900000003</v>
      </c>
      <c r="U165" s="59">
        <f t="shared" si="17"/>
        <v>45934479.908999994</v>
      </c>
      <c r="V165" s="206"/>
      <c r="W165" s="210">
        <v>470.01</v>
      </c>
      <c r="X165" s="211">
        <v>159286</v>
      </c>
      <c r="Y165" s="212">
        <f t="shared" si="18"/>
        <v>479.40999999999997</v>
      </c>
      <c r="Z165" s="213">
        <v>43.32</v>
      </c>
      <c r="AA165" s="58">
        <v>14681</v>
      </c>
      <c r="AB165" s="212">
        <f t="shared" si="19"/>
        <v>44.19</v>
      </c>
      <c r="AC165" s="214">
        <v>38.130000000000003</v>
      </c>
      <c r="AD165" s="213">
        <v>12922</v>
      </c>
      <c r="AE165" s="212">
        <f t="shared" si="20"/>
        <v>38.89</v>
      </c>
    </row>
    <row r="166" spans="1:31" s="51" customFormat="1" ht="11.5" x14ac:dyDescent="0.25">
      <c r="A166" s="51">
        <f>'FY2016 RPDC '!A162</f>
        <v>161</v>
      </c>
      <c r="B166" s="51">
        <f>'FY2016 RPDC '!B162</f>
        <v>3312</v>
      </c>
      <c r="C166" s="51">
        <f>'FY2016 RPDC '!C162</f>
        <v>3312</v>
      </c>
      <c r="D166" s="60" t="str">
        <f>'FY2016 RPDC '!D162</f>
        <v>KEOKUK</v>
      </c>
      <c r="E166" s="100">
        <f>'FY2016 RPDC '!J162</f>
        <v>1963.7</v>
      </c>
      <c r="F166" s="89">
        <f>'FY2016 RPDC '!K162</f>
        <v>6446</v>
      </c>
      <c r="G166" s="89">
        <f>'FY2016 RPDC '!L162</f>
        <v>12658010.200000001</v>
      </c>
      <c r="H166" s="89">
        <f>'FY2016 RPDC '!M162</f>
        <v>4561.7999999988824</v>
      </c>
      <c r="I166" s="90">
        <f>'FY2016 RPDC '!N162</f>
        <v>12662572</v>
      </c>
      <c r="J166" s="63">
        <v>-267232</v>
      </c>
      <c r="K166" s="62">
        <v>-17895</v>
      </c>
      <c r="L166" s="61">
        <v>495095</v>
      </c>
      <c r="M166" s="220">
        <v>5965</v>
      </c>
      <c r="N166" s="61">
        <f>RealAuthFY10!N166</f>
        <v>165145.5</v>
      </c>
      <c r="O166" s="220">
        <f>RealAuthFY10!O166</f>
        <v>124546.5</v>
      </c>
      <c r="P166" s="63">
        <v>1312.3</v>
      </c>
      <c r="Q166" s="63">
        <v>221898.00000000003</v>
      </c>
      <c r="R166" s="62">
        <f t="shared" si="14"/>
        <v>1007594.1070000001</v>
      </c>
      <c r="S166" s="63">
        <f t="shared" si="15"/>
        <v>119314.412</v>
      </c>
      <c r="T166" s="62">
        <f t="shared" si="16"/>
        <v>142211.15400000001</v>
      </c>
      <c r="U166" s="63">
        <f t="shared" si="17"/>
        <v>14660526.973000001</v>
      </c>
      <c r="V166" s="221"/>
      <c r="W166" s="222">
        <v>503.05</v>
      </c>
      <c r="X166" s="223">
        <v>535396</v>
      </c>
      <c r="Y166" s="224">
        <f t="shared" si="18"/>
        <v>513.11</v>
      </c>
      <c r="Z166" s="225">
        <v>59.57</v>
      </c>
      <c r="AA166" s="62">
        <v>63400</v>
      </c>
      <c r="AB166" s="224">
        <f t="shared" si="19"/>
        <v>60.76</v>
      </c>
      <c r="AC166" s="226">
        <v>71</v>
      </c>
      <c r="AD166" s="225">
        <v>75565</v>
      </c>
      <c r="AE166" s="224">
        <f t="shared" si="20"/>
        <v>72.42</v>
      </c>
    </row>
    <row r="167" spans="1:31" s="51" customFormat="1" ht="11.5" x14ac:dyDescent="0.25">
      <c r="A167" s="51">
        <f>'FY2016 RPDC '!A163</f>
        <v>162</v>
      </c>
      <c r="B167" s="51">
        <f>'FY2016 RPDC '!B163</f>
        <v>3330</v>
      </c>
      <c r="C167" s="51">
        <f>'FY2016 RPDC '!C163</f>
        <v>3330</v>
      </c>
      <c r="D167" s="56" t="str">
        <f>'FY2016 RPDC '!D163</f>
        <v>KEOTA</v>
      </c>
      <c r="E167" s="97">
        <f>'FY2016 RPDC '!J163</f>
        <v>338.9</v>
      </c>
      <c r="F167" s="87">
        <f>'FY2016 RPDC '!K163</f>
        <v>6490</v>
      </c>
      <c r="G167" s="87">
        <f>'FY2016 RPDC '!L163</f>
        <v>2199461</v>
      </c>
      <c r="H167" s="87">
        <f>'FY2016 RPDC '!M163</f>
        <v>39282.779999999795</v>
      </c>
      <c r="I167" s="88">
        <f>'FY2016 RPDC '!N163</f>
        <v>2238743.7799999998</v>
      </c>
      <c r="J167" s="59">
        <v>-100011</v>
      </c>
      <c r="K167" s="58">
        <v>-41181</v>
      </c>
      <c r="L167" s="57">
        <v>288267</v>
      </c>
      <c r="M167" s="201">
        <v>5883</v>
      </c>
      <c r="N167" s="57">
        <f>RealAuthFY10!N167</f>
        <v>11939.759999999998</v>
      </c>
      <c r="O167" s="201">
        <f>RealAuthFY10!O167</f>
        <v>0</v>
      </c>
      <c r="P167" s="59">
        <v>82832.639999999999</v>
      </c>
      <c r="Q167" s="59">
        <v>0</v>
      </c>
      <c r="R167" s="58">
        <f t="shared" si="14"/>
        <v>400784</v>
      </c>
      <c r="S167" s="59">
        <f t="shared" si="15"/>
        <v>43094</v>
      </c>
      <c r="T167" s="58">
        <f t="shared" si="16"/>
        <v>53741</v>
      </c>
      <c r="U167" s="59">
        <f t="shared" si="17"/>
        <v>2984093.1799999997</v>
      </c>
      <c r="V167" s="206"/>
      <c r="W167" s="210">
        <v>444.18</v>
      </c>
      <c r="X167" s="211">
        <v>400784</v>
      </c>
      <c r="Y167" s="212">
        <f t="shared" si="18"/>
        <v>453.06</v>
      </c>
      <c r="Z167" s="213">
        <v>47.76</v>
      </c>
      <c r="AA167" s="58">
        <v>43094</v>
      </c>
      <c r="AB167" s="212">
        <f t="shared" si="19"/>
        <v>48.72</v>
      </c>
      <c r="AC167" s="214">
        <v>59.56</v>
      </c>
      <c r="AD167" s="213">
        <v>53741</v>
      </c>
      <c r="AE167" s="212">
        <f t="shared" si="20"/>
        <v>60.75</v>
      </c>
    </row>
    <row r="168" spans="1:31" s="51" customFormat="1" ht="11.5" x14ac:dyDescent="0.25">
      <c r="A168" s="51">
        <f>'FY2016 RPDC '!A164</f>
        <v>163</v>
      </c>
      <c r="B168" s="51">
        <f>'FY2016 RPDC '!B164</f>
        <v>3348</v>
      </c>
      <c r="C168" s="51">
        <f>'FY2016 RPDC '!C164</f>
        <v>3348</v>
      </c>
      <c r="D168" s="56" t="str">
        <f>'FY2016 RPDC '!D164</f>
        <v>KINGSLEY-PIERSON</v>
      </c>
      <c r="E168" s="97">
        <f>'FY2016 RPDC '!J164</f>
        <v>444.1</v>
      </c>
      <c r="F168" s="87">
        <f>'FY2016 RPDC '!K164</f>
        <v>6549</v>
      </c>
      <c r="G168" s="87">
        <f>'FY2016 RPDC '!L164</f>
        <v>2908410.9000000004</v>
      </c>
      <c r="H168" s="87">
        <f>'FY2016 RPDC '!M164</f>
        <v>70951.739999999758</v>
      </c>
      <c r="I168" s="88">
        <f>'FY2016 RPDC '!N164</f>
        <v>2979362.64</v>
      </c>
      <c r="J168" s="59">
        <v>-1919034.5999999999</v>
      </c>
      <c r="K168" s="58">
        <v>-47064</v>
      </c>
      <c r="L168" s="57">
        <v>1779019.2</v>
      </c>
      <c r="M168" s="201">
        <v>411810</v>
      </c>
      <c r="N168" s="57">
        <f>RealAuthFY10!N168</f>
        <v>148526</v>
      </c>
      <c r="O168" s="201">
        <f>RealAuthFY10!O168</f>
        <v>0</v>
      </c>
      <c r="P168" s="59">
        <v>155311.19999999998</v>
      </c>
      <c r="Q168" s="59">
        <v>695370.6</v>
      </c>
      <c r="R168" s="58">
        <f t="shared" si="14"/>
        <v>2642831</v>
      </c>
      <c r="S168" s="59">
        <f t="shared" si="15"/>
        <v>292107</v>
      </c>
      <c r="T168" s="58">
        <f t="shared" si="16"/>
        <v>280497</v>
      </c>
      <c r="U168" s="59">
        <f t="shared" si="17"/>
        <v>7418736.04</v>
      </c>
      <c r="V168" s="206"/>
      <c r="W168" s="210">
        <v>457.53</v>
      </c>
      <c r="X168" s="211">
        <v>2642831</v>
      </c>
      <c r="Y168" s="212">
        <f t="shared" si="18"/>
        <v>466.67999999999995</v>
      </c>
      <c r="Z168" s="213">
        <v>50.57</v>
      </c>
      <c r="AA168" s="58">
        <v>292107</v>
      </c>
      <c r="AB168" s="212">
        <f t="shared" si="19"/>
        <v>51.58</v>
      </c>
      <c r="AC168" s="214">
        <v>48.56</v>
      </c>
      <c r="AD168" s="213">
        <v>280497</v>
      </c>
      <c r="AE168" s="212">
        <f t="shared" si="20"/>
        <v>49.53</v>
      </c>
    </row>
    <row r="169" spans="1:31" s="51" customFormat="1" ht="11.5" x14ac:dyDescent="0.25">
      <c r="A169" s="51">
        <f>'FY2016 RPDC '!A165</f>
        <v>164</v>
      </c>
      <c r="B169" s="51">
        <f>'FY2016 RPDC '!B165</f>
        <v>3375</v>
      </c>
      <c r="C169" s="51">
        <f>'FY2016 RPDC '!C165</f>
        <v>3375</v>
      </c>
      <c r="D169" s="56" t="str">
        <f>'FY2016 RPDC '!D165</f>
        <v>KNOXVILLE</v>
      </c>
      <c r="E169" s="97">
        <f>'FY2016 RPDC '!J165</f>
        <v>1807.3</v>
      </c>
      <c r="F169" s="87">
        <f>'FY2016 RPDC '!K165</f>
        <v>6446</v>
      </c>
      <c r="G169" s="87">
        <f>'FY2016 RPDC '!L165</f>
        <v>11649855.799999999</v>
      </c>
      <c r="H169" s="87">
        <f>'FY2016 RPDC '!M165</f>
        <v>0</v>
      </c>
      <c r="I169" s="88">
        <f>'FY2016 RPDC '!N165</f>
        <v>11649855.799999999</v>
      </c>
      <c r="J169" s="59">
        <v>-341214</v>
      </c>
      <c r="K169" s="58">
        <v>-64713</v>
      </c>
      <c r="L169" s="57">
        <v>94128</v>
      </c>
      <c r="M169" s="201">
        <v>0</v>
      </c>
      <c r="N169" s="57">
        <f>RealAuthFY10!N169</f>
        <v>62525.120000000003</v>
      </c>
      <c r="O169" s="201">
        <f>RealAuthFY10!O169</f>
        <v>0</v>
      </c>
      <c r="P169" s="59">
        <v>0</v>
      </c>
      <c r="Q169" s="59">
        <v>208258.19999999998</v>
      </c>
      <c r="R169" s="58">
        <f t="shared" si="14"/>
        <v>1075417</v>
      </c>
      <c r="S169" s="59">
        <f t="shared" si="15"/>
        <v>128870</v>
      </c>
      <c r="T169" s="58">
        <f t="shared" si="16"/>
        <v>138880</v>
      </c>
      <c r="U169" s="59">
        <f t="shared" si="17"/>
        <v>12952007.119999997</v>
      </c>
      <c r="V169" s="206"/>
      <c r="W169" s="210">
        <v>486.68</v>
      </c>
      <c r="X169" s="211">
        <v>1075417</v>
      </c>
      <c r="Y169" s="212">
        <f t="shared" si="18"/>
        <v>496.41</v>
      </c>
      <c r="Z169" s="213">
        <v>58.32</v>
      </c>
      <c r="AA169" s="58">
        <v>128870</v>
      </c>
      <c r="AB169" s="212">
        <f t="shared" si="19"/>
        <v>59.49</v>
      </c>
      <c r="AC169" s="214">
        <v>62.85</v>
      </c>
      <c r="AD169" s="213">
        <v>138880</v>
      </c>
      <c r="AE169" s="212">
        <f t="shared" si="20"/>
        <v>64.11</v>
      </c>
    </row>
    <row r="170" spans="1:31" s="51" customFormat="1" ht="11.5" x14ac:dyDescent="0.25">
      <c r="A170" s="51">
        <f>'FY2016 RPDC '!A166</f>
        <v>165</v>
      </c>
      <c r="B170" s="51">
        <f>'FY2016 RPDC '!B166</f>
        <v>3420</v>
      </c>
      <c r="C170" s="51">
        <f>'FY2016 RPDC '!C166</f>
        <v>3420</v>
      </c>
      <c r="D170" s="56" t="str">
        <f>'FY2016 RPDC '!D166</f>
        <v>LAKE MILLS</v>
      </c>
      <c r="E170" s="97">
        <f>'FY2016 RPDC '!J166</f>
        <v>617.70000000000005</v>
      </c>
      <c r="F170" s="87">
        <f>'FY2016 RPDC '!K166</f>
        <v>6446</v>
      </c>
      <c r="G170" s="87">
        <f>'FY2016 RPDC '!L166</f>
        <v>3981694.2</v>
      </c>
      <c r="H170" s="87">
        <f>'FY2016 RPDC '!M166</f>
        <v>0</v>
      </c>
      <c r="I170" s="88">
        <f>'FY2016 RPDC '!N166</f>
        <v>3981694.2</v>
      </c>
      <c r="J170" s="59">
        <v>-170104.9</v>
      </c>
      <c r="K170" s="58">
        <v>0</v>
      </c>
      <c r="L170" s="57">
        <v>94832</v>
      </c>
      <c r="M170" s="201">
        <v>0</v>
      </c>
      <c r="N170" s="57">
        <f>RealAuthFY10!N170</f>
        <v>24759.119999999999</v>
      </c>
      <c r="O170" s="201">
        <f>RealAuthFY10!O170</f>
        <v>68465.36</v>
      </c>
      <c r="P170" s="59">
        <v>0</v>
      </c>
      <c r="Q170" s="59">
        <v>0</v>
      </c>
      <c r="R170" s="58">
        <f t="shared" si="14"/>
        <v>339877.07100000005</v>
      </c>
      <c r="S170" s="59">
        <f t="shared" si="15"/>
        <v>35153.307000000001</v>
      </c>
      <c r="T170" s="58">
        <f t="shared" si="16"/>
        <v>31335.921000000006</v>
      </c>
      <c r="U170" s="59">
        <f t="shared" si="17"/>
        <v>4406012.0790000008</v>
      </c>
      <c r="V170" s="206"/>
      <c r="W170" s="210">
        <v>539.44000000000005</v>
      </c>
      <c r="X170" s="211">
        <v>185891</v>
      </c>
      <c r="Y170" s="212">
        <f t="shared" si="18"/>
        <v>550.23</v>
      </c>
      <c r="Z170" s="213">
        <v>55.79</v>
      </c>
      <c r="AA170" s="58">
        <v>19225</v>
      </c>
      <c r="AB170" s="212">
        <f t="shared" si="19"/>
        <v>56.91</v>
      </c>
      <c r="AC170" s="214">
        <v>49.74</v>
      </c>
      <c r="AD170" s="213">
        <v>17140</v>
      </c>
      <c r="AE170" s="212">
        <f t="shared" si="20"/>
        <v>50.730000000000004</v>
      </c>
    </row>
    <row r="171" spans="1:31" s="51" customFormat="1" ht="11.5" x14ac:dyDescent="0.25">
      <c r="A171" s="51">
        <f>'FY2016 RPDC '!A167</f>
        <v>166</v>
      </c>
      <c r="B171" s="51">
        <f>'FY2016 RPDC '!B167</f>
        <v>3465</v>
      </c>
      <c r="C171" s="51">
        <f>'FY2016 RPDC '!C167</f>
        <v>3465</v>
      </c>
      <c r="D171" s="60" t="str">
        <f>'FY2016 RPDC '!D167</f>
        <v>LAMONI</v>
      </c>
      <c r="E171" s="100">
        <f>'FY2016 RPDC '!J167</f>
        <v>298.3</v>
      </c>
      <c r="F171" s="89">
        <f>'FY2016 RPDC '!K167</f>
        <v>6446</v>
      </c>
      <c r="G171" s="89">
        <f>'FY2016 RPDC '!L167</f>
        <v>1922841.8</v>
      </c>
      <c r="H171" s="89">
        <f>'FY2016 RPDC '!M167</f>
        <v>151366.91999999993</v>
      </c>
      <c r="I171" s="90">
        <f>'FY2016 RPDC '!N167</f>
        <v>2074208.72</v>
      </c>
      <c r="J171" s="63">
        <v>-185566</v>
      </c>
      <c r="K171" s="62">
        <v>-47888</v>
      </c>
      <c r="L171" s="61">
        <v>257398</v>
      </c>
      <c r="M171" s="220">
        <v>5986</v>
      </c>
      <c r="N171" s="61">
        <f>RealAuthFY10!N171</f>
        <v>1526.46</v>
      </c>
      <c r="O171" s="220">
        <f>RealAuthFY10!O171</f>
        <v>0</v>
      </c>
      <c r="P171" s="63">
        <v>0</v>
      </c>
      <c r="Q171" s="63">
        <v>0</v>
      </c>
      <c r="R171" s="62">
        <f t="shared" si="14"/>
        <v>245226</v>
      </c>
      <c r="S171" s="63">
        <f t="shared" si="15"/>
        <v>28521</v>
      </c>
      <c r="T171" s="62">
        <f t="shared" si="16"/>
        <v>31108</v>
      </c>
      <c r="U171" s="63">
        <f t="shared" si="17"/>
        <v>2410520.1799999997</v>
      </c>
      <c r="V171" s="221"/>
      <c r="W171" s="222">
        <v>536.6</v>
      </c>
      <c r="X171" s="223">
        <v>245226</v>
      </c>
      <c r="Y171" s="224">
        <f t="shared" si="18"/>
        <v>547.33000000000004</v>
      </c>
      <c r="Z171" s="225">
        <v>62.41</v>
      </c>
      <c r="AA171" s="62">
        <v>28521</v>
      </c>
      <c r="AB171" s="224">
        <f t="shared" si="19"/>
        <v>63.66</v>
      </c>
      <c r="AC171" s="226">
        <v>68.069999999999993</v>
      </c>
      <c r="AD171" s="225">
        <v>31108</v>
      </c>
      <c r="AE171" s="224">
        <f t="shared" si="20"/>
        <v>69.429999999999993</v>
      </c>
    </row>
    <row r="172" spans="1:31" s="51" customFormat="1" ht="11.5" x14ac:dyDescent="0.25">
      <c r="A172" s="51">
        <f>'FY2016 RPDC '!A168</f>
        <v>167</v>
      </c>
      <c r="B172" s="51">
        <f>'FY2016 RPDC '!B168</f>
        <v>3537</v>
      </c>
      <c r="C172" s="51">
        <f>'FY2016 RPDC '!C168</f>
        <v>3537</v>
      </c>
      <c r="D172" s="56" t="str">
        <f>'FY2016 RPDC '!D168</f>
        <v>LAURENS-MARATHON</v>
      </c>
      <c r="E172" s="97">
        <f>'FY2016 RPDC '!J168</f>
        <v>320.7</v>
      </c>
      <c r="F172" s="87">
        <f>'FY2016 RPDC '!K168</f>
        <v>6446</v>
      </c>
      <c r="G172" s="87">
        <f>'FY2016 RPDC '!L168</f>
        <v>2067232.2</v>
      </c>
      <c r="H172" s="87">
        <f>'FY2016 RPDC '!M168</f>
        <v>0</v>
      </c>
      <c r="I172" s="88">
        <f>'FY2016 RPDC '!N168</f>
        <v>2067232.2</v>
      </c>
      <c r="J172" s="59">
        <v>-588300</v>
      </c>
      <c r="K172" s="58">
        <v>-70596</v>
      </c>
      <c r="L172" s="57">
        <v>359451.3</v>
      </c>
      <c r="M172" s="201">
        <v>41181</v>
      </c>
      <c r="N172" s="57">
        <f>RealAuthFY10!N172</f>
        <v>24744.720000000001</v>
      </c>
      <c r="O172" s="201">
        <f>RealAuthFY10!O172</f>
        <v>0</v>
      </c>
      <c r="P172" s="59">
        <v>9059.82</v>
      </c>
      <c r="Q172" s="59">
        <v>0</v>
      </c>
      <c r="R172" s="58">
        <f t="shared" si="14"/>
        <v>972839</v>
      </c>
      <c r="S172" s="59">
        <f t="shared" si="15"/>
        <v>103041</v>
      </c>
      <c r="T172" s="58">
        <f t="shared" si="16"/>
        <v>114282</v>
      </c>
      <c r="U172" s="59">
        <f t="shared" si="17"/>
        <v>3032935.04</v>
      </c>
      <c r="V172" s="206"/>
      <c r="W172" s="210">
        <v>500.2</v>
      </c>
      <c r="X172" s="211">
        <v>972839</v>
      </c>
      <c r="Y172" s="212">
        <f t="shared" si="18"/>
        <v>510.2</v>
      </c>
      <c r="Z172" s="213">
        <v>52.98</v>
      </c>
      <c r="AA172" s="58">
        <v>103041</v>
      </c>
      <c r="AB172" s="212">
        <f t="shared" si="19"/>
        <v>54.04</v>
      </c>
      <c r="AC172" s="214">
        <v>58.76</v>
      </c>
      <c r="AD172" s="213">
        <v>114282</v>
      </c>
      <c r="AE172" s="212">
        <f t="shared" si="20"/>
        <v>59.94</v>
      </c>
    </row>
    <row r="173" spans="1:31" s="51" customFormat="1" ht="11.5" x14ac:dyDescent="0.25">
      <c r="A173" s="51">
        <f>'FY2016 RPDC '!A169</f>
        <v>168</v>
      </c>
      <c r="B173" s="51">
        <f>'FY2016 RPDC '!B169</f>
        <v>3555</v>
      </c>
      <c r="C173" s="51">
        <f>'FY2016 RPDC '!C169</f>
        <v>3555</v>
      </c>
      <c r="D173" s="56" t="str">
        <f>'FY2016 RPDC '!D169</f>
        <v>LAWTON-BRONSON</v>
      </c>
      <c r="E173" s="97">
        <f>'FY2016 RPDC '!J169</f>
        <v>611.4</v>
      </c>
      <c r="F173" s="87">
        <f>'FY2016 RPDC '!K169</f>
        <v>6446</v>
      </c>
      <c r="G173" s="87">
        <f>'FY2016 RPDC '!L169</f>
        <v>3941084.4</v>
      </c>
      <c r="H173" s="87">
        <f>'FY2016 RPDC '!M169</f>
        <v>0</v>
      </c>
      <c r="I173" s="88">
        <f>'FY2016 RPDC '!N169</f>
        <v>3941084.4</v>
      </c>
      <c r="J173" s="59">
        <v>-115895.09999999999</v>
      </c>
      <c r="K173" s="58">
        <v>0</v>
      </c>
      <c r="L173" s="57">
        <v>147075</v>
      </c>
      <c r="M173" s="201">
        <v>0</v>
      </c>
      <c r="N173" s="57">
        <f>RealAuthFY10!N173</f>
        <v>2884</v>
      </c>
      <c r="O173" s="201">
        <f>RealAuthFY10!O173</f>
        <v>0</v>
      </c>
      <c r="P173" s="59">
        <v>6471.3</v>
      </c>
      <c r="Q173" s="59">
        <v>0</v>
      </c>
      <c r="R173" s="58">
        <f t="shared" si="14"/>
        <v>332782</v>
      </c>
      <c r="S173" s="59">
        <f t="shared" si="15"/>
        <v>33641</v>
      </c>
      <c r="T173" s="58">
        <f t="shared" si="16"/>
        <v>38881</v>
      </c>
      <c r="U173" s="59">
        <f t="shared" si="17"/>
        <v>4386923.5999999996</v>
      </c>
      <c r="V173" s="206"/>
      <c r="W173" s="210">
        <v>533.39</v>
      </c>
      <c r="X173" s="211">
        <v>332782</v>
      </c>
      <c r="Y173" s="212">
        <f t="shared" si="18"/>
        <v>544.05999999999995</v>
      </c>
      <c r="Z173" s="213">
        <v>53.92</v>
      </c>
      <c r="AA173" s="58">
        <v>33641</v>
      </c>
      <c r="AB173" s="212">
        <f t="shared" si="19"/>
        <v>55</v>
      </c>
      <c r="AC173" s="214">
        <v>62.32</v>
      </c>
      <c r="AD173" s="213">
        <v>38881</v>
      </c>
      <c r="AE173" s="212">
        <f t="shared" si="20"/>
        <v>63.57</v>
      </c>
    </row>
    <row r="174" spans="1:31" s="51" customFormat="1" ht="11.5" x14ac:dyDescent="0.25">
      <c r="A174" s="51">
        <f>'FY2016 RPDC '!A170</f>
        <v>169</v>
      </c>
      <c r="B174" s="51">
        <f>'FY2016 RPDC '!B170</f>
        <v>3600</v>
      </c>
      <c r="C174" s="51">
        <f>'FY2016 RPDC '!C170</f>
        <v>3600</v>
      </c>
      <c r="D174" s="56" t="str">
        <f>'FY2016 RPDC '!D170</f>
        <v>LE MARS</v>
      </c>
      <c r="E174" s="97">
        <f>'FY2016 RPDC '!J170</f>
        <v>2126.1999999999998</v>
      </c>
      <c r="F174" s="87">
        <f>'FY2016 RPDC '!K170</f>
        <v>6446</v>
      </c>
      <c r="G174" s="87">
        <f>'FY2016 RPDC '!L170</f>
        <v>13705485.199999999</v>
      </c>
      <c r="H174" s="87">
        <f>'FY2016 RPDC '!M170</f>
        <v>0</v>
      </c>
      <c r="I174" s="88">
        <f>'FY2016 RPDC '!N170</f>
        <v>13705485.199999999</v>
      </c>
      <c r="J174" s="59">
        <v>-117660</v>
      </c>
      <c r="K174" s="58">
        <v>-29415</v>
      </c>
      <c r="L174" s="57">
        <v>150604.80000000002</v>
      </c>
      <c r="M174" s="201">
        <v>5883</v>
      </c>
      <c r="N174" s="57">
        <f>RealAuthFY10!N174</f>
        <v>0</v>
      </c>
      <c r="O174" s="201">
        <f>RealAuthFY10!O174</f>
        <v>0</v>
      </c>
      <c r="P174" s="59">
        <v>2588.52</v>
      </c>
      <c r="Q174" s="59">
        <v>98834.400000000009</v>
      </c>
      <c r="R174" s="58">
        <f t="shared" si="14"/>
        <v>1252820.8259999997</v>
      </c>
      <c r="S174" s="59">
        <f t="shared" si="15"/>
        <v>133993.12399999998</v>
      </c>
      <c r="T174" s="58">
        <f t="shared" si="16"/>
        <v>132930.02399999998</v>
      </c>
      <c r="U174" s="59">
        <f t="shared" si="17"/>
        <v>15336064.893999999</v>
      </c>
      <c r="V174" s="206"/>
      <c r="W174" s="210">
        <v>577.67999999999995</v>
      </c>
      <c r="X174" s="211">
        <v>197220</v>
      </c>
      <c r="Y174" s="212">
        <f t="shared" si="18"/>
        <v>589.2299999999999</v>
      </c>
      <c r="Z174" s="213">
        <v>61.78</v>
      </c>
      <c r="AA174" s="58">
        <v>21092</v>
      </c>
      <c r="AB174" s="212">
        <f t="shared" si="19"/>
        <v>63.02</v>
      </c>
      <c r="AC174" s="214">
        <v>61.29</v>
      </c>
      <c r="AD174" s="213">
        <v>20924</v>
      </c>
      <c r="AE174" s="212">
        <f t="shared" si="20"/>
        <v>62.519999999999996</v>
      </c>
    </row>
    <row r="175" spans="1:31" s="51" customFormat="1" ht="11.5" x14ac:dyDescent="0.25">
      <c r="A175" s="51">
        <f>'FY2016 RPDC '!A171</f>
        <v>170</v>
      </c>
      <c r="B175" s="51">
        <f>'FY2016 RPDC '!B171</f>
        <v>3609</v>
      </c>
      <c r="C175" s="51">
        <f>'FY2016 RPDC '!C171</f>
        <v>3609</v>
      </c>
      <c r="D175" s="56" t="str">
        <f>'FY2016 RPDC '!D171</f>
        <v>LENOX</v>
      </c>
      <c r="E175" s="97">
        <f>'FY2016 RPDC '!J171</f>
        <v>470.6</v>
      </c>
      <c r="F175" s="87">
        <f>'FY2016 RPDC '!K171</f>
        <v>6446</v>
      </c>
      <c r="G175" s="87">
        <f>'FY2016 RPDC '!L171</f>
        <v>3033487.6</v>
      </c>
      <c r="H175" s="87">
        <f>'FY2016 RPDC '!M171</f>
        <v>0</v>
      </c>
      <c r="I175" s="88">
        <f>'FY2016 RPDC '!N171</f>
        <v>3033487.6</v>
      </c>
      <c r="J175" s="59">
        <v>-205905</v>
      </c>
      <c r="K175" s="58">
        <v>-17649</v>
      </c>
      <c r="L175" s="57">
        <v>142368.6</v>
      </c>
      <c r="M175" s="201">
        <v>0</v>
      </c>
      <c r="N175" s="57">
        <f>RealAuthFY10!N175</f>
        <v>17823.12</v>
      </c>
      <c r="O175" s="201">
        <f>RealAuthFY10!O175</f>
        <v>0</v>
      </c>
      <c r="P175" s="59">
        <v>0</v>
      </c>
      <c r="Q175" s="59">
        <v>74125.8</v>
      </c>
      <c r="R175" s="58">
        <f t="shared" si="14"/>
        <v>270933.83199999999</v>
      </c>
      <c r="S175" s="59">
        <f t="shared" si="15"/>
        <v>29379.558000000001</v>
      </c>
      <c r="T175" s="58">
        <f t="shared" si="16"/>
        <v>27012.440000000002</v>
      </c>
      <c r="U175" s="59">
        <f t="shared" si="17"/>
        <v>3371576.95</v>
      </c>
      <c r="V175" s="206"/>
      <c r="W175" s="210">
        <v>564.42999999999995</v>
      </c>
      <c r="X175" s="211">
        <v>202969</v>
      </c>
      <c r="Y175" s="212">
        <f t="shared" si="18"/>
        <v>575.71999999999991</v>
      </c>
      <c r="Z175" s="213">
        <v>61.21</v>
      </c>
      <c r="AA175" s="58">
        <v>22011</v>
      </c>
      <c r="AB175" s="212">
        <f t="shared" si="19"/>
        <v>62.43</v>
      </c>
      <c r="AC175" s="214">
        <v>56.27</v>
      </c>
      <c r="AD175" s="213">
        <v>20235</v>
      </c>
      <c r="AE175" s="212">
        <f t="shared" si="20"/>
        <v>57.400000000000006</v>
      </c>
    </row>
    <row r="176" spans="1:31" s="51" customFormat="1" ht="11.5" x14ac:dyDescent="0.25">
      <c r="A176" s="51">
        <f>'FY2016 RPDC '!A172</f>
        <v>171</v>
      </c>
      <c r="B176" s="51">
        <f>'FY2016 RPDC '!B172</f>
        <v>3645</v>
      </c>
      <c r="C176" s="51">
        <f>'FY2016 RPDC '!C172</f>
        <v>3645</v>
      </c>
      <c r="D176" s="60" t="str">
        <f>'FY2016 RPDC '!D172</f>
        <v>LEWIS CENTRAL</v>
      </c>
      <c r="E176" s="100">
        <f>'FY2016 RPDC '!J172</f>
        <v>2559.6</v>
      </c>
      <c r="F176" s="89">
        <f>'FY2016 RPDC '!K172</f>
        <v>6446</v>
      </c>
      <c r="G176" s="89">
        <f>'FY2016 RPDC '!L172</f>
        <v>16499181.6</v>
      </c>
      <c r="H176" s="89">
        <f>'FY2016 RPDC '!M172</f>
        <v>0</v>
      </c>
      <c r="I176" s="90">
        <f>'FY2016 RPDC '!N172</f>
        <v>16499181.6</v>
      </c>
      <c r="J176" s="63">
        <v>-347097</v>
      </c>
      <c r="K176" s="62">
        <v>-11766</v>
      </c>
      <c r="L176" s="61">
        <v>349450.2</v>
      </c>
      <c r="M176" s="220">
        <v>0</v>
      </c>
      <c r="N176" s="61">
        <f>RealAuthFY10!N176</f>
        <v>25840.640000000003</v>
      </c>
      <c r="O176" s="220">
        <f>RealAuthFY10!O176</f>
        <v>0</v>
      </c>
      <c r="P176" s="63">
        <v>7765.56</v>
      </c>
      <c r="Q176" s="63">
        <v>0</v>
      </c>
      <c r="R176" s="62">
        <f t="shared" si="14"/>
        <v>1274399.2439999999</v>
      </c>
      <c r="S176" s="63">
        <f t="shared" si="15"/>
        <v>133636.71599999999</v>
      </c>
      <c r="T176" s="62">
        <f t="shared" si="16"/>
        <v>125548.38</v>
      </c>
      <c r="U176" s="63">
        <f t="shared" si="17"/>
        <v>18056959.339999996</v>
      </c>
      <c r="V176" s="221"/>
      <c r="W176" s="222">
        <v>488.13</v>
      </c>
      <c r="X176" s="223">
        <v>295465</v>
      </c>
      <c r="Y176" s="224">
        <f t="shared" si="18"/>
        <v>497.89</v>
      </c>
      <c r="Z176" s="225">
        <v>51.19</v>
      </c>
      <c r="AA176" s="62">
        <v>30985</v>
      </c>
      <c r="AB176" s="224">
        <f t="shared" si="19"/>
        <v>52.21</v>
      </c>
      <c r="AC176" s="226">
        <v>48.09</v>
      </c>
      <c r="AD176" s="225">
        <v>29109</v>
      </c>
      <c r="AE176" s="224">
        <f t="shared" si="20"/>
        <v>49.050000000000004</v>
      </c>
    </row>
    <row r="177" spans="1:31" s="51" customFormat="1" ht="11.5" x14ac:dyDescent="0.25">
      <c r="A177" s="51">
        <f>'FY2016 RPDC '!A173</f>
        <v>172</v>
      </c>
      <c r="B177" s="51">
        <f>'FY2016 RPDC '!B173</f>
        <v>3715</v>
      </c>
      <c r="C177" s="51">
        <f>'FY2016 RPDC '!C173</f>
        <v>3715</v>
      </c>
      <c r="D177" s="56" t="str">
        <f>'FY2016 RPDC '!D173</f>
        <v>LINN-MAR</v>
      </c>
      <c r="E177" s="97">
        <f>'FY2016 RPDC '!J173</f>
        <v>7145.2</v>
      </c>
      <c r="F177" s="87">
        <f>'FY2016 RPDC '!K173</f>
        <v>6447</v>
      </c>
      <c r="G177" s="87">
        <f>'FY2016 RPDC '!L173</f>
        <v>46065104.399999999</v>
      </c>
      <c r="H177" s="87">
        <f>'FY2016 RPDC '!M173</f>
        <v>0</v>
      </c>
      <c r="I177" s="88">
        <f>'FY2016 RPDC '!N173</f>
        <v>46065104.399999999</v>
      </c>
      <c r="J177" s="59">
        <v>-354744.89999999997</v>
      </c>
      <c r="K177" s="58">
        <v>-41181</v>
      </c>
      <c r="L177" s="57">
        <v>318270.3</v>
      </c>
      <c r="M177" s="201">
        <v>23532</v>
      </c>
      <c r="N177" s="57">
        <f>RealAuthFY10!N177</f>
        <v>176327.76</v>
      </c>
      <c r="O177" s="201">
        <f>RealAuthFY10!O177</f>
        <v>0</v>
      </c>
      <c r="P177" s="59">
        <v>31062.240000000002</v>
      </c>
      <c r="Q177" s="59">
        <v>0</v>
      </c>
      <c r="R177" s="58">
        <f t="shared" si="14"/>
        <v>3463778.6039999998</v>
      </c>
      <c r="S177" s="59">
        <f t="shared" si="15"/>
        <v>404203.96399999998</v>
      </c>
      <c r="T177" s="58">
        <f t="shared" si="16"/>
        <v>371264.592</v>
      </c>
      <c r="U177" s="59">
        <f t="shared" si="17"/>
        <v>50457617.960000001</v>
      </c>
      <c r="V177" s="206"/>
      <c r="W177" s="210">
        <v>475.26</v>
      </c>
      <c r="X177" s="211">
        <v>1043623</v>
      </c>
      <c r="Y177" s="212">
        <f t="shared" si="18"/>
        <v>484.77</v>
      </c>
      <c r="Z177" s="213">
        <v>55.46</v>
      </c>
      <c r="AA177" s="58">
        <v>121785</v>
      </c>
      <c r="AB177" s="212">
        <f t="shared" si="19"/>
        <v>56.57</v>
      </c>
      <c r="AC177" s="214">
        <v>50.94</v>
      </c>
      <c r="AD177" s="213">
        <v>111859</v>
      </c>
      <c r="AE177" s="212">
        <f t="shared" si="20"/>
        <v>51.96</v>
      </c>
    </row>
    <row r="178" spans="1:31" s="51" customFormat="1" ht="11.5" x14ac:dyDescent="0.25">
      <c r="A178" s="51">
        <f>'FY2016 RPDC '!A174</f>
        <v>173</v>
      </c>
      <c r="B178" s="51">
        <f>'FY2016 RPDC '!B174</f>
        <v>3744</v>
      </c>
      <c r="C178" s="51">
        <f>'FY2016 RPDC '!C174</f>
        <v>3744</v>
      </c>
      <c r="D178" s="56" t="str">
        <f>'FY2016 RPDC '!D174</f>
        <v>LISBON</v>
      </c>
      <c r="E178" s="97">
        <f>'FY2016 RPDC '!J174</f>
        <v>680.6</v>
      </c>
      <c r="F178" s="87">
        <f>'FY2016 RPDC '!K174</f>
        <v>6446</v>
      </c>
      <c r="G178" s="87">
        <f>'FY2016 RPDC '!L174</f>
        <v>4387147.6000000006</v>
      </c>
      <c r="H178" s="87">
        <f>'FY2016 RPDC '!M174</f>
        <v>110399.56999999937</v>
      </c>
      <c r="I178" s="88">
        <f>'FY2016 RPDC '!N174</f>
        <v>4497547.17</v>
      </c>
      <c r="J178" s="59">
        <v>-94128</v>
      </c>
      <c r="K178" s="58">
        <v>-17649</v>
      </c>
      <c r="L178" s="57">
        <v>188256</v>
      </c>
      <c r="M178" s="201">
        <v>147075</v>
      </c>
      <c r="N178" s="57">
        <f>RealAuthFY10!N178</f>
        <v>7036.96</v>
      </c>
      <c r="O178" s="201">
        <f>RealAuthFY10!O178</f>
        <v>57680</v>
      </c>
      <c r="P178" s="59">
        <v>50476.14</v>
      </c>
      <c r="Q178" s="59">
        <v>63536.4</v>
      </c>
      <c r="R178" s="58">
        <f t="shared" si="14"/>
        <v>387581.28199999995</v>
      </c>
      <c r="S178" s="59">
        <f t="shared" si="15"/>
        <v>44844.734000000004</v>
      </c>
      <c r="T178" s="58">
        <f t="shared" si="16"/>
        <v>51793.659999999996</v>
      </c>
      <c r="U178" s="59">
        <f t="shared" si="17"/>
        <v>5384050.3459999999</v>
      </c>
      <c r="V178" s="206"/>
      <c r="W178" s="210">
        <v>558.29999999999995</v>
      </c>
      <c r="X178" s="211">
        <v>202272</v>
      </c>
      <c r="Y178" s="212">
        <f t="shared" si="18"/>
        <v>569.46999999999991</v>
      </c>
      <c r="Z178" s="213">
        <v>64.599999999999994</v>
      </c>
      <c r="AA178" s="58">
        <v>23405</v>
      </c>
      <c r="AB178" s="212">
        <f t="shared" si="19"/>
        <v>65.89</v>
      </c>
      <c r="AC178" s="214">
        <v>74.61</v>
      </c>
      <c r="AD178" s="213">
        <v>27031</v>
      </c>
      <c r="AE178" s="212">
        <f t="shared" si="20"/>
        <v>76.099999999999994</v>
      </c>
    </row>
    <row r="179" spans="1:31" s="51" customFormat="1" ht="11.5" x14ac:dyDescent="0.25">
      <c r="A179" s="51">
        <f>'FY2016 RPDC '!A175</f>
        <v>174</v>
      </c>
      <c r="B179" s="51">
        <f>'FY2016 RPDC '!B175</f>
        <v>3798</v>
      </c>
      <c r="C179" s="51">
        <f>'FY2016 RPDC '!C175</f>
        <v>3798</v>
      </c>
      <c r="D179" s="56" t="str">
        <f>'FY2016 RPDC '!D175</f>
        <v>LOGAN-MAGNOLIA</v>
      </c>
      <c r="E179" s="97">
        <f>'FY2016 RPDC '!J175</f>
        <v>563.20000000000005</v>
      </c>
      <c r="F179" s="87">
        <f>'FY2016 RPDC '!K175</f>
        <v>6452</v>
      </c>
      <c r="G179" s="87">
        <f>'FY2016 RPDC '!L175</f>
        <v>3633766.4000000004</v>
      </c>
      <c r="H179" s="87">
        <f>'FY2016 RPDC '!M175</f>
        <v>0</v>
      </c>
      <c r="I179" s="88">
        <f>'FY2016 RPDC '!N175</f>
        <v>3633766.4000000004</v>
      </c>
      <c r="J179" s="59">
        <v>-588300</v>
      </c>
      <c r="K179" s="58">
        <v>-47064</v>
      </c>
      <c r="L179" s="57">
        <v>3179173.1999999997</v>
      </c>
      <c r="M179" s="201">
        <v>23532</v>
      </c>
      <c r="N179" s="57">
        <f>RealAuthFY10!N179</f>
        <v>146218.80000000002</v>
      </c>
      <c r="O179" s="201">
        <f>RealAuthFY10!O179</f>
        <v>0</v>
      </c>
      <c r="P179" s="59">
        <v>75067.08</v>
      </c>
      <c r="Q179" s="59">
        <v>218847.6</v>
      </c>
      <c r="R179" s="58">
        <f t="shared" si="14"/>
        <v>1238338</v>
      </c>
      <c r="S179" s="59">
        <f t="shared" si="15"/>
        <v>145866</v>
      </c>
      <c r="T179" s="58">
        <f t="shared" si="16"/>
        <v>190400</v>
      </c>
      <c r="U179" s="59">
        <f t="shared" si="17"/>
        <v>8215845.0799999991</v>
      </c>
      <c r="V179" s="206"/>
      <c r="W179" s="210">
        <v>479.66</v>
      </c>
      <c r="X179" s="211">
        <v>1238338</v>
      </c>
      <c r="Y179" s="212">
        <f t="shared" si="18"/>
        <v>489.25</v>
      </c>
      <c r="Z179" s="213">
        <v>56.5</v>
      </c>
      <c r="AA179" s="58">
        <v>145866</v>
      </c>
      <c r="AB179" s="212">
        <f t="shared" si="19"/>
        <v>57.63</v>
      </c>
      <c r="AC179" s="214">
        <v>73.75</v>
      </c>
      <c r="AD179" s="213">
        <v>190400</v>
      </c>
      <c r="AE179" s="212">
        <f t="shared" si="20"/>
        <v>75.23</v>
      </c>
    </row>
    <row r="180" spans="1:31" s="51" customFormat="1" ht="11.5" x14ac:dyDescent="0.25">
      <c r="A180" s="51">
        <f>'FY2016 RPDC '!A176</f>
        <v>175</v>
      </c>
      <c r="B180" s="51">
        <f>'FY2016 RPDC '!B176</f>
        <v>3816</v>
      </c>
      <c r="C180" s="51">
        <f>'FY2016 RPDC '!C176</f>
        <v>3816</v>
      </c>
      <c r="D180" s="56" t="str">
        <f>'FY2016 RPDC '!D176</f>
        <v>LONE TREE</v>
      </c>
      <c r="E180" s="97">
        <f>'FY2016 RPDC '!J176</f>
        <v>398.1</v>
      </c>
      <c r="F180" s="87">
        <f>'FY2016 RPDC '!K176</f>
        <v>6446</v>
      </c>
      <c r="G180" s="87">
        <f>'FY2016 RPDC '!L176</f>
        <v>2566152.6</v>
      </c>
      <c r="H180" s="87">
        <f>'FY2016 RPDC '!M176</f>
        <v>34644.870000000112</v>
      </c>
      <c r="I180" s="88">
        <f>'FY2016 RPDC '!N176</f>
        <v>2600797.4700000002</v>
      </c>
      <c r="J180" s="59">
        <v>-145392</v>
      </c>
      <c r="K180" s="58">
        <v>0</v>
      </c>
      <c r="L180" s="57">
        <v>18174</v>
      </c>
      <c r="M180" s="201">
        <v>0</v>
      </c>
      <c r="N180" s="57">
        <f>RealAuthFY10!N180</f>
        <v>237.72</v>
      </c>
      <c r="O180" s="201">
        <f>RealAuthFY10!O180</f>
        <v>59430</v>
      </c>
      <c r="P180" s="59">
        <v>0</v>
      </c>
      <c r="Q180" s="59">
        <v>0</v>
      </c>
      <c r="R180" s="58">
        <f t="shared" si="14"/>
        <v>262109.04</v>
      </c>
      <c r="S180" s="59">
        <f t="shared" si="15"/>
        <v>27847.095000000001</v>
      </c>
      <c r="T180" s="58">
        <f t="shared" si="16"/>
        <v>23022.123000000003</v>
      </c>
      <c r="U180" s="59">
        <f t="shared" si="17"/>
        <v>2846225.4480000008</v>
      </c>
      <c r="V180" s="206"/>
      <c r="W180" s="210">
        <v>645.49</v>
      </c>
      <c r="X180" s="211">
        <v>61709</v>
      </c>
      <c r="Y180" s="212">
        <f t="shared" si="18"/>
        <v>658.4</v>
      </c>
      <c r="Z180" s="213">
        <v>68.58</v>
      </c>
      <c r="AA180" s="58">
        <v>6556</v>
      </c>
      <c r="AB180" s="212">
        <f t="shared" si="19"/>
        <v>69.95</v>
      </c>
      <c r="AC180" s="214">
        <v>56.7</v>
      </c>
      <c r="AD180" s="213">
        <v>5421</v>
      </c>
      <c r="AE180" s="212">
        <f t="shared" si="20"/>
        <v>57.830000000000005</v>
      </c>
    </row>
    <row r="181" spans="1:31" s="51" customFormat="1" ht="11.5" x14ac:dyDescent="0.25">
      <c r="A181" s="51">
        <f>'FY2016 RPDC '!A177</f>
        <v>176</v>
      </c>
      <c r="B181" s="51">
        <f>'FY2016 RPDC '!B177</f>
        <v>3841</v>
      </c>
      <c r="C181" s="51">
        <f>'FY2016 RPDC '!C177</f>
        <v>3841</v>
      </c>
      <c r="D181" s="60" t="str">
        <f>'FY2016 RPDC '!D177</f>
        <v>LOUISA-MUSCATINE</v>
      </c>
      <c r="E181" s="100">
        <f>'FY2016 RPDC '!J177</f>
        <v>764.9</v>
      </c>
      <c r="F181" s="89">
        <f>'FY2016 RPDC '!K177</f>
        <v>6446</v>
      </c>
      <c r="G181" s="89">
        <f>'FY2016 RPDC '!L177</f>
        <v>4930545.3999999994</v>
      </c>
      <c r="H181" s="89">
        <f>'FY2016 RPDC '!M177</f>
        <v>26079.090000000782</v>
      </c>
      <c r="I181" s="90">
        <f>'FY2016 RPDC '!N177</f>
        <v>4956624.49</v>
      </c>
      <c r="J181" s="63">
        <v>-3283272</v>
      </c>
      <c r="K181" s="62">
        <v>-117680</v>
      </c>
      <c r="L181" s="61">
        <v>1818744.4000000001</v>
      </c>
      <c r="M181" s="220">
        <v>264780</v>
      </c>
      <c r="N181" s="61">
        <f>RealAuthFY10!N181</f>
        <v>80477.55</v>
      </c>
      <c r="O181" s="220">
        <f>RealAuthFY10!O181</f>
        <v>0</v>
      </c>
      <c r="P181" s="63">
        <v>95791.52</v>
      </c>
      <c r="Q181" s="63">
        <v>0</v>
      </c>
      <c r="R181" s="62">
        <f t="shared" si="14"/>
        <v>2984840</v>
      </c>
      <c r="S181" s="63">
        <f t="shared" si="15"/>
        <v>332659</v>
      </c>
      <c r="T181" s="62">
        <f t="shared" si="16"/>
        <v>321689</v>
      </c>
      <c r="U181" s="63">
        <f t="shared" si="17"/>
        <v>7454653.9600000009</v>
      </c>
      <c r="V181" s="221"/>
      <c r="W181" s="222">
        <v>459.85</v>
      </c>
      <c r="X181" s="223">
        <v>2984840</v>
      </c>
      <c r="Y181" s="224">
        <f t="shared" si="18"/>
        <v>469.05</v>
      </c>
      <c r="Z181" s="225">
        <v>51.25</v>
      </c>
      <c r="AA181" s="62">
        <v>332659</v>
      </c>
      <c r="AB181" s="224">
        <f t="shared" si="19"/>
        <v>52.28</v>
      </c>
      <c r="AC181" s="226">
        <v>49.56</v>
      </c>
      <c r="AD181" s="225">
        <v>321689</v>
      </c>
      <c r="AE181" s="224">
        <f t="shared" si="20"/>
        <v>50.550000000000004</v>
      </c>
    </row>
    <row r="182" spans="1:31" s="51" customFormat="1" ht="11.5" x14ac:dyDescent="0.25">
      <c r="A182" s="51">
        <f>'FY2016 RPDC '!A178</f>
        <v>177</v>
      </c>
      <c r="B182" s="51">
        <f>'FY2016 RPDC '!B178</f>
        <v>3897</v>
      </c>
      <c r="C182" s="51">
        <f>'FY2016 RPDC '!C178</f>
        <v>3897</v>
      </c>
      <c r="D182" s="56" t="str">
        <f>'FY2016 RPDC '!D178</f>
        <v>LU VERNE</v>
      </c>
      <c r="E182" s="97">
        <f>'FY2016 RPDC '!J178</f>
        <v>159.1</v>
      </c>
      <c r="F182" s="87">
        <f>'FY2016 RPDC '!K178</f>
        <v>6621</v>
      </c>
      <c r="G182" s="87">
        <f>'FY2016 RPDC '!L178</f>
        <v>1053401.0999999999</v>
      </c>
      <c r="H182" s="87">
        <f>'FY2016 RPDC '!M178</f>
        <v>169445.29000000004</v>
      </c>
      <c r="I182" s="88">
        <f>'FY2016 RPDC '!N178</f>
        <v>1222846.3899999999</v>
      </c>
      <c r="J182" s="59">
        <v>-648306.6</v>
      </c>
      <c r="K182" s="58">
        <v>-11766</v>
      </c>
      <c r="L182" s="57">
        <v>235320</v>
      </c>
      <c r="M182" s="201">
        <v>11766</v>
      </c>
      <c r="N182" s="57">
        <f>RealAuthFY10!N182</f>
        <v>7267.68</v>
      </c>
      <c r="O182" s="201">
        <f>RealAuthFY10!O182</f>
        <v>0</v>
      </c>
      <c r="P182" s="59">
        <v>0</v>
      </c>
      <c r="Q182" s="59">
        <v>180019.80000000002</v>
      </c>
      <c r="R182" s="58">
        <f t="shared" si="14"/>
        <v>313995</v>
      </c>
      <c r="S182" s="59">
        <f t="shared" si="15"/>
        <v>30357</v>
      </c>
      <c r="T182" s="58">
        <f t="shared" si="16"/>
        <v>29175</v>
      </c>
      <c r="U182" s="59">
        <f t="shared" si="17"/>
        <v>1370674.27</v>
      </c>
      <c r="V182" s="206"/>
      <c r="W182" s="210">
        <v>465.04</v>
      </c>
      <c r="X182" s="211">
        <v>313995</v>
      </c>
      <c r="Y182" s="212">
        <f t="shared" si="18"/>
        <v>474.34000000000003</v>
      </c>
      <c r="Z182" s="213">
        <v>44.96</v>
      </c>
      <c r="AA182" s="58">
        <v>30357</v>
      </c>
      <c r="AB182" s="212">
        <f t="shared" si="19"/>
        <v>45.86</v>
      </c>
      <c r="AC182" s="214">
        <v>43.21</v>
      </c>
      <c r="AD182" s="213">
        <v>29175</v>
      </c>
      <c r="AE182" s="212">
        <f t="shared" si="20"/>
        <v>44.07</v>
      </c>
    </row>
    <row r="183" spans="1:31" s="51" customFormat="1" ht="11.5" x14ac:dyDescent="0.25">
      <c r="A183" s="51">
        <f>'FY2016 RPDC '!A179</f>
        <v>178</v>
      </c>
      <c r="B183" s="51">
        <f>'FY2016 RPDC '!B179</f>
        <v>3906</v>
      </c>
      <c r="C183" s="51">
        <f>'FY2016 RPDC '!C179</f>
        <v>3906</v>
      </c>
      <c r="D183" s="56" t="str">
        <f>'FY2016 RPDC '!D179</f>
        <v>LYNNVILLE-SULLY</v>
      </c>
      <c r="E183" s="97">
        <f>'FY2016 RPDC '!J179</f>
        <v>427.4</v>
      </c>
      <c r="F183" s="87">
        <f>'FY2016 RPDC '!K179</f>
        <v>6446</v>
      </c>
      <c r="G183" s="87">
        <f>'FY2016 RPDC '!L179</f>
        <v>2755020.4</v>
      </c>
      <c r="H183" s="87">
        <f>'FY2016 RPDC '!M179</f>
        <v>27736.649999999907</v>
      </c>
      <c r="I183" s="88">
        <f>'FY2016 RPDC '!N179</f>
        <v>2782757.05</v>
      </c>
      <c r="J183" s="59">
        <v>-141336</v>
      </c>
      <c r="K183" s="58">
        <v>-5889</v>
      </c>
      <c r="L183" s="57">
        <v>524121</v>
      </c>
      <c r="M183" s="201">
        <v>11778</v>
      </c>
      <c r="N183" s="57">
        <f>RealAuthFY10!N183</f>
        <v>91633.37999999999</v>
      </c>
      <c r="O183" s="201">
        <f>RealAuthFY10!O183</f>
        <v>0</v>
      </c>
      <c r="P183" s="59">
        <v>0</v>
      </c>
      <c r="Q183" s="59">
        <v>0</v>
      </c>
      <c r="R183" s="58">
        <f t="shared" si="14"/>
        <v>322322</v>
      </c>
      <c r="S183" s="59">
        <f t="shared" si="15"/>
        <v>35840</v>
      </c>
      <c r="T183" s="58">
        <f t="shared" si="16"/>
        <v>36007</v>
      </c>
      <c r="U183" s="59">
        <f t="shared" si="17"/>
        <v>3657233.4299999997</v>
      </c>
      <c r="V183" s="206"/>
      <c r="W183" s="210">
        <v>501.2</v>
      </c>
      <c r="X183" s="211">
        <v>322322</v>
      </c>
      <c r="Y183" s="212">
        <f t="shared" si="18"/>
        <v>511.21999999999997</v>
      </c>
      <c r="Z183" s="213">
        <v>55.73</v>
      </c>
      <c r="AA183" s="58">
        <v>35840</v>
      </c>
      <c r="AB183" s="212">
        <f t="shared" si="19"/>
        <v>56.839999999999996</v>
      </c>
      <c r="AC183" s="214">
        <v>55.99</v>
      </c>
      <c r="AD183" s="213">
        <v>36007</v>
      </c>
      <c r="AE183" s="212">
        <f t="shared" si="20"/>
        <v>57.11</v>
      </c>
    </row>
    <row r="184" spans="1:31" s="51" customFormat="1" ht="11.5" x14ac:dyDescent="0.25">
      <c r="A184" s="51">
        <f>'FY2016 RPDC '!A180</f>
        <v>179</v>
      </c>
      <c r="B184" s="51">
        <f>'FY2016 RPDC '!B180</f>
        <v>3942</v>
      </c>
      <c r="C184" s="51">
        <f>'FY2016 RPDC '!C180</f>
        <v>3942</v>
      </c>
      <c r="D184" s="56" t="str">
        <f>'FY2016 RPDC '!D180</f>
        <v>MADRID</v>
      </c>
      <c r="E184" s="97">
        <f>'FY2016 RPDC '!J180</f>
        <v>676.4</v>
      </c>
      <c r="F184" s="87">
        <f>'FY2016 RPDC '!K180</f>
        <v>6446</v>
      </c>
      <c r="G184" s="87">
        <f>'FY2016 RPDC '!L180</f>
        <v>4360074.3999999994</v>
      </c>
      <c r="H184" s="87">
        <f>'FY2016 RPDC '!M180</f>
        <v>0</v>
      </c>
      <c r="I184" s="88">
        <f>'FY2016 RPDC '!N180</f>
        <v>4360074.3999999994</v>
      </c>
      <c r="J184" s="59">
        <v>-70596</v>
      </c>
      <c r="K184" s="58">
        <v>-11766</v>
      </c>
      <c r="L184" s="57">
        <v>470640</v>
      </c>
      <c r="M184" s="201">
        <v>0</v>
      </c>
      <c r="N184" s="57">
        <f>RealAuthFY10!N184</f>
        <v>20880.16</v>
      </c>
      <c r="O184" s="201">
        <f>RealAuthFY10!O184</f>
        <v>0</v>
      </c>
      <c r="P184" s="59">
        <v>0</v>
      </c>
      <c r="Q184" s="59">
        <v>109423.8</v>
      </c>
      <c r="R184" s="58">
        <f t="shared" si="14"/>
        <v>393901.53999999992</v>
      </c>
      <c r="S184" s="59">
        <f t="shared" si="15"/>
        <v>39975.24</v>
      </c>
      <c r="T184" s="58">
        <f t="shared" si="16"/>
        <v>43925.415999999997</v>
      </c>
      <c r="U184" s="59">
        <f t="shared" si="17"/>
        <v>5356458.5559999999</v>
      </c>
      <c r="V184" s="206"/>
      <c r="W184" s="210">
        <v>570.92999999999995</v>
      </c>
      <c r="X184" s="211">
        <v>219808</v>
      </c>
      <c r="Y184" s="212">
        <f t="shared" si="18"/>
        <v>582.34999999999991</v>
      </c>
      <c r="Z184" s="213">
        <v>57.94</v>
      </c>
      <c r="AA184" s="58">
        <v>22307</v>
      </c>
      <c r="AB184" s="212">
        <f t="shared" si="19"/>
        <v>59.099999999999994</v>
      </c>
      <c r="AC184" s="214">
        <v>63.67</v>
      </c>
      <c r="AD184" s="213">
        <v>24513</v>
      </c>
      <c r="AE184" s="212">
        <f t="shared" si="20"/>
        <v>64.94</v>
      </c>
    </row>
    <row r="185" spans="1:31" s="51" customFormat="1" ht="11.5" x14ac:dyDescent="0.25">
      <c r="A185" s="51">
        <f>'FY2016 RPDC '!A181</f>
        <v>180</v>
      </c>
      <c r="B185" s="51">
        <f>'FY2016 RPDC '!B181</f>
        <v>4023</v>
      </c>
      <c r="C185" s="51">
        <f>'FY2016 RPDC '!C181</f>
        <v>4023</v>
      </c>
      <c r="D185" s="56" t="str">
        <f>'FY2016 RPDC '!D181</f>
        <v>MANSON-NORTHWEST WEBSTER</v>
      </c>
      <c r="E185" s="97">
        <f>'FY2016 RPDC '!J181</f>
        <v>633.29999999999995</v>
      </c>
      <c r="F185" s="87">
        <f>'FY2016 RPDC '!K181</f>
        <v>6506</v>
      </c>
      <c r="G185" s="87">
        <f>'FY2016 RPDC '!L181</f>
        <v>4120249.8</v>
      </c>
      <c r="H185" s="87">
        <f>'FY2016 RPDC '!M181</f>
        <v>234714.66000000015</v>
      </c>
      <c r="I185" s="88">
        <f>'FY2016 RPDC '!N181</f>
        <v>4354964.46</v>
      </c>
      <c r="J185" s="59">
        <v>-353568.3</v>
      </c>
      <c r="K185" s="58">
        <v>-5883</v>
      </c>
      <c r="L185" s="57">
        <v>764790</v>
      </c>
      <c r="M185" s="201">
        <v>0</v>
      </c>
      <c r="N185" s="57">
        <f>RealAuthFY10!N185</f>
        <v>26417.439999999999</v>
      </c>
      <c r="O185" s="201">
        <f>RealAuthFY10!O185</f>
        <v>0</v>
      </c>
      <c r="P185" s="59">
        <v>0</v>
      </c>
      <c r="Q185" s="59">
        <v>0</v>
      </c>
      <c r="R185" s="58">
        <f t="shared" si="14"/>
        <v>446390</v>
      </c>
      <c r="S185" s="59">
        <f t="shared" si="15"/>
        <v>51853</v>
      </c>
      <c r="T185" s="58">
        <f t="shared" si="16"/>
        <v>46052</v>
      </c>
      <c r="U185" s="59">
        <f t="shared" si="17"/>
        <v>5331015.6000000006</v>
      </c>
      <c r="V185" s="206"/>
      <c r="W185" s="210">
        <v>546.30999999999995</v>
      </c>
      <c r="X185" s="211">
        <v>446390</v>
      </c>
      <c r="Y185" s="212">
        <f t="shared" si="18"/>
        <v>557.2399999999999</v>
      </c>
      <c r="Z185" s="213">
        <v>63.46</v>
      </c>
      <c r="AA185" s="58">
        <v>51853</v>
      </c>
      <c r="AB185" s="212">
        <f t="shared" si="19"/>
        <v>64.73</v>
      </c>
      <c r="AC185" s="214">
        <v>56.36</v>
      </c>
      <c r="AD185" s="213">
        <v>46052</v>
      </c>
      <c r="AE185" s="212">
        <f t="shared" si="20"/>
        <v>57.49</v>
      </c>
    </row>
    <row r="186" spans="1:31" s="51" customFormat="1" ht="11.5" x14ac:dyDescent="0.25">
      <c r="A186" s="51">
        <f>'FY2016 RPDC '!A182</f>
        <v>181</v>
      </c>
      <c r="B186" s="51">
        <f>'FY2016 RPDC '!B182</f>
        <v>4033</v>
      </c>
      <c r="C186" s="51">
        <f>'FY2016 RPDC '!C182</f>
        <v>4033</v>
      </c>
      <c r="D186" s="60" t="str">
        <f>'FY2016 RPDC '!D182</f>
        <v>MAPLE VALLEY</v>
      </c>
      <c r="E186" s="100">
        <f>'FY2016 RPDC '!J182</f>
        <v>663.6</v>
      </c>
      <c r="F186" s="89">
        <f>'FY2016 RPDC '!K182</f>
        <v>6553</v>
      </c>
      <c r="G186" s="89">
        <f>'FY2016 RPDC '!L182</f>
        <v>4348570.8</v>
      </c>
      <c r="H186" s="89">
        <f>'FY2016 RPDC '!M182</f>
        <v>51974.959999999963</v>
      </c>
      <c r="I186" s="90">
        <f>'FY2016 RPDC '!N182</f>
        <v>4400545.76</v>
      </c>
      <c r="J186" s="63">
        <v>-96928</v>
      </c>
      <c r="K186" s="62">
        <v>-175682</v>
      </c>
      <c r="L186" s="61">
        <v>0</v>
      </c>
      <c r="M186" s="220">
        <v>339248</v>
      </c>
      <c r="N186" s="61">
        <f>RealAuthFY10!N186</f>
        <v>7309.89</v>
      </c>
      <c r="O186" s="220">
        <f>RealAuthFY10!O186</f>
        <v>47544</v>
      </c>
      <c r="P186" s="63">
        <v>0</v>
      </c>
      <c r="Q186" s="63">
        <v>0</v>
      </c>
      <c r="R186" s="62">
        <f t="shared" si="14"/>
        <v>390860.4</v>
      </c>
      <c r="S186" s="63">
        <f t="shared" si="15"/>
        <v>41176.379999999997</v>
      </c>
      <c r="T186" s="62">
        <f t="shared" si="16"/>
        <v>1254.2040000000002</v>
      </c>
      <c r="U186" s="63">
        <f t="shared" si="17"/>
        <v>4955328.6339999996</v>
      </c>
      <c r="V186" s="221"/>
      <c r="W186" s="222">
        <v>577.45000000000005</v>
      </c>
      <c r="X186" s="223">
        <v>42731</v>
      </c>
      <c r="Y186" s="224">
        <f t="shared" si="18"/>
        <v>589</v>
      </c>
      <c r="Z186" s="225">
        <v>60.83</v>
      </c>
      <c r="AA186" s="62">
        <v>4501</v>
      </c>
      <c r="AB186" s="224">
        <f t="shared" si="19"/>
        <v>62.05</v>
      </c>
      <c r="AC186" s="226">
        <v>1.85</v>
      </c>
      <c r="AD186" s="225">
        <v>137</v>
      </c>
      <c r="AE186" s="224">
        <f t="shared" si="20"/>
        <v>1.8900000000000001</v>
      </c>
    </row>
    <row r="187" spans="1:31" s="51" customFormat="1" ht="11.5" x14ac:dyDescent="0.25">
      <c r="A187" s="51">
        <f>'FY2016 RPDC '!A183</f>
        <v>182</v>
      </c>
      <c r="B187" s="51">
        <f>'FY2016 RPDC '!B183</f>
        <v>4041</v>
      </c>
      <c r="C187" s="51">
        <f>'FY2016 RPDC '!C183</f>
        <v>4041</v>
      </c>
      <c r="D187" s="56" t="str">
        <f>'FY2016 RPDC '!D183</f>
        <v>MAQUOKETA</v>
      </c>
      <c r="E187" s="97">
        <f>'FY2016 RPDC '!J183</f>
        <v>1354.6</v>
      </c>
      <c r="F187" s="87">
        <f>'FY2016 RPDC '!K183</f>
        <v>6446</v>
      </c>
      <c r="G187" s="87">
        <f>'FY2016 RPDC '!L183</f>
        <v>8731751.5999999996</v>
      </c>
      <c r="H187" s="87">
        <f>'FY2016 RPDC '!M183</f>
        <v>0</v>
      </c>
      <c r="I187" s="88">
        <f>'FY2016 RPDC '!N183</f>
        <v>8731751.5999999996</v>
      </c>
      <c r="J187" s="59">
        <v>-151781.4</v>
      </c>
      <c r="K187" s="58">
        <v>-11766</v>
      </c>
      <c r="L187" s="57">
        <v>294738.3</v>
      </c>
      <c r="M187" s="201">
        <v>0</v>
      </c>
      <c r="N187" s="57">
        <f>RealAuthFY10!N187</f>
        <v>12574.240000000002</v>
      </c>
      <c r="O187" s="201">
        <f>RealAuthFY10!O187</f>
        <v>0</v>
      </c>
      <c r="P187" s="59">
        <v>0</v>
      </c>
      <c r="Q187" s="59">
        <v>120013.2</v>
      </c>
      <c r="R187" s="58">
        <f t="shared" si="14"/>
        <v>703565.6939999999</v>
      </c>
      <c r="S187" s="59">
        <f t="shared" si="15"/>
        <v>69057.507999999987</v>
      </c>
      <c r="T187" s="58">
        <f t="shared" si="16"/>
        <v>68583.398000000001</v>
      </c>
      <c r="U187" s="59">
        <f t="shared" si="17"/>
        <v>9836736.5399999991</v>
      </c>
      <c r="V187" s="206"/>
      <c r="W187" s="210">
        <v>509.21</v>
      </c>
      <c r="X187" s="211">
        <v>239176</v>
      </c>
      <c r="Y187" s="212">
        <f t="shared" si="18"/>
        <v>519.39</v>
      </c>
      <c r="Z187" s="213">
        <v>49.98</v>
      </c>
      <c r="AA187" s="58">
        <v>23476</v>
      </c>
      <c r="AB187" s="212">
        <f t="shared" si="19"/>
        <v>50.98</v>
      </c>
      <c r="AC187" s="214">
        <v>49.64</v>
      </c>
      <c r="AD187" s="213">
        <v>23316</v>
      </c>
      <c r="AE187" s="212">
        <f t="shared" si="20"/>
        <v>50.63</v>
      </c>
    </row>
    <row r="188" spans="1:31" s="51" customFormat="1" ht="11.5" x14ac:dyDescent="0.25">
      <c r="A188" s="51">
        <f>'FY2016 RPDC '!A184</f>
        <v>183</v>
      </c>
      <c r="B188" s="51">
        <f>'FY2016 RPDC '!B184</f>
        <v>4043</v>
      </c>
      <c r="C188" s="51">
        <f>'FY2016 RPDC '!C184</f>
        <v>4043</v>
      </c>
      <c r="D188" s="56" t="str">
        <f>'FY2016 RPDC '!D184</f>
        <v>MAQUOKETA VALLEY</v>
      </c>
      <c r="E188" s="97">
        <f>'FY2016 RPDC '!J184</f>
        <v>723</v>
      </c>
      <c r="F188" s="87">
        <f>'FY2016 RPDC '!K184</f>
        <v>6478</v>
      </c>
      <c r="G188" s="87">
        <f>'FY2016 RPDC '!L184</f>
        <v>4683594</v>
      </c>
      <c r="H188" s="87">
        <f>'FY2016 RPDC '!M184</f>
        <v>0</v>
      </c>
      <c r="I188" s="88">
        <f>'FY2016 RPDC '!N184</f>
        <v>4683594</v>
      </c>
      <c r="J188" s="59">
        <v>-241203</v>
      </c>
      <c r="K188" s="58">
        <v>-35298</v>
      </c>
      <c r="L188" s="57">
        <v>245909.4</v>
      </c>
      <c r="M188" s="201">
        <v>0</v>
      </c>
      <c r="N188" s="57">
        <f>RealAuthFY10!N188</f>
        <v>2941.68</v>
      </c>
      <c r="O188" s="201">
        <f>RealAuthFY10!O188</f>
        <v>0</v>
      </c>
      <c r="P188" s="59">
        <v>1294.26</v>
      </c>
      <c r="Q188" s="59">
        <v>0</v>
      </c>
      <c r="R188" s="58">
        <f t="shared" si="14"/>
        <v>360169.68</v>
      </c>
      <c r="S188" s="59">
        <f t="shared" si="15"/>
        <v>39475.800000000003</v>
      </c>
      <c r="T188" s="58">
        <f t="shared" si="16"/>
        <v>43148.639999999999</v>
      </c>
      <c r="U188" s="59">
        <f t="shared" si="17"/>
        <v>5100032.459999999</v>
      </c>
      <c r="V188" s="206"/>
      <c r="W188" s="210">
        <v>488.39</v>
      </c>
      <c r="X188" s="211">
        <v>306221</v>
      </c>
      <c r="Y188" s="212">
        <f t="shared" si="18"/>
        <v>498.15999999999997</v>
      </c>
      <c r="Z188" s="213">
        <v>53.53</v>
      </c>
      <c r="AA188" s="58">
        <v>33563</v>
      </c>
      <c r="AB188" s="212">
        <f t="shared" si="19"/>
        <v>54.6</v>
      </c>
      <c r="AC188" s="214">
        <v>58.51</v>
      </c>
      <c r="AD188" s="213">
        <v>36686</v>
      </c>
      <c r="AE188" s="212">
        <f t="shared" si="20"/>
        <v>59.68</v>
      </c>
    </row>
    <row r="189" spans="1:31" s="51" customFormat="1" ht="11.5" x14ac:dyDescent="0.25">
      <c r="A189" s="51">
        <f>'FY2016 RPDC '!A185</f>
        <v>184</v>
      </c>
      <c r="B189" s="51">
        <f>'FY2016 RPDC '!B185</f>
        <v>4068</v>
      </c>
      <c r="C189" s="51">
        <f>'FY2016 RPDC '!C185</f>
        <v>4068</v>
      </c>
      <c r="D189" s="56" t="str">
        <f>'FY2016 RPDC '!D185</f>
        <v>MARCUS-MERIDEN-CLEGHORN</v>
      </c>
      <c r="E189" s="97">
        <f>'FY2016 RPDC '!J185</f>
        <v>444.2</v>
      </c>
      <c r="F189" s="87">
        <f>'FY2016 RPDC '!K185</f>
        <v>6481</v>
      </c>
      <c r="G189" s="87">
        <f>'FY2016 RPDC '!L185</f>
        <v>2878860.1999999997</v>
      </c>
      <c r="H189" s="87">
        <f>'FY2016 RPDC '!M185</f>
        <v>0</v>
      </c>
      <c r="I189" s="88">
        <f>'FY2016 RPDC '!N185</f>
        <v>2878860.1999999997</v>
      </c>
      <c r="J189" s="59">
        <v>-312975.60000000003</v>
      </c>
      <c r="K189" s="58">
        <v>-535353</v>
      </c>
      <c r="L189" s="57">
        <v>117660</v>
      </c>
      <c r="M189" s="201">
        <v>388278</v>
      </c>
      <c r="N189" s="57">
        <f>RealAuthFY10!N189</f>
        <v>51565.919999999998</v>
      </c>
      <c r="O189" s="201">
        <f>RealAuthFY10!O189</f>
        <v>0</v>
      </c>
      <c r="P189" s="59">
        <v>0</v>
      </c>
      <c r="Q189" s="59">
        <v>49417.200000000004</v>
      </c>
      <c r="R189" s="58">
        <f t="shared" si="14"/>
        <v>215836.78</v>
      </c>
      <c r="S189" s="59">
        <f t="shared" si="15"/>
        <v>22112.275999999998</v>
      </c>
      <c r="T189" s="58">
        <f t="shared" si="16"/>
        <v>17674.718000000001</v>
      </c>
      <c r="U189" s="59">
        <f t="shared" si="17"/>
        <v>2893076.4939999995</v>
      </c>
      <c r="V189" s="206"/>
      <c r="W189" s="210">
        <v>476.37</v>
      </c>
      <c r="X189" s="211">
        <v>170445</v>
      </c>
      <c r="Y189" s="212">
        <f t="shared" si="18"/>
        <v>485.9</v>
      </c>
      <c r="Z189" s="213">
        <v>48.8</v>
      </c>
      <c r="AA189" s="58">
        <v>17461</v>
      </c>
      <c r="AB189" s="212">
        <f t="shared" si="19"/>
        <v>49.779999999999994</v>
      </c>
      <c r="AC189" s="214">
        <v>39.01</v>
      </c>
      <c r="AD189" s="213">
        <v>13958</v>
      </c>
      <c r="AE189" s="212">
        <f t="shared" si="20"/>
        <v>39.79</v>
      </c>
    </row>
    <row r="190" spans="1:31" s="51" customFormat="1" ht="11.5" x14ac:dyDescent="0.25">
      <c r="A190" s="51">
        <f>'FY2016 RPDC '!A186</f>
        <v>185</v>
      </c>
      <c r="B190" s="51">
        <f>'FY2016 RPDC '!B186</f>
        <v>4086</v>
      </c>
      <c r="C190" s="51">
        <f>'FY2016 RPDC '!C186</f>
        <v>4086</v>
      </c>
      <c r="D190" s="56" t="str">
        <f>'FY2016 RPDC '!D186</f>
        <v>MARION</v>
      </c>
      <c r="E190" s="97">
        <f>'FY2016 RPDC '!J186</f>
        <v>1935.4</v>
      </c>
      <c r="F190" s="87">
        <f>'FY2016 RPDC '!K186</f>
        <v>6548</v>
      </c>
      <c r="G190" s="87">
        <f>'FY2016 RPDC '!L186</f>
        <v>12672999.200000001</v>
      </c>
      <c r="H190" s="87">
        <f>'FY2016 RPDC '!M186</f>
        <v>0</v>
      </c>
      <c r="I190" s="88">
        <f>'FY2016 RPDC '!N186</f>
        <v>12672999.200000001</v>
      </c>
      <c r="J190" s="59">
        <v>-17829</v>
      </c>
      <c r="K190" s="58">
        <v>-683445</v>
      </c>
      <c r="L190" s="57">
        <v>208005</v>
      </c>
      <c r="M190" s="201">
        <v>608563.20000000007</v>
      </c>
      <c r="N190" s="57">
        <f>RealAuthFY10!N190</f>
        <v>97560.719999999987</v>
      </c>
      <c r="O190" s="201">
        <f>RealAuthFY10!O190</f>
        <v>0</v>
      </c>
      <c r="P190" s="59">
        <v>0</v>
      </c>
      <c r="Q190" s="59">
        <v>78447.599999999991</v>
      </c>
      <c r="R190" s="58">
        <f t="shared" si="14"/>
        <v>1123654.5320000001</v>
      </c>
      <c r="S190" s="59">
        <f t="shared" si="15"/>
        <v>133832.91</v>
      </c>
      <c r="T190" s="58">
        <f t="shared" si="16"/>
        <v>114517.61799999999</v>
      </c>
      <c r="U190" s="59">
        <f t="shared" si="17"/>
        <v>14336306.780000001</v>
      </c>
      <c r="V190" s="206"/>
      <c r="W190" s="210">
        <v>569.20000000000005</v>
      </c>
      <c r="X190" s="211">
        <v>234510</v>
      </c>
      <c r="Y190" s="212">
        <f t="shared" si="18"/>
        <v>580.58000000000004</v>
      </c>
      <c r="Z190" s="213">
        <v>67.790000000000006</v>
      </c>
      <c r="AA190" s="58">
        <v>27929</v>
      </c>
      <c r="AB190" s="212">
        <f t="shared" si="19"/>
        <v>69.150000000000006</v>
      </c>
      <c r="AC190" s="214">
        <v>58.01</v>
      </c>
      <c r="AD190" s="213">
        <v>23900</v>
      </c>
      <c r="AE190" s="212">
        <f t="shared" si="20"/>
        <v>59.169999999999995</v>
      </c>
    </row>
    <row r="191" spans="1:31" s="51" customFormat="1" ht="11.5" x14ac:dyDescent="0.25">
      <c r="A191" s="51">
        <f>'FY2016 RPDC '!A187</f>
        <v>186</v>
      </c>
      <c r="B191" s="51">
        <f>'FY2016 RPDC '!B187</f>
        <v>4104</v>
      </c>
      <c r="C191" s="51">
        <f>'FY2016 RPDC '!C187</f>
        <v>4104</v>
      </c>
      <c r="D191" s="60" t="str">
        <f>'FY2016 RPDC '!D187</f>
        <v>MARSHALLTOWN</v>
      </c>
      <c r="E191" s="100">
        <f>'FY2016 RPDC '!J187</f>
        <v>5385</v>
      </c>
      <c r="F191" s="89">
        <f>'FY2016 RPDC '!K187</f>
        <v>6487</v>
      </c>
      <c r="G191" s="89">
        <f>'FY2016 RPDC '!L187</f>
        <v>34932495</v>
      </c>
      <c r="H191" s="89">
        <f>'FY2016 RPDC '!M187</f>
        <v>0</v>
      </c>
      <c r="I191" s="90">
        <f>'FY2016 RPDC '!N187</f>
        <v>34932495</v>
      </c>
      <c r="J191" s="63">
        <v>-398181</v>
      </c>
      <c r="K191" s="62">
        <v>-17829</v>
      </c>
      <c r="L191" s="61">
        <v>529521.29999999993</v>
      </c>
      <c r="M191" s="220">
        <v>279321</v>
      </c>
      <c r="N191" s="61">
        <f>RealAuthFY10!N191</f>
        <v>107060.36</v>
      </c>
      <c r="O191" s="220">
        <f>RealAuthFY10!O191</f>
        <v>0</v>
      </c>
      <c r="P191" s="63">
        <v>0</v>
      </c>
      <c r="Q191" s="63">
        <v>0</v>
      </c>
      <c r="R191" s="62">
        <f t="shared" si="14"/>
        <v>2908223.1</v>
      </c>
      <c r="S191" s="63">
        <f t="shared" si="15"/>
        <v>313299.3</v>
      </c>
      <c r="T191" s="62">
        <f t="shared" si="16"/>
        <v>237586.19999999998</v>
      </c>
      <c r="U191" s="63">
        <f t="shared" si="17"/>
        <v>38891496.259999998</v>
      </c>
      <c r="V191" s="221"/>
      <c r="W191" s="222">
        <v>529.47</v>
      </c>
      <c r="X191" s="223">
        <v>348868</v>
      </c>
      <c r="Y191" s="224">
        <f t="shared" si="18"/>
        <v>540.06000000000006</v>
      </c>
      <c r="Z191" s="225">
        <v>57.04</v>
      </c>
      <c r="AA191" s="62">
        <v>37584</v>
      </c>
      <c r="AB191" s="224">
        <f t="shared" si="19"/>
        <v>58.18</v>
      </c>
      <c r="AC191" s="226">
        <v>43.25</v>
      </c>
      <c r="AD191" s="225">
        <v>28497</v>
      </c>
      <c r="AE191" s="224">
        <f t="shared" si="20"/>
        <v>44.12</v>
      </c>
    </row>
    <row r="192" spans="1:31" s="51" customFormat="1" ht="11.5" x14ac:dyDescent="0.25">
      <c r="A192" s="51">
        <f>'FY2016 RPDC '!A188</f>
        <v>187</v>
      </c>
      <c r="B192" s="51">
        <f>'FY2016 RPDC '!B188</f>
        <v>4122</v>
      </c>
      <c r="C192" s="51">
        <f>'FY2016 RPDC '!C188</f>
        <v>4122</v>
      </c>
      <c r="D192" s="56" t="str">
        <f>'FY2016 RPDC '!D188</f>
        <v>MARTENSDALE-ST MARYS</v>
      </c>
      <c r="E192" s="97">
        <f>'FY2016 RPDC '!J188</f>
        <v>525.70000000000005</v>
      </c>
      <c r="F192" s="87">
        <f>'FY2016 RPDC '!K188</f>
        <v>6446</v>
      </c>
      <c r="G192" s="87">
        <f>'FY2016 RPDC '!L188</f>
        <v>3388662.2</v>
      </c>
      <c r="H192" s="87">
        <f>'FY2016 RPDC '!M188</f>
        <v>22272.429999999702</v>
      </c>
      <c r="I192" s="88">
        <f>'FY2016 RPDC '!N188</f>
        <v>3410934.63</v>
      </c>
      <c r="J192" s="59">
        <v>-319625.60000000003</v>
      </c>
      <c r="K192" s="58">
        <v>-737181.6</v>
      </c>
      <c r="L192" s="57">
        <v>115954.40000000001</v>
      </c>
      <c r="M192" s="201">
        <v>456608</v>
      </c>
      <c r="N192" s="57">
        <f>RealAuthFY10!N192</f>
        <v>100888.16</v>
      </c>
      <c r="O192" s="201">
        <f>RealAuthFY10!O192</f>
        <v>97705.939999999988</v>
      </c>
      <c r="P192" s="59">
        <v>0</v>
      </c>
      <c r="Q192" s="59">
        <v>75700.800000000003</v>
      </c>
      <c r="R192" s="58">
        <f t="shared" si="14"/>
        <v>269647.30099999998</v>
      </c>
      <c r="S192" s="59">
        <f t="shared" si="15"/>
        <v>27378.456000000006</v>
      </c>
      <c r="T192" s="58">
        <f t="shared" si="16"/>
        <v>27436.283000000007</v>
      </c>
      <c r="U192" s="59">
        <f t="shared" si="17"/>
        <v>3525446.7699999996</v>
      </c>
      <c r="V192" s="206"/>
      <c r="W192" s="210">
        <v>502.87</v>
      </c>
      <c r="X192" s="211">
        <v>262297</v>
      </c>
      <c r="Y192" s="212">
        <f t="shared" si="18"/>
        <v>512.92999999999995</v>
      </c>
      <c r="Z192" s="213">
        <v>51.06</v>
      </c>
      <c r="AA192" s="58">
        <v>26633</v>
      </c>
      <c r="AB192" s="212">
        <f t="shared" si="19"/>
        <v>52.080000000000005</v>
      </c>
      <c r="AC192" s="214">
        <v>51.17</v>
      </c>
      <c r="AD192" s="213">
        <v>26690</v>
      </c>
      <c r="AE192" s="212">
        <f t="shared" si="20"/>
        <v>52.190000000000005</v>
      </c>
    </row>
    <row r="193" spans="1:31" s="51" customFormat="1" ht="11.5" x14ac:dyDescent="0.25">
      <c r="A193" s="51">
        <f>'FY2016 RPDC '!A189</f>
        <v>188</v>
      </c>
      <c r="B193" s="51">
        <f>'FY2016 RPDC '!B189</f>
        <v>4131</v>
      </c>
      <c r="C193" s="51">
        <f>'FY2016 RPDC '!C189</f>
        <v>4131</v>
      </c>
      <c r="D193" s="56" t="str">
        <f>'FY2016 RPDC '!D189</f>
        <v>MASON CITY</v>
      </c>
      <c r="E193" s="97">
        <f>'FY2016 RPDC '!J189</f>
        <v>3745.5</v>
      </c>
      <c r="F193" s="87">
        <f>'FY2016 RPDC '!K189</f>
        <v>6518</v>
      </c>
      <c r="G193" s="87">
        <f>'FY2016 RPDC '!L189</f>
        <v>24413169</v>
      </c>
      <c r="H193" s="87">
        <f>'FY2016 RPDC '!M189</f>
        <v>0</v>
      </c>
      <c r="I193" s="88">
        <f>'FY2016 RPDC '!N189</f>
        <v>24413169</v>
      </c>
      <c r="J193" s="59">
        <v>-482406</v>
      </c>
      <c r="K193" s="58">
        <v>-52947</v>
      </c>
      <c r="L193" s="57">
        <v>465345.3</v>
      </c>
      <c r="M193" s="201">
        <v>659484.29999999993</v>
      </c>
      <c r="N193" s="57">
        <f>RealAuthFY10!N193</f>
        <v>0</v>
      </c>
      <c r="O193" s="201">
        <f>RealAuthFY10!O193</f>
        <v>0</v>
      </c>
      <c r="P193" s="59">
        <v>10354.08</v>
      </c>
      <c r="Q193" s="59">
        <v>222377.4</v>
      </c>
      <c r="R193" s="58">
        <f t="shared" si="14"/>
        <v>2019049.2300000002</v>
      </c>
      <c r="S193" s="59">
        <f t="shared" si="15"/>
        <v>237052.69500000001</v>
      </c>
      <c r="T193" s="58">
        <f t="shared" si="16"/>
        <v>241172.745</v>
      </c>
      <c r="U193" s="59">
        <f t="shared" si="17"/>
        <v>27732651.75</v>
      </c>
      <c r="V193" s="206"/>
      <c r="W193" s="210">
        <v>528.49</v>
      </c>
      <c r="X193" s="211">
        <v>790304</v>
      </c>
      <c r="Y193" s="212">
        <f t="shared" si="18"/>
        <v>539.06000000000006</v>
      </c>
      <c r="Z193" s="213">
        <v>62.05</v>
      </c>
      <c r="AA193" s="58">
        <v>92790</v>
      </c>
      <c r="AB193" s="212">
        <f t="shared" si="19"/>
        <v>63.29</v>
      </c>
      <c r="AC193" s="214">
        <v>63.13</v>
      </c>
      <c r="AD193" s="213">
        <v>94405</v>
      </c>
      <c r="AE193" s="212">
        <f t="shared" si="20"/>
        <v>64.39</v>
      </c>
    </row>
    <row r="194" spans="1:31" s="51" customFormat="1" ht="11.5" x14ac:dyDescent="0.25">
      <c r="A194" s="51">
        <f>'FY2016 RPDC '!A190</f>
        <v>189</v>
      </c>
      <c r="B194" s="51">
        <f>'FY2016 RPDC '!B190</f>
        <v>4203</v>
      </c>
      <c r="C194" s="51">
        <f>'FY2016 RPDC '!C190</f>
        <v>4203</v>
      </c>
      <c r="D194" s="56" t="str">
        <f>'FY2016 RPDC '!D190</f>
        <v>MEDIAPOLIS</v>
      </c>
      <c r="E194" s="97">
        <f>'FY2016 RPDC '!J190</f>
        <v>756.4</v>
      </c>
      <c r="F194" s="87">
        <f>'FY2016 RPDC '!K190</f>
        <v>6446</v>
      </c>
      <c r="G194" s="87">
        <f>'FY2016 RPDC '!L190</f>
        <v>4875754.3999999994</v>
      </c>
      <c r="H194" s="87">
        <f>'FY2016 RPDC '!M190</f>
        <v>0</v>
      </c>
      <c r="I194" s="88">
        <f>'FY2016 RPDC '!N190</f>
        <v>4875754.3999999994</v>
      </c>
      <c r="J194" s="59">
        <v>-362589.5</v>
      </c>
      <c r="K194" s="58">
        <v>-17745</v>
      </c>
      <c r="L194" s="57">
        <v>248430</v>
      </c>
      <c r="M194" s="201">
        <v>11830</v>
      </c>
      <c r="N194" s="57">
        <f>RealAuthFY10!N194</f>
        <v>96047.999999999985</v>
      </c>
      <c r="O194" s="201">
        <f>RealAuthFY10!O194</f>
        <v>0</v>
      </c>
      <c r="P194" s="59">
        <v>3903.9</v>
      </c>
      <c r="Q194" s="59">
        <v>127764.00000000001</v>
      </c>
      <c r="R194" s="58">
        <f t="shared" si="14"/>
        <v>404708</v>
      </c>
      <c r="S194" s="59">
        <f t="shared" si="15"/>
        <v>44423</v>
      </c>
      <c r="T194" s="58">
        <f t="shared" si="16"/>
        <v>42423</v>
      </c>
      <c r="U194" s="59">
        <f t="shared" si="17"/>
        <v>5474949.7999999998</v>
      </c>
      <c r="V194" s="206"/>
      <c r="W194" s="210">
        <v>509.9</v>
      </c>
      <c r="X194" s="211">
        <v>404708</v>
      </c>
      <c r="Y194" s="212">
        <f t="shared" si="18"/>
        <v>520.1</v>
      </c>
      <c r="Z194" s="213">
        <v>55.97</v>
      </c>
      <c r="AA194" s="58">
        <v>44423</v>
      </c>
      <c r="AB194" s="212">
        <f t="shared" si="19"/>
        <v>57.089999999999996</v>
      </c>
      <c r="AC194" s="214">
        <v>53.45</v>
      </c>
      <c r="AD194" s="213">
        <v>42423</v>
      </c>
      <c r="AE194" s="212">
        <f t="shared" si="20"/>
        <v>54.52</v>
      </c>
    </row>
    <row r="195" spans="1:31" s="51" customFormat="1" ht="11.5" x14ac:dyDescent="0.25">
      <c r="A195" s="51">
        <f>'FY2016 RPDC '!A191</f>
        <v>190</v>
      </c>
      <c r="B195" s="51">
        <f>'FY2016 RPDC '!B191</f>
        <v>4212</v>
      </c>
      <c r="C195" s="51">
        <f>'FY2016 RPDC '!C191</f>
        <v>4212</v>
      </c>
      <c r="D195" s="56" t="str">
        <f>'FY2016 RPDC '!D191</f>
        <v>MELCHER-DALLAS</v>
      </c>
      <c r="E195" s="97">
        <f>'FY2016 RPDC '!J191</f>
        <v>327.10000000000002</v>
      </c>
      <c r="F195" s="87">
        <f>'FY2016 RPDC '!K191</f>
        <v>6446</v>
      </c>
      <c r="G195" s="87">
        <f>'FY2016 RPDC '!L191</f>
        <v>2108486.6</v>
      </c>
      <c r="H195" s="87">
        <f>'FY2016 RPDC '!M191</f>
        <v>0</v>
      </c>
      <c r="I195" s="88">
        <f>'FY2016 RPDC '!N191</f>
        <v>2108486.6</v>
      </c>
      <c r="J195" s="59">
        <v>-319572</v>
      </c>
      <c r="K195" s="58">
        <v>-17754</v>
      </c>
      <c r="L195" s="57">
        <v>78709.400000000009</v>
      </c>
      <c r="M195" s="201">
        <v>0</v>
      </c>
      <c r="N195" s="57">
        <f>RealAuthFY10!N195</f>
        <v>5803</v>
      </c>
      <c r="O195" s="201">
        <f>RealAuthFY10!O195</f>
        <v>0</v>
      </c>
      <c r="P195" s="59">
        <v>0</v>
      </c>
      <c r="Q195" s="59">
        <v>0</v>
      </c>
      <c r="R195" s="58">
        <f t="shared" si="14"/>
        <v>245834</v>
      </c>
      <c r="S195" s="59">
        <f t="shared" si="15"/>
        <v>25710</v>
      </c>
      <c r="T195" s="58">
        <f t="shared" si="16"/>
        <v>18483</v>
      </c>
      <c r="U195" s="59">
        <f t="shared" si="17"/>
        <v>2145700</v>
      </c>
      <c r="V195" s="206"/>
      <c r="W195" s="210">
        <v>535.47</v>
      </c>
      <c r="X195" s="211">
        <v>245834</v>
      </c>
      <c r="Y195" s="212">
        <f t="shared" si="18"/>
        <v>546.18000000000006</v>
      </c>
      <c r="Z195" s="213">
        <v>56</v>
      </c>
      <c r="AA195" s="58">
        <v>25710</v>
      </c>
      <c r="AB195" s="212">
        <f t="shared" si="19"/>
        <v>57.12</v>
      </c>
      <c r="AC195" s="214">
        <v>40.26</v>
      </c>
      <c r="AD195" s="213">
        <v>18483</v>
      </c>
      <c r="AE195" s="212">
        <f t="shared" si="20"/>
        <v>41.07</v>
      </c>
    </row>
    <row r="196" spans="1:31" s="51" customFormat="1" ht="11.5" x14ac:dyDescent="0.25">
      <c r="A196" s="51">
        <f>'FY2016 RPDC '!A192</f>
        <v>191</v>
      </c>
      <c r="B196" s="51">
        <f>'FY2016 RPDC '!B192</f>
        <v>4419</v>
      </c>
      <c r="C196" s="51">
        <f>'FY2016 RPDC '!C192</f>
        <v>4419</v>
      </c>
      <c r="D196" s="60" t="str">
        <f>'FY2016 RPDC '!D192</f>
        <v>MFL-MAR MAC</v>
      </c>
      <c r="E196" s="100">
        <f>'FY2016 RPDC '!J192</f>
        <v>776.3</v>
      </c>
      <c r="F196" s="89">
        <f>'FY2016 RPDC '!K192</f>
        <v>6483</v>
      </c>
      <c r="G196" s="89">
        <f>'FY2016 RPDC '!L192</f>
        <v>5032752.8999999994</v>
      </c>
      <c r="H196" s="89">
        <f>'FY2016 RPDC '!M192</f>
        <v>103362.73000000045</v>
      </c>
      <c r="I196" s="90">
        <f>'FY2016 RPDC '!N192</f>
        <v>5136115.63</v>
      </c>
      <c r="J196" s="63">
        <v>-985729.49999999988</v>
      </c>
      <c r="K196" s="62">
        <v>-281295</v>
      </c>
      <c r="L196" s="61">
        <v>3906409.5000000005</v>
      </c>
      <c r="M196" s="220">
        <v>5985</v>
      </c>
      <c r="N196" s="61">
        <f>RealAuthFY10!N196</f>
        <v>44259.8</v>
      </c>
      <c r="O196" s="220">
        <f>RealAuthFY10!O196</f>
        <v>0</v>
      </c>
      <c r="P196" s="63">
        <v>0</v>
      </c>
      <c r="Q196" s="63">
        <v>359100</v>
      </c>
      <c r="R196" s="62">
        <f t="shared" si="14"/>
        <v>955392</v>
      </c>
      <c r="S196" s="63">
        <f t="shared" si="15"/>
        <v>115970</v>
      </c>
      <c r="T196" s="62">
        <f t="shared" si="16"/>
        <v>116913</v>
      </c>
      <c r="U196" s="63">
        <f t="shared" si="17"/>
        <v>9373120.4299999997</v>
      </c>
      <c r="V196" s="221"/>
      <c r="W196" s="222">
        <v>516.54</v>
      </c>
      <c r="X196" s="223">
        <v>955392</v>
      </c>
      <c r="Y196" s="224">
        <f t="shared" si="18"/>
        <v>526.87</v>
      </c>
      <c r="Z196" s="225">
        <v>62.7</v>
      </c>
      <c r="AA196" s="62">
        <v>115970</v>
      </c>
      <c r="AB196" s="224">
        <f t="shared" si="19"/>
        <v>63.95</v>
      </c>
      <c r="AC196" s="226">
        <v>63.21</v>
      </c>
      <c r="AD196" s="225">
        <v>116913</v>
      </c>
      <c r="AE196" s="224">
        <f t="shared" si="20"/>
        <v>64.47</v>
      </c>
    </row>
    <row r="197" spans="1:31" s="51" customFormat="1" ht="11.5" x14ac:dyDescent="0.25">
      <c r="A197" s="51">
        <f>'FY2016 RPDC '!A193</f>
        <v>192</v>
      </c>
      <c r="B197" s="51">
        <f>'FY2016 RPDC '!B193</f>
        <v>4269</v>
      </c>
      <c r="C197" s="51">
        <f>'FY2016 RPDC '!C193</f>
        <v>4269</v>
      </c>
      <c r="D197" s="56" t="str">
        <f>'FY2016 RPDC '!D193</f>
        <v>MIDLAND</v>
      </c>
      <c r="E197" s="97">
        <f>'FY2016 RPDC '!J193</f>
        <v>527</v>
      </c>
      <c r="F197" s="87">
        <f>'FY2016 RPDC '!K193</f>
        <v>6535</v>
      </c>
      <c r="G197" s="87">
        <f>'FY2016 RPDC '!L193</f>
        <v>3443945</v>
      </c>
      <c r="H197" s="87">
        <f>'FY2016 RPDC '!M193</f>
        <v>167885.70000000019</v>
      </c>
      <c r="I197" s="88">
        <f>'FY2016 RPDC '!N193</f>
        <v>3611830.7</v>
      </c>
      <c r="J197" s="59">
        <v>-2184178.7999999998</v>
      </c>
      <c r="K197" s="58">
        <v>-136252</v>
      </c>
      <c r="L197" s="57">
        <v>424750.8</v>
      </c>
      <c r="M197" s="201">
        <v>88860</v>
      </c>
      <c r="N197" s="57">
        <f>RealAuthFY10!N197</f>
        <v>559290.52</v>
      </c>
      <c r="O197" s="201">
        <f>RealAuthFY10!O197</f>
        <v>0</v>
      </c>
      <c r="P197" s="59">
        <v>1182074.96</v>
      </c>
      <c r="Q197" s="59">
        <v>469180.8</v>
      </c>
      <c r="R197" s="58">
        <f t="shared" si="14"/>
        <v>2459174</v>
      </c>
      <c r="S197" s="59">
        <f t="shared" si="15"/>
        <v>274794</v>
      </c>
      <c r="T197" s="58">
        <f t="shared" si="16"/>
        <v>395212</v>
      </c>
      <c r="U197" s="59">
        <f t="shared" si="17"/>
        <v>7144736.9800000004</v>
      </c>
      <c r="V197" s="206"/>
      <c r="W197" s="210">
        <v>478.69</v>
      </c>
      <c r="X197" s="211">
        <v>2459174</v>
      </c>
      <c r="Y197" s="212">
        <f t="shared" si="18"/>
        <v>488.26</v>
      </c>
      <c r="Z197" s="213">
        <v>53.49</v>
      </c>
      <c r="AA197" s="58">
        <v>274794</v>
      </c>
      <c r="AB197" s="212">
        <f t="shared" si="19"/>
        <v>54.56</v>
      </c>
      <c r="AC197" s="214">
        <v>76.930000000000007</v>
      </c>
      <c r="AD197" s="213">
        <v>395212</v>
      </c>
      <c r="AE197" s="212">
        <f t="shared" si="20"/>
        <v>78.470000000000013</v>
      </c>
    </row>
    <row r="198" spans="1:31" s="51" customFormat="1" ht="11.5" x14ac:dyDescent="0.25">
      <c r="A198" s="51">
        <f>'FY2016 RPDC '!A194</f>
        <v>193</v>
      </c>
      <c r="B198" s="51">
        <f>'FY2016 RPDC '!B194</f>
        <v>4271</v>
      </c>
      <c r="C198" s="51">
        <f>'FY2016 RPDC '!C194</f>
        <v>4271</v>
      </c>
      <c r="D198" s="56" t="str">
        <f>'FY2016 RPDC '!D194</f>
        <v>MID-PRAIRIE</v>
      </c>
      <c r="E198" s="97">
        <f>'FY2016 RPDC '!J194</f>
        <v>1224.8</v>
      </c>
      <c r="F198" s="87">
        <f>'FY2016 RPDC '!K194</f>
        <v>6470</v>
      </c>
      <c r="G198" s="87">
        <f>'FY2016 RPDC '!L194</f>
        <v>7924456</v>
      </c>
      <c r="H198" s="87">
        <f>'FY2016 RPDC '!M194</f>
        <v>117103.40000000037</v>
      </c>
      <c r="I198" s="88">
        <f>'FY2016 RPDC '!N194</f>
        <v>8041559.4000000004</v>
      </c>
      <c r="J198" s="59">
        <v>-506526.3</v>
      </c>
      <c r="K198" s="58">
        <v>-23532</v>
      </c>
      <c r="L198" s="57">
        <v>535353</v>
      </c>
      <c r="M198" s="201">
        <v>35298</v>
      </c>
      <c r="N198" s="57">
        <f>RealAuthFY10!N198</f>
        <v>0</v>
      </c>
      <c r="O198" s="201">
        <f>RealAuthFY10!O198</f>
        <v>0</v>
      </c>
      <c r="P198" s="59">
        <v>0</v>
      </c>
      <c r="Q198" s="59">
        <v>0</v>
      </c>
      <c r="R198" s="58">
        <f t="shared" si="14"/>
        <v>618315.78399999999</v>
      </c>
      <c r="S198" s="59">
        <f t="shared" si="15"/>
        <v>57516.608</v>
      </c>
      <c r="T198" s="58">
        <f t="shared" si="16"/>
        <v>65808.504000000001</v>
      </c>
      <c r="U198" s="59">
        <f t="shared" si="17"/>
        <v>8823792.9959999993</v>
      </c>
      <c r="V198" s="206"/>
      <c r="W198" s="210">
        <v>494.93</v>
      </c>
      <c r="X198" s="211">
        <v>264144</v>
      </c>
      <c r="Y198" s="212">
        <f t="shared" si="18"/>
        <v>504.83</v>
      </c>
      <c r="Z198" s="213">
        <v>46.04</v>
      </c>
      <c r="AA198" s="58">
        <v>24572</v>
      </c>
      <c r="AB198" s="212">
        <f t="shared" si="19"/>
        <v>46.96</v>
      </c>
      <c r="AC198" s="214">
        <v>52.68</v>
      </c>
      <c r="AD198" s="213">
        <v>28115</v>
      </c>
      <c r="AE198" s="212">
        <f t="shared" si="20"/>
        <v>53.73</v>
      </c>
    </row>
    <row r="199" spans="1:31" s="51" customFormat="1" ht="11.5" x14ac:dyDescent="0.25">
      <c r="A199" s="51">
        <f>'FY2016 RPDC '!A195</f>
        <v>194</v>
      </c>
      <c r="B199" s="51">
        <f>'FY2016 RPDC '!B195</f>
        <v>4356</v>
      </c>
      <c r="C199" s="51">
        <f>'FY2016 RPDC '!C195</f>
        <v>4356</v>
      </c>
      <c r="D199" s="56" t="str">
        <f>'FY2016 RPDC '!D195</f>
        <v>MISSOURI VALLEY</v>
      </c>
      <c r="E199" s="97">
        <f>'FY2016 RPDC '!J195</f>
        <v>833.4</v>
      </c>
      <c r="F199" s="87">
        <f>'FY2016 RPDC '!K195</f>
        <v>6446</v>
      </c>
      <c r="G199" s="87">
        <f>'FY2016 RPDC '!L195</f>
        <v>5372096.3999999994</v>
      </c>
      <c r="H199" s="87">
        <f>'FY2016 RPDC '!M195</f>
        <v>152267.27000000048</v>
      </c>
      <c r="I199" s="88">
        <f>'FY2016 RPDC '!N195</f>
        <v>5524363.6699999999</v>
      </c>
      <c r="J199" s="59">
        <v>-154830</v>
      </c>
      <c r="K199" s="58">
        <v>-125055</v>
      </c>
      <c r="L199" s="57">
        <v>513321</v>
      </c>
      <c r="M199" s="201">
        <v>297750</v>
      </c>
      <c r="N199" s="57">
        <f>RealAuthFY10!N199</f>
        <v>105295.20000000001</v>
      </c>
      <c r="O199" s="201">
        <f>RealAuthFY10!O199</f>
        <v>0</v>
      </c>
      <c r="P199" s="59">
        <v>34062.6</v>
      </c>
      <c r="Q199" s="59">
        <v>285840</v>
      </c>
      <c r="R199" s="58">
        <f t="shared" si="14"/>
        <v>1912031</v>
      </c>
      <c r="S199" s="59">
        <f t="shared" si="15"/>
        <v>228782</v>
      </c>
      <c r="T199" s="58">
        <f t="shared" si="16"/>
        <v>260529</v>
      </c>
      <c r="U199" s="59">
        <f t="shared" si="17"/>
        <v>8882089.4699999988</v>
      </c>
      <c r="V199" s="206"/>
      <c r="W199" s="210">
        <v>484.23</v>
      </c>
      <c r="X199" s="211">
        <v>1912031</v>
      </c>
      <c r="Y199" s="212">
        <f t="shared" si="18"/>
        <v>493.91</v>
      </c>
      <c r="Z199" s="213">
        <v>57.94</v>
      </c>
      <c r="AA199" s="58">
        <v>228782</v>
      </c>
      <c r="AB199" s="212">
        <f t="shared" si="19"/>
        <v>59.099999999999994</v>
      </c>
      <c r="AC199" s="214">
        <v>65.98</v>
      </c>
      <c r="AD199" s="213">
        <v>260529</v>
      </c>
      <c r="AE199" s="212">
        <f t="shared" si="20"/>
        <v>67.3</v>
      </c>
    </row>
    <row r="200" spans="1:31" s="51" customFormat="1" ht="11.5" x14ac:dyDescent="0.25">
      <c r="A200" s="51">
        <f>'FY2016 RPDC '!A196</f>
        <v>195</v>
      </c>
      <c r="B200" s="51">
        <f>'FY2016 RPDC '!B196</f>
        <v>4149</v>
      </c>
      <c r="C200" s="51">
        <f>'FY2016 RPDC '!C196</f>
        <v>4149</v>
      </c>
      <c r="D200" s="56" t="str">
        <f>'FY2016 RPDC '!D196</f>
        <v>MOC-FLOYD VALLEY</v>
      </c>
      <c r="E200" s="97">
        <f>'FY2016 RPDC '!J196</f>
        <v>1404.1</v>
      </c>
      <c r="F200" s="87">
        <f>'FY2016 RPDC '!K196</f>
        <v>6486</v>
      </c>
      <c r="G200" s="87">
        <f>'FY2016 RPDC '!L196</f>
        <v>9106992.5999999996</v>
      </c>
      <c r="H200" s="87">
        <f>'FY2016 RPDC '!M196</f>
        <v>0</v>
      </c>
      <c r="I200" s="88">
        <f>'FY2016 RPDC '!N196</f>
        <v>9106992.5999999996</v>
      </c>
      <c r="J200" s="59">
        <v>-321800.10000000003</v>
      </c>
      <c r="K200" s="58">
        <v>-17649</v>
      </c>
      <c r="L200" s="57">
        <v>294150</v>
      </c>
      <c r="M200" s="201">
        <v>235320</v>
      </c>
      <c r="N200" s="57">
        <f>RealAuthFY10!N200</f>
        <v>10670.800000000001</v>
      </c>
      <c r="O200" s="201">
        <f>RealAuthFY10!O200</f>
        <v>0</v>
      </c>
      <c r="P200" s="59">
        <v>0</v>
      </c>
      <c r="Q200" s="59">
        <v>0</v>
      </c>
      <c r="R200" s="58">
        <f t="shared" ref="R200:R263" si="21">IF(X200&gt;Y200*$E200,X200,Y200*$E200)</f>
        <v>723448.48399999994</v>
      </c>
      <c r="S200" s="59">
        <f t="shared" ref="S200:S263" si="22">IF(AA200&gt;AB200*$E200,AA200,AB200*$E200)</f>
        <v>69446.785999999993</v>
      </c>
      <c r="T200" s="58">
        <f t="shared" ref="T200:T263" si="23">IF(AD200&gt;AE200*$E200,AD200,AE200*$E200)</f>
        <v>72900.872000000003</v>
      </c>
      <c r="U200" s="59">
        <f t="shared" ref="U200:U263" si="24">SUM(I200:T200)</f>
        <v>10173480.442</v>
      </c>
      <c r="V200" s="206"/>
      <c r="W200" s="210">
        <v>505.14</v>
      </c>
      <c r="X200" s="211">
        <v>442452</v>
      </c>
      <c r="Y200" s="212">
        <f t="shared" ref="Y200:Y263" si="25">ROUND(W200*R$5,2)+W200</f>
        <v>515.24</v>
      </c>
      <c r="Z200" s="213">
        <v>48.49</v>
      </c>
      <c r="AA200" s="58">
        <v>42472</v>
      </c>
      <c r="AB200" s="212">
        <f t="shared" ref="AB200:AB263" si="26">ROUND(Z200*S$5,2)+Z200</f>
        <v>49.46</v>
      </c>
      <c r="AC200" s="214">
        <v>50.9</v>
      </c>
      <c r="AD200" s="213">
        <v>44583</v>
      </c>
      <c r="AE200" s="212">
        <f t="shared" ref="AE200:AE263" si="27">ROUND(AC200*T$5,2)+AC200</f>
        <v>51.92</v>
      </c>
    </row>
    <row r="201" spans="1:31" s="51" customFormat="1" ht="11.5" x14ac:dyDescent="0.25">
      <c r="A201" s="51">
        <f>'FY2016 RPDC '!A197</f>
        <v>196</v>
      </c>
      <c r="B201" s="51">
        <f>'FY2016 RPDC '!B197</f>
        <v>4437</v>
      </c>
      <c r="C201" s="51">
        <f>'FY2016 RPDC '!C197</f>
        <v>4437</v>
      </c>
      <c r="D201" s="60" t="str">
        <f>'FY2016 RPDC '!D197</f>
        <v>MONTEZUMA</v>
      </c>
      <c r="E201" s="100">
        <f>'FY2016 RPDC '!J197</f>
        <v>526.29999999999995</v>
      </c>
      <c r="F201" s="89">
        <f>'FY2016 RPDC '!K197</f>
        <v>6446</v>
      </c>
      <c r="G201" s="89">
        <f>'FY2016 RPDC '!L197</f>
        <v>3392529.8</v>
      </c>
      <c r="H201" s="89">
        <f>'FY2016 RPDC '!M197</f>
        <v>149569.49000000022</v>
      </c>
      <c r="I201" s="90">
        <f>'FY2016 RPDC '!N197</f>
        <v>3542099.29</v>
      </c>
      <c r="J201" s="63">
        <v>-111777</v>
      </c>
      <c r="K201" s="62">
        <v>0</v>
      </c>
      <c r="L201" s="61">
        <v>88245</v>
      </c>
      <c r="M201" s="220">
        <v>0</v>
      </c>
      <c r="N201" s="61">
        <f>RealAuthFY10!N201</f>
        <v>4845.12</v>
      </c>
      <c r="O201" s="220">
        <f>RealAuthFY10!O201</f>
        <v>0</v>
      </c>
      <c r="P201" s="63">
        <v>0</v>
      </c>
      <c r="Q201" s="63">
        <v>88245</v>
      </c>
      <c r="R201" s="62">
        <f t="shared" si="21"/>
        <v>315227.38500000001</v>
      </c>
      <c r="S201" s="63">
        <f t="shared" si="22"/>
        <v>32235.874999999996</v>
      </c>
      <c r="T201" s="62">
        <f t="shared" si="23"/>
        <v>38893.57</v>
      </c>
      <c r="U201" s="63">
        <f t="shared" si="24"/>
        <v>3998014.2399999998</v>
      </c>
      <c r="V201" s="221"/>
      <c r="W201" s="222">
        <v>587.21</v>
      </c>
      <c r="X201" s="223">
        <v>203762</v>
      </c>
      <c r="Y201" s="224">
        <f t="shared" si="25"/>
        <v>598.95000000000005</v>
      </c>
      <c r="Z201" s="225">
        <v>60.05</v>
      </c>
      <c r="AA201" s="62">
        <v>20837</v>
      </c>
      <c r="AB201" s="224">
        <f t="shared" si="26"/>
        <v>61.25</v>
      </c>
      <c r="AC201" s="226">
        <v>72.45</v>
      </c>
      <c r="AD201" s="225">
        <v>25140</v>
      </c>
      <c r="AE201" s="224">
        <f t="shared" si="27"/>
        <v>73.900000000000006</v>
      </c>
    </row>
    <row r="202" spans="1:31" s="51" customFormat="1" ht="11.5" x14ac:dyDescent="0.25">
      <c r="A202" s="51">
        <f>'FY2016 RPDC '!A198</f>
        <v>197</v>
      </c>
      <c r="B202" s="51">
        <f>'FY2016 RPDC '!B198</f>
        <v>4446</v>
      </c>
      <c r="C202" s="51">
        <f>'FY2016 RPDC '!C198</f>
        <v>4446</v>
      </c>
      <c r="D202" s="56" t="str">
        <f>'FY2016 RPDC '!D198</f>
        <v>MONTICELLO</v>
      </c>
      <c r="E202" s="97">
        <f>'FY2016 RPDC '!J198</f>
        <v>1028.8</v>
      </c>
      <c r="F202" s="87">
        <f>'FY2016 RPDC '!K198</f>
        <v>6446</v>
      </c>
      <c r="G202" s="87">
        <f>'FY2016 RPDC '!L198</f>
        <v>6631644.7999999998</v>
      </c>
      <c r="H202" s="87">
        <f>'FY2016 RPDC '!M198</f>
        <v>0</v>
      </c>
      <c r="I202" s="88">
        <f>'FY2016 RPDC '!N198</f>
        <v>6631644.7999999998</v>
      </c>
      <c r="J202" s="59">
        <v>-136160</v>
      </c>
      <c r="K202" s="58">
        <v>-17760</v>
      </c>
      <c r="L202" s="57">
        <v>136160</v>
      </c>
      <c r="M202" s="201">
        <v>0</v>
      </c>
      <c r="N202" s="57">
        <f>RealAuthFY10!N202</f>
        <v>24322.95</v>
      </c>
      <c r="O202" s="201">
        <f>RealAuthFY10!O202</f>
        <v>0</v>
      </c>
      <c r="P202" s="59">
        <v>0</v>
      </c>
      <c r="Q202" s="59">
        <v>0</v>
      </c>
      <c r="R202" s="58">
        <f t="shared" si="21"/>
        <v>538792.848</v>
      </c>
      <c r="S202" s="59">
        <f t="shared" si="22"/>
        <v>66059.248000000007</v>
      </c>
      <c r="T202" s="58">
        <f t="shared" si="23"/>
        <v>66265.007999999987</v>
      </c>
      <c r="U202" s="59">
        <f t="shared" si="24"/>
        <v>7309324.8540000003</v>
      </c>
      <c r="V202" s="206"/>
      <c r="W202" s="210">
        <v>513.44000000000005</v>
      </c>
      <c r="X202" s="211">
        <v>446179</v>
      </c>
      <c r="Y202" s="212">
        <f t="shared" si="25"/>
        <v>523.71</v>
      </c>
      <c r="Z202" s="213">
        <v>62.95</v>
      </c>
      <c r="AA202" s="58">
        <v>54704</v>
      </c>
      <c r="AB202" s="212">
        <f t="shared" si="26"/>
        <v>64.210000000000008</v>
      </c>
      <c r="AC202" s="214">
        <v>63.15</v>
      </c>
      <c r="AD202" s="213">
        <v>54877</v>
      </c>
      <c r="AE202" s="212">
        <f t="shared" si="27"/>
        <v>64.41</v>
      </c>
    </row>
    <row r="203" spans="1:31" s="51" customFormat="1" ht="11.5" x14ac:dyDescent="0.25">
      <c r="A203" s="51">
        <f>'FY2016 RPDC '!A199</f>
        <v>198</v>
      </c>
      <c r="B203" s="51">
        <f>'FY2016 RPDC '!B199</f>
        <v>4491</v>
      </c>
      <c r="C203" s="51">
        <f>'FY2016 RPDC '!C199</f>
        <v>4491</v>
      </c>
      <c r="D203" s="56" t="str">
        <f>'FY2016 RPDC '!D199</f>
        <v>MORAVIA</v>
      </c>
      <c r="E203" s="97">
        <f>'FY2016 RPDC '!J199</f>
        <v>346.9</v>
      </c>
      <c r="F203" s="87">
        <f>'FY2016 RPDC '!K199</f>
        <v>6446</v>
      </c>
      <c r="G203" s="87">
        <f>'FY2016 RPDC '!L199</f>
        <v>2236117.4</v>
      </c>
      <c r="H203" s="87">
        <f>'FY2016 RPDC '!M199</f>
        <v>32909.209999999963</v>
      </c>
      <c r="I203" s="88">
        <f>'FY2016 RPDC '!N199</f>
        <v>2269026.61</v>
      </c>
      <c r="J203" s="59">
        <v>-875495.2</v>
      </c>
      <c r="K203" s="58">
        <v>-35832</v>
      </c>
      <c r="L203" s="57">
        <v>53748</v>
      </c>
      <c r="M203" s="201">
        <v>11944</v>
      </c>
      <c r="N203" s="57">
        <f>RealAuthFY10!N203</f>
        <v>3045.6400000000003</v>
      </c>
      <c r="O203" s="201">
        <f>RealAuthFY10!O203</f>
        <v>0</v>
      </c>
      <c r="P203" s="59">
        <v>0</v>
      </c>
      <c r="Q203" s="59">
        <v>100329.60000000001</v>
      </c>
      <c r="R203" s="58">
        <f t="shared" si="21"/>
        <v>318541</v>
      </c>
      <c r="S203" s="59">
        <f t="shared" si="22"/>
        <v>31004</v>
      </c>
      <c r="T203" s="58">
        <f t="shared" si="23"/>
        <v>32722</v>
      </c>
      <c r="U203" s="59">
        <f t="shared" si="24"/>
        <v>1909033.65</v>
      </c>
      <c r="V203" s="206"/>
      <c r="W203" s="210">
        <v>543.4</v>
      </c>
      <c r="X203" s="211">
        <v>318541</v>
      </c>
      <c r="Y203" s="212">
        <f t="shared" si="25"/>
        <v>554.27</v>
      </c>
      <c r="Z203" s="213">
        <v>52.89</v>
      </c>
      <c r="AA203" s="58">
        <v>31004</v>
      </c>
      <c r="AB203" s="212">
        <f t="shared" si="26"/>
        <v>53.95</v>
      </c>
      <c r="AC203" s="214">
        <v>55.82</v>
      </c>
      <c r="AD203" s="213">
        <v>32722</v>
      </c>
      <c r="AE203" s="212">
        <f t="shared" si="27"/>
        <v>56.94</v>
      </c>
    </row>
    <row r="204" spans="1:31" s="51" customFormat="1" ht="11.5" x14ac:dyDescent="0.25">
      <c r="A204" s="51">
        <f>'FY2016 RPDC '!A200</f>
        <v>199</v>
      </c>
      <c r="B204" s="51">
        <f>'FY2016 RPDC '!B200</f>
        <v>4505</v>
      </c>
      <c r="C204" s="51">
        <f>'FY2016 RPDC '!C200</f>
        <v>4505</v>
      </c>
      <c r="D204" s="56" t="str">
        <f>'FY2016 RPDC '!D200</f>
        <v>MORMON TRAIL</v>
      </c>
      <c r="E204" s="97">
        <f>'FY2016 RPDC '!J200</f>
        <v>241.3</v>
      </c>
      <c r="F204" s="87">
        <f>'FY2016 RPDC '!K200</f>
        <v>6520</v>
      </c>
      <c r="G204" s="87">
        <f>'FY2016 RPDC '!L200</f>
        <v>1573276</v>
      </c>
      <c r="H204" s="87">
        <f>'FY2016 RPDC '!M200</f>
        <v>46970.040000000037</v>
      </c>
      <c r="I204" s="88">
        <f>'FY2016 RPDC '!N200</f>
        <v>1620246.04</v>
      </c>
      <c r="J204" s="59">
        <v>-283536</v>
      </c>
      <c r="K204" s="58">
        <v>-17721</v>
      </c>
      <c r="L204" s="57">
        <v>888412.8</v>
      </c>
      <c r="M204" s="201">
        <v>17721</v>
      </c>
      <c r="N204" s="57">
        <f>RealAuthFY10!N204</f>
        <v>0</v>
      </c>
      <c r="O204" s="201">
        <f>RealAuthFY10!O204</f>
        <v>0</v>
      </c>
      <c r="P204" s="59">
        <v>1299.54</v>
      </c>
      <c r="Q204" s="59">
        <v>276447.59999999998</v>
      </c>
      <c r="R204" s="58">
        <f t="shared" si="21"/>
        <v>623077</v>
      </c>
      <c r="S204" s="59">
        <f t="shared" si="22"/>
        <v>67387</v>
      </c>
      <c r="T204" s="58">
        <f t="shared" si="23"/>
        <v>68648</v>
      </c>
      <c r="U204" s="59">
        <f t="shared" si="24"/>
        <v>3261981.98</v>
      </c>
      <c r="V204" s="206"/>
      <c r="W204" s="210">
        <v>514.09</v>
      </c>
      <c r="X204" s="211">
        <v>623077</v>
      </c>
      <c r="Y204" s="212">
        <f t="shared" si="25"/>
        <v>524.37</v>
      </c>
      <c r="Z204" s="213">
        <v>55.6</v>
      </c>
      <c r="AA204" s="58">
        <v>67387</v>
      </c>
      <c r="AB204" s="212">
        <f t="shared" si="26"/>
        <v>56.71</v>
      </c>
      <c r="AC204" s="214">
        <v>56.64</v>
      </c>
      <c r="AD204" s="213">
        <v>68648</v>
      </c>
      <c r="AE204" s="212">
        <f t="shared" si="27"/>
        <v>57.77</v>
      </c>
    </row>
    <row r="205" spans="1:31" s="51" customFormat="1" ht="11.5" x14ac:dyDescent="0.25">
      <c r="A205" s="51">
        <f>'FY2016 RPDC '!A201</f>
        <v>200</v>
      </c>
      <c r="B205" s="51">
        <f>'FY2016 RPDC '!B201</f>
        <v>4509</v>
      </c>
      <c r="C205" s="51">
        <f>'FY2016 RPDC '!C201</f>
        <v>4509</v>
      </c>
      <c r="D205" s="56" t="str">
        <f>'FY2016 RPDC '!D201</f>
        <v>MORNING SUN</v>
      </c>
      <c r="E205" s="97">
        <f>'FY2016 RPDC '!J201</f>
        <v>222</v>
      </c>
      <c r="F205" s="87">
        <f>'FY2016 RPDC '!K201</f>
        <v>6446</v>
      </c>
      <c r="G205" s="87">
        <f>'FY2016 RPDC '!L201</f>
        <v>1431012</v>
      </c>
      <c r="H205" s="87">
        <f>'FY2016 RPDC '!M201</f>
        <v>0</v>
      </c>
      <c r="I205" s="88">
        <f>'FY2016 RPDC '!N201</f>
        <v>1431012</v>
      </c>
      <c r="J205" s="59">
        <v>-388278</v>
      </c>
      <c r="K205" s="58">
        <v>-47064</v>
      </c>
      <c r="L205" s="57">
        <v>235320</v>
      </c>
      <c r="M205" s="201">
        <v>0</v>
      </c>
      <c r="N205" s="57">
        <f>RealAuthFY10!N205</f>
        <v>24398.640000000003</v>
      </c>
      <c r="O205" s="201">
        <f>RealAuthFY10!O205</f>
        <v>0</v>
      </c>
      <c r="P205" s="59">
        <v>1294.26</v>
      </c>
      <c r="Q205" s="59">
        <v>176490</v>
      </c>
      <c r="R205" s="58">
        <f t="shared" si="21"/>
        <v>439801</v>
      </c>
      <c r="S205" s="59">
        <f t="shared" si="22"/>
        <v>42817</v>
      </c>
      <c r="T205" s="58">
        <f t="shared" si="23"/>
        <v>51275</v>
      </c>
      <c r="U205" s="59">
        <f t="shared" si="24"/>
        <v>1967065.9</v>
      </c>
      <c r="V205" s="206"/>
      <c r="W205" s="210">
        <v>473.21</v>
      </c>
      <c r="X205" s="211">
        <v>439801</v>
      </c>
      <c r="Y205" s="212">
        <f t="shared" si="25"/>
        <v>482.66999999999996</v>
      </c>
      <c r="Z205" s="213">
        <v>46.07</v>
      </c>
      <c r="AA205" s="58">
        <v>42817</v>
      </c>
      <c r="AB205" s="212">
        <f t="shared" si="26"/>
        <v>46.99</v>
      </c>
      <c r="AC205" s="214">
        <v>55.17</v>
      </c>
      <c r="AD205" s="213">
        <v>51275</v>
      </c>
      <c r="AE205" s="212">
        <f t="shared" si="27"/>
        <v>56.27</v>
      </c>
    </row>
    <row r="206" spans="1:31" s="51" customFormat="1" ht="11.5" x14ac:dyDescent="0.25">
      <c r="A206" s="51">
        <f>'FY2016 RPDC '!A202</f>
        <v>201</v>
      </c>
      <c r="B206" s="51">
        <f>'FY2016 RPDC '!B202</f>
        <v>4518</v>
      </c>
      <c r="C206" s="51">
        <f>'FY2016 RPDC '!C202</f>
        <v>4518</v>
      </c>
      <c r="D206" s="60" t="str">
        <f>'FY2016 RPDC '!D202</f>
        <v>MOULTON-UDELL</v>
      </c>
      <c r="E206" s="100">
        <f>'FY2016 RPDC '!J202</f>
        <v>212.4</v>
      </c>
      <c r="F206" s="89">
        <f>'FY2016 RPDC '!K202</f>
        <v>6446</v>
      </c>
      <c r="G206" s="89">
        <f>'FY2016 RPDC '!L202</f>
        <v>1369130.4000000001</v>
      </c>
      <c r="H206" s="89">
        <f>'FY2016 RPDC '!M202</f>
        <v>121907.34999999986</v>
      </c>
      <c r="I206" s="90">
        <f>'FY2016 RPDC '!N202</f>
        <v>1491037.75</v>
      </c>
      <c r="J206" s="63">
        <v>-201382</v>
      </c>
      <c r="K206" s="62">
        <v>-23692</v>
      </c>
      <c r="L206" s="61">
        <v>142152</v>
      </c>
      <c r="M206" s="220">
        <v>17769</v>
      </c>
      <c r="N206" s="61">
        <f>RealAuthFY10!N206</f>
        <v>65862.720000000001</v>
      </c>
      <c r="O206" s="220">
        <f>RealAuthFY10!O206</f>
        <v>0</v>
      </c>
      <c r="P206" s="63">
        <v>91214.2</v>
      </c>
      <c r="Q206" s="63">
        <v>369595.2</v>
      </c>
      <c r="R206" s="62">
        <f t="shared" si="21"/>
        <v>654980</v>
      </c>
      <c r="S206" s="63">
        <f t="shared" si="22"/>
        <v>79015</v>
      </c>
      <c r="T206" s="62">
        <f t="shared" si="23"/>
        <v>74586</v>
      </c>
      <c r="U206" s="63">
        <f t="shared" si="24"/>
        <v>2761137.87</v>
      </c>
      <c r="V206" s="221"/>
      <c r="W206" s="222">
        <v>487.99</v>
      </c>
      <c r="X206" s="223">
        <v>654980</v>
      </c>
      <c r="Y206" s="224">
        <f t="shared" si="25"/>
        <v>497.75</v>
      </c>
      <c r="Z206" s="225">
        <v>58.87</v>
      </c>
      <c r="AA206" s="62">
        <v>79015</v>
      </c>
      <c r="AB206" s="224">
        <f t="shared" si="26"/>
        <v>60.05</v>
      </c>
      <c r="AC206" s="226">
        <v>55.57</v>
      </c>
      <c r="AD206" s="225">
        <v>74586</v>
      </c>
      <c r="AE206" s="224">
        <f t="shared" si="27"/>
        <v>56.68</v>
      </c>
    </row>
    <row r="207" spans="1:31" s="51" customFormat="1" ht="11.5" x14ac:dyDescent="0.25">
      <c r="A207" s="51">
        <f>'FY2016 RPDC '!A203</f>
        <v>202</v>
      </c>
      <c r="B207" s="51">
        <f>'FY2016 RPDC '!B203</f>
        <v>4527</v>
      </c>
      <c r="C207" s="51">
        <f>'FY2016 RPDC '!C203</f>
        <v>4527</v>
      </c>
      <c r="D207" s="56" t="str">
        <f>'FY2016 RPDC '!D203</f>
        <v>MOUNT AYR</v>
      </c>
      <c r="E207" s="97">
        <f>'FY2016 RPDC '!J203</f>
        <v>647</v>
      </c>
      <c r="F207" s="87">
        <f>'FY2016 RPDC '!K203</f>
        <v>6449</v>
      </c>
      <c r="G207" s="87">
        <f>'FY2016 RPDC '!L203</f>
        <v>4172503</v>
      </c>
      <c r="H207" s="87">
        <f>'FY2016 RPDC '!M203</f>
        <v>0</v>
      </c>
      <c r="I207" s="88">
        <f>'FY2016 RPDC '!N203</f>
        <v>4172503</v>
      </c>
      <c r="J207" s="59">
        <v>-335331</v>
      </c>
      <c r="K207" s="58">
        <v>-23532</v>
      </c>
      <c r="L207" s="57">
        <v>158841</v>
      </c>
      <c r="M207" s="201">
        <v>0</v>
      </c>
      <c r="N207" s="57">
        <f>RealAuthFY10!N207</f>
        <v>40837.440000000002</v>
      </c>
      <c r="O207" s="201">
        <f>RealAuthFY10!O207</f>
        <v>0</v>
      </c>
      <c r="P207" s="59">
        <v>0</v>
      </c>
      <c r="Q207" s="59">
        <v>0</v>
      </c>
      <c r="R207" s="58">
        <f t="shared" si="21"/>
        <v>307907.3</v>
      </c>
      <c r="S207" s="59">
        <f t="shared" si="22"/>
        <v>29192.640000000003</v>
      </c>
      <c r="T207" s="58">
        <f t="shared" si="23"/>
        <v>39894.020000000004</v>
      </c>
      <c r="U207" s="59">
        <f t="shared" si="24"/>
        <v>4390312.3999999994</v>
      </c>
      <c r="V207" s="206"/>
      <c r="W207" s="210">
        <v>466.57</v>
      </c>
      <c r="X207" s="211">
        <v>251481</v>
      </c>
      <c r="Y207" s="212">
        <f t="shared" si="25"/>
        <v>475.9</v>
      </c>
      <c r="Z207" s="213">
        <v>44.24</v>
      </c>
      <c r="AA207" s="58">
        <v>23845</v>
      </c>
      <c r="AB207" s="212">
        <f t="shared" si="26"/>
        <v>45.120000000000005</v>
      </c>
      <c r="AC207" s="214">
        <v>60.45</v>
      </c>
      <c r="AD207" s="213">
        <v>32583</v>
      </c>
      <c r="AE207" s="212">
        <f t="shared" si="27"/>
        <v>61.660000000000004</v>
      </c>
    </row>
    <row r="208" spans="1:31" s="51" customFormat="1" ht="11.5" x14ac:dyDescent="0.25">
      <c r="A208" s="51">
        <f>'FY2016 RPDC '!A204</f>
        <v>203</v>
      </c>
      <c r="B208" s="51">
        <f>'FY2016 RPDC '!B204</f>
        <v>4536</v>
      </c>
      <c r="C208" s="51">
        <f>'FY2016 RPDC '!C204</f>
        <v>4536</v>
      </c>
      <c r="D208" s="56" t="str">
        <f>'FY2016 RPDC '!D204</f>
        <v>MOUNT PLEASANT</v>
      </c>
      <c r="E208" s="97">
        <f>'FY2016 RPDC '!J204</f>
        <v>1990.1</v>
      </c>
      <c r="F208" s="87">
        <f>'FY2016 RPDC '!K204</f>
        <v>6446</v>
      </c>
      <c r="G208" s="87">
        <f>'FY2016 RPDC '!L204</f>
        <v>12828184.6</v>
      </c>
      <c r="H208" s="87">
        <f>'FY2016 RPDC '!M204</f>
        <v>0</v>
      </c>
      <c r="I208" s="88">
        <f>'FY2016 RPDC '!N204</f>
        <v>12828184.6</v>
      </c>
      <c r="J208" s="59">
        <v>-201198.6</v>
      </c>
      <c r="K208" s="58">
        <v>-11766</v>
      </c>
      <c r="L208" s="57">
        <v>500055</v>
      </c>
      <c r="M208" s="201">
        <v>70596</v>
      </c>
      <c r="N208" s="57">
        <f>RealAuthFY10!N208</f>
        <v>25898.32</v>
      </c>
      <c r="O208" s="201">
        <f>RealAuthFY10!O208</f>
        <v>0</v>
      </c>
      <c r="P208" s="59">
        <v>0</v>
      </c>
      <c r="Q208" s="59">
        <v>0</v>
      </c>
      <c r="R208" s="58">
        <f t="shared" si="21"/>
        <v>1021518.3299999998</v>
      </c>
      <c r="S208" s="59">
        <f t="shared" si="22"/>
        <v>97037.275999999998</v>
      </c>
      <c r="T208" s="58">
        <f t="shared" si="23"/>
        <v>104838.46799999999</v>
      </c>
      <c r="U208" s="59">
        <f t="shared" si="24"/>
        <v>14435163.394000001</v>
      </c>
      <c r="V208" s="206"/>
      <c r="W208" s="210">
        <v>503.24</v>
      </c>
      <c r="X208" s="211">
        <v>503894</v>
      </c>
      <c r="Y208" s="212">
        <f t="shared" si="25"/>
        <v>513.29999999999995</v>
      </c>
      <c r="Z208" s="213">
        <v>47.8</v>
      </c>
      <c r="AA208" s="58">
        <v>47862</v>
      </c>
      <c r="AB208" s="212">
        <f t="shared" si="26"/>
        <v>48.76</v>
      </c>
      <c r="AC208" s="214">
        <v>51.65</v>
      </c>
      <c r="AD208" s="213">
        <v>51717</v>
      </c>
      <c r="AE208" s="212">
        <f t="shared" si="27"/>
        <v>52.68</v>
      </c>
    </row>
    <row r="209" spans="1:31" s="51" customFormat="1" ht="11.5" x14ac:dyDescent="0.25">
      <c r="A209" s="51">
        <f>'FY2016 RPDC '!A205</f>
        <v>204</v>
      </c>
      <c r="B209" s="51">
        <f>'FY2016 RPDC '!B205</f>
        <v>4554</v>
      </c>
      <c r="C209" s="51">
        <f>'FY2016 RPDC '!C205</f>
        <v>4554</v>
      </c>
      <c r="D209" s="56" t="str">
        <f>'FY2016 RPDC '!D205</f>
        <v>MOUNT VERNON</v>
      </c>
      <c r="E209" s="97">
        <f>'FY2016 RPDC '!J205</f>
        <v>1072.3</v>
      </c>
      <c r="F209" s="87">
        <f>'FY2016 RPDC '!K205</f>
        <v>6446</v>
      </c>
      <c r="G209" s="87">
        <f>'FY2016 RPDC '!L205</f>
        <v>6912045.7999999998</v>
      </c>
      <c r="H209" s="87">
        <f>'FY2016 RPDC '!M205</f>
        <v>129075.27000000048</v>
      </c>
      <c r="I209" s="88">
        <f>'FY2016 RPDC '!N205</f>
        <v>7041121.0700000003</v>
      </c>
      <c r="J209" s="59">
        <v>-223554</v>
      </c>
      <c r="K209" s="58">
        <v>-5883</v>
      </c>
      <c r="L209" s="57">
        <v>305916</v>
      </c>
      <c r="M209" s="201">
        <v>0</v>
      </c>
      <c r="N209" s="57">
        <f>RealAuthFY10!N209</f>
        <v>18226.88</v>
      </c>
      <c r="O209" s="201">
        <f>RealAuthFY10!O209</f>
        <v>0</v>
      </c>
      <c r="P209" s="59">
        <v>0</v>
      </c>
      <c r="Q209" s="59">
        <v>67066.2</v>
      </c>
      <c r="R209" s="58">
        <f t="shared" si="21"/>
        <v>642061.071</v>
      </c>
      <c r="S209" s="59">
        <f t="shared" si="22"/>
        <v>71876.269</v>
      </c>
      <c r="T209" s="58">
        <f t="shared" si="23"/>
        <v>80229.48599999999</v>
      </c>
      <c r="U209" s="59">
        <f t="shared" si="24"/>
        <v>7997059.9760000007</v>
      </c>
      <c r="V209" s="206"/>
      <c r="W209" s="210">
        <v>587.03</v>
      </c>
      <c r="X209" s="211">
        <v>186676</v>
      </c>
      <c r="Y209" s="212">
        <f t="shared" si="25"/>
        <v>598.77</v>
      </c>
      <c r="Z209" s="213">
        <v>65.72</v>
      </c>
      <c r="AA209" s="58">
        <v>20899</v>
      </c>
      <c r="AB209" s="212">
        <f t="shared" si="26"/>
        <v>67.03</v>
      </c>
      <c r="AC209" s="214">
        <v>73.349999999999994</v>
      </c>
      <c r="AD209" s="213">
        <v>23325</v>
      </c>
      <c r="AE209" s="212">
        <f t="shared" si="27"/>
        <v>74.819999999999993</v>
      </c>
    </row>
    <row r="210" spans="1:31" s="51" customFormat="1" ht="11.5" x14ac:dyDescent="0.25">
      <c r="A210" s="51">
        <f>'FY2016 RPDC '!A206</f>
        <v>205</v>
      </c>
      <c r="B210" s="51">
        <f>'FY2016 RPDC '!B206</f>
        <v>4572</v>
      </c>
      <c r="C210" s="51">
        <f>'FY2016 RPDC '!C206</f>
        <v>4572</v>
      </c>
      <c r="D210" s="56" t="str">
        <f>'FY2016 RPDC '!D206</f>
        <v>MURRAY</v>
      </c>
      <c r="E210" s="97">
        <f>'FY2016 RPDC '!J206</f>
        <v>256.39999999999998</v>
      </c>
      <c r="F210" s="87">
        <f>'FY2016 RPDC '!K206</f>
        <v>6446</v>
      </c>
      <c r="G210" s="87">
        <f>'FY2016 RPDC '!L206</f>
        <v>1652754.4</v>
      </c>
      <c r="H210" s="87">
        <f>'FY2016 RPDC '!M206</f>
        <v>87112</v>
      </c>
      <c r="I210" s="88">
        <f>'FY2016 RPDC '!N206</f>
        <v>1739866.4</v>
      </c>
      <c r="J210" s="59">
        <v>-279979</v>
      </c>
      <c r="K210" s="58">
        <v>-11914</v>
      </c>
      <c r="L210" s="57">
        <v>59570</v>
      </c>
      <c r="M210" s="201">
        <v>0</v>
      </c>
      <c r="N210" s="57">
        <f>RealAuthFY10!N210</f>
        <v>15072.36</v>
      </c>
      <c r="O210" s="201">
        <f>RealAuthFY10!O210</f>
        <v>58420</v>
      </c>
      <c r="P210" s="59">
        <v>0</v>
      </c>
      <c r="Q210" s="59">
        <v>21445.200000000001</v>
      </c>
      <c r="R210" s="58">
        <f t="shared" si="21"/>
        <v>144322</v>
      </c>
      <c r="S210" s="59">
        <f t="shared" si="22"/>
        <v>12689</v>
      </c>
      <c r="T210" s="58">
        <f t="shared" si="23"/>
        <v>16672</v>
      </c>
      <c r="U210" s="59">
        <f t="shared" si="24"/>
        <v>1776163.96</v>
      </c>
      <c r="V210" s="206"/>
      <c r="W210" s="210">
        <v>513.41999999999996</v>
      </c>
      <c r="X210" s="211">
        <v>144322</v>
      </c>
      <c r="Y210" s="212">
        <f t="shared" si="25"/>
        <v>523.68999999999994</v>
      </c>
      <c r="Z210" s="213">
        <v>45.14</v>
      </c>
      <c r="AA210" s="58">
        <v>12689</v>
      </c>
      <c r="AB210" s="212">
        <f t="shared" si="26"/>
        <v>46.04</v>
      </c>
      <c r="AC210" s="214">
        <v>59.31</v>
      </c>
      <c r="AD210" s="213">
        <v>16672</v>
      </c>
      <c r="AE210" s="212">
        <f t="shared" si="27"/>
        <v>60.5</v>
      </c>
    </row>
    <row r="211" spans="1:31" s="51" customFormat="1" ht="11.5" x14ac:dyDescent="0.25">
      <c r="A211" s="51">
        <f>'FY2016 RPDC '!A207</f>
        <v>206</v>
      </c>
      <c r="B211" s="51">
        <f>'FY2016 RPDC '!B207</f>
        <v>4581</v>
      </c>
      <c r="C211" s="51">
        <f>'FY2016 RPDC '!C207</f>
        <v>4581</v>
      </c>
      <c r="D211" s="60" t="str">
        <f>'FY2016 RPDC '!D207</f>
        <v>MUSCATINE</v>
      </c>
      <c r="E211" s="100">
        <f>'FY2016 RPDC '!J207</f>
        <v>5328.4</v>
      </c>
      <c r="F211" s="89">
        <f>'FY2016 RPDC '!K207</f>
        <v>6446</v>
      </c>
      <c r="G211" s="89">
        <f>'FY2016 RPDC '!L207</f>
        <v>34346866.399999999</v>
      </c>
      <c r="H211" s="89">
        <f>'FY2016 RPDC '!M207</f>
        <v>15808.10000000149</v>
      </c>
      <c r="I211" s="90">
        <f>'FY2016 RPDC '!N207</f>
        <v>34362674.5</v>
      </c>
      <c r="J211" s="63">
        <v>-94128</v>
      </c>
      <c r="K211" s="62">
        <v>-582417</v>
      </c>
      <c r="L211" s="61">
        <v>111777</v>
      </c>
      <c r="M211" s="220">
        <v>0</v>
      </c>
      <c r="N211" s="61">
        <f>RealAuthFY10!N211</f>
        <v>0</v>
      </c>
      <c r="O211" s="220">
        <f>RealAuthFY10!O211</f>
        <v>0</v>
      </c>
      <c r="P211" s="63">
        <v>1294.26</v>
      </c>
      <c r="Q211" s="63">
        <v>0</v>
      </c>
      <c r="R211" s="62">
        <f t="shared" si="21"/>
        <v>2795811.4799999995</v>
      </c>
      <c r="S211" s="63">
        <f t="shared" si="22"/>
        <v>304091.788</v>
      </c>
      <c r="T211" s="62">
        <f t="shared" si="23"/>
        <v>417480.14</v>
      </c>
      <c r="U211" s="63">
        <f t="shared" si="24"/>
        <v>37316584.167999998</v>
      </c>
      <c r="V211" s="221"/>
      <c r="W211" s="222">
        <v>514.41</v>
      </c>
      <c r="X211" s="223">
        <v>111627</v>
      </c>
      <c r="Y211" s="224">
        <f t="shared" si="25"/>
        <v>524.69999999999993</v>
      </c>
      <c r="Z211" s="225">
        <v>55.95</v>
      </c>
      <c r="AA211" s="62">
        <v>12141</v>
      </c>
      <c r="AB211" s="224">
        <f t="shared" si="26"/>
        <v>57.07</v>
      </c>
      <c r="AC211" s="226">
        <v>76.81</v>
      </c>
      <c r="AD211" s="225">
        <v>16668</v>
      </c>
      <c r="AE211" s="224">
        <f t="shared" si="27"/>
        <v>78.350000000000009</v>
      </c>
    </row>
    <row r="212" spans="1:31" s="51" customFormat="1" ht="11.5" x14ac:dyDescent="0.25">
      <c r="A212" s="51">
        <f>'FY2016 RPDC '!A208</f>
        <v>207</v>
      </c>
      <c r="B212" s="51">
        <f>'FY2016 RPDC '!B208</f>
        <v>4599</v>
      </c>
      <c r="C212" s="51">
        <f>'FY2016 RPDC '!C208</f>
        <v>4599</v>
      </c>
      <c r="D212" s="56" t="str">
        <f>'FY2016 RPDC '!D208</f>
        <v>NASHUA-PLAINFIELD</v>
      </c>
      <c r="E212" s="97">
        <f>'FY2016 RPDC '!J208</f>
        <v>624.4</v>
      </c>
      <c r="F212" s="87">
        <f>'FY2016 RPDC '!K208</f>
        <v>6558</v>
      </c>
      <c r="G212" s="87">
        <f>'FY2016 RPDC '!L208</f>
        <v>4094815.1999999997</v>
      </c>
      <c r="H212" s="87">
        <f>'FY2016 RPDC '!M208</f>
        <v>134437.59000000032</v>
      </c>
      <c r="I212" s="88">
        <f>'FY2016 RPDC '!N208</f>
        <v>4229252.79</v>
      </c>
      <c r="J212" s="59">
        <v>-141192</v>
      </c>
      <c r="K212" s="58">
        <v>-11766</v>
      </c>
      <c r="L212" s="57">
        <v>141192</v>
      </c>
      <c r="M212" s="201">
        <v>5883</v>
      </c>
      <c r="N212" s="57">
        <f>RealAuthFY10!N212</f>
        <v>9574.8799999999992</v>
      </c>
      <c r="O212" s="201">
        <f>RealAuthFY10!O212</f>
        <v>46144</v>
      </c>
      <c r="P212" s="59">
        <v>0</v>
      </c>
      <c r="Q212" s="59">
        <v>52947</v>
      </c>
      <c r="R212" s="58">
        <f t="shared" si="21"/>
        <v>359960.35599999997</v>
      </c>
      <c r="S212" s="59">
        <f t="shared" si="22"/>
        <v>36477.447999999997</v>
      </c>
      <c r="T212" s="58">
        <f t="shared" si="23"/>
        <v>41185.424000000006</v>
      </c>
      <c r="U212" s="59">
        <f t="shared" si="24"/>
        <v>4769658.8979999991</v>
      </c>
      <c r="V212" s="206"/>
      <c r="W212" s="210">
        <v>565.19000000000005</v>
      </c>
      <c r="X212" s="211">
        <v>128016</v>
      </c>
      <c r="Y212" s="212">
        <f t="shared" si="25"/>
        <v>576.49</v>
      </c>
      <c r="Z212" s="213">
        <v>57.27</v>
      </c>
      <c r="AA212" s="58">
        <v>12972</v>
      </c>
      <c r="AB212" s="212">
        <f t="shared" si="26"/>
        <v>58.42</v>
      </c>
      <c r="AC212" s="214">
        <v>64.67</v>
      </c>
      <c r="AD212" s="213">
        <v>14648</v>
      </c>
      <c r="AE212" s="212">
        <f t="shared" si="27"/>
        <v>65.960000000000008</v>
      </c>
    </row>
    <row r="213" spans="1:31" s="51" customFormat="1" ht="11.5" x14ac:dyDescent="0.25">
      <c r="A213" s="51">
        <f>'FY2016 RPDC '!A209</f>
        <v>208</v>
      </c>
      <c r="B213" s="51">
        <f>'FY2016 RPDC '!B209</f>
        <v>4617</v>
      </c>
      <c r="C213" s="51">
        <f>'FY2016 RPDC '!C209</f>
        <v>4617</v>
      </c>
      <c r="D213" s="56" t="str">
        <f>'FY2016 RPDC '!D209</f>
        <v>NEVADA</v>
      </c>
      <c r="E213" s="97">
        <f>'FY2016 RPDC '!J209</f>
        <v>1572.6</v>
      </c>
      <c r="F213" s="87">
        <f>'FY2016 RPDC '!K209</f>
        <v>6446</v>
      </c>
      <c r="G213" s="87">
        <f>'FY2016 RPDC '!L209</f>
        <v>10136979.6</v>
      </c>
      <c r="H213" s="87">
        <f>'FY2016 RPDC '!M209</f>
        <v>0</v>
      </c>
      <c r="I213" s="88">
        <f>'FY2016 RPDC '!N209</f>
        <v>10136979.6</v>
      </c>
      <c r="J213" s="59">
        <v>-164808</v>
      </c>
      <c r="K213" s="58">
        <v>-5886</v>
      </c>
      <c r="L213" s="57">
        <v>176580</v>
      </c>
      <c r="M213" s="201">
        <v>111834</v>
      </c>
      <c r="N213" s="57">
        <f>RealAuthFY10!N213</f>
        <v>6232.68</v>
      </c>
      <c r="O213" s="201">
        <f>RealAuthFY10!O213</f>
        <v>62499.93</v>
      </c>
      <c r="P213" s="59">
        <v>3884.76</v>
      </c>
      <c r="Q213" s="59">
        <v>137732.4</v>
      </c>
      <c r="R213" s="58">
        <f t="shared" si="21"/>
        <v>924452.91</v>
      </c>
      <c r="S213" s="59">
        <f t="shared" si="22"/>
        <v>116419.57799999999</v>
      </c>
      <c r="T213" s="58">
        <f t="shared" si="23"/>
        <v>105914.60999999999</v>
      </c>
      <c r="U213" s="59">
        <f t="shared" si="24"/>
        <v>11611836.467999998</v>
      </c>
      <c r="V213" s="206"/>
      <c r="W213" s="210">
        <v>576.32000000000005</v>
      </c>
      <c r="X213" s="211">
        <v>361641</v>
      </c>
      <c r="Y213" s="212">
        <f t="shared" si="25"/>
        <v>587.85</v>
      </c>
      <c r="Z213" s="213">
        <v>72.58</v>
      </c>
      <c r="AA213" s="58">
        <v>45544</v>
      </c>
      <c r="AB213" s="212">
        <f t="shared" si="26"/>
        <v>74.03</v>
      </c>
      <c r="AC213" s="214">
        <v>66.03</v>
      </c>
      <c r="AD213" s="213">
        <v>41434</v>
      </c>
      <c r="AE213" s="212">
        <f t="shared" si="27"/>
        <v>67.349999999999994</v>
      </c>
    </row>
    <row r="214" spans="1:31" s="51" customFormat="1" ht="11.5" x14ac:dyDescent="0.25">
      <c r="A214" s="51">
        <f>'FY2016 RPDC '!A210</f>
        <v>209</v>
      </c>
      <c r="B214" s="51">
        <f>'FY2016 RPDC '!B210</f>
        <v>4662</v>
      </c>
      <c r="C214" s="51">
        <f>'FY2016 RPDC '!C210</f>
        <v>4662</v>
      </c>
      <c r="D214" s="56" t="str">
        <f>'FY2016 RPDC '!D210</f>
        <v>NEW HAMPTON</v>
      </c>
      <c r="E214" s="97">
        <f>'FY2016 RPDC '!J210</f>
        <v>970.3</v>
      </c>
      <c r="F214" s="87">
        <f>'FY2016 RPDC '!K210</f>
        <v>6446</v>
      </c>
      <c r="G214" s="87">
        <f>'FY2016 RPDC '!L210</f>
        <v>6254553.7999999998</v>
      </c>
      <c r="H214" s="87">
        <f>'FY2016 RPDC '!M210</f>
        <v>60015.69000000041</v>
      </c>
      <c r="I214" s="88">
        <f>'FY2016 RPDC '!N210</f>
        <v>6314569.4900000002</v>
      </c>
      <c r="J214" s="59">
        <v>-316505.39999999997</v>
      </c>
      <c r="K214" s="58">
        <v>-35298</v>
      </c>
      <c r="L214" s="57">
        <v>831267.9</v>
      </c>
      <c r="M214" s="201">
        <v>123543</v>
      </c>
      <c r="N214" s="57">
        <f>RealAuthFY10!N214</f>
        <v>33166</v>
      </c>
      <c r="O214" s="201">
        <f>RealAuthFY10!O214</f>
        <v>0</v>
      </c>
      <c r="P214" s="59">
        <v>76361.34</v>
      </c>
      <c r="Q214" s="59">
        <v>0</v>
      </c>
      <c r="R214" s="58">
        <f t="shared" si="21"/>
        <v>1039831</v>
      </c>
      <c r="S214" s="59">
        <f t="shared" si="22"/>
        <v>125201</v>
      </c>
      <c r="T214" s="58">
        <f t="shared" si="23"/>
        <v>140281</v>
      </c>
      <c r="U214" s="59">
        <f t="shared" si="24"/>
        <v>8332417.3300000001</v>
      </c>
      <c r="V214" s="206"/>
      <c r="W214" s="210">
        <v>487.52</v>
      </c>
      <c r="X214" s="211">
        <v>1039831</v>
      </c>
      <c r="Y214" s="212">
        <f t="shared" si="25"/>
        <v>497.27</v>
      </c>
      <c r="Z214" s="213">
        <v>58.7</v>
      </c>
      <c r="AA214" s="58">
        <v>125201</v>
      </c>
      <c r="AB214" s="212">
        <f t="shared" si="26"/>
        <v>59.870000000000005</v>
      </c>
      <c r="AC214" s="214">
        <v>65.77</v>
      </c>
      <c r="AD214" s="213">
        <v>140281</v>
      </c>
      <c r="AE214" s="212">
        <f t="shared" si="27"/>
        <v>67.089999999999989</v>
      </c>
    </row>
    <row r="215" spans="1:31" s="51" customFormat="1" ht="11.5" x14ac:dyDescent="0.25">
      <c r="A215" s="51">
        <f>'FY2016 RPDC '!A211</f>
        <v>210</v>
      </c>
      <c r="B215" s="51">
        <f>'FY2016 RPDC '!B211</f>
        <v>4689</v>
      </c>
      <c r="C215" s="51">
        <f>'FY2016 RPDC '!C211</f>
        <v>4689</v>
      </c>
      <c r="D215" s="56" t="str">
        <f>'FY2016 RPDC '!D211</f>
        <v>NEW LONDON</v>
      </c>
      <c r="E215" s="97">
        <f>'FY2016 RPDC '!J211</f>
        <v>490.9</v>
      </c>
      <c r="F215" s="87">
        <f>'FY2016 RPDC '!K211</f>
        <v>6446</v>
      </c>
      <c r="G215" s="87">
        <f>'FY2016 RPDC '!L211</f>
        <v>3164341.4</v>
      </c>
      <c r="H215" s="87">
        <f>'FY2016 RPDC '!M211</f>
        <v>215730.66000000015</v>
      </c>
      <c r="I215" s="88">
        <f>'FY2016 RPDC '!N211</f>
        <v>3380072.06</v>
      </c>
      <c r="J215" s="59">
        <v>-301797.89999999997</v>
      </c>
      <c r="K215" s="58">
        <v>-76479</v>
      </c>
      <c r="L215" s="57">
        <v>1369562.4000000001</v>
      </c>
      <c r="M215" s="201">
        <v>0</v>
      </c>
      <c r="N215" s="57">
        <f>RealAuthFY10!N215</f>
        <v>15862</v>
      </c>
      <c r="O215" s="201">
        <f>RealAuthFY10!O215</f>
        <v>0</v>
      </c>
      <c r="P215" s="59">
        <v>1294.26</v>
      </c>
      <c r="Q215" s="59">
        <v>0</v>
      </c>
      <c r="R215" s="58">
        <f t="shared" si="21"/>
        <v>538268</v>
      </c>
      <c r="S215" s="59">
        <f t="shared" si="22"/>
        <v>60755</v>
      </c>
      <c r="T215" s="58">
        <f t="shared" si="23"/>
        <v>65999</v>
      </c>
      <c r="U215" s="59">
        <f t="shared" si="24"/>
        <v>5053535.82</v>
      </c>
      <c r="V215" s="206"/>
      <c r="W215" s="210">
        <v>502.96</v>
      </c>
      <c r="X215" s="211">
        <v>538268</v>
      </c>
      <c r="Y215" s="212">
        <f t="shared" si="25"/>
        <v>513.02</v>
      </c>
      <c r="Z215" s="213">
        <v>56.77</v>
      </c>
      <c r="AA215" s="58">
        <v>60755</v>
      </c>
      <c r="AB215" s="212">
        <f t="shared" si="26"/>
        <v>57.910000000000004</v>
      </c>
      <c r="AC215" s="214">
        <v>61.67</v>
      </c>
      <c r="AD215" s="213">
        <v>65999</v>
      </c>
      <c r="AE215" s="212">
        <f t="shared" si="27"/>
        <v>62.9</v>
      </c>
    </row>
    <row r="216" spans="1:31" s="51" customFormat="1" ht="11.5" x14ac:dyDescent="0.25">
      <c r="A216" s="51">
        <f>'FY2016 RPDC '!A212</f>
        <v>211</v>
      </c>
      <c r="B216" s="51">
        <f>'FY2016 RPDC '!B212</f>
        <v>4644</v>
      </c>
      <c r="C216" s="51">
        <f>'FY2016 RPDC '!C212</f>
        <v>4644</v>
      </c>
      <c r="D216" s="60" t="str">
        <f>'FY2016 RPDC '!D212</f>
        <v>NEWELL-FONDA</v>
      </c>
      <c r="E216" s="100">
        <f>'FY2016 RPDC '!J212</f>
        <v>463.8</v>
      </c>
      <c r="F216" s="89">
        <f>'FY2016 RPDC '!K212</f>
        <v>6535</v>
      </c>
      <c r="G216" s="89">
        <f>'FY2016 RPDC '!L212</f>
        <v>3030933</v>
      </c>
      <c r="H216" s="89">
        <f>'FY2016 RPDC '!M212</f>
        <v>103015.18999999994</v>
      </c>
      <c r="I216" s="90">
        <f>'FY2016 RPDC '!N212</f>
        <v>3133948.19</v>
      </c>
      <c r="J216" s="63">
        <v>-111777</v>
      </c>
      <c r="K216" s="62">
        <v>-47064</v>
      </c>
      <c r="L216" s="61">
        <v>265911.60000000003</v>
      </c>
      <c r="M216" s="220">
        <v>11766</v>
      </c>
      <c r="N216" s="61">
        <f>RealAuthFY10!N216</f>
        <v>7613.76</v>
      </c>
      <c r="O216" s="220">
        <f>RealAuthFY10!O216</f>
        <v>57680</v>
      </c>
      <c r="P216" s="63">
        <v>2588.52</v>
      </c>
      <c r="Q216" s="63">
        <v>88245</v>
      </c>
      <c r="R216" s="62">
        <f t="shared" si="21"/>
        <v>284986.54799999995</v>
      </c>
      <c r="S216" s="63">
        <f t="shared" si="22"/>
        <v>27902.207999999999</v>
      </c>
      <c r="T216" s="62">
        <f t="shared" si="23"/>
        <v>34771.086000000003</v>
      </c>
      <c r="U216" s="63">
        <f t="shared" si="24"/>
        <v>3756571.912</v>
      </c>
      <c r="V216" s="221"/>
      <c r="W216" s="222">
        <v>602.41</v>
      </c>
      <c r="X216" s="223">
        <v>168675</v>
      </c>
      <c r="Y216" s="224">
        <f t="shared" si="25"/>
        <v>614.45999999999992</v>
      </c>
      <c r="Z216" s="225">
        <v>58.98</v>
      </c>
      <c r="AA216" s="62">
        <v>16514</v>
      </c>
      <c r="AB216" s="224">
        <f t="shared" si="26"/>
        <v>60.16</v>
      </c>
      <c r="AC216" s="226">
        <v>73.5</v>
      </c>
      <c r="AD216" s="225">
        <v>20580</v>
      </c>
      <c r="AE216" s="224">
        <f t="shared" si="27"/>
        <v>74.97</v>
      </c>
    </row>
    <row r="217" spans="1:31" s="51" customFormat="1" ht="11.5" x14ac:dyDescent="0.25">
      <c r="A217" s="51">
        <f>'FY2016 RPDC '!A213</f>
        <v>212</v>
      </c>
      <c r="B217" s="51">
        <f>'FY2016 RPDC '!B213</f>
        <v>4725</v>
      </c>
      <c r="C217" s="51">
        <f>'FY2016 RPDC '!C213</f>
        <v>4725</v>
      </c>
      <c r="D217" s="56" t="str">
        <f>'FY2016 RPDC '!D213</f>
        <v>NEWTON</v>
      </c>
      <c r="E217" s="97">
        <f>'FY2016 RPDC '!J213</f>
        <v>2954.1</v>
      </c>
      <c r="F217" s="87">
        <f>'FY2016 RPDC '!K213</f>
        <v>6446</v>
      </c>
      <c r="G217" s="87">
        <f>'FY2016 RPDC '!L213</f>
        <v>19042128.599999998</v>
      </c>
      <c r="H217" s="87">
        <f>'FY2016 RPDC '!M213</f>
        <v>264211.28000000119</v>
      </c>
      <c r="I217" s="88">
        <f>'FY2016 RPDC '!N213</f>
        <v>19306339.879999999</v>
      </c>
      <c r="J217" s="59">
        <v>-988932.29999999993</v>
      </c>
      <c r="K217" s="58">
        <v>-64713</v>
      </c>
      <c r="L217" s="57">
        <v>424752.60000000003</v>
      </c>
      <c r="M217" s="201">
        <v>52947</v>
      </c>
      <c r="N217" s="57">
        <f>RealAuthFY10!N217</f>
        <v>131222</v>
      </c>
      <c r="O217" s="201">
        <f>RealAuthFY10!O217</f>
        <v>0</v>
      </c>
      <c r="P217" s="59">
        <v>266617.56</v>
      </c>
      <c r="Q217" s="59">
        <v>829503</v>
      </c>
      <c r="R217" s="58">
        <f t="shared" si="21"/>
        <v>2655083</v>
      </c>
      <c r="S217" s="59">
        <f t="shared" si="22"/>
        <v>288357</v>
      </c>
      <c r="T217" s="58">
        <f t="shared" si="23"/>
        <v>360720</v>
      </c>
      <c r="U217" s="59">
        <f t="shared" si="24"/>
        <v>23261896.739999998</v>
      </c>
      <c r="V217" s="206"/>
      <c r="W217" s="210">
        <v>484.69</v>
      </c>
      <c r="X217" s="211">
        <v>2655083</v>
      </c>
      <c r="Y217" s="212">
        <f t="shared" si="25"/>
        <v>494.38</v>
      </c>
      <c r="Z217" s="213">
        <v>52.64</v>
      </c>
      <c r="AA217" s="58">
        <v>288357</v>
      </c>
      <c r="AB217" s="212">
        <f t="shared" si="26"/>
        <v>53.69</v>
      </c>
      <c r="AC217" s="214">
        <v>65.849999999999994</v>
      </c>
      <c r="AD217" s="213">
        <v>360720</v>
      </c>
      <c r="AE217" s="212">
        <f t="shared" si="27"/>
        <v>67.169999999999987</v>
      </c>
    </row>
    <row r="218" spans="1:31" s="51" customFormat="1" ht="11.5" x14ac:dyDescent="0.25">
      <c r="A218" s="51">
        <f>'FY2016 RPDC '!A214</f>
        <v>213</v>
      </c>
      <c r="B218" s="51">
        <f>'FY2016 RPDC '!B214</f>
        <v>2673</v>
      </c>
      <c r="C218" s="51">
        <f>'FY2016 RPDC '!C214</f>
        <v>2673</v>
      </c>
      <c r="D218" s="56" t="str">
        <f>'FY2016 RPDC '!D214</f>
        <v>NODAWAY VALLEY</v>
      </c>
      <c r="E218" s="97">
        <f>'FY2016 RPDC '!J214</f>
        <v>668.6</v>
      </c>
      <c r="F218" s="87">
        <f>'FY2016 RPDC '!K214</f>
        <v>6483</v>
      </c>
      <c r="G218" s="87">
        <f>'FY2016 RPDC '!L214</f>
        <v>4334533.8</v>
      </c>
      <c r="H218" s="87">
        <f>'FY2016 RPDC '!M214</f>
        <v>45585.720000000671</v>
      </c>
      <c r="I218" s="88">
        <f>'FY2016 RPDC '!N214</f>
        <v>4380119.5200000005</v>
      </c>
      <c r="J218" s="59">
        <v>-269775</v>
      </c>
      <c r="K218" s="58">
        <v>-17985</v>
      </c>
      <c r="L218" s="57">
        <v>149875</v>
      </c>
      <c r="M218" s="201">
        <v>0</v>
      </c>
      <c r="N218" s="57">
        <f>RealAuthFY10!N218</f>
        <v>4116</v>
      </c>
      <c r="O218" s="201">
        <f>RealAuthFY10!O218</f>
        <v>0</v>
      </c>
      <c r="P218" s="59">
        <v>0</v>
      </c>
      <c r="Q218" s="59">
        <v>133089</v>
      </c>
      <c r="R218" s="58">
        <f t="shared" si="21"/>
        <v>344336</v>
      </c>
      <c r="S218" s="59">
        <f t="shared" si="22"/>
        <v>39125</v>
      </c>
      <c r="T218" s="58">
        <f t="shared" si="23"/>
        <v>32959</v>
      </c>
      <c r="U218" s="59">
        <f t="shared" si="24"/>
        <v>4795859.5200000005</v>
      </c>
      <c r="V218" s="206"/>
      <c r="W218" s="210">
        <v>484.23</v>
      </c>
      <c r="X218" s="211">
        <v>344336</v>
      </c>
      <c r="Y218" s="212">
        <f t="shared" si="25"/>
        <v>493.91</v>
      </c>
      <c r="Z218" s="213">
        <v>55.02</v>
      </c>
      <c r="AA218" s="58">
        <v>39125</v>
      </c>
      <c r="AB218" s="212">
        <f t="shared" si="26"/>
        <v>56.120000000000005</v>
      </c>
      <c r="AC218" s="214">
        <v>46.35</v>
      </c>
      <c r="AD218" s="213">
        <v>32959</v>
      </c>
      <c r="AE218" s="212">
        <f t="shared" si="27"/>
        <v>47.28</v>
      </c>
    </row>
    <row r="219" spans="1:31" s="51" customFormat="1" ht="11.5" x14ac:dyDescent="0.25">
      <c r="A219" s="51">
        <f>'FY2016 RPDC '!A215</f>
        <v>214</v>
      </c>
      <c r="B219" s="51">
        <f>'FY2016 RPDC '!B215</f>
        <v>153</v>
      </c>
      <c r="C219" s="51">
        <f>'FY2016 RPDC '!C215</f>
        <v>153</v>
      </c>
      <c r="D219" s="56" t="str">
        <f>'FY2016 RPDC '!D215</f>
        <v>NORTH BUTLER</v>
      </c>
      <c r="E219" s="97">
        <f>'FY2016 RPDC '!J215</f>
        <v>641.1</v>
      </c>
      <c r="F219" s="87">
        <f>'FY2016 RPDC '!K215</f>
        <v>6533</v>
      </c>
      <c r="G219" s="87">
        <f>'FY2016 RPDC '!L215</f>
        <v>4188306.3000000003</v>
      </c>
      <c r="H219" s="87">
        <f>'FY2016 RPDC '!M215</f>
        <v>0</v>
      </c>
      <c r="I219" s="88">
        <f>'FY2016 RPDC '!N215</f>
        <v>4188306.3000000003</v>
      </c>
      <c r="J219" s="59">
        <v>-410045.10000000003</v>
      </c>
      <c r="K219" s="58">
        <v>-35298</v>
      </c>
      <c r="L219" s="57">
        <v>466521.89999999997</v>
      </c>
      <c r="M219" s="201">
        <v>17649</v>
      </c>
      <c r="N219" s="57">
        <f>RealAuthFY10!N219</f>
        <v>59929.520000000004</v>
      </c>
      <c r="O219" s="201">
        <f>RealAuthFY10!O219</f>
        <v>0</v>
      </c>
      <c r="P219" s="59">
        <v>27179.46</v>
      </c>
      <c r="Q219" s="59">
        <v>321211.8</v>
      </c>
      <c r="R219" s="58">
        <f t="shared" si="21"/>
        <v>738984</v>
      </c>
      <c r="S219" s="59">
        <f t="shared" si="22"/>
        <v>90574</v>
      </c>
      <c r="T219" s="58">
        <f t="shared" si="23"/>
        <v>102229</v>
      </c>
      <c r="U219" s="59">
        <f t="shared" si="24"/>
        <v>5567241.8799999999</v>
      </c>
      <c r="V219" s="206"/>
      <c r="W219" s="210">
        <v>493.94</v>
      </c>
      <c r="X219" s="211">
        <v>738984</v>
      </c>
      <c r="Y219" s="212">
        <f t="shared" si="25"/>
        <v>503.82</v>
      </c>
      <c r="Z219" s="213">
        <v>60.54</v>
      </c>
      <c r="AA219" s="58">
        <v>90574</v>
      </c>
      <c r="AB219" s="212">
        <f t="shared" si="26"/>
        <v>61.75</v>
      </c>
      <c r="AC219" s="214">
        <v>68.33</v>
      </c>
      <c r="AD219" s="213">
        <v>102229</v>
      </c>
      <c r="AE219" s="212">
        <f t="shared" si="27"/>
        <v>69.7</v>
      </c>
    </row>
    <row r="220" spans="1:31" s="51" customFormat="1" ht="11.5" x14ac:dyDescent="0.25">
      <c r="A220" s="51">
        <f>'FY2016 RPDC '!A216</f>
        <v>215</v>
      </c>
      <c r="B220" s="51">
        <f>'FY2016 RPDC '!B216</f>
        <v>3691</v>
      </c>
      <c r="C220" s="51">
        <f>'FY2016 RPDC '!C216</f>
        <v>3691</v>
      </c>
      <c r="D220" s="56" t="str">
        <f>'FY2016 RPDC '!D216</f>
        <v>NORTH CEDAR</v>
      </c>
      <c r="E220" s="97">
        <f>'FY2016 RPDC '!J216</f>
        <v>863.9</v>
      </c>
      <c r="F220" s="87">
        <f>'FY2016 RPDC '!K216</f>
        <v>6487</v>
      </c>
      <c r="G220" s="87">
        <f>'FY2016 RPDC '!L216</f>
        <v>5604119.2999999998</v>
      </c>
      <c r="H220" s="87">
        <f>'FY2016 RPDC '!M216</f>
        <v>0</v>
      </c>
      <c r="I220" s="88">
        <f>'FY2016 RPDC '!N216</f>
        <v>5604119.2999999998</v>
      </c>
      <c r="J220" s="59">
        <v>-235320</v>
      </c>
      <c r="K220" s="58">
        <v>-52947</v>
      </c>
      <c r="L220" s="57">
        <v>258852</v>
      </c>
      <c r="M220" s="201">
        <v>0</v>
      </c>
      <c r="N220" s="57">
        <f>RealAuthFY10!N220</f>
        <v>17188.64</v>
      </c>
      <c r="O220" s="201">
        <f>RealAuthFY10!O220</f>
        <v>0</v>
      </c>
      <c r="P220" s="59">
        <v>9059.82</v>
      </c>
      <c r="Q220" s="59">
        <v>0</v>
      </c>
      <c r="R220" s="58">
        <f t="shared" si="21"/>
        <v>549269</v>
      </c>
      <c r="S220" s="59">
        <f t="shared" si="22"/>
        <v>60679</v>
      </c>
      <c r="T220" s="58">
        <f t="shared" si="23"/>
        <v>46874</v>
      </c>
      <c r="U220" s="59">
        <f t="shared" si="24"/>
        <v>6257774.7599999998</v>
      </c>
      <c r="V220" s="206"/>
      <c r="W220" s="210">
        <v>502.12</v>
      </c>
      <c r="X220" s="211">
        <v>549269</v>
      </c>
      <c r="Y220" s="212">
        <f t="shared" si="25"/>
        <v>512.16</v>
      </c>
      <c r="Z220" s="213">
        <v>55.47</v>
      </c>
      <c r="AA220" s="58">
        <v>60679</v>
      </c>
      <c r="AB220" s="212">
        <f t="shared" si="26"/>
        <v>56.58</v>
      </c>
      <c r="AC220" s="214">
        <v>42.85</v>
      </c>
      <c r="AD220" s="213">
        <v>46874</v>
      </c>
      <c r="AE220" s="212">
        <f t="shared" si="27"/>
        <v>43.71</v>
      </c>
    </row>
    <row r="221" spans="1:31" s="51" customFormat="1" ht="11.5" x14ac:dyDescent="0.25">
      <c r="A221" s="51">
        <f>'FY2016 RPDC '!A217</f>
        <v>216</v>
      </c>
      <c r="B221" s="51">
        <f>'FY2016 RPDC '!B217</f>
        <v>4774</v>
      </c>
      <c r="C221" s="51">
        <f>'FY2016 RPDC '!C217</f>
        <v>4774</v>
      </c>
      <c r="D221" s="60" t="str">
        <f>'FY2016 RPDC '!D217</f>
        <v>NORTH FAYETTE</v>
      </c>
      <c r="E221" s="100">
        <f>'FY2016 RPDC '!J217</f>
        <v>814</v>
      </c>
      <c r="F221" s="89">
        <f>'FY2016 RPDC '!K217</f>
        <v>6568</v>
      </c>
      <c r="G221" s="89">
        <f>'FY2016 RPDC '!L217</f>
        <v>5346352</v>
      </c>
      <c r="H221" s="89">
        <f>'FY2016 RPDC '!M217</f>
        <v>112197.04000000004</v>
      </c>
      <c r="I221" s="90">
        <f>'FY2016 RPDC '!N217</f>
        <v>5458549.04</v>
      </c>
      <c r="J221" s="63">
        <v>-305327.7</v>
      </c>
      <c r="K221" s="62">
        <v>-11766</v>
      </c>
      <c r="L221" s="61">
        <v>264735</v>
      </c>
      <c r="M221" s="220">
        <v>5883</v>
      </c>
      <c r="N221" s="61">
        <f>RealAuthFY10!N221</f>
        <v>17765.439999999999</v>
      </c>
      <c r="O221" s="220">
        <f>RealAuthFY10!O221</f>
        <v>0</v>
      </c>
      <c r="P221" s="63">
        <v>0</v>
      </c>
      <c r="Q221" s="63">
        <v>0</v>
      </c>
      <c r="R221" s="62">
        <f t="shared" si="21"/>
        <v>430239.70000000007</v>
      </c>
      <c r="S221" s="63">
        <f t="shared" si="22"/>
        <v>44737.440000000002</v>
      </c>
      <c r="T221" s="62">
        <f t="shared" si="23"/>
        <v>50980.82</v>
      </c>
      <c r="U221" s="63">
        <f t="shared" si="24"/>
        <v>5955796.7400000012</v>
      </c>
      <c r="V221" s="221"/>
      <c r="W221" s="222">
        <v>518.19000000000005</v>
      </c>
      <c r="X221" s="223">
        <v>286300</v>
      </c>
      <c r="Y221" s="224">
        <f t="shared" si="25"/>
        <v>528.55000000000007</v>
      </c>
      <c r="Z221" s="225">
        <v>53.88</v>
      </c>
      <c r="AA221" s="62">
        <v>29769</v>
      </c>
      <c r="AB221" s="224">
        <f t="shared" si="26"/>
        <v>54.96</v>
      </c>
      <c r="AC221" s="226">
        <v>61.4</v>
      </c>
      <c r="AD221" s="225">
        <v>33924</v>
      </c>
      <c r="AE221" s="224">
        <f t="shared" si="27"/>
        <v>62.629999999999995</v>
      </c>
    </row>
    <row r="222" spans="1:31" s="51" customFormat="1" ht="11.5" x14ac:dyDescent="0.25">
      <c r="A222" s="51">
        <f>'FY2016 RPDC '!A218</f>
        <v>217</v>
      </c>
      <c r="B222" s="51">
        <f>'FY2016 RPDC '!B218</f>
        <v>873</v>
      </c>
      <c r="C222" s="51">
        <f>'FY2016 RPDC '!C218</f>
        <v>873</v>
      </c>
      <c r="D222" s="56" t="str">
        <f>'FY2016 RPDC '!D218</f>
        <v>NORTH IOWA</v>
      </c>
      <c r="E222" s="97">
        <f>'FY2016 RPDC '!J218</f>
        <v>470.9</v>
      </c>
      <c r="F222" s="87">
        <f>'FY2016 RPDC '!K218</f>
        <v>6555</v>
      </c>
      <c r="G222" s="87">
        <f>'FY2016 RPDC '!L218</f>
        <v>3086749.5</v>
      </c>
      <c r="H222" s="87">
        <f>'FY2016 RPDC '!M218</f>
        <v>0</v>
      </c>
      <c r="I222" s="88">
        <f>'FY2016 RPDC '!N218</f>
        <v>3086749.5</v>
      </c>
      <c r="J222" s="59">
        <v>-131384</v>
      </c>
      <c r="K222" s="58">
        <v>-17916</v>
      </c>
      <c r="L222" s="57">
        <v>131384</v>
      </c>
      <c r="M222" s="201">
        <v>0</v>
      </c>
      <c r="N222" s="57">
        <f>RealAuthFY10!N222</f>
        <v>40940.43</v>
      </c>
      <c r="O222" s="201">
        <f>RealAuthFY10!O222</f>
        <v>0</v>
      </c>
      <c r="P222" s="59">
        <v>31532.16</v>
      </c>
      <c r="Q222" s="59">
        <v>132578.4</v>
      </c>
      <c r="R222" s="58">
        <f t="shared" si="21"/>
        <v>243662.49600000001</v>
      </c>
      <c r="S222" s="59">
        <f t="shared" si="22"/>
        <v>25772.356999999996</v>
      </c>
      <c r="T222" s="58">
        <f t="shared" si="23"/>
        <v>31531.464000000004</v>
      </c>
      <c r="U222" s="59">
        <f t="shared" si="24"/>
        <v>3574850.807</v>
      </c>
      <c r="V222" s="206"/>
      <c r="W222" s="210">
        <v>507.29</v>
      </c>
      <c r="X222" s="211">
        <v>216562</v>
      </c>
      <c r="Y222" s="212">
        <f t="shared" si="25"/>
        <v>517.44000000000005</v>
      </c>
      <c r="Z222" s="213">
        <v>53.66</v>
      </c>
      <c r="AA222" s="58">
        <v>22907</v>
      </c>
      <c r="AB222" s="212">
        <f t="shared" si="26"/>
        <v>54.73</v>
      </c>
      <c r="AC222" s="214">
        <v>65.650000000000006</v>
      </c>
      <c r="AD222" s="213">
        <v>28026</v>
      </c>
      <c r="AE222" s="212">
        <f t="shared" si="27"/>
        <v>66.960000000000008</v>
      </c>
    </row>
    <row r="223" spans="1:31" s="51" customFormat="1" ht="11.5" x14ac:dyDescent="0.25">
      <c r="A223" s="51">
        <f>'FY2016 RPDC '!A219</f>
        <v>218</v>
      </c>
      <c r="B223" s="51">
        <f>'FY2016 RPDC '!B219</f>
        <v>4778</v>
      </c>
      <c r="C223" s="51">
        <f>'FY2016 RPDC '!C219</f>
        <v>4778</v>
      </c>
      <c r="D223" s="56" t="str">
        <f>'FY2016 RPDC '!D219</f>
        <v>NORTH KOSSUTH</v>
      </c>
      <c r="E223" s="97">
        <f>'FY2016 RPDC '!J219</f>
        <v>270.2</v>
      </c>
      <c r="F223" s="87">
        <f>'FY2016 RPDC '!K219</f>
        <v>6483</v>
      </c>
      <c r="G223" s="87">
        <f>'FY2016 RPDC '!L219</f>
        <v>1751706.5999999999</v>
      </c>
      <c r="H223" s="87">
        <f>'FY2016 RPDC '!M219</f>
        <v>109504.23000000021</v>
      </c>
      <c r="I223" s="88">
        <f>'FY2016 RPDC '!N219</f>
        <v>1861210.83</v>
      </c>
      <c r="J223" s="59">
        <v>-517704</v>
      </c>
      <c r="K223" s="58">
        <v>-64713</v>
      </c>
      <c r="L223" s="57">
        <v>205905</v>
      </c>
      <c r="M223" s="201">
        <v>29415</v>
      </c>
      <c r="N223" s="57">
        <f>RealAuthFY10!N223</f>
        <v>116859.68000000001</v>
      </c>
      <c r="O223" s="201">
        <f>RealAuthFY10!O223</f>
        <v>0</v>
      </c>
      <c r="P223" s="59">
        <v>14236.859999999999</v>
      </c>
      <c r="Q223" s="59">
        <v>0</v>
      </c>
      <c r="R223" s="58">
        <f t="shared" si="21"/>
        <v>1588807</v>
      </c>
      <c r="S223" s="59">
        <f t="shared" si="22"/>
        <v>176200</v>
      </c>
      <c r="T223" s="58">
        <f t="shared" si="23"/>
        <v>208774</v>
      </c>
      <c r="U223" s="59">
        <f t="shared" si="24"/>
        <v>3618991.37</v>
      </c>
      <c r="V223" s="206"/>
      <c r="W223" s="210">
        <v>486.29</v>
      </c>
      <c r="X223" s="211">
        <v>1588807</v>
      </c>
      <c r="Y223" s="212">
        <f t="shared" si="25"/>
        <v>496.02000000000004</v>
      </c>
      <c r="Z223" s="213">
        <v>53.93</v>
      </c>
      <c r="AA223" s="58">
        <v>176200</v>
      </c>
      <c r="AB223" s="212">
        <f t="shared" si="26"/>
        <v>55.01</v>
      </c>
      <c r="AC223" s="214">
        <v>63.9</v>
      </c>
      <c r="AD223" s="213">
        <v>208774</v>
      </c>
      <c r="AE223" s="212">
        <f t="shared" si="27"/>
        <v>65.179999999999993</v>
      </c>
    </row>
    <row r="224" spans="1:31" s="51" customFormat="1" ht="11.5" x14ac:dyDescent="0.25">
      <c r="A224" s="51">
        <f>'FY2016 RPDC '!A220</f>
        <v>219</v>
      </c>
      <c r="B224" s="51">
        <f>'FY2016 RPDC '!B220</f>
        <v>4777</v>
      </c>
      <c r="C224" s="51">
        <f>'FY2016 RPDC '!C220</f>
        <v>4777</v>
      </c>
      <c r="D224" s="56" t="str">
        <f>'FY2016 RPDC '!D220</f>
        <v>NORTH LINN</v>
      </c>
      <c r="E224" s="97">
        <f>'FY2016 RPDC '!J220</f>
        <v>678.6</v>
      </c>
      <c r="F224" s="87">
        <f>'FY2016 RPDC '!K220</f>
        <v>6495</v>
      </c>
      <c r="G224" s="87">
        <f>'FY2016 RPDC '!L220</f>
        <v>4407507</v>
      </c>
      <c r="H224" s="87">
        <f>'FY2016 RPDC '!M220</f>
        <v>116235.53000000026</v>
      </c>
      <c r="I224" s="88">
        <f>'FY2016 RPDC '!N220</f>
        <v>4523742.53</v>
      </c>
      <c r="J224" s="59">
        <v>-175450</v>
      </c>
      <c r="K224" s="58">
        <v>-375100</v>
      </c>
      <c r="L224" s="57">
        <v>164560</v>
      </c>
      <c r="M224" s="201">
        <v>520300</v>
      </c>
      <c r="N224" s="57">
        <f>RealAuthFY10!N224</f>
        <v>65937.849999999991</v>
      </c>
      <c r="O224" s="201">
        <f>RealAuthFY10!O224</f>
        <v>0</v>
      </c>
      <c r="P224" s="59">
        <v>0</v>
      </c>
      <c r="Q224" s="59">
        <v>65340.000000000007</v>
      </c>
      <c r="R224" s="58">
        <f t="shared" si="21"/>
        <v>467046.45</v>
      </c>
      <c r="S224" s="59">
        <f t="shared" si="22"/>
        <v>56337.371999999996</v>
      </c>
      <c r="T224" s="58">
        <f t="shared" si="23"/>
        <v>52998.659999999996</v>
      </c>
      <c r="U224" s="59">
        <f t="shared" si="24"/>
        <v>5365712.8620000007</v>
      </c>
      <c r="V224" s="206"/>
      <c r="W224" s="210">
        <v>674.75</v>
      </c>
      <c r="X224" s="211">
        <v>141158</v>
      </c>
      <c r="Y224" s="212">
        <f t="shared" si="25"/>
        <v>688.25</v>
      </c>
      <c r="Z224" s="213">
        <v>81.39</v>
      </c>
      <c r="AA224" s="58">
        <v>17027</v>
      </c>
      <c r="AB224" s="212">
        <f t="shared" si="26"/>
        <v>83.02</v>
      </c>
      <c r="AC224" s="214">
        <v>76.569999999999993</v>
      </c>
      <c r="AD224" s="213">
        <v>16018</v>
      </c>
      <c r="AE224" s="212">
        <f t="shared" si="27"/>
        <v>78.099999999999994</v>
      </c>
    </row>
    <row r="225" spans="1:31" s="51" customFormat="1" ht="11.5" x14ac:dyDescent="0.25">
      <c r="A225" s="51">
        <f>'FY2016 RPDC '!A221</f>
        <v>220</v>
      </c>
      <c r="B225" s="51">
        <f>'FY2016 RPDC '!B221</f>
        <v>4776</v>
      </c>
      <c r="C225" s="51">
        <f>'FY2016 RPDC '!C221</f>
        <v>4776</v>
      </c>
      <c r="D225" s="56" t="str">
        <f>'FY2016 RPDC '!D221</f>
        <v>NORTH MAHASKA</v>
      </c>
      <c r="E225" s="97">
        <f>'FY2016 RPDC '!J221</f>
        <v>480</v>
      </c>
      <c r="F225" s="87">
        <f>'FY2016 RPDC '!K221</f>
        <v>6613</v>
      </c>
      <c r="G225" s="87">
        <f>'FY2016 RPDC '!L221</f>
        <v>3174240</v>
      </c>
      <c r="H225" s="87">
        <f>'FY2016 RPDC '!M221</f>
        <v>76097.560000000056</v>
      </c>
      <c r="I225" s="88">
        <f>'FY2016 RPDC '!N221</f>
        <v>3250337.56</v>
      </c>
      <c r="J225" s="59">
        <v>-106560</v>
      </c>
      <c r="K225" s="58">
        <v>-23680</v>
      </c>
      <c r="L225" s="57">
        <v>118400</v>
      </c>
      <c r="M225" s="201">
        <v>11840</v>
      </c>
      <c r="N225" s="57">
        <f>RealAuthFY10!N225</f>
        <v>19214.55</v>
      </c>
      <c r="O225" s="201">
        <f>RealAuthFY10!O225</f>
        <v>0</v>
      </c>
      <c r="P225" s="59">
        <v>6512.0000000000009</v>
      </c>
      <c r="Q225" s="59">
        <v>117216</v>
      </c>
      <c r="R225" s="58">
        <f t="shared" si="21"/>
        <v>380712</v>
      </c>
      <c r="S225" s="59">
        <f t="shared" si="22"/>
        <v>43670</v>
      </c>
      <c r="T225" s="58">
        <f t="shared" si="23"/>
        <v>42255</v>
      </c>
      <c r="U225" s="59">
        <f t="shared" si="24"/>
        <v>3859917.11</v>
      </c>
      <c r="V225" s="206"/>
      <c r="W225" s="210">
        <v>535.46</v>
      </c>
      <c r="X225" s="211">
        <v>380712</v>
      </c>
      <c r="Y225" s="212">
        <f t="shared" si="25"/>
        <v>546.17000000000007</v>
      </c>
      <c r="Z225" s="213">
        <v>61.42</v>
      </c>
      <c r="AA225" s="58">
        <v>43670</v>
      </c>
      <c r="AB225" s="212">
        <f t="shared" si="26"/>
        <v>62.65</v>
      </c>
      <c r="AC225" s="214">
        <v>59.43</v>
      </c>
      <c r="AD225" s="213">
        <v>42255</v>
      </c>
      <c r="AE225" s="212">
        <f t="shared" si="27"/>
        <v>60.62</v>
      </c>
    </row>
    <row r="226" spans="1:31" s="51" customFormat="1" ht="11.5" x14ac:dyDescent="0.25">
      <c r="A226" s="51">
        <f>'FY2016 RPDC '!A222</f>
        <v>221</v>
      </c>
      <c r="B226" s="51">
        <f>'FY2016 RPDC '!B222</f>
        <v>4779</v>
      </c>
      <c r="C226" s="51">
        <f>'FY2016 RPDC '!C222</f>
        <v>4779</v>
      </c>
      <c r="D226" s="60" t="str">
        <f>'FY2016 RPDC '!D222</f>
        <v>NORTH POLK</v>
      </c>
      <c r="E226" s="100">
        <f>'FY2016 RPDC '!J222</f>
        <v>1477.4</v>
      </c>
      <c r="F226" s="89">
        <f>'FY2016 RPDC '!K222</f>
        <v>6446</v>
      </c>
      <c r="G226" s="89">
        <f>'FY2016 RPDC '!L222</f>
        <v>9523320.4000000004</v>
      </c>
      <c r="H226" s="89">
        <f>'FY2016 RPDC '!M222</f>
        <v>0</v>
      </c>
      <c r="I226" s="90">
        <f>'FY2016 RPDC '!N222</f>
        <v>9523320.4000000004</v>
      </c>
      <c r="J226" s="63">
        <v>-343940</v>
      </c>
      <c r="K226" s="62">
        <v>-717530</v>
      </c>
      <c r="L226" s="61">
        <v>148250</v>
      </c>
      <c r="M226" s="220">
        <v>836130</v>
      </c>
      <c r="N226" s="61">
        <f>RealAuthFY10!N226</f>
        <v>106705.25000000001</v>
      </c>
      <c r="O226" s="220">
        <f>RealAuthFY10!O226</f>
        <v>0</v>
      </c>
      <c r="P226" s="63">
        <v>0</v>
      </c>
      <c r="Q226" s="63">
        <v>46254</v>
      </c>
      <c r="R226" s="62">
        <f t="shared" si="21"/>
        <v>800012.10000000009</v>
      </c>
      <c r="S226" s="63">
        <f t="shared" si="22"/>
        <v>91495.382000000012</v>
      </c>
      <c r="T226" s="62">
        <f t="shared" si="23"/>
        <v>77519.178</v>
      </c>
      <c r="U226" s="63">
        <f t="shared" si="24"/>
        <v>10568216.309999999</v>
      </c>
      <c r="V226" s="221"/>
      <c r="W226" s="222">
        <v>530.88</v>
      </c>
      <c r="X226" s="223">
        <v>224031</v>
      </c>
      <c r="Y226" s="224">
        <f t="shared" si="25"/>
        <v>541.5</v>
      </c>
      <c r="Z226" s="225">
        <v>60.72</v>
      </c>
      <c r="AA226" s="62">
        <v>25624</v>
      </c>
      <c r="AB226" s="224">
        <f t="shared" si="26"/>
        <v>61.93</v>
      </c>
      <c r="AC226" s="226">
        <v>51.44</v>
      </c>
      <c r="AD226" s="225">
        <v>21708</v>
      </c>
      <c r="AE226" s="224">
        <f t="shared" si="27"/>
        <v>52.47</v>
      </c>
    </row>
    <row r="227" spans="1:31" s="51" customFormat="1" ht="11.5" x14ac:dyDescent="0.25">
      <c r="A227" s="51">
        <f>'FY2016 RPDC '!A223</f>
        <v>222</v>
      </c>
      <c r="B227" s="51">
        <f>'FY2016 RPDC '!B223</f>
        <v>4784</v>
      </c>
      <c r="C227" s="51">
        <f>'FY2016 RPDC '!C223</f>
        <v>4784</v>
      </c>
      <c r="D227" s="56" t="str">
        <f>'FY2016 RPDC '!D223</f>
        <v>NORTH SCOTT</v>
      </c>
      <c r="E227" s="97">
        <f>'FY2016 RPDC '!J223</f>
        <v>3046.3</v>
      </c>
      <c r="F227" s="87">
        <f>'FY2016 RPDC '!K223</f>
        <v>6446</v>
      </c>
      <c r="G227" s="87">
        <f>'FY2016 RPDC '!L223</f>
        <v>19636449.800000001</v>
      </c>
      <c r="H227" s="87">
        <f>'FY2016 RPDC '!M223</f>
        <v>0</v>
      </c>
      <c r="I227" s="88">
        <f>'FY2016 RPDC '!N223</f>
        <v>19636449.800000001</v>
      </c>
      <c r="J227" s="59">
        <v>-539676.4</v>
      </c>
      <c r="K227" s="58">
        <v>-41468</v>
      </c>
      <c r="L227" s="57">
        <v>77012</v>
      </c>
      <c r="M227" s="201">
        <v>17772</v>
      </c>
      <c r="N227" s="57">
        <f>RealAuthFY10!N227</f>
        <v>77085.429999999993</v>
      </c>
      <c r="O227" s="201">
        <f>RealAuthFY10!O227</f>
        <v>0</v>
      </c>
      <c r="P227" s="59">
        <v>0</v>
      </c>
      <c r="Q227" s="59">
        <v>0</v>
      </c>
      <c r="R227" s="58">
        <f t="shared" si="21"/>
        <v>1539051.6860000002</v>
      </c>
      <c r="S227" s="59">
        <f t="shared" si="22"/>
        <v>163220.75400000002</v>
      </c>
      <c r="T227" s="58">
        <f t="shared" si="23"/>
        <v>155940.09700000001</v>
      </c>
      <c r="U227" s="59">
        <f t="shared" si="24"/>
        <v>21085387.367000002</v>
      </c>
      <c r="V227" s="206"/>
      <c r="W227" s="210">
        <v>495.31</v>
      </c>
      <c r="X227" s="211">
        <v>471387</v>
      </c>
      <c r="Y227" s="212">
        <f t="shared" si="25"/>
        <v>505.22</v>
      </c>
      <c r="Z227" s="213">
        <v>52.53</v>
      </c>
      <c r="AA227" s="58">
        <v>49993</v>
      </c>
      <c r="AB227" s="212">
        <f t="shared" si="26"/>
        <v>53.58</v>
      </c>
      <c r="AC227" s="214">
        <v>50.19</v>
      </c>
      <c r="AD227" s="213">
        <v>47766</v>
      </c>
      <c r="AE227" s="212">
        <f t="shared" si="27"/>
        <v>51.19</v>
      </c>
    </row>
    <row r="228" spans="1:31" s="51" customFormat="1" ht="11.5" x14ac:dyDescent="0.25">
      <c r="A228" s="51">
        <f>'FY2016 RPDC '!A224</f>
        <v>223</v>
      </c>
      <c r="B228" s="51">
        <f>'FY2016 RPDC '!B224</f>
        <v>4785</v>
      </c>
      <c r="C228" s="51">
        <f>'FY2016 RPDC '!C224</f>
        <v>4785</v>
      </c>
      <c r="D228" s="56" t="str">
        <f>'FY2016 RPDC '!D224</f>
        <v>NORTH TAMA</v>
      </c>
      <c r="E228" s="97">
        <f>'FY2016 RPDC '!J224</f>
        <v>483.6</v>
      </c>
      <c r="F228" s="87">
        <f>'FY2016 RPDC '!K224</f>
        <v>6446</v>
      </c>
      <c r="G228" s="87">
        <f>'FY2016 RPDC '!L224</f>
        <v>3117285.6</v>
      </c>
      <c r="H228" s="87">
        <f>'FY2016 RPDC '!M224</f>
        <v>45463.75</v>
      </c>
      <c r="I228" s="88">
        <f>'FY2016 RPDC '!N224</f>
        <v>3162749.35</v>
      </c>
      <c r="J228" s="59">
        <v>-359351</v>
      </c>
      <c r="K228" s="58">
        <v>-848304</v>
      </c>
      <c r="L228" s="57">
        <v>123711</v>
      </c>
      <c r="M228" s="201">
        <v>730484</v>
      </c>
      <c r="N228" s="57">
        <f>RealAuthFY10!N228</f>
        <v>127360.8</v>
      </c>
      <c r="O228" s="201">
        <f>RealAuthFY10!O228</f>
        <v>0</v>
      </c>
      <c r="P228" s="59">
        <v>0</v>
      </c>
      <c r="Q228" s="59">
        <v>0</v>
      </c>
      <c r="R228" s="58">
        <f t="shared" si="21"/>
        <v>265829</v>
      </c>
      <c r="S228" s="59">
        <f t="shared" si="22"/>
        <v>29288</v>
      </c>
      <c r="T228" s="58">
        <f t="shared" si="23"/>
        <v>26960</v>
      </c>
      <c r="U228" s="59">
        <f t="shared" si="24"/>
        <v>3258727.15</v>
      </c>
      <c r="V228" s="206"/>
      <c r="W228" s="210">
        <v>525.25</v>
      </c>
      <c r="X228" s="211">
        <v>265829</v>
      </c>
      <c r="Y228" s="212">
        <f t="shared" si="25"/>
        <v>535.76</v>
      </c>
      <c r="Z228" s="213">
        <v>57.87</v>
      </c>
      <c r="AA228" s="58">
        <v>29288</v>
      </c>
      <c r="AB228" s="212">
        <f t="shared" si="26"/>
        <v>59.029999999999994</v>
      </c>
      <c r="AC228" s="214">
        <v>53.27</v>
      </c>
      <c r="AD228" s="213">
        <v>26960</v>
      </c>
      <c r="AE228" s="212">
        <f t="shared" si="27"/>
        <v>54.34</v>
      </c>
    </row>
    <row r="229" spans="1:31" s="51" customFormat="1" ht="11.5" x14ac:dyDescent="0.25">
      <c r="A229" s="51">
        <f>'FY2016 RPDC '!A225</f>
        <v>18</v>
      </c>
      <c r="B229" s="51">
        <f>'FY2016 RPDC '!B225</f>
        <v>333</v>
      </c>
      <c r="C229" s="51">
        <f>'FY2016 RPDC '!C225</f>
        <v>333</v>
      </c>
      <c r="D229" s="56" t="str">
        <f>'FY2016 RPDC '!D225</f>
        <v>NORTH UNION</v>
      </c>
      <c r="E229" s="97">
        <f>'FY2016 RPDC '!J225</f>
        <v>421</v>
      </c>
      <c r="F229" s="87">
        <f>'FY2016 RPDC '!K225</f>
        <v>6516</v>
      </c>
      <c r="G229" s="87">
        <f>'FY2016 RPDC '!L225</f>
        <v>2743236</v>
      </c>
      <c r="H229" s="87">
        <f>'FY2016 RPDC '!M225</f>
        <v>84420.600000000093</v>
      </c>
      <c r="I229" s="88">
        <f>'FY2016 RPDC '!N225</f>
        <v>2827656.6</v>
      </c>
      <c r="J229" s="59">
        <v>-354295</v>
      </c>
      <c r="K229" s="58">
        <v>-6005</v>
      </c>
      <c r="L229" s="57">
        <v>133911.5</v>
      </c>
      <c r="M229" s="201">
        <v>6005</v>
      </c>
      <c r="N229" s="57">
        <f>RealAuthFY10!N229</f>
        <v>17611.100000000002</v>
      </c>
      <c r="O229" s="201">
        <f>RealAuthFY10!O229</f>
        <v>0</v>
      </c>
      <c r="P229" s="59">
        <v>6605.5000000000009</v>
      </c>
      <c r="Q229" s="59">
        <v>198165</v>
      </c>
      <c r="R229" s="58">
        <f t="shared" si="21"/>
        <v>458265</v>
      </c>
      <c r="S229" s="59">
        <f t="shared" si="22"/>
        <v>49941</v>
      </c>
      <c r="T229" s="58">
        <f t="shared" si="23"/>
        <v>47566</v>
      </c>
      <c r="U229" s="59">
        <f t="shared" si="24"/>
        <v>3385426.7</v>
      </c>
      <c r="V229" s="206"/>
      <c r="W229" s="210">
        <v>505.7</v>
      </c>
      <c r="X229" s="211">
        <v>458265</v>
      </c>
      <c r="Y229" s="212">
        <f t="shared" si="25"/>
        <v>515.80999999999995</v>
      </c>
      <c r="Z229" s="213">
        <v>55.11</v>
      </c>
      <c r="AA229" s="58">
        <v>49941</v>
      </c>
      <c r="AB229" s="212">
        <f t="shared" si="26"/>
        <v>56.21</v>
      </c>
      <c r="AC229" s="214">
        <v>52.49</v>
      </c>
      <c r="AD229" s="213">
        <v>47566</v>
      </c>
      <c r="AE229" s="212">
        <f t="shared" si="27"/>
        <v>53.54</v>
      </c>
    </row>
    <row r="230" spans="1:31" s="51" customFormat="1" ht="11.5" x14ac:dyDescent="0.25">
      <c r="A230" s="51">
        <f>'FY2016 RPDC '!A226</f>
        <v>224</v>
      </c>
      <c r="B230" s="51">
        <f>'FY2016 RPDC '!B226</f>
        <v>4787</v>
      </c>
      <c r="C230" s="51">
        <f>'FY2016 RPDC '!C226</f>
        <v>4787</v>
      </c>
      <c r="D230" s="56" t="str">
        <f>'FY2016 RPDC '!D226</f>
        <v>NORTH WINNESHIEK</v>
      </c>
      <c r="E230" s="97">
        <f>'FY2016 RPDC '!J226</f>
        <v>283.3</v>
      </c>
      <c r="F230" s="87">
        <f>'FY2016 RPDC '!K226</f>
        <v>6553</v>
      </c>
      <c r="G230" s="87">
        <f>'FY2016 RPDC '!L226</f>
        <v>1856464.9000000001</v>
      </c>
      <c r="H230" s="87">
        <f>'FY2016 RPDC '!M226</f>
        <v>56475.09999999986</v>
      </c>
      <c r="I230" s="88">
        <f>'FY2016 RPDC '!N226</f>
        <v>1912940</v>
      </c>
      <c r="J230" s="59">
        <v>-209720</v>
      </c>
      <c r="K230" s="58">
        <v>-5992</v>
      </c>
      <c r="L230" s="57">
        <v>119840</v>
      </c>
      <c r="M230" s="201">
        <v>0</v>
      </c>
      <c r="N230" s="57">
        <f>RealAuthFY10!N230</f>
        <v>45840.6</v>
      </c>
      <c r="O230" s="201">
        <f>RealAuthFY10!O230</f>
        <v>0</v>
      </c>
      <c r="P230" s="59">
        <v>25046.559999999998</v>
      </c>
      <c r="Q230" s="59">
        <v>0</v>
      </c>
      <c r="R230" s="58">
        <f t="shared" si="21"/>
        <v>288587</v>
      </c>
      <c r="S230" s="59">
        <f t="shared" si="22"/>
        <v>31249</v>
      </c>
      <c r="T230" s="58">
        <f t="shared" si="23"/>
        <v>28879</v>
      </c>
      <c r="U230" s="59">
        <f t="shared" si="24"/>
        <v>2236670.16</v>
      </c>
      <c r="V230" s="206"/>
      <c r="W230" s="210">
        <v>534.52</v>
      </c>
      <c r="X230" s="211">
        <v>288587</v>
      </c>
      <c r="Y230" s="212">
        <f t="shared" si="25"/>
        <v>545.21</v>
      </c>
      <c r="Z230" s="213">
        <v>57.88</v>
      </c>
      <c r="AA230" s="58">
        <v>31249</v>
      </c>
      <c r="AB230" s="212">
        <f t="shared" si="26"/>
        <v>59.04</v>
      </c>
      <c r="AC230" s="214">
        <v>53.49</v>
      </c>
      <c r="AD230" s="213">
        <v>28879</v>
      </c>
      <c r="AE230" s="212">
        <f t="shared" si="27"/>
        <v>54.56</v>
      </c>
    </row>
    <row r="231" spans="1:31" s="51" customFormat="1" ht="11.5" x14ac:dyDescent="0.25">
      <c r="A231" s="51">
        <f>'FY2016 RPDC '!A227</f>
        <v>225</v>
      </c>
      <c r="B231" s="51">
        <f>'FY2016 RPDC '!B227</f>
        <v>4773</v>
      </c>
      <c r="C231" s="51">
        <f>'FY2016 RPDC '!C227</f>
        <v>4773</v>
      </c>
      <c r="D231" s="60" t="str">
        <f>'FY2016 RPDC '!D227</f>
        <v>NORTHEAST</v>
      </c>
      <c r="E231" s="100">
        <f>'FY2016 RPDC '!J227</f>
        <v>557.1</v>
      </c>
      <c r="F231" s="89">
        <f>'FY2016 RPDC '!K227</f>
        <v>6566</v>
      </c>
      <c r="G231" s="89">
        <f>'FY2016 RPDC '!L227</f>
        <v>3657918.6</v>
      </c>
      <c r="H231" s="89">
        <f>'FY2016 RPDC '!M227</f>
        <v>0</v>
      </c>
      <c r="I231" s="90">
        <f>'FY2016 RPDC '!N227</f>
        <v>3657918.6</v>
      </c>
      <c r="J231" s="63">
        <v>-396640</v>
      </c>
      <c r="K231" s="62">
        <v>-337440</v>
      </c>
      <c r="L231" s="61">
        <v>118400</v>
      </c>
      <c r="M231" s="220">
        <v>171680</v>
      </c>
      <c r="N231" s="61">
        <f>RealAuthFY10!N231</f>
        <v>27689.85</v>
      </c>
      <c r="O231" s="220">
        <f>RealAuthFY10!O231</f>
        <v>0</v>
      </c>
      <c r="P231" s="63">
        <v>0</v>
      </c>
      <c r="Q231" s="63">
        <v>85248</v>
      </c>
      <c r="R231" s="62">
        <f t="shared" si="21"/>
        <v>292694.76900000003</v>
      </c>
      <c r="S231" s="63">
        <f t="shared" si="22"/>
        <v>32673.915000000001</v>
      </c>
      <c r="T231" s="62">
        <f t="shared" si="23"/>
        <v>28122.408000000003</v>
      </c>
      <c r="U231" s="63">
        <f t="shared" si="24"/>
        <v>3680347.5419999999</v>
      </c>
      <c r="V231" s="221"/>
      <c r="W231" s="222">
        <v>515.09</v>
      </c>
      <c r="X231" s="223">
        <v>170649</v>
      </c>
      <c r="Y231" s="224">
        <f t="shared" si="25"/>
        <v>525.39</v>
      </c>
      <c r="Z231" s="225">
        <v>57.5</v>
      </c>
      <c r="AA231" s="62">
        <v>19050</v>
      </c>
      <c r="AB231" s="224">
        <f t="shared" si="26"/>
        <v>58.65</v>
      </c>
      <c r="AC231" s="226">
        <v>49.49</v>
      </c>
      <c r="AD231" s="225">
        <v>16396</v>
      </c>
      <c r="AE231" s="224">
        <f t="shared" si="27"/>
        <v>50.480000000000004</v>
      </c>
    </row>
    <row r="232" spans="1:31" s="51" customFormat="1" ht="11.5" x14ac:dyDescent="0.25">
      <c r="A232" s="51">
        <f>'FY2016 RPDC '!A228</f>
        <v>226</v>
      </c>
      <c r="B232" s="51">
        <f>'FY2016 RPDC '!B228</f>
        <v>4775</v>
      </c>
      <c r="C232" s="51">
        <f>'FY2016 RPDC '!C228</f>
        <v>4775</v>
      </c>
      <c r="D232" s="56" t="str">
        <f>'FY2016 RPDC '!D228</f>
        <v>NORTHEAST HAMILTON</v>
      </c>
      <c r="E232" s="97">
        <f>'FY2016 RPDC '!J228</f>
        <v>212</v>
      </c>
      <c r="F232" s="87">
        <f>'FY2016 RPDC '!K228</f>
        <v>6616</v>
      </c>
      <c r="G232" s="87">
        <f>'FY2016 RPDC '!L228</f>
        <v>1402592</v>
      </c>
      <c r="H232" s="87">
        <f>'FY2016 RPDC '!M228</f>
        <v>0</v>
      </c>
      <c r="I232" s="88">
        <f>'FY2016 RPDC '!N228</f>
        <v>1402592</v>
      </c>
      <c r="J232" s="59">
        <v>-523202.4</v>
      </c>
      <c r="K232" s="58">
        <v>-53388</v>
      </c>
      <c r="L232" s="57">
        <v>243212</v>
      </c>
      <c r="M232" s="201">
        <v>5932</v>
      </c>
      <c r="N232" s="57">
        <f>RealAuthFY10!N232</f>
        <v>4769.9399999999996</v>
      </c>
      <c r="O232" s="201">
        <f>RealAuthFY10!O232</f>
        <v>0</v>
      </c>
      <c r="P232" s="59">
        <v>1305.04</v>
      </c>
      <c r="Q232" s="59">
        <v>145927.20000000001</v>
      </c>
      <c r="R232" s="58">
        <f t="shared" si="21"/>
        <v>373358</v>
      </c>
      <c r="S232" s="59">
        <f t="shared" si="22"/>
        <v>38380</v>
      </c>
      <c r="T232" s="58">
        <f t="shared" si="23"/>
        <v>37577</v>
      </c>
      <c r="U232" s="59">
        <f t="shared" si="24"/>
        <v>1676462.78</v>
      </c>
      <c r="V232" s="206"/>
      <c r="W232" s="210">
        <v>488.05</v>
      </c>
      <c r="X232" s="211">
        <v>373358</v>
      </c>
      <c r="Y232" s="212">
        <f t="shared" si="25"/>
        <v>497.81</v>
      </c>
      <c r="Z232" s="213">
        <v>50.17</v>
      </c>
      <c r="AA232" s="58">
        <v>38380</v>
      </c>
      <c r="AB232" s="212">
        <f t="shared" si="26"/>
        <v>51.17</v>
      </c>
      <c r="AC232" s="214">
        <v>49.12</v>
      </c>
      <c r="AD232" s="213">
        <v>37577</v>
      </c>
      <c r="AE232" s="212">
        <f t="shared" si="27"/>
        <v>50.099999999999994</v>
      </c>
    </row>
    <row r="233" spans="1:31" s="51" customFormat="1" ht="11.5" x14ac:dyDescent="0.25">
      <c r="A233" s="51">
        <f>'FY2016 RPDC '!A229</f>
        <v>227</v>
      </c>
      <c r="B233" s="51">
        <f>'FY2016 RPDC '!B229</f>
        <v>4788</v>
      </c>
      <c r="C233" s="51">
        <f>'FY2016 RPDC '!C229</f>
        <v>4788</v>
      </c>
      <c r="D233" s="56" t="str">
        <f>'FY2016 RPDC '!D229</f>
        <v>NORTHWOOD-KENSETT</v>
      </c>
      <c r="E233" s="97">
        <f>'FY2016 RPDC '!J229</f>
        <v>512</v>
      </c>
      <c r="F233" s="87">
        <f>'FY2016 RPDC '!K229</f>
        <v>6572</v>
      </c>
      <c r="G233" s="87">
        <f>'FY2016 RPDC '!L229</f>
        <v>3364864</v>
      </c>
      <c r="H233" s="87">
        <f>'FY2016 RPDC '!M229</f>
        <v>40144.959999999963</v>
      </c>
      <c r="I233" s="88">
        <f>'FY2016 RPDC '!N229</f>
        <v>3405008.96</v>
      </c>
      <c r="J233" s="59">
        <v>-139150</v>
      </c>
      <c r="K233" s="58">
        <v>0</v>
      </c>
      <c r="L233" s="57">
        <v>217800</v>
      </c>
      <c r="M233" s="201">
        <v>0</v>
      </c>
      <c r="N233" s="57">
        <f>RealAuthFY10!N233</f>
        <v>11632.6</v>
      </c>
      <c r="O233" s="201">
        <f>RealAuthFY10!O233</f>
        <v>0</v>
      </c>
      <c r="P233" s="59">
        <v>0</v>
      </c>
      <c r="Q233" s="59">
        <v>127050</v>
      </c>
      <c r="R233" s="58">
        <f t="shared" si="21"/>
        <v>283099</v>
      </c>
      <c r="S233" s="59">
        <f t="shared" si="22"/>
        <v>30138</v>
      </c>
      <c r="T233" s="58">
        <f t="shared" si="23"/>
        <v>35698</v>
      </c>
      <c r="U233" s="59">
        <f t="shared" si="24"/>
        <v>3971276.56</v>
      </c>
      <c r="V233" s="206"/>
      <c r="W233" s="210">
        <v>526.5</v>
      </c>
      <c r="X233" s="211">
        <v>283099</v>
      </c>
      <c r="Y233" s="212">
        <f t="shared" si="25"/>
        <v>537.03</v>
      </c>
      <c r="Z233" s="213">
        <v>56.05</v>
      </c>
      <c r="AA233" s="58">
        <v>30138</v>
      </c>
      <c r="AB233" s="212">
        <f t="shared" si="26"/>
        <v>57.169999999999995</v>
      </c>
      <c r="AC233" s="214">
        <v>66.39</v>
      </c>
      <c r="AD233" s="213">
        <v>35698</v>
      </c>
      <c r="AE233" s="212">
        <f t="shared" si="27"/>
        <v>67.72</v>
      </c>
    </row>
    <row r="234" spans="1:31" s="51" customFormat="1" ht="11.5" x14ac:dyDescent="0.25">
      <c r="A234" s="51">
        <f>'FY2016 RPDC '!A230</f>
        <v>228</v>
      </c>
      <c r="B234" s="51">
        <f>'FY2016 RPDC '!B230</f>
        <v>4797</v>
      </c>
      <c r="C234" s="51">
        <f>'FY2016 RPDC '!C230</f>
        <v>4797</v>
      </c>
      <c r="D234" s="56" t="str">
        <f>'FY2016 RPDC '!D230</f>
        <v>NORWALK</v>
      </c>
      <c r="E234" s="97">
        <f>'FY2016 RPDC '!J230</f>
        <v>2558.9</v>
      </c>
      <c r="F234" s="87">
        <f>'FY2016 RPDC '!K230</f>
        <v>6446</v>
      </c>
      <c r="G234" s="87">
        <f>'FY2016 RPDC '!L230</f>
        <v>16494669.4</v>
      </c>
      <c r="H234" s="87">
        <f>'FY2016 RPDC '!M230</f>
        <v>0</v>
      </c>
      <c r="I234" s="88">
        <f>'FY2016 RPDC '!N230</f>
        <v>16494669.4</v>
      </c>
      <c r="J234" s="59">
        <v>-425340.89999999997</v>
      </c>
      <c r="K234" s="58">
        <v>-17649</v>
      </c>
      <c r="L234" s="57">
        <v>370629</v>
      </c>
      <c r="M234" s="201">
        <v>0</v>
      </c>
      <c r="N234" s="57">
        <f>RealAuthFY10!N234</f>
        <v>30570.399999999998</v>
      </c>
      <c r="O234" s="201">
        <f>RealAuthFY10!O234</f>
        <v>0</v>
      </c>
      <c r="P234" s="59">
        <v>0</v>
      </c>
      <c r="Q234" s="59">
        <v>0</v>
      </c>
      <c r="R234" s="58">
        <f t="shared" si="21"/>
        <v>1192703.29</v>
      </c>
      <c r="S234" s="59">
        <f t="shared" si="22"/>
        <v>121957.174</v>
      </c>
      <c r="T234" s="58">
        <f t="shared" si="23"/>
        <v>117632.633</v>
      </c>
      <c r="U234" s="59">
        <f t="shared" si="24"/>
        <v>17885171.997000001</v>
      </c>
      <c r="V234" s="206"/>
      <c r="W234" s="210">
        <v>456.96</v>
      </c>
      <c r="X234" s="211">
        <v>539761</v>
      </c>
      <c r="Y234" s="212">
        <f t="shared" si="25"/>
        <v>466.09999999999997</v>
      </c>
      <c r="Z234" s="213">
        <v>46.73</v>
      </c>
      <c r="AA234" s="58">
        <v>55197</v>
      </c>
      <c r="AB234" s="212">
        <f t="shared" si="26"/>
        <v>47.66</v>
      </c>
      <c r="AC234" s="214">
        <v>45.07</v>
      </c>
      <c r="AD234" s="213">
        <v>53237</v>
      </c>
      <c r="AE234" s="212">
        <f t="shared" si="27"/>
        <v>45.97</v>
      </c>
    </row>
    <row r="235" spans="1:31" s="51" customFormat="1" ht="11.5" x14ac:dyDescent="0.25">
      <c r="A235" s="51">
        <f>'FY2016 RPDC '!A231</f>
        <v>229</v>
      </c>
      <c r="B235" s="51">
        <f>'FY2016 RPDC '!B231</f>
        <v>4860</v>
      </c>
      <c r="C235" s="51">
        <f>'FY2016 RPDC '!C231</f>
        <v>4860</v>
      </c>
      <c r="D235" s="56" t="str">
        <f>'FY2016 RPDC '!D231</f>
        <v>ODEBOLT-ARTHUR</v>
      </c>
      <c r="E235" s="97">
        <f>'FY2016 RPDC '!J231</f>
        <v>331.1</v>
      </c>
      <c r="F235" s="87">
        <f>'FY2016 RPDC '!K231</f>
        <v>6446</v>
      </c>
      <c r="G235" s="87">
        <f>'FY2016 RPDC '!L231</f>
        <v>2134270.6</v>
      </c>
      <c r="H235" s="87">
        <f>'FY2016 RPDC '!M231</f>
        <v>9377.6400000001304</v>
      </c>
      <c r="I235" s="88">
        <f>'FY2016 RPDC '!N231</f>
        <v>2143648.2400000002</v>
      </c>
      <c r="J235" s="59">
        <v>-358863</v>
      </c>
      <c r="K235" s="58">
        <v>-64713</v>
      </c>
      <c r="L235" s="57">
        <v>717726</v>
      </c>
      <c r="M235" s="201">
        <v>11766</v>
      </c>
      <c r="N235" s="57">
        <f>RealAuthFY10!N235</f>
        <v>57910.719999999994</v>
      </c>
      <c r="O235" s="201">
        <f>RealAuthFY10!O235</f>
        <v>0</v>
      </c>
      <c r="P235" s="59">
        <v>2588.52</v>
      </c>
      <c r="Q235" s="59">
        <v>462403.8</v>
      </c>
      <c r="R235" s="58">
        <f t="shared" si="21"/>
        <v>1447517</v>
      </c>
      <c r="S235" s="59">
        <f t="shared" si="22"/>
        <v>161996</v>
      </c>
      <c r="T235" s="58">
        <f t="shared" si="23"/>
        <v>152678</v>
      </c>
      <c r="U235" s="59">
        <f t="shared" si="24"/>
        <v>4734658.28</v>
      </c>
      <c r="V235" s="206"/>
      <c r="W235" s="210">
        <v>487.79</v>
      </c>
      <c r="X235" s="211">
        <v>1447517</v>
      </c>
      <c r="Y235" s="212">
        <f t="shared" si="25"/>
        <v>497.55</v>
      </c>
      <c r="Z235" s="213">
        <v>54.59</v>
      </c>
      <c r="AA235" s="58">
        <v>161996</v>
      </c>
      <c r="AB235" s="212">
        <f t="shared" si="26"/>
        <v>55.680000000000007</v>
      </c>
      <c r="AC235" s="214">
        <v>51.45</v>
      </c>
      <c r="AD235" s="213">
        <v>152678</v>
      </c>
      <c r="AE235" s="212">
        <f t="shared" si="27"/>
        <v>52.480000000000004</v>
      </c>
    </row>
    <row r="236" spans="1:31" s="51" customFormat="1" ht="11.5" x14ac:dyDescent="0.25">
      <c r="A236" s="51">
        <f>'FY2016 RPDC '!A232</f>
        <v>230</v>
      </c>
      <c r="B236" s="51">
        <f>'FY2016 RPDC '!B232</f>
        <v>4869</v>
      </c>
      <c r="C236" s="51">
        <f>'FY2016 RPDC '!C232</f>
        <v>4869</v>
      </c>
      <c r="D236" s="60" t="str">
        <f>'FY2016 RPDC '!D232</f>
        <v>OELWEIN</v>
      </c>
      <c r="E236" s="100">
        <f>'FY2016 RPDC '!J232</f>
        <v>1305.5</v>
      </c>
      <c r="F236" s="89">
        <f>'FY2016 RPDC '!K232</f>
        <v>6487</v>
      </c>
      <c r="G236" s="89">
        <f>'FY2016 RPDC '!L232</f>
        <v>8468778.5</v>
      </c>
      <c r="H236" s="89">
        <f>'FY2016 RPDC '!M232</f>
        <v>0</v>
      </c>
      <c r="I236" s="90">
        <f>'FY2016 RPDC '!N232</f>
        <v>8468778.5</v>
      </c>
      <c r="J236" s="63">
        <v>-135309</v>
      </c>
      <c r="K236" s="62">
        <v>-5883</v>
      </c>
      <c r="L236" s="61">
        <v>160017.60000000001</v>
      </c>
      <c r="M236" s="220">
        <v>0</v>
      </c>
      <c r="N236" s="61">
        <f>RealAuthFY10!N236</f>
        <v>8190.5599999999995</v>
      </c>
      <c r="O236" s="220">
        <f>RealAuthFY10!O236</f>
        <v>0</v>
      </c>
      <c r="P236" s="63">
        <v>0</v>
      </c>
      <c r="Q236" s="63">
        <v>0</v>
      </c>
      <c r="R236" s="62">
        <f t="shared" si="21"/>
        <v>659577.76500000001</v>
      </c>
      <c r="S236" s="63">
        <f t="shared" si="22"/>
        <v>69139.28</v>
      </c>
      <c r="T236" s="62">
        <f t="shared" si="23"/>
        <v>72886.065000000002</v>
      </c>
      <c r="U236" s="63">
        <f t="shared" si="24"/>
        <v>9297397.7699999996</v>
      </c>
      <c r="V236" s="221"/>
      <c r="W236" s="222">
        <v>495.32</v>
      </c>
      <c r="X236" s="223">
        <v>263164</v>
      </c>
      <c r="Y236" s="224">
        <f t="shared" si="25"/>
        <v>505.23</v>
      </c>
      <c r="Z236" s="225">
        <v>51.92</v>
      </c>
      <c r="AA236" s="62">
        <v>27585</v>
      </c>
      <c r="AB236" s="224">
        <f t="shared" si="26"/>
        <v>52.96</v>
      </c>
      <c r="AC236" s="226">
        <v>54.74</v>
      </c>
      <c r="AD236" s="225">
        <v>29083</v>
      </c>
      <c r="AE236" s="224">
        <f t="shared" si="27"/>
        <v>55.830000000000005</v>
      </c>
    </row>
    <row r="237" spans="1:31" s="51" customFormat="1" ht="11.5" x14ac:dyDescent="0.25">
      <c r="A237" s="51">
        <f>'FY2016 RPDC '!A233</f>
        <v>231</v>
      </c>
      <c r="B237" s="51">
        <f>'FY2016 RPDC '!B233</f>
        <v>4878</v>
      </c>
      <c r="C237" s="51">
        <f>'FY2016 RPDC '!C233</f>
        <v>4878</v>
      </c>
      <c r="D237" s="56" t="str">
        <f>'FY2016 RPDC '!D233</f>
        <v>OGDEN</v>
      </c>
      <c r="E237" s="97">
        <f>'FY2016 RPDC '!J233</f>
        <v>621.5</v>
      </c>
      <c r="F237" s="87">
        <f>'FY2016 RPDC '!K233</f>
        <v>6446</v>
      </c>
      <c r="G237" s="87">
        <f>'FY2016 RPDC '!L233</f>
        <v>4006189</v>
      </c>
      <c r="H237" s="87">
        <f>'FY2016 RPDC '!M233</f>
        <v>0</v>
      </c>
      <c r="I237" s="88">
        <f>'FY2016 RPDC '!N233</f>
        <v>4006189</v>
      </c>
      <c r="J237" s="59">
        <v>-685256</v>
      </c>
      <c r="K237" s="58">
        <v>-251580</v>
      </c>
      <c r="L237" s="57">
        <v>235406.99999999997</v>
      </c>
      <c r="M237" s="201">
        <v>0</v>
      </c>
      <c r="N237" s="57">
        <f>RealAuthFY10!N237</f>
        <v>7696.25</v>
      </c>
      <c r="O237" s="201">
        <f>RealAuthFY10!O237</f>
        <v>0</v>
      </c>
      <c r="P237" s="59">
        <v>0</v>
      </c>
      <c r="Q237" s="59">
        <v>0</v>
      </c>
      <c r="R237" s="58">
        <f t="shared" si="21"/>
        <v>293130.47499999998</v>
      </c>
      <c r="S237" s="59">
        <f t="shared" si="22"/>
        <v>25686.595000000005</v>
      </c>
      <c r="T237" s="58">
        <f t="shared" si="23"/>
        <v>38184.960000000006</v>
      </c>
      <c r="U237" s="59">
        <f t="shared" si="24"/>
        <v>3669458.2800000003</v>
      </c>
      <c r="V237" s="206"/>
      <c r="W237" s="210">
        <v>462.4</v>
      </c>
      <c r="X237" s="211">
        <v>140061</v>
      </c>
      <c r="Y237" s="212">
        <f t="shared" si="25"/>
        <v>471.65</v>
      </c>
      <c r="Z237" s="213">
        <v>40.520000000000003</v>
      </c>
      <c r="AA237" s="58">
        <v>12274</v>
      </c>
      <c r="AB237" s="212">
        <f t="shared" si="26"/>
        <v>41.330000000000005</v>
      </c>
      <c r="AC237" s="214">
        <v>60.24</v>
      </c>
      <c r="AD237" s="213">
        <v>18247</v>
      </c>
      <c r="AE237" s="212">
        <f t="shared" si="27"/>
        <v>61.440000000000005</v>
      </c>
    </row>
    <row r="238" spans="1:31" s="51" customFormat="1" ht="11.5" x14ac:dyDescent="0.25">
      <c r="A238" s="51">
        <f>'FY2016 RPDC '!A234</f>
        <v>232</v>
      </c>
      <c r="B238" s="51">
        <f>'FY2016 RPDC '!B234</f>
        <v>4890</v>
      </c>
      <c r="C238" s="51">
        <f>'FY2016 RPDC '!C234</f>
        <v>4890</v>
      </c>
      <c r="D238" s="56" t="str">
        <f>'FY2016 RPDC '!D234</f>
        <v>OKOBOJI</v>
      </c>
      <c r="E238" s="97">
        <f>'FY2016 RPDC '!J234</f>
        <v>924.6</v>
      </c>
      <c r="F238" s="87">
        <f>'FY2016 RPDC '!K234</f>
        <v>6460</v>
      </c>
      <c r="G238" s="87">
        <f>'FY2016 RPDC '!L234</f>
        <v>5972916</v>
      </c>
      <c r="H238" s="87">
        <f>'FY2016 RPDC '!M234</f>
        <v>0</v>
      </c>
      <c r="I238" s="88">
        <f>'FY2016 RPDC '!N234</f>
        <v>5972916</v>
      </c>
      <c r="J238" s="59">
        <v>-294147</v>
      </c>
      <c r="K238" s="58">
        <v>-24012</v>
      </c>
      <c r="L238" s="57">
        <v>1086543</v>
      </c>
      <c r="M238" s="201">
        <v>42021</v>
      </c>
      <c r="N238" s="57">
        <f>RealAuthFY10!N238</f>
        <v>706.56</v>
      </c>
      <c r="O238" s="201">
        <f>RealAuthFY10!O238</f>
        <v>65356.799999999996</v>
      </c>
      <c r="P238" s="59">
        <v>0</v>
      </c>
      <c r="Q238" s="59">
        <v>0</v>
      </c>
      <c r="R238" s="58">
        <f t="shared" si="21"/>
        <v>514678.58999999997</v>
      </c>
      <c r="S238" s="59">
        <f t="shared" si="22"/>
        <v>57981.665999999997</v>
      </c>
      <c r="T238" s="58">
        <f t="shared" si="23"/>
        <v>61994.43</v>
      </c>
      <c r="U238" s="59">
        <f t="shared" si="24"/>
        <v>7484039.0459999992</v>
      </c>
      <c r="V238" s="206"/>
      <c r="W238" s="210">
        <v>545.74</v>
      </c>
      <c r="X238" s="211">
        <v>302886</v>
      </c>
      <c r="Y238" s="212">
        <f t="shared" si="25"/>
        <v>556.65</v>
      </c>
      <c r="Z238" s="213">
        <v>61.48</v>
      </c>
      <c r="AA238" s="58">
        <v>34121</v>
      </c>
      <c r="AB238" s="212">
        <f t="shared" si="26"/>
        <v>62.709999999999994</v>
      </c>
      <c r="AC238" s="214">
        <v>65.739999999999995</v>
      </c>
      <c r="AD238" s="213">
        <v>36486</v>
      </c>
      <c r="AE238" s="212">
        <f t="shared" si="27"/>
        <v>67.05</v>
      </c>
    </row>
    <row r="239" spans="1:31" s="51" customFormat="1" ht="11.5" x14ac:dyDescent="0.25">
      <c r="A239" s="51">
        <f>'FY2016 RPDC '!A235</f>
        <v>233</v>
      </c>
      <c r="B239" s="51">
        <f>'FY2016 RPDC '!B235</f>
        <v>4905</v>
      </c>
      <c r="C239" s="51">
        <f>'FY2016 RPDC '!C235</f>
        <v>4905</v>
      </c>
      <c r="D239" s="56" t="str">
        <f>'FY2016 RPDC '!D235</f>
        <v>OLIN</v>
      </c>
      <c r="E239" s="97">
        <f>'FY2016 RPDC '!J235</f>
        <v>237.6</v>
      </c>
      <c r="F239" s="87">
        <f>'FY2016 RPDC '!K235</f>
        <v>6458</v>
      </c>
      <c r="G239" s="87">
        <f>'FY2016 RPDC '!L235</f>
        <v>1534420.8</v>
      </c>
      <c r="H239" s="87">
        <f>'FY2016 RPDC '!M235</f>
        <v>0</v>
      </c>
      <c r="I239" s="88">
        <f>'FY2016 RPDC '!N235</f>
        <v>1534420.8</v>
      </c>
      <c r="J239" s="59">
        <v>-181590</v>
      </c>
      <c r="K239" s="58">
        <v>-24212</v>
      </c>
      <c r="L239" s="57">
        <v>223961</v>
      </c>
      <c r="M239" s="201">
        <v>0</v>
      </c>
      <c r="N239" s="57">
        <f>RealAuthFY10!N239</f>
        <v>12529.179999999998</v>
      </c>
      <c r="O239" s="201">
        <f>RealAuthFY10!O239</f>
        <v>0</v>
      </c>
      <c r="P239" s="59">
        <v>0</v>
      </c>
      <c r="Q239" s="59">
        <v>0</v>
      </c>
      <c r="R239" s="58">
        <f t="shared" si="21"/>
        <v>149885</v>
      </c>
      <c r="S239" s="59">
        <f t="shared" si="22"/>
        <v>15942</v>
      </c>
      <c r="T239" s="58">
        <f t="shared" si="23"/>
        <v>14574</v>
      </c>
      <c r="U239" s="59">
        <f t="shared" si="24"/>
        <v>1745509.98</v>
      </c>
      <c r="V239" s="206"/>
      <c r="W239" s="210">
        <v>583.21</v>
      </c>
      <c r="X239" s="211">
        <v>149885</v>
      </c>
      <c r="Y239" s="212">
        <f t="shared" si="25"/>
        <v>594.87</v>
      </c>
      <c r="Z239" s="213">
        <v>62.03</v>
      </c>
      <c r="AA239" s="58">
        <v>15942</v>
      </c>
      <c r="AB239" s="212">
        <f t="shared" si="26"/>
        <v>63.27</v>
      </c>
      <c r="AC239" s="214">
        <v>56.71</v>
      </c>
      <c r="AD239" s="213">
        <v>14574</v>
      </c>
      <c r="AE239" s="212">
        <f t="shared" si="27"/>
        <v>57.84</v>
      </c>
    </row>
    <row r="240" spans="1:31" s="51" customFormat="1" ht="11.5" x14ac:dyDescent="0.25">
      <c r="A240" s="51">
        <f>'FY2016 RPDC '!A236</f>
        <v>234</v>
      </c>
      <c r="B240" s="51">
        <f>'FY2016 RPDC '!B236</f>
        <v>4978</v>
      </c>
      <c r="C240" s="51">
        <f>'FY2016 RPDC '!C236</f>
        <v>4978</v>
      </c>
      <c r="D240" s="56" t="str">
        <f>'FY2016 RPDC '!D236</f>
        <v>ORIENT-MACKSBURG</v>
      </c>
      <c r="E240" s="97">
        <f>'FY2016 RPDC '!J236</f>
        <v>201</v>
      </c>
      <c r="F240" s="87">
        <f>'FY2016 RPDC '!K236</f>
        <v>6446</v>
      </c>
      <c r="G240" s="87">
        <f>'FY2016 RPDC '!L236</f>
        <v>1295646</v>
      </c>
      <c r="H240" s="87">
        <f>'FY2016 RPDC '!M236</f>
        <v>0</v>
      </c>
      <c r="I240" s="88">
        <f>'FY2016 RPDC '!N236</f>
        <v>1295646</v>
      </c>
      <c r="J240" s="59">
        <v>-168252</v>
      </c>
      <c r="K240" s="58">
        <v>0</v>
      </c>
      <c r="L240" s="57">
        <v>42063</v>
      </c>
      <c r="M240" s="201">
        <v>12018</v>
      </c>
      <c r="N240" s="57">
        <f>RealAuthFY10!N240</f>
        <v>5658.24</v>
      </c>
      <c r="O240" s="201">
        <f>RealAuthFY10!O240</f>
        <v>0</v>
      </c>
      <c r="P240" s="59">
        <v>0</v>
      </c>
      <c r="Q240" s="59">
        <v>0</v>
      </c>
      <c r="R240" s="58">
        <f t="shared" si="21"/>
        <v>254879</v>
      </c>
      <c r="S240" s="59">
        <f t="shared" si="22"/>
        <v>29252</v>
      </c>
      <c r="T240" s="58">
        <f t="shared" si="23"/>
        <v>24107</v>
      </c>
      <c r="U240" s="59">
        <f t="shared" si="24"/>
        <v>1495371.24</v>
      </c>
      <c r="V240" s="206"/>
      <c r="W240" s="210">
        <v>491.95</v>
      </c>
      <c r="X240" s="211">
        <v>254879</v>
      </c>
      <c r="Y240" s="212">
        <f t="shared" si="25"/>
        <v>501.78999999999996</v>
      </c>
      <c r="Z240" s="213">
        <v>56.46</v>
      </c>
      <c r="AA240" s="58">
        <v>29252</v>
      </c>
      <c r="AB240" s="212">
        <f t="shared" si="26"/>
        <v>57.59</v>
      </c>
      <c r="AC240" s="214">
        <v>46.53</v>
      </c>
      <c r="AD240" s="213">
        <v>24107</v>
      </c>
      <c r="AE240" s="212">
        <f t="shared" si="27"/>
        <v>47.46</v>
      </c>
    </row>
    <row r="241" spans="1:31" s="51" customFormat="1" ht="11.5" x14ac:dyDescent="0.25">
      <c r="A241" s="51">
        <f>'FY2016 RPDC '!A237</f>
        <v>235</v>
      </c>
      <c r="B241" s="51">
        <f>'FY2016 RPDC '!B237</f>
        <v>4995</v>
      </c>
      <c r="C241" s="51">
        <f>'FY2016 RPDC '!C237</f>
        <v>4995</v>
      </c>
      <c r="D241" s="60" t="str">
        <f>'FY2016 RPDC '!D237</f>
        <v>OSAGE</v>
      </c>
      <c r="E241" s="100">
        <f>'FY2016 RPDC '!J237</f>
        <v>929.5</v>
      </c>
      <c r="F241" s="89">
        <f>'FY2016 RPDC '!K237</f>
        <v>6503</v>
      </c>
      <c r="G241" s="89">
        <f>'FY2016 RPDC '!L237</f>
        <v>6044538.5</v>
      </c>
      <c r="H241" s="89">
        <f>'FY2016 RPDC '!M237</f>
        <v>41131.660000000149</v>
      </c>
      <c r="I241" s="90">
        <f>'FY2016 RPDC '!N237</f>
        <v>6085670.1600000001</v>
      </c>
      <c r="J241" s="63">
        <v>-274147.8</v>
      </c>
      <c r="K241" s="62">
        <v>-17649</v>
      </c>
      <c r="L241" s="61">
        <v>705960</v>
      </c>
      <c r="M241" s="220">
        <v>11766</v>
      </c>
      <c r="N241" s="61">
        <f>RealAuthFY10!N241</f>
        <v>35415.519999999997</v>
      </c>
      <c r="O241" s="220">
        <f>RealAuthFY10!O241</f>
        <v>0</v>
      </c>
      <c r="P241" s="63">
        <v>9059.82</v>
      </c>
      <c r="Q241" s="63">
        <v>465933.60000000003</v>
      </c>
      <c r="R241" s="62">
        <f t="shared" si="21"/>
        <v>1158043</v>
      </c>
      <c r="S241" s="63">
        <f t="shared" si="22"/>
        <v>119626</v>
      </c>
      <c r="T241" s="62">
        <f t="shared" si="23"/>
        <v>117345</v>
      </c>
      <c r="U241" s="63">
        <f t="shared" si="24"/>
        <v>8417022.3000000007</v>
      </c>
      <c r="V241" s="221"/>
      <c r="W241" s="222">
        <v>502.71</v>
      </c>
      <c r="X241" s="223">
        <v>1158043</v>
      </c>
      <c r="Y241" s="224">
        <f t="shared" si="25"/>
        <v>512.76</v>
      </c>
      <c r="Z241" s="225">
        <v>51.93</v>
      </c>
      <c r="AA241" s="62">
        <v>119626</v>
      </c>
      <c r="AB241" s="224">
        <f t="shared" si="26"/>
        <v>52.97</v>
      </c>
      <c r="AC241" s="226">
        <v>50.94</v>
      </c>
      <c r="AD241" s="225">
        <v>117345</v>
      </c>
      <c r="AE241" s="224">
        <f t="shared" si="27"/>
        <v>51.96</v>
      </c>
    </row>
    <row r="242" spans="1:31" s="51" customFormat="1" ht="11.5" x14ac:dyDescent="0.25">
      <c r="A242" s="51">
        <f>'FY2016 RPDC '!A238</f>
        <v>236</v>
      </c>
      <c r="B242" s="51">
        <f>'FY2016 RPDC '!B238</f>
        <v>5013</v>
      </c>
      <c r="C242" s="51">
        <f>'FY2016 RPDC '!C238</f>
        <v>5013</v>
      </c>
      <c r="D242" s="56" t="str">
        <f>'FY2016 RPDC '!D238</f>
        <v>OSKALOOSA</v>
      </c>
      <c r="E242" s="97">
        <f>'FY2016 RPDC '!J238</f>
        <v>2460.6</v>
      </c>
      <c r="F242" s="87">
        <f>'FY2016 RPDC '!K238</f>
        <v>6446</v>
      </c>
      <c r="G242" s="87">
        <f>'FY2016 RPDC '!L238</f>
        <v>15861027.6</v>
      </c>
      <c r="H242" s="87">
        <f>'FY2016 RPDC '!M238</f>
        <v>0</v>
      </c>
      <c r="I242" s="88">
        <f>'FY2016 RPDC '!N238</f>
        <v>15861027.6</v>
      </c>
      <c r="J242" s="59">
        <v>-123543</v>
      </c>
      <c r="K242" s="58">
        <v>-595359.6</v>
      </c>
      <c r="L242" s="57">
        <v>90598.2</v>
      </c>
      <c r="M242" s="201">
        <v>643600.20000000007</v>
      </c>
      <c r="N242" s="57">
        <f>RealAuthFY10!N242</f>
        <v>12804.960000000001</v>
      </c>
      <c r="O242" s="201">
        <f>RealAuthFY10!O242</f>
        <v>81790.240000000005</v>
      </c>
      <c r="P242" s="59">
        <v>0</v>
      </c>
      <c r="Q242" s="59">
        <v>0</v>
      </c>
      <c r="R242" s="58">
        <f t="shared" si="21"/>
        <v>1334137.32</v>
      </c>
      <c r="S242" s="59">
        <f t="shared" si="22"/>
        <v>163703.71799999999</v>
      </c>
      <c r="T242" s="58">
        <f t="shared" si="23"/>
        <v>117764.31599999999</v>
      </c>
      <c r="U242" s="59">
        <f t="shared" si="24"/>
        <v>17586523.953999996</v>
      </c>
      <c r="V242" s="206"/>
      <c r="W242" s="210">
        <v>531.57000000000005</v>
      </c>
      <c r="X242" s="211">
        <v>188442</v>
      </c>
      <c r="Y242" s="212">
        <f t="shared" si="25"/>
        <v>542.20000000000005</v>
      </c>
      <c r="Z242" s="213">
        <v>65.23</v>
      </c>
      <c r="AA242" s="58">
        <v>23124</v>
      </c>
      <c r="AB242" s="212">
        <f t="shared" si="26"/>
        <v>66.53</v>
      </c>
      <c r="AC242" s="214">
        <v>46.92</v>
      </c>
      <c r="AD242" s="213">
        <v>16633</v>
      </c>
      <c r="AE242" s="212">
        <f t="shared" si="27"/>
        <v>47.86</v>
      </c>
    </row>
    <row r="243" spans="1:31" s="51" customFormat="1" ht="11.5" x14ac:dyDescent="0.25">
      <c r="A243" s="51">
        <f>'FY2016 RPDC '!A239</f>
        <v>237</v>
      </c>
      <c r="B243" s="51">
        <f>'FY2016 RPDC '!B239</f>
        <v>5049</v>
      </c>
      <c r="C243" s="51">
        <f>'FY2016 RPDC '!C239</f>
        <v>5049</v>
      </c>
      <c r="D243" s="56" t="str">
        <f>'FY2016 RPDC '!D239</f>
        <v>OTTUMWA</v>
      </c>
      <c r="E243" s="97">
        <f>'FY2016 RPDC '!J239</f>
        <v>4597.8999999999996</v>
      </c>
      <c r="F243" s="87">
        <f>'FY2016 RPDC '!K239</f>
        <v>6446</v>
      </c>
      <c r="G243" s="87">
        <f>'FY2016 RPDC '!L239</f>
        <v>29638063.399999999</v>
      </c>
      <c r="H243" s="87">
        <f>'FY2016 RPDC '!M239</f>
        <v>0</v>
      </c>
      <c r="I243" s="88">
        <f>'FY2016 RPDC '!N239</f>
        <v>29638063.399999999</v>
      </c>
      <c r="J243" s="59">
        <v>-290276</v>
      </c>
      <c r="K243" s="58">
        <v>-65164</v>
      </c>
      <c r="L243" s="57">
        <v>136252</v>
      </c>
      <c r="M243" s="201">
        <v>35544</v>
      </c>
      <c r="N243" s="57">
        <f>RealAuthFY10!N243</f>
        <v>39443.11</v>
      </c>
      <c r="O243" s="201">
        <f>RealAuthFY10!O243</f>
        <v>0</v>
      </c>
      <c r="P243" s="59">
        <v>0</v>
      </c>
      <c r="Q243" s="59">
        <v>223927.19999999998</v>
      </c>
      <c r="R243" s="58">
        <f t="shared" si="21"/>
        <v>2370861.156</v>
      </c>
      <c r="S243" s="59">
        <f t="shared" si="22"/>
        <v>272839.38599999994</v>
      </c>
      <c r="T243" s="58">
        <f t="shared" si="23"/>
        <v>274034.83999999997</v>
      </c>
      <c r="U243" s="59">
        <f t="shared" si="24"/>
        <v>32635525.091999996</v>
      </c>
      <c r="V243" s="206"/>
      <c r="W243" s="210">
        <v>505.53</v>
      </c>
      <c r="X243" s="211">
        <v>703951</v>
      </c>
      <c r="Y243" s="212">
        <f t="shared" si="25"/>
        <v>515.64</v>
      </c>
      <c r="Z243" s="213">
        <v>58.18</v>
      </c>
      <c r="AA243" s="58">
        <v>81016</v>
      </c>
      <c r="AB243" s="212">
        <f t="shared" si="26"/>
        <v>59.339999999999996</v>
      </c>
      <c r="AC243" s="214">
        <v>58.43</v>
      </c>
      <c r="AD243" s="213">
        <v>81364</v>
      </c>
      <c r="AE243" s="212">
        <f t="shared" si="27"/>
        <v>59.6</v>
      </c>
    </row>
    <row r="244" spans="1:31" s="51" customFormat="1" ht="11.5" x14ac:dyDescent="0.25">
      <c r="A244" s="51">
        <f>'FY2016 RPDC '!A240</f>
        <v>238</v>
      </c>
      <c r="B244" s="51">
        <f>'FY2016 RPDC '!B240</f>
        <v>5121</v>
      </c>
      <c r="C244" s="51">
        <f>'FY2016 RPDC '!C240</f>
        <v>5121</v>
      </c>
      <c r="D244" s="56" t="str">
        <f>'FY2016 RPDC '!D240</f>
        <v>PANORAMA</v>
      </c>
      <c r="E244" s="97">
        <f>'FY2016 RPDC '!J240</f>
        <v>714.9</v>
      </c>
      <c r="F244" s="87">
        <f>'FY2016 RPDC '!K240</f>
        <v>6446</v>
      </c>
      <c r="G244" s="87">
        <f>'FY2016 RPDC '!L240</f>
        <v>4608245.3999999994</v>
      </c>
      <c r="H244" s="87">
        <f>'FY2016 RPDC '!M240</f>
        <v>66760.790000000969</v>
      </c>
      <c r="I244" s="88">
        <f>'FY2016 RPDC '!N240</f>
        <v>4675006.1900000004</v>
      </c>
      <c r="J244" s="59">
        <v>-181196.4</v>
      </c>
      <c r="K244" s="58">
        <v>-35298</v>
      </c>
      <c r="L244" s="57">
        <v>501231.60000000003</v>
      </c>
      <c r="M244" s="201">
        <v>17649</v>
      </c>
      <c r="N244" s="57">
        <f>RealAuthFY10!N244</f>
        <v>68004.72</v>
      </c>
      <c r="O244" s="201">
        <f>RealAuthFY10!O244</f>
        <v>0</v>
      </c>
      <c r="P244" s="59">
        <v>14236.859999999999</v>
      </c>
      <c r="Q244" s="59">
        <v>0</v>
      </c>
      <c r="R244" s="58">
        <f t="shared" si="21"/>
        <v>379333.08899999998</v>
      </c>
      <c r="S244" s="59">
        <f t="shared" si="22"/>
        <v>40942.322999999997</v>
      </c>
      <c r="T244" s="58">
        <f t="shared" si="23"/>
        <v>39598.311000000002</v>
      </c>
      <c r="U244" s="59">
        <f t="shared" si="24"/>
        <v>5519507.692999999</v>
      </c>
      <c r="V244" s="206"/>
      <c r="W244" s="210">
        <v>520.21</v>
      </c>
      <c r="X244" s="211">
        <v>363679</v>
      </c>
      <c r="Y244" s="212">
        <f t="shared" si="25"/>
        <v>530.61</v>
      </c>
      <c r="Z244" s="213">
        <v>56.15</v>
      </c>
      <c r="AA244" s="58">
        <v>39254</v>
      </c>
      <c r="AB244" s="212">
        <f t="shared" si="26"/>
        <v>57.269999999999996</v>
      </c>
      <c r="AC244" s="214">
        <v>54.3</v>
      </c>
      <c r="AD244" s="213">
        <v>37961</v>
      </c>
      <c r="AE244" s="212">
        <f t="shared" si="27"/>
        <v>55.39</v>
      </c>
    </row>
    <row r="245" spans="1:31" s="51" customFormat="1" ht="11.5" x14ac:dyDescent="0.25">
      <c r="A245" s="51">
        <f>'FY2016 RPDC '!A241</f>
        <v>239</v>
      </c>
      <c r="B245" s="51">
        <f>'FY2016 RPDC '!B241</f>
        <v>5139</v>
      </c>
      <c r="C245" s="51">
        <f>'FY2016 RPDC '!C241</f>
        <v>5139</v>
      </c>
      <c r="D245" s="56" t="str">
        <f>'FY2016 RPDC '!D241</f>
        <v>PATON-CHURDAN</v>
      </c>
      <c r="E245" s="97">
        <f>'FY2016 RPDC '!J241</f>
        <v>204.2</v>
      </c>
      <c r="F245" s="87">
        <f>'FY2016 RPDC '!K241</f>
        <v>6613</v>
      </c>
      <c r="G245" s="87">
        <f>'FY2016 RPDC '!L241</f>
        <v>1350374.5999999999</v>
      </c>
      <c r="H245" s="87">
        <f>'FY2016 RPDC '!M241</f>
        <v>0</v>
      </c>
      <c r="I245" s="88">
        <f>'FY2016 RPDC '!N241</f>
        <v>1350374.5999999999</v>
      </c>
      <c r="J245" s="59">
        <v>-436378</v>
      </c>
      <c r="K245" s="58">
        <v>-29485</v>
      </c>
      <c r="L245" s="57">
        <v>607391</v>
      </c>
      <c r="M245" s="201">
        <v>17691</v>
      </c>
      <c r="N245" s="57">
        <f>RealAuthFY10!N245</f>
        <v>34287.259999999995</v>
      </c>
      <c r="O245" s="201">
        <f>RealAuthFY10!O245</f>
        <v>0</v>
      </c>
      <c r="P245" s="59">
        <v>0</v>
      </c>
      <c r="Q245" s="59">
        <v>222906.59999999998</v>
      </c>
      <c r="R245" s="58">
        <f t="shared" si="21"/>
        <v>446289</v>
      </c>
      <c r="S245" s="59">
        <f t="shared" si="22"/>
        <v>50851</v>
      </c>
      <c r="T245" s="58">
        <f t="shared" si="23"/>
        <v>48461</v>
      </c>
      <c r="U245" s="59">
        <f t="shared" si="24"/>
        <v>2312388.46</v>
      </c>
      <c r="V245" s="206"/>
      <c r="W245" s="210">
        <v>508.07</v>
      </c>
      <c r="X245" s="211">
        <v>446289</v>
      </c>
      <c r="Y245" s="212">
        <f t="shared" si="25"/>
        <v>518.23</v>
      </c>
      <c r="Z245" s="213">
        <v>57.89</v>
      </c>
      <c r="AA245" s="58">
        <v>50851</v>
      </c>
      <c r="AB245" s="212">
        <f t="shared" si="26"/>
        <v>59.05</v>
      </c>
      <c r="AC245" s="214">
        <v>55.17</v>
      </c>
      <c r="AD245" s="213">
        <v>48461</v>
      </c>
      <c r="AE245" s="212">
        <f t="shared" si="27"/>
        <v>56.27</v>
      </c>
    </row>
    <row r="246" spans="1:31" s="51" customFormat="1" ht="11.5" x14ac:dyDescent="0.25">
      <c r="A246" s="51">
        <f>'FY2016 RPDC '!A242</f>
        <v>240</v>
      </c>
      <c r="B246" s="51">
        <f>'FY2016 RPDC '!B242</f>
        <v>5319</v>
      </c>
      <c r="C246" s="51">
        <f>'FY2016 RPDC '!C242</f>
        <v>5160</v>
      </c>
      <c r="D246" s="60" t="str">
        <f>'FY2016 RPDC '!D242</f>
        <v>PCM</v>
      </c>
      <c r="E246" s="100">
        <f>'FY2016 RPDC '!J242</f>
        <v>1052</v>
      </c>
      <c r="F246" s="89">
        <f>'FY2016 RPDC '!K242</f>
        <v>6446</v>
      </c>
      <c r="G246" s="89">
        <f>'FY2016 RPDC '!L242</f>
        <v>6781192</v>
      </c>
      <c r="H246" s="89">
        <f>'FY2016 RPDC '!M242</f>
        <v>93400.270000000484</v>
      </c>
      <c r="I246" s="90">
        <f>'FY2016 RPDC '!N242</f>
        <v>6874592.2700000005</v>
      </c>
      <c r="J246" s="63">
        <v>-343089</v>
      </c>
      <c r="K246" s="62">
        <v>-41265</v>
      </c>
      <c r="L246" s="61">
        <v>117900</v>
      </c>
      <c r="M246" s="220">
        <v>0</v>
      </c>
      <c r="N246" s="61">
        <f>RealAuthFY10!N246</f>
        <v>751.4</v>
      </c>
      <c r="O246" s="220">
        <f>RealAuthFY10!O246</f>
        <v>0</v>
      </c>
      <c r="P246" s="63">
        <v>0</v>
      </c>
      <c r="Q246" s="63">
        <v>0</v>
      </c>
      <c r="R246" s="62">
        <f t="shared" si="21"/>
        <v>678298.04</v>
      </c>
      <c r="S246" s="63">
        <f t="shared" si="22"/>
        <v>68863.920000000013</v>
      </c>
      <c r="T246" s="62">
        <f t="shared" si="23"/>
        <v>65970.92</v>
      </c>
      <c r="U246" s="63">
        <f t="shared" si="24"/>
        <v>7422022.5500000007</v>
      </c>
      <c r="V246" s="221"/>
      <c r="W246" s="222">
        <v>632.13</v>
      </c>
      <c r="X246" s="223">
        <v>144252</v>
      </c>
      <c r="Y246" s="224">
        <f t="shared" si="25"/>
        <v>644.77</v>
      </c>
      <c r="Z246" s="225">
        <v>64.180000000000007</v>
      </c>
      <c r="AA246" s="62">
        <v>14646</v>
      </c>
      <c r="AB246" s="224">
        <f t="shared" si="26"/>
        <v>65.460000000000008</v>
      </c>
      <c r="AC246" s="226">
        <v>61.48</v>
      </c>
      <c r="AD246" s="225">
        <v>14030</v>
      </c>
      <c r="AE246" s="224">
        <f t="shared" si="27"/>
        <v>62.709999999999994</v>
      </c>
    </row>
    <row r="247" spans="1:31" s="51" customFormat="1" ht="11.5" x14ac:dyDescent="0.25">
      <c r="A247" s="51">
        <f>'FY2016 RPDC '!A243</f>
        <v>241</v>
      </c>
      <c r="B247" s="51">
        <f>'FY2016 RPDC '!B243</f>
        <v>5163</v>
      </c>
      <c r="C247" s="51">
        <f>'FY2016 RPDC '!C243</f>
        <v>5163</v>
      </c>
      <c r="D247" s="56" t="str">
        <f>'FY2016 RPDC '!D243</f>
        <v>PEKIN</v>
      </c>
      <c r="E247" s="97">
        <f>'FY2016 RPDC '!J243</f>
        <v>636.9</v>
      </c>
      <c r="F247" s="87">
        <f>'FY2016 RPDC '!K243</f>
        <v>6446</v>
      </c>
      <c r="G247" s="87">
        <f>'FY2016 RPDC '!L243</f>
        <v>4105457.4</v>
      </c>
      <c r="H247" s="87">
        <f>'FY2016 RPDC '!M243</f>
        <v>0</v>
      </c>
      <c r="I247" s="88">
        <f>'FY2016 RPDC '!N243</f>
        <v>4105457.4</v>
      </c>
      <c r="J247" s="59">
        <v>-352980</v>
      </c>
      <c r="K247" s="58">
        <v>-11766</v>
      </c>
      <c r="L247" s="57">
        <v>70596</v>
      </c>
      <c r="M247" s="201">
        <v>100011</v>
      </c>
      <c r="N247" s="57">
        <f>RealAuthFY10!N247</f>
        <v>36972.879999999997</v>
      </c>
      <c r="O247" s="201">
        <f>RealAuthFY10!O247</f>
        <v>62871.200000000004</v>
      </c>
      <c r="P247" s="59">
        <v>0</v>
      </c>
      <c r="Q247" s="59">
        <v>10589.4</v>
      </c>
      <c r="R247" s="58">
        <f t="shared" si="21"/>
        <v>419010.141</v>
      </c>
      <c r="S247" s="59">
        <f t="shared" si="22"/>
        <v>46487.331000000006</v>
      </c>
      <c r="T247" s="58">
        <f t="shared" si="23"/>
        <v>29322.876</v>
      </c>
      <c r="U247" s="59">
        <f t="shared" si="24"/>
        <v>4516572.2280000001</v>
      </c>
      <c r="V247" s="206"/>
      <c r="W247" s="210">
        <v>644.99</v>
      </c>
      <c r="X247" s="211">
        <v>138673</v>
      </c>
      <c r="Y247" s="212">
        <f t="shared" si="25"/>
        <v>657.89</v>
      </c>
      <c r="Z247" s="213">
        <v>71.56</v>
      </c>
      <c r="AA247" s="58">
        <v>15385</v>
      </c>
      <c r="AB247" s="212">
        <f t="shared" si="26"/>
        <v>72.990000000000009</v>
      </c>
      <c r="AC247" s="214">
        <v>45.14</v>
      </c>
      <c r="AD247" s="213">
        <v>9705</v>
      </c>
      <c r="AE247" s="212">
        <f t="shared" si="27"/>
        <v>46.04</v>
      </c>
    </row>
    <row r="248" spans="1:31" s="51" customFormat="1" ht="11.5" x14ac:dyDescent="0.25">
      <c r="A248" s="51">
        <f>'FY2016 RPDC '!A244</f>
        <v>242</v>
      </c>
      <c r="B248" s="51">
        <f>'FY2016 RPDC '!B244</f>
        <v>5166</v>
      </c>
      <c r="C248" s="51">
        <f>'FY2016 RPDC '!C244</f>
        <v>5166</v>
      </c>
      <c r="D248" s="56" t="str">
        <f>'FY2016 RPDC '!D244</f>
        <v>PELLA</v>
      </c>
      <c r="E248" s="97">
        <f>'FY2016 RPDC '!J244</f>
        <v>2112.4</v>
      </c>
      <c r="F248" s="87">
        <f>'FY2016 RPDC '!K244</f>
        <v>6446</v>
      </c>
      <c r="G248" s="87">
        <f>'FY2016 RPDC '!L244</f>
        <v>13616530.4</v>
      </c>
      <c r="H248" s="87">
        <f>'FY2016 RPDC '!M244</f>
        <v>90861.349999999627</v>
      </c>
      <c r="I248" s="88">
        <f>'FY2016 RPDC '!N244</f>
        <v>13707391.75</v>
      </c>
      <c r="J248" s="59">
        <v>-239381.99999999997</v>
      </c>
      <c r="K248" s="58">
        <v>-23760</v>
      </c>
      <c r="L248" s="57">
        <v>184734</v>
      </c>
      <c r="M248" s="201">
        <v>0</v>
      </c>
      <c r="N248" s="57">
        <f>RealAuthFY10!N248</f>
        <v>62618.75</v>
      </c>
      <c r="O248" s="201">
        <f>RealAuthFY10!O248</f>
        <v>0</v>
      </c>
      <c r="P248" s="59">
        <v>5227.2</v>
      </c>
      <c r="Q248" s="59">
        <v>0</v>
      </c>
      <c r="R248" s="58">
        <f t="shared" si="21"/>
        <v>1071852.8840000001</v>
      </c>
      <c r="S248" s="59">
        <f t="shared" si="22"/>
        <v>121885.48000000001</v>
      </c>
      <c r="T248" s="58">
        <f t="shared" si="23"/>
        <v>111323.48000000001</v>
      </c>
      <c r="U248" s="59">
        <f t="shared" si="24"/>
        <v>15001891.544</v>
      </c>
      <c r="V248" s="206"/>
      <c r="W248" s="210">
        <v>497.46</v>
      </c>
      <c r="X248" s="211">
        <v>488207</v>
      </c>
      <c r="Y248" s="212">
        <f t="shared" si="25"/>
        <v>507.40999999999997</v>
      </c>
      <c r="Z248" s="213">
        <v>56.57</v>
      </c>
      <c r="AA248" s="58">
        <v>55518</v>
      </c>
      <c r="AB248" s="212">
        <f t="shared" si="26"/>
        <v>57.7</v>
      </c>
      <c r="AC248" s="214">
        <v>51.67</v>
      </c>
      <c r="AD248" s="213">
        <v>50709</v>
      </c>
      <c r="AE248" s="212">
        <f t="shared" si="27"/>
        <v>52.7</v>
      </c>
    </row>
    <row r="249" spans="1:31" s="51" customFormat="1" ht="11.5" x14ac:dyDescent="0.25">
      <c r="A249" s="51">
        <f>'FY2016 RPDC '!A245</f>
        <v>243</v>
      </c>
      <c r="B249" s="51">
        <f>'FY2016 RPDC '!B245</f>
        <v>5184</v>
      </c>
      <c r="C249" s="51">
        <f>'FY2016 RPDC '!C245</f>
        <v>5184</v>
      </c>
      <c r="D249" s="56" t="str">
        <f>'FY2016 RPDC '!D245</f>
        <v>PERRY</v>
      </c>
      <c r="E249" s="97">
        <f>'FY2016 RPDC '!J245</f>
        <v>1833.5</v>
      </c>
      <c r="F249" s="87">
        <f>'FY2016 RPDC '!K245</f>
        <v>6447</v>
      </c>
      <c r="G249" s="87">
        <f>'FY2016 RPDC '!L245</f>
        <v>11820574.5</v>
      </c>
      <c r="H249" s="87">
        <f>'FY2016 RPDC '!M245</f>
        <v>0</v>
      </c>
      <c r="I249" s="88">
        <f>'FY2016 RPDC '!N245</f>
        <v>11820574.5</v>
      </c>
      <c r="J249" s="59">
        <v>-419457.89999999997</v>
      </c>
      <c r="K249" s="58">
        <v>-23532</v>
      </c>
      <c r="L249" s="57">
        <v>311799</v>
      </c>
      <c r="M249" s="201">
        <v>29415</v>
      </c>
      <c r="N249" s="57">
        <f>RealAuthFY10!N249</f>
        <v>92518.720000000001</v>
      </c>
      <c r="O249" s="201">
        <f>RealAuthFY10!O249</f>
        <v>0</v>
      </c>
      <c r="P249" s="59">
        <v>32356.5</v>
      </c>
      <c r="Q249" s="59">
        <v>427105.8</v>
      </c>
      <c r="R249" s="58">
        <f t="shared" si="21"/>
        <v>1177720</v>
      </c>
      <c r="S249" s="59">
        <f t="shared" si="22"/>
        <v>139098</v>
      </c>
      <c r="T249" s="58">
        <f t="shared" si="23"/>
        <v>155345</v>
      </c>
      <c r="U249" s="59">
        <f t="shared" si="24"/>
        <v>13742942.620000001</v>
      </c>
      <c r="V249" s="206"/>
      <c r="W249" s="210">
        <v>484.22</v>
      </c>
      <c r="X249" s="211">
        <v>1177720</v>
      </c>
      <c r="Y249" s="212">
        <f t="shared" si="25"/>
        <v>493.90000000000003</v>
      </c>
      <c r="Z249" s="213">
        <v>57.19</v>
      </c>
      <c r="AA249" s="58">
        <v>139098</v>
      </c>
      <c r="AB249" s="212">
        <f t="shared" si="26"/>
        <v>58.33</v>
      </c>
      <c r="AC249" s="214">
        <v>63.87</v>
      </c>
      <c r="AD249" s="213">
        <v>155345</v>
      </c>
      <c r="AE249" s="212">
        <f t="shared" si="27"/>
        <v>65.149999999999991</v>
      </c>
    </row>
    <row r="250" spans="1:31" s="51" customFormat="1" ht="11.5" x14ac:dyDescent="0.25">
      <c r="A250" s="51">
        <f>'FY2016 RPDC '!A246</f>
        <v>244</v>
      </c>
      <c r="B250" s="51">
        <f>'FY2016 RPDC '!B246</f>
        <v>5250</v>
      </c>
      <c r="C250" s="51">
        <f>'FY2016 RPDC '!C246</f>
        <v>5250</v>
      </c>
      <c r="D250" s="56" t="str">
        <f>'FY2016 RPDC '!D246</f>
        <v>PLEASANT VALLEY</v>
      </c>
      <c r="E250" s="97">
        <f>'FY2016 RPDC '!J246</f>
        <v>4386.1000000000004</v>
      </c>
      <c r="F250" s="87">
        <f>'FY2016 RPDC '!K246</f>
        <v>6579</v>
      </c>
      <c r="G250" s="87">
        <f>'FY2016 RPDC '!L246</f>
        <v>28856151.900000002</v>
      </c>
      <c r="H250" s="87">
        <f>'FY2016 RPDC '!M246</f>
        <v>0</v>
      </c>
      <c r="I250" s="88">
        <f>'FY2016 RPDC '!N246</f>
        <v>28856151.900000002</v>
      </c>
      <c r="J250" s="59">
        <v>-628304.4</v>
      </c>
      <c r="K250" s="58">
        <v>-100011</v>
      </c>
      <c r="L250" s="57">
        <v>478876.2</v>
      </c>
      <c r="M250" s="201">
        <v>41181</v>
      </c>
      <c r="N250" s="57">
        <f>RealAuthFY10!N250</f>
        <v>45855.6</v>
      </c>
      <c r="O250" s="201">
        <f>RealAuthFY10!O250</f>
        <v>0</v>
      </c>
      <c r="P250" s="59">
        <v>359804.27999999997</v>
      </c>
      <c r="Q250" s="59">
        <v>787145.4</v>
      </c>
      <c r="R250" s="58">
        <f t="shared" si="21"/>
        <v>2189817</v>
      </c>
      <c r="S250" s="59">
        <f t="shared" si="22"/>
        <v>248287</v>
      </c>
      <c r="T250" s="58">
        <f t="shared" si="23"/>
        <v>323168</v>
      </c>
      <c r="U250" s="59">
        <f t="shared" si="24"/>
        <v>32601970.980000004</v>
      </c>
      <c r="V250" s="206"/>
      <c r="W250" s="210">
        <v>476.97</v>
      </c>
      <c r="X250" s="211">
        <v>2189817</v>
      </c>
      <c r="Y250" s="212">
        <f t="shared" si="25"/>
        <v>486.51000000000005</v>
      </c>
      <c r="Z250" s="213">
        <v>54.08</v>
      </c>
      <c r="AA250" s="58">
        <v>248287</v>
      </c>
      <c r="AB250" s="212">
        <f t="shared" si="26"/>
        <v>55.16</v>
      </c>
      <c r="AC250" s="214">
        <v>70.39</v>
      </c>
      <c r="AD250" s="213">
        <v>323168</v>
      </c>
      <c r="AE250" s="212">
        <f t="shared" si="27"/>
        <v>71.8</v>
      </c>
    </row>
    <row r="251" spans="1:31" s="51" customFormat="1" ht="11.5" x14ac:dyDescent="0.25">
      <c r="A251" s="51">
        <f>'FY2016 RPDC '!A247</f>
        <v>245</v>
      </c>
      <c r="B251" s="51">
        <f>'FY2016 RPDC '!B247</f>
        <v>5256</v>
      </c>
      <c r="C251" s="51">
        <f>'FY2016 RPDC '!C247</f>
        <v>5256</v>
      </c>
      <c r="D251" s="60" t="str">
        <f>'FY2016 RPDC '!D247</f>
        <v>PLEASANTVILLE</v>
      </c>
      <c r="E251" s="100">
        <f>'FY2016 RPDC '!J247</f>
        <v>670.4</v>
      </c>
      <c r="F251" s="89">
        <f>'FY2016 RPDC '!K247</f>
        <v>6446</v>
      </c>
      <c r="G251" s="89">
        <f>'FY2016 RPDC '!L247</f>
        <v>4321398.3999999994</v>
      </c>
      <c r="H251" s="89">
        <f>'FY2016 RPDC '!M247</f>
        <v>0</v>
      </c>
      <c r="I251" s="90">
        <f>'FY2016 RPDC '!N247</f>
        <v>4321398.3999999994</v>
      </c>
      <c r="J251" s="63">
        <v>-385924.8</v>
      </c>
      <c r="K251" s="62">
        <v>0</v>
      </c>
      <c r="L251" s="61">
        <v>235320</v>
      </c>
      <c r="M251" s="220">
        <v>0</v>
      </c>
      <c r="N251" s="61">
        <f>RealAuthFY10!N251</f>
        <v>24110.239999999998</v>
      </c>
      <c r="O251" s="220">
        <f>RealAuthFY10!O251</f>
        <v>0</v>
      </c>
      <c r="P251" s="63">
        <v>0</v>
      </c>
      <c r="Q251" s="63">
        <v>0</v>
      </c>
      <c r="R251" s="62">
        <f t="shared" si="21"/>
        <v>397015</v>
      </c>
      <c r="S251" s="63">
        <f t="shared" si="22"/>
        <v>38260</v>
      </c>
      <c r="T251" s="62">
        <f t="shared" si="23"/>
        <v>40221</v>
      </c>
      <c r="U251" s="63">
        <f t="shared" si="24"/>
        <v>4670399.84</v>
      </c>
      <c r="V251" s="221"/>
      <c r="W251" s="222">
        <v>483.87</v>
      </c>
      <c r="X251" s="223">
        <v>397015</v>
      </c>
      <c r="Y251" s="224">
        <f t="shared" si="25"/>
        <v>493.55</v>
      </c>
      <c r="Z251" s="225">
        <v>46.63</v>
      </c>
      <c r="AA251" s="62">
        <v>38260</v>
      </c>
      <c r="AB251" s="224">
        <f t="shared" si="26"/>
        <v>47.56</v>
      </c>
      <c r="AC251" s="226">
        <v>49.02</v>
      </c>
      <c r="AD251" s="225">
        <v>40221</v>
      </c>
      <c r="AE251" s="224">
        <f t="shared" si="27"/>
        <v>50</v>
      </c>
    </row>
    <row r="252" spans="1:31" s="51" customFormat="1" ht="11.5" x14ac:dyDescent="0.25">
      <c r="A252" s="51">
        <f>'FY2016 RPDC '!A248</f>
        <v>246</v>
      </c>
      <c r="B252" s="51">
        <f>'FY2016 RPDC '!B248</f>
        <v>5283</v>
      </c>
      <c r="C252" s="51">
        <f>'FY2016 RPDC '!C248</f>
        <v>5283</v>
      </c>
      <c r="D252" s="56" t="str">
        <f>'FY2016 RPDC '!D248</f>
        <v>POCAHONTAS</v>
      </c>
      <c r="E252" s="97">
        <f>'FY2016 RPDC '!J248</f>
        <v>693.7</v>
      </c>
      <c r="F252" s="87">
        <f>'FY2016 RPDC '!K248</f>
        <v>6581</v>
      </c>
      <c r="G252" s="87">
        <f>'FY2016 RPDC '!L248</f>
        <v>4565239.7</v>
      </c>
      <c r="H252" s="87">
        <f>'FY2016 RPDC '!M248</f>
        <v>58544.339999999851</v>
      </c>
      <c r="I252" s="88">
        <f>'FY2016 RPDC '!N248</f>
        <v>4623784.04</v>
      </c>
      <c r="J252" s="59">
        <v>-326700</v>
      </c>
      <c r="K252" s="58">
        <v>-18150</v>
      </c>
      <c r="L252" s="57">
        <v>90750</v>
      </c>
      <c r="M252" s="201">
        <v>0</v>
      </c>
      <c r="N252" s="57">
        <f>RealAuthFY10!N252</f>
        <v>67718.350000000006</v>
      </c>
      <c r="O252" s="201">
        <f>RealAuthFY10!O252</f>
        <v>59350</v>
      </c>
      <c r="P252" s="59">
        <v>0</v>
      </c>
      <c r="Q252" s="59">
        <v>0</v>
      </c>
      <c r="R252" s="58">
        <f t="shared" si="21"/>
        <v>364615.65699999995</v>
      </c>
      <c r="S252" s="59">
        <f t="shared" si="22"/>
        <v>30994.516000000003</v>
      </c>
      <c r="T252" s="58">
        <f t="shared" si="23"/>
        <v>43619.856</v>
      </c>
      <c r="U252" s="59">
        <f t="shared" si="24"/>
        <v>4935982.4189999988</v>
      </c>
      <c r="V252" s="206"/>
      <c r="W252" s="210">
        <v>515.29999999999995</v>
      </c>
      <c r="X252" s="211">
        <v>100638</v>
      </c>
      <c r="Y252" s="212">
        <f t="shared" si="25"/>
        <v>525.6099999999999</v>
      </c>
      <c r="Z252" s="213">
        <v>43.8</v>
      </c>
      <c r="AA252" s="58">
        <v>8554</v>
      </c>
      <c r="AB252" s="212">
        <f t="shared" si="26"/>
        <v>44.68</v>
      </c>
      <c r="AC252" s="214">
        <v>61.65</v>
      </c>
      <c r="AD252" s="213">
        <v>12040</v>
      </c>
      <c r="AE252" s="212">
        <f t="shared" si="27"/>
        <v>62.879999999999995</v>
      </c>
    </row>
    <row r="253" spans="1:31" s="51" customFormat="1" ht="11.5" x14ac:dyDescent="0.25">
      <c r="A253" s="51">
        <f>'FY2016 RPDC '!A249</f>
        <v>247</v>
      </c>
      <c r="B253" s="51">
        <f>'FY2016 RPDC '!B249</f>
        <v>5310</v>
      </c>
      <c r="C253" s="51">
        <f>'FY2016 RPDC '!C249</f>
        <v>5310</v>
      </c>
      <c r="D253" s="56" t="str">
        <f>'FY2016 RPDC '!D249</f>
        <v>POSTVILLE</v>
      </c>
      <c r="E253" s="97">
        <f>'FY2016 RPDC '!J249</f>
        <v>658</v>
      </c>
      <c r="F253" s="87">
        <f>'FY2016 RPDC '!K249</f>
        <v>6459</v>
      </c>
      <c r="G253" s="87">
        <f>'FY2016 RPDC '!L249</f>
        <v>4250022</v>
      </c>
      <c r="H253" s="87">
        <f>'FY2016 RPDC '!M249</f>
        <v>0</v>
      </c>
      <c r="I253" s="88">
        <f>'FY2016 RPDC '!N249</f>
        <v>4250022</v>
      </c>
      <c r="J253" s="59">
        <v>-277089.3</v>
      </c>
      <c r="K253" s="58">
        <v>-41181</v>
      </c>
      <c r="L253" s="57">
        <v>300033</v>
      </c>
      <c r="M253" s="201">
        <v>0</v>
      </c>
      <c r="N253" s="57">
        <f>RealAuthFY10!N253</f>
        <v>0</v>
      </c>
      <c r="O253" s="201">
        <f>RealAuthFY10!O253</f>
        <v>0</v>
      </c>
      <c r="P253" s="59">
        <v>0</v>
      </c>
      <c r="Q253" s="59">
        <v>0</v>
      </c>
      <c r="R253" s="58">
        <f t="shared" si="21"/>
        <v>494719</v>
      </c>
      <c r="S253" s="59">
        <f t="shared" si="22"/>
        <v>52731</v>
      </c>
      <c r="T253" s="58">
        <f t="shared" si="23"/>
        <v>53418</v>
      </c>
      <c r="U253" s="59">
        <f t="shared" si="24"/>
        <v>4832652.7</v>
      </c>
      <c r="V253" s="206"/>
      <c r="W253" s="210">
        <v>482.7</v>
      </c>
      <c r="X253" s="211">
        <v>494719</v>
      </c>
      <c r="Y253" s="212">
        <f t="shared" si="25"/>
        <v>492.34999999999997</v>
      </c>
      <c r="Z253" s="213">
        <v>51.45</v>
      </c>
      <c r="AA253" s="58">
        <v>52731</v>
      </c>
      <c r="AB253" s="212">
        <f t="shared" si="26"/>
        <v>52.480000000000004</v>
      </c>
      <c r="AC253" s="214">
        <v>52.12</v>
      </c>
      <c r="AD253" s="213">
        <v>53418</v>
      </c>
      <c r="AE253" s="212">
        <f t="shared" si="27"/>
        <v>53.16</v>
      </c>
    </row>
    <row r="254" spans="1:31" s="51" customFormat="1" ht="11.5" x14ac:dyDescent="0.25">
      <c r="A254" s="51">
        <f>'FY2016 RPDC '!A250</f>
        <v>248</v>
      </c>
      <c r="B254" s="51">
        <f>'FY2016 RPDC '!B250</f>
        <v>5323</v>
      </c>
      <c r="C254" s="51">
        <f>'FY2016 RPDC '!C250</f>
        <v>5325</v>
      </c>
      <c r="D254" s="56" t="str">
        <f>'FY2016 RPDC '!D250</f>
        <v>PRAIRIE VALLEY</v>
      </c>
      <c r="E254" s="97">
        <f>'FY2016 RPDC '!J250</f>
        <v>583.4</v>
      </c>
      <c r="F254" s="87">
        <f>'FY2016 RPDC '!K250</f>
        <v>6566</v>
      </c>
      <c r="G254" s="87">
        <f>'FY2016 RPDC '!L250</f>
        <v>3830604.4</v>
      </c>
      <c r="H254" s="87">
        <f>'FY2016 RPDC '!M250</f>
        <v>0</v>
      </c>
      <c r="I254" s="88">
        <f>'FY2016 RPDC '!N250</f>
        <v>3830604.4</v>
      </c>
      <c r="J254" s="59">
        <v>-167077.19999999998</v>
      </c>
      <c r="K254" s="58">
        <v>0</v>
      </c>
      <c r="L254" s="57">
        <v>341214</v>
      </c>
      <c r="M254" s="201">
        <v>0</v>
      </c>
      <c r="N254" s="57">
        <f>RealAuthFY10!N254</f>
        <v>7671.4400000000005</v>
      </c>
      <c r="O254" s="201">
        <f>RealAuthFY10!O254</f>
        <v>0</v>
      </c>
      <c r="P254" s="59">
        <v>0</v>
      </c>
      <c r="Q254" s="59">
        <v>0</v>
      </c>
      <c r="R254" s="58">
        <f t="shared" si="21"/>
        <v>360126</v>
      </c>
      <c r="S254" s="59">
        <f t="shared" si="22"/>
        <v>40418</v>
      </c>
      <c r="T254" s="58">
        <f t="shared" si="23"/>
        <v>41284</v>
      </c>
      <c r="U254" s="59">
        <f t="shared" si="24"/>
        <v>4454240.6399999997</v>
      </c>
      <c r="V254" s="206"/>
      <c r="W254" s="210">
        <v>494.95</v>
      </c>
      <c r="X254" s="211">
        <v>360126</v>
      </c>
      <c r="Y254" s="212">
        <f t="shared" si="25"/>
        <v>504.84999999999997</v>
      </c>
      <c r="Z254" s="213">
        <v>55.55</v>
      </c>
      <c r="AA254" s="58">
        <v>40418</v>
      </c>
      <c r="AB254" s="212">
        <f t="shared" si="26"/>
        <v>56.66</v>
      </c>
      <c r="AC254" s="214">
        <v>56.74</v>
      </c>
      <c r="AD254" s="213">
        <v>41284</v>
      </c>
      <c r="AE254" s="212">
        <f t="shared" si="27"/>
        <v>57.870000000000005</v>
      </c>
    </row>
    <row r="255" spans="1:31" s="51" customFormat="1" ht="11.5" x14ac:dyDescent="0.25">
      <c r="A255" s="51">
        <f>'FY2016 RPDC '!A251</f>
        <v>249</v>
      </c>
      <c r="B255" s="51">
        <f>'FY2016 RPDC '!B251</f>
        <v>5328</v>
      </c>
      <c r="C255" s="51">
        <f>'FY2016 RPDC '!C251</f>
        <v>5328</v>
      </c>
      <c r="D255" s="56" t="str">
        <f>'FY2016 RPDC '!D251</f>
        <v>PRESCOTT</v>
      </c>
      <c r="E255" s="97">
        <f>'FY2016 RPDC '!J251</f>
        <v>89.4</v>
      </c>
      <c r="F255" s="87">
        <f>'FY2016 RPDC '!K251</f>
        <v>6621</v>
      </c>
      <c r="G255" s="87">
        <f>'FY2016 RPDC '!L251</f>
        <v>591917.4</v>
      </c>
      <c r="H255" s="87">
        <f>'FY2016 RPDC '!M251</f>
        <v>0</v>
      </c>
      <c r="I255" s="88">
        <f>'FY2016 RPDC '!N251</f>
        <v>591917.4</v>
      </c>
      <c r="J255" s="59">
        <v>-152958</v>
      </c>
      <c r="K255" s="58">
        <v>-35298</v>
      </c>
      <c r="L255" s="57">
        <v>495348.60000000003</v>
      </c>
      <c r="M255" s="201">
        <v>11766</v>
      </c>
      <c r="N255" s="57">
        <f>RealAuthFY10!N255</f>
        <v>146391.84</v>
      </c>
      <c r="O255" s="201">
        <f>RealAuthFY10!O255</f>
        <v>0</v>
      </c>
      <c r="P255" s="59">
        <v>25885.200000000001</v>
      </c>
      <c r="Q255" s="59">
        <v>0</v>
      </c>
      <c r="R255" s="58">
        <f t="shared" si="21"/>
        <v>1033244</v>
      </c>
      <c r="S255" s="59">
        <f t="shared" si="22"/>
        <v>109968</v>
      </c>
      <c r="T255" s="58">
        <f t="shared" si="23"/>
        <v>118105</v>
      </c>
      <c r="U255" s="59">
        <f t="shared" si="24"/>
        <v>2344370.04</v>
      </c>
      <c r="V255" s="206"/>
      <c r="W255" s="210">
        <v>468.57</v>
      </c>
      <c r="X255" s="211">
        <v>1033244</v>
      </c>
      <c r="Y255" s="212">
        <f t="shared" si="25"/>
        <v>477.94</v>
      </c>
      <c r="Z255" s="213">
        <v>49.87</v>
      </c>
      <c r="AA255" s="58">
        <v>109968</v>
      </c>
      <c r="AB255" s="212">
        <f t="shared" si="26"/>
        <v>50.87</v>
      </c>
      <c r="AC255" s="214">
        <v>53.56</v>
      </c>
      <c r="AD255" s="213">
        <v>118105</v>
      </c>
      <c r="AE255" s="212">
        <f t="shared" si="27"/>
        <v>54.63</v>
      </c>
    </row>
    <row r="256" spans="1:31" s="51" customFormat="1" ht="11.5" x14ac:dyDescent="0.25">
      <c r="A256" s="51" t="e">
        <f>'FY2016 RPDC '!#REF!</f>
        <v>#REF!</v>
      </c>
      <c r="B256" s="51" t="e">
        <f>'FY2016 RPDC '!#REF!</f>
        <v>#REF!</v>
      </c>
      <c r="C256" s="51" t="e">
        <f>'FY2016 RPDC '!#REF!</f>
        <v>#REF!</v>
      </c>
      <c r="D256" s="60" t="e">
        <f>'FY2016 RPDC '!#REF!</f>
        <v>#REF!</v>
      </c>
      <c r="E256" s="100" t="e">
        <f>'FY2016 RPDC '!#REF!</f>
        <v>#REF!</v>
      </c>
      <c r="F256" s="89" t="e">
        <f>'FY2016 RPDC '!#REF!</f>
        <v>#REF!</v>
      </c>
      <c r="G256" s="89" t="e">
        <f>'FY2016 RPDC '!#REF!</f>
        <v>#REF!</v>
      </c>
      <c r="H256" s="89" t="e">
        <f>'FY2016 RPDC '!#REF!</f>
        <v>#REF!</v>
      </c>
      <c r="I256" s="90" t="e">
        <f>'FY2016 RPDC '!#REF!</f>
        <v>#REF!</v>
      </c>
      <c r="J256" s="63">
        <v>-428943.60000000003</v>
      </c>
      <c r="K256" s="62">
        <v>-82376</v>
      </c>
      <c r="L256" s="61">
        <v>182404</v>
      </c>
      <c r="M256" s="220">
        <v>17652</v>
      </c>
      <c r="N256" s="61">
        <f>RealAuthFY10!N256</f>
        <v>0</v>
      </c>
      <c r="O256" s="220">
        <f>RealAuthFY10!O256</f>
        <v>0</v>
      </c>
      <c r="P256" s="63">
        <v>220061.6</v>
      </c>
      <c r="Q256" s="63">
        <v>328327.2</v>
      </c>
      <c r="R256" s="62" t="e">
        <f t="shared" si="21"/>
        <v>#REF!</v>
      </c>
      <c r="S256" s="63" t="e">
        <f t="shared" si="22"/>
        <v>#REF!</v>
      </c>
      <c r="T256" s="62" t="e">
        <f t="shared" si="23"/>
        <v>#REF!</v>
      </c>
      <c r="U256" s="63" t="e">
        <f t="shared" si="24"/>
        <v>#REF!</v>
      </c>
      <c r="V256" s="221"/>
      <c r="W256" s="222">
        <v>509.03</v>
      </c>
      <c r="X256" s="223">
        <v>929438</v>
      </c>
      <c r="Y256" s="224">
        <f t="shared" si="25"/>
        <v>519.20999999999992</v>
      </c>
      <c r="Z256" s="225">
        <v>55</v>
      </c>
      <c r="AA256" s="62">
        <v>100425</v>
      </c>
      <c r="AB256" s="224">
        <f t="shared" si="26"/>
        <v>56.1</v>
      </c>
      <c r="AC256" s="226">
        <v>77.489999999999995</v>
      </c>
      <c r="AD256" s="225">
        <v>141489</v>
      </c>
      <c r="AE256" s="224">
        <f t="shared" si="27"/>
        <v>79.039999999999992</v>
      </c>
    </row>
    <row r="257" spans="1:31" s="51" customFormat="1" ht="11.5" x14ac:dyDescent="0.25">
      <c r="A257" s="51">
        <f>'FY2016 RPDC '!A252</f>
        <v>251</v>
      </c>
      <c r="B257" s="51">
        <f>'FY2016 RPDC '!B252</f>
        <v>5463</v>
      </c>
      <c r="C257" s="51">
        <f>'FY2016 RPDC '!C252</f>
        <v>5463</v>
      </c>
      <c r="D257" s="56" t="str">
        <f>'FY2016 RPDC '!D252</f>
        <v>RED OAK</v>
      </c>
      <c r="E257" s="97">
        <f>'FY2016 RPDC '!J252</f>
        <v>1129</v>
      </c>
      <c r="F257" s="87">
        <f>'FY2016 RPDC '!K252</f>
        <v>6446</v>
      </c>
      <c r="G257" s="87">
        <f>'FY2016 RPDC '!L252</f>
        <v>7277534</v>
      </c>
      <c r="H257" s="87">
        <f>'FY2016 RPDC '!M252</f>
        <v>222664.38999999966</v>
      </c>
      <c r="I257" s="88">
        <f>'FY2016 RPDC '!N252</f>
        <v>7500198.3899999997</v>
      </c>
      <c r="J257" s="59">
        <v>-1734412.8</v>
      </c>
      <c r="K257" s="58">
        <v>-42112</v>
      </c>
      <c r="L257" s="57">
        <v>1722982.3999999999</v>
      </c>
      <c r="M257" s="201">
        <v>12032</v>
      </c>
      <c r="N257" s="57">
        <f>RealAuthFY10!N257</f>
        <v>26436.480000000003</v>
      </c>
      <c r="O257" s="201">
        <f>RealAuthFY10!O257</f>
        <v>0</v>
      </c>
      <c r="P257" s="59">
        <v>18529.28</v>
      </c>
      <c r="Q257" s="59">
        <v>411494.40000000002</v>
      </c>
      <c r="R257" s="58">
        <f t="shared" si="21"/>
        <v>1641990</v>
      </c>
      <c r="S257" s="59">
        <f t="shared" si="22"/>
        <v>190083</v>
      </c>
      <c r="T257" s="58">
        <f t="shared" si="23"/>
        <v>166973</v>
      </c>
      <c r="U257" s="59">
        <f t="shared" si="24"/>
        <v>9914194.1500000022</v>
      </c>
      <c r="V257" s="206"/>
      <c r="W257" s="210">
        <v>457.57</v>
      </c>
      <c r="X257" s="211">
        <v>1641990</v>
      </c>
      <c r="Y257" s="212">
        <f t="shared" si="25"/>
        <v>466.71999999999997</v>
      </c>
      <c r="Z257" s="213">
        <v>52.97</v>
      </c>
      <c r="AA257" s="58">
        <v>190083</v>
      </c>
      <c r="AB257" s="212">
        <f t="shared" si="26"/>
        <v>54.03</v>
      </c>
      <c r="AC257" s="214">
        <v>46.53</v>
      </c>
      <c r="AD257" s="213">
        <v>166973</v>
      </c>
      <c r="AE257" s="212">
        <f t="shared" si="27"/>
        <v>47.46</v>
      </c>
    </row>
    <row r="258" spans="1:31" s="51" customFormat="1" ht="11.5" x14ac:dyDescent="0.25">
      <c r="A258" s="51">
        <f>'FY2016 RPDC '!A253</f>
        <v>252</v>
      </c>
      <c r="B258" s="51">
        <f>'FY2016 RPDC '!B253</f>
        <v>5486</v>
      </c>
      <c r="C258" s="51">
        <f>'FY2016 RPDC '!C253</f>
        <v>5486</v>
      </c>
      <c r="D258" s="56" t="str">
        <f>'FY2016 RPDC '!D253</f>
        <v>REMSEN-UNION</v>
      </c>
      <c r="E258" s="97">
        <f>'FY2016 RPDC '!J253</f>
        <v>379</v>
      </c>
      <c r="F258" s="87">
        <f>'FY2016 RPDC '!K253</f>
        <v>6467</v>
      </c>
      <c r="G258" s="87">
        <f>'FY2016 RPDC '!L253</f>
        <v>2450993</v>
      </c>
      <c r="H258" s="87">
        <f>'FY2016 RPDC '!M253</f>
        <v>56460.270000000019</v>
      </c>
      <c r="I258" s="88">
        <f>'FY2016 RPDC '!N253</f>
        <v>2507453.27</v>
      </c>
      <c r="J258" s="59">
        <v>-154722.9</v>
      </c>
      <c r="K258" s="58">
        <v>-29415</v>
      </c>
      <c r="L258" s="57">
        <v>252969</v>
      </c>
      <c r="M258" s="201">
        <v>0</v>
      </c>
      <c r="N258" s="57">
        <f>RealAuthFY10!N258</f>
        <v>2422.56</v>
      </c>
      <c r="O258" s="201">
        <f>RealAuthFY10!O258</f>
        <v>0</v>
      </c>
      <c r="P258" s="59">
        <v>0</v>
      </c>
      <c r="Q258" s="59">
        <v>120013.2</v>
      </c>
      <c r="R258" s="58">
        <f t="shared" si="21"/>
        <v>338269</v>
      </c>
      <c r="S258" s="59">
        <f t="shared" si="22"/>
        <v>35118</v>
      </c>
      <c r="T258" s="58">
        <f t="shared" si="23"/>
        <v>45170</v>
      </c>
      <c r="U258" s="59">
        <f t="shared" si="24"/>
        <v>3117277.1300000004</v>
      </c>
      <c r="V258" s="206"/>
      <c r="W258" s="210">
        <v>496.36</v>
      </c>
      <c r="X258" s="211">
        <v>338269</v>
      </c>
      <c r="Y258" s="212">
        <f t="shared" si="25"/>
        <v>506.29</v>
      </c>
      <c r="Z258" s="213">
        <v>51.53</v>
      </c>
      <c r="AA258" s="58">
        <v>35118</v>
      </c>
      <c r="AB258" s="212">
        <f t="shared" si="26"/>
        <v>52.56</v>
      </c>
      <c r="AC258" s="214">
        <v>66.28</v>
      </c>
      <c r="AD258" s="213">
        <v>45170</v>
      </c>
      <c r="AE258" s="212">
        <f t="shared" si="27"/>
        <v>67.61</v>
      </c>
    </row>
    <row r="259" spans="1:31" s="51" customFormat="1" ht="11.5" x14ac:dyDescent="0.25">
      <c r="A259" s="51">
        <f>'FY2016 RPDC '!A254</f>
        <v>253</v>
      </c>
      <c r="B259" s="51">
        <f>'FY2016 RPDC '!B254</f>
        <v>5508</v>
      </c>
      <c r="C259" s="51">
        <f>'FY2016 RPDC '!C254</f>
        <v>5508</v>
      </c>
      <c r="D259" s="56" t="str">
        <f>'FY2016 RPDC '!D254</f>
        <v>RICEVILLE</v>
      </c>
      <c r="E259" s="97">
        <f>'FY2016 RPDC '!J254</f>
        <v>306.10000000000002</v>
      </c>
      <c r="F259" s="87">
        <f>'FY2016 RPDC '!K254</f>
        <v>6446</v>
      </c>
      <c r="G259" s="87">
        <f>'FY2016 RPDC '!L254</f>
        <v>1973120.6</v>
      </c>
      <c r="H259" s="87">
        <f>'FY2016 RPDC '!M254</f>
        <v>0</v>
      </c>
      <c r="I259" s="88">
        <f>'FY2016 RPDC '!N254</f>
        <v>1973120.6</v>
      </c>
      <c r="J259" s="59">
        <v>-175537</v>
      </c>
      <c r="K259" s="58">
        <v>-478187</v>
      </c>
      <c r="L259" s="57">
        <v>297807.60000000003</v>
      </c>
      <c r="M259" s="201">
        <v>315966.60000000003</v>
      </c>
      <c r="N259" s="57">
        <f>RealAuthFY10!N259</f>
        <v>79509.820000000007</v>
      </c>
      <c r="O259" s="201">
        <f>RealAuthFY10!O259</f>
        <v>0</v>
      </c>
      <c r="P259" s="59">
        <v>3994.98</v>
      </c>
      <c r="Q259" s="59">
        <v>119849.40000000001</v>
      </c>
      <c r="R259" s="58">
        <f t="shared" si="21"/>
        <v>326429</v>
      </c>
      <c r="S259" s="59">
        <f t="shared" si="22"/>
        <v>42753</v>
      </c>
      <c r="T259" s="58">
        <f t="shared" si="23"/>
        <v>27953</v>
      </c>
      <c r="U259" s="59">
        <f t="shared" si="24"/>
        <v>2533660.0000000005</v>
      </c>
      <c r="V259" s="206"/>
      <c r="W259" s="210">
        <v>593.94000000000005</v>
      </c>
      <c r="X259" s="211">
        <v>326429</v>
      </c>
      <c r="Y259" s="212">
        <f t="shared" si="25"/>
        <v>605.82000000000005</v>
      </c>
      <c r="Z259" s="213">
        <v>77.790000000000006</v>
      </c>
      <c r="AA259" s="58">
        <v>42753</v>
      </c>
      <c r="AB259" s="212">
        <f t="shared" si="26"/>
        <v>79.350000000000009</v>
      </c>
      <c r="AC259" s="214">
        <v>50.86</v>
      </c>
      <c r="AD259" s="213">
        <v>27953</v>
      </c>
      <c r="AE259" s="212">
        <f t="shared" si="27"/>
        <v>51.88</v>
      </c>
    </row>
    <row r="260" spans="1:31" s="51" customFormat="1" ht="11.5" x14ac:dyDescent="0.25">
      <c r="A260" s="51">
        <f>'FY2016 RPDC '!A255</f>
        <v>254</v>
      </c>
      <c r="B260" s="51">
        <f>'FY2016 RPDC '!B255</f>
        <v>1975</v>
      </c>
      <c r="C260" s="51">
        <f>'FY2016 RPDC '!C255</f>
        <v>1975</v>
      </c>
      <c r="D260" s="56" t="str">
        <f>'FY2016 RPDC '!D255</f>
        <v>RIVER VALLEY</v>
      </c>
      <c r="E260" s="97">
        <f>'FY2016 RPDC '!J255</f>
        <v>411</v>
      </c>
      <c r="F260" s="87">
        <f>'FY2016 RPDC '!K255</f>
        <v>6455</v>
      </c>
      <c r="G260" s="87">
        <f>'FY2016 RPDC '!L255</f>
        <v>2653005</v>
      </c>
      <c r="H260" s="87">
        <f>'FY2016 RPDC '!M255</f>
        <v>64147.5</v>
      </c>
      <c r="I260" s="88">
        <f>'FY2016 RPDC '!N255</f>
        <v>2717152.5</v>
      </c>
      <c r="J260" s="59">
        <v>-304414.2</v>
      </c>
      <c r="K260" s="58">
        <v>-303820.79999999999</v>
      </c>
      <c r="L260" s="57">
        <v>59340</v>
      </c>
      <c r="M260" s="201">
        <v>462852</v>
      </c>
      <c r="N260" s="57">
        <f>RealAuthFY10!N260</f>
        <v>43060.6</v>
      </c>
      <c r="O260" s="201">
        <f>RealAuthFY10!O260</f>
        <v>0</v>
      </c>
      <c r="P260" s="59">
        <v>2610.96</v>
      </c>
      <c r="Q260" s="59">
        <v>0</v>
      </c>
      <c r="R260" s="58">
        <f t="shared" si="21"/>
        <v>256718.82</v>
      </c>
      <c r="S260" s="59">
        <f t="shared" si="22"/>
        <v>30089.309999999998</v>
      </c>
      <c r="T260" s="58">
        <f t="shared" si="23"/>
        <v>23616.06</v>
      </c>
      <c r="U260" s="59">
        <f t="shared" si="24"/>
        <v>2987205.25</v>
      </c>
      <c r="V260" s="206"/>
      <c r="W260" s="210">
        <v>612.37</v>
      </c>
      <c r="X260" s="211">
        <v>129394</v>
      </c>
      <c r="Y260" s="212">
        <f t="shared" si="25"/>
        <v>624.62</v>
      </c>
      <c r="Z260" s="213">
        <v>71.77</v>
      </c>
      <c r="AA260" s="58">
        <v>15165</v>
      </c>
      <c r="AB260" s="212">
        <f t="shared" si="26"/>
        <v>73.209999999999994</v>
      </c>
      <c r="AC260" s="214">
        <v>56.33</v>
      </c>
      <c r="AD260" s="213">
        <v>11903</v>
      </c>
      <c r="AE260" s="212">
        <f t="shared" si="27"/>
        <v>57.46</v>
      </c>
    </row>
    <row r="261" spans="1:31" s="51" customFormat="1" ht="11.5" x14ac:dyDescent="0.25">
      <c r="A261" s="51">
        <f>'FY2016 RPDC '!A256</f>
        <v>255</v>
      </c>
      <c r="B261" s="51">
        <f>'FY2016 RPDC '!B256</f>
        <v>4824</v>
      </c>
      <c r="C261" s="51">
        <f>'FY2016 RPDC '!C256</f>
        <v>5510</v>
      </c>
      <c r="D261" s="60" t="str">
        <f>'FY2016 RPDC '!D256</f>
        <v>RIVERSIDE</v>
      </c>
      <c r="E261" s="100">
        <f>'FY2016 RPDC '!J256</f>
        <v>684.1</v>
      </c>
      <c r="F261" s="89">
        <f>'FY2016 RPDC '!K256</f>
        <v>6446</v>
      </c>
      <c r="G261" s="89">
        <f>'FY2016 RPDC '!L256</f>
        <v>4409708.6000000006</v>
      </c>
      <c r="H261" s="89">
        <f>'FY2016 RPDC '!M256</f>
        <v>174638.97999999952</v>
      </c>
      <c r="I261" s="90">
        <f>'FY2016 RPDC '!N256</f>
        <v>4584347.58</v>
      </c>
      <c r="J261" s="63">
        <v>-141504</v>
      </c>
      <c r="K261" s="62">
        <v>-41272</v>
      </c>
      <c r="L261" s="61">
        <v>94336</v>
      </c>
      <c r="M261" s="220">
        <v>0</v>
      </c>
      <c r="N261" s="61">
        <f>RealAuthFY10!N261</f>
        <v>8440.26</v>
      </c>
      <c r="O261" s="220">
        <f>RealAuthFY10!O261</f>
        <v>0</v>
      </c>
      <c r="P261" s="63">
        <v>118037.92</v>
      </c>
      <c r="Q261" s="63">
        <v>0</v>
      </c>
      <c r="R261" s="62">
        <f t="shared" si="21"/>
        <v>360103.39900000009</v>
      </c>
      <c r="S261" s="63">
        <f t="shared" si="22"/>
        <v>34601.778000000006</v>
      </c>
      <c r="T261" s="62">
        <f t="shared" si="23"/>
        <v>56930.802000000003</v>
      </c>
      <c r="U261" s="63">
        <f t="shared" si="24"/>
        <v>5074021.7390000001</v>
      </c>
      <c r="V261" s="221"/>
      <c r="W261" s="222">
        <v>516.07000000000005</v>
      </c>
      <c r="X261" s="223">
        <v>311861</v>
      </c>
      <c r="Y261" s="224">
        <f t="shared" si="25"/>
        <v>526.3900000000001</v>
      </c>
      <c r="Z261" s="225">
        <v>49.59</v>
      </c>
      <c r="AA261" s="62">
        <v>29967</v>
      </c>
      <c r="AB261" s="224">
        <f t="shared" si="26"/>
        <v>50.580000000000005</v>
      </c>
      <c r="AC261" s="226">
        <v>81.59</v>
      </c>
      <c r="AD261" s="225">
        <v>49305</v>
      </c>
      <c r="AE261" s="224">
        <f t="shared" si="27"/>
        <v>83.22</v>
      </c>
    </row>
    <row r="262" spans="1:31" s="51" customFormat="1" ht="11.5" x14ac:dyDescent="0.25">
      <c r="A262" s="51">
        <f>'FY2016 RPDC '!A257</f>
        <v>256</v>
      </c>
      <c r="B262" s="51">
        <f>'FY2016 RPDC '!B257</f>
        <v>5607</v>
      </c>
      <c r="C262" s="51">
        <f>'FY2016 RPDC '!C257</f>
        <v>5607</v>
      </c>
      <c r="D262" s="56" t="str">
        <f>'FY2016 RPDC '!D257</f>
        <v>ROCK VALLEY</v>
      </c>
      <c r="E262" s="97">
        <f>'FY2016 RPDC '!J257</f>
        <v>711.6</v>
      </c>
      <c r="F262" s="87">
        <f>'FY2016 RPDC '!K257</f>
        <v>6487</v>
      </c>
      <c r="G262" s="87">
        <f>'FY2016 RPDC '!L257</f>
        <v>4616149.2</v>
      </c>
      <c r="H262" s="87">
        <f>'FY2016 RPDC '!M257</f>
        <v>0</v>
      </c>
      <c r="I262" s="88">
        <f>'FY2016 RPDC '!N257</f>
        <v>4616149.2</v>
      </c>
      <c r="J262" s="59">
        <v>-252126</v>
      </c>
      <c r="K262" s="58">
        <v>-48024</v>
      </c>
      <c r="L262" s="57">
        <v>534267</v>
      </c>
      <c r="M262" s="201">
        <v>24012</v>
      </c>
      <c r="N262" s="57">
        <f>RealAuthFY10!N262</f>
        <v>59939.839999999997</v>
      </c>
      <c r="O262" s="201">
        <f>RealAuthFY10!O262</f>
        <v>0</v>
      </c>
      <c r="P262" s="59">
        <v>0</v>
      </c>
      <c r="Q262" s="59">
        <v>0</v>
      </c>
      <c r="R262" s="58">
        <f t="shared" si="21"/>
        <v>405234.85199999996</v>
      </c>
      <c r="S262" s="59">
        <f t="shared" si="22"/>
        <v>49079.052000000003</v>
      </c>
      <c r="T262" s="58">
        <f t="shared" si="23"/>
        <v>41756.688000000002</v>
      </c>
      <c r="U262" s="59">
        <f t="shared" si="24"/>
        <v>5430288.6320000002</v>
      </c>
      <c r="V262" s="206"/>
      <c r="W262" s="210">
        <v>558.29999999999995</v>
      </c>
      <c r="X262" s="211">
        <v>377411</v>
      </c>
      <c r="Y262" s="212">
        <f t="shared" si="25"/>
        <v>569.46999999999991</v>
      </c>
      <c r="Z262" s="213">
        <v>67.62</v>
      </c>
      <c r="AA262" s="58">
        <v>45711</v>
      </c>
      <c r="AB262" s="212">
        <f t="shared" si="26"/>
        <v>68.97</v>
      </c>
      <c r="AC262" s="214">
        <v>57.53</v>
      </c>
      <c r="AD262" s="213">
        <v>38890</v>
      </c>
      <c r="AE262" s="212">
        <f t="shared" si="27"/>
        <v>58.68</v>
      </c>
    </row>
    <row r="263" spans="1:31" s="51" customFormat="1" ht="11.5" x14ac:dyDescent="0.25">
      <c r="A263" s="51" t="e">
        <f>'FY2016 RPDC '!#REF!</f>
        <v>#REF!</v>
      </c>
      <c r="B263" s="51" t="e">
        <f>'FY2016 RPDC '!#REF!</f>
        <v>#REF!</v>
      </c>
      <c r="C263" s="51" t="e">
        <f>'FY2016 RPDC '!#REF!</f>
        <v>#REF!</v>
      </c>
      <c r="D263" s="56" t="e">
        <f>'FY2016 RPDC '!#REF!</f>
        <v>#REF!</v>
      </c>
      <c r="E263" s="97" t="e">
        <f>'FY2016 RPDC '!#REF!</f>
        <v>#REF!</v>
      </c>
      <c r="F263" s="87" t="e">
        <f>'FY2016 RPDC '!#REF!</f>
        <v>#REF!</v>
      </c>
      <c r="G263" s="87" t="e">
        <f>'FY2016 RPDC '!#REF!</f>
        <v>#REF!</v>
      </c>
      <c r="H263" s="87" t="e">
        <f>'FY2016 RPDC '!#REF!</f>
        <v>#REF!</v>
      </c>
      <c r="I263" s="88" t="e">
        <f>'FY2016 RPDC '!#REF!</f>
        <v>#REF!</v>
      </c>
      <c r="J263" s="59">
        <v>-230204</v>
      </c>
      <c r="K263" s="58">
        <v>-163566</v>
      </c>
      <c r="L263" s="57">
        <v>12116</v>
      </c>
      <c r="M263" s="201">
        <v>0</v>
      </c>
      <c r="N263" s="57">
        <f>RealAuthFY10!N263</f>
        <v>26684.07</v>
      </c>
      <c r="O263" s="201">
        <f>RealAuthFY10!O263</f>
        <v>47544</v>
      </c>
      <c r="P263" s="59">
        <v>0</v>
      </c>
      <c r="Q263" s="59">
        <v>0</v>
      </c>
      <c r="R263" s="58" t="e">
        <f t="shared" si="21"/>
        <v>#REF!</v>
      </c>
      <c r="S263" s="59" t="e">
        <f t="shared" si="22"/>
        <v>#REF!</v>
      </c>
      <c r="T263" s="58" t="e">
        <f t="shared" si="23"/>
        <v>#REF!</v>
      </c>
      <c r="U263" s="59" t="e">
        <f t="shared" si="24"/>
        <v>#REF!</v>
      </c>
      <c r="V263" s="206"/>
      <c r="W263" s="210">
        <v>502.71</v>
      </c>
      <c r="X263" s="211">
        <v>49266</v>
      </c>
      <c r="Y263" s="212">
        <f t="shared" si="25"/>
        <v>512.76</v>
      </c>
      <c r="Z263" s="213">
        <v>38.090000000000003</v>
      </c>
      <c r="AA263" s="58">
        <v>3733</v>
      </c>
      <c r="AB263" s="212">
        <f t="shared" si="26"/>
        <v>38.85</v>
      </c>
      <c r="AC263" s="214">
        <v>49.71</v>
      </c>
      <c r="AD263" s="213">
        <v>4872</v>
      </c>
      <c r="AE263" s="212">
        <f t="shared" si="27"/>
        <v>50.7</v>
      </c>
    </row>
    <row r="264" spans="1:31" s="51" customFormat="1" ht="11.5" x14ac:dyDescent="0.25">
      <c r="A264" s="51">
        <f>'FY2016 RPDC '!A258</f>
        <v>258</v>
      </c>
      <c r="B264" s="51">
        <f>'FY2016 RPDC '!B258</f>
        <v>5643</v>
      </c>
      <c r="C264" s="51">
        <f>'FY2016 RPDC '!C258</f>
        <v>5643</v>
      </c>
      <c r="D264" s="56" t="str">
        <f>'FY2016 RPDC '!D258</f>
        <v>ROLAND-STORY</v>
      </c>
      <c r="E264" s="97">
        <f>'FY2016 RPDC '!J258</f>
        <v>996</v>
      </c>
      <c r="F264" s="87">
        <f>'FY2016 RPDC '!K258</f>
        <v>6446</v>
      </c>
      <c r="G264" s="87">
        <f>'FY2016 RPDC '!L258</f>
        <v>6420216</v>
      </c>
      <c r="H264" s="87">
        <f>'FY2016 RPDC '!M258</f>
        <v>0</v>
      </c>
      <c r="I264" s="88">
        <f>'FY2016 RPDC '!N258</f>
        <v>6420216</v>
      </c>
      <c r="J264" s="59">
        <v>-117660</v>
      </c>
      <c r="K264" s="58">
        <v>-5883</v>
      </c>
      <c r="L264" s="57">
        <v>182373</v>
      </c>
      <c r="M264" s="201">
        <v>17649</v>
      </c>
      <c r="N264" s="57">
        <f>RealAuthFY10!N264</f>
        <v>45682.559999999998</v>
      </c>
      <c r="O264" s="201">
        <f>RealAuthFY10!O264</f>
        <v>0</v>
      </c>
      <c r="P264" s="59">
        <v>0</v>
      </c>
      <c r="Q264" s="59">
        <v>45887.4</v>
      </c>
      <c r="R264" s="58">
        <f t="shared" ref="R264:R327" si="28">IF(X264&gt;Y264*$E264,X264,Y264*$E264)</f>
        <v>507013.8</v>
      </c>
      <c r="S264" s="59">
        <f t="shared" ref="S264:S327" si="29">IF(AA264&gt;AB264*$E264,AA264,AB264*$E264)</f>
        <v>54879.6</v>
      </c>
      <c r="T264" s="58">
        <f t="shared" ref="T264:T327" si="30">IF(AD264&gt;AE264*$E264,AD264,AE264*$E264)</f>
        <v>56981.16</v>
      </c>
      <c r="U264" s="59">
        <f t="shared" ref="U264:U327" si="31">SUM(I264:T264)</f>
        <v>7207139.5199999996</v>
      </c>
      <c r="V264" s="206"/>
      <c r="W264" s="210">
        <v>499.07</v>
      </c>
      <c r="X264" s="211">
        <v>172678</v>
      </c>
      <c r="Y264" s="212">
        <f t="shared" ref="Y264:Y327" si="32">ROUND(W264*R$5,2)+W264</f>
        <v>509.05</v>
      </c>
      <c r="Z264" s="213">
        <v>54.02</v>
      </c>
      <c r="AA264" s="58">
        <v>18691</v>
      </c>
      <c r="AB264" s="212">
        <f t="shared" ref="AB264:AB327" si="33">ROUND(Z264*S$5,2)+Z264</f>
        <v>55.1</v>
      </c>
      <c r="AC264" s="214">
        <v>56.09</v>
      </c>
      <c r="AD264" s="213">
        <v>19407</v>
      </c>
      <c r="AE264" s="212">
        <f t="shared" ref="AE264:AE327" si="34">ROUND(AC264*T$5,2)+AC264</f>
        <v>57.21</v>
      </c>
    </row>
    <row r="265" spans="1:31" s="51" customFormat="1" ht="11.5" x14ac:dyDescent="0.25">
      <c r="A265" s="51">
        <f>'FY2016 RPDC '!A259</f>
        <v>259</v>
      </c>
      <c r="B265" s="51">
        <f>'FY2016 RPDC '!B259</f>
        <v>5697</v>
      </c>
      <c r="C265" s="51">
        <f>'FY2016 RPDC '!C259</f>
        <v>5697</v>
      </c>
      <c r="D265" s="56" t="str">
        <f>'FY2016 RPDC '!D259</f>
        <v>RUDD-ROCKFORD-MARBLE ROCK</v>
      </c>
      <c r="E265" s="97">
        <f>'FY2016 RPDC '!J259</f>
        <v>450.3</v>
      </c>
      <c r="F265" s="87">
        <f>'FY2016 RPDC '!K259</f>
        <v>6446</v>
      </c>
      <c r="G265" s="87">
        <f>'FY2016 RPDC '!L259</f>
        <v>2902633.8000000003</v>
      </c>
      <c r="H265" s="87">
        <f>'FY2016 RPDC '!M259</f>
        <v>12573.639999999665</v>
      </c>
      <c r="I265" s="88">
        <f>'FY2016 RPDC '!N259</f>
        <v>2915207.44</v>
      </c>
      <c r="J265" s="59">
        <v>-464757</v>
      </c>
      <c r="K265" s="58">
        <v>-70596</v>
      </c>
      <c r="L265" s="57">
        <v>206493.30000000002</v>
      </c>
      <c r="M265" s="201">
        <v>11766</v>
      </c>
      <c r="N265" s="57">
        <f>RealAuthFY10!N265</f>
        <v>51738.960000000006</v>
      </c>
      <c r="O265" s="201">
        <f>RealAuthFY10!O265</f>
        <v>0</v>
      </c>
      <c r="P265" s="59">
        <v>24590.94</v>
      </c>
      <c r="Q265" s="59">
        <v>257675.4</v>
      </c>
      <c r="R265" s="58">
        <f t="shared" si="28"/>
        <v>658255</v>
      </c>
      <c r="S265" s="59">
        <f t="shared" si="29"/>
        <v>72567</v>
      </c>
      <c r="T265" s="58">
        <f t="shared" si="30"/>
        <v>89358</v>
      </c>
      <c r="U265" s="59">
        <f t="shared" si="31"/>
        <v>3752299.0399999996</v>
      </c>
      <c r="V265" s="206"/>
      <c r="W265" s="210">
        <v>510.79</v>
      </c>
      <c r="X265" s="211">
        <v>658255</v>
      </c>
      <c r="Y265" s="212">
        <f t="shared" si="32"/>
        <v>521.01</v>
      </c>
      <c r="Z265" s="213">
        <v>56.31</v>
      </c>
      <c r="AA265" s="58">
        <v>72567</v>
      </c>
      <c r="AB265" s="212">
        <f t="shared" si="33"/>
        <v>57.440000000000005</v>
      </c>
      <c r="AC265" s="214">
        <v>69.34</v>
      </c>
      <c r="AD265" s="213">
        <v>89358</v>
      </c>
      <c r="AE265" s="212">
        <f t="shared" si="34"/>
        <v>70.73</v>
      </c>
    </row>
    <row r="266" spans="1:31" s="51" customFormat="1" ht="11.5" x14ac:dyDescent="0.25">
      <c r="A266" s="51">
        <f>'FY2016 RPDC '!A260</f>
        <v>260</v>
      </c>
      <c r="B266" s="51">
        <f>'FY2016 RPDC '!B260</f>
        <v>5724</v>
      </c>
      <c r="C266" s="51">
        <f>'FY2016 RPDC '!C260</f>
        <v>5724</v>
      </c>
      <c r="D266" s="60" t="str">
        <f>'FY2016 RPDC '!D260</f>
        <v>RUTHVEN-AYRSHIRE</v>
      </c>
      <c r="E266" s="100">
        <f>'FY2016 RPDC '!J260</f>
        <v>244</v>
      </c>
      <c r="F266" s="89">
        <f>'FY2016 RPDC '!K260</f>
        <v>6460</v>
      </c>
      <c r="G266" s="89">
        <f>'FY2016 RPDC '!L260</f>
        <v>1576240</v>
      </c>
      <c r="H266" s="89">
        <f>'FY2016 RPDC '!M260</f>
        <v>0</v>
      </c>
      <c r="I266" s="90">
        <f>'FY2016 RPDC '!N260</f>
        <v>1576240</v>
      </c>
      <c r="J266" s="63">
        <v>-278078.40000000002</v>
      </c>
      <c r="K266" s="62">
        <v>-11808</v>
      </c>
      <c r="L266" s="61">
        <v>112176</v>
      </c>
      <c r="M266" s="220">
        <v>5904</v>
      </c>
      <c r="N266" s="61">
        <f>RealAuthFY10!N266</f>
        <v>14530.39</v>
      </c>
      <c r="O266" s="220">
        <f>RealAuthFY10!O266</f>
        <v>0</v>
      </c>
      <c r="P266" s="63">
        <v>0</v>
      </c>
      <c r="Q266" s="63">
        <v>0</v>
      </c>
      <c r="R266" s="62">
        <f t="shared" si="28"/>
        <v>222851</v>
      </c>
      <c r="S266" s="63">
        <f t="shared" si="29"/>
        <v>22202</v>
      </c>
      <c r="T266" s="62">
        <f t="shared" si="30"/>
        <v>20090</v>
      </c>
      <c r="U266" s="63">
        <f t="shared" si="31"/>
        <v>1684106.99</v>
      </c>
      <c r="V266" s="221"/>
      <c r="W266" s="222">
        <v>531.99</v>
      </c>
      <c r="X266" s="223">
        <v>222851</v>
      </c>
      <c r="Y266" s="224">
        <f t="shared" si="32"/>
        <v>542.63</v>
      </c>
      <c r="Z266" s="225">
        <v>53</v>
      </c>
      <c r="AA266" s="62">
        <v>22202</v>
      </c>
      <c r="AB266" s="224">
        <f t="shared" si="33"/>
        <v>54.06</v>
      </c>
      <c r="AC266" s="226">
        <v>47.96</v>
      </c>
      <c r="AD266" s="225">
        <v>20090</v>
      </c>
      <c r="AE266" s="224">
        <f t="shared" si="34"/>
        <v>48.92</v>
      </c>
    </row>
    <row r="267" spans="1:31" s="51" customFormat="1" ht="11.5" x14ac:dyDescent="0.25">
      <c r="A267" s="51">
        <f>'FY2016 RPDC '!A261</f>
        <v>261</v>
      </c>
      <c r="B267" s="51">
        <f>'FY2016 RPDC '!B261</f>
        <v>5805</v>
      </c>
      <c r="C267" s="51">
        <f>'FY2016 RPDC '!C261</f>
        <v>5805</v>
      </c>
      <c r="D267" s="56" t="str">
        <f>'FY2016 RPDC '!D261</f>
        <v>SAYDEL</v>
      </c>
      <c r="E267" s="97">
        <f>'FY2016 RPDC '!J261</f>
        <v>1177.7</v>
      </c>
      <c r="F267" s="87">
        <f>'FY2016 RPDC '!K261</f>
        <v>6514</v>
      </c>
      <c r="G267" s="87">
        <f>'FY2016 RPDC '!L261</f>
        <v>7671537.8000000007</v>
      </c>
      <c r="H267" s="87">
        <f>'FY2016 RPDC '!M261</f>
        <v>0</v>
      </c>
      <c r="I267" s="88">
        <f>'FY2016 RPDC '!N261</f>
        <v>7671537.8000000007</v>
      </c>
      <c r="J267" s="59">
        <v>-70596</v>
      </c>
      <c r="K267" s="58">
        <v>-11766</v>
      </c>
      <c r="L267" s="57">
        <v>211788</v>
      </c>
      <c r="M267" s="201">
        <v>47064</v>
      </c>
      <c r="N267" s="57">
        <f>RealAuthFY10!N267</f>
        <v>4326</v>
      </c>
      <c r="O267" s="201">
        <f>RealAuthFY10!O267</f>
        <v>57680</v>
      </c>
      <c r="P267" s="59">
        <v>2588.52</v>
      </c>
      <c r="Q267" s="59">
        <v>0</v>
      </c>
      <c r="R267" s="58">
        <f t="shared" si="28"/>
        <v>794535.30500000005</v>
      </c>
      <c r="S267" s="59">
        <f t="shared" si="29"/>
        <v>97866.87</v>
      </c>
      <c r="T267" s="58">
        <f t="shared" si="30"/>
        <v>65609.667000000001</v>
      </c>
      <c r="U267" s="59">
        <f t="shared" si="31"/>
        <v>8870634.1619999986</v>
      </c>
      <c r="V267" s="206"/>
      <c r="W267" s="210">
        <v>661.42</v>
      </c>
      <c r="X267" s="211">
        <v>194325</v>
      </c>
      <c r="Y267" s="212">
        <f t="shared" si="32"/>
        <v>674.65</v>
      </c>
      <c r="Z267" s="213">
        <v>81.47</v>
      </c>
      <c r="AA267" s="58">
        <v>23936</v>
      </c>
      <c r="AB267" s="212">
        <f t="shared" si="33"/>
        <v>83.1</v>
      </c>
      <c r="AC267" s="214">
        <v>54.62</v>
      </c>
      <c r="AD267" s="213">
        <v>16047</v>
      </c>
      <c r="AE267" s="212">
        <f t="shared" si="34"/>
        <v>55.71</v>
      </c>
    </row>
    <row r="268" spans="1:31" s="51" customFormat="1" ht="11.5" x14ac:dyDescent="0.25">
      <c r="A268" s="51">
        <f>'FY2016 RPDC '!A262</f>
        <v>262</v>
      </c>
      <c r="B268" s="51">
        <f>'FY2016 RPDC '!B262</f>
        <v>5823</v>
      </c>
      <c r="C268" s="51">
        <f>'FY2016 RPDC '!C262</f>
        <v>5823</v>
      </c>
      <c r="D268" s="56" t="str">
        <f>'FY2016 RPDC '!D262</f>
        <v>SCHALLER-CRESTLAND</v>
      </c>
      <c r="E268" s="97">
        <f>'FY2016 RPDC '!J262</f>
        <v>366.3</v>
      </c>
      <c r="F268" s="87">
        <f>'FY2016 RPDC '!K262</f>
        <v>6513</v>
      </c>
      <c r="G268" s="87">
        <f>'FY2016 RPDC '!L262</f>
        <v>2385711.9</v>
      </c>
      <c r="H268" s="87">
        <f>'FY2016 RPDC '!M262</f>
        <v>66380.240000000224</v>
      </c>
      <c r="I268" s="88">
        <f>'FY2016 RPDC '!N262</f>
        <v>2452092.14</v>
      </c>
      <c r="J268" s="59">
        <v>-295189.2</v>
      </c>
      <c r="K268" s="58">
        <v>-11784</v>
      </c>
      <c r="L268" s="57">
        <v>200328</v>
      </c>
      <c r="M268" s="201">
        <v>11784</v>
      </c>
      <c r="N268" s="57">
        <f>RealAuthFY10!N268</f>
        <v>8318.8799999999992</v>
      </c>
      <c r="O268" s="201">
        <f>RealAuthFY10!O268</f>
        <v>46216</v>
      </c>
      <c r="P268" s="59">
        <v>3888.7200000000003</v>
      </c>
      <c r="Q268" s="59">
        <v>0</v>
      </c>
      <c r="R268" s="58">
        <f t="shared" si="28"/>
        <v>255118</v>
      </c>
      <c r="S268" s="59">
        <f t="shared" si="29"/>
        <v>27691</v>
      </c>
      <c r="T268" s="58">
        <f t="shared" si="30"/>
        <v>31317</v>
      </c>
      <c r="U268" s="59">
        <f t="shared" si="31"/>
        <v>2729780.54</v>
      </c>
      <c r="V268" s="206"/>
      <c r="W268" s="210">
        <v>548.16999999999996</v>
      </c>
      <c r="X268" s="211">
        <v>255118</v>
      </c>
      <c r="Y268" s="212">
        <f t="shared" si="32"/>
        <v>559.13</v>
      </c>
      <c r="Z268" s="213">
        <v>59.5</v>
      </c>
      <c r="AA268" s="58">
        <v>27691</v>
      </c>
      <c r="AB268" s="212">
        <f t="shared" si="33"/>
        <v>60.69</v>
      </c>
      <c r="AC268" s="214">
        <v>67.290000000000006</v>
      </c>
      <c r="AD268" s="213">
        <v>31317</v>
      </c>
      <c r="AE268" s="212">
        <f t="shared" si="34"/>
        <v>68.64</v>
      </c>
    </row>
    <row r="269" spans="1:31" s="51" customFormat="1" ht="11.5" x14ac:dyDescent="0.25">
      <c r="A269" s="51">
        <f>'FY2016 RPDC '!A263</f>
        <v>263</v>
      </c>
      <c r="B269" s="51">
        <f>'FY2016 RPDC '!B263</f>
        <v>5832</v>
      </c>
      <c r="C269" s="51">
        <f>'FY2016 RPDC '!C263</f>
        <v>5832</v>
      </c>
      <c r="D269" s="56" t="str">
        <f>'FY2016 RPDC '!D263</f>
        <v>SCHLESWIG</v>
      </c>
      <c r="E269" s="97">
        <f>'FY2016 RPDC '!J263</f>
        <v>315.89999999999998</v>
      </c>
      <c r="F269" s="87">
        <f>'FY2016 RPDC '!K263</f>
        <v>6446</v>
      </c>
      <c r="G269" s="87">
        <f>'FY2016 RPDC '!L263</f>
        <v>2036291.4</v>
      </c>
      <c r="H269" s="87">
        <f>'FY2016 RPDC '!M263</f>
        <v>0</v>
      </c>
      <c r="I269" s="88">
        <f>'FY2016 RPDC '!N263</f>
        <v>2036291.4</v>
      </c>
      <c r="J269" s="59">
        <v>-517704</v>
      </c>
      <c r="K269" s="58">
        <v>-11766</v>
      </c>
      <c r="L269" s="57">
        <v>82362</v>
      </c>
      <c r="M269" s="201">
        <v>0</v>
      </c>
      <c r="N269" s="57">
        <f>RealAuthFY10!N269</f>
        <v>19553.52</v>
      </c>
      <c r="O269" s="201">
        <f>RealAuthFY10!O269</f>
        <v>154351.68000000002</v>
      </c>
      <c r="P269" s="59">
        <v>2588.52</v>
      </c>
      <c r="Q269" s="59">
        <v>0</v>
      </c>
      <c r="R269" s="58">
        <f t="shared" si="28"/>
        <v>333928</v>
      </c>
      <c r="S269" s="59">
        <f t="shared" si="29"/>
        <v>35880</v>
      </c>
      <c r="T269" s="58">
        <f t="shared" si="30"/>
        <v>32783</v>
      </c>
      <c r="U269" s="59">
        <f t="shared" si="31"/>
        <v>2168268.12</v>
      </c>
      <c r="V269" s="206"/>
      <c r="W269" s="210">
        <v>499.22</v>
      </c>
      <c r="X269" s="211">
        <v>333928</v>
      </c>
      <c r="Y269" s="212">
        <f t="shared" si="32"/>
        <v>509.20000000000005</v>
      </c>
      <c r="Z269" s="213">
        <v>53.64</v>
      </c>
      <c r="AA269" s="58">
        <v>35880</v>
      </c>
      <c r="AB269" s="212">
        <f t="shared" si="33"/>
        <v>54.71</v>
      </c>
      <c r="AC269" s="214">
        <v>49.01</v>
      </c>
      <c r="AD269" s="213">
        <v>32783</v>
      </c>
      <c r="AE269" s="212">
        <f t="shared" si="34"/>
        <v>49.989999999999995</v>
      </c>
    </row>
    <row r="270" spans="1:31" s="51" customFormat="1" ht="11.5" x14ac:dyDescent="0.25">
      <c r="A270" s="51" t="e">
        <f>'FY2016 RPDC '!#REF!</f>
        <v>#REF!</v>
      </c>
      <c r="B270" s="51" t="e">
        <f>'FY2016 RPDC '!#REF!</f>
        <v>#REF!</v>
      </c>
      <c r="C270" s="51" t="e">
        <f>'FY2016 RPDC '!#REF!</f>
        <v>#REF!</v>
      </c>
      <c r="D270" s="56" t="e">
        <f>'FY2016 RPDC '!#REF!</f>
        <v>#REF!</v>
      </c>
      <c r="E270" s="97" t="e">
        <f>'FY2016 RPDC '!#REF!</f>
        <v>#REF!</v>
      </c>
      <c r="F270" s="87" t="e">
        <f>'FY2016 RPDC '!#REF!</f>
        <v>#REF!</v>
      </c>
      <c r="G270" s="87" t="e">
        <f>'FY2016 RPDC '!#REF!</f>
        <v>#REF!</v>
      </c>
      <c r="H270" s="87" t="e">
        <f>'FY2016 RPDC '!#REF!</f>
        <v>#REF!</v>
      </c>
      <c r="I270" s="88" t="e">
        <f>'FY2016 RPDC '!#REF!</f>
        <v>#REF!</v>
      </c>
      <c r="J270" s="59">
        <v>-29620</v>
      </c>
      <c r="K270" s="58">
        <v>-29620</v>
      </c>
      <c r="L270" s="57">
        <v>568704</v>
      </c>
      <c r="M270" s="201">
        <v>47392</v>
      </c>
      <c r="N270" s="57">
        <f>RealAuthFY10!N270</f>
        <v>5634.73</v>
      </c>
      <c r="O270" s="201">
        <f>RealAuthFY10!O270</f>
        <v>0</v>
      </c>
      <c r="P270" s="59">
        <v>83409.919999999998</v>
      </c>
      <c r="Q270" s="59">
        <v>287906.40000000002</v>
      </c>
      <c r="R270" s="58" t="e">
        <f t="shared" si="28"/>
        <v>#REF!</v>
      </c>
      <c r="S270" s="59" t="e">
        <f t="shared" si="29"/>
        <v>#REF!</v>
      </c>
      <c r="T270" s="58" t="e">
        <f t="shared" si="30"/>
        <v>#REF!</v>
      </c>
      <c r="U270" s="59" t="e">
        <f t="shared" si="31"/>
        <v>#REF!</v>
      </c>
      <c r="V270" s="206"/>
      <c r="W270" s="210">
        <v>510.63</v>
      </c>
      <c r="X270" s="211">
        <v>291059</v>
      </c>
      <c r="Y270" s="212">
        <f t="shared" si="32"/>
        <v>520.84</v>
      </c>
      <c r="Z270" s="213">
        <v>53.45</v>
      </c>
      <c r="AA270" s="58">
        <v>30467</v>
      </c>
      <c r="AB270" s="212">
        <f t="shared" si="33"/>
        <v>54.52</v>
      </c>
      <c r="AC270" s="214">
        <v>72.5</v>
      </c>
      <c r="AD270" s="213">
        <v>41325</v>
      </c>
      <c r="AE270" s="212">
        <f t="shared" si="34"/>
        <v>73.95</v>
      </c>
    </row>
    <row r="271" spans="1:31" s="51" customFormat="1" ht="11.5" x14ac:dyDescent="0.25">
      <c r="A271" s="51">
        <f>'FY2016 RPDC '!A264</f>
        <v>265</v>
      </c>
      <c r="B271" s="51">
        <f>'FY2016 RPDC '!B264</f>
        <v>5877</v>
      </c>
      <c r="C271" s="51">
        <f>'FY2016 RPDC '!C264</f>
        <v>5877</v>
      </c>
      <c r="D271" s="60" t="str">
        <f>'FY2016 RPDC '!D264</f>
        <v>SERGEANT BLUFF-LUTON</v>
      </c>
      <c r="E271" s="100">
        <f>'FY2016 RPDC '!J264</f>
        <v>1373.7</v>
      </c>
      <c r="F271" s="89">
        <f>'FY2016 RPDC '!K264</f>
        <v>6446</v>
      </c>
      <c r="G271" s="89">
        <f>'FY2016 RPDC '!L264</f>
        <v>8854870.2000000011</v>
      </c>
      <c r="H271" s="89">
        <f>'FY2016 RPDC '!M264</f>
        <v>0</v>
      </c>
      <c r="I271" s="90">
        <f>'FY2016 RPDC '!N264</f>
        <v>8854870.2000000011</v>
      </c>
      <c r="J271" s="63">
        <v>-130456.3</v>
      </c>
      <c r="K271" s="62">
        <v>-5903</v>
      </c>
      <c r="L271" s="61">
        <v>153478</v>
      </c>
      <c r="M271" s="220">
        <v>17709</v>
      </c>
      <c r="N271" s="61">
        <f>RealAuthFY10!N271</f>
        <v>11865.4</v>
      </c>
      <c r="O271" s="220">
        <f>RealAuthFY10!O271</f>
        <v>57880</v>
      </c>
      <c r="P271" s="63">
        <v>0</v>
      </c>
      <c r="Q271" s="63">
        <v>60210.6</v>
      </c>
      <c r="R271" s="62">
        <f t="shared" si="28"/>
        <v>820813.22400000005</v>
      </c>
      <c r="S271" s="63">
        <f t="shared" si="29"/>
        <v>83988.017999999996</v>
      </c>
      <c r="T271" s="62">
        <f t="shared" si="30"/>
        <v>89633.925000000003</v>
      </c>
      <c r="U271" s="63">
        <f t="shared" si="31"/>
        <v>10014089.067</v>
      </c>
      <c r="V271" s="221"/>
      <c r="W271" s="222">
        <v>585.79999999999995</v>
      </c>
      <c r="X271" s="223">
        <v>288272</v>
      </c>
      <c r="Y271" s="224">
        <f t="shared" si="32"/>
        <v>597.52</v>
      </c>
      <c r="Z271" s="225">
        <v>59.94</v>
      </c>
      <c r="AA271" s="62">
        <v>29496</v>
      </c>
      <c r="AB271" s="224">
        <f t="shared" si="33"/>
        <v>61.14</v>
      </c>
      <c r="AC271" s="226">
        <v>63.97</v>
      </c>
      <c r="AD271" s="225">
        <v>31480</v>
      </c>
      <c r="AE271" s="224">
        <f t="shared" si="34"/>
        <v>65.25</v>
      </c>
    </row>
    <row r="272" spans="1:31" s="51" customFormat="1" ht="11.5" x14ac:dyDescent="0.25">
      <c r="A272" s="51">
        <f>'FY2016 RPDC '!A265</f>
        <v>266</v>
      </c>
      <c r="B272" s="51">
        <f>'FY2016 RPDC '!B265</f>
        <v>5895</v>
      </c>
      <c r="C272" s="51">
        <f>'FY2016 RPDC '!C265</f>
        <v>5895</v>
      </c>
      <c r="D272" s="56" t="str">
        <f>'FY2016 RPDC '!D265</f>
        <v>SEYMOUR</v>
      </c>
      <c r="E272" s="97">
        <f>'FY2016 RPDC '!J265</f>
        <v>271.60000000000002</v>
      </c>
      <c r="F272" s="87">
        <f>'FY2016 RPDC '!K265</f>
        <v>6446</v>
      </c>
      <c r="G272" s="87">
        <f>'FY2016 RPDC '!L265</f>
        <v>1750733.6</v>
      </c>
      <c r="H272" s="87">
        <f>'FY2016 RPDC '!M265</f>
        <v>0</v>
      </c>
      <c r="I272" s="88">
        <f>'FY2016 RPDC '!N265</f>
        <v>1750733.6</v>
      </c>
      <c r="J272" s="59">
        <v>-190785.00000000003</v>
      </c>
      <c r="K272" s="58">
        <v>-645825</v>
      </c>
      <c r="L272" s="57">
        <v>71100</v>
      </c>
      <c r="M272" s="201">
        <v>977625</v>
      </c>
      <c r="N272" s="57">
        <f>RealAuthFY10!N272</f>
        <v>116490.5</v>
      </c>
      <c r="O272" s="201">
        <f>RealAuthFY10!O272</f>
        <v>0</v>
      </c>
      <c r="P272" s="59">
        <v>0</v>
      </c>
      <c r="Q272" s="59">
        <v>0</v>
      </c>
      <c r="R272" s="58">
        <f t="shared" si="28"/>
        <v>174700</v>
      </c>
      <c r="S272" s="59">
        <f t="shared" si="29"/>
        <v>20005</v>
      </c>
      <c r="T272" s="58">
        <f t="shared" si="30"/>
        <v>14369</v>
      </c>
      <c r="U272" s="59">
        <f t="shared" si="31"/>
        <v>2288413.1</v>
      </c>
      <c r="V272" s="206"/>
      <c r="W272" s="210">
        <v>557.08000000000004</v>
      </c>
      <c r="X272" s="211">
        <v>174700</v>
      </c>
      <c r="Y272" s="212">
        <f t="shared" si="32"/>
        <v>568.22</v>
      </c>
      <c r="Z272" s="213">
        <v>63.79</v>
      </c>
      <c r="AA272" s="58">
        <v>20005</v>
      </c>
      <c r="AB272" s="212">
        <f t="shared" si="33"/>
        <v>65.069999999999993</v>
      </c>
      <c r="AC272" s="214">
        <v>45.82</v>
      </c>
      <c r="AD272" s="213">
        <v>14369</v>
      </c>
      <c r="AE272" s="212">
        <f t="shared" si="34"/>
        <v>46.74</v>
      </c>
    </row>
    <row r="273" spans="1:31" s="51" customFormat="1" ht="11.5" x14ac:dyDescent="0.25">
      <c r="A273" s="51">
        <f>'FY2016 RPDC '!A266</f>
        <v>267</v>
      </c>
      <c r="B273" s="51">
        <f>'FY2016 RPDC '!B266</f>
        <v>5949</v>
      </c>
      <c r="C273" s="51">
        <f>'FY2016 RPDC '!C266</f>
        <v>5949</v>
      </c>
      <c r="D273" s="56" t="str">
        <f>'FY2016 RPDC '!D266</f>
        <v>SHELDON</v>
      </c>
      <c r="E273" s="97">
        <f>'FY2016 RPDC '!J266</f>
        <v>1018.9</v>
      </c>
      <c r="F273" s="87">
        <f>'FY2016 RPDC '!K266</f>
        <v>6446</v>
      </c>
      <c r="G273" s="87">
        <f>'FY2016 RPDC '!L266</f>
        <v>6567829.3999999994</v>
      </c>
      <c r="H273" s="87">
        <f>'FY2016 RPDC '!M266</f>
        <v>0</v>
      </c>
      <c r="I273" s="88">
        <f>'FY2016 RPDC '!N266</f>
        <v>6567829.3999999994</v>
      </c>
      <c r="J273" s="59">
        <v>-118836.59999999999</v>
      </c>
      <c r="K273" s="58">
        <v>-17649</v>
      </c>
      <c r="L273" s="57">
        <v>429459</v>
      </c>
      <c r="M273" s="201">
        <v>0</v>
      </c>
      <c r="N273" s="57">
        <f>RealAuthFY10!N273</f>
        <v>74234.159999999989</v>
      </c>
      <c r="O273" s="201">
        <f>RealAuthFY10!O273</f>
        <v>0</v>
      </c>
      <c r="P273" s="59">
        <v>14236.859999999999</v>
      </c>
      <c r="Q273" s="59">
        <v>0</v>
      </c>
      <c r="R273" s="58">
        <f t="shared" si="28"/>
        <v>502602.99200000003</v>
      </c>
      <c r="S273" s="59">
        <f t="shared" si="29"/>
        <v>63457.091999999997</v>
      </c>
      <c r="T273" s="58">
        <f t="shared" si="30"/>
        <v>56650.840000000004</v>
      </c>
      <c r="U273" s="59">
        <f t="shared" si="31"/>
        <v>7571984.7439999999</v>
      </c>
      <c r="V273" s="206"/>
      <c r="W273" s="210">
        <v>483.61</v>
      </c>
      <c r="X273" s="211">
        <v>479983</v>
      </c>
      <c r="Y273" s="212">
        <f t="shared" si="32"/>
        <v>493.28000000000003</v>
      </c>
      <c r="Z273" s="213">
        <v>61.06</v>
      </c>
      <c r="AA273" s="58">
        <v>60602</v>
      </c>
      <c r="AB273" s="212">
        <f t="shared" si="33"/>
        <v>62.28</v>
      </c>
      <c r="AC273" s="214">
        <v>54.51</v>
      </c>
      <c r="AD273" s="213">
        <v>54101</v>
      </c>
      <c r="AE273" s="212">
        <f t="shared" si="34"/>
        <v>55.6</v>
      </c>
    </row>
    <row r="274" spans="1:31" s="51" customFormat="1" ht="11.5" x14ac:dyDescent="0.25">
      <c r="A274" s="51">
        <f>'FY2016 RPDC '!A267</f>
        <v>268</v>
      </c>
      <c r="B274" s="51">
        <f>'FY2016 RPDC '!B267</f>
        <v>5976</v>
      </c>
      <c r="C274" s="51">
        <f>'FY2016 RPDC '!C267</f>
        <v>5976</v>
      </c>
      <c r="D274" s="56" t="str">
        <f>'FY2016 RPDC '!D267</f>
        <v>SHENANDOAH</v>
      </c>
      <c r="E274" s="97">
        <f>'FY2016 RPDC '!J267</f>
        <v>978.9</v>
      </c>
      <c r="F274" s="87">
        <f>'FY2016 RPDC '!K267</f>
        <v>6446</v>
      </c>
      <c r="G274" s="87">
        <f>'FY2016 RPDC '!L267</f>
        <v>6309989.3999999994</v>
      </c>
      <c r="H274" s="87">
        <f>'FY2016 RPDC '!M267</f>
        <v>0</v>
      </c>
      <c r="I274" s="88">
        <f>'FY2016 RPDC '!N267</f>
        <v>6309989.3999999994</v>
      </c>
      <c r="J274" s="59">
        <v>-223554</v>
      </c>
      <c r="K274" s="58">
        <v>-5883</v>
      </c>
      <c r="L274" s="57">
        <v>182373</v>
      </c>
      <c r="M274" s="201">
        <v>0</v>
      </c>
      <c r="N274" s="57">
        <f>RealAuthFY10!N274</f>
        <v>14650.72</v>
      </c>
      <c r="O274" s="201">
        <f>RealAuthFY10!O274</f>
        <v>52258.080000000002</v>
      </c>
      <c r="P274" s="59">
        <v>0</v>
      </c>
      <c r="Q274" s="59">
        <v>0</v>
      </c>
      <c r="R274" s="58">
        <f t="shared" si="28"/>
        <v>522203.99400000001</v>
      </c>
      <c r="S274" s="59">
        <f t="shared" si="29"/>
        <v>58900.413</v>
      </c>
      <c r="T274" s="58">
        <f t="shared" si="30"/>
        <v>53731.820999999996</v>
      </c>
      <c r="U274" s="59">
        <f t="shared" si="31"/>
        <v>6964670.4279999994</v>
      </c>
      <c r="V274" s="206"/>
      <c r="W274" s="210">
        <v>523</v>
      </c>
      <c r="X274" s="211">
        <v>280328</v>
      </c>
      <c r="Y274" s="212">
        <f t="shared" si="32"/>
        <v>533.46</v>
      </c>
      <c r="Z274" s="213">
        <v>58.99</v>
      </c>
      <c r="AA274" s="58">
        <v>31619</v>
      </c>
      <c r="AB274" s="212">
        <f t="shared" si="33"/>
        <v>60.17</v>
      </c>
      <c r="AC274" s="214">
        <v>53.81</v>
      </c>
      <c r="AD274" s="213">
        <v>28842</v>
      </c>
      <c r="AE274" s="212">
        <f t="shared" si="34"/>
        <v>54.89</v>
      </c>
    </row>
    <row r="275" spans="1:31" s="51" customFormat="1" ht="11.5" x14ac:dyDescent="0.25">
      <c r="A275" s="51">
        <f>'FY2016 RPDC '!A268</f>
        <v>269</v>
      </c>
      <c r="B275" s="51">
        <f>'FY2016 RPDC '!B268</f>
        <v>5994</v>
      </c>
      <c r="C275" s="51">
        <f>'FY2016 RPDC '!C268</f>
        <v>5994</v>
      </c>
      <c r="D275" s="56" t="str">
        <f>'FY2016 RPDC '!D268</f>
        <v>SIBLEY-OCHEYEDAN</v>
      </c>
      <c r="E275" s="97">
        <f>'FY2016 RPDC '!J268</f>
        <v>782.9</v>
      </c>
      <c r="F275" s="87">
        <f>'FY2016 RPDC '!K268</f>
        <v>6476</v>
      </c>
      <c r="G275" s="87">
        <f>'FY2016 RPDC '!L268</f>
        <v>5070060.3999999994</v>
      </c>
      <c r="H275" s="87">
        <f>'FY2016 RPDC '!M268</f>
        <v>0</v>
      </c>
      <c r="I275" s="88">
        <f>'FY2016 RPDC '!N268</f>
        <v>5070060.3999999994</v>
      </c>
      <c r="J275" s="59">
        <v>-300747</v>
      </c>
      <c r="K275" s="58">
        <v>-23588</v>
      </c>
      <c r="L275" s="57">
        <v>94352</v>
      </c>
      <c r="M275" s="201">
        <v>112043</v>
      </c>
      <c r="N275" s="57">
        <f>RealAuthFY10!N275</f>
        <v>15958.319999999998</v>
      </c>
      <c r="O275" s="201">
        <f>RealAuthFY10!O275</f>
        <v>0</v>
      </c>
      <c r="P275" s="59">
        <v>0</v>
      </c>
      <c r="Q275" s="59">
        <v>0</v>
      </c>
      <c r="R275" s="58">
        <f t="shared" si="28"/>
        <v>448546.89700000006</v>
      </c>
      <c r="S275" s="59">
        <f t="shared" si="29"/>
        <v>48970.394999999997</v>
      </c>
      <c r="T275" s="58">
        <f t="shared" si="30"/>
        <v>53362.463999999993</v>
      </c>
      <c r="U275" s="59">
        <f t="shared" si="31"/>
        <v>5518958.4759999989</v>
      </c>
      <c r="V275" s="206"/>
      <c r="W275" s="210">
        <v>561.70000000000005</v>
      </c>
      <c r="X275" s="211">
        <v>140425</v>
      </c>
      <c r="Y275" s="212">
        <f t="shared" si="32"/>
        <v>572.93000000000006</v>
      </c>
      <c r="Z275" s="213">
        <v>61.32</v>
      </c>
      <c r="AA275" s="58">
        <v>15330</v>
      </c>
      <c r="AB275" s="212">
        <f t="shared" si="33"/>
        <v>62.55</v>
      </c>
      <c r="AC275" s="214">
        <v>66.819999999999993</v>
      </c>
      <c r="AD275" s="213">
        <v>16705</v>
      </c>
      <c r="AE275" s="212">
        <f t="shared" si="34"/>
        <v>68.16</v>
      </c>
    </row>
    <row r="276" spans="1:31" s="51" customFormat="1" ht="11.5" x14ac:dyDescent="0.25">
      <c r="A276" s="51">
        <f>'FY2016 RPDC '!A270</f>
        <v>271</v>
      </c>
      <c r="B276" s="51">
        <f>'FY2016 RPDC '!B270</f>
        <v>6012</v>
      </c>
      <c r="C276" s="51">
        <f>'FY2016 RPDC '!C270</f>
        <v>6012</v>
      </c>
      <c r="D276" s="60" t="str">
        <f>'FY2016 RPDC '!D270</f>
        <v>SIGOURNEY</v>
      </c>
      <c r="E276" s="100">
        <f>'FY2016 RPDC '!J270</f>
        <v>544</v>
      </c>
      <c r="F276" s="89">
        <f>'FY2016 RPDC '!K270</f>
        <v>6454</v>
      </c>
      <c r="G276" s="89">
        <f>'FY2016 RPDC '!L270</f>
        <v>3510976</v>
      </c>
      <c r="H276" s="89">
        <f>'FY2016 RPDC '!M270</f>
        <v>0</v>
      </c>
      <c r="I276" s="90">
        <f>'FY2016 RPDC '!N270</f>
        <v>3510976</v>
      </c>
      <c r="J276" s="63">
        <v>-261756</v>
      </c>
      <c r="K276" s="62">
        <v>-987534</v>
      </c>
      <c r="L276" s="61">
        <v>47592</v>
      </c>
      <c r="M276" s="220">
        <v>642492</v>
      </c>
      <c r="N276" s="61">
        <f>RealAuthFY10!N276</f>
        <v>131848.4</v>
      </c>
      <c r="O276" s="220">
        <f>RealAuthFY10!O276</f>
        <v>0</v>
      </c>
      <c r="P276" s="63">
        <v>0</v>
      </c>
      <c r="Q276" s="63">
        <v>0</v>
      </c>
      <c r="R276" s="62">
        <f t="shared" si="28"/>
        <v>310009.28000000003</v>
      </c>
      <c r="S276" s="63">
        <f t="shared" si="29"/>
        <v>35729.920000000006</v>
      </c>
      <c r="T276" s="62">
        <f t="shared" si="30"/>
        <v>28701.439999999999</v>
      </c>
      <c r="U276" s="63">
        <f t="shared" si="31"/>
        <v>3458059.0399999996</v>
      </c>
      <c r="V276" s="221"/>
      <c r="W276" s="222">
        <v>558.70000000000005</v>
      </c>
      <c r="X276" s="223">
        <v>253315</v>
      </c>
      <c r="Y276" s="224">
        <f t="shared" si="32"/>
        <v>569.87</v>
      </c>
      <c r="Z276" s="225">
        <v>64.39</v>
      </c>
      <c r="AA276" s="62">
        <v>29194</v>
      </c>
      <c r="AB276" s="224">
        <f t="shared" si="33"/>
        <v>65.680000000000007</v>
      </c>
      <c r="AC276" s="226">
        <v>51.73</v>
      </c>
      <c r="AD276" s="225">
        <v>23454</v>
      </c>
      <c r="AE276" s="224">
        <f t="shared" si="34"/>
        <v>52.76</v>
      </c>
    </row>
    <row r="277" spans="1:31" s="51" customFormat="1" ht="11.5" x14ac:dyDescent="0.25">
      <c r="A277" s="51">
        <f>'FY2016 RPDC '!A271</f>
        <v>272</v>
      </c>
      <c r="B277" s="51">
        <f>'FY2016 RPDC '!B271</f>
        <v>6030</v>
      </c>
      <c r="C277" s="51">
        <f>'FY2016 RPDC '!C271</f>
        <v>6030</v>
      </c>
      <c r="D277" s="56" t="str">
        <f>'FY2016 RPDC '!D271</f>
        <v>SIOUX CENTER</v>
      </c>
      <c r="E277" s="97">
        <f>'FY2016 RPDC '!J271</f>
        <v>1140.9000000000001</v>
      </c>
      <c r="F277" s="87">
        <f>'FY2016 RPDC '!K271</f>
        <v>6446</v>
      </c>
      <c r="G277" s="87">
        <f>'FY2016 RPDC '!L271</f>
        <v>7354241.4000000004</v>
      </c>
      <c r="H277" s="87">
        <f>'FY2016 RPDC '!M271</f>
        <v>0</v>
      </c>
      <c r="I277" s="88">
        <f>'FY2016 RPDC '!N271</f>
        <v>7354241.4000000004</v>
      </c>
      <c r="J277" s="59">
        <v>-52947</v>
      </c>
      <c r="K277" s="58">
        <v>-764790</v>
      </c>
      <c r="L277" s="57">
        <v>135309</v>
      </c>
      <c r="M277" s="201">
        <v>894216</v>
      </c>
      <c r="N277" s="57">
        <f>RealAuthFY10!N277</f>
        <v>164618.72</v>
      </c>
      <c r="O277" s="201">
        <f>RealAuthFY10!O277</f>
        <v>138143.6</v>
      </c>
      <c r="P277" s="59">
        <v>5177.04</v>
      </c>
      <c r="Q277" s="59">
        <v>0</v>
      </c>
      <c r="R277" s="58">
        <f t="shared" si="28"/>
        <v>614625.64799999993</v>
      </c>
      <c r="S277" s="59">
        <f t="shared" si="29"/>
        <v>64095.762000000002</v>
      </c>
      <c r="T277" s="58">
        <f t="shared" si="30"/>
        <v>75059.811000000016</v>
      </c>
      <c r="U277" s="59">
        <f t="shared" si="31"/>
        <v>8627749.9810000006</v>
      </c>
      <c r="V277" s="206"/>
      <c r="W277" s="210">
        <v>528.16</v>
      </c>
      <c r="X277" s="211">
        <v>228324</v>
      </c>
      <c r="Y277" s="212">
        <f t="shared" si="32"/>
        <v>538.71999999999991</v>
      </c>
      <c r="Z277" s="213">
        <v>55.08</v>
      </c>
      <c r="AA277" s="58">
        <v>23811</v>
      </c>
      <c r="AB277" s="212">
        <f t="shared" si="33"/>
        <v>56.18</v>
      </c>
      <c r="AC277" s="214">
        <v>64.5</v>
      </c>
      <c r="AD277" s="213">
        <v>27883</v>
      </c>
      <c r="AE277" s="212">
        <f t="shared" si="34"/>
        <v>65.790000000000006</v>
      </c>
    </row>
    <row r="278" spans="1:31" s="51" customFormat="1" ht="11.5" x14ac:dyDescent="0.25">
      <c r="A278" s="51">
        <f>'FY2016 RPDC '!A272</f>
        <v>273</v>
      </c>
      <c r="B278" s="51">
        <f>'FY2016 RPDC '!B272</f>
        <v>6048</v>
      </c>
      <c r="C278" s="51">
        <f>'FY2016 RPDC '!C272</f>
        <v>6035</v>
      </c>
      <c r="D278" s="56" t="str">
        <f>'FY2016 RPDC '!D272</f>
        <v>SIOUX CENTRAL</v>
      </c>
      <c r="E278" s="97">
        <f>'FY2016 RPDC '!J272</f>
        <v>471.5</v>
      </c>
      <c r="F278" s="87">
        <f>'FY2016 RPDC '!K272</f>
        <v>6461</v>
      </c>
      <c r="G278" s="87">
        <f>'FY2016 RPDC '!L272</f>
        <v>3046361.5</v>
      </c>
      <c r="H278" s="87">
        <f>'FY2016 RPDC '!M272</f>
        <v>145108.20999999996</v>
      </c>
      <c r="I278" s="88">
        <f>'FY2016 RPDC '!N272</f>
        <v>3191469.71</v>
      </c>
      <c r="J278" s="59">
        <v>-562369.5</v>
      </c>
      <c r="K278" s="58">
        <v>-53559</v>
      </c>
      <c r="L278" s="57">
        <v>1208053</v>
      </c>
      <c r="M278" s="201">
        <v>5951</v>
      </c>
      <c r="N278" s="57">
        <f>RealAuthFY10!N278</f>
        <v>23110.560000000001</v>
      </c>
      <c r="O278" s="201">
        <f>RealAuthFY10!O278</f>
        <v>0</v>
      </c>
      <c r="P278" s="59">
        <v>36658.160000000003</v>
      </c>
      <c r="Q278" s="59">
        <v>0</v>
      </c>
      <c r="R278" s="58">
        <f t="shared" si="28"/>
        <v>678057</v>
      </c>
      <c r="S278" s="59">
        <f t="shared" si="29"/>
        <v>72033</v>
      </c>
      <c r="T278" s="58">
        <f t="shared" si="30"/>
        <v>87642</v>
      </c>
      <c r="U278" s="59">
        <f t="shared" si="31"/>
        <v>4687045.93</v>
      </c>
      <c r="V278" s="206"/>
      <c r="W278" s="210">
        <v>539.94000000000005</v>
      </c>
      <c r="X278" s="211">
        <v>678057</v>
      </c>
      <c r="Y278" s="212">
        <f t="shared" si="32"/>
        <v>550.74</v>
      </c>
      <c r="Z278" s="213">
        <v>57.36</v>
      </c>
      <c r="AA278" s="58">
        <v>72033</v>
      </c>
      <c r="AB278" s="212">
        <f t="shared" si="33"/>
        <v>58.51</v>
      </c>
      <c r="AC278" s="214">
        <v>69.790000000000006</v>
      </c>
      <c r="AD278" s="213">
        <v>87642</v>
      </c>
      <c r="AE278" s="212">
        <f t="shared" si="34"/>
        <v>71.190000000000012</v>
      </c>
    </row>
    <row r="279" spans="1:31" s="51" customFormat="1" ht="11.5" x14ac:dyDescent="0.25">
      <c r="A279" s="51">
        <f>'FY2016 RPDC '!A273</f>
        <v>274</v>
      </c>
      <c r="B279" s="51">
        <f>'FY2016 RPDC '!B273</f>
        <v>6039</v>
      </c>
      <c r="C279" s="51">
        <f>'FY2016 RPDC '!C273</f>
        <v>6039</v>
      </c>
      <c r="D279" s="56" t="str">
        <f>'FY2016 RPDC '!D273</f>
        <v>SIOUX CITY</v>
      </c>
      <c r="E279" s="97">
        <f>'FY2016 RPDC '!J273</f>
        <v>14331.6</v>
      </c>
      <c r="F279" s="87">
        <f>'FY2016 RPDC '!K273</f>
        <v>6446</v>
      </c>
      <c r="G279" s="87">
        <f>'FY2016 RPDC '!L273</f>
        <v>92381493.600000009</v>
      </c>
      <c r="H279" s="87">
        <f>'FY2016 RPDC '!M273</f>
        <v>0</v>
      </c>
      <c r="I279" s="88">
        <f>'FY2016 RPDC '!N273</f>
        <v>92381493.600000009</v>
      </c>
      <c r="J279" s="59">
        <v>-303450</v>
      </c>
      <c r="K279" s="58">
        <v>-11900</v>
      </c>
      <c r="L279" s="57">
        <v>5950</v>
      </c>
      <c r="M279" s="201">
        <v>0</v>
      </c>
      <c r="N279" s="57">
        <f>RealAuthFY10!N279</f>
        <v>15754.500000000002</v>
      </c>
      <c r="O279" s="201">
        <f>RealAuthFY10!O279</f>
        <v>0</v>
      </c>
      <c r="P279" s="59">
        <v>5236</v>
      </c>
      <c r="Q279" s="59">
        <v>0</v>
      </c>
      <c r="R279" s="58">
        <f t="shared" si="28"/>
        <v>7842538.1520000007</v>
      </c>
      <c r="S279" s="59">
        <f t="shared" si="29"/>
        <v>881680.03200000012</v>
      </c>
      <c r="T279" s="58">
        <f t="shared" si="30"/>
        <v>734781.13199999998</v>
      </c>
      <c r="U279" s="59">
        <f t="shared" si="31"/>
        <v>101552083.41600001</v>
      </c>
      <c r="V279" s="206"/>
      <c r="W279" s="210">
        <v>536.49</v>
      </c>
      <c r="X279" s="211">
        <v>210519</v>
      </c>
      <c r="Y279" s="212">
        <f t="shared" si="32"/>
        <v>547.22</v>
      </c>
      <c r="Z279" s="213">
        <v>60.31</v>
      </c>
      <c r="AA279" s="58">
        <v>23666</v>
      </c>
      <c r="AB279" s="212">
        <f t="shared" si="33"/>
        <v>61.52</v>
      </c>
      <c r="AC279" s="214">
        <v>50.26</v>
      </c>
      <c r="AD279" s="213">
        <v>19722</v>
      </c>
      <c r="AE279" s="212">
        <f t="shared" si="34"/>
        <v>51.269999999999996</v>
      </c>
    </row>
    <row r="280" spans="1:31" s="51" customFormat="1" ht="11.5" x14ac:dyDescent="0.25">
      <c r="A280" s="51">
        <f>'FY2016 RPDC '!A274</f>
        <v>275</v>
      </c>
      <c r="B280" s="51">
        <f>'FY2016 RPDC '!B274</f>
        <v>6093</v>
      </c>
      <c r="C280" s="51">
        <f>'FY2016 RPDC '!C274</f>
        <v>6093</v>
      </c>
      <c r="D280" s="56" t="str">
        <f>'FY2016 RPDC '!D274</f>
        <v>SOLON</v>
      </c>
      <c r="E280" s="97">
        <f>'FY2016 RPDC '!J274</f>
        <v>1294.2</v>
      </c>
      <c r="F280" s="87">
        <f>'FY2016 RPDC '!K274</f>
        <v>6446</v>
      </c>
      <c r="G280" s="87">
        <f>'FY2016 RPDC '!L274</f>
        <v>8342413.2000000002</v>
      </c>
      <c r="H280" s="87">
        <f>'FY2016 RPDC '!M274</f>
        <v>0</v>
      </c>
      <c r="I280" s="88">
        <f>'FY2016 RPDC '!N274</f>
        <v>8342413.2000000002</v>
      </c>
      <c r="J280" s="59">
        <v>-381218.39999999997</v>
      </c>
      <c r="K280" s="58">
        <v>-435342</v>
      </c>
      <c r="L280" s="57">
        <v>194139</v>
      </c>
      <c r="M280" s="201">
        <v>0</v>
      </c>
      <c r="N280" s="57">
        <f>RealAuthFY10!N280</f>
        <v>31262.560000000001</v>
      </c>
      <c r="O280" s="201">
        <f>RealAuthFY10!O280</f>
        <v>57680</v>
      </c>
      <c r="P280" s="59">
        <v>15531.12</v>
      </c>
      <c r="Q280" s="59">
        <v>0</v>
      </c>
      <c r="R280" s="58">
        <f t="shared" si="28"/>
        <v>567377.28</v>
      </c>
      <c r="S280" s="59">
        <f t="shared" si="29"/>
        <v>47561.85</v>
      </c>
      <c r="T280" s="58">
        <f t="shared" si="30"/>
        <v>67363.110000000015</v>
      </c>
      <c r="U280" s="59">
        <f t="shared" si="31"/>
        <v>8506767.7199999988</v>
      </c>
      <c r="V280" s="206"/>
      <c r="W280" s="210">
        <v>429.8</v>
      </c>
      <c r="X280" s="211">
        <v>134012</v>
      </c>
      <c r="Y280" s="212">
        <f t="shared" si="32"/>
        <v>438.40000000000003</v>
      </c>
      <c r="Z280" s="213">
        <v>36.03</v>
      </c>
      <c r="AA280" s="58">
        <v>11234</v>
      </c>
      <c r="AB280" s="212">
        <f t="shared" si="33"/>
        <v>36.75</v>
      </c>
      <c r="AC280" s="214">
        <v>51.03</v>
      </c>
      <c r="AD280" s="213">
        <v>15911</v>
      </c>
      <c r="AE280" s="212">
        <f t="shared" si="34"/>
        <v>52.050000000000004</v>
      </c>
    </row>
    <row r="281" spans="1:31" s="51" customFormat="1" ht="11.5" x14ac:dyDescent="0.25">
      <c r="A281" s="51">
        <f>'FY2016 RPDC '!A275</f>
        <v>0</v>
      </c>
      <c r="B281" s="51">
        <f>'FY2016 RPDC '!B275</f>
        <v>6091</v>
      </c>
      <c r="C281" s="51">
        <f>'FY2016 RPDC '!C275</f>
        <v>6091</v>
      </c>
      <c r="D281" s="60" t="str">
        <f>'FY2016 RPDC '!D275</f>
        <v>SOUTH CENTRAL CALHOUN</v>
      </c>
      <c r="E281" s="100">
        <f>'FY2016 RPDC '!J275</f>
        <v>904.8</v>
      </c>
      <c r="F281" s="89">
        <f>'FY2016 RPDC '!K275</f>
        <v>6479</v>
      </c>
      <c r="G281" s="89">
        <f>'FY2016 RPDC '!L275</f>
        <v>5862199.1999999993</v>
      </c>
      <c r="H281" s="89">
        <f>'FY2016 RPDC '!M275</f>
        <v>28170.290000000969</v>
      </c>
      <c r="I281" s="90">
        <f>'FY2016 RPDC '!N275</f>
        <v>5890369.4900000002</v>
      </c>
      <c r="J281" s="63">
        <v>-312312</v>
      </c>
      <c r="K281" s="62">
        <v>-186186</v>
      </c>
      <c r="L281" s="61">
        <v>204204</v>
      </c>
      <c r="M281" s="220">
        <v>312312</v>
      </c>
      <c r="N281" s="61">
        <f>RealAuthFY10!N281</f>
        <v>25743.670000000002</v>
      </c>
      <c r="O281" s="220">
        <f>RealAuthFY10!O281</f>
        <v>58910</v>
      </c>
      <c r="P281" s="63">
        <v>0</v>
      </c>
      <c r="Q281" s="63">
        <v>0</v>
      </c>
      <c r="R281" s="62">
        <f t="shared" si="28"/>
        <v>574059.40800000005</v>
      </c>
      <c r="S281" s="63">
        <f t="shared" si="29"/>
        <v>55274.232000000004</v>
      </c>
      <c r="T281" s="62">
        <f t="shared" si="30"/>
        <v>77930.423999999999</v>
      </c>
      <c r="U281" s="63">
        <f t="shared" si="31"/>
        <v>6700305.2239999995</v>
      </c>
      <c r="V281" s="221"/>
      <c r="W281" s="222">
        <v>622.02</v>
      </c>
      <c r="X281" s="223">
        <v>100829</v>
      </c>
      <c r="Y281" s="224">
        <f t="shared" si="32"/>
        <v>634.46</v>
      </c>
      <c r="Z281" s="225">
        <v>59.89</v>
      </c>
      <c r="AA281" s="62">
        <v>9708</v>
      </c>
      <c r="AB281" s="224">
        <f t="shared" si="33"/>
        <v>61.09</v>
      </c>
      <c r="AC281" s="226">
        <v>84.44</v>
      </c>
      <c r="AD281" s="225">
        <v>13688</v>
      </c>
      <c r="AE281" s="224">
        <f t="shared" si="34"/>
        <v>86.13</v>
      </c>
    </row>
    <row r="282" spans="1:31" s="51" customFormat="1" ht="11.5" x14ac:dyDescent="0.25">
      <c r="A282" s="51">
        <f>'FY2016 RPDC '!A276</f>
        <v>276</v>
      </c>
      <c r="B282" s="51">
        <f>'FY2016 RPDC '!B276</f>
        <v>6095</v>
      </c>
      <c r="C282" s="51">
        <f>'FY2016 RPDC '!C276</f>
        <v>6095</v>
      </c>
      <c r="D282" s="56" t="str">
        <f>'FY2016 RPDC '!D276</f>
        <v>SOUTH HAMILTON</v>
      </c>
      <c r="E282" s="97">
        <f>'FY2016 RPDC '!J276</f>
        <v>653.5</v>
      </c>
      <c r="F282" s="87">
        <f>'FY2016 RPDC '!K276</f>
        <v>6508</v>
      </c>
      <c r="G282" s="87">
        <f>'FY2016 RPDC '!L276</f>
        <v>4252978</v>
      </c>
      <c r="H282" s="87">
        <f>'FY2016 RPDC '!M276</f>
        <v>0</v>
      </c>
      <c r="I282" s="88">
        <f>'FY2016 RPDC '!N276</f>
        <v>4252978</v>
      </c>
      <c r="J282" s="59">
        <v>-467698.5</v>
      </c>
      <c r="K282" s="58">
        <v>-29415</v>
      </c>
      <c r="L282" s="57">
        <v>1311909</v>
      </c>
      <c r="M282" s="201">
        <v>5883</v>
      </c>
      <c r="N282" s="57">
        <f>RealAuthFY10!N282</f>
        <v>56584.08</v>
      </c>
      <c r="O282" s="201">
        <f>RealAuthFY10!O282</f>
        <v>158389.28</v>
      </c>
      <c r="P282" s="59">
        <v>27179.46</v>
      </c>
      <c r="Q282" s="59">
        <v>0</v>
      </c>
      <c r="R282" s="58">
        <f t="shared" si="28"/>
        <v>693351</v>
      </c>
      <c r="S282" s="59">
        <f t="shared" si="29"/>
        <v>84796</v>
      </c>
      <c r="T282" s="58">
        <f t="shared" si="30"/>
        <v>81048</v>
      </c>
      <c r="U282" s="59">
        <f t="shared" si="31"/>
        <v>6175004.3200000003</v>
      </c>
      <c r="V282" s="206"/>
      <c r="W282" s="210">
        <v>504.99</v>
      </c>
      <c r="X282" s="211">
        <v>693351</v>
      </c>
      <c r="Y282" s="212">
        <f t="shared" si="32"/>
        <v>515.09</v>
      </c>
      <c r="Z282" s="213">
        <v>61.76</v>
      </c>
      <c r="AA282" s="58">
        <v>84796</v>
      </c>
      <c r="AB282" s="212">
        <f t="shared" si="33"/>
        <v>63</v>
      </c>
      <c r="AC282" s="214">
        <v>59.03</v>
      </c>
      <c r="AD282" s="213">
        <v>81048</v>
      </c>
      <c r="AE282" s="212">
        <f t="shared" si="34"/>
        <v>60.21</v>
      </c>
    </row>
    <row r="283" spans="1:31" s="51" customFormat="1" ht="11.5" x14ac:dyDescent="0.25">
      <c r="A283" s="51">
        <f>'FY2016 RPDC '!A277</f>
        <v>277</v>
      </c>
      <c r="B283" s="51">
        <f>'FY2016 RPDC '!B277</f>
        <v>5157</v>
      </c>
      <c r="C283" s="51">
        <f>'FY2016 RPDC '!C277</f>
        <v>6099</v>
      </c>
      <c r="D283" s="56" t="str">
        <f>'FY2016 RPDC '!D277</f>
        <v>SOUTH O BRIEN</v>
      </c>
      <c r="E283" s="97">
        <f>'FY2016 RPDC '!J277</f>
        <v>627.79999999999995</v>
      </c>
      <c r="F283" s="87">
        <f>'FY2016 RPDC '!K277</f>
        <v>6499</v>
      </c>
      <c r="G283" s="87">
        <f>'FY2016 RPDC '!L277</f>
        <v>4080072.1999999997</v>
      </c>
      <c r="H283" s="87">
        <f>'FY2016 RPDC '!M277</f>
        <v>270148.2900000005</v>
      </c>
      <c r="I283" s="88">
        <f>'FY2016 RPDC '!N277</f>
        <v>4350220.49</v>
      </c>
      <c r="J283" s="59">
        <v>-116483.40000000001</v>
      </c>
      <c r="K283" s="58">
        <v>-17649</v>
      </c>
      <c r="L283" s="57">
        <v>105894</v>
      </c>
      <c r="M283" s="201">
        <v>11766</v>
      </c>
      <c r="N283" s="57">
        <f>RealAuthFY10!N283</f>
        <v>1788.08</v>
      </c>
      <c r="O283" s="201">
        <f>RealAuthFY10!O283</f>
        <v>0</v>
      </c>
      <c r="P283" s="59">
        <v>0</v>
      </c>
      <c r="Q283" s="59">
        <v>0</v>
      </c>
      <c r="R283" s="58">
        <f t="shared" si="28"/>
        <v>405081.67199999996</v>
      </c>
      <c r="S283" s="59">
        <f t="shared" si="29"/>
        <v>44473.351999999999</v>
      </c>
      <c r="T283" s="58">
        <f t="shared" si="30"/>
        <v>45076.039999999994</v>
      </c>
      <c r="U283" s="59">
        <f t="shared" si="31"/>
        <v>4830167.2340000002</v>
      </c>
      <c r="V283" s="206"/>
      <c r="W283" s="210">
        <v>632.59</v>
      </c>
      <c r="X283" s="211">
        <v>155048</v>
      </c>
      <c r="Y283" s="212">
        <f t="shared" si="32"/>
        <v>645.24</v>
      </c>
      <c r="Z283" s="213">
        <v>69.45</v>
      </c>
      <c r="AA283" s="58">
        <v>17022</v>
      </c>
      <c r="AB283" s="212">
        <f t="shared" si="33"/>
        <v>70.84</v>
      </c>
      <c r="AC283" s="214">
        <v>70.39</v>
      </c>
      <c r="AD283" s="213">
        <v>17253</v>
      </c>
      <c r="AE283" s="212">
        <f t="shared" si="34"/>
        <v>71.8</v>
      </c>
    </row>
    <row r="284" spans="1:31" s="51" customFormat="1" ht="11.5" x14ac:dyDescent="0.25">
      <c r="A284" s="51">
        <f>'FY2016 RPDC '!A278</f>
        <v>278</v>
      </c>
      <c r="B284" s="51">
        <f>'FY2016 RPDC '!B278</f>
        <v>6097</v>
      </c>
      <c r="C284" s="51">
        <f>'FY2016 RPDC '!C278</f>
        <v>6097</v>
      </c>
      <c r="D284" s="56" t="str">
        <f>'FY2016 RPDC '!D278</f>
        <v>SOUTH PAGE</v>
      </c>
      <c r="E284" s="97">
        <f>'FY2016 RPDC '!J278</f>
        <v>199</v>
      </c>
      <c r="F284" s="87">
        <f>'FY2016 RPDC '!K278</f>
        <v>6446</v>
      </c>
      <c r="G284" s="87">
        <f>'FY2016 RPDC '!L278</f>
        <v>1282754</v>
      </c>
      <c r="H284" s="87">
        <f>'FY2016 RPDC '!M278</f>
        <v>0</v>
      </c>
      <c r="I284" s="88">
        <f>'FY2016 RPDC '!N278</f>
        <v>1282754</v>
      </c>
      <c r="J284" s="59">
        <v>-300033</v>
      </c>
      <c r="K284" s="58">
        <v>-11766</v>
      </c>
      <c r="L284" s="57">
        <v>152958</v>
      </c>
      <c r="M284" s="201">
        <v>11766</v>
      </c>
      <c r="N284" s="57">
        <f>RealAuthFY10!N284</f>
        <v>60737.039999999994</v>
      </c>
      <c r="O284" s="201">
        <f>RealAuthFY10!O284</f>
        <v>0</v>
      </c>
      <c r="P284" s="59">
        <v>25885.200000000001</v>
      </c>
      <c r="Q284" s="59">
        <v>289443.60000000003</v>
      </c>
      <c r="R284" s="58">
        <f t="shared" si="28"/>
        <v>484722</v>
      </c>
      <c r="S284" s="59">
        <f t="shared" si="29"/>
        <v>50611</v>
      </c>
      <c r="T284" s="58">
        <f t="shared" si="30"/>
        <v>60128</v>
      </c>
      <c r="U284" s="59">
        <f t="shared" si="31"/>
        <v>2107205.84</v>
      </c>
      <c r="V284" s="206"/>
      <c r="W284" s="210">
        <v>476.76</v>
      </c>
      <c r="X284" s="211">
        <v>484722</v>
      </c>
      <c r="Y284" s="212">
        <f t="shared" si="32"/>
        <v>486.3</v>
      </c>
      <c r="Z284" s="213">
        <v>49.78</v>
      </c>
      <c r="AA284" s="58">
        <v>50611</v>
      </c>
      <c r="AB284" s="212">
        <f t="shared" si="33"/>
        <v>50.78</v>
      </c>
      <c r="AC284" s="214">
        <v>59.14</v>
      </c>
      <c r="AD284" s="213">
        <v>60128</v>
      </c>
      <c r="AE284" s="212">
        <f t="shared" si="34"/>
        <v>60.32</v>
      </c>
    </row>
    <row r="285" spans="1:31" s="51" customFormat="1" ht="11.5" x14ac:dyDescent="0.25">
      <c r="A285" s="51">
        <f>'FY2016 RPDC '!A279</f>
        <v>279</v>
      </c>
      <c r="B285" s="51">
        <f>'FY2016 RPDC '!B279</f>
        <v>6098</v>
      </c>
      <c r="C285" s="51">
        <f>'FY2016 RPDC '!C279</f>
        <v>6098</v>
      </c>
      <c r="D285" s="56" t="str">
        <f>'FY2016 RPDC '!D279</f>
        <v>SOUTH TAMA COUNTY</v>
      </c>
      <c r="E285" s="97">
        <f>'FY2016 RPDC '!J279</f>
        <v>1523</v>
      </c>
      <c r="F285" s="87">
        <f>'FY2016 RPDC '!K279</f>
        <v>6466</v>
      </c>
      <c r="G285" s="87">
        <f>'FY2016 RPDC '!L279</f>
        <v>9847718</v>
      </c>
      <c r="H285" s="87">
        <f>'FY2016 RPDC '!M279</f>
        <v>0</v>
      </c>
      <c r="I285" s="88">
        <f>'FY2016 RPDC '!N279</f>
        <v>9847718</v>
      </c>
      <c r="J285" s="59">
        <v>-276501</v>
      </c>
      <c r="K285" s="58">
        <v>-17649</v>
      </c>
      <c r="L285" s="57">
        <v>367099.2</v>
      </c>
      <c r="M285" s="201">
        <v>5883</v>
      </c>
      <c r="N285" s="57">
        <f>RealAuthFY10!N285</f>
        <v>29359.119999999999</v>
      </c>
      <c r="O285" s="201">
        <f>RealAuthFY10!O285</f>
        <v>0</v>
      </c>
      <c r="P285" s="59">
        <v>14236.859999999999</v>
      </c>
      <c r="Q285" s="59">
        <v>0</v>
      </c>
      <c r="R285" s="58">
        <f t="shared" si="28"/>
        <v>820866.54</v>
      </c>
      <c r="S285" s="59">
        <f t="shared" si="29"/>
        <v>88136.010000000009</v>
      </c>
      <c r="T285" s="58">
        <f t="shared" si="30"/>
        <v>104751.94</v>
      </c>
      <c r="U285" s="59">
        <f t="shared" si="31"/>
        <v>10983900.669999998</v>
      </c>
      <c r="V285" s="206"/>
      <c r="W285" s="210">
        <v>528.41</v>
      </c>
      <c r="X285" s="211">
        <v>533853</v>
      </c>
      <c r="Y285" s="212">
        <f t="shared" si="32"/>
        <v>538.98</v>
      </c>
      <c r="Z285" s="213">
        <v>56.74</v>
      </c>
      <c r="AA285" s="58">
        <v>57324</v>
      </c>
      <c r="AB285" s="212">
        <f t="shared" si="33"/>
        <v>57.870000000000005</v>
      </c>
      <c r="AC285" s="214">
        <v>67.430000000000007</v>
      </c>
      <c r="AD285" s="213">
        <v>68125</v>
      </c>
      <c r="AE285" s="212">
        <f t="shared" si="34"/>
        <v>68.78</v>
      </c>
    </row>
    <row r="286" spans="1:31" s="51" customFormat="1" ht="11.5" x14ac:dyDescent="0.25">
      <c r="A286" s="51">
        <f>'FY2016 RPDC '!A280</f>
        <v>280</v>
      </c>
      <c r="B286" s="51">
        <f>'FY2016 RPDC '!B280</f>
        <v>6100</v>
      </c>
      <c r="C286" s="51">
        <f>'FY2016 RPDC '!C280</f>
        <v>6100</v>
      </c>
      <c r="D286" s="60" t="str">
        <f>'FY2016 RPDC '!D280</f>
        <v>SOUTH WINNESHIEK</v>
      </c>
      <c r="E286" s="100">
        <f>'FY2016 RPDC '!J280</f>
        <v>559.70000000000005</v>
      </c>
      <c r="F286" s="89">
        <f>'FY2016 RPDC '!K280</f>
        <v>6446</v>
      </c>
      <c r="G286" s="89">
        <f>'FY2016 RPDC '!L280</f>
        <v>3607826.2</v>
      </c>
      <c r="H286" s="89">
        <f>'FY2016 RPDC '!M280</f>
        <v>21073.5</v>
      </c>
      <c r="I286" s="90">
        <f>'FY2016 RPDC '!N280</f>
        <v>3628899.7</v>
      </c>
      <c r="J286" s="63">
        <v>-53217</v>
      </c>
      <c r="K286" s="62">
        <v>-17739</v>
      </c>
      <c r="L286" s="61">
        <v>266085</v>
      </c>
      <c r="M286" s="220">
        <v>0</v>
      </c>
      <c r="N286" s="61">
        <f>RealAuthFY10!N286</f>
        <v>26322.920000000002</v>
      </c>
      <c r="O286" s="220">
        <f>RealAuthFY10!O286</f>
        <v>0</v>
      </c>
      <c r="P286" s="63">
        <v>41627.519999999997</v>
      </c>
      <c r="Q286" s="63">
        <v>0</v>
      </c>
      <c r="R286" s="62">
        <f t="shared" si="28"/>
        <v>424277</v>
      </c>
      <c r="S286" s="63">
        <f t="shared" si="29"/>
        <v>42446</v>
      </c>
      <c r="T286" s="62">
        <f t="shared" si="30"/>
        <v>49108</v>
      </c>
      <c r="U286" s="63">
        <f t="shared" si="31"/>
        <v>4407810.1400000006</v>
      </c>
      <c r="V286" s="221"/>
      <c r="W286" s="222">
        <v>524.77</v>
      </c>
      <c r="X286" s="223">
        <v>424277</v>
      </c>
      <c r="Y286" s="224">
        <f t="shared" si="32"/>
        <v>535.27</v>
      </c>
      <c r="Z286" s="225">
        <v>52.5</v>
      </c>
      <c r="AA286" s="62">
        <v>42446</v>
      </c>
      <c r="AB286" s="224">
        <f t="shared" si="33"/>
        <v>53.55</v>
      </c>
      <c r="AC286" s="226">
        <v>60.74</v>
      </c>
      <c r="AD286" s="225">
        <v>49108</v>
      </c>
      <c r="AE286" s="224">
        <f t="shared" si="34"/>
        <v>61.95</v>
      </c>
    </row>
    <row r="287" spans="1:31" s="51" customFormat="1" ht="11.5" x14ac:dyDescent="0.25">
      <c r="A287" s="51">
        <f>'FY2016 RPDC '!A281</f>
        <v>281</v>
      </c>
      <c r="B287" s="51">
        <f>'FY2016 RPDC '!B281</f>
        <v>6101</v>
      </c>
      <c r="C287" s="51">
        <f>'FY2016 RPDC '!C281</f>
        <v>6101</v>
      </c>
      <c r="D287" s="56" t="str">
        <f>'FY2016 RPDC '!D281</f>
        <v>SOUTHEAST POLK</v>
      </c>
      <c r="E287" s="97">
        <f>'FY2016 RPDC '!J281</f>
        <v>6634.4</v>
      </c>
      <c r="F287" s="87">
        <f>'FY2016 RPDC '!K281</f>
        <v>6446</v>
      </c>
      <c r="G287" s="87">
        <f>'FY2016 RPDC '!L281</f>
        <v>42765342.399999999</v>
      </c>
      <c r="H287" s="87">
        <f>'FY2016 RPDC '!M281</f>
        <v>0</v>
      </c>
      <c r="I287" s="88">
        <f>'FY2016 RPDC '!N281</f>
        <v>42765342.399999999</v>
      </c>
      <c r="J287" s="59">
        <v>-148554</v>
      </c>
      <c r="K287" s="58">
        <v>-29475</v>
      </c>
      <c r="L287" s="57">
        <v>117900</v>
      </c>
      <c r="M287" s="201">
        <v>5895</v>
      </c>
      <c r="N287" s="57">
        <f>RealAuthFY10!N287</f>
        <v>43985.8</v>
      </c>
      <c r="O287" s="201">
        <f>RealAuthFY10!O287</f>
        <v>57800</v>
      </c>
      <c r="P287" s="59">
        <v>1296.9000000000001</v>
      </c>
      <c r="Q287" s="59">
        <v>0</v>
      </c>
      <c r="R287" s="58">
        <f t="shared" si="28"/>
        <v>3845497.2719999999</v>
      </c>
      <c r="S287" s="59">
        <f t="shared" si="29"/>
        <v>401248.51199999993</v>
      </c>
      <c r="T287" s="58">
        <f t="shared" si="30"/>
        <v>425265.04000000004</v>
      </c>
      <c r="U287" s="59">
        <f t="shared" si="31"/>
        <v>47486201.923999995</v>
      </c>
      <c r="V287" s="206"/>
      <c r="W287" s="210">
        <v>568.26</v>
      </c>
      <c r="X287" s="211">
        <v>201619</v>
      </c>
      <c r="Y287" s="212">
        <f t="shared" si="32"/>
        <v>579.63</v>
      </c>
      <c r="Z287" s="213">
        <v>59.29</v>
      </c>
      <c r="AA287" s="58">
        <v>21036</v>
      </c>
      <c r="AB287" s="212">
        <f t="shared" si="33"/>
        <v>60.48</v>
      </c>
      <c r="AC287" s="214">
        <v>62.84</v>
      </c>
      <c r="AD287" s="213">
        <v>22296</v>
      </c>
      <c r="AE287" s="212">
        <f t="shared" si="34"/>
        <v>64.100000000000009</v>
      </c>
    </row>
    <row r="288" spans="1:31" s="51" customFormat="1" ht="11.5" x14ac:dyDescent="0.25">
      <c r="A288" s="51">
        <f>'FY2016 RPDC '!A282</f>
        <v>282</v>
      </c>
      <c r="B288" s="51">
        <f>'FY2016 RPDC '!B282</f>
        <v>6094</v>
      </c>
      <c r="C288" s="51">
        <f>'FY2016 RPDC '!C282</f>
        <v>6094</v>
      </c>
      <c r="D288" s="56" t="str">
        <f>'FY2016 RPDC '!D282</f>
        <v>SOUTHEAST WARREN</v>
      </c>
      <c r="E288" s="97">
        <f>'FY2016 RPDC '!J282</f>
        <v>588.20000000000005</v>
      </c>
      <c r="F288" s="87">
        <f>'FY2016 RPDC '!K282</f>
        <v>6446</v>
      </c>
      <c r="G288" s="87">
        <f>'FY2016 RPDC '!L282</f>
        <v>3791537.2</v>
      </c>
      <c r="H288" s="87">
        <f>'FY2016 RPDC '!M282</f>
        <v>0</v>
      </c>
      <c r="I288" s="88">
        <f>'FY2016 RPDC '!N282</f>
        <v>3791537.2</v>
      </c>
      <c r="J288" s="59">
        <v>-159057</v>
      </c>
      <c r="K288" s="58">
        <v>-11782</v>
      </c>
      <c r="L288" s="57">
        <v>94256</v>
      </c>
      <c r="M288" s="201">
        <v>17673</v>
      </c>
      <c r="N288" s="57">
        <f>RealAuthFY10!N288</f>
        <v>90798.720000000001</v>
      </c>
      <c r="O288" s="201">
        <f>RealAuthFY10!O288</f>
        <v>121180.48</v>
      </c>
      <c r="P288" s="59">
        <v>0</v>
      </c>
      <c r="Q288" s="59">
        <v>0</v>
      </c>
      <c r="R288" s="58">
        <f t="shared" si="28"/>
        <v>323957.03200000001</v>
      </c>
      <c r="S288" s="59">
        <f t="shared" si="29"/>
        <v>33439.170000000006</v>
      </c>
      <c r="T288" s="58">
        <f t="shared" si="30"/>
        <v>34480.284</v>
      </c>
      <c r="U288" s="59">
        <f t="shared" si="31"/>
        <v>4336482.8859999999</v>
      </c>
      <c r="V288" s="206"/>
      <c r="W288" s="210">
        <v>539.96</v>
      </c>
      <c r="X288" s="211">
        <v>315715</v>
      </c>
      <c r="Y288" s="212">
        <f t="shared" si="32"/>
        <v>550.76</v>
      </c>
      <c r="Z288" s="213">
        <v>55.74</v>
      </c>
      <c r="AA288" s="58">
        <v>32591</v>
      </c>
      <c r="AB288" s="212">
        <f t="shared" si="33"/>
        <v>56.85</v>
      </c>
      <c r="AC288" s="214">
        <v>57.47</v>
      </c>
      <c r="AD288" s="213">
        <v>33603</v>
      </c>
      <c r="AE288" s="212">
        <f t="shared" si="34"/>
        <v>58.62</v>
      </c>
    </row>
    <row r="289" spans="1:31" s="51" customFormat="1" ht="11.5" x14ac:dyDescent="0.25">
      <c r="A289" s="51">
        <f>'FY2016 RPDC '!A283</f>
        <v>283</v>
      </c>
      <c r="B289" s="51">
        <f>'FY2016 RPDC '!B283</f>
        <v>6096</v>
      </c>
      <c r="C289" s="51">
        <f>'FY2016 RPDC '!C283</f>
        <v>6096</v>
      </c>
      <c r="D289" s="56" t="str">
        <f>'FY2016 RPDC '!D283</f>
        <v>SOUTHEAST WEBSTER - GRAND</v>
      </c>
      <c r="E289" s="97">
        <f>'FY2016 RPDC '!J283</f>
        <v>538.29999999999995</v>
      </c>
      <c r="F289" s="87">
        <f>'FY2016 RPDC '!K283</f>
        <v>6575</v>
      </c>
      <c r="G289" s="87">
        <f>'FY2016 RPDC '!L283</f>
        <v>3539322.4999999995</v>
      </c>
      <c r="H289" s="87">
        <f>'FY2016 RPDC '!M283</f>
        <v>24698.840000000317</v>
      </c>
      <c r="I289" s="88">
        <f>'FY2016 RPDC '!N283</f>
        <v>3564021.34</v>
      </c>
      <c r="J289" s="59">
        <v>-152958</v>
      </c>
      <c r="K289" s="58">
        <v>-5883</v>
      </c>
      <c r="L289" s="57">
        <v>282384</v>
      </c>
      <c r="M289" s="201">
        <v>41181</v>
      </c>
      <c r="N289" s="57">
        <f>RealAuthFY10!N289</f>
        <v>2941.68</v>
      </c>
      <c r="O289" s="201">
        <f>RealAuthFY10!O289</f>
        <v>0</v>
      </c>
      <c r="P289" s="59">
        <v>102246.54</v>
      </c>
      <c r="Q289" s="59">
        <v>0</v>
      </c>
      <c r="R289" s="58">
        <f t="shared" si="28"/>
        <v>501685</v>
      </c>
      <c r="S289" s="59">
        <f t="shared" si="29"/>
        <v>65791</v>
      </c>
      <c r="T289" s="58">
        <f t="shared" si="30"/>
        <v>68826</v>
      </c>
      <c r="U289" s="59">
        <f t="shared" si="31"/>
        <v>4470235.5600000005</v>
      </c>
      <c r="V289" s="206"/>
      <c r="W289" s="210">
        <v>502.59</v>
      </c>
      <c r="X289" s="211">
        <v>501685</v>
      </c>
      <c r="Y289" s="212">
        <f t="shared" si="32"/>
        <v>512.64</v>
      </c>
      <c r="Z289" s="213">
        <v>65.91</v>
      </c>
      <c r="AA289" s="58">
        <v>65791</v>
      </c>
      <c r="AB289" s="212">
        <f t="shared" si="33"/>
        <v>67.22999999999999</v>
      </c>
      <c r="AC289" s="214">
        <v>68.95</v>
      </c>
      <c r="AD289" s="213">
        <v>68826</v>
      </c>
      <c r="AE289" s="212">
        <f t="shared" si="34"/>
        <v>70.33</v>
      </c>
    </row>
    <row r="290" spans="1:31" s="51" customFormat="1" ht="11.5" x14ac:dyDescent="0.25">
      <c r="A290" s="51" t="e">
        <f>'FY2016 RPDC '!#REF!</f>
        <v>#REF!</v>
      </c>
      <c r="B290" s="51" t="e">
        <f>'FY2016 RPDC '!#REF!</f>
        <v>#REF!</v>
      </c>
      <c r="C290" s="51" t="e">
        <f>'FY2016 RPDC '!#REF!</f>
        <v>#REF!</v>
      </c>
      <c r="D290" s="56" t="e">
        <f>'FY2016 RPDC '!#REF!</f>
        <v>#REF!</v>
      </c>
      <c r="E290" s="97" t="e">
        <f>'FY2016 RPDC '!#REF!</f>
        <v>#REF!</v>
      </c>
      <c r="F290" s="87" t="e">
        <f>'FY2016 RPDC '!#REF!</f>
        <v>#REF!</v>
      </c>
      <c r="G290" s="87" t="e">
        <f>'FY2016 RPDC '!#REF!</f>
        <v>#REF!</v>
      </c>
      <c r="H290" s="87" t="e">
        <f>'FY2016 RPDC '!#REF!</f>
        <v>#REF!</v>
      </c>
      <c r="I290" s="88" t="e">
        <f>'FY2016 RPDC '!#REF!</f>
        <v>#REF!</v>
      </c>
      <c r="J290" s="59">
        <v>-123858</v>
      </c>
      <c r="K290" s="58">
        <v>-23592</v>
      </c>
      <c r="L290" s="57">
        <v>406962</v>
      </c>
      <c r="M290" s="201">
        <v>792101.4</v>
      </c>
      <c r="N290" s="57">
        <f>RealAuthFY10!N290</f>
        <v>75294.66</v>
      </c>
      <c r="O290" s="201">
        <f>RealAuthFY10!O290</f>
        <v>0</v>
      </c>
      <c r="P290" s="59">
        <v>36331.68</v>
      </c>
      <c r="Q290" s="59">
        <v>0</v>
      </c>
      <c r="R290" s="58" t="e">
        <f t="shared" si="28"/>
        <v>#REF!</v>
      </c>
      <c r="S290" s="59" t="e">
        <f t="shared" si="29"/>
        <v>#REF!</v>
      </c>
      <c r="T290" s="58" t="e">
        <f t="shared" si="30"/>
        <v>#REF!</v>
      </c>
      <c r="U290" s="59" t="e">
        <f t="shared" si="31"/>
        <v>#REF!</v>
      </c>
      <c r="V290" s="206"/>
      <c r="W290" s="210">
        <v>617.49</v>
      </c>
      <c r="X290" s="211">
        <v>269843</v>
      </c>
      <c r="Y290" s="212">
        <f t="shared" si="32"/>
        <v>629.84</v>
      </c>
      <c r="Z290" s="213">
        <v>70.83</v>
      </c>
      <c r="AA290" s="58">
        <v>30953</v>
      </c>
      <c r="AB290" s="212">
        <f t="shared" si="33"/>
        <v>72.25</v>
      </c>
      <c r="AC290" s="214">
        <v>62.7</v>
      </c>
      <c r="AD290" s="213">
        <v>27400</v>
      </c>
      <c r="AE290" s="212">
        <f t="shared" si="34"/>
        <v>63.95</v>
      </c>
    </row>
    <row r="291" spans="1:31" s="51" customFormat="1" ht="11.5" x14ac:dyDescent="0.25">
      <c r="A291" s="51">
        <f>'FY2016 RPDC '!A284</f>
        <v>285</v>
      </c>
      <c r="B291" s="51">
        <f>'FY2016 RPDC '!B284</f>
        <v>6102</v>
      </c>
      <c r="C291" s="51">
        <f>'FY2016 RPDC '!C284</f>
        <v>6102</v>
      </c>
      <c r="D291" s="60" t="str">
        <f>'FY2016 RPDC '!D284</f>
        <v>SPENCER</v>
      </c>
      <c r="E291" s="100">
        <f>'FY2016 RPDC '!J284</f>
        <v>1924.2</v>
      </c>
      <c r="F291" s="89">
        <f>'FY2016 RPDC '!K284</f>
        <v>6446</v>
      </c>
      <c r="G291" s="89">
        <f>'FY2016 RPDC '!L284</f>
        <v>12403393.200000001</v>
      </c>
      <c r="H291" s="89">
        <f>'FY2016 RPDC '!M284</f>
        <v>27068.679999999702</v>
      </c>
      <c r="I291" s="90">
        <f>'FY2016 RPDC '!N284</f>
        <v>12430461.880000001</v>
      </c>
      <c r="J291" s="63">
        <v>-2403205.5</v>
      </c>
      <c r="K291" s="62">
        <v>-211788</v>
      </c>
      <c r="L291" s="61">
        <v>1012464.2999999999</v>
      </c>
      <c r="M291" s="220">
        <v>447108</v>
      </c>
      <c r="N291" s="61">
        <f>RealAuthFY10!N291</f>
        <v>578991.84</v>
      </c>
      <c r="O291" s="220">
        <f>RealAuthFY10!O291</f>
        <v>0</v>
      </c>
      <c r="P291" s="63">
        <v>1940095.7399999998</v>
      </c>
      <c r="Q291" s="63">
        <v>1609588.8</v>
      </c>
      <c r="R291" s="62">
        <f t="shared" si="28"/>
        <v>6599214</v>
      </c>
      <c r="S291" s="63">
        <f t="shared" si="29"/>
        <v>793620</v>
      </c>
      <c r="T291" s="62">
        <f t="shared" si="30"/>
        <v>1015031</v>
      </c>
      <c r="U291" s="63">
        <f t="shared" si="31"/>
        <v>23811582.060000002</v>
      </c>
      <c r="V291" s="221"/>
      <c r="W291" s="222">
        <v>480.46</v>
      </c>
      <c r="X291" s="223">
        <v>6599214</v>
      </c>
      <c r="Y291" s="224">
        <f t="shared" si="32"/>
        <v>490.07</v>
      </c>
      <c r="Z291" s="225">
        <v>57.78</v>
      </c>
      <c r="AA291" s="62">
        <v>793620</v>
      </c>
      <c r="AB291" s="224">
        <f t="shared" si="33"/>
        <v>58.94</v>
      </c>
      <c r="AC291" s="226">
        <v>73.900000000000006</v>
      </c>
      <c r="AD291" s="225">
        <v>1015031</v>
      </c>
      <c r="AE291" s="224">
        <f t="shared" si="34"/>
        <v>75.38000000000001</v>
      </c>
    </row>
    <row r="292" spans="1:31" s="51" customFormat="1" ht="11.5" x14ac:dyDescent="0.25">
      <c r="A292" s="51">
        <f>'FY2016 RPDC '!A285</f>
        <v>286</v>
      </c>
      <c r="B292" s="51">
        <f>'FY2016 RPDC '!B285</f>
        <v>6120</v>
      </c>
      <c r="C292" s="51">
        <f>'FY2016 RPDC '!C285</f>
        <v>6120</v>
      </c>
      <c r="D292" s="56" t="str">
        <f>'FY2016 RPDC '!D285</f>
        <v>SPIRIT LAKE</v>
      </c>
      <c r="E292" s="97">
        <f>'FY2016 RPDC '!J285</f>
        <v>1177.8</v>
      </c>
      <c r="F292" s="87">
        <f>'FY2016 RPDC '!K285</f>
        <v>6446</v>
      </c>
      <c r="G292" s="87">
        <f>'FY2016 RPDC '!L285</f>
        <v>7592098.7999999998</v>
      </c>
      <c r="H292" s="87">
        <f>'FY2016 RPDC '!M285</f>
        <v>0</v>
      </c>
      <c r="I292" s="88">
        <f>'FY2016 RPDC '!N285</f>
        <v>7592098.7999999998</v>
      </c>
      <c r="J292" s="59">
        <v>-392396.10000000003</v>
      </c>
      <c r="K292" s="58">
        <v>-5883</v>
      </c>
      <c r="L292" s="57">
        <v>653013</v>
      </c>
      <c r="M292" s="201">
        <v>0</v>
      </c>
      <c r="N292" s="57">
        <f>RealAuthFY10!N292</f>
        <v>6402.4800000000005</v>
      </c>
      <c r="O292" s="201">
        <f>RealAuthFY10!O292</f>
        <v>0</v>
      </c>
      <c r="P292" s="59">
        <v>0</v>
      </c>
      <c r="Q292" s="59">
        <v>0</v>
      </c>
      <c r="R292" s="58">
        <f t="shared" si="28"/>
        <v>578032</v>
      </c>
      <c r="S292" s="59">
        <f t="shared" si="29"/>
        <v>58790</v>
      </c>
      <c r="T292" s="58">
        <f t="shared" si="30"/>
        <v>51625</v>
      </c>
      <c r="U292" s="59">
        <f t="shared" si="31"/>
        <v>8541682.1799999997</v>
      </c>
      <c r="V292" s="206"/>
      <c r="W292" s="210">
        <v>471.94</v>
      </c>
      <c r="X292" s="211">
        <v>578032</v>
      </c>
      <c r="Y292" s="212">
        <f t="shared" si="32"/>
        <v>481.38</v>
      </c>
      <c r="Z292" s="213">
        <v>48</v>
      </c>
      <c r="AA292" s="58">
        <v>58790</v>
      </c>
      <c r="AB292" s="212">
        <f t="shared" si="33"/>
        <v>48.96</v>
      </c>
      <c r="AC292" s="214">
        <v>42.15</v>
      </c>
      <c r="AD292" s="213">
        <v>51625</v>
      </c>
      <c r="AE292" s="212">
        <f t="shared" si="34"/>
        <v>42.99</v>
      </c>
    </row>
    <row r="293" spans="1:31" s="51" customFormat="1" ht="11.5" x14ac:dyDescent="0.25">
      <c r="A293" s="51" t="e">
        <f>'FY2016 RPDC '!#REF!</f>
        <v>#REF!</v>
      </c>
      <c r="B293" s="51" t="e">
        <f>'FY2016 RPDC '!#REF!</f>
        <v>#REF!</v>
      </c>
      <c r="C293" s="51" t="e">
        <f>'FY2016 RPDC '!#REF!</f>
        <v>#REF!</v>
      </c>
      <c r="D293" s="56" t="e">
        <f>'FY2016 RPDC '!#REF!</f>
        <v>#REF!</v>
      </c>
      <c r="E293" s="97" t="e">
        <f>'FY2016 RPDC '!#REF!</f>
        <v>#REF!</v>
      </c>
      <c r="F293" s="87" t="e">
        <f>'FY2016 RPDC '!#REF!</f>
        <v>#REF!</v>
      </c>
      <c r="G293" s="87" t="e">
        <f>'FY2016 RPDC '!#REF!</f>
        <v>#REF!</v>
      </c>
      <c r="H293" s="87" t="e">
        <f>'FY2016 RPDC '!#REF!</f>
        <v>#REF!</v>
      </c>
      <c r="I293" s="88" t="e">
        <f>'FY2016 RPDC '!#REF!</f>
        <v>#REF!</v>
      </c>
      <c r="J293" s="59">
        <v>-347942</v>
      </c>
      <c r="K293" s="58">
        <v>-275954</v>
      </c>
      <c r="L293" s="57">
        <v>17997</v>
      </c>
      <c r="M293" s="201">
        <v>0</v>
      </c>
      <c r="N293" s="57">
        <f>RealAuthFY10!N293</f>
        <v>0</v>
      </c>
      <c r="O293" s="201">
        <f>RealAuthFY10!O293</f>
        <v>0</v>
      </c>
      <c r="P293" s="59">
        <v>0</v>
      </c>
      <c r="Q293" s="59">
        <v>0</v>
      </c>
      <c r="R293" s="58" t="e">
        <f t="shared" si="28"/>
        <v>#REF!</v>
      </c>
      <c r="S293" s="59" t="e">
        <f t="shared" si="29"/>
        <v>#REF!</v>
      </c>
      <c r="T293" s="58" t="e">
        <f t="shared" si="30"/>
        <v>#REF!</v>
      </c>
      <c r="U293" s="59" t="e">
        <f t="shared" si="31"/>
        <v>#REF!</v>
      </c>
      <c r="V293" s="206"/>
      <c r="W293" s="210" t="e">
        <v>#REF!</v>
      </c>
      <c r="X293" s="211">
        <v>74408</v>
      </c>
      <c r="Y293" s="212" t="e">
        <f t="shared" si="32"/>
        <v>#REF!</v>
      </c>
      <c r="Z293" s="213">
        <v>41.3</v>
      </c>
      <c r="AA293" s="58">
        <v>6360</v>
      </c>
      <c r="AB293" s="212">
        <f t="shared" si="33"/>
        <v>42.129999999999995</v>
      </c>
      <c r="AC293" s="214">
        <v>37.85</v>
      </c>
      <c r="AD293" s="213">
        <v>5829</v>
      </c>
      <c r="AE293" s="212">
        <f t="shared" si="34"/>
        <v>38.61</v>
      </c>
    </row>
    <row r="294" spans="1:31" s="51" customFormat="1" ht="11.5" x14ac:dyDescent="0.25">
      <c r="A294" s="51">
        <f>'FY2016 RPDC '!A286</f>
        <v>287</v>
      </c>
      <c r="B294" s="51">
        <f>'FY2016 RPDC '!B286</f>
        <v>6138</v>
      </c>
      <c r="C294" s="51">
        <f>'FY2016 RPDC '!C286</f>
        <v>6138</v>
      </c>
      <c r="D294" s="56" t="str">
        <f>'FY2016 RPDC '!D286</f>
        <v>SPRINGVILLE</v>
      </c>
      <c r="E294" s="97">
        <f>'FY2016 RPDC '!J286</f>
        <v>367.7</v>
      </c>
      <c r="F294" s="87">
        <f>'FY2016 RPDC '!K286</f>
        <v>6488</v>
      </c>
      <c r="G294" s="87">
        <f>'FY2016 RPDC '!L286</f>
        <v>2385637.6</v>
      </c>
      <c r="H294" s="87">
        <f>'FY2016 RPDC '!M286</f>
        <v>29095.649999999907</v>
      </c>
      <c r="I294" s="88">
        <f>'FY2016 RPDC '!N286</f>
        <v>2414733.25</v>
      </c>
      <c r="J294" s="59">
        <v>-401881.99999999994</v>
      </c>
      <c r="K294" s="58">
        <v>-17835</v>
      </c>
      <c r="L294" s="57">
        <v>700321</v>
      </c>
      <c r="M294" s="201">
        <v>11890</v>
      </c>
      <c r="N294" s="57">
        <f>RealAuthFY10!N294</f>
        <v>26001.8</v>
      </c>
      <c r="O294" s="201">
        <f>RealAuthFY10!O294</f>
        <v>0</v>
      </c>
      <c r="P294" s="59">
        <v>3923.7000000000003</v>
      </c>
      <c r="Q294" s="59">
        <v>0</v>
      </c>
      <c r="R294" s="58">
        <f t="shared" si="28"/>
        <v>393104</v>
      </c>
      <c r="S294" s="59">
        <f t="shared" si="29"/>
        <v>46762</v>
      </c>
      <c r="T294" s="58">
        <f t="shared" si="30"/>
        <v>43623</v>
      </c>
      <c r="U294" s="59">
        <f t="shared" si="31"/>
        <v>3220641.75</v>
      </c>
      <c r="V294" s="206"/>
      <c r="W294" s="210">
        <v>562.22</v>
      </c>
      <c r="X294" s="211">
        <v>393104</v>
      </c>
      <c r="Y294" s="212">
        <f t="shared" si="32"/>
        <v>573.46</v>
      </c>
      <c r="Z294" s="213">
        <v>66.88</v>
      </c>
      <c r="AA294" s="58">
        <v>46762</v>
      </c>
      <c r="AB294" s="212">
        <f t="shared" si="33"/>
        <v>68.22</v>
      </c>
      <c r="AC294" s="214">
        <v>62.39</v>
      </c>
      <c r="AD294" s="213">
        <v>43623</v>
      </c>
      <c r="AE294" s="212">
        <f t="shared" si="34"/>
        <v>63.64</v>
      </c>
    </row>
    <row r="295" spans="1:31" s="51" customFormat="1" ht="11.5" x14ac:dyDescent="0.25">
      <c r="A295" s="51">
        <f>'FY2016 RPDC '!A287</f>
        <v>288</v>
      </c>
      <c r="B295" s="51">
        <f>'FY2016 RPDC '!B287</f>
        <v>5751</v>
      </c>
      <c r="C295" s="51">
        <f>'FY2016 RPDC '!C287</f>
        <v>5751</v>
      </c>
      <c r="D295" s="56" t="str">
        <f>'FY2016 RPDC '!D287</f>
        <v>ST ANSGAR</v>
      </c>
      <c r="E295" s="97">
        <f>'FY2016 RPDC '!J287</f>
        <v>635.29999999999995</v>
      </c>
      <c r="F295" s="87">
        <f>'FY2016 RPDC '!K287</f>
        <v>6472</v>
      </c>
      <c r="G295" s="87">
        <f>'FY2016 RPDC '!L287</f>
        <v>4111661.5999999996</v>
      </c>
      <c r="H295" s="87">
        <f>'FY2016 RPDC '!M287</f>
        <v>0</v>
      </c>
      <c r="I295" s="88">
        <f>'FY2016 RPDC '!N287</f>
        <v>4111661.5999999996</v>
      </c>
      <c r="J295" s="59">
        <v>-273056</v>
      </c>
      <c r="K295" s="58">
        <v>0</v>
      </c>
      <c r="L295" s="57">
        <v>112784</v>
      </c>
      <c r="M295" s="201">
        <v>0</v>
      </c>
      <c r="N295" s="57">
        <f>RealAuthFY10!N295</f>
        <v>9953.91</v>
      </c>
      <c r="O295" s="201">
        <f>RealAuthFY10!O295</f>
        <v>0</v>
      </c>
      <c r="P295" s="59">
        <v>2611.84</v>
      </c>
      <c r="Q295" s="59">
        <v>0</v>
      </c>
      <c r="R295" s="58">
        <f t="shared" si="28"/>
        <v>333322.85099999997</v>
      </c>
      <c r="S295" s="59">
        <f t="shared" si="29"/>
        <v>39445.776999999995</v>
      </c>
      <c r="T295" s="58">
        <f t="shared" si="30"/>
        <v>32177.944999999996</v>
      </c>
      <c r="U295" s="59">
        <f t="shared" si="31"/>
        <v>4368901.9229999995</v>
      </c>
      <c r="V295" s="206"/>
      <c r="W295" s="210">
        <v>514.38</v>
      </c>
      <c r="X295" s="211">
        <v>332752</v>
      </c>
      <c r="Y295" s="212">
        <f t="shared" si="32"/>
        <v>524.66999999999996</v>
      </c>
      <c r="Z295" s="213">
        <v>60.87</v>
      </c>
      <c r="AA295" s="58">
        <v>39377</v>
      </c>
      <c r="AB295" s="212">
        <f t="shared" si="33"/>
        <v>62.089999999999996</v>
      </c>
      <c r="AC295" s="214">
        <v>49.66</v>
      </c>
      <c r="AD295" s="213">
        <v>32125</v>
      </c>
      <c r="AE295" s="212">
        <f t="shared" si="34"/>
        <v>50.65</v>
      </c>
    </row>
    <row r="296" spans="1:31" s="51" customFormat="1" ht="11.5" x14ac:dyDescent="0.25">
      <c r="A296" s="51">
        <f>'FY2016 RPDC '!A288</f>
        <v>289</v>
      </c>
      <c r="B296" s="51">
        <f>'FY2016 RPDC '!B288</f>
        <v>6165</v>
      </c>
      <c r="C296" s="51">
        <f>'FY2016 RPDC '!C288</f>
        <v>6165</v>
      </c>
      <c r="D296" s="60" t="str">
        <f>'FY2016 RPDC '!D288</f>
        <v>STANTON</v>
      </c>
      <c r="E296" s="100">
        <f>'FY2016 RPDC '!J288</f>
        <v>178.1</v>
      </c>
      <c r="F296" s="89">
        <f>'FY2016 RPDC '!K288</f>
        <v>6446</v>
      </c>
      <c r="G296" s="89">
        <f>'FY2016 RPDC '!L288</f>
        <v>1148032.5999999999</v>
      </c>
      <c r="H296" s="89">
        <f>'FY2016 RPDC '!M288</f>
        <v>9306.2000000001863</v>
      </c>
      <c r="I296" s="90">
        <f>'FY2016 RPDC '!N288</f>
        <v>1157338.8</v>
      </c>
      <c r="J296" s="63">
        <v>-370629</v>
      </c>
      <c r="K296" s="62">
        <v>-11766</v>
      </c>
      <c r="L296" s="61">
        <v>52947</v>
      </c>
      <c r="M296" s="220">
        <v>0</v>
      </c>
      <c r="N296" s="61">
        <f>RealAuthFY10!N296</f>
        <v>4787.4399999999996</v>
      </c>
      <c r="O296" s="220">
        <f>RealAuthFY10!O296</f>
        <v>0</v>
      </c>
      <c r="P296" s="63">
        <v>0</v>
      </c>
      <c r="Q296" s="63">
        <v>0</v>
      </c>
      <c r="R296" s="62">
        <f t="shared" si="28"/>
        <v>134105</v>
      </c>
      <c r="S296" s="63">
        <f t="shared" si="29"/>
        <v>13259</v>
      </c>
      <c r="T296" s="62">
        <f t="shared" si="30"/>
        <v>10360</v>
      </c>
      <c r="U296" s="63">
        <f t="shared" si="31"/>
        <v>990402.24</v>
      </c>
      <c r="V296" s="221"/>
      <c r="W296" s="222">
        <v>592.6</v>
      </c>
      <c r="X296" s="223">
        <v>134105</v>
      </c>
      <c r="Y296" s="224">
        <f t="shared" si="32"/>
        <v>604.45000000000005</v>
      </c>
      <c r="Z296" s="225">
        <v>58.59</v>
      </c>
      <c r="AA296" s="62">
        <v>13259</v>
      </c>
      <c r="AB296" s="224">
        <f t="shared" si="33"/>
        <v>59.760000000000005</v>
      </c>
      <c r="AC296" s="226">
        <v>45.78</v>
      </c>
      <c r="AD296" s="225">
        <v>10360</v>
      </c>
      <c r="AE296" s="224">
        <f t="shared" si="34"/>
        <v>46.7</v>
      </c>
    </row>
    <row r="297" spans="1:31" s="51" customFormat="1" ht="11.5" x14ac:dyDescent="0.25">
      <c r="A297" s="51">
        <f>'FY2016 RPDC '!A289</f>
        <v>290</v>
      </c>
      <c r="B297" s="51">
        <f>'FY2016 RPDC '!B289</f>
        <v>6175</v>
      </c>
      <c r="C297" s="51">
        <f>'FY2016 RPDC '!C289</f>
        <v>6175</v>
      </c>
      <c r="D297" s="56" t="str">
        <f>'FY2016 RPDC '!D289</f>
        <v>STARMONT</v>
      </c>
      <c r="E297" s="97">
        <f>'FY2016 RPDC '!J289</f>
        <v>624.6</v>
      </c>
      <c r="F297" s="87">
        <f>'FY2016 RPDC '!K289</f>
        <v>6460</v>
      </c>
      <c r="G297" s="87">
        <f>'FY2016 RPDC '!L289</f>
        <v>4034916</v>
      </c>
      <c r="H297" s="87">
        <f>'FY2016 RPDC '!M289</f>
        <v>0</v>
      </c>
      <c r="I297" s="88">
        <f>'FY2016 RPDC '!N289</f>
        <v>4034916</v>
      </c>
      <c r="J297" s="59">
        <v>-566688</v>
      </c>
      <c r="K297" s="58">
        <v>-47224</v>
      </c>
      <c r="L297" s="57">
        <v>123963</v>
      </c>
      <c r="M297" s="201">
        <v>17709</v>
      </c>
      <c r="N297" s="57">
        <f>RealAuthFY10!N297</f>
        <v>0</v>
      </c>
      <c r="O297" s="201">
        <f>RealAuthFY10!O297</f>
        <v>0</v>
      </c>
      <c r="P297" s="59">
        <v>132463.32</v>
      </c>
      <c r="Q297" s="59">
        <v>290427.60000000003</v>
      </c>
      <c r="R297" s="58">
        <f t="shared" si="28"/>
        <v>822543</v>
      </c>
      <c r="S297" s="59">
        <f t="shared" si="29"/>
        <v>84461</v>
      </c>
      <c r="T297" s="58">
        <f t="shared" si="30"/>
        <v>108262</v>
      </c>
      <c r="U297" s="59">
        <f t="shared" si="31"/>
        <v>5000832.92</v>
      </c>
      <c r="V297" s="206"/>
      <c r="W297" s="210">
        <v>515.96</v>
      </c>
      <c r="X297" s="211">
        <v>822543</v>
      </c>
      <c r="Y297" s="212">
        <f t="shared" si="32"/>
        <v>526.28000000000009</v>
      </c>
      <c r="Z297" s="213">
        <v>52.98</v>
      </c>
      <c r="AA297" s="58">
        <v>84461</v>
      </c>
      <c r="AB297" s="212">
        <f t="shared" si="33"/>
        <v>54.04</v>
      </c>
      <c r="AC297" s="214">
        <v>67.91</v>
      </c>
      <c r="AD297" s="213">
        <v>108262</v>
      </c>
      <c r="AE297" s="212">
        <f t="shared" si="34"/>
        <v>69.27</v>
      </c>
    </row>
    <row r="298" spans="1:31" s="51" customFormat="1" ht="11.5" x14ac:dyDescent="0.25">
      <c r="A298" s="51">
        <f>'FY2016 RPDC '!A290</f>
        <v>291</v>
      </c>
      <c r="B298" s="51">
        <f>'FY2016 RPDC '!B290</f>
        <v>6219</v>
      </c>
      <c r="C298" s="51">
        <f>'FY2016 RPDC '!C290</f>
        <v>6219</v>
      </c>
      <c r="D298" s="56" t="str">
        <f>'FY2016 RPDC '!D290</f>
        <v>STORM LAKE</v>
      </c>
      <c r="E298" s="97">
        <f>'FY2016 RPDC '!J290</f>
        <v>2265.5</v>
      </c>
      <c r="F298" s="87">
        <f>'FY2016 RPDC '!K290</f>
        <v>6446</v>
      </c>
      <c r="G298" s="87">
        <f>'FY2016 RPDC '!L290</f>
        <v>14603413</v>
      </c>
      <c r="H298" s="87">
        <f>'FY2016 RPDC '!M290</f>
        <v>0</v>
      </c>
      <c r="I298" s="88">
        <f>'FY2016 RPDC '!N290</f>
        <v>14603413</v>
      </c>
      <c r="J298" s="59">
        <v>-329448</v>
      </c>
      <c r="K298" s="58">
        <v>-76479</v>
      </c>
      <c r="L298" s="57">
        <v>158841</v>
      </c>
      <c r="M298" s="201">
        <v>0</v>
      </c>
      <c r="N298" s="57">
        <f>RealAuthFY10!N298</f>
        <v>27628.720000000001</v>
      </c>
      <c r="O298" s="201">
        <f>RealAuthFY10!O298</f>
        <v>0</v>
      </c>
      <c r="P298" s="59">
        <v>1294.26</v>
      </c>
      <c r="Q298" s="59">
        <v>201198.6</v>
      </c>
      <c r="R298" s="58">
        <f t="shared" si="28"/>
        <v>1194915.32</v>
      </c>
      <c r="S298" s="59">
        <f t="shared" si="29"/>
        <v>137878.32999999999</v>
      </c>
      <c r="T298" s="58">
        <f t="shared" si="30"/>
        <v>97461.810000000012</v>
      </c>
      <c r="U298" s="59">
        <f t="shared" si="31"/>
        <v>16016704.040000001</v>
      </c>
      <c r="V298" s="206"/>
      <c r="W298" s="210">
        <v>517.1</v>
      </c>
      <c r="X298" s="211">
        <v>318689</v>
      </c>
      <c r="Y298" s="212">
        <f t="shared" si="32"/>
        <v>527.44000000000005</v>
      </c>
      <c r="Z298" s="213">
        <v>59.67</v>
      </c>
      <c r="AA298" s="58">
        <v>36775</v>
      </c>
      <c r="AB298" s="212">
        <f t="shared" si="33"/>
        <v>60.86</v>
      </c>
      <c r="AC298" s="214">
        <v>42.18</v>
      </c>
      <c r="AD298" s="213">
        <v>25996</v>
      </c>
      <c r="AE298" s="212">
        <f t="shared" si="34"/>
        <v>43.02</v>
      </c>
    </row>
    <row r="299" spans="1:31" s="51" customFormat="1" ht="11.5" x14ac:dyDescent="0.25">
      <c r="A299" s="51">
        <f>'FY2016 RPDC '!A291</f>
        <v>292</v>
      </c>
      <c r="B299" s="51">
        <f>'FY2016 RPDC '!B291</f>
        <v>6246</v>
      </c>
      <c r="C299" s="51">
        <f>'FY2016 RPDC '!C291</f>
        <v>6246</v>
      </c>
      <c r="D299" s="56" t="str">
        <f>'FY2016 RPDC '!D291</f>
        <v>STRATFORD</v>
      </c>
      <c r="E299" s="97">
        <f>'FY2016 RPDC '!J291</f>
        <v>176.8</v>
      </c>
      <c r="F299" s="87">
        <f>'FY2016 RPDC '!K291</f>
        <v>6621</v>
      </c>
      <c r="G299" s="87">
        <f>'FY2016 RPDC '!L291</f>
        <v>1170592.8</v>
      </c>
      <c r="H299" s="87">
        <f>'FY2016 RPDC '!M291</f>
        <v>0</v>
      </c>
      <c r="I299" s="88">
        <f>'FY2016 RPDC '!N291</f>
        <v>1170592.8</v>
      </c>
      <c r="J299" s="59">
        <v>-1274846.0999999999</v>
      </c>
      <c r="K299" s="58">
        <v>-94128</v>
      </c>
      <c r="L299" s="57">
        <v>1820788.5</v>
      </c>
      <c r="M299" s="201">
        <v>52947</v>
      </c>
      <c r="N299" s="57">
        <f>RealAuthFY10!N299</f>
        <v>288803.76</v>
      </c>
      <c r="O299" s="201">
        <f>RealAuthFY10!O299</f>
        <v>0</v>
      </c>
      <c r="P299" s="59">
        <v>102246.54</v>
      </c>
      <c r="Q299" s="59">
        <v>0</v>
      </c>
      <c r="R299" s="58">
        <f t="shared" si="28"/>
        <v>2763723</v>
      </c>
      <c r="S299" s="59">
        <f t="shared" si="29"/>
        <v>316984</v>
      </c>
      <c r="T299" s="58">
        <f t="shared" si="30"/>
        <v>309049</v>
      </c>
      <c r="U299" s="59">
        <f t="shared" si="31"/>
        <v>5456160.5</v>
      </c>
      <c r="V299" s="206"/>
      <c r="W299" s="210">
        <v>463.23</v>
      </c>
      <c r="X299" s="211">
        <v>2763723</v>
      </c>
      <c r="Y299" s="212">
        <f t="shared" si="32"/>
        <v>472.49</v>
      </c>
      <c r="Z299" s="213">
        <v>53.13</v>
      </c>
      <c r="AA299" s="58">
        <v>316984</v>
      </c>
      <c r="AB299" s="212">
        <f t="shared" si="33"/>
        <v>54.190000000000005</v>
      </c>
      <c r="AC299" s="214">
        <v>51.8</v>
      </c>
      <c r="AD299" s="213">
        <v>309049</v>
      </c>
      <c r="AE299" s="212">
        <f t="shared" si="34"/>
        <v>52.839999999999996</v>
      </c>
    </row>
    <row r="300" spans="1:31" s="51" customFormat="1" ht="11.5" x14ac:dyDescent="0.25">
      <c r="A300" s="51">
        <f>'FY2016 RPDC '!A292</f>
        <v>293</v>
      </c>
      <c r="B300" s="51">
        <f>'FY2016 RPDC '!B292</f>
        <v>6273</v>
      </c>
      <c r="C300" s="51">
        <f>'FY2016 RPDC '!C292</f>
        <v>6273</v>
      </c>
      <c r="D300" s="56" t="str">
        <f>'FY2016 RPDC '!D292</f>
        <v>SUMNER-FREDERICKSBURG</v>
      </c>
      <c r="E300" s="97">
        <f>'FY2016 RPDC '!J292</f>
        <v>831.6</v>
      </c>
      <c r="F300" s="87">
        <f>'FY2016 RPDC '!K292</f>
        <v>6446</v>
      </c>
      <c r="G300" s="87">
        <f>'FY2016 RPDC '!L292</f>
        <v>5360493.6000000006</v>
      </c>
      <c r="H300" s="87">
        <f>'FY2016 RPDC '!M292</f>
        <v>158083.77999999933</v>
      </c>
      <c r="I300" s="88">
        <f>'FY2016 RPDC '!N292</f>
        <v>5518577.3799999999</v>
      </c>
      <c r="J300" s="59">
        <v>-547119</v>
      </c>
      <c r="K300" s="58">
        <v>-5883</v>
      </c>
      <c r="L300" s="57">
        <v>201198.6</v>
      </c>
      <c r="M300" s="201">
        <v>11766</v>
      </c>
      <c r="N300" s="57">
        <f>RealAuthFY10!N300</f>
        <v>173.04</v>
      </c>
      <c r="O300" s="201">
        <f>RealAuthFY10!O300</f>
        <v>0</v>
      </c>
      <c r="P300" s="59">
        <v>0</v>
      </c>
      <c r="Q300" s="59">
        <v>98834.400000000009</v>
      </c>
      <c r="R300" s="58">
        <f t="shared" si="28"/>
        <v>431600.4</v>
      </c>
      <c r="S300" s="59">
        <f t="shared" si="29"/>
        <v>45031.140000000007</v>
      </c>
      <c r="T300" s="58">
        <f t="shared" si="30"/>
        <v>42361.703999999998</v>
      </c>
      <c r="U300" s="59">
        <f t="shared" si="31"/>
        <v>5796540.6639999999</v>
      </c>
      <c r="V300" s="206"/>
      <c r="W300" s="210">
        <v>508.82</v>
      </c>
      <c r="X300" s="211">
        <v>289620</v>
      </c>
      <c r="Y300" s="212">
        <f t="shared" si="32"/>
        <v>519</v>
      </c>
      <c r="Z300" s="213">
        <v>53.09</v>
      </c>
      <c r="AA300" s="58">
        <v>30219</v>
      </c>
      <c r="AB300" s="212">
        <f t="shared" si="33"/>
        <v>54.150000000000006</v>
      </c>
      <c r="AC300" s="214">
        <v>49.94</v>
      </c>
      <c r="AD300" s="213">
        <v>28426</v>
      </c>
      <c r="AE300" s="212">
        <f t="shared" si="34"/>
        <v>50.94</v>
      </c>
    </row>
    <row r="301" spans="1:31" s="51" customFormat="1" ht="11.5" x14ac:dyDescent="0.25">
      <c r="A301" s="51">
        <f>'FY2016 RPDC '!A293</f>
        <v>294</v>
      </c>
      <c r="B301" s="51">
        <f>'FY2016 RPDC '!B293</f>
        <v>6408</v>
      </c>
      <c r="C301" s="51">
        <f>'FY2016 RPDC '!C293</f>
        <v>6408</v>
      </c>
      <c r="D301" s="60" t="str">
        <f>'FY2016 RPDC '!D293</f>
        <v>TIPTON</v>
      </c>
      <c r="E301" s="100">
        <f>'FY2016 RPDC '!J293</f>
        <v>892.6</v>
      </c>
      <c r="F301" s="89">
        <f>'FY2016 RPDC '!K293</f>
        <v>6497</v>
      </c>
      <c r="G301" s="89">
        <f>'FY2016 RPDC '!L293</f>
        <v>5799222.2000000002</v>
      </c>
      <c r="H301" s="89">
        <f>'FY2016 RPDC '!M293</f>
        <v>0</v>
      </c>
      <c r="I301" s="90">
        <f>'FY2016 RPDC '!N293</f>
        <v>5799222.2000000002</v>
      </c>
      <c r="J301" s="63">
        <v>-341481.6</v>
      </c>
      <c r="K301" s="62">
        <v>-78156</v>
      </c>
      <c r="L301" s="61">
        <v>330660</v>
      </c>
      <c r="M301" s="220">
        <v>0</v>
      </c>
      <c r="N301" s="61">
        <f>RealAuthFY10!N301</f>
        <v>69348.72</v>
      </c>
      <c r="O301" s="220">
        <f>RealAuthFY10!O301</f>
        <v>0</v>
      </c>
      <c r="P301" s="63">
        <v>0</v>
      </c>
      <c r="Q301" s="63">
        <v>140680.79999999999</v>
      </c>
      <c r="R301" s="62">
        <f t="shared" si="28"/>
        <v>508817.70399999997</v>
      </c>
      <c r="S301" s="63">
        <f t="shared" si="29"/>
        <v>59384.678</v>
      </c>
      <c r="T301" s="62">
        <f t="shared" si="30"/>
        <v>61437.658000000003</v>
      </c>
      <c r="U301" s="63">
        <f t="shared" si="31"/>
        <v>6549914.1600000001</v>
      </c>
      <c r="V301" s="221"/>
      <c r="W301" s="222">
        <v>558.86</v>
      </c>
      <c r="X301" s="223">
        <v>315309</v>
      </c>
      <c r="Y301" s="224">
        <f t="shared" si="32"/>
        <v>570.04</v>
      </c>
      <c r="Z301" s="225">
        <v>65.23</v>
      </c>
      <c r="AA301" s="62">
        <v>36803</v>
      </c>
      <c r="AB301" s="224">
        <f t="shared" si="33"/>
        <v>66.53</v>
      </c>
      <c r="AC301" s="226">
        <v>67.48</v>
      </c>
      <c r="AD301" s="225">
        <v>38072</v>
      </c>
      <c r="AE301" s="224">
        <f t="shared" si="34"/>
        <v>68.83</v>
      </c>
    </row>
    <row r="302" spans="1:31" s="51" customFormat="1" ht="11.5" x14ac:dyDescent="0.25">
      <c r="A302" s="51" t="e">
        <f>'FY2016 RPDC '!#REF!</f>
        <v>#REF!</v>
      </c>
      <c r="B302" s="51" t="e">
        <f>'FY2016 RPDC '!#REF!</f>
        <v>#REF!</v>
      </c>
      <c r="C302" s="51" t="e">
        <f>'FY2016 RPDC '!#REF!</f>
        <v>#REF!</v>
      </c>
      <c r="D302" s="56" t="e">
        <f>'FY2016 RPDC '!#REF!</f>
        <v>#REF!</v>
      </c>
      <c r="E302" s="97" t="e">
        <f>'FY2016 RPDC '!#REF!</f>
        <v>#REF!</v>
      </c>
      <c r="F302" s="87" t="e">
        <f>'FY2016 RPDC '!#REF!</f>
        <v>#REF!</v>
      </c>
      <c r="G302" s="87" t="e">
        <f>'FY2016 RPDC '!#REF!</f>
        <v>#REF!</v>
      </c>
      <c r="H302" s="87" t="e">
        <f>'FY2016 RPDC '!#REF!</f>
        <v>#REF!</v>
      </c>
      <c r="I302" s="88" t="e">
        <f>'FY2016 RPDC '!#REF!</f>
        <v>#REF!</v>
      </c>
      <c r="J302" s="59">
        <v>-237160</v>
      </c>
      <c r="K302" s="58">
        <v>-59290</v>
      </c>
      <c r="L302" s="57">
        <v>95456.900000000009</v>
      </c>
      <c r="M302" s="201">
        <v>5929</v>
      </c>
      <c r="N302" s="57">
        <f>RealAuthFY10!N302</f>
        <v>89361.18</v>
      </c>
      <c r="O302" s="201">
        <f>RealAuthFY10!O302</f>
        <v>0</v>
      </c>
      <c r="P302" s="59">
        <v>0</v>
      </c>
      <c r="Q302" s="59">
        <v>92492.4</v>
      </c>
      <c r="R302" s="58" t="e">
        <f t="shared" si="28"/>
        <v>#REF!</v>
      </c>
      <c r="S302" s="59" t="e">
        <f t="shared" si="29"/>
        <v>#REF!</v>
      </c>
      <c r="T302" s="58" t="e">
        <f t="shared" si="30"/>
        <v>#REF!</v>
      </c>
      <c r="U302" s="59" t="e">
        <f t="shared" si="31"/>
        <v>#REF!</v>
      </c>
      <c r="V302" s="206"/>
      <c r="W302" s="210">
        <v>536.08000000000004</v>
      </c>
      <c r="X302" s="211">
        <v>274741</v>
      </c>
      <c r="Y302" s="212">
        <f t="shared" si="32"/>
        <v>546.80000000000007</v>
      </c>
      <c r="Z302" s="213">
        <v>52.76</v>
      </c>
      <c r="AA302" s="58">
        <v>27040</v>
      </c>
      <c r="AB302" s="212">
        <f t="shared" si="33"/>
        <v>53.82</v>
      </c>
      <c r="AC302" s="214">
        <v>54.41</v>
      </c>
      <c r="AD302" s="213">
        <v>27885</v>
      </c>
      <c r="AE302" s="212">
        <f t="shared" si="34"/>
        <v>55.5</v>
      </c>
    </row>
    <row r="303" spans="1:31" s="51" customFormat="1" ht="11.5" x14ac:dyDescent="0.25">
      <c r="A303" s="51">
        <f>'FY2016 RPDC '!A294</f>
        <v>296</v>
      </c>
      <c r="B303" s="51">
        <f>'FY2016 RPDC '!B294</f>
        <v>6453</v>
      </c>
      <c r="C303" s="51">
        <f>'FY2016 RPDC '!C294</f>
        <v>6453</v>
      </c>
      <c r="D303" s="56" t="str">
        <f>'FY2016 RPDC '!D294</f>
        <v>TREYNOR</v>
      </c>
      <c r="E303" s="97">
        <f>'FY2016 RPDC '!J294</f>
        <v>578.1</v>
      </c>
      <c r="F303" s="87">
        <f>'FY2016 RPDC '!K294</f>
        <v>6446</v>
      </c>
      <c r="G303" s="87">
        <f>'FY2016 RPDC '!L294</f>
        <v>3726432.6</v>
      </c>
      <c r="H303" s="87">
        <f>'FY2016 RPDC '!M294</f>
        <v>4055.9300000001676</v>
      </c>
      <c r="I303" s="88">
        <f>'FY2016 RPDC '!N294</f>
        <v>3730488.5300000003</v>
      </c>
      <c r="J303" s="59">
        <v>-211788</v>
      </c>
      <c r="K303" s="58">
        <v>-52947</v>
      </c>
      <c r="L303" s="57">
        <v>758318.70000000007</v>
      </c>
      <c r="M303" s="201">
        <v>88245</v>
      </c>
      <c r="N303" s="57">
        <f>RealAuthFY10!N303</f>
        <v>192132.08000000002</v>
      </c>
      <c r="O303" s="201">
        <f>RealAuthFY10!O303</f>
        <v>0</v>
      </c>
      <c r="P303" s="59">
        <v>12942.6</v>
      </c>
      <c r="Q303" s="59">
        <v>0</v>
      </c>
      <c r="R303" s="58">
        <f t="shared" si="28"/>
        <v>945961</v>
      </c>
      <c r="S303" s="59">
        <f t="shared" si="29"/>
        <v>115465</v>
      </c>
      <c r="T303" s="58">
        <f t="shared" si="30"/>
        <v>111308</v>
      </c>
      <c r="U303" s="59">
        <f t="shared" si="31"/>
        <v>5690125.9100000001</v>
      </c>
      <c r="V303" s="206"/>
      <c r="W303" s="210">
        <v>505.24</v>
      </c>
      <c r="X303" s="211">
        <v>945961</v>
      </c>
      <c r="Y303" s="212">
        <f t="shared" si="32"/>
        <v>515.34</v>
      </c>
      <c r="Z303" s="213">
        <v>61.67</v>
      </c>
      <c r="AA303" s="58">
        <v>115465</v>
      </c>
      <c r="AB303" s="212">
        <f t="shared" si="33"/>
        <v>62.9</v>
      </c>
      <c r="AC303" s="214">
        <v>59.45</v>
      </c>
      <c r="AD303" s="213">
        <v>111308</v>
      </c>
      <c r="AE303" s="212">
        <f t="shared" si="34"/>
        <v>60.64</v>
      </c>
    </row>
    <row r="304" spans="1:31" s="51" customFormat="1" ht="11.5" x14ac:dyDescent="0.25">
      <c r="A304" s="51">
        <f>'FY2016 RPDC '!A295</f>
        <v>297</v>
      </c>
      <c r="B304" s="51">
        <f>'FY2016 RPDC '!B295</f>
        <v>6460</v>
      </c>
      <c r="C304" s="51">
        <f>'FY2016 RPDC '!C295</f>
        <v>6460</v>
      </c>
      <c r="D304" s="56" t="str">
        <f>'FY2016 RPDC '!D295</f>
        <v>TRI-CENTER</v>
      </c>
      <c r="E304" s="97">
        <f>'FY2016 RPDC '!J295</f>
        <v>648.20000000000005</v>
      </c>
      <c r="F304" s="87">
        <f>'FY2016 RPDC '!K295</f>
        <v>6478</v>
      </c>
      <c r="G304" s="87">
        <f>'FY2016 RPDC '!L295</f>
        <v>4199039.6000000006</v>
      </c>
      <c r="H304" s="87">
        <f>'FY2016 RPDC '!M295</f>
        <v>220954.71999999974</v>
      </c>
      <c r="I304" s="88">
        <f>'FY2016 RPDC '!N295</f>
        <v>4419994.32</v>
      </c>
      <c r="J304" s="59">
        <v>-329448</v>
      </c>
      <c r="K304" s="58">
        <v>-11766</v>
      </c>
      <c r="L304" s="57">
        <v>505938</v>
      </c>
      <c r="M304" s="201">
        <v>5883</v>
      </c>
      <c r="N304" s="57">
        <f>RealAuthFY10!N304</f>
        <v>62698.159999999996</v>
      </c>
      <c r="O304" s="201">
        <f>RealAuthFY10!O304</f>
        <v>0</v>
      </c>
      <c r="P304" s="59">
        <v>0</v>
      </c>
      <c r="Q304" s="59">
        <v>0</v>
      </c>
      <c r="R304" s="58">
        <f t="shared" si="28"/>
        <v>613925</v>
      </c>
      <c r="S304" s="59">
        <f t="shared" si="29"/>
        <v>73386</v>
      </c>
      <c r="T304" s="58">
        <f t="shared" si="30"/>
        <v>68511</v>
      </c>
      <c r="U304" s="59">
        <f t="shared" si="31"/>
        <v>5409121.4800000004</v>
      </c>
      <c r="V304" s="206"/>
      <c r="W304" s="210">
        <v>500.02</v>
      </c>
      <c r="X304" s="211">
        <v>613925</v>
      </c>
      <c r="Y304" s="212">
        <f t="shared" si="32"/>
        <v>510.02</v>
      </c>
      <c r="Z304" s="213">
        <v>59.77</v>
      </c>
      <c r="AA304" s="58">
        <v>73386</v>
      </c>
      <c r="AB304" s="212">
        <f t="shared" si="33"/>
        <v>60.970000000000006</v>
      </c>
      <c r="AC304" s="214">
        <v>55.8</v>
      </c>
      <c r="AD304" s="213">
        <v>68511</v>
      </c>
      <c r="AE304" s="212">
        <f t="shared" si="34"/>
        <v>56.919999999999995</v>
      </c>
    </row>
    <row r="305" spans="1:31" s="51" customFormat="1" ht="11.5" x14ac:dyDescent="0.25">
      <c r="A305" s="51">
        <f>'FY2016 RPDC '!A296</f>
        <v>298</v>
      </c>
      <c r="B305" s="51">
        <f>'FY2016 RPDC '!B296</f>
        <v>6462</v>
      </c>
      <c r="C305" s="51">
        <f>'FY2016 RPDC '!C296</f>
        <v>6462</v>
      </c>
      <c r="D305" s="56" t="str">
        <f>'FY2016 RPDC '!D296</f>
        <v>TRI-COUNTY</v>
      </c>
      <c r="E305" s="97">
        <f>'FY2016 RPDC '!J296</f>
        <v>258</v>
      </c>
      <c r="F305" s="87">
        <f>'FY2016 RPDC '!K296</f>
        <v>6446</v>
      </c>
      <c r="G305" s="87">
        <f>'FY2016 RPDC '!L296</f>
        <v>1663068</v>
      </c>
      <c r="H305" s="87">
        <f>'FY2016 RPDC '!M296</f>
        <v>8643.6000000000931</v>
      </c>
      <c r="I305" s="88">
        <f>'FY2016 RPDC '!N296</f>
        <v>1671711.6</v>
      </c>
      <c r="J305" s="59">
        <v>-414157.50000000006</v>
      </c>
      <c r="K305" s="58">
        <v>-35550</v>
      </c>
      <c r="L305" s="57">
        <v>367350</v>
      </c>
      <c r="M305" s="201">
        <v>0</v>
      </c>
      <c r="N305" s="57">
        <f>RealAuthFY10!N305</f>
        <v>7088.2</v>
      </c>
      <c r="O305" s="201">
        <f>RealAuthFY10!O305</f>
        <v>0</v>
      </c>
      <c r="P305" s="59">
        <v>0</v>
      </c>
      <c r="Q305" s="59">
        <v>0</v>
      </c>
      <c r="R305" s="58">
        <f t="shared" si="28"/>
        <v>241212</v>
      </c>
      <c r="S305" s="59">
        <f t="shared" si="29"/>
        <v>22435</v>
      </c>
      <c r="T305" s="58">
        <f t="shared" si="30"/>
        <v>19988</v>
      </c>
      <c r="U305" s="59">
        <f t="shared" si="31"/>
        <v>1880077.3</v>
      </c>
      <c r="V305" s="206"/>
      <c r="W305" s="210">
        <v>544.25</v>
      </c>
      <c r="X305" s="211">
        <v>241212</v>
      </c>
      <c r="Y305" s="212">
        <f t="shared" si="32"/>
        <v>555.14</v>
      </c>
      <c r="Z305" s="213">
        <v>50.62</v>
      </c>
      <c r="AA305" s="58">
        <v>22435</v>
      </c>
      <c r="AB305" s="212">
        <f t="shared" si="33"/>
        <v>51.629999999999995</v>
      </c>
      <c r="AC305" s="214">
        <v>45.1</v>
      </c>
      <c r="AD305" s="213">
        <v>19988</v>
      </c>
      <c r="AE305" s="212">
        <f t="shared" si="34"/>
        <v>46</v>
      </c>
    </row>
    <row r="306" spans="1:31" s="51" customFormat="1" ht="11.5" x14ac:dyDescent="0.25">
      <c r="A306" s="51">
        <f>'FY2016 RPDC '!A297</f>
        <v>299</v>
      </c>
      <c r="B306" s="51">
        <f>'FY2016 RPDC '!B297</f>
        <v>6471</v>
      </c>
      <c r="C306" s="51">
        <f>'FY2016 RPDC '!C297</f>
        <v>6471</v>
      </c>
      <c r="D306" s="60" t="str">
        <f>'FY2016 RPDC '!D297</f>
        <v>TRIPOLI</v>
      </c>
      <c r="E306" s="100">
        <f>'FY2016 RPDC '!J297</f>
        <v>435</v>
      </c>
      <c r="F306" s="89">
        <f>'FY2016 RPDC '!K297</f>
        <v>6485</v>
      </c>
      <c r="G306" s="89">
        <f>'FY2016 RPDC '!L297</f>
        <v>2820975</v>
      </c>
      <c r="H306" s="89">
        <f>'FY2016 RPDC '!M297</f>
        <v>0</v>
      </c>
      <c r="I306" s="90">
        <f>'FY2016 RPDC '!N297</f>
        <v>2820975</v>
      </c>
      <c r="J306" s="63">
        <v>-154224.9</v>
      </c>
      <c r="K306" s="62">
        <v>0</v>
      </c>
      <c r="L306" s="61">
        <v>166633.79999999999</v>
      </c>
      <c r="M306" s="220">
        <v>0</v>
      </c>
      <c r="N306" s="61">
        <f>RealAuthFY10!N306</f>
        <v>22770.420000000002</v>
      </c>
      <c r="O306" s="220">
        <f>RealAuthFY10!O306</f>
        <v>78856.34</v>
      </c>
      <c r="P306" s="63">
        <v>0</v>
      </c>
      <c r="Q306" s="63">
        <v>0</v>
      </c>
      <c r="R306" s="62">
        <f t="shared" si="28"/>
        <v>330775</v>
      </c>
      <c r="S306" s="63">
        <f t="shared" si="29"/>
        <v>39008</v>
      </c>
      <c r="T306" s="62">
        <f t="shared" si="30"/>
        <v>36178</v>
      </c>
      <c r="U306" s="63">
        <f t="shared" si="31"/>
        <v>3340971.6599999997</v>
      </c>
      <c r="V306" s="221"/>
      <c r="W306" s="222">
        <v>486.22</v>
      </c>
      <c r="X306" s="223">
        <v>330775</v>
      </c>
      <c r="Y306" s="224">
        <f t="shared" si="32"/>
        <v>495.94000000000005</v>
      </c>
      <c r="Z306" s="225">
        <v>57.34</v>
      </c>
      <c r="AA306" s="62">
        <v>39008</v>
      </c>
      <c r="AB306" s="224">
        <f t="shared" si="33"/>
        <v>58.49</v>
      </c>
      <c r="AC306" s="226">
        <v>53.18</v>
      </c>
      <c r="AD306" s="225">
        <v>36178</v>
      </c>
      <c r="AE306" s="224">
        <f t="shared" si="34"/>
        <v>54.24</v>
      </c>
    </row>
    <row r="307" spans="1:31" s="51" customFormat="1" ht="11.5" x14ac:dyDescent="0.25">
      <c r="A307" s="51">
        <f>'FY2016 RPDC '!A298</f>
        <v>300</v>
      </c>
      <c r="B307" s="51">
        <f>'FY2016 RPDC '!B298</f>
        <v>6509</v>
      </c>
      <c r="C307" s="51">
        <f>'FY2016 RPDC '!C298</f>
        <v>6509</v>
      </c>
      <c r="D307" s="56" t="str">
        <f>'FY2016 RPDC '!D298</f>
        <v>TURKEY VALLEY</v>
      </c>
      <c r="E307" s="97">
        <f>'FY2016 RPDC '!J298</f>
        <v>361.2</v>
      </c>
      <c r="F307" s="87">
        <f>'FY2016 RPDC '!K298</f>
        <v>6613</v>
      </c>
      <c r="G307" s="87">
        <f>'FY2016 RPDC '!L298</f>
        <v>2388615.6</v>
      </c>
      <c r="H307" s="87">
        <f>'FY2016 RPDC '!M298</f>
        <v>0</v>
      </c>
      <c r="I307" s="88">
        <f>'FY2016 RPDC '!N298</f>
        <v>2388615.6</v>
      </c>
      <c r="J307" s="59">
        <v>-47064</v>
      </c>
      <c r="K307" s="58">
        <v>-11766</v>
      </c>
      <c r="L307" s="57">
        <v>454755.89999999997</v>
      </c>
      <c r="M307" s="201">
        <v>0</v>
      </c>
      <c r="N307" s="57">
        <f>RealAuthFY10!N307</f>
        <v>1038.24</v>
      </c>
      <c r="O307" s="201">
        <f>RealAuthFY10!O307</f>
        <v>0</v>
      </c>
      <c r="P307" s="59">
        <v>0</v>
      </c>
      <c r="Q307" s="59">
        <v>49417.200000000004</v>
      </c>
      <c r="R307" s="58">
        <f t="shared" si="28"/>
        <v>216821.13599999997</v>
      </c>
      <c r="S307" s="59">
        <f t="shared" si="29"/>
        <v>27155.015999999996</v>
      </c>
      <c r="T307" s="58">
        <f t="shared" si="30"/>
        <v>20938.763999999999</v>
      </c>
      <c r="U307" s="59">
        <f t="shared" si="31"/>
        <v>3099911.8560000001</v>
      </c>
      <c r="V307" s="206"/>
      <c r="W307" s="210">
        <v>588.51</v>
      </c>
      <c r="X307" s="211">
        <v>122469</v>
      </c>
      <c r="Y307" s="212">
        <f t="shared" si="32"/>
        <v>600.28</v>
      </c>
      <c r="Z307" s="213">
        <v>73.709999999999994</v>
      </c>
      <c r="AA307" s="58">
        <v>15339</v>
      </c>
      <c r="AB307" s="212">
        <f t="shared" si="33"/>
        <v>75.179999999999993</v>
      </c>
      <c r="AC307" s="214">
        <v>56.83</v>
      </c>
      <c r="AD307" s="213">
        <v>11826</v>
      </c>
      <c r="AE307" s="212">
        <f t="shared" si="34"/>
        <v>57.97</v>
      </c>
    </row>
    <row r="308" spans="1:31" s="51" customFormat="1" ht="11.5" x14ac:dyDescent="0.25">
      <c r="A308" s="51">
        <f>'FY2016 RPDC '!A299</f>
        <v>301</v>
      </c>
      <c r="B308" s="51">
        <f>'FY2016 RPDC '!B299</f>
        <v>6512</v>
      </c>
      <c r="C308" s="51">
        <f>'FY2016 RPDC '!C299</f>
        <v>6512</v>
      </c>
      <c r="D308" s="56" t="str">
        <f>'FY2016 RPDC '!D299</f>
        <v>TWIN CEDARS</v>
      </c>
      <c r="E308" s="97">
        <f>'FY2016 RPDC '!J299</f>
        <v>359.8</v>
      </c>
      <c r="F308" s="87">
        <f>'FY2016 RPDC '!K299</f>
        <v>6496</v>
      </c>
      <c r="G308" s="87">
        <f>'FY2016 RPDC '!L299</f>
        <v>2337260.8000000003</v>
      </c>
      <c r="H308" s="87">
        <f>'FY2016 RPDC '!M299</f>
        <v>90854.949999999721</v>
      </c>
      <c r="I308" s="88">
        <f>'FY2016 RPDC '!N299</f>
        <v>2428115.75</v>
      </c>
      <c r="J308" s="59">
        <v>-352050.9</v>
      </c>
      <c r="K308" s="58">
        <v>-17691</v>
      </c>
      <c r="L308" s="57">
        <v>318438</v>
      </c>
      <c r="M308" s="201">
        <v>5897</v>
      </c>
      <c r="N308" s="57">
        <f>RealAuthFY10!N308</f>
        <v>0</v>
      </c>
      <c r="O308" s="201">
        <f>RealAuthFY10!O308</f>
        <v>0</v>
      </c>
      <c r="P308" s="59">
        <v>0</v>
      </c>
      <c r="Q308" s="59">
        <v>70764</v>
      </c>
      <c r="R308" s="58">
        <f t="shared" si="28"/>
        <v>370326</v>
      </c>
      <c r="S308" s="59">
        <f t="shared" si="29"/>
        <v>40938</v>
      </c>
      <c r="T308" s="58">
        <f t="shared" si="30"/>
        <v>45446</v>
      </c>
      <c r="U308" s="59">
        <f t="shared" si="31"/>
        <v>2910182.85</v>
      </c>
      <c r="V308" s="206"/>
      <c r="W308" s="210">
        <v>552.89</v>
      </c>
      <c r="X308" s="211">
        <v>370326</v>
      </c>
      <c r="Y308" s="212">
        <f t="shared" si="32"/>
        <v>563.94999999999993</v>
      </c>
      <c r="Z308" s="213">
        <v>61.12</v>
      </c>
      <c r="AA308" s="58">
        <v>40938</v>
      </c>
      <c r="AB308" s="212">
        <f t="shared" si="33"/>
        <v>62.339999999999996</v>
      </c>
      <c r="AC308" s="214">
        <v>67.849999999999994</v>
      </c>
      <c r="AD308" s="213">
        <v>45446</v>
      </c>
      <c r="AE308" s="212">
        <f t="shared" si="34"/>
        <v>69.209999999999994</v>
      </c>
    </row>
    <row r="309" spans="1:31" s="51" customFormat="1" ht="11.5" x14ac:dyDescent="0.25">
      <c r="A309" s="51">
        <f>'FY2016 RPDC '!A300</f>
        <v>302</v>
      </c>
      <c r="B309" s="51">
        <f>'FY2016 RPDC '!B300</f>
        <v>6516</v>
      </c>
      <c r="C309" s="51">
        <f>'FY2016 RPDC '!C300</f>
        <v>6516</v>
      </c>
      <c r="D309" s="56" t="str">
        <f>'FY2016 RPDC '!D300</f>
        <v>TWIN RIVERS</v>
      </c>
      <c r="E309" s="97">
        <f>'FY2016 RPDC '!J300</f>
        <v>174</v>
      </c>
      <c r="F309" s="87">
        <f>'FY2016 RPDC '!K300</f>
        <v>6621</v>
      </c>
      <c r="G309" s="87">
        <f>'FY2016 RPDC '!L300</f>
        <v>1152054</v>
      </c>
      <c r="H309" s="87">
        <f>'FY2016 RPDC '!M300</f>
        <v>4067.75</v>
      </c>
      <c r="I309" s="88">
        <f>'FY2016 RPDC '!N300</f>
        <v>1156121.75</v>
      </c>
      <c r="J309" s="59">
        <v>-229437</v>
      </c>
      <c r="K309" s="58">
        <v>-41181</v>
      </c>
      <c r="L309" s="57">
        <v>459462.3</v>
      </c>
      <c r="M309" s="201">
        <v>211788</v>
      </c>
      <c r="N309" s="57">
        <f>RealAuthFY10!N309</f>
        <v>334601.68</v>
      </c>
      <c r="O309" s="201">
        <f>RealAuthFY10!O309</f>
        <v>0</v>
      </c>
      <c r="P309" s="59">
        <v>865859.94000000006</v>
      </c>
      <c r="Q309" s="59">
        <v>317682</v>
      </c>
      <c r="R309" s="58">
        <f t="shared" si="28"/>
        <v>984350</v>
      </c>
      <c r="S309" s="59">
        <f t="shared" si="29"/>
        <v>113822</v>
      </c>
      <c r="T309" s="58">
        <f t="shared" si="30"/>
        <v>149550</v>
      </c>
      <c r="U309" s="59">
        <f t="shared" si="31"/>
        <v>4322619.67</v>
      </c>
      <c r="V309" s="206"/>
      <c r="W309" s="210">
        <v>483.52</v>
      </c>
      <c r="X309" s="211">
        <v>984350</v>
      </c>
      <c r="Y309" s="212">
        <f t="shared" si="32"/>
        <v>493.19</v>
      </c>
      <c r="Z309" s="213">
        <v>55.91</v>
      </c>
      <c r="AA309" s="58">
        <v>113822</v>
      </c>
      <c r="AB309" s="212">
        <f t="shared" si="33"/>
        <v>57.029999999999994</v>
      </c>
      <c r="AC309" s="214">
        <v>73.459999999999994</v>
      </c>
      <c r="AD309" s="213">
        <v>149550</v>
      </c>
      <c r="AE309" s="212">
        <f t="shared" si="34"/>
        <v>74.929999999999993</v>
      </c>
    </row>
    <row r="310" spans="1:31" s="51" customFormat="1" ht="11.5" x14ac:dyDescent="0.25">
      <c r="A310" s="51">
        <f>'FY2016 RPDC '!A301</f>
        <v>303</v>
      </c>
      <c r="B310" s="51">
        <f>'FY2016 RPDC '!B301</f>
        <v>6534</v>
      </c>
      <c r="C310" s="51">
        <f>'FY2016 RPDC '!C301</f>
        <v>6534</v>
      </c>
      <c r="D310" s="56" t="str">
        <f>'FY2016 RPDC '!D301</f>
        <v>UNDERWOOD</v>
      </c>
      <c r="E310" s="97">
        <f>'FY2016 RPDC '!J301</f>
        <v>692.5</v>
      </c>
      <c r="F310" s="87">
        <f>'FY2016 RPDC '!K301</f>
        <v>6446</v>
      </c>
      <c r="G310" s="87">
        <f>'FY2016 RPDC '!L301</f>
        <v>4463855</v>
      </c>
      <c r="H310" s="87">
        <f>'FY2016 RPDC '!M301</f>
        <v>0</v>
      </c>
      <c r="I310" s="88">
        <f>'FY2016 RPDC '!N301</f>
        <v>4463855</v>
      </c>
      <c r="J310" s="59">
        <v>-199914</v>
      </c>
      <c r="K310" s="58">
        <v>-430118</v>
      </c>
      <c r="L310" s="57">
        <v>35136.400000000001</v>
      </c>
      <c r="M310" s="201">
        <v>0</v>
      </c>
      <c r="N310" s="57">
        <f>RealAuthFY10!N310</f>
        <v>4754.4000000000005</v>
      </c>
      <c r="O310" s="201">
        <f>RealAuthFY10!O310</f>
        <v>0</v>
      </c>
      <c r="P310" s="59">
        <v>0</v>
      </c>
      <c r="Q310" s="59">
        <v>36348</v>
      </c>
      <c r="R310" s="58">
        <f t="shared" si="28"/>
        <v>336160.27500000002</v>
      </c>
      <c r="S310" s="59">
        <f t="shared" si="29"/>
        <v>31855</v>
      </c>
      <c r="T310" s="58">
        <f t="shared" si="30"/>
        <v>36654.025000000001</v>
      </c>
      <c r="U310" s="59">
        <f t="shared" si="31"/>
        <v>4314731.1000000006</v>
      </c>
      <c r="V310" s="206"/>
      <c r="W310" s="210">
        <v>475.91</v>
      </c>
      <c r="X310" s="211">
        <v>101274</v>
      </c>
      <c r="Y310" s="212">
        <f t="shared" si="32"/>
        <v>485.43</v>
      </c>
      <c r="Z310" s="213">
        <v>45.1</v>
      </c>
      <c r="AA310" s="58">
        <v>9597</v>
      </c>
      <c r="AB310" s="212">
        <f t="shared" si="33"/>
        <v>46</v>
      </c>
      <c r="AC310" s="214">
        <v>51.89</v>
      </c>
      <c r="AD310" s="213">
        <v>11042</v>
      </c>
      <c r="AE310" s="212">
        <f t="shared" si="34"/>
        <v>52.93</v>
      </c>
    </row>
    <row r="311" spans="1:31" s="51" customFormat="1" ht="11.5" x14ac:dyDescent="0.25">
      <c r="A311" s="51">
        <f>'FY2016 RPDC '!A302</f>
        <v>304</v>
      </c>
      <c r="B311" s="51">
        <f>'FY2016 RPDC '!B302</f>
        <v>1935</v>
      </c>
      <c r="C311" s="51">
        <f>'FY2016 RPDC '!C302</f>
        <v>6536</v>
      </c>
      <c r="D311" s="60" t="str">
        <f>'FY2016 RPDC '!D302</f>
        <v>UNION</v>
      </c>
      <c r="E311" s="100">
        <f>'FY2016 RPDC '!J302</f>
        <v>1158.8</v>
      </c>
      <c r="F311" s="89">
        <f>'FY2016 RPDC '!K302</f>
        <v>6528</v>
      </c>
      <c r="G311" s="89">
        <f>'FY2016 RPDC '!L302</f>
        <v>7564646.3999999994</v>
      </c>
      <c r="H311" s="89">
        <f>'FY2016 RPDC '!M302</f>
        <v>344109.11000000034</v>
      </c>
      <c r="I311" s="90">
        <f>'FY2016 RPDC '!N302</f>
        <v>7908755.5099999998</v>
      </c>
      <c r="J311" s="63">
        <v>-176490</v>
      </c>
      <c r="K311" s="62">
        <v>-735375</v>
      </c>
      <c r="L311" s="61">
        <v>117660</v>
      </c>
      <c r="M311" s="220">
        <v>417693</v>
      </c>
      <c r="N311" s="61">
        <f>RealAuthFY10!N311</f>
        <v>81732.56</v>
      </c>
      <c r="O311" s="220">
        <f>RealAuthFY10!O311</f>
        <v>120205.12</v>
      </c>
      <c r="P311" s="63">
        <v>0</v>
      </c>
      <c r="Q311" s="63">
        <v>0</v>
      </c>
      <c r="R311" s="62">
        <f t="shared" si="28"/>
        <v>543141.14799999993</v>
      </c>
      <c r="S311" s="63">
        <f t="shared" si="29"/>
        <v>53571.323999999993</v>
      </c>
      <c r="T311" s="62">
        <f t="shared" si="30"/>
        <v>55738.279999999992</v>
      </c>
      <c r="U311" s="63">
        <f t="shared" si="31"/>
        <v>8386631.9419999998</v>
      </c>
      <c r="V311" s="221"/>
      <c r="W311" s="222">
        <v>459.52</v>
      </c>
      <c r="X311" s="223">
        <v>266614</v>
      </c>
      <c r="Y311" s="224">
        <f t="shared" si="32"/>
        <v>468.71</v>
      </c>
      <c r="Z311" s="225">
        <v>45.32</v>
      </c>
      <c r="AA311" s="62">
        <v>26295</v>
      </c>
      <c r="AB311" s="224">
        <f t="shared" si="33"/>
        <v>46.23</v>
      </c>
      <c r="AC311" s="226">
        <v>47.16</v>
      </c>
      <c r="AD311" s="225">
        <v>27362</v>
      </c>
      <c r="AE311" s="224">
        <f t="shared" si="34"/>
        <v>48.099999999999994</v>
      </c>
    </row>
    <row r="312" spans="1:31" s="51" customFormat="1" ht="11.5" x14ac:dyDescent="0.25">
      <c r="A312" s="51" t="e">
        <f>'FY2016 RPDC '!#REF!</f>
        <v>#REF!</v>
      </c>
      <c r="B312" s="51" t="e">
        <f>'FY2016 RPDC '!#REF!</f>
        <v>#REF!</v>
      </c>
      <c r="C312" s="51" t="e">
        <f>'FY2016 RPDC '!#REF!</f>
        <v>#REF!</v>
      </c>
      <c r="D312" s="56" t="e">
        <f>'FY2016 RPDC '!#REF!</f>
        <v>#REF!</v>
      </c>
      <c r="E312" s="97" t="e">
        <f>'FY2016 RPDC '!#REF!</f>
        <v>#REF!</v>
      </c>
      <c r="F312" s="87" t="e">
        <f>'FY2016 RPDC '!#REF!</f>
        <v>#REF!</v>
      </c>
      <c r="G312" s="87" t="e">
        <f>'FY2016 RPDC '!#REF!</f>
        <v>#REF!</v>
      </c>
      <c r="H312" s="87" t="e">
        <f>'FY2016 RPDC '!#REF!</f>
        <v>#REF!</v>
      </c>
      <c r="I312" s="88" t="e">
        <f>'FY2016 RPDC '!#REF!</f>
        <v>#REF!</v>
      </c>
      <c r="J312" s="59">
        <v>-307840</v>
      </c>
      <c r="K312" s="58">
        <v>-313760</v>
      </c>
      <c r="L312" s="57">
        <v>76960</v>
      </c>
      <c r="M312" s="201">
        <v>455840</v>
      </c>
      <c r="N312" s="57">
        <f>RealAuthFY10!N312</f>
        <v>38545.199999999997</v>
      </c>
      <c r="O312" s="201">
        <f>RealAuthFY10!O312</f>
        <v>46440</v>
      </c>
      <c r="P312" s="59">
        <v>0</v>
      </c>
      <c r="Q312" s="59">
        <v>21312</v>
      </c>
      <c r="R312" s="58" t="e">
        <f t="shared" si="28"/>
        <v>#REF!</v>
      </c>
      <c r="S312" s="59" t="e">
        <f t="shared" si="29"/>
        <v>#REF!</v>
      </c>
      <c r="T312" s="58" t="e">
        <f t="shared" si="30"/>
        <v>#REF!</v>
      </c>
      <c r="U312" s="59" t="e">
        <f t="shared" si="31"/>
        <v>#REF!</v>
      </c>
      <c r="V312" s="206"/>
      <c r="W312" s="210" t="e">
        <v>#REF!</v>
      </c>
      <c r="X312" s="211">
        <v>83686</v>
      </c>
      <c r="Y312" s="212" t="e">
        <f t="shared" si="32"/>
        <v>#REF!</v>
      </c>
      <c r="Z312" s="213">
        <v>43.8</v>
      </c>
      <c r="AA312" s="58">
        <v>7012</v>
      </c>
      <c r="AB312" s="212">
        <f t="shared" si="33"/>
        <v>44.68</v>
      </c>
      <c r="AC312" s="214">
        <v>60.85</v>
      </c>
      <c r="AD312" s="213">
        <v>9742</v>
      </c>
      <c r="AE312" s="212">
        <f t="shared" si="34"/>
        <v>62.07</v>
      </c>
    </row>
    <row r="313" spans="1:31" s="51" customFormat="1" ht="11.5" x14ac:dyDescent="0.25">
      <c r="A313" s="51">
        <f>'FY2016 RPDC '!A303</f>
        <v>305</v>
      </c>
      <c r="B313" s="51">
        <f>'FY2016 RPDC '!B303</f>
        <v>6561</v>
      </c>
      <c r="C313" s="51">
        <f>'FY2016 RPDC '!C303</f>
        <v>6561</v>
      </c>
      <c r="D313" s="56" t="str">
        <f>'FY2016 RPDC '!D303</f>
        <v>UNITED</v>
      </c>
      <c r="E313" s="97">
        <f>'FY2016 RPDC '!J303</f>
        <v>338.9</v>
      </c>
      <c r="F313" s="87">
        <f>'FY2016 RPDC '!K303</f>
        <v>6446</v>
      </c>
      <c r="G313" s="87">
        <f>'FY2016 RPDC '!L303</f>
        <v>2184549.4</v>
      </c>
      <c r="H313" s="87">
        <f>'FY2016 RPDC '!M303</f>
        <v>0</v>
      </c>
      <c r="I313" s="88">
        <f>'FY2016 RPDC '!N303</f>
        <v>2184549.4</v>
      </c>
      <c r="J313" s="59">
        <v>-120460.2</v>
      </c>
      <c r="K313" s="58">
        <v>-11868</v>
      </c>
      <c r="L313" s="57">
        <v>421907.39999999997</v>
      </c>
      <c r="M313" s="201">
        <v>17802</v>
      </c>
      <c r="N313" s="57">
        <f>RealAuthFY10!N313</f>
        <v>28222.149999999998</v>
      </c>
      <c r="O313" s="201">
        <f>RealAuthFY10!O313</f>
        <v>0</v>
      </c>
      <c r="P313" s="59">
        <v>2610.96</v>
      </c>
      <c r="Q313" s="59">
        <v>0</v>
      </c>
      <c r="R313" s="58">
        <f t="shared" si="28"/>
        <v>407564</v>
      </c>
      <c r="S313" s="59">
        <f t="shared" si="29"/>
        <v>42870</v>
      </c>
      <c r="T313" s="58">
        <f t="shared" si="30"/>
        <v>47324</v>
      </c>
      <c r="U313" s="59">
        <f t="shared" si="31"/>
        <v>3020521.71</v>
      </c>
      <c r="V313" s="206"/>
      <c r="W313" s="210">
        <v>486.76</v>
      </c>
      <c r="X313" s="211">
        <v>407564</v>
      </c>
      <c r="Y313" s="212">
        <f t="shared" si="32"/>
        <v>496.5</v>
      </c>
      <c r="Z313" s="213">
        <v>51.2</v>
      </c>
      <c r="AA313" s="58">
        <v>42870</v>
      </c>
      <c r="AB313" s="212">
        <f t="shared" si="33"/>
        <v>52.220000000000006</v>
      </c>
      <c r="AC313" s="214">
        <v>56.52</v>
      </c>
      <c r="AD313" s="213">
        <v>47324</v>
      </c>
      <c r="AE313" s="212">
        <f t="shared" si="34"/>
        <v>57.650000000000006</v>
      </c>
    </row>
    <row r="314" spans="1:31" s="51" customFormat="1" ht="11.5" x14ac:dyDescent="0.25">
      <c r="A314" s="51">
        <f>'FY2016 RPDC '!A304</f>
        <v>306</v>
      </c>
      <c r="B314" s="51">
        <f>'FY2016 RPDC '!B304</f>
        <v>6579</v>
      </c>
      <c r="C314" s="51">
        <f>'FY2016 RPDC '!C304</f>
        <v>6579</v>
      </c>
      <c r="D314" s="56" t="str">
        <f>'FY2016 RPDC '!D304</f>
        <v>URBANDALE</v>
      </c>
      <c r="E314" s="97">
        <f>'FY2016 RPDC '!J304</f>
        <v>3350.2</v>
      </c>
      <c r="F314" s="87">
        <f>'FY2016 RPDC '!K304</f>
        <v>6446</v>
      </c>
      <c r="G314" s="87">
        <f>'FY2016 RPDC '!L304</f>
        <v>21595389.199999999</v>
      </c>
      <c r="H314" s="87">
        <f>'FY2016 RPDC '!M304</f>
        <v>108571.5</v>
      </c>
      <c r="I314" s="88">
        <f>'FY2016 RPDC '!N304</f>
        <v>21703960.699999999</v>
      </c>
      <c r="J314" s="59">
        <v>-111777</v>
      </c>
      <c r="K314" s="58">
        <v>-294150</v>
      </c>
      <c r="L314" s="57">
        <v>35298</v>
      </c>
      <c r="M314" s="201">
        <v>217671</v>
      </c>
      <c r="N314" s="57">
        <f>RealAuthFY10!N314</f>
        <v>35011.760000000002</v>
      </c>
      <c r="O314" s="201">
        <f>RealAuthFY10!O314</f>
        <v>57680</v>
      </c>
      <c r="P314" s="59">
        <v>0</v>
      </c>
      <c r="Q314" s="59">
        <v>0</v>
      </c>
      <c r="R314" s="58">
        <f t="shared" si="28"/>
        <v>2012264.1279999998</v>
      </c>
      <c r="S314" s="59">
        <f t="shared" si="29"/>
        <v>212972.21399999998</v>
      </c>
      <c r="T314" s="58">
        <f t="shared" si="30"/>
        <v>151362.03599999999</v>
      </c>
      <c r="U314" s="59">
        <f t="shared" si="31"/>
        <v>24020292.838</v>
      </c>
      <c r="V314" s="206"/>
      <c r="W314" s="210">
        <v>588.86</v>
      </c>
      <c r="X314" s="211">
        <v>103051</v>
      </c>
      <c r="Y314" s="212">
        <f t="shared" si="32"/>
        <v>600.64</v>
      </c>
      <c r="Z314" s="213">
        <v>62.32</v>
      </c>
      <c r="AA314" s="58">
        <v>10906</v>
      </c>
      <c r="AB314" s="212">
        <f t="shared" si="33"/>
        <v>63.57</v>
      </c>
      <c r="AC314" s="214">
        <v>44.29</v>
      </c>
      <c r="AD314" s="213">
        <v>7751</v>
      </c>
      <c r="AE314" s="212">
        <f t="shared" si="34"/>
        <v>45.18</v>
      </c>
    </row>
    <row r="315" spans="1:31" s="51" customFormat="1" ht="11.5" x14ac:dyDescent="0.25">
      <c r="A315" s="51">
        <f>'FY2016 RPDC '!A305</f>
        <v>307</v>
      </c>
      <c r="B315" s="51">
        <f>'FY2016 RPDC '!B305</f>
        <v>6591</v>
      </c>
      <c r="C315" s="51">
        <f>'FY2016 RPDC '!C305</f>
        <v>6591</v>
      </c>
      <c r="D315" s="56" t="str">
        <f>'FY2016 RPDC '!D305</f>
        <v>VALLEY</v>
      </c>
      <c r="E315" s="97">
        <f>'FY2016 RPDC '!J305</f>
        <v>394</v>
      </c>
      <c r="F315" s="87">
        <f>'FY2016 RPDC '!K305</f>
        <v>6469</v>
      </c>
      <c r="G315" s="87">
        <f>'FY2016 RPDC '!L305</f>
        <v>2548786</v>
      </c>
      <c r="H315" s="87">
        <f>'FY2016 RPDC '!M305</f>
        <v>0</v>
      </c>
      <c r="I315" s="88">
        <f>'FY2016 RPDC '!N305</f>
        <v>2548786</v>
      </c>
      <c r="J315" s="59">
        <v>-258852</v>
      </c>
      <c r="K315" s="58">
        <v>-11766</v>
      </c>
      <c r="L315" s="57">
        <v>1011876</v>
      </c>
      <c r="M315" s="201">
        <v>0</v>
      </c>
      <c r="N315" s="57">
        <f>RealAuthFY10!N315</f>
        <v>26878.880000000001</v>
      </c>
      <c r="O315" s="201">
        <f>RealAuthFY10!O315</f>
        <v>0</v>
      </c>
      <c r="P315" s="59">
        <v>0</v>
      </c>
      <c r="Q315" s="59">
        <v>0</v>
      </c>
      <c r="R315" s="58">
        <f t="shared" si="28"/>
        <v>298477</v>
      </c>
      <c r="S315" s="59">
        <f t="shared" si="29"/>
        <v>30933</v>
      </c>
      <c r="T315" s="58">
        <f t="shared" si="30"/>
        <v>32116</v>
      </c>
      <c r="U315" s="59">
        <f t="shared" si="31"/>
        <v>3678448.88</v>
      </c>
      <c r="V315" s="206"/>
      <c r="W315" s="210">
        <v>504.27</v>
      </c>
      <c r="X315" s="211">
        <v>298477</v>
      </c>
      <c r="Y315" s="212">
        <f t="shared" si="32"/>
        <v>514.36</v>
      </c>
      <c r="Z315" s="213">
        <v>52.26</v>
      </c>
      <c r="AA315" s="58">
        <v>30933</v>
      </c>
      <c r="AB315" s="212">
        <f t="shared" si="33"/>
        <v>53.309999999999995</v>
      </c>
      <c r="AC315" s="214">
        <v>54.26</v>
      </c>
      <c r="AD315" s="213">
        <v>32116</v>
      </c>
      <c r="AE315" s="212">
        <f t="shared" si="34"/>
        <v>55.35</v>
      </c>
    </row>
    <row r="316" spans="1:31" s="51" customFormat="1" ht="11.5" x14ac:dyDescent="0.25">
      <c r="A316" s="51">
        <f>'FY2016 RPDC '!A306</f>
        <v>308</v>
      </c>
      <c r="B316" s="51">
        <f>'FY2016 RPDC '!B306</f>
        <v>6592</v>
      </c>
      <c r="C316" s="51">
        <f>'FY2016 RPDC '!C306</f>
        <v>6592</v>
      </c>
      <c r="D316" s="60" t="str">
        <f>'FY2016 RPDC '!D306</f>
        <v>VAN BUREN</v>
      </c>
      <c r="E316" s="100">
        <f>'FY2016 RPDC '!J306</f>
        <v>631.1</v>
      </c>
      <c r="F316" s="89">
        <f>'FY2016 RPDC '!K306</f>
        <v>6447</v>
      </c>
      <c r="G316" s="89">
        <f>'FY2016 RPDC '!L306</f>
        <v>4068701.7</v>
      </c>
      <c r="H316" s="89">
        <f>'FY2016 RPDC '!M306</f>
        <v>0</v>
      </c>
      <c r="I316" s="90">
        <f>'FY2016 RPDC '!N306</f>
        <v>4068701.7</v>
      </c>
      <c r="J316" s="63">
        <v>-283920</v>
      </c>
      <c r="K316" s="62">
        <v>-23660</v>
      </c>
      <c r="L316" s="61">
        <v>591500</v>
      </c>
      <c r="M316" s="220">
        <v>5915</v>
      </c>
      <c r="N316" s="61">
        <f>RealAuthFY10!N316</f>
        <v>8468</v>
      </c>
      <c r="O316" s="220">
        <f>RealAuthFY10!O316</f>
        <v>0</v>
      </c>
      <c r="P316" s="63">
        <v>0</v>
      </c>
      <c r="Q316" s="63">
        <v>0</v>
      </c>
      <c r="R316" s="62">
        <f t="shared" si="28"/>
        <v>363845</v>
      </c>
      <c r="S316" s="63">
        <f t="shared" si="29"/>
        <v>40663</v>
      </c>
      <c r="T316" s="62">
        <f t="shared" si="30"/>
        <v>38914</v>
      </c>
      <c r="U316" s="63">
        <f t="shared" si="31"/>
        <v>4810426.7</v>
      </c>
      <c r="V316" s="221"/>
      <c r="W316" s="222">
        <v>501.44</v>
      </c>
      <c r="X316" s="223">
        <v>363845</v>
      </c>
      <c r="Y316" s="224">
        <f t="shared" si="32"/>
        <v>511.46999999999997</v>
      </c>
      <c r="Z316" s="225">
        <v>56.04</v>
      </c>
      <c r="AA316" s="62">
        <v>40663</v>
      </c>
      <c r="AB316" s="224">
        <f t="shared" si="33"/>
        <v>57.16</v>
      </c>
      <c r="AC316" s="226">
        <v>53.63</v>
      </c>
      <c r="AD316" s="225">
        <v>38914</v>
      </c>
      <c r="AE316" s="224">
        <f t="shared" si="34"/>
        <v>54.7</v>
      </c>
    </row>
    <row r="317" spans="1:31" s="51" customFormat="1" ht="11.5" x14ac:dyDescent="0.25">
      <c r="A317" s="51">
        <f>'FY2016 RPDC '!A307</f>
        <v>309</v>
      </c>
      <c r="B317" s="51">
        <f>'FY2016 RPDC '!B307</f>
        <v>6615</v>
      </c>
      <c r="C317" s="51">
        <f>'FY2016 RPDC '!C307</f>
        <v>6615</v>
      </c>
      <c r="D317" s="56" t="str">
        <f>'FY2016 RPDC '!D307</f>
        <v>VAN METER</v>
      </c>
      <c r="E317" s="97">
        <f>'FY2016 RPDC '!J307</f>
        <v>566.6</v>
      </c>
      <c r="F317" s="87">
        <f>'FY2016 RPDC '!K307</f>
        <v>6446</v>
      </c>
      <c r="G317" s="87">
        <f>'FY2016 RPDC '!L307</f>
        <v>3652303.6</v>
      </c>
      <c r="H317" s="87">
        <f>'FY2016 RPDC '!M307</f>
        <v>64039.879999999888</v>
      </c>
      <c r="I317" s="88">
        <f>'FY2016 RPDC '!N307</f>
        <v>3716343.48</v>
      </c>
      <c r="J317" s="59">
        <v>-135309</v>
      </c>
      <c r="K317" s="58">
        <v>-29415</v>
      </c>
      <c r="L317" s="57">
        <v>58830</v>
      </c>
      <c r="M317" s="201">
        <v>0</v>
      </c>
      <c r="N317" s="57">
        <f>RealAuthFY10!N317</f>
        <v>34723.360000000001</v>
      </c>
      <c r="O317" s="201">
        <f>RealAuthFY10!O317</f>
        <v>0</v>
      </c>
      <c r="P317" s="59">
        <v>0</v>
      </c>
      <c r="Q317" s="59">
        <v>70596</v>
      </c>
      <c r="R317" s="58">
        <f t="shared" si="28"/>
        <v>340090.31800000003</v>
      </c>
      <c r="S317" s="59">
        <f t="shared" si="29"/>
        <v>30075.128000000001</v>
      </c>
      <c r="T317" s="58">
        <f t="shared" si="30"/>
        <v>39577.010000000009</v>
      </c>
      <c r="U317" s="59">
        <f t="shared" si="31"/>
        <v>4125511.2960000001</v>
      </c>
      <c r="V317" s="206"/>
      <c r="W317" s="210">
        <v>588.46</v>
      </c>
      <c r="X317" s="211">
        <v>186895</v>
      </c>
      <c r="Y317" s="212">
        <f t="shared" si="32"/>
        <v>600.23</v>
      </c>
      <c r="Z317" s="213">
        <v>52.04</v>
      </c>
      <c r="AA317" s="58">
        <v>16528</v>
      </c>
      <c r="AB317" s="212">
        <f t="shared" si="33"/>
        <v>53.08</v>
      </c>
      <c r="AC317" s="214">
        <v>68.48</v>
      </c>
      <c r="AD317" s="213">
        <v>21749</v>
      </c>
      <c r="AE317" s="212">
        <f t="shared" si="34"/>
        <v>69.850000000000009</v>
      </c>
    </row>
    <row r="318" spans="1:31" s="51" customFormat="1" ht="11.5" x14ac:dyDescent="0.25">
      <c r="A318" s="51" t="e">
        <f>'FY2016 RPDC '!#REF!</f>
        <v>#REF!</v>
      </c>
      <c r="B318" s="51" t="e">
        <f>'FY2016 RPDC '!#REF!</f>
        <v>#REF!</v>
      </c>
      <c r="C318" s="51" t="e">
        <f>'FY2016 RPDC '!#REF!</f>
        <v>#REF!</v>
      </c>
      <c r="D318" s="56" t="e">
        <f>'FY2016 RPDC '!#REF!</f>
        <v>#REF!</v>
      </c>
      <c r="E318" s="97" t="e">
        <f>'FY2016 RPDC '!#REF!</f>
        <v>#REF!</v>
      </c>
      <c r="F318" s="87" t="e">
        <f>'FY2016 RPDC '!#REF!</f>
        <v>#REF!</v>
      </c>
      <c r="G318" s="87" t="e">
        <f>'FY2016 RPDC '!#REF!</f>
        <v>#REF!</v>
      </c>
      <c r="H318" s="87" t="e">
        <f>'FY2016 RPDC '!#REF!</f>
        <v>#REF!</v>
      </c>
      <c r="I318" s="88" t="e">
        <f>'FY2016 RPDC '!#REF!</f>
        <v>#REF!</v>
      </c>
      <c r="J318" s="59">
        <v>-142128</v>
      </c>
      <c r="K318" s="58">
        <v>-29610</v>
      </c>
      <c r="L318" s="57">
        <v>165816</v>
      </c>
      <c r="M318" s="201">
        <v>17766</v>
      </c>
      <c r="N318" s="57">
        <f>RealAuthFY10!N318</f>
        <v>7607.17</v>
      </c>
      <c r="O318" s="201">
        <f>RealAuthFY10!O318</f>
        <v>0</v>
      </c>
      <c r="P318" s="59">
        <v>0</v>
      </c>
      <c r="Q318" s="59">
        <v>0</v>
      </c>
      <c r="R318" s="58" t="e">
        <f t="shared" si="28"/>
        <v>#REF!</v>
      </c>
      <c r="S318" s="59" t="e">
        <f t="shared" si="29"/>
        <v>#REF!</v>
      </c>
      <c r="T318" s="58" t="e">
        <f t="shared" si="30"/>
        <v>#REF!</v>
      </c>
      <c r="U318" s="59" t="e">
        <f t="shared" si="31"/>
        <v>#REF!</v>
      </c>
      <c r="V318" s="206"/>
      <c r="W318" s="210">
        <v>492.3</v>
      </c>
      <c r="X318" s="211">
        <v>243689</v>
      </c>
      <c r="Y318" s="212">
        <f t="shared" si="32"/>
        <v>502.15000000000003</v>
      </c>
      <c r="Z318" s="213">
        <v>49.24</v>
      </c>
      <c r="AA318" s="58">
        <v>24374</v>
      </c>
      <c r="AB318" s="212">
        <f t="shared" si="33"/>
        <v>50.22</v>
      </c>
      <c r="AC318" s="214">
        <v>57.02</v>
      </c>
      <c r="AD318" s="213">
        <v>28225</v>
      </c>
      <c r="AE318" s="212">
        <f t="shared" si="34"/>
        <v>58.160000000000004</v>
      </c>
    </row>
    <row r="319" spans="1:31" s="51" customFormat="1" ht="11.5" x14ac:dyDescent="0.25">
      <c r="A319" s="51">
        <f>'FY2016 RPDC '!A308</f>
        <v>311</v>
      </c>
      <c r="B319" s="51">
        <f>'FY2016 RPDC '!B308</f>
        <v>6651</v>
      </c>
      <c r="C319" s="51">
        <f>'FY2016 RPDC '!C308</f>
        <v>6651</v>
      </c>
      <c r="D319" s="56" t="str">
        <f>'FY2016 RPDC '!D308</f>
        <v>VILLISCA</v>
      </c>
      <c r="E319" s="97">
        <f>'FY2016 RPDC '!J308</f>
        <v>337</v>
      </c>
      <c r="F319" s="87">
        <f>'FY2016 RPDC '!K308</f>
        <v>6446</v>
      </c>
      <c r="G319" s="87">
        <f>'FY2016 RPDC '!L308</f>
        <v>2172302</v>
      </c>
      <c r="H319" s="87">
        <f>'FY2016 RPDC '!M308</f>
        <v>0</v>
      </c>
      <c r="I319" s="88">
        <f>'FY2016 RPDC '!N308</f>
        <v>2172302</v>
      </c>
      <c r="J319" s="59">
        <v>-235950</v>
      </c>
      <c r="K319" s="58">
        <v>-6050</v>
      </c>
      <c r="L319" s="57">
        <v>302500</v>
      </c>
      <c r="M319" s="201">
        <v>0</v>
      </c>
      <c r="N319" s="57">
        <f>RealAuthFY10!N319</f>
        <v>0</v>
      </c>
      <c r="O319" s="201">
        <f>RealAuthFY10!O319</f>
        <v>0</v>
      </c>
      <c r="P319" s="59">
        <v>0</v>
      </c>
      <c r="Q319" s="59">
        <v>0</v>
      </c>
      <c r="R319" s="58">
        <f t="shared" si="28"/>
        <v>253019</v>
      </c>
      <c r="S319" s="59">
        <f t="shared" si="29"/>
        <v>29050</v>
      </c>
      <c r="T319" s="58">
        <f t="shared" si="30"/>
        <v>19237</v>
      </c>
      <c r="U319" s="59">
        <f t="shared" si="31"/>
        <v>2534108</v>
      </c>
      <c r="V319" s="206"/>
      <c r="W319" s="210">
        <v>544.01</v>
      </c>
      <c r="X319" s="211">
        <v>253019</v>
      </c>
      <c r="Y319" s="212">
        <f t="shared" si="32"/>
        <v>554.89</v>
      </c>
      <c r="Z319" s="213">
        <v>62.46</v>
      </c>
      <c r="AA319" s="58">
        <v>29050</v>
      </c>
      <c r="AB319" s="212">
        <f t="shared" si="33"/>
        <v>63.71</v>
      </c>
      <c r="AC319" s="214">
        <v>41.36</v>
      </c>
      <c r="AD319" s="213">
        <v>19237</v>
      </c>
      <c r="AE319" s="212">
        <f t="shared" si="34"/>
        <v>42.19</v>
      </c>
    </row>
    <row r="320" spans="1:31" s="51" customFormat="1" ht="11.5" x14ac:dyDescent="0.25">
      <c r="A320" s="51">
        <f>'FY2016 RPDC '!A309</f>
        <v>312</v>
      </c>
      <c r="B320" s="51">
        <f>'FY2016 RPDC '!B309</f>
        <v>6660</v>
      </c>
      <c r="C320" s="51">
        <f>'FY2016 RPDC '!C309</f>
        <v>6660</v>
      </c>
      <c r="D320" s="56" t="str">
        <f>'FY2016 RPDC '!D309</f>
        <v>VINTON-SHELLSBURG</v>
      </c>
      <c r="E320" s="97">
        <f>'FY2016 RPDC '!J309</f>
        <v>1592.1</v>
      </c>
      <c r="F320" s="87">
        <f>'FY2016 RPDC '!K309</f>
        <v>6446</v>
      </c>
      <c r="G320" s="87">
        <f>'FY2016 RPDC '!L309</f>
        <v>10262676.6</v>
      </c>
      <c r="H320" s="87">
        <f>'FY2016 RPDC '!M309</f>
        <v>0</v>
      </c>
      <c r="I320" s="88">
        <f>'FY2016 RPDC '!N309</f>
        <v>10262676.6</v>
      </c>
      <c r="J320" s="59">
        <v>-192229.19999999998</v>
      </c>
      <c r="K320" s="58">
        <v>-5933</v>
      </c>
      <c r="L320" s="57">
        <v>379712</v>
      </c>
      <c r="M320" s="201">
        <v>0</v>
      </c>
      <c r="N320" s="57">
        <f>RealAuthFY10!N320</f>
        <v>0</v>
      </c>
      <c r="O320" s="201">
        <f>RealAuthFY10!O320</f>
        <v>0</v>
      </c>
      <c r="P320" s="59">
        <v>0</v>
      </c>
      <c r="Q320" s="59">
        <v>0</v>
      </c>
      <c r="R320" s="58">
        <f t="shared" si="28"/>
        <v>897737.42699999979</v>
      </c>
      <c r="S320" s="59">
        <f t="shared" si="29"/>
        <v>92469.167999999991</v>
      </c>
      <c r="T320" s="58">
        <f t="shared" si="30"/>
        <v>109106.613</v>
      </c>
      <c r="U320" s="59">
        <f t="shared" si="31"/>
        <v>11543539.607999999</v>
      </c>
      <c r="V320" s="206"/>
      <c r="W320" s="210">
        <v>552.80999999999995</v>
      </c>
      <c r="X320" s="211">
        <v>234226</v>
      </c>
      <c r="Y320" s="212">
        <f t="shared" si="32"/>
        <v>563.86999999999989</v>
      </c>
      <c r="Z320" s="213">
        <v>56.94</v>
      </c>
      <c r="AA320" s="58">
        <v>24125</v>
      </c>
      <c r="AB320" s="212">
        <f t="shared" si="33"/>
        <v>58.08</v>
      </c>
      <c r="AC320" s="214">
        <v>67.19</v>
      </c>
      <c r="AD320" s="213">
        <v>28468</v>
      </c>
      <c r="AE320" s="212">
        <f t="shared" si="34"/>
        <v>68.53</v>
      </c>
    </row>
    <row r="321" spans="1:31" s="51" customFormat="1" ht="11.5" x14ac:dyDescent="0.25">
      <c r="A321" s="51">
        <f>'FY2016 RPDC '!A310</f>
        <v>313</v>
      </c>
      <c r="B321" s="51">
        <f>'FY2016 RPDC '!B310</f>
        <v>6700</v>
      </c>
      <c r="C321" s="51">
        <f>'FY2016 RPDC '!C310</f>
        <v>6700</v>
      </c>
      <c r="D321" s="60" t="str">
        <f>'FY2016 RPDC '!D310</f>
        <v>WACO</v>
      </c>
      <c r="E321" s="100">
        <f>'FY2016 RPDC '!J310</f>
        <v>483.9</v>
      </c>
      <c r="F321" s="89">
        <f>'FY2016 RPDC '!K310</f>
        <v>6570</v>
      </c>
      <c r="G321" s="89">
        <f>'FY2016 RPDC '!L310</f>
        <v>3179223</v>
      </c>
      <c r="H321" s="89">
        <f>'FY2016 RPDC '!M310</f>
        <v>0</v>
      </c>
      <c r="I321" s="90">
        <f>'FY2016 RPDC '!N310</f>
        <v>3179223</v>
      </c>
      <c r="J321" s="63">
        <v>-157508</v>
      </c>
      <c r="K321" s="62">
        <v>-399828</v>
      </c>
      <c r="L321" s="61">
        <v>42406</v>
      </c>
      <c r="M321" s="220">
        <v>224146</v>
      </c>
      <c r="N321" s="61">
        <f>RealAuthFY10!N321</f>
        <v>58003.68</v>
      </c>
      <c r="O321" s="220">
        <f>RealAuthFY10!O321</f>
        <v>0</v>
      </c>
      <c r="P321" s="63">
        <v>6663.8</v>
      </c>
      <c r="Q321" s="63">
        <v>36348</v>
      </c>
      <c r="R321" s="62">
        <f t="shared" si="28"/>
        <v>283284.73800000001</v>
      </c>
      <c r="S321" s="63">
        <f t="shared" si="29"/>
        <v>27141.951000000001</v>
      </c>
      <c r="T321" s="62">
        <f t="shared" si="30"/>
        <v>26358.032999999999</v>
      </c>
      <c r="U321" s="63">
        <f t="shared" si="31"/>
        <v>3326239.2019999996</v>
      </c>
      <c r="V321" s="221"/>
      <c r="W321" s="222">
        <v>573.94000000000005</v>
      </c>
      <c r="X321" s="223">
        <v>101013</v>
      </c>
      <c r="Y321" s="224">
        <f t="shared" si="32"/>
        <v>585.42000000000007</v>
      </c>
      <c r="Z321" s="225">
        <v>54.99</v>
      </c>
      <c r="AA321" s="62">
        <v>9678</v>
      </c>
      <c r="AB321" s="224">
        <f t="shared" si="33"/>
        <v>56.09</v>
      </c>
      <c r="AC321" s="226">
        <v>53.4</v>
      </c>
      <c r="AD321" s="225">
        <v>9398</v>
      </c>
      <c r="AE321" s="224">
        <f t="shared" si="34"/>
        <v>54.47</v>
      </c>
    </row>
    <row r="322" spans="1:31" s="51" customFormat="1" ht="11.5" x14ac:dyDescent="0.25">
      <c r="A322" s="51">
        <f>'FY2016 RPDC '!A311</f>
        <v>314</v>
      </c>
      <c r="B322" s="51">
        <f>'FY2016 RPDC '!B311</f>
        <v>6750</v>
      </c>
      <c r="C322" s="51">
        <f>'FY2016 RPDC '!C311</f>
        <v>6750</v>
      </c>
      <c r="D322" s="56" t="str">
        <f>'FY2016 RPDC '!D311</f>
        <v>WALNUT</v>
      </c>
      <c r="E322" s="97">
        <f>'FY2016 RPDC '!J311</f>
        <v>158</v>
      </c>
      <c r="F322" s="87">
        <f>'FY2016 RPDC '!K311</f>
        <v>6446</v>
      </c>
      <c r="G322" s="87">
        <f>'FY2016 RPDC '!L311</f>
        <v>1018468</v>
      </c>
      <c r="H322" s="87">
        <f>'FY2016 RPDC '!M311</f>
        <v>24422.650000000023</v>
      </c>
      <c r="I322" s="88">
        <f>'FY2016 RPDC '!N311</f>
        <v>1042890.65</v>
      </c>
      <c r="J322" s="59">
        <v>-447108</v>
      </c>
      <c r="K322" s="58">
        <v>0</v>
      </c>
      <c r="L322" s="57">
        <v>500055</v>
      </c>
      <c r="M322" s="201">
        <v>0</v>
      </c>
      <c r="N322" s="57">
        <f>RealAuthFY10!N322</f>
        <v>30455.040000000001</v>
      </c>
      <c r="O322" s="201">
        <f>RealAuthFY10!O322</f>
        <v>0</v>
      </c>
      <c r="P322" s="59">
        <v>0</v>
      </c>
      <c r="Q322" s="59">
        <v>0</v>
      </c>
      <c r="R322" s="58">
        <f t="shared" si="28"/>
        <v>358493</v>
      </c>
      <c r="S322" s="59">
        <f t="shared" si="29"/>
        <v>36292</v>
      </c>
      <c r="T322" s="58">
        <f t="shared" si="30"/>
        <v>40178</v>
      </c>
      <c r="U322" s="59">
        <f t="shared" si="31"/>
        <v>1561255.69</v>
      </c>
      <c r="V322" s="206"/>
      <c r="W322" s="210">
        <v>469.6</v>
      </c>
      <c r="X322" s="211">
        <v>358493</v>
      </c>
      <c r="Y322" s="212">
        <f t="shared" si="32"/>
        <v>478.99</v>
      </c>
      <c r="Z322" s="213">
        <v>47.54</v>
      </c>
      <c r="AA322" s="58">
        <v>36292</v>
      </c>
      <c r="AB322" s="212">
        <f t="shared" si="33"/>
        <v>48.49</v>
      </c>
      <c r="AC322" s="214">
        <v>52.63</v>
      </c>
      <c r="AD322" s="213">
        <v>40178</v>
      </c>
      <c r="AE322" s="212">
        <f t="shared" si="34"/>
        <v>53.68</v>
      </c>
    </row>
    <row r="323" spans="1:31" s="51" customFormat="1" ht="11.5" x14ac:dyDescent="0.25">
      <c r="A323" s="51">
        <f>'FY2016 RPDC '!A312</f>
        <v>315</v>
      </c>
      <c r="B323" s="51">
        <f>'FY2016 RPDC '!B312</f>
        <v>6759</v>
      </c>
      <c r="C323" s="51">
        <f>'FY2016 RPDC '!C312</f>
        <v>6759</v>
      </c>
      <c r="D323" s="56" t="str">
        <f>'FY2016 RPDC '!D312</f>
        <v>WAPELLO</v>
      </c>
      <c r="E323" s="97">
        <f>'FY2016 RPDC '!J312</f>
        <v>679</v>
      </c>
      <c r="F323" s="87">
        <f>'FY2016 RPDC '!K312</f>
        <v>6469</v>
      </c>
      <c r="G323" s="87">
        <f>'FY2016 RPDC '!L312</f>
        <v>4392451</v>
      </c>
      <c r="H323" s="87">
        <f>'FY2016 RPDC '!M312</f>
        <v>40684.429999999702</v>
      </c>
      <c r="I323" s="88">
        <f>'FY2016 RPDC '!N312</f>
        <v>4433135.43</v>
      </c>
      <c r="J323" s="59">
        <v>-326285.5</v>
      </c>
      <c r="K323" s="58">
        <v>-11930</v>
      </c>
      <c r="L323" s="57">
        <v>388918</v>
      </c>
      <c r="M323" s="201">
        <v>0</v>
      </c>
      <c r="N323" s="57">
        <f>RealAuthFY10!N323</f>
        <v>17257.5</v>
      </c>
      <c r="O323" s="201">
        <f>RealAuthFY10!O323</f>
        <v>0</v>
      </c>
      <c r="P323" s="59">
        <v>0</v>
      </c>
      <c r="Q323" s="59">
        <v>0</v>
      </c>
      <c r="R323" s="58">
        <f t="shared" si="28"/>
        <v>580728</v>
      </c>
      <c r="S323" s="59">
        <f t="shared" si="29"/>
        <v>45985</v>
      </c>
      <c r="T323" s="58">
        <f t="shared" si="30"/>
        <v>67378</v>
      </c>
      <c r="U323" s="59">
        <f t="shared" si="31"/>
        <v>5195186.43</v>
      </c>
      <c r="V323" s="206"/>
      <c r="W323" s="210">
        <v>457.41</v>
      </c>
      <c r="X323" s="211">
        <v>580728</v>
      </c>
      <c r="Y323" s="212">
        <f t="shared" si="32"/>
        <v>466.56</v>
      </c>
      <c r="Z323" s="213">
        <v>36.22</v>
      </c>
      <c r="AA323" s="58">
        <v>45985</v>
      </c>
      <c r="AB323" s="212">
        <f t="shared" si="33"/>
        <v>36.94</v>
      </c>
      <c r="AC323" s="214">
        <v>53.07</v>
      </c>
      <c r="AD323" s="213">
        <v>67378</v>
      </c>
      <c r="AE323" s="212">
        <f t="shared" si="34"/>
        <v>54.13</v>
      </c>
    </row>
    <row r="324" spans="1:31" s="51" customFormat="1" ht="11.5" x14ac:dyDescent="0.25">
      <c r="A324" s="51">
        <f>'FY2016 RPDC '!A313</f>
        <v>316</v>
      </c>
      <c r="B324" s="51">
        <f>'FY2016 RPDC '!B313</f>
        <v>6762</v>
      </c>
      <c r="C324" s="51">
        <f>'FY2016 RPDC '!C313</f>
        <v>6762</v>
      </c>
      <c r="D324" s="56" t="str">
        <f>'FY2016 RPDC '!D313</f>
        <v>WAPSIE VALLEY</v>
      </c>
      <c r="E324" s="97">
        <f>'FY2016 RPDC '!J313</f>
        <v>691.7</v>
      </c>
      <c r="F324" s="87">
        <f>'FY2016 RPDC '!K313</f>
        <v>6492</v>
      </c>
      <c r="G324" s="87">
        <f>'FY2016 RPDC '!L313</f>
        <v>4490516.4000000004</v>
      </c>
      <c r="H324" s="87">
        <f>'FY2016 RPDC '!M313</f>
        <v>155452.29000000004</v>
      </c>
      <c r="I324" s="88">
        <f>'FY2016 RPDC '!N313</f>
        <v>4645968.6900000004</v>
      </c>
      <c r="J324" s="59">
        <v>-789498.6</v>
      </c>
      <c r="K324" s="58">
        <v>-558885</v>
      </c>
      <c r="L324" s="57">
        <v>264735</v>
      </c>
      <c r="M324" s="201">
        <v>0</v>
      </c>
      <c r="N324" s="57">
        <f>RealAuthFY10!N324</f>
        <v>0</v>
      </c>
      <c r="O324" s="201">
        <f>RealAuthFY10!O324</f>
        <v>0</v>
      </c>
      <c r="P324" s="59">
        <v>9059.82</v>
      </c>
      <c r="Q324" s="59">
        <v>98834.400000000009</v>
      </c>
      <c r="R324" s="58">
        <f t="shared" si="28"/>
        <v>296587.12600000005</v>
      </c>
      <c r="S324" s="59">
        <f t="shared" si="29"/>
        <v>23829.065000000002</v>
      </c>
      <c r="T324" s="58">
        <f t="shared" si="30"/>
        <v>40803.383000000002</v>
      </c>
      <c r="U324" s="59">
        <f t="shared" si="31"/>
        <v>4031433.8840000001</v>
      </c>
      <c r="V324" s="206"/>
      <c r="W324" s="210">
        <v>420.37</v>
      </c>
      <c r="X324" s="211">
        <v>148559</v>
      </c>
      <c r="Y324" s="212">
        <f t="shared" si="32"/>
        <v>428.78000000000003</v>
      </c>
      <c r="Z324" s="213">
        <v>33.770000000000003</v>
      </c>
      <c r="AA324" s="58">
        <v>11934</v>
      </c>
      <c r="AB324" s="212">
        <f t="shared" si="33"/>
        <v>34.450000000000003</v>
      </c>
      <c r="AC324" s="214">
        <v>57.83</v>
      </c>
      <c r="AD324" s="213">
        <v>20437</v>
      </c>
      <c r="AE324" s="212">
        <f t="shared" si="34"/>
        <v>58.989999999999995</v>
      </c>
    </row>
    <row r="325" spans="1:31" s="51" customFormat="1" ht="11.5" x14ac:dyDescent="0.25">
      <c r="A325" s="51">
        <f>'FY2016 RPDC '!A314</f>
        <v>317</v>
      </c>
      <c r="B325" s="51">
        <f>'FY2016 RPDC '!B314</f>
        <v>6768</v>
      </c>
      <c r="C325" s="51">
        <f>'FY2016 RPDC '!C314</f>
        <v>6768</v>
      </c>
      <c r="D325" s="56" t="str">
        <f>'FY2016 RPDC '!D314</f>
        <v>WASHINGTON</v>
      </c>
      <c r="E325" s="97">
        <f>'FY2016 RPDC '!J314</f>
        <v>1757.5</v>
      </c>
      <c r="F325" s="87">
        <f>'FY2016 RPDC '!K314</f>
        <v>6446</v>
      </c>
      <c r="G325" s="87">
        <f>'FY2016 RPDC '!L314</f>
        <v>11328845</v>
      </c>
      <c r="H325" s="87">
        <f>'FY2016 RPDC '!M314</f>
        <v>145526.6400000006</v>
      </c>
      <c r="I325" s="88">
        <f>'FY2016 RPDC '!N314</f>
        <v>11474371.640000001</v>
      </c>
      <c r="J325" s="59">
        <v>-893039.4</v>
      </c>
      <c r="K325" s="58">
        <v>-35298</v>
      </c>
      <c r="L325" s="57">
        <v>3295068.3000000003</v>
      </c>
      <c r="M325" s="201">
        <v>29415</v>
      </c>
      <c r="N325" s="57">
        <f>RealAuthFY10!N325</f>
        <v>239948.80000000002</v>
      </c>
      <c r="O325" s="201">
        <f>RealAuthFY10!O325</f>
        <v>0</v>
      </c>
      <c r="P325" s="59">
        <v>284737.2</v>
      </c>
      <c r="Q325" s="59">
        <v>0</v>
      </c>
      <c r="R325" s="58">
        <f t="shared" si="28"/>
        <v>1659084</v>
      </c>
      <c r="S325" s="59">
        <f t="shared" si="29"/>
        <v>196924</v>
      </c>
      <c r="T325" s="58">
        <f t="shared" si="30"/>
        <v>185423</v>
      </c>
      <c r="U325" s="59">
        <f t="shared" si="31"/>
        <v>16436634.540000001</v>
      </c>
      <c r="V325" s="206"/>
      <c r="W325" s="210">
        <v>504.91</v>
      </c>
      <c r="X325" s="211">
        <v>1659084</v>
      </c>
      <c r="Y325" s="212">
        <f t="shared" si="32"/>
        <v>515.01</v>
      </c>
      <c r="Z325" s="213">
        <v>59.93</v>
      </c>
      <c r="AA325" s="58">
        <v>196924</v>
      </c>
      <c r="AB325" s="212">
        <f t="shared" si="33"/>
        <v>61.13</v>
      </c>
      <c r="AC325" s="214">
        <v>56.43</v>
      </c>
      <c r="AD325" s="213">
        <v>185423</v>
      </c>
      <c r="AE325" s="212">
        <f t="shared" si="34"/>
        <v>57.56</v>
      </c>
    </row>
    <row r="326" spans="1:31" s="51" customFormat="1" ht="11.5" x14ac:dyDescent="0.25">
      <c r="A326" s="51">
        <f>'FY2016 RPDC '!A315</f>
        <v>318</v>
      </c>
      <c r="B326" s="51">
        <f>'FY2016 RPDC '!B315</f>
        <v>6795</v>
      </c>
      <c r="C326" s="51">
        <f>'FY2016 RPDC '!C315</f>
        <v>6795</v>
      </c>
      <c r="D326" s="60" t="str">
        <f>'FY2016 RPDC '!D315</f>
        <v>WATERLOO</v>
      </c>
      <c r="E326" s="100">
        <f>'FY2016 RPDC '!J315</f>
        <v>11134.4</v>
      </c>
      <c r="F326" s="89">
        <f>'FY2016 RPDC '!K315</f>
        <v>6446</v>
      </c>
      <c r="G326" s="89">
        <f>'FY2016 RPDC '!L315</f>
        <v>71772342.399999991</v>
      </c>
      <c r="H326" s="89">
        <f>'FY2016 RPDC '!M315</f>
        <v>0</v>
      </c>
      <c r="I326" s="90">
        <f>'FY2016 RPDC '!N315</f>
        <v>71772342.399999991</v>
      </c>
      <c r="J326" s="63">
        <v>-90361.8</v>
      </c>
      <c r="K326" s="62">
        <v>0</v>
      </c>
      <c r="L326" s="61">
        <v>129932</v>
      </c>
      <c r="M326" s="220">
        <v>0</v>
      </c>
      <c r="N326" s="61">
        <f>RealAuthFY10!N326</f>
        <v>637.01</v>
      </c>
      <c r="O326" s="220">
        <f>RealAuthFY10!O326</f>
        <v>0</v>
      </c>
      <c r="P326" s="63">
        <v>3897.96</v>
      </c>
      <c r="Q326" s="63">
        <v>88590</v>
      </c>
      <c r="R326" s="62">
        <f t="shared" si="28"/>
        <v>5808037.0719999997</v>
      </c>
      <c r="S326" s="63">
        <f t="shared" si="29"/>
        <v>627200.75199999998</v>
      </c>
      <c r="T326" s="62">
        <f t="shared" si="30"/>
        <v>652587.18400000001</v>
      </c>
      <c r="U326" s="63">
        <f t="shared" si="31"/>
        <v>78992862.577999994</v>
      </c>
      <c r="V326" s="221"/>
      <c r="W326" s="222">
        <v>511.4</v>
      </c>
      <c r="X326" s="223">
        <v>244194</v>
      </c>
      <c r="Y326" s="224">
        <f t="shared" si="32"/>
        <v>521.63</v>
      </c>
      <c r="Z326" s="225">
        <v>55.23</v>
      </c>
      <c r="AA326" s="62">
        <v>26372</v>
      </c>
      <c r="AB326" s="224">
        <f t="shared" si="33"/>
        <v>56.33</v>
      </c>
      <c r="AC326" s="226">
        <v>57.46</v>
      </c>
      <c r="AD326" s="225">
        <v>27437</v>
      </c>
      <c r="AE326" s="224">
        <f t="shared" si="34"/>
        <v>58.61</v>
      </c>
    </row>
    <row r="327" spans="1:31" s="51" customFormat="1" ht="11.5" x14ac:dyDescent="0.25">
      <c r="A327" s="51">
        <f>'FY2016 RPDC '!A316</f>
        <v>319</v>
      </c>
      <c r="B327" s="51">
        <f>'FY2016 RPDC '!B316</f>
        <v>6822</v>
      </c>
      <c r="C327" s="51">
        <f>'FY2016 RPDC '!C316</f>
        <v>6822</v>
      </c>
      <c r="D327" s="56" t="str">
        <f>'FY2016 RPDC '!D316</f>
        <v>WAUKEE</v>
      </c>
      <c r="E327" s="97">
        <f>'FY2016 RPDC '!J316</f>
        <v>8773.2999999999993</v>
      </c>
      <c r="F327" s="87">
        <f>'FY2016 RPDC '!K316</f>
        <v>6446</v>
      </c>
      <c r="G327" s="87">
        <f>'FY2016 RPDC '!L316</f>
        <v>56552691.799999997</v>
      </c>
      <c r="H327" s="87">
        <f>'FY2016 RPDC '!M316</f>
        <v>0</v>
      </c>
      <c r="I327" s="88">
        <f>'FY2016 RPDC '!N316</f>
        <v>56552691.799999997</v>
      </c>
      <c r="J327" s="59">
        <v>-428355.2</v>
      </c>
      <c r="K327" s="58">
        <v>0</v>
      </c>
      <c r="L327" s="57">
        <v>253012</v>
      </c>
      <c r="M327" s="201">
        <v>0</v>
      </c>
      <c r="N327" s="57">
        <f>RealAuthFY10!N327</f>
        <v>48401.91</v>
      </c>
      <c r="O327" s="201">
        <f>RealAuthFY10!O327</f>
        <v>0</v>
      </c>
      <c r="P327" s="59">
        <v>0</v>
      </c>
      <c r="Q327" s="59">
        <v>112972.8</v>
      </c>
      <c r="R327" s="58">
        <f t="shared" si="28"/>
        <v>4491227.7359999996</v>
      </c>
      <c r="S327" s="59">
        <f t="shared" si="29"/>
        <v>436998.07299999992</v>
      </c>
      <c r="T327" s="58">
        <f t="shared" si="30"/>
        <v>535697.69799999997</v>
      </c>
      <c r="U327" s="59">
        <f t="shared" si="31"/>
        <v>62002646.816999987</v>
      </c>
      <c r="V327" s="206"/>
      <c r="W327" s="210">
        <v>501.88</v>
      </c>
      <c r="X327" s="211">
        <v>369534</v>
      </c>
      <c r="Y327" s="212">
        <f t="shared" si="32"/>
        <v>511.92</v>
      </c>
      <c r="Z327" s="213">
        <v>48.83</v>
      </c>
      <c r="AA327" s="58">
        <v>35954</v>
      </c>
      <c r="AB327" s="212">
        <f t="shared" si="33"/>
        <v>49.809999999999995</v>
      </c>
      <c r="AC327" s="214">
        <v>59.86</v>
      </c>
      <c r="AD327" s="213">
        <v>44075</v>
      </c>
      <c r="AE327" s="212">
        <f t="shared" si="34"/>
        <v>61.06</v>
      </c>
    </row>
    <row r="328" spans="1:31" s="51" customFormat="1" ht="11.5" x14ac:dyDescent="0.25">
      <c r="A328" s="51">
        <f>'FY2016 RPDC '!A317</f>
        <v>320</v>
      </c>
      <c r="B328" s="51">
        <f>'FY2016 RPDC '!B317</f>
        <v>6840</v>
      </c>
      <c r="C328" s="51">
        <f>'FY2016 RPDC '!C317</f>
        <v>6840</v>
      </c>
      <c r="D328" s="56" t="str">
        <f>'FY2016 RPDC '!D317</f>
        <v>WAVERLY-SHELL ROCK</v>
      </c>
      <c r="E328" s="97">
        <f>'FY2016 RPDC '!J317</f>
        <v>2024.9</v>
      </c>
      <c r="F328" s="87">
        <f>'FY2016 RPDC '!K317</f>
        <v>6446</v>
      </c>
      <c r="G328" s="87">
        <f>'FY2016 RPDC '!L317</f>
        <v>13052505.4</v>
      </c>
      <c r="H328" s="87">
        <f>'FY2016 RPDC '!M317</f>
        <v>0</v>
      </c>
      <c r="I328" s="88">
        <f>'FY2016 RPDC '!N317</f>
        <v>13052505.4</v>
      </c>
      <c r="J328" s="59">
        <v>-341214</v>
      </c>
      <c r="K328" s="58">
        <v>-5883</v>
      </c>
      <c r="L328" s="57">
        <v>488289</v>
      </c>
      <c r="M328" s="201">
        <v>0</v>
      </c>
      <c r="N328" s="57">
        <f>RealAuthFY10!N328</f>
        <v>5710.32</v>
      </c>
      <c r="O328" s="201">
        <f>RealAuthFY10!O328</f>
        <v>0</v>
      </c>
      <c r="P328" s="59">
        <v>0</v>
      </c>
      <c r="Q328" s="59">
        <v>0</v>
      </c>
      <c r="R328" s="58">
        <f t="shared" ref="R328:R367" si="35">IF(X328&gt;Y328*$E328,X328,Y328*$E328)</f>
        <v>1064064.7010000001</v>
      </c>
      <c r="S328" s="59">
        <f t="shared" ref="S328:S367" si="36">IF(AA328&gt;AB328*$E328,AA328,AB328*$E328)</f>
        <v>108068.913</v>
      </c>
      <c r="T328" s="58">
        <f t="shared" ref="T328:T367" si="37">IF(AD328&gt;AE328*$E328,AD328,AE328*$E328)</f>
        <v>112867.92600000001</v>
      </c>
      <c r="U328" s="59">
        <f t="shared" ref="U328:U367" si="38">SUM(I328:T328)</f>
        <v>14484409.260000002</v>
      </c>
      <c r="V328" s="206"/>
      <c r="W328" s="210">
        <v>515.19000000000005</v>
      </c>
      <c r="X328" s="211">
        <v>301232</v>
      </c>
      <c r="Y328" s="212">
        <f t="shared" ref="Y328:Y367" si="39">ROUND(W328*R$5,2)+W328</f>
        <v>525.49</v>
      </c>
      <c r="Z328" s="213">
        <v>52.32</v>
      </c>
      <c r="AA328" s="58">
        <v>30592</v>
      </c>
      <c r="AB328" s="212">
        <f t="shared" ref="AB328:AB367" si="40">ROUND(Z328*S$5,2)+Z328</f>
        <v>53.37</v>
      </c>
      <c r="AC328" s="214">
        <v>54.65</v>
      </c>
      <c r="AD328" s="213">
        <v>31954</v>
      </c>
      <c r="AE328" s="212">
        <f t="shared" ref="AE328:AE367" si="41">ROUND(AC328*T$5,2)+AC328</f>
        <v>55.74</v>
      </c>
    </row>
    <row r="329" spans="1:31" s="51" customFormat="1" ht="11.5" x14ac:dyDescent="0.25">
      <c r="A329" s="51">
        <f>'FY2016 RPDC '!A318</f>
        <v>321</v>
      </c>
      <c r="B329" s="51">
        <f>'FY2016 RPDC '!B318</f>
        <v>6854</v>
      </c>
      <c r="C329" s="51">
        <f>'FY2016 RPDC '!C318</f>
        <v>6854</v>
      </c>
      <c r="D329" s="56" t="str">
        <f>'FY2016 RPDC '!D318</f>
        <v>WAYNE</v>
      </c>
      <c r="E329" s="97">
        <f>'FY2016 RPDC '!J318</f>
        <v>522.29999999999995</v>
      </c>
      <c r="F329" s="87">
        <f>'FY2016 RPDC '!K318</f>
        <v>6469</v>
      </c>
      <c r="G329" s="87">
        <f>'FY2016 RPDC '!L318</f>
        <v>3378758.6999999997</v>
      </c>
      <c r="H329" s="87">
        <f>'FY2016 RPDC '!M318</f>
        <v>72892.060000000522</v>
      </c>
      <c r="I329" s="88">
        <f>'FY2016 RPDC '!N318</f>
        <v>3451650.7600000002</v>
      </c>
      <c r="J329" s="59">
        <v>-480960</v>
      </c>
      <c r="K329" s="58">
        <v>-6012</v>
      </c>
      <c r="L329" s="57">
        <v>649296</v>
      </c>
      <c r="M329" s="201">
        <v>48096</v>
      </c>
      <c r="N329" s="57">
        <f>RealAuthFY10!N329</f>
        <v>8314.77</v>
      </c>
      <c r="O329" s="201">
        <f>RealAuthFY10!O329</f>
        <v>0</v>
      </c>
      <c r="P329" s="59">
        <v>0</v>
      </c>
      <c r="Q329" s="59">
        <v>0</v>
      </c>
      <c r="R329" s="58">
        <f t="shared" si="35"/>
        <v>300124.02599999995</v>
      </c>
      <c r="S329" s="59">
        <f t="shared" si="36"/>
        <v>33380.192999999992</v>
      </c>
      <c r="T329" s="58">
        <f t="shared" si="37"/>
        <v>29483.834999999999</v>
      </c>
      <c r="U329" s="59">
        <f t="shared" si="38"/>
        <v>4033373.5840000003</v>
      </c>
      <c r="V329" s="206"/>
      <c r="W329" s="210">
        <v>563.35</v>
      </c>
      <c r="X329" s="211">
        <v>159879</v>
      </c>
      <c r="Y329" s="212">
        <f t="shared" si="39"/>
        <v>574.62</v>
      </c>
      <c r="Z329" s="213">
        <v>62.66</v>
      </c>
      <c r="AA329" s="58">
        <v>17783</v>
      </c>
      <c r="AB329" s="212">
        <f t="shared" si="40"/>
        <v>63.91</v>
      </c>
      <c r="AC329" s="214">
        <v>55.34</v>
      </c>
      <c r="AD329" s="213">
        <v>15705</v>
      </c>
      <c r="AE329" s="212">
        <f t="shared" si="41"/>
        <v>56.45</v>
      </c>
    </row>
    <row r="330" spans="1:31" s="51" customFormat="1" ht="11.5" x14ac:dyDescent="0.25">
      <c r="A330" s="51">
        <f>'FY2016 RPDC '!A319</f>
        <v>322</v>
      </c>
      <c r="B330" s="51">
        <f>'FY2016 RPDC '!B319</f>
        <v>6867</v>
      </c>
      <c r="C330" s="51">
        <f>'FY2016 RPDC '!C319</f>
        <v>6867</v>
      </c>
      <c r="D330" s="56" t="str">
        <f>'FY2016 RPDC '!D319</f>
        <v>WEBSTER CITY</v>
      </c>
      <c r="E330" s="97">
        <f>'FY2016 RPDC '!J319</f>
        <v>1537.3</v>
      </c>
      <c r="F330" s="87">
        <f>'FY2016 RPDC '!K319</f>
        <v>6446</v>
      </c>
      <c r="G330" s="87">
        <f>'FY2016 RPDC '!L319</f>
        <v>9909435.7999999989</v>
      </c>
      <c r="H330" s="87">
        <f>'FY2016 RPDC '!M319</f>
        <v>52679.000000001863</v>
      </c>
      <c r="I330" s="88">
        <f>'FY2016 RPDC '!N319</f>
        <v>9962114.8000000007</v>
      </c>
      <c r="J330" s="59">
        <v>-178254.9</v>
      </c>
      <c r="K330" s="58">
        <v>-23532</v>
      </c>
      <c r="L330" s="57">
        <v>29415</v>
      </c>
      <c r="M330" s="201">
        <v>5883</v>
      </c>
      <c r="N330" s="57">
        <f>RealAuthFY10!N330</f>
        <v>8767.36</v>
      </c>
      <c r="O330" s="201">
        <f>RealAuthFY10!O330</f>
        <v>0</v>
      </c>
      <c r="P330" s="59">
        <v>2588.52</v>
      </c>
      <c r="Q330" s="59">
        <v>95304.599999999991</v>
      </c>
      <c r="R330" s="58">
        <f t="shared" si="35"/>
        <v>801240.76</v>
      </c>
      <c r="S330" s="59">
        <f t="shared" si="36"/>
        <v>85381.642000000007</v>
      </c>
      <c r="T330" s="58">
        <f t="shared" si="37"/>
        <v>97972.128999999986</v>
      </c>
      <c r="U330" s="59">
        <f t="shared" si="38"/>
        <v>10886880.911</v>
      </c>
      <c r="V330" s="206"/>
      <c r="W330" s="210">
        <v>510.98</v>
      </c>
      <c r="X330" s="211">
        <v>196114</v>
      </c>
      <c r="Y330" s="212">
        <f t="shared" si="39"/>
        <v>521.20000000000005</v>
      </c>
      <c r="Z330" s="213">
        <v>54.45</v>
      </c>
      <c r="AA330" s="58">
        <v>20898</v>
      </c>
      <c r="AB330" s="212">
        <f t="shared" si="40"/>
        <v>55.540000000000006</v>
      </c>
      <c r="AC330" s="214">
        <v>62.48</v>
      </c>
      <c r="AD330" s="213">
        <v>23980</v>
      </c>
      <c r="AE330" s="212">
        <f t="shared" si="41"/>
        <v>63.73</v>
      </c>
    </row>
    <row r="331" spans="1:31" s="51" customFormat="1" ht="11.5" x14ac:dyDescent="0.25">
      <c r="A331" s="51">
        <f>'FY2016 RPDC '!A320</f>
        <v>323</v>
      </c>
      <c r="B331" s="51">
        <f>'FY2016 RPDC '!B320</f>
        <v>6921</v>
      </c>
      <c r="C331" s="51">
        <f>'FY2016 RPDC '!C320</f>
        <v>6921</v>
      </c>
      <c r="D331" s="60" t="str">
        <f>'FY2016 RPDC '!D320</f>
        <v>WEST BEND-MALLARD</v>
      </c>
      <c r="E331" s="100">
        <f>'FY2016 RPDC '!J320</f>
        <v>348</v>
      </c>
      <c r="F331" s="89">
        <f>'FY2016 RPDC '!K320</f>
        <v>6498</v>
      </c>
      <c r="G331" s="89">
        <f>'FY2016 RPDC '!L320</f>
        <v>2261304</v>
      </c>
      <c r="H331" s="89">
        <f>'FY2016 RPDC '!M320</f>
        <v>0</v>
      </c>
      <c r="I331" s="90">
        <f>'FY2016 RPDC '!N320</f>
        <v>2261304</v>
      </c>
      <c r="J331" s="63">
        <v>-600654.29999999993</v>
      </c>
      <c r="K331" s="62">
        <v>-82362</v>
      </c>
      <c r="L331" s="61">
        <v>266499.89999999997</v>
      </c>
      <c r="M331" s="220">
        <v>17649</v>
      </c>
      <c r="N331" s="61">
        <f>RealAuthFY10!N331</f>
        <v>65409.120000000003</v>
      </c>
      <c r="O331" s="220">
        <f>RealAuthFY10!O331</f>
        <v>0</v>
      </c>
      <c r="P331" s="63">
        <v>0</v>
      </c>
      <c r="Q331" s="63">
        <v>240026.4</v>
      </c>
      <c r="R331" s="62">
        <f t="shared" si="35"/>
        <v>920302</v>
      </c>
      <c r="S331" s="63">
        <f t="shared" si="36"/>
        <v>103407</v>
      </c>
      <c r="T331" s="62">
        <f t="shared" si="37"/>
        <v>97837</v>
      </c>
      <c r="U331" s="63">
        <f t="shared" si="38"/>
        <v>3289418.12</v>
      </c>
      <c r="V331" s="221"/>
      <c r="W331" s="222">
        <v>518.86</v>
      </c>
      <c r="X331" s="223">
        <v>920302</v>
      </c>
      <c r="Y331" s="224">
        <f t="shared" si="39"/>
        <v>529.24</v>
      </c>
      <c r="Z331" s="225">
        <v>58.3</v>
      </c>
      <c r="AA331" s="62">
        <v>103407</v>
      </c>
      <c r="AB331" s="224">
        <f t="shared" si="40"/>
        <v>59.47</v>
      </c>
      <c r="AC331" s="226">
        <v>55.16</v>
      </c>
      <c r="AD331" s="225">
        <v>97837</v>
      </c>
      <c r="AE331" s="224">
        <f t="shared" si="41"/>
        <v>56.26</v>
      </c>
    </row>
    <row r="332" spans="1:31" s="51" customFormat="1" ht="11.5" x14ac:dyDescent="0.25">
      <c r="A332" s="51">
        <f>'FY2016 RPDC '!A321</f>
        <v>324</v>
      </c>
      <c r="B332" s="51">
        <f>'FY2016 RPDC '!B321</f>
        <v>6930</v>
      </c>
      <c r="C332" s="51">
        <f>'FY2016 RPDC '!C321</f>
        <v>6930</v>
      </c>
      <c r="D332" s="56" t="str">
        <f>'FY2016 RPDC '!D321</f>
        <v>WEST BRANCH</v>
      </c>
      <c r="E332" s="97">
        <f>'FY2016 RPDC '!J321</f>
        <v>801.5</v>
      </c>
      <c r="F332" s="87">
        <f>'FY2016 RPDC '!K321</f>
        <v>6478</v>
      </c>
      <c r="G332" s="87">
        <f>'FY2016 RPDC '!L321</f>
        <v>5192117</v>
      </c>
      <c r="H332" s="87">
        <f>'FY2016 RPDC '!M321</f>
        <v>63410.929999999702</v>
      </c>
      <c r="I332" s="88">
        <f>'FY2016 RPDC '!N321</f>
        <v>5255527.93</v>
      </c>
      <c r="J332" s="59">
        <v>-446920.80000000005</v>
      </c>
      <c r="K332" s="58">
        <v>-12014</v>
      </c>
      <c r="L332" s="57">
        <v>409677.4</v>
      </c>
      <c r="M332" s="201">
        <v>0</v>
      </c>
      <c r="N332" s="57">
        <f>RealAuthFY10!N332</f>
        <v>14081.880000000001</v>
      </c>
      <c r="O332" s="201">
        <f>RealAuthFY10!O332</f>
        <v>0</v>
      </c>
      <c r="P332" s="59">
        <v>0</v>
      </c>
      <c r="Q332" s="59">
        <v>126147</v>
      </c>
      <c r="R332" s="58">
        <f t="shared" si="35"/>
        <v>465984.08499999996</v>
      </c>
      <c r="S332" s="59">
        <f t="shared" si="36"/>
        <v>49420.490000000005</v>
      </c>
      <c r="T332" s="58">
        <f t="shared" si="37"/>
        <v>49067.83</v>
      </c>
      <c r="U332" s="59">
        <f t="shared" si="38"/>
        <v>5910971.8150000004</v>
      </c>
      <c r="V332" s="206"/>
      <c r="W332" s="210">
        <v>569.99</v>
      </c>
      <c r="X332" s="211">
        <v>298675</v>
      </c>
      <c r="Y332" s="212">
        <f t="shared" si="39"/>
        <v>581.39</v>
      </c>
      <c r="Z332" s="213">
        <v>60.45</v>
      </c>
      <c r="AA332" s="58">
        <v>31676</v>
      </c>
      <c r="AB332" s="212">
        <f t="shared" si="40"/>
        <v>61.660000000000004</v>
      </c>
      <c r="AC332" s="214">
        <v>60.02</v>
      </c>
      <c r="AD332" s="213">
        <v>31450</v>
      </c>
      <c r="AE332" s="212">
        <f t="shared" si="41"/>
        <v>61.220000000000006</v>
      </c>
    </row>
    <row r="333" spans="1:31" s="51" customFormat="1" ht="11.5" x14ac:dyDescent="0.25">
      <c r="A333" s="51">
        <f>'FY2016 RPDC '!A322</f>
        <v>325</v>
      </c>
      <c r="B333" s="51">
        <f>'FY2016 RPDC '!B322</f>
        <v>6937</v>
      </c>
      <c r="C333" s="51">
        <f>'FY2016 RPDC '!C322</f>
        <v>6937</v>
      </c>
      <c r="D333" s="56" t="str">
        <f>'FY2016 RPDC '!D322</f>
        <v>WEST BURLINGTON</v>
      </c>
      <c r="E333" s="97">
        <f>'FY2016 RPDC '!J322</f>
        <v>465.5</v>
      </c>
      <c r="F333" s="87">
        <f>'FY2016 RPDC '!K322</f>
        <v>6446</v>
      </c>
      <c r="G333" s="87">
        <f>'FY2016 RPDC '!L322</f>
        <v>3000613</v>
      </c>
      <c r="H333" s="87">
        <f>'FY2016 RPDC '!M322</f>
        <v>92696.830000000075</v>
      </c>
      <c r="I333" s="88">
        <f>'FY2016 RPDC '!N322</f>
        <v>3093309.83</v>
      </c>
      <c r="J333" s="59">
        <v>-258726.59999999998</v>
      </c>
      <c r="K333" s="58">
        <v>-909678</v>
      </c>
      <c r="L333" s="57">
        <v>106326</v>
      </c>
      <c r="M333" s="201">
        <v>762003</v>
      </c>
      <c r="N333" s="57">
        <f>RealAuthFY10!N333</f>
        <v>158758.72</v>
      </c>
      <c r="O333" s="201">
        <f>RealAuthFY10!O333</f>
        <v>163797.76000000001</v>
      </c>
      <c r="P333" s="59">
        <v>0</v>
      </c>
      <c r="Q333" s="59">
        <v>0</v>
      </c>
      <c r="R333" s="58">
        <f t="shared" si="35"/>
        <v>274878</v>
      </c>
      <c r="S333" s="59">
        <f t="shared" si="36"/>
        <v>28791</v>
      </c>
      <c r="T333" s="58">
        <f t="shared" si="37"/>
        <v>29252</v>
      </c>
      <c r="U333" s="59">
        <f t="shared" si="38"/>
        <v>3448711.71</v>
      </c>
      <c r="V333" s="206"/>
      <c r="W333" s="210">
        <v>542.38</v>
      </c>
      <c r="X333" s="211">
        <v>274878</v>
      </c>
      <c r="Y333" s="212">
        <f t="shared" si="39"/>
        <v>553.23</v>
      </c>
      <c r="Z333" s="213">
        <v>56.81</v>
      </c>
      <c r="AA333" s="58">
        <v>28791</v>
      </c>
      <c r="AB333" s="212">
        <f t="shared" si="40"/>
        <v>57.95</v>
      </c>
      <c r="AC333" s="214">
        <v>57.72</v>
      </c>
      <c r="AD333" s="213">
        <v>29252</v>
      </c>
      <c r="AE333" s="212">
        <f t="shared" si="41"/>
        <v>58.87</v>
      </c>
    </row>
    <row r="334" spans="1:31" s="51" customFormat="1" ht="11.5" x14ac:dyDescent="0.25">
      <c r="A334" s="51">
        <f>'FY2016 RPDC '!A323</f>
        <v>326</v>
      </c>
      <c r="B334" s="51">
        <f>'FY2016 RPDC '!B323</f>
        <v>6943</v>
      </c>
      <c r="C334" s="51">
        <f>'FY2016 RPDC '!C323</f>
        <v>6943</v>
      </c>
      <c r="D334" s="56" t="str">
        <f>'FY2016 RPDC '!D323</f>
        <v>WEST CENTRAL</v>
      </c>
      <c r="E334" s="97">
        <f>'FY2016 RPDC '!J323</f>
        <v>265.5</v>
      </c>
      <c r="F334" s="87">
        <f>'FY2016 RPDC '!K323</f>
        <v>6446</v>
      </c>
      <c r="G334" s="87">
        <f>'FY2016 RPDC '!L323</f>
        <v>1711413</v>
      </c>
      <c r="H334" s="87">
        <f>'FY2016 RPDC '!M323</f>
        <v>81818.770000000019</v>
      </c>
      <c r="I334" s="88">
        <f>'FY2016 RPDC '!N323</f>
        <v>1793231.77</v>
      </c>
      <c r="J334" s="59">
        <v>-229437</v>
      </c>
      <c r="K334" s="58">
        <v>-29415</v>
      </c>
      <c r="L334" s="57">
        <v>70596</v>
      </c>
      <c r="M334" s="201">
        <v>0</v>
      </c>
      <c r="N334" s="57">
        <f>RealAuthFY10!N334</f>
        <v>83520.639999999999</v>
      </c>
      <c r="O334" s="201">
        <f>RealAuthFY10!O334</f>
        <v>0</v>
      </c>
      <c r="P334" s="59">
        <v>0</v>
      </c>
      <c r="Q334" s="59">
        <v>31768.2</v>
      </c>
      <c r="R334" s="58">
        <f t="shared" si="35"/>
        <v>139278.64499999999</v>
      </c>
      <c r="S334" s="59">
        <f t="shared" si="36"/>
        <v>12141.314999999999</v>
      </c>
      <c r="T334" s="58">
        <f t="shared" si="37"/>
        <v>16633.575000000001</v>
      </c>
      <c r="U334" s="59">
        <f t="shared" si="38"/>
        <v>1888318.1449999998</v>
      </c>
      <c r="V334" s="206"/>
      <c r="W334" s="210">
        <v>514.29999999999995</v>
      </c>
      <c r="X334" s="211">
        <v>113455</v>
      </c>
      <c r="Y334" s="212">
        <f t="shared" si="39"/>
        <v>524.58999999999992</v>
      </c>
      <c r="Z334" s="213">
        <v>44.83</v>
      </c>
      <c r="AA334" s="58">
        <v>9889</v>
      </c>
      <c r="AB334" s="212">
        <f t="shared" si="40"/>
        <v>45.73</v>
      </c>
      <c r="AC334" s="214">
        <v>61.42</v>
      </c>
      <c r="AD334" s="213">
        <v>13549</v>
      </c>
      <c r="AE334" s="212">
        <f t="shared" si="41"/>
        <v>62.65</v>
      </c>
    </row>
    <row r="335" spans="1:31" s="51" customFormat="1" ht="11.5" x14ac:dyDescent="0.25">
      <c r="A335" s="51">
        <f>'FY2016 RPDC '!A324</f>
        <v>327</v>
      </c>
      <c r="B335" s="51">
        <f>'FY2016 RPDC '!B324</f>
        <v>6264</v>
      </c>
      <c r="C335" s="51">
        <f>'FY2016 RPDC '!C324</f>
        <v>6264</v>
      </c>
      <c r="D335" s="56" t="str">
        <f>'FY2016 RPDC '!D324</f>
        <v>WEST CENTRAL VALLEY</v>
      </c>
      <c r="E335" s="97">
        <f>'FY2016 RPDC '!J324</f>
        <v>947</v>
      </c>
      <c r="F335" s="87">
        <f>'FY2016 RPDC '!K324</f>
        <v>6512</v>
      </c>
      <c r="G335" s="87">
        <f>'FY2016 RPDC '!L324</f>
        <v>6166864</v>
      </c>
      <c r="H335" s="87">
        <f>'FY2016 RPDC '!M324</f>
        <v>0</v>
      </c>
      <c r="I335" s="88">
        <f>'FY2016 RPDC '!N324</f>
        <v>6166864</v>
      </c>
      <c r="J335" s="59">
        <v>-265770</v>
      </c>
      <c r="K335" s="58">
        <v>-64966</v>
      </c>
      <c r="L335" s="57">
        <v>76778</v>
      </c>
      <c r="M335" s="201">
        <v>129932</v>
      </c>
      <c r="N335" s="57">
        <f>RealAuthFY10!N335</f>
        <v>1389.84</v>
      </c>
      <c r="O335" s="201">
        <f>RealAuthFY10!O335</f>
        <v>0</v>
      </c>
      <c r="P335" s="59">
        <v>23387.759999999998</v>
      </c>
      <c r="Q335" s="59">
        <v>0</v>
      </c>
      <c r="R335" s="58">
        <f t="shared" si="35"/>
        <v>513851.67000000004</v>
      </c>
      <c r="S335" s="59">
        <f t="shared" si="36"/>
        <v>52416.450000000004</v>
      </c>
      <c r="T335" s="58">
        <f t="shared" si="37"/>
        <v>64140.310000000005</v>
      </c>
      <c r="U335" s="59">
        <f t="shared" si="38"/>
        <v>6698024.0299999993</v>
      </c>
      <c r="V335" s="206"/>
      <c r="W335" s="210">
        <v>531.97</v>
      </c>
      <c r="X335" s="211">
        <v>411053</v>
      </c>
      <c r="Y335" s="212">
        <f t="shared" si="39"/>
        <v>542.61</v>
      </c>
      <c r="Z335" s="213">
        <v>54.26</v>
      </c>
      <c r="AA335" s="58">
        <v>41927</v>
      </c>
      <c r="AB335" s="212">
        <f t="shared" si="40"/>
        <v>55.35</v>
      </c>
      <c r="AC335" s="214">
        <v>66.400000000000006</v>
      </c>
      <c r="AD335" s="213">
        <v>51307</v>
      </c>
      <c r="AE335" s="212">
        <f t="shared" si="41"/>
        <v>67.73</v>
      </c>
    </row>
    <row r="336" spans="1:31" s="51" customFormat="1" ht="11.5" x14ac:dyDescent="0.25">
      <c r="A336" s="51">
        <f>'FY2016 RPDC '!A325</f>
        <v>328</v>
      </c>
      <c r="B336" s="51">
        <f>'FY2016 RPDC '!B325</f>
        <v>6950</v>
      </c>
      <c r="C336" s="51">
        <f>'FY2016 RPDC '!C325</f>
        <v>6950</v>
      </c>
      <c r="D336" s="60" t="str">
        <f>'FY2016 RPDC '!D325</f>
        <v>WEST DELAWARE</v>
      </c>
      <c r="E336" s="100">
        <f>'FY2016 RPDC '!J325</f>
        <v>1518.8</v>
      </c>
      <c r="F336" s="89">
        <f>'FY2016 RPDC '!K325</f>
        <v>6449</v>
      </c>
      <c r="G336" s="89">
        <f>'FY2016 RPDC '!L325</f>
        <v>9794741.1999999993</v>
      </c>
      <c r="H336" s="89">
        <f>'FY2016 RPDC '!M325</f>
        <v>146338.33000000007</v>
      </c>
      <c r="I336" s="90">
        <f>'FY2016 RPDC '!N325</f>
        <v>9941079.5299999993</v>
      </c>
      <c r="J336" s="63">
        <v>-167197.79999999999</v>
      </c>
      <c r="K336" s="62">
        <v>-35574</v>
      </c>
      <c r="L336" s="61">
        <v>219373</v>
      </c>
      <c r="M336" s="220">
        <v>0</v>
      </c>
      <c r="N336" s="61">
        <f>RealAuthFY10!N336</f>
        <v>5116.32</v>
      </c>
      <c r="O336" s="220">
        <f>RealAuthFY10!O336</f>
        <v>0</v>
      </c>
      <c r="P336" s="63">
        <v>76958.42</v>
      </c>
      <c r="Q336" s="63">
        <v>0</v>
      </c>
      <c r="R336" s="62">
        <f t="shared" si="35"/>
        <v>785553.73600000003</v>
      </c>
      <c r="S336" s="63">
        <f t="shared" si="36"/>
        <v>79114.292000000001</v>
      </c>
      <c r="T336" s="62">
        <f t="shared" si="37"/>
        <v>90398.975999999995</v>
      </c>
      <c r="U336" s="63">
        <f t="shared" si="38"/>
        <v>10994822.473999998</v>
      </c>
      <c r="V336" s="221"/>
      <c r="W336" s="222">
        <v>507.08</v>
      </c>
      <c r="X336" s="223">
        <v>354855</v>
      </c>
      <c r="Y336" s="224">
        <f t="shared" si="39"/>
        <v>517.22</v>
      </c>
      <c r="Z336" s="225">
        <v>51.07</v>
      </c>
      <c r="AA336" s="62">
        <v>35739</v>
      </c>
      <c r="AB336" s="224">
        <f t="shared" si="40"/>
        <v>52.09</v>
      </c>
      <c r="AC336" s="226">
        <v>58.35</v>
      </c>
      <c r="AD336" s="225">
        <v>40833</v>
      </c>
      <c r="AE336" s="224">
        <f t="shared" si="41"/>
        <v>59.52</v>
      </c>
    </row>
    <row r="337" spans="1:31" s="51" customFormat="1" ht="11.5" x14ac:dyDescent="0.25">
      <c r="A337" s="51">
        <f>'FY2016 RPDC '!A326</f>
        <v>329</v>
      </c>
      <c r="B337" s="51">
        <f>'FY2016 RPDC '!B326</f>
        <v>6957</v>
      </c>
      <c r="C337" s="51">
        <f>'FY2016 RPDC '!C326</f>
        <v>6957</v>
      </c>
      <c r="D337" s="56" t="str">
        <f>'FY2016 RPDC '!D326</f>
        <v>WEST DES MOINES</v>
      </c>
      <c r="E337" s="97">
        <f>'FY2016 RPDC '!J326</f>
        <v>9146.1</v>
      </c>
      <c r="F337" s="87">
        <f>'FY2016 RPDC '!K326</f>
        <v>6446</v>
      </c>
      <c r="G337" s="87">
        <f>'FY2016 RPDC '!L326</f>
        <v>58955760.600000001</v>
      </c>
      <c r="H337" s="87">
        <f>'FY2016 RPDC '!M326</f>
        <v>0</v>
      </c>
      <c r="I337" s="88">
        <f>'FY2016 RPDC '!N326</f>
        <v>58955760.600000001</v>
      </c>
      <c r="J337" s="59">
        <v>-697723.79999999993</v>
      </c>
      <c r="K337" s="58">
        <v>-35298</v>
      </c>
      <c r="L337" s="57">
        <v>425340.89999999997</v>
      </c>
      <c r="M337" s="201">
        <v>11766</v>
      </c>
      <c r="N337" s="57">
        <f>RealAuthFY10!N337</f>
        <v>28955.359999999997</v>
      </c>
      <c r="O337" s="201">
        <f>RealAuthFY10!O337</f>
        <v>0</v>
      </c>
      <c r="P337" s="59">
        <v>62124.480000000003</v>
      </c>
      <c r="Q337" s="59">
        <v>296503.2</v>
      </c>
      <c r="R337" s="58">
        <f t="shared" si="35"/>
        <v>4658748.9570000004</v>
      </c>
      <c r="S337" s="59">
        <f t="shared" si="36"/>
        <v>514102.28100000002</v>
      </c>
      <c r="T337" s="58">
        <f t="shared" si="37"/>
        <v>573094.62600000005</v>
      </c>
      <c r="U337" s="59">
        <f t="shared" si="38"/>
        <v>64793374.60400001</v>
      </c>
      <c r="V337" s="206"/>
      <c r="W337" s="210">
        <v>499.38</v>
      </c>
      <c r="X337" s="211">
        <v>883603</v>
      </c>
      <c r="Y337" s="212">
        <f t="shared" si="39"/>
        <v>509.37</v>
      </c>
      <c r="Z337" s="213">
        <v>55.11</v>
      </c>
      <c r="AA337" s="58">
        <v>97512</v>
      </c>
      <c r="AB337" s="212">
        <f t="shared" si="40"/>
        <v>56.21</v>
      </c>
      <c r="AC337" s="214">
        <v>61.43</v>
      </c>
      <c r="AD337" s="213">
        <v>108694</v>
      </c>
      <c r="AE337" s="212">
        <f t="shared" si="41"/>
        <v>62.66</v>
      </c>
    </row>
    <row r="338" spans="1:31" s="51" customFormat="1" ht="11.5" x14ac:dyDescent="0.25">
      <c r="A338" s="51">
        <f>'FY2016 RPDC '!A327</f>
        <v>330</v>
      </c>
      <c r="B338" s="51">
        <f>'FY2016 RPDC '!B327</f>
        <v>5922</v>
      </c>
      <c r="C338" s="51">
        <f>'FY2016 RPDC '!C327</f>
        <v>5922</v>
      </c>
      <c r="D338" s="56" t="str">
        <f>'FY2016 RPDC '!D327</f>
        <v>WEST FORK</v>
      </c>
      <c r="E338" s="97">
        <f>'FY2016 RPDC '!J327</f>
        <v>693.5</v>
      </c>
      <c r="F338" s="87">
        <f>'FY2016 RPDC '!K327</f>
        <v>6502</v>
      </c>
      <c r="G338" s="87">
        <f>'FY2016 RPDC '!L327</f>
        <v>4509137</v>
      </c>
      <c r="H338" s="87">
        <f>'FY2016 RPDC '!M327</f>
        <v>0</v>
      </c>
      <c r="I338" s="88">
        <f>'FY2016 RPDC '!N327</f>
        <v>4509137</v>
      </c>
      <c r="J338" s="59">
        <v>-2326726.5</v>
      </c>
      <c r="K338" s="58">
        <v>-341214</v>
      </c>
      <c r="L338" s="57">
        <v>264146.7</v>
      </c>
      <c r="M338" s="201">
        <v>94128</v>
      </c>
      <c r="N338" s="57">
        <f>RealAuthFY10!N338</f>
        <v>148641.35999999999</v>
      </c>
      <c r="O338" s="201">
        <f>RealAuthFY10!O338</f>
        <v>0</v>
      </c>
      <c r="P338" s="59">
        <v>574651.44000000006</v>
      </c>
      <c r="Q338" s="59">
        <v>578887.20000000007</v>
      </c>
      <c r="R338" s="58">
        <f t="shared" si="35"/>
        <v>5172362</v>
      </c>
      <c r="S338" s="59">
        <f t="shared" si="36"/>
        <v>559061</v>
      </c>
      <c r="T338" s="58">
        <f t="shared" si="37"/>
        <v>741408</v>
      </c>
      <c r="U338" s="59">
        <f t="shared" si="38"/>
        <v>9974482.1999999993</v>
      </c>
      <c r="V338" s="206"/>
      <c r="W338" s="210">
        <v>481.93</v>
      </c>
      <c r="X338" s="211">
        <v>5172362</v>
      </c>
      <c r="Y338" s="212">
        <f t="shared" si="39"/>
        <v>491.57</v>
      </c>
      <c r="Z338" s="213">
        <v>52.09</v>
      </c>
      <c r="AA338" s="58">
        <v>559061</v>
      </c>
      <c r="AB338" s="212">
        <f t="shared" si="40"/>
        <v>53.13</v>
      </c>
      <c r="AC338" s="214">
        <v>69.08</v>
      </c>
      <c r="AD338" s="213">
        <v>741408</v>
      </c>
      <c r="AE338" s="212">
        <f t="shared" si="41"/>
        <v>70.459999999999994</v>
      </c>
    </row>
    <row r="339" spans="1:31" s="51" customFormat="1" ht="11.5" x14ac:dyDescent="0.25">
      <c r="A339" s="51">
        <f>'FY2016 RPDC '!A328</f>
        <v>331</v>
      </c>
      <c r="B339" s="51">
        <f>'FY2016 RPDC '!B328</f>
        <v>819</v>
      </c>
      <c r="C339" s="51">
        <f>'FY2016 RPDC '!C328</f>
        <v>819</v>
      </c>
      <c r="D339" s="56" t="str">
        <f>'FY2016 RPDC '!D328</f>
        <v>WEST HANCOCK</v>
      </c>
      <c r="E339" s="97">
        <f>'FY2016 RPDC '!J328</f>
        <v>618.4</v>
      </c>
      <c r="F339" s="87">
        <f>'FY2016 RPDC '!K328</f>
        <v>6464</v>
      </c>
      <c r="G339" s="87">
        <f>'FY2016 RPDC '!L328</f>
        <v>3997337.5999999996</v>
      </c>
      <c r="H339" s="87">
        <f>'FY2016 RPDC '!M328</f>
        <v>0</v>
      </c>
      <c r="I339" s="88">
        <f>'FY2016 RPDC '!N328</f>
        <v>3997337.5999999996</v>
      </c>
      <c r="J339" s="59">
        <v>-1706658.3</v>
      </c>
      <c r="K339" s="58">
        <v>-105894</v>
      </c>
      <c r="L339" s="57">
        <v>977754.6</v>
      </c>
      <c r="M339" s="201">
        <v>11766</v>
      </c>
      <c r="N339" s="57">
        <f>RealAuthFY10!N339</f>
        <v>293245.12</v>
      </c>
      <c r="O339" s="201">
        <f>RealAuthFY10!O339</f>
        <v>0</v>
      </c>
      <c r="P339" s="59">
        <v>121660.44</v>
      </c>
      <c r="Q339" s="59">
        <v>0</v>
      </c>
      <c r="R339" s="58">
        <f t="shared" si="35"/>
        <v>2559060</v>
      </c>
      <c r="S339" s="59">
        <f t="shared" si="36"/>
        <v>259582</v>
      </c>
      <c r="T339" s="58">
        <f t="shared" si="37"/>
        <v>343126</v>
      </c>
      <c r="U339" s="59">
        <f t="shared" si="38"/>
        <v>6750979.46</v>
      </c>
      <c r="V339" s="206"/>
      <c r="W339" s="210">
        <v>428.84</v>
      </c>
      <c r="X339" s="211">
        <v>2559060</v>
      </c>
      <c r="Y339" s="212">
        <f t="shared" si="39"/>
        <v>437.41999999999996</v>
      </c>
      <c r="Z339" s="213">
        <v>43.5</v>
      </c>
      <c r="AA339" s="58">
        <v>259582</v>
      </c>
      <c r="AB339" s="212">
        <f t="shared" si="40"/>
        <v>44.37</v>
      </c>
      <c r="AC339" s="214">
        <v>57.5</v>
      </c>
      <c r="AD339" s="213">
        <v>343126</v>
      </c>
      <c r="AE339" s="212">
        <f t="shared" si="41"/>
        <v>58.65</v>
      </c>
    </row>
    <row r="340" spans="1:31" s="51" customFormat="1" ht="11.5" x14ac:dyDescent="0.25">
      <c r="A340" s="51">
        <f>'FY2016 RPDC '!A329</f>
        <v>332</v>
      </c>
      <c r="B340" s="51">
        <f>'FY2016 RPDC '!B329</f>
        <v>6969</v>
      </c>
      <c r="C340" s="51">
        <f>'FY2016 RPDC '!C329</f>
        <v>6969</v>
      </c>
      <c r="D340" s="56" t="str">
        <f>'FY2016 RPDC '!D329</f>
        <v>WEST HARRISON</v>
      </c>
      <c r="E340" s="97">
        <f>'FY2016 RPDC '!J329</f>
        <v>369.9</v>
      </c>
      <c r="F340" s="87">
        <f>'FY2016 RPDC '!K329</f>
        <v>6616</v>
      </c>
      <c r="G340" s="87">
        <f>'FY2016 RPDC '!L329</f>
        <v>2447258.4</v>
      </c>
      <c r="H340" s="87">
        <f>'FY2016 RPDC '!M329</f>
        <v>71160.439999999944</v>
      </c>
      <c r="I340" s="88">
        <f>'FY2016 RPDC '!N329</f>
        <v>2518418.84</v>
      </c>
      <c r="J340" s="59">
        <v>-247086</v>
      </c>
      <c r="K340" s="58">
        <v>-17649</v>
      </c>
      <c r="L340" s="57">
        <v>654189.6</v>
      </c>
      <c r="M340" s="201">
        <v>370629</v>
      </c>
      <c r="N340" s="57">
        <f>RealAuthFY10!N340</f>
        <v>35819.279999999999</v>
      </c>
      <c r="O340" s="201">
        <f>RealAuthFY10!O340</f>
        <v>0</v>
      </c>
      <c r="P340" s="59">
        <v>6471.3</v>
      </c>
      <c r="Q340" s="59">
        <v>0</v>
      </c>
      <c r="R340" s="58">
        <f t="shared" si="35"/>
        <v>884189</v>
      </c>
      <c r="S340" s="59">
        <f t="shared" si="36"/>
        <v>97238</v>
      </c>
      <c r="T340" s="58">
        <f t="shared" si="37"/>
        <v>92620</v>
      </c>
      <c r="U340" s="59">
        <f t="shared" si="38"/>
        <v>4394840.0199999996</v>
      </c>
      <c r="V340" s="206"/>
      <c r="W340" s="210">
        <v>461.38</v>
      </c>
      <c r="X340" s="211">
        <v>884189</v>
      </c>
      <c r="Y340" s="212">
        <f t="shared" si="39"/>
        <v>470.61</v>
      </c>
      <c r="Z340" s="213">
        <v>50.74</v>
      </c>
      <c r="AA340" s="58">
        <v>97238</v>
      </c>
      <c r="AB340" s="212">
        <f t="shared" si="40"/>
        <v>51.75</v>
      </c>
      <c r="AC340" s="214">
        <v>48.33</v>
      </c>
      <c r="AD340" s="213">
        <v>92620</v>
      </c>
      <c r="AE340" s="212">
        <f t="shared" si="41"/>
        <v>49.3</v>
      </c>
    </row>
    <row r="341" spans="1:31" s="51" customFormat="1" ht="11.5" x14ac:dyDescent="0.25">
      <c r="A341" s="51">
        <f>'FY2016 RPDC '!A330</f>
        <v>333</v>
      </c>
      <c r="B341" s="51">
        <f>'FY2016 RPDC '!B330</f>
        <v>6975</v>
      </c>
      <c r="C341" s="51">
        <f>'FY2016 RPDC '!C330</f>
        <v>6975</v>
      </c>
      <c r="D341" s="60" t="str">
        <f>'FY2016 RPDC '!D330</f>
        <v>WEST LIBERTY</v>
      </c>
      <c r="E341" s="100">
        <f>'FY2016 RPDC '!J330</f>
        <v>1229.5999999999999</v>
      </c>
      <c r="F341" s="89">
        <f>'FY2016 RPDC '!K330</f>
        <v>6446</v>
      </c>
      <c r="G341" s="89">
        <f>'FY2016 RPDC '!L330</f>
        <v>7926001.5999999996</v>
      </c>
      <c r="H341" s="89">
        <f>'FY2016 RPDC '!M330</f>
        <v>0</v>
      </c>
      <c r="I341" s="90">
        <f>'FY2016 RPDC '!N330</f>
        <v>7926001.5999999996</v>
      </c>
      <c r="J341" s="63">
        <v>-64713</v>
      </c>
      <c r="K341" s="62">
        <v>0</v>
      </c>
      <c r="L341" s="61">
        <v>363569.39999999997</v>
      </c>
      <c r="M341" s="220">
        <v>5883</v>
      </c>
      <c r="N341" s="61">
        <f>RealAuthFY10!N341</f>
        <v>0</v>
      </c>
      <c r="O341" s="220">
        <f>RealAuthFY10!O341</f>
        <v>61544.56</v>
      </c>
      <c r="P341" s="63">
        <v>3882.78</v>
      </c>
      <c r="Q341" s="63">
        <v>105894</v>
      </c>
      <c r="R341" s="62">
        <f t="shared" si="35"/>
        <v>743280.90399999998</v>
      </c>
      <c r="S341" s="63">
        <f t="shared" si="36"/>
        <v>83207.031999999992</v>
      </c>
      <c r="T341" s="62">
        <f t="shared" si="37"/>
        <v>84731.73599999999</v>
      </c>
      <c r="U341" s="63">
        <f t="shared" si="38"/>
        <v>9313282.0119999982</v>
      </c>
      <c r="V341" s="221"/>
      <c r="W341" s="222">
        <v>592.64</v>
      </c>
      <c r="X341" s="223">
        <v>316233</v>
      </c>
      <c r="Y341" s="224">
        <f t="shared" si="39"/>
        <v>604.49</v>
      </c>
      <c r="Z341" s="225">
        <v>66.34</v>
      </c>
      <c r="AA341" s="62">
        <v>35399</v>
      </c>
      <c r="AB341" s="224">
        <f t="shared" si="40"/>
        <v>67.67</v>
      </c>
      <c r="AC341" s="226">
        <v>67.56</v>
      </c>
      <c r="AD341" s="225">
        <v>36050</v>
      </c>
      <c r="AE341" s="224">
        <f t="shared" si="41"/>
        <v>68.91</v>
      </c>
    </row>
    <row r="342" spans="1:31" s="51" customFormat="1" ht="11.5" x14ac:dyDescent="0.25">
      <c r="A342" s="51">
        <f>'FY2016 RPDC '!A331</f>
        <v>334</v>
      </c>
      <c r="B342" s="51">
        <f>'FY2016 RPDC '!B331</f>
        <v>6983</v>
      </c>
      <c r="C342" s="51">
        <f>'FY2016 RPDC '!C331</f>
        <v>6983</v>
      </c>
      <c r="D342" s="56" t="str">
        <f>'FY2016 RPDC '!D331</f>
        <v>WEST LYON</v>
      </c>
      <c r="E342" s="97">
        <f>'FY2016 RPDC '!J331</f>
        <v>886</v>
      </c>
      <c r="F342" s="87">
        <f>'FY2016 RPDC '!K331</f>
        <v>6446</v>
      </c>
      <c r="G342" s="87">
        <f>'FY2016 RPDC '!L331</f>
        <v>5711156</v>
      </c>
      <c r="H342" s="87">
        <f>'FY2016 RPDC '!M331</f>
        <v>0</v>
      </c>
      <c r="I342" s="88">
        <f>'FY2016 RPDC '!N331</f>
        <v>5711156</v>
      </c>
      <c r="J342" s="59">
        <v>-220024.19999999998</v>
      </c>
      <c r="K342" s="58">
        <v>-35298</v>
      </c>
      <c r="L342" s="57">
        <v>423576</v>
      </c>
      <c r="M342" s="201">
        <v>429459</v>
      </c>
      <c r="N342" s="57">
        <f>RealAuthFY10!N342</f>
        <v>197957.76000000001</v>
      </c>
      <c r="O342" s="201">
        <f>RealAuthFY10!O342</f>
        <v>0</v>
      </c>
      <c r="P342" s="59">
        <v>54358.92</v>
      </c>
      <c r="Q342" s="59">
        <v>441225</v>
      </c>
      <c r="R342" s="58">
        <f t="shared" si="35"/>
        <v>780984</v>
      </c>
      <c r="S342" s="59">
        <f t="shared" si="36"/>
        <v>86123</v>
      </c>
      <c r="T342" s="58">
        <f t="shared" si="37"/>
        <v>98099</v>
      </c>
      <c r="U342" s="59">
        <f t="shared" si="38"/>
        <v>7967616.4799999995</v>
      </c>
      <c r="V342" s="206"/>
      <c r="W342" s="210">
        <v>504.74</v>
      </c>
      <c r="X342" s="211">
        <v>780984</v>
      </c>
      <c r="Y342" s="212">
        <f t="shared" si="39"/>
        <v>514.83000000000004</v>
      </c>
      <c r="Z342" s="213">
        <v>55.66</v>
      </c>
      <c r="AA342" s="58">
        <v>86123</v>
      </c>
      <c r="AB342" s="212">
        <f t="shared" si="40"/>
        <v>56.769999999999996</v>
      </c>
      <c r="AC342" s="214">
        <v>63.4</v>
      </c>
      <c r="AD342" s="213">
        <v>98099</v>
      </c>
      <c r="AE342" s="212">
        <f t="shared" si="41"/>
        <v>64.67</v>
      </c>
    </row>
    <row r="343" spans="1:31" s="51" customFormat="1" ht="11.5" x14ac:dyDescent="0.25">
      <c r="A343" s="51">
        <f>'FY2016 RPDC '!A332</f>
        <v>335</v>
      </c>
      <c r="B343" s="51">
        <f>'FY2016 RPDC '!B332</f>
        <v>6985</v>
      </c>
      <c r="C343" s="51">
        <f>'FY2016 RPDC '!C332</f>
        <v>6985</v>
      </c>
      <c r="D343" s="56" t="str">
        <f>'FY2016 RPDC '!D332</f>
        <v>WEST MARSHALL</v>
      </c>
      <c r="E343" s="97">
        <f>'FY2016 RPDC '!J332</f>
        <v>836.7</v>
      </c>
      <c r="F343" s="87">
        <f>'FY2016 RPDC '!K332</f>
        <v>6453</v>
      </c>
      <c r="G343" s="87">
        <f>'FY2016 RPDC '!L332</f>
        <v>5399225.1000000006</v>
      </c>
      <c r="H343" s="87">
        <f>'FY2016 RPDC '!M332</f>
        <v>158891.75999999978</v>
      </c>
      <c r="I343" s="88">
        <f>'FY2016 RPDC '!N332</f>
        <v>5558116.8600000003</v>
      </c>
      <c r="J343" s="59">
        <v>-284880</v>
      </c>
      <c r="K343" s="58">
        <v>-29675</v>
      </c>
      <c r="L343" s="57">
        <v>231465</v>
      </c>
      <c r="M343" s="201">
        <v>0</v>
      </c>
      <c r="N343" s="57">
        <f>RealAuthFY10!N343</f>
        <v>9661.1999999999989</v>
      </c>
      <c r="O343" s="201">
        <f>RealAuthFY10!O343</f>
        <v>0</v>
      </c>
      <c r="P343" s="59">
        <v>0</v>
      </c>
      <c r="Q343" s="59">
        <v>0</v>
      </c>
      <c r="R343" s="58">
        <f t="shared" si="35"/>
        <v>491260.038</v>
      </c>
      <c r="S343" s="59">
        <f t="shared" si="36"/>
        <v>51716.427000000003</v>
      </c>
      <c r="T343" s="58">
        <f t="shared" si="37"/>
        <v>43926.75</v>
      </c>
      <c r="U343" s="59">
        <f t="shared" si="38"/>
        <v>6071591.2750000004</v>
      </c>
      <c r="V343" s="206"/>
      <c r="W343" s="210">
        <v>575.63</v>
      </c>
      <c r="X343" s="211">
        <v>199801</v>
      </c>
      <c r="Y343" s="212">
        <f t="shared" si="39"/>
        <v>587.14</v>
      </c>
      <c r="Z343" s="213">
        <v>60.6</v>
      </c>
      <c r="AA343" s="58">
        <v>21034</v>
      </c>
      <c r="AB343" s="212">
        <f t="shared" si="40"/>
        <v>61.81</v>
      </c>
      <c r="AC343" s="214">
        <v>51.47</v>
      </c>
      <c r="AD343" s="213">
        <v>17865</v>
      </c>
      <c r="AE343" s="212">
        <f t="shared" si="41"/>
        <v>52.5</v>
      </c>
    </row>
    <row r="344" spans="1:31" s="51" customFormat="1" ht="11.5" x14ac:dyDescent="0.25">
      <c r="A344" s="51">
        <f>'FY2016 RPDC '!A333</f>
        <v>336</v>
      </c>
      <c r="B344" s="51">
        <f>'FY2016 RPDC '!B333</f>
        <v>6987</v>
      </c>
      <c r="C344" s="51">
        <f>'FY2016 RPDC '!C333</f>
        <v>6987</v>
      </c>
      <c r="D344" s="56" t="str">
        <f>'FY2016 RPDC '!D333</f>
        <v>WEST MONONA</v>
      </c>
      <c r="E344" s="97">
        <f>'FY2016 RPDC '!J333</f>
        <v>684</v>
      </c>
      <c r="F344" s="87">
        <f>'FY2016 RPDC '!K333</f>
        <v>6455</v>
      </c>
      <c r="G344" s="87">
        <f>'FY2016 RPDC '!L333</f>
        <v>4415220</v>
      </c>
      <c r="H344" s="87">
        <f>'FY2016 RPDC '!M333</f>
        <v>0</v>
      </c>
      <c r="I344" s="88">
        <f>'FY2016 RPDC '!N333</f>
        <v>4415220</v>
      </c>
      <c r="J344" s="59">
        <v>-250796</v>
      </c>
      <c r="K344" s="58">
        <v>-5915</v>
      </c>
      <c r="L344" s="57">
        <v>283920</v>
      </c>
      <c r="M344" s="201">
        <v>0</v>
      </c>
      <c r="N344" s="57">
        <f>RealAuthFY10!N344</f>
        <v>4350</v>
      </c>
      <c r="O344" s="201">
        <f>RealAuthFY10!O344</f>
        <v>0</v>
      </c>
      <c r="P344" s="59">
        <v>5205.2</v>
      </c>
      <c r="Q344" s="59">
        <v>0</v>
      </c>
      <c r="R344" s="58">
        <f t="shared" si="35"/>
        <v>386572</v>
      </c>
      <c r="S344" s="59">
        <f t="shared" si="36"/>
        <v>40529</v>
      </c>
      <c r="T344" s="58">
        <f t="shared" si="37"/>
        <v>40875</v>
      </c>
      <c r="U344" s="59">
        <f t="shared" si="38"/>
        <v>4919960.2</v>
      </c>
      <c r="V344" s="206"/>
      <c r="W344" s="210">
        <v>492.26</v>
      </c>
      <c r="X344" s="211">
        <v>386572</v>
      </c>
      <c r="Y344" s="212">
        <f t="shared" si="39"/>
        <v>502.11</v>
      </c>
      <c r="Z344" s="213">
        <v>51.61</v>
      </c>
      <c r="AA344" s="58">
        <v>40529</v>
      </c>
      <c r="AB344" s="212">
        <f t="shared" si="40"/>
        <v>52.64</v>
      </c>
      <c r="AC344" s="214">
        <v>52.05</v>
      </c>
      <c r="AD344" s="213">
        <v>40875</v>
      </c>
      <c r="AE344" s="212">
        <f t="shared" si="41"/>
        <v>53.089999999999996</v>
      </c>
    </row>
    <row r="345" spans="1:31" s="51" customFormat="1" ht="11.5" x14ac:dyDescent="0.25">
      <c r="A345" s="51">
        <f>'FY2016 RPDC '!A334</f>
        <v>337</v>
      </c>
      <c r="B345" s="51">
        <f>'FY2016 RPDC '!B334</f>
        <v>6990</v>
      </c>
      <c r="C345" s="51">
        <f>'FY2016 RPDC '!C334</f>
        <v>6990</v>
      </c>
      <c r="D345" s="56" t="str">
        <f>'FY2016 RPDC '!D334</f>
        <v>WEST SIOUX</v>
      </c>
      <c r="E345" s="97">
        <f>'FY2016 RPDC '!J334</f>
        <v>785.1</v>
      </c>
      <c r="F345" s="87">
        <f>'FY2016 RPDC '!K334</f>
        <v>6469</v>
      </c>
      <c r="G345" s="87">
        <f>'FY2016 RPDC '!L334</f>
        <v>5078811.9000000004</v>
      </c>
      <c r="H345" s="87">
        <f>'FY2016 RPDC '!M334</f>
        <v>0</v>
      </c>
      <c r="I345" s="88">
        <f>'FY2016 RPDC '!N334</f>
        <v>5078811.9000000004</v>
      </c>
      <c r="J345" s="59">
        <v>-123543</v>
      </c>
      <c r="K345" s="58">
        <v>-23532</v>
      </c>
      <c r="L345" s="57">
        <v>1889031.3</v>
      </c>
      <c r="M345" s="201">
        <v>58830</v>
      </c>
      <c r="N345" s="57">
        <f>RealAuthFY10!N345</f>
        <v>6921.5999999999995</v>
      </c>
      <c r="O345" s="201">
        <f>RealAuthFY10!O345</f>
        <v>0</v>
      </c>
      <c r="P345" s="59">
        <v>0</v>
      </c>
      <c r="Q345" s="59">
        <v>165900.6</v>
      </c>
      <c r="R345" s="58">
        <f t="shared" si="35"/>
        <v>501553.28399999993</v>
      </c>
      <c r="S345" s="59">
        <f t="shared" si="36"/>
        <v>65681.466</v>
      </c>
      <c r="T345" s="58">
        <f t="shared" si="37"/>
        <v>84358.99500000001</v>
      </c>
      <c r="U345" s="59">
        <f t="shared" si="38"/>
        <v>7704014.1449999996</v>
      </c>
      <c r="V345" s="206"/>
      <c r="W345" s="210">
        <v>626.30999999999995</v>
      </c>
      <c r="X345" s="211">
        <v>283280</v>
      </c>
      <c r="Y345" s="212">
        <f t="shared" si="39"/>
        <v>638.83999999999992</v>
      </c>
      <c r="Z345" s="213">
        <v>82.02</v>
      </c>
      <c r="AA345" s="58">
        <v>37098</v>
      </c>
      <c r="AB345" s="212">
        <f t="shared" si="40"/>
        <v>83.66</v>
      </c>
      <c r="AC345" s="214">
        <v>105.34</v>
      </c>
      <c r="AD345" s="213">
        <v>47645</v>
      </c>
      <c r="AE345" s="212">
        <f t="shared" si="41"/>
        <v>107.45</v>
      </c>
    </row>
    <row r="346" spans="1:31" s="51" customFormat="1" ht="11.5" x14ac:dyDescent="0.25">
      <c r="A346" s="51">
        <f>'FY2016 RPDC '!A335</f>
        <v>338</v>
      </c>
      <c r="B346" s="51">
        <f>'FY2016 RPDC '!B335</f>
        <v>6961</v>
      </c>
      <c r="C346" s="51">
        <f>'FY2016 RPDC '!C335</f>
        <v>6961</v>
      </c>
      <c r="D346" s="60" t="str">
        <f>'FY2016 RPDC '!D335</f>
        <v>WESTERN DUBUQUE</v>
      </c>
      <c r="E346" s="100">
        <f>'FY2016 RPDC '!J335</f>
        <v>2991.3</v>
      </c>
      <c r="F346" s="89">
        <f>'FY2016 RPDC '!K335</f>
        <v>6501</v>
      </c>
      <c r="G346" s="89">
        <f>'FY2016 RPDC '!L335</f>
        <v>19446441.300000001</v>
      </c>
      <c r="H346" s="89">
        <f>'FY2016 RPDC '!M335</f>
        <v>0</v>
      </c>
      <c r="I346" s="90">
        <f>'FY2016 RPDC '!N335</f>
        <v>19446441.300000001</v>
      </c>
      <c r="J346" s="63">
        <v>-226495.5</v>
      </c>
      <c r="K346" s="62">
        <v>-11766</v>
      </c>
      <c r="L346" s="61">
        <v>119424.90000000001</v>
      </c>
      <c r="M346" s="220">
        <v>0</v>
      </c>
      <c r="N346" s="61">
        <f>RealAuthFY10!N346</f>
        <v>40952.799999999996</v>
      </c>
      <c r="O346" s="220">
        <f>RealAuthFY10!O346</f>
        <v>0</v>
      </c>
      <c r="P346" s="63">
        <v>0</v>
      </c>
      <c r="Q346" s="63">
        <v>0</v>
      </c>
      <c r="R346" s="62">
        <f t="shared" si="35"/>
        <v>1642193.787</v>
      </c>
      <c r="S346" s="63">
        <f t="shared" si="36"/>
        <v>169008.45</v>
      </c>
      <c r="T346" s="62">
        <f t="shared" si="37"/>
        <v>151000.82400000002</v>
      </c>
      <c r="U346" s="63">
        <f t="shared" si="38"/>
        <v>21330760.561000001</v>
      </c>
      <c r="V346" s="221"/>
      <c r="W346" s="222">
        <v>538.23</v>
      </c>
      <c r="X346" s="223">
        <v>163730</v>
      </c>
      <c r="Y346" s="224">
        <f t="shared" si="39"/>
        <v>548.99</v>
      </c>
      <c r="Z346" s="225">
        <v>55.39</v>
      </c>
      <c r="AA346" s="62">
        <v>16850</v>
      </c>
      <c r="AB346" s="224">
        <f t="shared" si="40"/>
        <v>56.5</v>
      </c>
      <c r="AC346" s="226">
        <v>49.49</v>
      </c>
      <c r="AD346" s="225">
        <v>15055</v>
      </c>
      <c r="AE346" s="224">
        <f t="shared" si="41"/>
        <v>50.480000000000004</v>
      </c>
    </row>
    <row r="347" spans="1:31" s="51" customFormat="1" ht="11.5" x14ac:dyDescent="0.25">
      <c r="A347" s="51">
        <f>'FY2016 RPDC '!A336</f>
        <v>339</v>
      </c>
      <c r="B347" s="51">
        <f>'FY2016 RPDC '!B336</f>
        <v>6992</v>
      </c>
      <c r="C347" s="51">
        <f>'FY2016 RPDC '!C336</f>
        <v>6992</v>
      </c>
      <c r="D347" s="56" t="str">
        <f>'FY2016 RPDC '!D336</f>
        <v>WESTWOOD</v>
      </c>
      <c r="E347" s="97">
        <f>'FY2016 RPDC '!J336</f>
        <v>520</v>
      </c>
      <c r="F347" s="87">
        <f>'FY2016 RPDC '!K336</f>
        <v>6475</v>
      </c>
      <c r="G347" s="87">
        <f>'FY2016 RPDC '!L336</f>
        <v>3367000</v>
      </c>
      <c r="H347" s="87">
        <f>'FY2016 RPDC '!M336</f>
        <v>0</v>
      </c>
      <c r="I347" s="88">
        <f>'FY2016 RPDC '!N336</f>
        <v>3367000</v>
      </c>
      <c r="J347" s="59">
        <v>-831075.29999999993</v>
      </c>
      <c r="K347" s="58">
        <v>-41643</v>
      </c>
      <c r="L347" s="57">
        <v>154674</v>
      </c>
      <c r="M347" s="201">
        <v>0</v>
      </c>
      <c r="N347" s="57">
        <f>RealAuthFY10!N347</f>
        <v>58515.02</v>
      </c>
      <c r="O347" s="201">
        <f>RealAuthFY10!O347</f>
        <v>0</v>
      </c>
      <c r="P347" s="59">
        <v>0</v>
      </c>
      <c r="Q347" s="59">
        <v>174900.6</v>
      </c>
      <c r="R347" s="58">
        <f t="shared" si="35"/>
        <v>491478</v>
      </c>
      <c r="S347" s="59">
        <f t="shared" si="36"/>
        <v>46858</v>
      </c>
      <c r="T347" s="58">
        <f t="shared" si="37"/>
        <v>51928</v>
      </c>
      <c r="U347" s="59">
        <f t="shared" si="38"/>
        <v>3472635.3200000003</v>
      </c>
      <c r="V347" s="206"/>
      <c r="W347" s="210">
        <v>511.85</v>
      </c>
      <c r="X347" s="211">
        <v>491478</v>
      </c>
      <c r="Y347" s="212">
        <f t="shared" si="39"/>
        <v>522.09</v>
      </c>
      <c r="Z347" s="213">
        <v>48.8</v>
      </c>
      <c r="AA347" s="58">
        <v>46858</v>
      </c>
      <c r="AB347" s="212">
        <f t="shared" si="40"/>
        <v>49.779999999999994</v>
      </c>
      <c r="AC347" s="214">
        <v>54.08</v>
      </c>
      <c r="AD347" s="213">
        <v>51928</v>
      </c>
      <c r="AE347" s="212">
        <f t="shared" si="41"/>
        <v>55.16</v>
      </c>
    </row>
    <row r="348" spans="1:31" s="51" customFormat="1" ht="11.5" x14ac:dyDescent="0.25">
      <c r="A348" s="51">
        <f>'FY2016 RPDC '!A337</f>
        <v>340</v>
      </c>
      <c r="B348" s="51">
        <f>'FY2016 RPDC '!B337</f>
        <v>7002</v>
      </c>
      <c r="C348" s="51">
        <f>'FY2016 RPDC '!C337</f>
        <v>7002</v>
      </c>
      <c r="D348" s="56" t="str">
        <f>'FY2016 RPDC '!D337</f>
        <v>WHITING</v>
      </c>
      <c r="E348" s="97">
        <f>'FY2016 RPDC '!J337</f>
        <v>177.9</v>
      </c>
      <c r="F348" s="87">
        <f>'FY2016 RPDC '!K337</f>
        <v>6446</v>
      </c>
      <c r="G348" s="87">
        <f>'FY2016 RPDC '!L337</f>
        <v>1146743.4000000001</v>
      </c>
      <c r="H348" s="87">
        <f>'FY2016 RPDC '!M337</f>
        <v>0</v>
      </c>
      <c r="I348" s="88">
        <f>'FY2016 RPDC '!N337</f>
        <v>1146743.4000000001</v>
      </c>
      <c r="J348" s="59">
        <v>-708674.4</v>
      </c>
      <c r="K348" s="58">
        <v>-29430</v>
      </c>
      <c r="L348" s="57">
        <v>406134</v>
      </c>
      <c r="M348" s="201">
        <v>29430</v>
      </c>
      <c r="N348" s="57">
        <f>RealAuthFY10!N348</f>
        <v>162799.91</v>
      </c>
      <c r="O348" s="201">
        <f>RealAuthFY10!O348</f>
        <v>0</v>
      </c>
      <c r="P348" s="59">
        <v>0</v>
      </c>
      <c r="Q348" s="59">
        <v>0</v>
      </c>
      <c r="R348" s="58">
        <f t="shared" si="35"/>
        <v>813101</v>
      </c>
      <c r="S348" s="59">
        <f t="shared" si="36"/>
        <v>89838</v>
      </c>
      <c r="T348" s="58">
        <f t="shared" si="37"/>
        <v>86568</v>
      </c>
      <c r="U348" s="59">
        <f t="shared" si="38"/>
        <v>1996509.9100000001</v>
      </c>
      <c r="V348" s="206"/>
      <c r="W348" s="210">
        <v>497.34</v>
      </c>
      <c r="X348" s="211">
        <v>813101</v>
      </c>
      <c r="Y348" s="212">
        <f t="shared" si="39"/>
        <v>507.28999999999996</v>
      </c>
      <c r="Z348" s="213">
        <v>54.95</v>
      </c>
      <c r="AA348" s="58">
        <v>89838</v>
      </c>
      <c r="AB348" s="212">
        <f t="shared" si="40"/>
        <v>56.050000000000004</v>
      </c>
      <c r="AC348" s="214">
        <v>52.95</v>
      </c>
      <c r="AD348" s="213">
        <v>86568</v>
      </c>
      <c r="AE348" s="212">
        <f t="shared" si="41"/>
        <v>54.010000000000005</v>
      </c>
    </row>
    <row r="349" spans="1:31" s="51" customFormat="1" ht="11.5" x14ac:dyDescent="0.25">
      <c r="A349" s="51">
        <f>'FY2016 RPDC '!A338</f>
        <v>341</v>
      </c>
      <c r="B349" s="51">
        <f>'FY2016 RPDC '!B338</f>
        <v>7029</v>
      </c>
      <c r="C349" s="51">
        <f>'FY2016 RPDC '!C338</f>
        <v>7029</v>
      </c>
      <c r="D349" s="56" t="str">
        <f>'FY2016 RPDC '!D338</f>
        <v>WILLIAMSBURG</v>
      </c>
      <c r="E349" s="97">
        <f>'FY2016 RPDC '!J338</f>
        <v>1140.3</v>
      </c>
      <c r="F349" s="87">
        <f>'FY2016 RPDC '!K338</f>
        <v>6462</v>
      </c>
      <c r="G349" s="87">
        <f>'FY2016 RPDC '!L338</f>
        <v>7368618.5999999996</v>
      </c>
      <c r="H349" s="87">
        <f>'FY2016 RPDC '!M338</f>
        <v>2820.9500000001863</v>
      </c>
      <c r="I349" s="88">
        <f>'FY2016 RPDC '!N338</f>
        <v>7371439.5499999998</v>
      </c>
      <c r="J349" s="59">
        <v>-2982681</v>
      </c>
      <c r="K349" s="58">
        <v>-135309</v>
      </c>
      <c r="L349" s="57">
        <v>2872668.9</v>
      </c>
      <c r="M349" s="201">
        <v>82362</v>
      </c>
      <c r="N349" s="57">
        <f>RealAuthFY10!N349</f>
        <v>539596.4</v>
      </c>
      <c r="O349" s="201">
        <f>RealAuthFY10!O349</f>
        <v>0</v>
      </c>
      <c r="P349" s="59">
        <v>434871.36</v>
      </c>
      <c r="Q349" s="59">
        <v>0</v>
      </c>
      <c r="R349" s="58">
        <f t="shared" si="35"/>
        <v>4160031</v>
      </c>
      <c r="S349" s="59">
        <f t="shared" si="36"/>
        <v>474467</v>
      </c>
      <c r="T349" s="58">
        <f t="shared" si="37"/>
        <v>454926</v>
      </c>
      <c r="U349" s="59">
        <f t="shared" si="38"/>
        <v>13272372.210000001</v>
      </c>
      <c r="V349" s="206"/>
      <c r="W349" s="210">
        <v>470.48</v>
      </c>
      <c r="X349" s="211">
        <v>4160031</v>
      </c>
      <c r="Y349" s="212">
        <f t="shared" si="39"/>
        <v>479.89000000000004</v>
      </c>
      <c r="Z349" s="213">
        <v>53.66</v>
      </c>
      <c r="AA349" s="58">
        <v>474467</v>
      </c>
      <c r="AB349" s="212">
        <f t="shared" si="40"/>
        <v>54.73</v>
      </c>
      <c r="AC349" s="214">
        <v>51.45</v>
      </c>
      <c r="AD349" s="213">
        <v>454926</v>
      </c>
      <c r="AE349" s="212">
        <f t="shared" si="41"/>
        <v>52.480000000000004</v>
      </c>
    </row>
    <row r="350" spans="1:31" s="51" customFormat="1" ht="11.5" x14ac:dyDescent="0.25">
      <c r="A350" s="51">
        <f>'FY2016 RPDC '!A339</f>
        <v>342</v>
      </c>
      <c r="B350" s="51">
        <f>'FY2016 RPDC '!B339</f>
        <v>7038</v>
      </c>
      <c r="C350" s="51">
        <f>'FY2016 RPDC '!C339</f>
        <v>7038</v>
      </c>
      <c r="D350" s="56" t="str">
        <f>'FY2016 RPDC '!D339</f>
        <v>WILTON</v>
      </c>
      <c r="E350" s="97">
        <f>'FY2016 RPDC '!J339</f>
        <v>775.9</v>
      </c>
      <c r="F350" s="87">
        <f>'FY2016 RPDC '!K339</f>
        <v>6446</v>
      </c>
      <c r="G350" s="87">
        <f>'FY2016 RPDC '!L339</f>
        <v>5001451.3999999994</v>
      </c>
      <c r="H350" s="87">
        <f>'FY2016 RPDC '!M339</f>
        <v>0</v>
      </c>
      <c r="I350" s="88">
        <f>'FY2016 RPDC '!N339</f>
        <v>5001451.3999999994</v>
      </c>
      <c r="J350" s="59">
        <v>-155786.4</v>
      </c>
      <c r="K350" s="58">
        <v>-17703</v>
      </c>
      <c r="L350" s="57">
        <v>123921</v>
      </c>
      <c r="M350" s="201">
        <v>5901</v>
      </c>
      <c r="N350" s="57">
        <f>RealAuthFY10!N350</f>
        <v>32748.760000000002</v>
      </c>
      <c r="O350" s="201">
        <f>RealAuthFY10!O350</f>
        <v>0</v>
      </c>
      <c r="P350" s="59">
        <v>29859.059999999998</v>
      </c>
      <c r="Q350" s="59">
        <v>0</v>
      </c>
      <c r="R350" s="58">
        <f t="shared" si="35"/>
        <v>397524.60600000003</v>
      </c>
      <c r="S350" s="59">
        <f t="shared" si="36"/>
        <v>40090.752999999997</v>
      </c>
      <c r="T350" s="58">
        <f t="shared" si="37"/>
        <v>45196.174999999996</v>
      </c>
      <c r="U350" s="59">
        <f t="shared" si="38"/>
        <v>5503203.3539999975</v>
      </c>
      <c r="V350" s="206"/>
      <c r="W350" s="210">
        <v>502.29</v>
      </c>
      <c r="X350" s="211">
        <v>309461</v>
      </c>
      <c r="Y350" s="212">
        <f t="shared" si="39"/>
        <v>512.34</v>
      </c>
      <c r="Z350" s="213">
        <v>50.66</v>
      </c>
      <c r="AA350" s="58">
        <v>31212</v>
      </c>
      <c r="AB350" s="212">
        <f t="shared" si="40"/>
        <v>51.669999999999995</v>
      </c>
      <c r="AC350" s="214">
        <v>57.11</v>
      </c>
      <c r="AD350" s="213">
        <v>35185</v>
      </c>
      <c r="AE350" s="212">
        <f t="shared" si="41"/>
        <v>58.25</v>
      </c>
    </row>
    <row r="351" spans="1:31" s="51" customFormat="1" ht="11.5" x14ac:dyDescent="0.25">
      <c r="A351" s="51">
        <f>'FY2016 RPDC '!A340</f>
        <v>343</v>
      </c>
      <c r="B351" s="51">
        <f>'FY2016 RPDC '!B340</f>
        <v>7047</v>
      </c>
      <c r="C351" s="51">
        <f>'FY2016 RPDC '!C340</f>
        <v>7047</v>
      </c>
      <c r="D351" s="60" t="str">
        <f>'FY2016 RPDC '!D340</f>
        <v>WINFIELD-MT UNION</v>
      </c>
      <c r="E351" s="100">
        <f>'FY2016 RPDC '!J340</f>
        <v>369.2</v>
      </c>
      <c r="F351" s="89">
        <f>'FY2016 RPDC '!K340</f>
        <v>6476</v>
      </c>
      <c r="G351" s="89">
        <f>'FY2016 RPDC '!L340</f>
        <v>2390939.1999999997</v>
      </c>
      <c r="H351" s="89">
        <f>'FY2016 RPDC '!M340</f>
        <v>48987.490000000224</v>
      </c>
      <c r="I351" s="90">
        <f>'FY2016 RPDC '!N340</f>
        <v>2439926.69</v>
      </c>
      <c r="J351" s="63">
        <v>-289938.7</v>
      </c>
      <c r="K351" s="62">
        <v>0</v>
      </c>
      <c r="L351" s="61">
        <v>84742</v>
      </c>
      <c r="M351" s="220">
        <v>6053</v>
      </c>
      <c r="N351" s="61">
        <f>RealAuthFY10!N351</f>
        <v>62230.240000000005</v>
      </c>
      <c r="O351" s="220">
        <f>RealAuthFY10!O351</f>
        <v>0</v>
      </c>
      <c r="P351" s="63">
        <v>0</v>
      </c>
      <c r="Q351" s="63">
        <v>58108.799999999996</v>
      </c>
      <c r="R351" s="62">
        <f t="shared" si="35"/>
        <v>258594</v>
      </c>
      <c r="S351" s="63">
        <f t="shared" si="36"/>
        <v>28053</v>
      </c>
      <c r="T351" s="62">
        <f t="shared" si="37"/>
        <v>22463</v>
      </c>
      <c r="U351" s="63">
        <f t="shared" si="38"/>
        <v>2670232.0299999998</v>
      </c>
      <c r="V351" s="221"/>
      <c r="W351" s="222">
        <v>513.9</v>
      </c>
      <c r="X351" s="223">
        <v>258594</v>
      </c>
      <c r="Y351" s="224">
        <f t="shared" si="39"/>
        <v>524.17999999999995</v>
      </c>
      <c r="Z351" s="225">
        <v>55.75</v>
      </c>
      <c r="AA351" s="62">
        <v>28053</v>
      </c>
      <c r="AB351" s="224">
        <f t="shared" si="40"/>
        <v>56.87</v>
      </c>
      <c r="AC351" s="226">
        <v>44.64</v>
      </c>
      <c r="AD351" s="225">
        <v>22463</v>
      </c>
      <c r="AE351" s="224">
        <f t="shared" si="41"/>
        <v>45.53</v>
      </c>
    </row>
    <row r="352" spans="1:31" s="51" customFormat="1" ht="11.5" x14ac:dyDescent="0.25">
      <c r="A352" s="51">
        <f>'FY2016 RPDC '!A341</f>
        <v>344</v>
      </c>
      <c r="B352" s="51">
        <f>'FY2016 RPDC '!B341</f>
        <v>7056</v>
      </c>
      <c r="C352" s="51">
        <f>'FY2016 RPDC '!C341</f>
        <v>7056</v>
      </c>
      <c r="D352" s="56" t="str">
        <f>'FY2016 RPDC '!D341</f>
        <v>WINTERSET</v>
      </c>
      <c r="E352" s="97">
        <f>'FY2016 RPDC '!J341</f>
        <v>1725.5</v>
      </c>
      <c r="F352" s="87">
        <f>'FY2016 RPDC '!K341</f>
        <v>6446</v>
      </c>
      <c r="G352" s="87">
        <f>'FY2016 RPDC '!L341</f>
        <v>11122573</v>
      </c>
      <c r="H352" s="87">
        <f>'FY2016 RPDC '!M341</f>
        <v>0</v>
      </c>
      <c r="I352" s="88">
        <f>'FY2016 RPDC '!N341</f>
        <v>11122573</v>
      </c>
      <c r="J352" s="59">
        <v>-510056.10000000003</v>
      </c>
      <c r="K352" s="58">
        <v>-17649</v>
      </c>
      <c r="L352" s="57">
        <v>135309</v>
      </c>
      <c r="M352" s="201">
        <v>0</v>
      </c>
      <c r="N352" s="57">
        <f>RealAuthFY10!N352</f>
        <v>70831.039999999994</v>
      </c>
      <c r="O352" s="201">
        <f>RealAuthFY10!O352</f>
        <v>0</v>
      </c>
      <c r="P352" s="59">
        <v>252380.69999999998</v>
      </c>
      <c r="Q352" s="59">
        <v>250615.80000000002</v>
      </c>
      <c r="R352" s="58">
        <f t="shared" si="35"/>
        <v>886837.9800000001</v>
      </c>
      <c r="S352" s="59">
        <f t="shared" si="36"/>
        <v>91347.97</v>
      </c>
      <c r="T352" s="58">
        <f t="shared" si="37"/>
        <v>123994.43</v>
      </c>
      <c r="U352" s="59">
        <f t="shared" si="38"/>
        <v>12406184.82</v>
      </c>
      <c r="V352" s="206"/>
      <c r="W352" s="210">
        <v>503.88</v>
      </c>
      <c r="X352" s="211">
        <v>607226</v>
      </c>
      <c r="Y352" s="212">
        <f t="shared" si="39"/>
        <v>513.96</v>
      </c>
      <c r="Z352" s="213">
        <v>51.9</v>
      </c>
      <c r="AA352" s="58">
        <v>62545</v>
      </c>
      <c r="AB352" s="212">
        <f t="shared" si="40"/>
        <v>52.94</v>
      </c>
      <c r="AC352" s="214">
        <v>70.45</v>
      </c>
      <c r="AD352" s="213">
        <v>84899</v>
      </c>
      <c r="AE352" s="212">
        <f t="shared" si="41"/>
        <v>71.86</v>
      </c>
    </row>
    <row r="353" spans="1:31" s="51" customFormat="1" ht="11.5" x14ac:dyDescent="0.25">
      <c r="A353" s="51" t="e">
        <f>'FY2016 RPDC '!#REF!</f>
        <v>#REF!</v>
      </c>
      <c r="B353" s="51" t="e">
        <f>'FY2016 RPDC '!#REF!</f>
        <v>#REF!</v>
      </c>
      <c r="C353" s="51" t="e">
        <f>'FY2016 RPDC '!#REF!</f>
        <v>#REF!</v>
      </c>
      <c r="D353" s="56" t="e">
        <f>'FY2016 RPDC '!#REF!</f>
        <v>#REF!</v>
      </c>
      <c r="E353" s="97" t="e">
        <f>'FY2016 RPDC '!#REF!</f>
        <v>#REF!</v>
      </c>
      <c r="F353" s="87" t="e">
        <f>'FY2016 RPDC '!#REF!</f>
        <v>#REF!</v>
      </c>
      <c r="G353" s="87" t="e">
        <f>'FY2016 RPDC '!#REF!</f>
        <v>#REF!</v>
      </c>
      <c r="H353" s="87" t="e">
        <f>'FY2016 RPDC '!#REF!</f>
        <v>#REF!</v>
      </c>
      <c r="I353" s="88" t="e">
        <f>'FY2016 RPDC '!#REF!</f>
        <v>#REF!</v>
      </c>
      <c r="J353" s="59">
        <v>-164724</v>
      </c>
      <c r="K353" s="58">
        <v>-11766</v>
      </c>
      <c r="L353" s="57">
        <v>76479</v>
      </c>
      <c r="M353" s="201">
        <v>0</v>
      </c>
      <c r="N353" s="57">
        <f>RealAuthFY10!N353</f>
        <v>0</v>
      </c>
      <c r="O353" s="201">
        <f>RealAuthFY10!O353</f>
        <v>0</v>
      </c>
      <c r="P353" s="59">
        <v>12942.6</v>
      </c>
      <c r="Q353" s="59">
        <v>0</v>
      </c>
      <c r="R353" s="58" t="e">
        <f t="shared" si="35"/>
        <v>#REF!</v>
      </c>
      <c r="S353" s="59" t="e">
        <f t="shared" si="36"/>
        <v>#REF!</v>
      </c>
      <c r="T353" s="58" t="e">
        <f t="shared" si="37"/>
        <v>#REF!</v>
      </c>
      <c r="U353" s="59" t="e">
        <f t="shared" si="38"/>
        <v>#REF!</v>
      </c>
      <c r="V353" s="206"/>
      <c r="W353" s="210">
        <v>463.26</v>
      </c>
      <c r="X353" s="211">
        <v>349252</v>
      </c>
      <c r="Y353" s="212">
        <f t="shared" si="39"/>
        <v>472.53</v>
      </c>
      <c r="Z353" s="213">
        <v>52.02</v>
      </c>
      <c r="AA353" s="58">
        <v>39218</v>
      </c>
      <c r="AB353" s="212">
        <f t="shared" si="40"/>
        <v>53.06</v>
      </c>
      <c r="AC353" s="214">
        <v>52.39</v>
      </c>
      <c r="AD353" s="213">
        <v>39497</v>
      </c>
      <c r="AE353" s="212">
        <f t="shared" si="41"/>
        <v>53.44</v>
      </c>
    </row>
    <row r="354" spans="1:31" s="51" customFormat="1" ht="11.5" x14ac:dyDescent="0.25">
      <c r="A354" s="51">
        <f>'FY2016 RPDC '!A342</f>
        <v>346</v>
      </c>
      <c r="B354" s="51">
        <f>'FY2016 RPDC '!B342</f>
        <v>7092</v>
      </c>
      <c r="C354" s="51">
        <f>'FY2016 RPDC '!C342</f>
        <v>7092</v>
      </c>
      <c r="D354" s="56" t="str">
        <f>'FY2016 RPDC '!D342</f>
        <v>WOODBINE</v>
      </c>
      <c r="E354" s="97">
        <f>'FY2016 RPDC '!J342</f>
        <v>453</v>
      </c>
      <c r="F354" s="87">
        <f>'FY2016 RPDC '!K342</f>
        <v>6446</v>
      </c>
      <c r="G354" s="87">
        <f>'FY2016 RPDC '!L342</f>
        <v>2920038</v>
      </c>
      <c r="H354" s="87">
        <f>'FY2016 RPDC '!M342</f>
        <v>0</v>
      </c>
      <c r="I354" s="88">
        <f>'FY2016 RPDC '!N342</f>
        <v>2920038</v>
      </c>
      <c r="J354" s="59">
        <v>-309225</v>
      </c>
      <c r="K354" s="58">
        <v>-29450</v>
      </c>
      <c r="L354" s="57">
        <v>384028</v>
      </c>
      <c r="M354" s="201">
        <v>0</v>
      </c>
      <c r="N354" s="57">
        <f>RealAuthFY10!N354</f>
        <v>15188.25</v>
      </c>
      <c r="O354" s="201">
        <f>RealAuthFY10!O354</f>
        <v>0</v>
      </c>
      <c r="P354" s="59">
        <v>0</v>
      </c>
      <c r="Q354" s="59">
        <v>0</v>
      </c>
      <c r="R354" s="58">
        <f t="shared" si="35"/>
        <v>440861</v>
      </c>
      <c r="S354" s="59">
        <f t="shared" si="36"/>
        <v>41889</v>
      </c>
      <c r="T354" s="58">
        <f t="shared" si="37"/>
        <v>52808</v>
      </c>
      <c r="U354" s="59">
        <f t="shared" si="38"/>
        <v>3516137.25</v>
      </c>
      <c r="V354" s="206"/>
      <c r="W354" s="210">
        <v>497.81</v>
      </c>
      <c r="X354" s="211">
        <v>440861</v>
      </c>
      <c r="Y354" s="212">
        <f t="shared" si="39"/>
        <v>507.77</v>
      </c>
      <c r="Z354" s="213">
        <v>47.3</v>
      </c>
      <c r="AA354" s="58">
        <v>41889</v>
      </c>
      <c r="AB354" s="212">
        <f t="shared" si="40"/>
        <v>48.25</v>
      </c>
      <c r="AC354" s="214">
        <v>59.63</v>
      </c>
      <c r="AD354" s="213">
        <v>52808</v>
      </c>
      <c r="AE354" s="212">
        <f t="shared" si="41"/>
        <v>60.82</v>
      </c>
    </row>
    <row r="355" spans="1:31" s="51" customFormat="1" ht="11.5" x14ac:dyDescent="0.25">
      <c r="A355" s="51">
        <f>'FY2016 RPDC '!A343</f>
        <v>347</v>
      </c>
      <c r="B355" s="51">
        <f>'FY2016 RPDC '!B343</f>
        <v>7098</v>
      </c>
      <c r="C355" s="51">
        <f>'FY2016 RPDC '!C343</f>
        <v>7098</v>
      </c>
      <c r="D355" s="56" t="str">
        <f>'FY2016 RPDC '!D343</f>
        <v>WOODBURY CENTRAL</v>
      </c>
      <c r="E355" s="97">
        <f>'FY2016 RPDC '!J343</f>
        <v>553.6</v>
      </c>
      <c r="F355" s="87">
        <f>'FY2016 RPDC '!K343</f>
        <v>6446</v>
      </c>
      <c r="G355" s="87">
        <f>'FY2016 RPDC '!L343</f>
        <v>3568505.6</v>
      </c>
      <c r="H355" s="87">
        <f>'FY2016 RPDC '!M343</f>
        <v>67467.129999999888</v>
      </c>
      <c r="I355" s="88">
        <f>'FY2016 RPDC '!N343</f>
        <v>3635972.73</v>
      </c>
      <c r="J355" s="59">
        <v>-306384</v>
      </c>
      <c r="K355" s="58">
        <v>-53028</v>
      </c>
      <c r="L355" s="57">
        <v>200328</v>
      </c>
      <c r="M355" s="201">
        <v>0</v>
      </c>
      <c r="N355" s="57">
        <f>RealAuthFY10!N355</f>
        <v>2772.96</v>
      </c>
      <c r="O355" s="201">
        <f>RealAuthFY10!O355</f>
        <v>0</v>
      </c>
      <c r="P355" s="59">
        <v>2592.48</v>
      </c>
      <c r="Q355" s="59">
        <v>0</v>
      </c>
      <c r="R355" s="58">
        <f t="shared" si="35"/>
        <v>343799</v>
      </c>
      <c r="S355" s="59">
        <f t="shared" si="36"/>
        <v>35935</v>
      </c>
      <c r="T355" s="58">
        <f t="shared" si="37"/>
        <v>38346</v>
      </c>
      <c r="U355" s="59">
        <f t="shared" si="38"/>
        <v>3900334.17</v>
      </c>
      <c r="V355" s="206"/>
      <c r="W355" s="210">
        <v>519.02</v>
      </c>
      <c r="X355" s="211">
        <v>343799</v>
      </c>
      <c r="Y355" s="212">
        <f t="shared" si="39"/>
        <v>529.4</v>
      </c>
      <c r="Z355" s="213">
        <v>54.25</v>
      </c>
      <c r="AA355" s="58">
        <v>35935</v>
      </c>
      <c r="AB355" s="212">
        <f t="shared" si="40"/>
        <v>55.34</v>
      </c>
      <c r="AC355" s="214">
        <v>57.89</v>
      </c>
      <c r="AD355" s="213">
        <v>38346</v>
      </c>
      <c r="AE355" s="212">
        <f t="shared" si="41"/>
        <v>59.05</v>
      </c>
    </row>
    <row r="356" spans="1:31" s="51" customFormat="1" ht="11.5" x14ac:dyDescent="0.25">
      <c r="A356" s="51">
        <f>'FY2016 RPDC '!A344</f>
        <v>348</v>
      </c>
      <c r="B356" s="51">
        <f>'FY2016 RPDC '!B344</f>
        <v>7110</v>
      </c>
      <c r="C356" s="51">
        <f>'FY2016 RPDC '!C344</f>
        <v>7110</v>
      </c>
      <c r="D356" s="60" t="str">
        <f>'FY2016 RPDC '!D344</f>
        <v>WOODWARD-GRANGER</v>
      </c>
      <c r="E356" s="100">
        <f>'FY2016 RPDC '!J344</f>
        <v>928.7</v>
      </c>
      <c r="F356" s="89">
        <f>'FY2016 RPDC '!K344</f>
        <v>6538</v>
      </c>
      <c r="G356" s="89">
        <f>'FY2016 RPDC '!L344</f>
        <v>6071840.6000000006</v>
      </c>
      <c r="H356" s="89">
        <f>'FY2016 RPDC '!M344</f>
        <v>0</v>
      </c>
      <c r="I356" s="90">
        <f>'FY2016 RPDC '!N344</f>
        <v>6071840.6000000006</v>
      </c>
      <c r="J356" s="63">
        <v>-301206</v>
      </c>
      <c r="K356" s="62">
        <v>-5906</v>
      </c>
      <c r="L356" s="61">
        <v>41342</v>
      </c>
      <c r="M356" s="220">
        <v>0</v>
      </c>
      <c r="N356" s="61">
        <f>RealAuthFY10!N356</f>
        <v>16272.710000000001</v>
      </c>
      <c r="O356" s="220">
        <f>RealAuthFY10!O356</f>
        <v>0</v>
      </c>
      <c r="P356" s="63">
        <v>80557.84</v>
      </c>
      <c r="Q356" s="63">
        <v>184267.19999999998</v>
      </c>
      <c r="R356" s="62">
        <f t="shared" si="35"/>
        <v>501470.13900000002</v>
      </c>
      <c r="S356" s="63">
        <f t="shared" si="36"/>
        <v>57737.279000000002</v>
      </c>
      <c r="T356" s="62">
        <f t="shared" si="37"/>
        <v>59018.885000000002</v>
      </c>
      <c r="U356" s="63">
        <f t="shared" si="38"/>
        <v>6705394.6530000009</v>
      </c>
      <c r="V356" s="221"/>
      <c r="W356" s="222">
        <v>529.38</v>
      </c>
      <c r="X356" s="223">
        <v>378877</v>
      </c>
      <c r="Y356" s="224">
        <f t="shared" si="39"/>
        <v>539.97</v>
      </c>
      <c r="Z356" s="225">
        <v>60.95</v>
      </c>
      <c r="AA356" s="62">
        <v>43622</v>
      </c>
      <c r="AB356" s="224">
        <f t="shared" si="40"/>
        <v>62.17</v>
      </c>
      <c r="AC356" s="226">
        <v>62.3</v>
      </c>
      <c r="AD356" s="225">
        <v>44588</v>
      </c>
      <c r="AE356" s="224">
        <f t="shared" si="41"/>
        <v>63.55</v>
      </c>
    </row>
    <row r="357" spans="1:31" s="51" customFormat="1" ht="11.5" x14ac:dyDescent="0.25">
      <c r="A357" s="51" t="e">
        <f>'FY2016 RPDC '!#REF!</f>
        <v>#REF!</v>
      </c>
      <c r="B357" s="51" t="e">
        <f>'FY2016 RPDC '!#REF!</f>
        <v>#REF!</v>
      </c>
      <c r="C357" s="51" t="e">
        <f>'FY2016 RPDC '!#REF!</f>
        <v>#REF!</v>
      </c>
      <c r="D357" s="56" t="e">
        <f>'FY2016 RPDC '!#REF!</f>
        <v>#REF!</v>
      </c>
      <c r="E357" s="97" t="e">
        <f>'FY2016 RPDC '!#REF!</f>
        <v>#REF!</v>
      </c>
      <c r="F357" s="87" t="e">
        <f>'FY2016 RPDC '!#REF!</f>
        <v>#REF!</v>
      </c>
      <c r="G357" s="87" t="e">
        <f>'FY2016 RPDC '!#REF!</f>
        <v>#REF!</v>
      </c>
      <c r="H357" s="87" t="e">
        <f>'FY2016 RPDC '!#REF!</f>
        <v>#REF!</v>
      </c>
      <c r="I357" s="88" t="e">
        <f>'FY2016 RPDC '!#REF!</f>
        <v>#REF!</v>
      </c>
      <c r="J357" s="59">
        <v>-403784</v>
      </c>
      <c r="K357" s="58">
        <v>-41566</v>
      </c>
      <c r="L357" s="57">
        <v>694746</v>
      </c>
      <c r="M357" s="201">
        <v>35628</v>
      </c>
      <c r="N357" s="57">
        <f>RealAuthFY10!N357</f>
        <v>102892.41</v>
      </c>
      <c r="O357" s="201">
        <f>RealAuthFY10!O357</f>
        <v>0</v>
      </c>
      <c r="P357" s="59">
        <v>23514.48</v>
      </c>
      <c r="Q357" s="59">
        <v>944142</v>
      </c>
      <c r="R357" s="58" t="e">
        <f t="shared" si="35"/>
        <v>#REF!</v>
      </c>
      <c r="S357" s="59" t="e">
        <f t="shared" si="36"/>
        <v>#REF!</v>
      </c>
      <c r="T357" s="58" t="e">
        <f t="shared" si="37"/>
        <v>#REF!</v>
      </c>
      <c r="U357" s="59" t="e">
        <f t="shared" si="38"/>
        <v>#REF!</v>
      </c>
      <c r="V357" s="206"/>
      <c r="W357" s="210">
        <v>492.4</v>
      </c>
      <c r="X357" s="211">
        <v>1373648</v>
      </c>
      <c r="Y357" s="212">
        <f t="shared" si="39"/>
        <v>502.25</v>
      </c>
      <c r="Z357" s="213">
        <v>54.52</v>
      </c>
      <c r="AA357" s="58">
        <v>152094</v>
      </c>
      <c r="AB357" s="212">
        <f t="shared" si="40"/>
        <v>55.610000000000007</v>
      </c>
      <c r="AC357" s="214">
        <v>55.64</v>
      </c>
      <c r="AD357" s="213">
        <v>155219</v>
      </c>
      <c r="AE357" s="212">
        <f t="shared" si="41"/>
        <v>56.75</v>
      </c>
    </row>
    <row r="358" spans="1:31" s="51" customFormat="1" ht="11.5" x14ac:dyDescent="0.25">
      <c r="A358" s="51" t="e">
        <f>'FY2016 RPDC '!#REF!</f>
        <v>#REF!</v>
      </c>
      <c r="B358" s="51" t="e">
        <f>'FY2016 RPDC '!#REF!</f>
        <v>#REF!</v>
      </c>
      <c r="C358" s="51" t="e">
        <f>'FY2016 RPDC '!#REF!</f>
        <v>#REF!</v>
      </c>
      <c r="D358" s="56" t="e">
        <f>'FY2016 RPDC '!#REF!</f>
        <v>#REF!</v>
      </c>
      <c r="E358" s="97" t="e">
        <f>'FY2016 RPDC '!#REF!</f>
        <v>#REF!</v>
      </c>
      <c r="F358" s="87" t="e">
        <f>'FY2016 RPDC '!#REF!</f>
        <v>#REF!</v>
      </c>
      <c r="G358" s="87" t="e">
        <f>'FY2016 RPDC '!#REF!</f>
        <v>#REF!</v>
      </c>
      <c r="H358" s="87" t="e">
        <f>'FY2016 RPDC '!#REF!</f>
        <v>#REF!</v>
      </c>
      <c r="I358" s="88" t="e">
        <f>'FY2016 RPDC '!#REF!</f>
        <v>#REF!</v>
      </c>
      <c r="J358" s="59">
        <v>-179724.79999999999</v>
      </c>
      <c r="K358" s="58">
        <v>-5912</v>
      </c>
      <c r="L358" s="57">
        <v>260128</v>
      </c>
      <c r="M358" s="201">
        <v>11824</v>
      </c>
      <c r="N358" s="57">
        <f>RealAuthFY10!N358</f>
        <v>9623.02</v>
      </c>
      <c r="O358" s="201">
        <f>RealAuthFY10!O358</f>
        <v>0</v>
      </c>
      <c r="P358" s="59">
        <v>5202.5600000000004</v>
      </c>
      <c r="Q358" s="59">
        <v>0</v>
      </c>
      <c r="R358" s="58" t="e">
        <f t="shared" si="35"/>
        <v>#REF!</v>
      </c>
      <c r="S358" s="59" t="e">
        <f t="shared" si="36"/>
        <v>#REF!</v>
      </c>
      <c r="T358" s="58" t="e">
        <f t="shared" si="37"/>
        <v>#REF!</v>
      </c>
      <c r="U358" s="59" t="e">
        <f t="shared" si="38"/>
        <v>#REF!</v>
      </c>
      <c r="V358" s="206"/>
      <c r="W358" s="210">
        <v>532.63</v>
      </c>
      <c r="X358" s="211">
        <v>314092</v>
      </c>
      <c r="Y358" s="212">
        <f t="shared" si="39"/>
        <v>543.28</v>
      </c>
      <c r="Z358" s="213">
        <v>61.61</v>
      </c>
      <c r="AA358" s="58">
        <v>36331</v>
      </c>
      <c r="AB358" s="212">
        <f t="shared" si="40"/>
        <v>62.839999999999996</v>
      </c>
      <c r="AC358" s="214">
        <v>59.61</v>
      </c>
      <c r="AD358" s="213">
        <v>35152</v>
      </c>
      <c r="AE358" s="212">
        <f t="shared" si="41"/>
        <v>60.8</v>
      </c>
    </row>
    <row r="359" spans="1:31" s="51" customFormat="1" ht="11.5" x14ac:dyDescent="0.25">
      <c r="A359" s="51" t="e">
        <f>'FY2016 RPDC '!#REF!</f>
        <v>#REF!</v>
      </c>
      <c r="B359" s="51" t="e">
        <f>'FY2016 RPDC '!#REF!</f>
        <v>#REF!</v>
      </c>
      <c r="C359" s="51" t="e">
        <f>'FY2016 RPDC '!#REF!</f>
        <v>#REF!</v>
      </c>
      <c r="D359" s="56" t="e">
        <f>'FY2016 RPDC '!#REF!</f>
        <v>#REF!</v>
      </c>
      <c r="E359" s="97" t="e">
        <f>'FY2016 RPDC '!#REF!</f>
        <v>#REF!</v>
      </c>
      <c r="F359" s="87" t="e">
        <f>'FY2016 RPDC '!#REF!</f>
        <v>#REF!</v>
      </c>
      <c r="G359" s="87" t="e">
        <f>'FY2016 RPDC '!#REF!</f>
        <v>#REF!</v>
      </c>
      <c r="H359" s="87" t="e">
        <f>'FY2016 RPDC '!#REF!</f>
        <v>#REF!</v>
      </c>
      <c r="I359" s="88" t="e">
        <f>'FY2016 RPDC '!#REF!</f>
        <v>#REF!</v>
      </c>
      <c r="J359" s="59">
        <v>-111777</v>
      </c>
      <c r="K359" s="58">
        <v>-5883</v>
      </c>
      <c r="L359" s="57">
        <v>305916</v>
      </c>
      <c r="M359" s="201">
        <v>0</v>
      </c>
      <c r="N359" s="57">
        <f>RealAuthFY10!N359</f>
        <v>3460.7999999999997</v>
      </c>
      <c r="O359" s="201">
        <f>RealAuthFY10!O359</f>
        <v>0</v>
      </c>
      <c r="P359" s="59">
        <v>0</v>
      </c>
      <c r="Q359" s="59">
        <v>60006.6</v>
      </c>
      <c r="R359" s="58" t="e">
        <f t="shared" si="35"/>
        <v>#REF!</v>
      </c>
      <c r="S359" s="59" t="e">
        <f t="shared" si="36"/>
        <v>#REF!</v>
      </c>
      <c r="T359" s="58" t="e">
        <f t="shared" si="37"/>
        <v>#REF!</v>
      </c>
      <c r="U359" s="59" t="e">
        <f t="shared" si="38"/>
        <v>#REF!</v>
      </c>
      <c r="V359" s="206"/>
      <c r="W359" s="210">
        <v>633</v>
      </c>
      <c r="X359" s="211">
        <v>123435</v>
      </c>
      <c r="Y359" s="212">
        <f t="shared" si="39"/>
        <v>645.66</v>
      </c>
      <c r="Z359" s="213">
        <v>71.31</v>
      </c>
      <c r="AA359" s="58">
        <v>13905</v>
      </c>
      <c r="AB359" s="212">
        <f t="shared" si="40"/>
        <v>72.740000000000009</v>
      </c>
      <c r="AC359" s="214">
        <v>78.63</v>
      </c>
      <c r="AD359" s="213">
        <v>15333</v>
      </c>
      <c r="AE359" s="212">
        <f t="shared" si="41"/>
        <v>80.199999999999989</v>
      </c>
    </row>
    <row r="360" spans="1:31" s="51" customFormat="1" ht="11.5" x14ac:dyDescent="0.25">
      <c r="A360" s="51" t="e">
        <f>'FY2016 RPDC '!#REF!</f>
        <v>#REF!</v>
      </c>
      <c r="B360" s="51" t="e">
        <f>'FY2016 RPDC '!#REF!</f>
        <v>#REF!</v>
      </c>
      <c r="C360" s="51" t="e">
        <f>'FY2016 RPDC '!#REF!</f>
        <v>#REF!</v>
      </c>
      <c r="D360" s="56" t="e">
        <f>'FY2016 RPDC '!#REF!</f>
        <v>#REF!</v>
      </c>
      <c r="E360" s="97" t="e">
        <f>'FY2016 RPDC '!#REF!</f>
        <v>#REF!</v>
      </c>
      <c r="F360" s="87" t="e">
        <f>'FY2016 RPDC '!#REF!</f>
        <v>#REF!</v>
      </c>
      <c r="G360" s="87" t="e">
        <f>'FY2016 RPDC '!#REF!</f>
        <v>#REF!</v>
      </c>
      <c r="H360" s="87" t="e">
        <f>'FY2016 RPDC '!#REF!</f>
        <v>#REF!</v>
      </c>
      <c r="I360" s="88" t="e">
        <f>'FY2016 RPDC '!#REF!</f>
        <v>#REF!</v>
      </c>
      <c r="J360" s="59">
        <v>-214723.6</v>
      </c>
      <c r="K360" s="58">
        <v>-11798</v>
      </c>
      <c r="L360" s="57">
        <v>389334</v>
      </c>
      <c r="M360" s="201">
        <v>0</v>
      </c>
      <c r="N360" s="57">
        <f>RealAuthFY10!N360</f>
        <v>36670.559999999998</v>
      </c>
      <c r="O360" s="201">
        <f>RealAuthFY10!O360</f>
        <v>0</v>
      </c>
      <c r="P360" s="59">
        <v>98631.28</v>
      </c>
      <c r="Q360" s="59">
        <v>0</v>
      </c>
      <c r="R360" s="58" t="e">
        <f t="shared" si="35"/>
        <v>#REF!</v>
      </c>
      <c r="S360" s="59" t="e">
        <f t="shared" si="36"/>
        <v>#REF!</v>
      </c>
      <c r="T360" s="58" t="e">
        <f t="shared" si="37"/>
        <v>#REF!</v>
      </c>
      <c r="U360" s="59" t="e">
        <f t="shared" si="38"/>
        <v>#REF!</v>
      </c>
      <c r="V360" s="206"/>
      <c r="W360" s="210">
        <v>498.35</v>
      </c>
      <c r="X360" s="211">
        <v>546291</v>
      </c>
      <c r="Y360" s="212">
        <f t="shared" si="39"/>
        <v>508.32000000000005</v>
      </c>
      <c r="Z360" s="213">
        <v>54.15</v>
      </c>
      <c r="AA360" s="58">
        <v>59359</v>
      </c>
      <c r="AB360" s="212">
        <f t="shared" si="40"/>
        <v>55.23</v>
      </c>
      <c r="AC360" s="214">
        <v>44.92</v>
      </c>
      <c r="AD360" s="213">
        <v>49241</v>
      </c>
      <c r="AE360" s="212">
        <f t="shared" si="41"/>
        <v>45.82</v>
      </c>
    </row>
    <row r="361" spans="1:31" s="51" customFormat="1" ht="11.5" x14ac:dyDescent="0.25">
      <c r="A361" s="51" t="e">
        <f>'FY2016 RPDC '!#REF!</f>
        <v>#REF!</v>
      </c>
      <c r="B361" s="51" t="e">
        <f>'FY2016 RPDC '!#REF!</f>
        <v>#REF!</v>
      </c>
      <c r="C361" s="51" t="e">
        <f>'FY2016 RPDC '!#REF!</f>
        <v>#REF!</v>
      </c>
      <c r="D361" s="64" t="e">
        <f>'FY2016 RPDC '!#REF!</f>
        <v>#REF!</v>
      </c>
      <c r="E361" s="100" t="e">
        <f>'FY2016 RPDC '!#REF!</f>
        <v>#REF!</v>
      </c>
      <c r="F361" s="89" t="e">
        <f>'FY2016 RPDC '!#REF!</f>
        <v>#REF!</v>
      </c>
      <c r="G361" s="89" t="e">
        <f>'FY2016 RPDC '!#REF!</f>
        <v>#REF!</v>
      </c>
      <c r="H361" s="89" t="e">
        <f>'FY2016 RPDC '!#REF!</f>
        <v>#REF!</v>
      </c>
      <c r="I361" s="90" t="e">
        <f>'FY2016 RPDC '!#REF!</f>
        <v>#REF!</v>
      </c>
      <c r="J361" s="63">
        <v>-170018.69999999998</v>
      </c>
      <c r="K361" s="62">
        <v>-52947</v>
      </c>
      <c r="L361" s="61">
        <v>347685.3</v>
      </c>
      <c r="M361" s="220">
        <v>11766</v>
      </c>
      <c r="N361" s="61">
        <f>RealAuthFY10!N361</f>
        <v>16842.560000000001</v>
      </c>
      <c r="O361" s="220">
        <f>RealAuthFY10!O361</f>
        <v>0</v>
      </c>
      <c r="P361" s="63">
        <v>0</v>
      </c>
      <c r="Q361" s="63">
        <v>0</v>
      </c>
      <c r="R361" s="62" t="e">
        <f t="shared" si="35"/>
        <v>#REF!</v>
      </c>
      <c r="S361" s="63" t="e">
        <f t="shared" si="36"/>
        <v>#REF!</v>
      </c>
      <c r="T361" s="62" t="e">
        <f t="shared" si="37"/>
        <v>#REF!</v>
      </c>
      <c r="U361" s="63" t="e">
        <f t="shared" si="38"/>
        <v>#REF!</v>
      </c>
      <c r="V361" s="221"/>
      <c r="W361" s="222">
        <v>512.37</v>
      </c>
      <c r="X361" s="223">
        <v>431416</v>
      </c>
      <c r="Y361" s="224">
        <f t="shared" si="39"/>
        <v>522.62</v>
      </c>
      <c r="Z361" s="225">
        <v>57.06</v>
      </c>
      <c r="AA361" s="62">
        <v>48045</v>
      </c>
      <c r="AB361" s="224">
        <f t="shared" si="40"/>
        <v>58.2</v>
      </c>
      <c r="AC361" s="226">
        <v>57.19</v>
      </c>
      <c r="AD361" s="225">
        <v>48154</v>
      </c>
      <c r="AE361" s="224">
        <f t="shared" si="41"/>
        <v>58.33</v>
      </c>
    </row>
    <row r="362" spans="1:31" s="51" customFormat="1" ht="11.5" x14ac:dyDescent="0.25">
      <c r="A362" s="51" t="e">
        <f>'FY2016 RPDC '!#REF!</f>
        <v>#REF!</v>
      </c>
      <c r="B362" s="51" t="e">
        <f>'FY2016 RPDC '!#REF!</f>
        <v>#REF!</v>
      </c>
      <c r="C362" s="51" t="e">
        <f>'FY2016 RPDC '!#REF!</f>
        <v>#REF!</v>
      </c>
      <c r="D362" s="56" t="e">
        <f>'FY2016 RPDC '!#REF!</f>
        <v>#REF!</v>
      </c>
      <c r="E362" s="97" t="e">
        <f>'FY2016 RPDC '!#REF!</f>
        <v>#REF!</v>
      </c>
      <c r="F362" s="87" t="e">
        <f>'FY2016 RPDC '!#REF!</f>
        <v>#REF!</v>
      </c>
      <c r="G362" s="87" t="e">
        <f>'FY2016 RPDC '!#REF!</f>
        <v>#REF!</v>
      </c>
      <c r="H362" s="87" t="e">
        <f>'FY2016 RPDC '!#REF!</f>
        <v>#REF!</v>
      </c>
      <c r="I362" s="88" t="e">
        <f>'FY2016 RPDC '!#REF!</f>
        <v>#REF!</v>
      </c>
      <c r="J362" s="59">
        <v>-114120.90000000001</v>
      </c>
      <c r="K362" s="58">
        <v>-5913</v>
      </c>
      <c r="L362" s="57">
        <v>206955</v>
      </c>
      <c r="M362" s="201">
        <v>195129</v>
      </c>
      <c r="N362" s="57">
        <f>RealAuthFY10!N362</f>
        <v>33396.479999999996</v>
      </c>
      <c r="O362" s="201">
        <f>RealAuthFY10!O362</f>
        <v>0</v>
      </c>
      <c r="P362" s="59">
        <v>0</v>
      </c>
      <c r="Q362" s="59">
        <v>85147.199999999997</v>
      </c>
      <c r="R362" s="58" t="e">
        <f t="shared" si="35"/>
        <v>#REF!</v>
      </c>
      <c r="S362" s="59" t="e">
        <f t="shared" si="36"/>
        <v>#REF!</v>
      </c>
      <c r="T362" s="58" t="e">
        <f t="shared" si="37"/>
        <v>#REF!</v>
      </c>
      <c r="U362" s="59" t="e">
        <f t="shared" si="38"/>
        <v>#REF!</v>
      </c>
      <c r="V362" s="206"/>
      <c r="W362" s="210">
        <v>525.23</v>
      </c>
      <c r="X362" s="211">
        <v>204052</v>
      </c>
      <c r="Y362" s="212">
        <f t="shared" si="39"/>
        <v>535.73</v>
      </c>
      <c r="Z362" s="213">
        <v>56.52</v>
      </c>
      <c r="AA362" s="58">
        <v>21958</v>
      </c>
      <c r="AB362" s="212">
        <f t="shared" si="40"/>
        <v>57.650000000000006</v>
      </c>
      <c r="AC362" s="214">
        <v>64.62</v>
      </c>
      <c r="AD362" s="213">
        <v>25105</v>
      </c>
      <c r="AE362" s="212">
        <f t="shared" si="41"/>
        <v>65.910000000000011</v>
      </c>
    </row>
    <row r="363" spans="1:31" s="51" customFormat="1" ht="11.5" x14ac:dyDescent="0.25">
      <c r="A363" s="51" t="e">
        <f>'FY2016 RPDC '!#REF!</f>
        <v>#REF!</v>
      </c>
      <c r="B363" s="51" t="e">
        <f>'FY2016 RPDC '!#REF!</f>
        <v>#REF!</v>
      </c>
      <c r="C363" s="51" t="e">
        <f>'FY2016 RPDC '!#REF!</f>
        <v>#REF!</v>
      </c>
      <c r="D363" s="56" t="e">
        <f>'FY2016 RPDC '!#REF!</f>
        <v>#REF!</v>
      </c>
      <c r="E363" s="97" t="e">
        <f>'FY2016 RPDC '!#REF!</f>
        <v>#REF!</v>
      </c>
      <c r="F363" s="87" t="e">
        <f>'FY2016 RPDC '!#REF!</f>
        <v>#REF!</v>
      </c>
      <c r="G363" s="87" t="e">
        <f>'FY2016 RPDC '!#REF!</f>
        <v>#REF!</v>
      </c>
      <c r="H363" s="87" t="e">
        <f>'FY2016 RPDC '!#REF!</f>
        <v>#REF!</v>
      </c>
      <c r="I363" s="88" t="e">
        <f>'FY2016 RPDC '!#REF!</f>
        <v>#REF!</v>
      </c>
      <c r="J363" s="59">
        <v>-524763.6</v>
      </c>
      <c r="K363" s="58">
        <v>-29415</v>
      </c>
      <c r="L363" s="57">
        <v>500643.3</v>
      </c>
      <c r="M363" s="201">
        <v>11766</v>
      </c>
      <c r="N363" s="57">
        <f>RealAuthFY10!N363</f>
        <v>6748.5599999999995</v>
      </c>
      <c r="O363" s="201">
        <f>RealAuthFY10!O363</f>
        <v>0</v>
      </c>
      <c r="P363" s="59">
        <v>14236.859999999999</v>
      </c>
      <c r="Q363" s="59">
        <v>0</v>
      </c>
      <c r="R363" s="58" t="e">
        <f t="shared" si="35"/>
        <v>#REF!</v>
      </c>
      <c r="S363" s="59" t="e">
        <f t="shared" si="36"/>
        <v>#REF!</v>
      </c>
      <c r="T363" s="58" t="e">
        <f t="shared" si="37"/>
        <v>#REF!</v>
      </c>
      <c r="U363" s="59" t="e">
        <f t="shared" si="38"/>
        <v>#REF!</v>
      </c>
      <c r="V363" s="206"/>
      <c r="W363" s="210">
        <v>479.17</v>
      </c>
      <c r="X363" s="211">
        <v>833372</v>
      </c>
      <c r="Y363" s="212">
        <f t="shared" si="39"/>
        <v>488.75</v>
      </c>
      <c r="Z363" s="213">
        <v>51.38</v>
      </c>
      <c r="AA363" s="58">
        <v>89360</v>
      </c>
      <c r="AB363" s="212">
        <f t="shared" si="40"/>
        <v>52.410000000000004</v>
      </c>
      <c r="AC363" s="214">
        <v>62.74</v>
      </c>
      <c r="AD363" s="213">
        <v>109117</v>
      </c>
      <c r="AE363" s="212">
        <f t="shared" si="41"/>
        <v>63.99</v>
      </c>
    </row>
    <row r="364" spans="1:31" s="51" customFormat="1" ht="11.5" x14ac:dyDescent="0.25">
      <c r="A364" s="51" t="e">
        <f>'FY2016 RPDC '!#REF!</f>
        <v>#REF!</v>
      </c>
      <c r="B364" s="51" t="e">
        <f>'FY2016 RPDC '!#REF!</f>
        <v>#REF!</v>
      </c>
      <c r="C364" s="51" t="e">
        <f>'FY2016 RPDC '!#REF!</f>
        <v>#REF!</v>
      </c>
      <c r="D364" s="56" t="e">
        <f>'FY2016 RPDC '!#REF!</f>
        <v>#REF!</v>
      </c>
      <c r="E364" s="97" t="e">
        <f>'FY2016 RPDC '!#REF!</f>
        <v>#REF!</v>
      </c>
      <c r="F364" s="87" t="e">
        <f>'FY2016 RPDC '!#REF!</f>
        <v>#REF!</v>
      </c>
      <c r="G364" s="87" t="e">
        <f>'FY2016 RPDC '!#REF!</f>
        <v>#REF!</v>
      </c>
      <c r="H364" s="87" t="e">
        <f>'FY2016 RPDC '!#REF!</f>
        <v>#REF!</v>
      </c>
      <c r="I364" s="88" t="e">
        <f>'FY2016 RPDC '!#REF!</f>
        <v>#REF!</v>
      </c>
      <c r="J364" s="59">
        <v>-202368</v>
      </c>
      <c r="K364" s="58">
        <v>-238080</v>
      </c>
      <c r="L364" s="57">
        <v>35712</v>
      </c>
      <c r="M364" s="201">
        <v>291648</v>
      </c>
      <c r="N364" s="57">
        <f>RealAuthFY10!N364</f>
        <v>25099.1</v>
      </c>
      <c r="O364" s="201">
        <f>RealAuthFY10!O364</f>
        <v>58370</v>
      </c>
      <c r="P364" s="59">
        <v>0</v>
      </c>
      <c r="Q364" s="59">
        <v>0</v>
      </c>
      <c r="R364" s="58" t="e">
        <f t="shared" si="35"/>
        <v>#REF!</v>
      </c>
      <c r="S364" s="59" t="e">
        <f t="shared" si="36"/>
        <v>#REF!</v>
      </c>
      <c r="T364" s="58" t="e">
        <f t="shared" si="37"/>
        <v>#REF!</v>
      </c>
      <c r="U364" s="59" t="e">
        <f t="shared" si="38"/>
        <v>#REF!</v>
      </c>
      <c r="V364" s="206"/>
      <c r="W364" s="210">
        <v>559.14</v>
      </c>
      <c r="X364" s="211">
        <v>76602</v>
      </c>
      <c r="Y364" s="212">
        <f t="shared" si="39"/>
        <v>570.31999999999994</v>
      </c>
      <c r="Z364" s="213">
        <v>55.93</v>
      </c>
      <c r="AA364" s="58">
        <v>7662</v>
      </c>
      <c r="AB364" s="212">
        <f t="shared" si="40"/>
        <v>57.05</v>
      </c>
      <c r="AC364" s="214">
        <v>53.08</v>
      </c>
      <c r="AD364" s="213">
        <v>7272</v>
      </c>
      <c r="AE364" s="212">
        <f t="shared" si="41"/>
        <v>54.14</v>
      </c>
    </row>
    <row r="365" spans="1:31" s="51" customFormat="1" ht="11.5" x14ac:dyDescent="0.25">
      <c r="A365" s="51" t="e">
        <f>'FY2016 RPDC '!#REF!</f>
        <v>#REF!</v>
      </c>
      <c r="B365" s="51" t="e">
        <f>'FY2016 RPDC '!#REF!</f>
        <v>#REF!</v>
      </c>
      <c r="C365" s="51" t="e">
        <f>'FY2016 RPDC '!#REF!</f>
        <v>#REF!</v>
      </c>
      <c r="D365" s="56" t="e">
        <f>'FY2016 RPDC '!#REF!</f>
        <v>#REF!</v>
      </c>
      <c r="E365" s="97" t="e">
        <f>'FY2016 RPDC '!#REF!</f>
        <v>#REF!</v>
      </c>
      <c r="F365" s="87" t="e">
        <f>'FY2016 RPDC '!#REF!</f>
        <v>#REF!</v>
      </c>
      <c r="G365" s="87" t="e">
        <f>'FY2016 RPDC '!#REF!</f>
        <v>#REF!</v>
      </c>
      <c r="H365" s="87" t="e">
        <f>'FY2016 RPDC '!#REF!</f>
        <v>#REF!</v>
      </c>
      <c r="I365" s="88" t="e">
        <f>'FY2016 RPDC '!#REF!</f>
        <v>#REF!</v>
      </c>
      <c r="J365" s="59">
        <v>-264735</v>
      </c>
      <c r="K365" s="58">
        <v>-5883</v>
      </c>
      <c r="L365" s="57">
        <v>88245</v>
      </c>
      <c r="M365" s="201">
        <v>35298</v>
      </c>
      <c r="N365" s="57">
        <f>RealAuthFY10!N365</f>
        <v>126434.56000000001</v>
      </c>
      <c r="O365" s="201">
        <f>RealAuthFY10!O365</f>
        <v>57680</v>
      </c>
      <c r="P365" s="59">
        <v>0</v>
      </c>
      <c r="Q365" s="59">
        <v>0</v>
      </c>
      <c r="R365" s="58" t="e">
        <f t="shared" si="35"/>
        <v>#REF!</v>
      </c>
      <c r="S365" s="59" t="e">
        <f t="shared" si="36"/>
        <v>#REF!</v>
      </c>
      <c r="T365" s="58" t="e">
        <f t="shared" si="37"/>
        <v>#REF!</v>
      </c>
      <c r="U365" s="59" t="e">
        <f t="shared" si="38"/>
        <v>#REF!</v>
      </c>
      <c r="V365" s="206"/>
      <c r="W365" s="210">
        <v>549.04</v>
      </c>
      <c r="X365" s="211">
        <v>239601</v>
      </c>
      <c r="Y365" s="212">
        <f t="shared" si="39"/>
        <v>560.02</v>
      </c>
      <c r="Z365" s="213">
        <v>61.36</v>
      </c>
      <c r="AA365" s="58">
        <v>26778</v>
      </c>
      <c r="AB365" s="212">
        <f t="shared" si="40"/>
        <v>62.589999999999996</v>
      </c>
      <c r="AC365" s="214">
        <v>63.27</v>
      </c>
      <c r="AD365" s="213">
        <v>27611</v>
      </c>
      <c r="AE365" s="212">
        <f t="shared" si="41"/>
        <v>64.540000000000006</v>
      </c>
    </row>
    <row r="366" spans="1:31" s="51" customFormat="1" ht="11.5" x14ac:dyDescent="0.25">
      <c r="A366" s="51" t="e">
        <f>'FY2016 RPDC '!#REF!</f>
        <v>#REF!</v>
      </c>
      <c r="B366" s="51" t="e">
        <f>'FY2016 RPDC '!#REF!</f>
        <v>#REF!</v>
      </c>
      <c r="C366" s="51" t="e">
        <f>'FY2016 RPDC '!#REF!</f>
        <v>#REF!</v>
      </c>
      <c r="D366" s="60" t="e">
        <f>'FY2016 RPDC '!#REF!</f>
        <v>#REF!</v>
      </c>
      <c r="E366" s="100" t="e">
        <f>'FY2016 RPDC '!#REF!</f>
        <v>#REF!</v>
      </c>
      <c r="F366" s="89" t="e">
        <f>'FY2016 RPDC '!#REF!</f>
        <v>#REF!</v>
      </c>
      <c r="G366" s="89" t="e">
        <f>'FY2016 RPDC '!#REF!</f>
        <v>#REF!</v>
      </c>
      <c r="H366" s="89" t="e">
        <f>'FY2016 RPDC '!#REF!</f>
        <v>#REF!</v>
      </c>
      <c r="I366" s="90" t="e">
        <f>'FY2016 RPDC '!#REF!</f>
        <v>#REF!</v>
      </c>
      <c r="J366" s="63">
        <v>-147075</v>
      </c>
      <c r="K366" s="62">
        <v>-23532</v>
      </c>
      <c r="L366" s="61">
        <v>282384</v>
      </c>
      <c r="M366" s="220">
        <v>29415</v>
      </c>
      <c r="N366" s="61">
        <f>RealAuthFY10!N366</f>
        <v>79829.119999999995</v>
      </c>
      <c r="O366" s="220">
        <f>RealAuthFY10!O366</f>
        <v>0</v>
      </c>
      <c r="P366" s="63">
        <v>0</v>
      </c>
      <c r="Q366" s="63">
        <v>0</v>
      </c>
      <c r="R366" s="62" t="e">
        <f t="shared" si="35"/>
        <v>#REF!</v>
      </c>
      <c r="S366" s="63" t="e">
        <f t="shared" si="36"/>
        <v>#REF!</v>
      </c>
      <c r="T366" s="62" t="e">
        <f t="shared" si="37"/>
        <v>#REF!</v>
      </c>
      <c r="U366" s="63" t="e">
        <f t="shared" si="38"/>
        <v>#REF!</v>
      </c>
      <c r="V366" s="221"/>
      <c r="W366" s="222">
        <v>500.37</v>
      </c>
      <c r="X366" s="223">
        <v>297270</v>
      </c>
      <c r="Y366" s="224">
        <f t="shared" si="39"/>
        <v>510.38</v>
      </c>
      <c r="Z366" s="225">
        <v>54.11</v>
      </c>
      <c r="AA366" s="62">
        <v>32147</v>
      </c>
      <c r="AB366" s="224">
        <f t="shared" si="40"/>
        <v>55.19</v>
      </c>
      <c r="AC366" s="226">
        <v>56.09</v>
      </c>
      <c r="AD366" s="225">
        <v>33323</v>
      </c>
      <c r="AE366" s="224">
        <f t="shared" si="41"/>
        <v>57.21</v>
      </c>
    </row>
    <row r="367" spans="1:31" s="51" customFormat="1" ht="11.5" x14ac:dyDescent="0.25">
      <c r="A367" s="51" t="e">
        <f>'FY2016 RPDC '!#REF!</f>
        <v>#REF!</v>
      </c>
      <c r="B367" s="51" t="e">
        <f>'FY2016 RPDC '!#REF!</f>
        <v>#REF!</v>
      </c>
      <c r="C367" s="51" t="e">
        <f>'FY2016 RPDC '!#REF!</f>
        <v>#REF!</v>
      </c>
      <c r="D367" s="65" t="e">
        <f>'FY2016 RPDC '!#REF!</f>
        <v>#REF!</v>
      </c>
      <c r="E367" s="98" t="e">
        <f>'FY2016 RPDC '!#REF!</f>
        <v>#REF!</v>
      </c>
      <c r="F367" s="91" t="e">
        <f>'FY2016 RPDC '!#REF!</f>
        <v>#REF!</v>
      </c>
      <c r="G367" s="91" t="e">
        <f>'FY2016 RPDC '!#REF!</f>
        <v>#REF!</v>
      </c>
      <c r="H367" s="91" t="e">
        <f>'FY2016 RPDC '!#REF!</f>
        <v>#REF!</v>
      </c>
      <c r="I367" s="92" t="e">
        <f>'FY2016 RPDC '!#REF!</f>
        <v>#REF!</v>
      </c>
      <c r="J367" s="68">
        <v>-472025</v>
      </c>
      <c r="K367" s="67">
        <v>-17925</v>
      </c>
      <c r="L367" s="66">
        <v>244975</v>
      </c>
      <c r="M367" s="202">
        <v>896250</v>
      </c>
      <c r="N367" s="66">
        <f>RealAuthFY10!N367</f>
        <v>9493.2000000000007</v>
      </c>
      <c r="O367" s="202">
        <f>RealAuthFY10!O367</f>
        <v>0</v>
      </c>
      <c r="P367" s="68">
        <v>5258</v>
      </c>
      <c r="Q367" s="68">
        <v>0</v>
      </c>
      <c r="R367" s="67" t="e">
        <f t="shared" si="35"/>
        <v>#REF!</v>
      </c>
      <c r="S367" s="68" t="e">
        <f t="shared" si="36"/>
        <v>#REF!</v>
      </c>
      <c r="T367" s="67" t="e">
        <f t="shared" si="37"/>
        <v>#REF!</v>
      </c>
      <c r="U367" s="68" t="e">
        <f t="shared" si="38"/>
        <v>#REF!</v>
      </c>
      <c r="V367" s="206"/>
      <c r="W367" s="215">
        <v>493.27</v>
      </c>
      <c r="X367" s="216">
        <v>395011</v>
      </c>
      <c r="Y367" s="217">
        <f t="shared" si="39"/>
        <v>503.14</v>
      </c>
      <c r="Z367" s="218">
        <v>50.92</v>
      </c>
      <c r="AA367" s="67">
        <v>40777</v>
      </c>
      <c r="AB367" s="217">
        <f t="shared" si="40"/>
        <v>51.940000000000005</v>
      </c>
      <c r="AC367" s="219">
        <v>53.48</v>
      </c>
      <c r="AD367" s="218">
        <v>42827</v>
      </c>
      <c r="AE367" s="217">
        <f t="shared" si="41"/>
        <v>54.55</v>
      </c>
    </row>
    <row r="368" spans="1:31" s="51" customFormat="1" ht="11.5" x14ac:dyDescent="0.25">
      <c r="E368" s="69"/>
    </row>
    <row r="369" spans="4:31" s="51" customFormat="1" ht="11.5" x14ac:dyDescent="0.25">
      <c r="D369" s="70" t="s">
        <v>78</v>
      </c>
      <c r="E369" s="71" t="e">
        <f t="shared" ref="E369:U369" si="42">MIN(E$7:E$367)</f>
        <v>#REF!</v>
      </c>
      <c r="F369" s="72" t="e">
        <f t="shared" si="42"/>
        <v>#REF!</v>
      </c>
      <c r="G369" s="73" t="e">
        <f t="shared" si="42"/>
        <v>#REF!</v>
      </c>
      <c r="H369" s="73" t="e">
        <f t="shared" si="42"/>
        <v>#REF!</v>
      </c>
      <c r="I369" s="73" t="e">
        <f t="shared" si="42"/>
        <v>#REF!</v>
      </c>
      <c r="J369" s="73">
        <f t="shared" si="42"/>
        <v>-6685353.4000000004</v>
      </c>
      <c r="K369" s="73">
        <f t="shared" si="42"/>
        <v>-987534</v>
      </c>
      <c r="L369" s="73">
        <f t="shared" si="42"/>
        <v>0</v>
      </c>
      <c r="M369" s="73">
        <f t="shared" si="42"/>
        <v>0</v>
      </c>
      <c r="N369" s="73">
        <f t="shared" si="42"/>
        <v>0</v>
      </c>
      <c r="O369" s="73">
        <f t="shared" si="42"/>
        <v>0</v>
      </c>
      <c r="P369" s="73">
        <f t="shared" si="42"/>
        <v>0</v>
      </c>
      <c r="Q369" s="73">
        <f t="shared" si="42"/>
        <v>0</v>
      </c>
      <c r="R369" s="73" t="e">
        <f t="shared" si="42"/>
        <v>#REF!</v>
      </c>
      <c r="S369" s="73" t="e">
        <f t="shared" si="42"/>
        <v>#REF!</v>
      </c>
      <c r="T369" s="73" t="e">
        <f t="shared" si="42"/>
        <v>#REF!</v>
      </c>
      <c r="U369" s="73" t="e">
        <f t="shared" si="42"/>
        <v>#REF!</v>
      </c>
      <c r="W369" s="73" t="e">
        <f>MIN(W$7:W$367)</f>
        <v>#REF!</v>
      </c>
      <c r="X369" s="73">
        <f t="shared" ref="X369:AE369" si="43">MIN(X$7:X$367)</f>
        <v>41922</v>
      </c>
      <c r="Y369" s="73" t="e">
        <f t="shared" si="43"/>
        <v>#REF!</v>
      </c>
      <c r="Z369" s="73">
        <f t="shared" si="43"/>
        <v>30.24</v>
      </c>
      <c r="AA369" s="73">
        <f t="shared" si="43"/>
        <v>3733</v>
      </c>
      <c r="AB369" s="73">
        <f t="shared" si="43"/>
        <v>30.84</v>
      </c>
      <c r="AC369" s="73">
        <f t="shared" si="43"/>
        <v>1.85</v>
      </c>
      <c r="AD369" s="73">
        <f t="shared" si="43"/>
        <v>137</v>
      </c>
      <c r="AE369" s="73">
        <f t="shared" si="43"/>
        <v>1.8900000000000001</v>
      </c>
    </row>
    <row r="370" spans="4:31" s="51" customFormat="1" ht="11.5" x14ac:dyDescent="0.25">
      <c r="D370" s="74" t="s">
        <v>79</v>
      </c>
      <c r="E370" s="75" t="e">
        <f t="shared" ref="E370:U370" si="44">MAX(E$7:E$367)</f>
        <v>#REF!</v>
      </c>
      <c r="F370" s="76" t="e">
        <f t="shared" si="44"/>
        <v>#REF!</v>
      </c>
      <c r="G370" s="77" t="e">
        <f t="shared" si="44"/>
        <v>#REF!</v>
      </c>
      <c r="H370" s="77" t="e">
        <f t="shared" si="44"/>
        <v>#REF!</v>
      </c>
      <c r="I370" s="77" t="e">
        <f t="shared" si="44"/>
        <v>#REF!</v>
      </c>
      <c r="J370" s="77">
        <f t="shared" si="44"/>
        <v>-17829</v>
      </c>
      <c r="K370" s="77">
        <f t="shared" si="44"/>
        <v>0</v>
      </c>
      <c r="L370" s="77">
        <f t="shared" si="44"/>
        <v>3906409.5000000005</v>
      </c>
      <c r="M370" s="77">
        <f t="shared" si="44"/>
        <v>977625</v>
      </c>
      <c r="N370" s="77">
        <f t="shared" si="44"/>
        <v>1489055.4000000001</v>
      </c>
      <c r="O370" s="77">
        <f t="shared" si="44"/>
        <v>198268.2</v>
      </c>
      <c r="P370" s="77">
        <f t="shared" si="44"/>
        <v>4061200.4400000004</v>
      </c>
      <c r="Q370" s="77">
        <f t="shared" si="44"/>
        <v>4299002.3999999994</v>
      </c>
      <c r="R370" s="77" t="e">
        <f t="shared" si="44"/>
        <v>#REF!</v>
      </c>
      <c r="S370" s="77" t="e">
        <f t="shared" si="44"/>
        <v>#REF!</v>
      </c>
      <c r="T370" s="77" t="e">
        <f t="shared" si="44"/>
        <v>#REF!</v>
      </c>
      <c r="U370" s="77" t="e">
        <f t="shared" si="44"/>
        <v>#REF!</v>
      </c>
      <c r="W370" s="77" t="e">
        <f t="shared" ref="W370:AE370" si="45">MAX(W$7:W$367)</f>
        <v>#REF!</v>
      </c>
      <c r="X370" s="77">
        <f t="shared" si="45"/>
        <v>16168155</v>
      </c>
      <c r="Y370" s="77" t="e">
        <f t="shared" si="45"/>
        <v>#REF!</v>
      </c>
      <c r="Z370" s="77">
        <f t="shared" si="45"/>
        <v>104.99</v>
      </c>
      <c r="AA370" s="77">
        <f t="shared" si="45"/>
        <v>2042144</v>
      </c>
      <c r="AB370" s="77">
        <f t="shared" si="45"/>
        <v>107.08999999999999</v>
      </c>
      <c r="AC370" s="77">
        <f t="shared" si="45"/>
        <v>105.34</v>
      </c>
      <c r="AD370" s="77">
        <f t="shared" si="45"/>
        <v>2494962</v>
      </c>
      <c r="AE370" s="77">
        <f t="shared" si="45"/>
        <v>107.45</v>
      </c>
    </row>
    <row r="371" spans="4:31" s="51" customFormat="1" ht="11.5" x14ac:dyDescent="0.25">
      <c r="D371" s="74" t="s">
        <v>80</v>
      </c>
      <c r="E371" s="75" t="e">
        <f t="shared" ref="E371:U371" si="46">AVERAGE(E$7:E$367)</f>
        <v>#REF!</v>
      </c>
      <c r="F371" s="76" t="e">
        <f t="shared" si="46"/>
        <v>#REF!</v>
      </c>
      <c r="G371" s="77" t="e">
        <f t="shared" si="46"/>
        <v>#REF!</v>
      </c>
      <c r="H371" s="77" t="e">
        <f t="shared" si="46"/>
        <v>#REF!</v>
      </c>
      <c r="I371" s="77" t="e">
        <f t="shared" si="46"/>
        <v>#REF!</v>
      </c>
      <c r="J371" s="77">
        <f t="shared" si="46"/>
        <v>-407635.0135734072</v>
      </c>
      <c r="K371" s="77">
        <f t="shared" si="46"/>
        <v>-97792.092243767329</v>
      </c>
      <c r="L371" s="77">
        <f t="shared" si="46"/>
        <v>406112.35484764556</v>
      </c>
      <c r="M371" s="77">
        <f t="shared" si="46"/>
        <v>97628.400000000023</v>
      </c>
      <c r="N371" s="77">
        <f t="shared" si="46"/>
        <v>57312.174155124667</v>
      </c>
      <c r="O371" s="77">
        <f t="shared" si="46"/>
        <v>16708.905013850417</v>
      </c>
      <c r="P371" s="77">
        <f t="shared" si="46"/>
        <v>47044.271634348996</v>
      </c>
      <c r="Q371" s="77">
        <f t="shared" si="46"/>
        <v>134264.50969529091</v>
      </c>
      <c r="R371" s="77" t="e">
        <f t="shared" si="46"/>
        <v>#REF!</v>
      </c>
      <c r="S371" s="77" t="e">
        <f t="shared" si="46"/>
        <v>#REF!</v>
      </c>
      <c r="T371" s="77" t="e">
        <f t="shared" si="46"/>
        <v>#REF!</v>
      </c>
      <c r="U371" s="77" t="e">
        <f t="shared" si="46"/>
        <v>#REF!</v>
      </c>
      <c r="W371" s="77" t="e">
        <f t="shared" ref="W371:AE371" si="47">AVERAGE(W$7:W$367)</f>
        <v>#REF!</v>
      </c>
      <c r="X371" s="77">
        <f t="shared" si="47"/>
        <v>656848.29362880881</v>
      </c>
      <c r="Y371" s="77" t="e">
        <f t="shared" si="47"/>
        <v>#REF!</v>
      </c>
      <c r="Z371" s="77">
        <f t="shared" si="47"/>
        <v>55.907590027700863</v>
      </c>
      <c r="AA371" s="77">
        <f t="shared" si="47"/>
        <v>74374.343490304716</v>
      </c>
      <c r="AB371" s="77">
        <f t="shared" si="47"/>
        <v>57.026066481994491</v>
      </c>
      <c r="AC371" s="77">
        <f t="shared" si="47"/>
        <v>58.092603878116392</v>
      </c>
      <c r="AD371" s="77">
        <f t="shared" si="47"/>
        <v>81025.595567867029</v>
      </c>
      <c r="AE371" s="77">
        <f t="shared" si="47"/>
        <v>59.254570637119109</v>
      </c>
    </row>
    <row r="372" spans="4:31" s="51" customFormat="1" ht="11.5" x14ac:dyDescent="0.25">
      <c r="D372" s="74" t="s">
        <v>81</v>
      </c>
      <c r="E372" s="75" t="e">
        <f t="shared" ref="E372:U372" si="48">MEDIAN(E$7:E$367)</f>
        <v>#REF!</v>
      </c>
      <c r="F372" s="76" t="e">
        <f t="shared" si="48"/>
        <v>#REF!</v>
      </c>
      <c r="G372" s="77" t="e">
        <f t="shared" si="48"/>
        <v>#REF!</v>
      </c>
      <c r="H372" s="77" t="e">
        <f t="shared" si="48"/>
        <v>#REF!</v>
      </c>
      <c r="I372" s="77" t="e">
        <f t="shared" si="48"/>
        <v>#REF!</v>
      </c>
      <c r="J372" s="77">
        <f t="shared" si="48"/>
        <v>-268369.39999999997</v>
      </c>
      <c r="K372" s="77">
        <f t="shared" si="48"/>
        <v>-29415</v>
      </c>
      <c r="L372" s="77">
        <f t="shared" si="48"/>
        <v>243212</v>
      </c>
      <c r="M372" s="77">
        <f t="shared" si="48"/>
        <v>11766</v>
      </c>
      <c r="N372" s="77">
        <f t="shared" si="48"/>
        <v>27859.439999999999</v>
      </c>
      <c r="O372" s="77">
        <f t="shared" si="48"/>
        <v>0</v>
      </c>
      <c r="P372" s="77">
        <f t="shared" si="48"/>
        <v>1294.26</v>
      </c>
      <c r="Q372" s="77">
        <f t="shared" si="48"/>
        <v>0</v>
      </c>
      <c r="R372" s="77" t="e">
        <f t="shared" si="48"/>
        <v>#REF!</v>
      </c>
      <c r="S372" s="77" t="e">
        <f t="shared" si="48"/>
        <v>#REF!</v>
      </c>
      <c r="T372" s="77" t="e">
        <f t="shared" si="48"/>
        <v>#REF!</v>
      </c>
      <c r="U372" s="77" t="e">
        <f t="shared" si="48"/>
        <v>#REF!</v>
      </c>
      <c r="W372" s="77" t="e">
        <f t="shared" ref="W372:AE372" si="49">MEDIAN(W$7:W$367)</f>
        <v>#REF!</v>
      </c>
      <c r="X372" s="77">
        <f t="shared" si="49"/>
        <v>330775</v>
      </c>
      <c r="Y372" s="77" t="e">
        <f t="shared" si="49"/>
        <v>#REF!</v>
      </c>
      <c r="Z372" s="77">
        <f t="shared" si="49"/>
        <v>55.66</v>
      </c>
      <c r="AA372" s="77">
        <f t="shared" si="49"/>
        <v>35880</v>
      </c>
      <c r="AB372" s="77">
        <f t="shared" si="49"/>
        <v>56.769999999999996</v>
      </c>
      <c r="AC372" s="77">
        <f t="shared" si="49"/>
        <v>57.5</v>
      </c>
      <c r="AD372" s="77">
        <f t="shared" si="49"/>
        <v>35698</v>
      </c>
      <c r="AE372" s="77">
        <f t="shared" si="49"/>
        <v>58.65</v>
      </c>
    </row>
    <row r="373" spans="4:31" s="51" customFormat="1" ht="11.5" x14ac:dyDescent="0.25">
      <c r="D373" s="74" t="s">
        <v>82</v>
      </c>
      <c r="E373" s="75">
        <f t="shared" ref="E373:U373" si="50">COUNTIF(E$7:E$367,"&gt;0")</f>
        <v>335</v>
      </c>
      <c r="F373" s="78">
        <f t="shared" si="50"/>
        <v>335</v>
      </c>
      <c r="G373" s="79">
        <f t="shared" si="50"/>
        <v>335</v>
      </c>
      <c r="H373" s="79">
        <f t="shared" si="50"/>
        <v>162</v>
      </c>
      <c r="I373" s="79">
        <f t="shared" si="50"/>
        <v>335</v>
      </c>
      <c r="J373" s="79">
        <f t="shared" si="50"/>
        <v>0</v>
      </c>
      <c r="K373" s="79">
        <f t="shared" si="50"/>
        <v>0</v>
      </c>
      <c r="L373" s="79">
        <f t="shared" si="50"/>
        <v>359</v>
      </c>
      <c r="M373" s="79">
        <f t="shared" si="50"/>
        <v>225</v>
      </c>
      <c r="N373" s="79">
        <f t="shared" si="50"/>
        <v>336</v>
      </c>
      <c r="O373" s="79">
        <f t="shared" si="50"/>
        <v>75</v>
      </c>
      <c r="P373" s="79">
        <f t="shared" si="50"/>
        <v>182</v>
      </c>
      <c r="Q373" s="79">
        <f t="shared" si="50"/>
        <v>174</v>
      </c>
      <c r="R373" s="79">
        <f t="shared" si="50"/>
        <v>336</v>
      </c>
      <c r="S373" s="79">
        <f t="shared" si="50"/>
        <v>336</v>
      </c>
      <c r="T373" s="79">
        <f t="shared" si="50"/>
        <v>336</v>
      </c>
      <c r="U373" s="79">
        <f t="shared" si="50"/>
        <v>336</v>
      </c>
      <c r="W373" s="93">
        <f t="shared" ref="W373:AE373" si="51">COUNTIF(W$7:W$367,"&gt;0")</f>
        <v>359</v>
      </c>
      <c r="X373" s="93">
        <f t="shared" si="51"/>
        <v>361</v>
      </c>
      <c r="Y373" s="93">
        <f t="shared" si="51"/>
        <v>359</v>
      </c>
      <c r="Z373" s="93">
        <f t="shared" si="51"/>
        <v>361</v>
      </c>
      <c r="AA373" s="93">
        <f t="shared" si="51"/>
        <v>361</v>
      </c>
      <c r="AB373" s="93">
        <f t="shared" si="51"/>
        <v>361</v>
      </c>
      <c r="AC373" s="93">
        <f t="shared" si="51"/>
        <v>361</v>
      </c>
      <c r="AD373" s="93">
        <f t="shared" si="51"/>
        <v>361</v>
      </c>
      <c r="AE373" s="93">
        <f t="shared" si="51"/>
        <v>361</v>
      </c>
    </row>
    <row r="374" spans="4:31" s="51" customFormat="1" ht="11.5" x14ac:dyDescent="0.25">
      <c r="D374" s="80" t="s">
        <v>83</v>
      </c>
      <c r="E374" s="81" t="e">
        <f>SUM(E$7:E$367)</f>
        <v>#REF!</v>
      </c>
      <c r="F374" s="82"/>
      <c r="G374" s="83" t="e">
        <f t="shared" ref="G374:U374" si="52">SUM(G$7:G$367)</f>
        <v>#REF!</v>
      </c>
      <c r="H374" s="83" t="e">
        <f t="shared" si="52"/>
        <v>#REF!</v>
      </c>
      <c r="I374" s="83" t="e">
        <f t="shared" si="52"/>
        <v>#REF!</v>
      </c>
      <c r="J374" s="83">
        <f t="shared" si="52"/>
        <v>-147156239.90000001</v>
      </c>
      <c r="K374" s="83">
        <f t="shared" si="52"/>
        <v>-35302945.300000004</v>
      </c>
      <c r="L374" s="83">
        <f t="shared" si="52"/>
        <v>146606560.10000005</v>
      </c>
      <c r="M374" s="83">
        <f t="shared" si="52"/>
        <v>35243852.400000006</v>
      </c>
      <c r="N374" s="83">
        <f t="shared" si="52"/>
        <v>20689694.870000005</v>
      </c>
      <c r="O374" s="83">
        <f t="shared" si="52"/>
        <v>6031914.71</v>
      </c>
      <c r="P374" s="83">
        <f t="shared" si="52"/>
        <v>16982982.059999987</v>
      </c>
      <c r="Q374" s="83">
        <f t="shared" si="52"/>
        <v>48469488.000000015</v>
      </c>
      <c r="R374" s="83" t="e">
        <f t="shared" si="52"/>
        <v>#REF!</v>
      </c>
      <c r="S374" s="83" t="e">
        <f t="shared" si="52"/>
        <v>#REF!</v>
      </c>
      <c r="T374" s="83" t="e">
        <f t="shared" si="52"/>
        <v>#REF!</v>
      </c>
      <c r="U374" s="83" t="e">
        <f t="shared" si="52"/>
        <v>#REF!</v>
      </c>
      <c r="W374" s="83" t="e">
        <f t="shared" ref="W374:AE374" si="53">SUM(W$7:W$367)</f>
        <v>#REF!</v>
      </c>
      <c r="X374" s="83">
        <f t="shared" si="53"/>
        <v>237122234</v>
      </c>
      <c r="Y374" s="83" t="e">
        <f t="shared" si="53"/>
        <v>#REF!</v>
      </c>
      <c r="Z374" s="83">
        <f t="shared" si="53"/>
        <v>20182.64000000001</v>
      </c>
      <c r="AA374" s="83">
        <f t="shared" si="53"/>
        <v>26849138</v>
      </c>
      <c r="AB374" s="83">
        <f t="shared" si="53"/>
        <v>20586.410000000011</v>
      </c>
      <c r="AC374" s="83">
        <f t="shared" si="53"/>
        <v>20971.430000000018</v>
      </c>
      <c r="AD374" s="83">
        <f t="shared" si="53"/>
        <v>29250240</v>
      </c>
      <c r="AE374" s="83">
        <f t="shared" si="53"/>
        <v>21390.899999999998</v>
      </c>
    </row>
  </sheetData>
  <mergeCells count="2">
    <mergeCell ref="W5:AE5"/>
    <mergeCell ref="D2:U2"/>
  </mergeCells>
  <pageMargins left="0.14000000000000001" right="0.18" top="0.27" bottom="0.36" header="0.11" footer="0.04"/>
  <pageSetup scale="76" fitToWidth="2" fitToHeight="7" orientation="landscape" r:id="rId1"/>
  <headerFooter>
    <oddFooter>&amp;L(C) 2010 ISFIS/Larry Sigel&amp;CPage &amp;P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74"/>
  <sheetViews>
    <sheetView showGridLines="0" topLeftCell="D2" zoomScaleNormal="100" zoomScaleSheetLayoutView="75" workbookViewId="0">
      <pane ySplit="4480" topLeftCell="A363"/>
      <selection activeCell="D7" sqref="D7"/>
      <selection pane="bottomLeft" activeCell="H167" sqref="H167"/>
    </sheetView>
  </sheetViews>
  <sheetFormatPr defaultColWidth="9.08984375" defaultRowHeight="13.5" x14ac:dyDescent="0.3"/>
  <cols>
    <col min="1" max="1" width="3.36328125" style="1" hidden="1" customWidth="1"/>
    <col min="2" max="2" width="5.90625" style="1" hidden="1" customWidth="1"/>
    <col min="3" max="3" width="3.90625" style="1" hidden="1" customWidth="1"/>
    <col min="4" max="4" width="25.90625" style="1" customWidth="1"/>
    <col min="5" max="5" width="11.6328125" style="1" bestFit="1" customWidth="1"/>
    <col min="6" max="6" width="10.90625" style="2" customWidth="1"/>
    <col min="7" max="7" width="17.36328125" style="2" bestFit="1" customWidth="1"/>
    <col min="8" max="8" width="14" style="2" bestFit="1" customWidth="1"/>
    <col min="9" max="9" width="17.54296875" style="2" customWidth="1"/>
    <col min="10" max="10" width="16.08984375" style="2" customWidth="1"/>
    <col min="11" max="11" width="14.453125" style="2" customWidth="1"/>
    <col min="12" max="12" width="15.54296875" style="2" customWidth="1"/>
    <col min="13" max="13" width="13.6328125" style="2" customWidth="1"/>
    <col min="14" max="14" width="14.453125" style="2" customWidth="1"/>
    <col min="15" max="15" width="12.54296875" style="2" customWidth="1"/>
    <col min="16" max="16" width="14.453125" style="2" customWidth="1"/>
    <col min="17" max="17" width="13.6328125" style="2" customWidth="1"/>
    <col min="18" max="18" width="15.453125" style="2" customWidth="1"/>
    <col min="19" max="20" width="14.36328125" style="2" customWidth="1"/>
    <col min="21" max="21" width="16.6328125" style="2" customWidth="1"/>
    <col min="22" max="16384" width="9.08984375" style="1"/>
  </cols>
  <sheetData>
    <row r="1" spans="1:21" ht="15" hidden="1" customHeight="1" x14ac:dyDescent="0.3">
      <c r="D1" s="327" t="s">
        <v>111</v>
      </c>
      <c r="E1" s="327"/>
      <c r="F1" s="327"/>
      <c r="G1" s="327"/>
      <c r="H1" s="327"/>
      <c r="I1" s="327"/>
      <c r="J1" s="327"/>
      <c r="K1" s="327"/>
      <c r="L1" s="327"/>
      <c r="M1" s="327"/>
      <c r="N1" s="327"/>
      <c r="O1" s="327"/>
      <c r="P1" s="327"/>
      <c r="Q1" s="327"/>
      <c r="R1" s="327"/>
      <c r="S1" s="327"/>
      <c r="T1" s="327"/>
      <c r="U1" s="327"/>
    </row>
    <row r="2" spans="1:21" ht="25.5" customHeight="1" x14ac:dyDescent="0.3">
      <c r="D2" s="327"/>
      <c r="E2" s="327"/>
      <c r="F2" s="327"/>
      <c r="G2" s="327"/>
      <c r="H2" s="327"/>
      <c r="I2" s="327"/>
      <c r="J2" s="327"/>
      <c r="K2" s="327"/>
      <c r="L2" s="327"/>
      <c r="M2" s="327"/>
      <c r="N2" s="327"/>
      <c r="O2" s="327"/>
      <c r="P2" s="327"/>
      <c r="Q2" s="327"/>
      <c r="R2" s="327"/>
      <c r="S2" s="327"/>
      <c r="T2" s="327"/>
      <c r="U2" s="327"/>
    </row>
    <row r="3" spans="1:21" ht="35.25" customHeight="1" x14ac:dyDescent="0.3">
      <c r="D3" s="42"/>
      <c r="E3" s="42" t="s">
        <v>128</v>
      </c>
      <c r="F3" s="43"/>
      <c r="G3" s="43"/>
      <c r="H3" s="43"/>
      <c r="I3" s="45"/>
      <c r="J3" s="43"/>
      <c r="K3" s="43"/>
      <c r="L3" s="43"/>
      <c r="M3" s="43"/>
      <c r="N3" s="43"/>
      <c r="O3" s="43"/>
      <c r="P3" s="43"/>
      <c r="Q3" s="43"/>
      <c r="R3" s="43"/>
      <c r="S3" s="43"/>
      <c r="T3" s="43"/>
      <c r="U3" s="43"/>
    </row>
    <row r="4" spans="1:21" ht="35.25" customHeight="1" x14ac:dyDescent="0.3">
      <c r="D4" s="42"/>
      <c r="E4" s="42"/>
      <c r="F4" s="43"/>
      <c r="G4" s="43"/>
      <c r="H4" s="43"/>
      <c r="I4" s="45"/>
      <c r="J4" s="43"/>
      <c r="K4" s="43"/>
      <c r="L4" s="43"/>
      <c r="M4" s="43"/>
      <c r="N4" s="43"/>
      <c r="O4" s="43"/>
      <c r="P4" s="43"/>
      <c r="Q4" s="43"/>
      <c r="R4" s="43"/>
      <c r="S4" s="43"/>
      <c r="T4" s="43"/>
      <c r="U4" s="43"/>
    </row>
    <row r="5" spans="1:21" hidden="1" x14ac:dyDescent="0.3">
      <c r="F5" s="46"/>
      <c r="G5" s="46"/>
      <c r="H5" s="46"/>
      <c r="I5" s="46"/>
      <c r="J5" s="46">
        <v>4</v>
      </c>
      <c r="K5" s="46">
        <v>5</v>
      </c>
      <c r="L5" s="46">
        <v>9</v>
      </c>
      <c r="M5" s="46">
        <v>10</v>
      </c>
      <c r="N5" s="46">
        <v>13</v>
      </c>
      <c r="O5" s="46">
        <v>14</v>
      </c>
      <c r="P5" s="46">
        <v>15</v>
      </c>
      <c r="Q5" s="47">
        <v>11</v>
      </c>
      <c r="R5" s="47">
        <v>4</v>
      </c>
      <c r="S5" s="47">
        <v>6</v>
      </c>
      <c r="T5" s="47">
        <v>8</v>
      </c>
      <c r="U5" s="46"/>
    </row>
    <row r="6" spans="1:21" s="48" customFormat="1" ht="34.5" x14ac:dyDescent="0.25">
      <c r="D6" s="49" t="s">
        <v>0</v>
      </c>
      <c r="E6" s="50" t="s">
        <v>95</v>
      </c>
      <c r="F6" s="50" t="s">
        <v>73</v>
      </c>
      <c r="G6" s="50" t="s">
        <v>76</v>
      </c>
      <c r="H6" s="50" t="s">
        <v>74</v>
      </c>
      <c r="I6" s="50" t="s">
        <v>75</v>
      </c>
      <c r="J6" s="50" t="s">
        <v>86</v>
      </c>
      <c r="K6" s="50" t="s">
        <v>87</v>
      </c>
      <c r="L6" s="50" t="s">
        <v>88</v>
      </c>
      <c r="M6" s="50" t="s">
        <v>89</v>
      </c>
      <c r="N6" s="50" t="s">
        <v>112</v>
      </c>
      <c r="O6" s="50" t="s">
        <v>91</v>
      </c>
      <c r="P6" s="50" t="s">
        <v>92</v>
      </c>
      <c r="Q6" s="50" t="s">
        <v>93</v>
      </c>
      <c r="R6" s="50" t="s">
        <v>94</v>
      </c>
      <c r="S6" s="50" t="s">
        <v>96</v>
      </c>
      <c r="T6" s="50" t="s">
        <v>97</v>
      </c>
      <c r="U6" s="50" t="s">
        <v>83</v>
      </c>
    </row>
    <row r="7" spans="1:21" s="51" customFormat="1" ht="11.5" x14ac:dyDescent="0.25">
      <c r="A7" s="51">
        <f>'FY2016 RPDC '!A8</f>
        <v>1</v>
      </c>
      <c r="B7" s="51">
        <f>'FY2016 RPDC '!B8</f>
        <v>18</v>
      </c>
      <c r="C7" s="51">
        <f>'FY2016 RPDC '!C8</f>
        <v>18</v>
      </c>
      <c r="D7" s="52" t="str">
        <f>'FY2016 RPDC '!D8</f>
        <v>ADAIR-CASEY</v>
      </c>
      <c r="E7" s="53">
        <f>'FY2016 RPDC '!E8</f>
        <v>328.4</v>
      </c>
      <c r="F7" s="54" t="e">
        <f>'FY2016 RPDC '!#REF!</f>
        <v>#REF!</v>
      </c>
      <c r="G7" s="55">
        <f>'FY2016 RPDC '!F8</f>
        <v>6366</v>
      </c>
      <c r="H7" s="54">
        <f>'FY2016 RPDC '!H8</f>
        <v>118309</v>
      </c>
      <c r="I7" s="55">
        <f>'FY2016 RPDC '!I8</f>
        <v>2208903</v>
      </c>
      <c r="J7" s="55">
        <v>-155736</v>
      </c>
      <c r="K7" s="55">
        <v>-17304</v>
      </c>
      <c r="L7" s="55">
        <v>126896</v>
      </c>
      <c r="M7" s="55">
        <v>0</v>
      </c>
      <c r="N7" s="55">
        <v>0</v>
      </c>
      <c r="O7" s="55">
        <v>57680</v>
      </c>
      <c r="P7" s="55">
        <v>2537.92</v>
      </c>
      <c r="Q7" s="55">
        <v>72676.800000000003</v>
      </c>
      <c r="R7" s="55">
        <v>193219.55000000002</v>
      </c>
      <c r="S7" s="55">
        <v>18861.489999999998</v>
      </c>
      <c r="T7" s="55">
        <v>20886.13</v>
      </c>
      <c r="U7" s="55">
        <f>SUM(I7:T7)</f>
        <v>2528620.8899999997</v>
      </c>
    </row>
    <row r="8" spans="1:21" s="51" customFormat="1" ht="11.5" x14ac:dyDescent="0.25">
      <c r="A8" s="51">
        <f>'FY2016 RPDC '!A9</f>
        <v>2</v>
      </c>
      <c r="B8" s="51">
        <f>'FY2016 RPDC '!B9</f>
        <v>27</v>
      </c>
      <c r="C8" s="51">
        <f>'FY2016 RPDC '!C9</f>
        <v>27</v>
      </c>
      <c r="D8" s="56" t="str">
        <f>'FY2016 RPDC '!D9</f>
        <v>ADEL-DESOTO-MINBURN</v>
      </c>
      <c r="E8" s="57">
        <f>'FY2016 RPDC '!E9</f>
        <v>1481</v>
      </c>
      <c r="F8" s="58">
        <f>'FY2016 RPDC '!F9</f>
        <v>6386</v>
      </c>
      <c r="G8" s="59">
        <f>'FY2016 RPDC '!G9</f>
        <v>9457666</v>
      </c>
      <c r="H8" s="58">
        <f>'FY2016 RPDC '!H9</f>
        <v>0</v>
      </c>
      <c r="I8" s="59">
        <f>'FY2016 RPDC '!I9</f>
        <v>9457666</v>
      </c>
      <c r="J8" s="59">
        <v>-468828</v>
      </c>
      <c r="K8" s="59">
        <v>-57880</v>
      </c>
      <c r="L8" s="59">
        <v>950968.4</v>
      </c>
      <c r="M8" s="59">
        <v>40516</v>
      </c>
      <c r="N8" s="59">
        <v>13023</v>
      </c>
      <c r="O8" s="59">
        <v>0</v>
      </c>
      <c r="P8" s="59">
        <v>0</v>
      </c>
      <c r="Q8" s="59">
        <v>0</v>
      </c>
      <c r="R8" s="59">
        <v>709582.84600000002</v>
      </c>
      <c r="S8" s="59">
        <v>76182.763999999996</v>
      </c>
      <c r="T8" s="59">
        <v>78583.539999999994</v>
      </c>
      <c r="U8" s="59">
        <f t="shared" ref="U8:U71" si="0">SUM(I8:T8)</f>
        <v>10799814.550000001</v>
      </c>
    </row>
    <row r="9" spans="1:21" s="51" customFormat="1" ht="11.5" x14ac:dyDescent="0.25">
      <c r="A9" s="51">
        <f>'FY2016 RPDC '!A10</f>
        <v>3</v>
      </c>
      <c r="B9" s="51">
        <f>'FY2016 RPDC '!B10</f>
        <v>9</v>
      </c>
      <c r="C9" s="51">
        <f>'FY2016 RPDC '!C10</f>
        <v>9</v>
      </c>
      <c r="D9" s="56" t="str">
        <f>'FY2016 RPDC '!D10</f>
        <v>AGWSR</v>
      </c>
      <c r="E9" s="57">
        <f>'FY2016 RPDC '!E10</f>
        <v>596.20000000000005</v>
      </c>
      <c r="F9" s="58">
        <f>'FY2016 RPDC '!F10</f>
        <v>6476</v>
      </c>
      <c r="G9" s="59">
        <f>'FY2016 RPDC '!G10</f>
        <v>3860991</v>
      </c>
      <c r="H9" s="58">
        <f>'FY2016 RPDC '!H10</f>
        <v>20723</v>
      </c>
      <c r="I9" s="59">
        <f>'FY2016 RPDC '!I10</f>
        <v>3881714</v>
      </c>
      <c r="J9" s="59">
        <v>-655984.79999999993</v>
      </c>
      <c r="K9" s="59">
        <v>-35268</v>
      </c>
      <c r="L9" s="59">
        <v>213371.4</v>
      </c>
      <c r="M9" s="59">
        <v>0</v>
      </c>
      <c r="N9" s="59">
        <v>32270.22</v>
      </c>
      <c r="O9" s="59">
        <v>0</v>
      </c>
      <c r="P9" s="59">
        <v>23276.880000000001</v>
      </c>
      <c r="Q9" s="59">
        <v>0</v>
      </c>
      <c r="R9" s="59">
        <v>347404.83399999997</v>
      </c>
      <c r="S9" s="59">
        <v>37178.923000000003</v>
      </c>
      <c r="T9" s="59">
        <v>31208.584999999999</v>
      </c>
      <c r="U9" s="59">
        <f t="shared" si="0"/>
        <v>3875172.0419999999</v>
      </c>
    </row>
    <row r="10" spans="1:21" s="51" customFormat="1" ht="11.5" x14ac:dyDescent="0.25">
      <c r="A10" s="51">
        <f>'FY2016 RPDC '!A11</f>
        <v>4</v>
      </c>
      <c r="B10" s="51">
        <f>'FY2016 RPDC '!B11</f>
        <v>441</v>
      </c>
      <c r="C10" s="51">
        <f>'FY2016 RPDC '!C11</f>
        <v>441</v>
      </c>
      <c r="D10" s="56" t="str">
        <f>'FY2016 RPDC '!D11</f>
        <v>A-H-S-T</v>
      </c>
      <c r="E10" s="57">
        <f>'FY2016 RPDC '!E11</f>
        <v>596.6</v>
      </c>
      <c r="F10" s="58">
        <f>'FY2016 RPDC '!F11</f>
        <v>6423</v>
      </c>
      <c r="G10" s="59">
        <f>'FY2016 RPDC '!G11</f>
        <v>3831962</v>
      </c>
      <c r="H10" s="58">
        <f>'FY2016 RPDC '!H11</f>
        <v>0</v>
      </c>
      <c r="I10" s="59">
        <f>'FY2016 RPDC '!I11</f>
        <v>3831962</v>
      </c>
      <c r="J10" s="59">
        <v>-724047.5</v>
      </c>
      <c r="K10" s="59">
        <v>-23300</v>
      </c>
      <c r="L10" s="59">
        <v>116500</v>
      </c>
      <c r="M10" s="59">
        <v>29125</v>
      </c>
      <c r="N10" s="59">
        <v>20504</v>
      </c>
      <c r="O10" s="59">
        <v>154712</v>
      </c>
      <c r="P10" s="59">
        <v>0</v>
      </c>
      <c r="Q10" s="59">
        <v>59414.999999999993</v>
      </c>
      <c r="R10" s="59">
        <v>297110.24199999997</v>
      </c>
      <c r="S10" s="59">
        <v>30056.863999999998</v>
      </c>
      <c r="T10" s="59">
        <v>31683.173999999995</v>
      </c>
      <c r="U10" s="59">
        <f t="shared" si="0"/>
        <v>3823720.7800000003</v>
      </c>
    </row>
    <row r="11" spans="1:21" s="51" customFormat="1" ht="11.5" x14ac:dyDescent="0.25">
      <c r="A11" s="51">
        <f>'FY2016 RPDC '!A12</f>
        <v>5</v>
      </c>
      <c r="B11" s="51">
        <f>'FY2016 RPDC '!B12</f>
        <v>63</v>
      </c>
      <c r="C11" s="51">
        <f>'FY2016 RPDC '!C12</f>
        <v>63</v>
      </c>
      <c r="D11" s="60" t="str">
        <f>'FY2016 RPDC '!D12</f>
        <v>AKRON-WESTFIELD</v>
      </c>
      <c r="E11" s="61">
        <f>'FY2016 RPDC '!E12</f>
        <v>520</v>
      </c>
      <c r="F11" s="62">
        <f>'FY2016 RPDC '!F12</f>
        <v>6417</v>
      </c>
      <c r="G11" s="63">
        <f>'FY2016 RPDC '!G12</f>
        <v>3336840</v>
      </c>
      <c r="H11" s="62">
        <f>'FY2016 RPDC '!H12</f>
        <v>0</v>
      </c>
      <c r="I11" s="63">
        <f>'FY2016 RPDC '!I12</f>
        <v>3336840</v>
      </c>
      <c r="J11" s="63">
        <v>-192027</v>
      </c>
      <c r="K11" s="63">
        <v>-34914</v>
      </c>
      <c r="L11" s="63">
        <v>226941</v>
      </c>
      <c r="M11" s="63">
        <v>279312</v>
      </c>
      <c r="N11" s="63">
        <v>0</v>
      </c>
      <c r="O11" s="63">
        <v>0</v>
      </c>
      <c r="P11" s="63">
        <v>7681.08</v>
      </c>
      <c r="Q11" s="63">
        <v>0</v>
      </c>
      <c r="R11" s="63">
        <v>288268.7</v>
      </c>
      <c r="S11" s="63">
        <v>33063</v>
      </c>
      <c r="T11" s="63">
        <v>31270.75</v>
      </c>
      <c r="U11" s="63">
        <f t="shared" si="0"/>
        <v>3976435.5300000003</v>
      </c>
    </row>
    <row r="12" spans="1:21" s="51" customFormat="1" ht="11.5" x14ac:dyDescent="0.25">
      <c r="A12" s="51">
        <f>'FY2016 RPDC '!A13</f>
        <v>6</v>
      </c>
      <c r="B12" s="51">
        <f>'FY2016 RPDC '!B13</f>
        <v>72</v>
      </c>
      <c r="C12" s="51">
        <f>'FY2016 RPDC '!C13</f>
        <v>72</v>
      </c>
      <c r="D12" s="56" t="str">
        <f>'FY2016 RPDC '!D13</f>
        <v>ALBERT CITY-TRUESDALE</v>
      </c>
      <c r="E12" s="57">
        <f>'FY2016 RPDC '!E13</f>
        <v>202</v>
      </c>
      <c r="F12" s="58">
        <f>'FY2016 RPDC '!F13</f>
        <v>6447</v>
      </c>
      <c r="G12" s="59">
        <f>'FY2016 RPDC '!G13</f>
        <v>1302294</v>
      </c>
      <c r="H12" s="58">
        <f>'FY2016 RPDC '!H13</f>
        <v>31942</v>
      </c>
      <c r="I12" s="59">
        <f>'FY2016 RPDC '!I13</f>
        <v>1334236</v>
      </c>
      <c r="J12" s="59">
        <v>-323449.7</v>
      </c>
      <c r="K12" s="59">
        <v>-621748.69999999995</v>
      </c>
      <c r="L12" s="59">
        <v>35094</v>
      </c>
      <c r="M12" s="59">
        <v>0</v>
      </c>
      <c r="N12" s="59">
        <v>2515.0700000000002</v>
      </c>
      <c r="O12" s="59">
        <v>0</v>
      </c>
      <c r="P12" s="59">
        <v>1286.78</v>
      </c>
      <c r="Q12" s="59">
        <v>0</v>
      </c>
      <c r="R12" s="59">
        <v>100020</v>
      </c>
      <c r="S12" s="59">
        <v>7910.4000000000005</v>
      </c>
      <c r="T12" s="59">
        <v>8092.7999999999993</v>
      </c>
      <c r="U12" s="59">
        <f t="shared" si="0"/>
        <v>543956.65000000026</v>
      </c>
    </row>
    <row r="13" spans="1:21" s="51" customFormat="1" ht="11.5" x14ac:dyDescent="0.25">
      <c r="A13" s="51">
        <f>'FY2016 RPDC '!A14</f>
        <v>7</v>
      </c>
      <c r="B13" s="51">
        <f>'FY2016 RPDC '!B14</f>
        <v>81</v>
      </c>
      <c r="C13" s="51">
        <f>'FY2016 RPDC '!C14</f>
        <v>81</v>
      </c>
      <c r="D13" s="56" t="str">
        <f>'FY2016 RPDC '!D14</f>
        <v>ALBIA</v>
      </c>
      <c r="E13" s="57">
        <f>'FY2016 RPDC '!E14</f>
        <v>1182.5999999999999</v>
      </c>
      <c r="F13" s="58">
        <f>'FY2016 RPDC '!F14</f>
        <v>6366</v>
      </c>
      <c r="G13" s="59">
        <f>'FY2016 RPDC '!G14</f>
        <v>7528432</v>
      </c>
      <c r="H13" s="58">
        <f>'FY2016 RPDC '!H14</f>
        <v>0</v>
      </c>
      <c r="I13" s="59">
        <f>'FY2016 RPDC '!I14</f>
        <v>7528432</v>
      </c>
      <c r="J13" s="59">
        <v>-539884.79999999993</v>
      </c>
      <c r="K13" s="59">
        <v>-17304</v>
      </c>
      <c r="L13" s="59">
        <v>133817.60000000001</v>
      </c>
      <c r="M13" s="59">
        <v>11536</v>
      </c>
      <c r="N13" s="59">
        <v>27513.359999999997</v>
      </c>
      <c r="O13" s="59">
        <v>0</v>
      </c>
      <c r="P13" s="59">
        <v>11420.64</v>
      </c>
      <c r="Q13" s="59">
        <v>155736</v>
      </c>
      <c r="R13" s="59">
        <v>578776.96</v>
      </c>
      <c r="S13" s="59">
        <v>67256.47</v>
      </c>
      <c r="T13" s="59">
        <v>63794.827999999994</v>
      </c>
      <c r="U13" s="59">
        <f t="shared" si="0"/>
        <v>8021095.0579999993</v>
      </c>
    </row>
    <row r="14" spans="1:21" s="51" customFormat="1" ht="11.5" x14ac:dyDescent="0.25">
      <c r="A14" s="51">
        <f>'FY2016 RPDC '!A15</f>
        <v>8</v>
      </c>
      <c r="B14" s="51">
        <f>'FY2016 RPDC '!B15</f>
        <v>99</v>
      </c>
      <c r="C14" s="51">
        <f>'FY2016 RPDC '!C15</f>
        <v>99</v>
      </c>
      <c r="D14" s="56" t="str">
        <f>'FY2016 RPDC '!D15</f>
        <v>ALBURNETT</v>
      </c>
      <c r="E14" s="57">
        <f>'FY2016 RPDC '!E15</f>
        <v>544.5</v>
      </c>
      <c r="F14" s="58">
        <f>'FY2016 RPDC '!F15</f>
        <v>6366</v>
      </c>
      <c r="G14" s="59">
        <f>'FY2016 RPDC '!G15</f>
        <v>3466287</v>
      </c>
      <c r="H14" s="58">
        <f>'FY2016 RPDC '!H15</f>
        <v>0</v>
      </c>
      <c r="I14" s="59">
        <f>'FY2016 RPDC '!I15</f>
        <v>3466287</v>
      </c>
      <c r="J14" s="59">
        <v>-351271.2</v>
      </c>
      <c r="K14" s="59">
        <v>-34608</v>
      </c>
      <c r="L14" s="59">
        <v>721000</v>
      </c>
      <c r="M14" s="59">
        <v>5768</v>
      </c>
      <c r="N14" s="59">
        <v>8652</v>
      </c>
      <c r="O14" s="59">
        <v>0</v>
      </c>
      <c r="P14" s="59">
        <v>0</v>
      </c>
      <c r="Q14" s="59">
        <v>0</v>
      </c>
      <c r="R14" s="59">
        <v>288982.21799999999</v>
      </c>
      <c r="S14" s="59">
        <v>33451.631000000001</v>
      </c>
      <c r="T14" s="59">
        <v>26536.727999999999</v>
      </c>
      <c r="U14" s="59">
        <f t="shared" si="0"/>
        <v>4164798.3769999999</v>
      </c>
    </row>
    <row r="15" spans="1:21" s="51" customFormat="1" ht="11.5" x14ac:dyDescent="0.25">
      <c r="A15" s="51">
        <f>'FY2016 RPDC '!A16</f>
        <v>9</v>
      </c>
      <c r="B15" s="51">
        <f>'FY2016 RPDC '!B16</f>
        <v>108</v>
      </c>
      <c r="C15" s="51">
        <f>'FY2016 RPDC '!C16</f>
        <v>108</v>
      </c>
      <c r="D15" s="56" t="str">
        <f>'FY2016 RPDC '!D16</f>
        <v>ALDEN</v>
      </c>
      <c r="E15" s="57">
        <f>'FY2016 RPDC '!E16</f>
        <v>260.7</v>
      </c>
      <c r="F15" s="58">
        <f>'FY2016 RPDC '!F16</f>
        <v>6366</v>
      </c>
      <c r="G15" s="59">
        <f>'FY2016 RPDC '!G16</f>
        <v>1659616</v>
      </c>
      <c r="H15" s="58">
        <f>'FY2016 RPDC '!H16</f>
        <v>0</v>
      </c>
      <c r="I15" s="59">
        <f>'FY2016 RPDC '!I16</f>
        <v>1659616</v>
      </c>
      <c r="J15" s="59">
        <v>-288976.8</v>
      </c>
      <c r="K15" s="59">
        <v>-563533.6</v>
      </c>
      <c r="L15" s="59">
        <v>115360</v>
      </c>
      <c r="M15" s="59">
        <v>406644</v>
      </c>
      <c r="N15" s="59">
        <v>69389.039999999994</v>
      </c>
      <c r="O15" s="59">
        <v>46144</v>
      </c>
      <c r="P15" s="59">
        <v>1268.96</v>
      </c>
      <c r="Q15" s="59">
        <v>0</v>
      </c>
      <c r="R15" s="59">
        <v>139552.19999999998</v>
      </c>
      <c r="S15" s="59">
        <v>12861.300000000001</v>
      </c>
      <c r="T15" s="59">
        <v>17319.539999999997</v>
      </c>
      <c r="U15" s="59">
        <f t="shared" si="0"/>
        <v>1615644.6400000001</v>
      </c>
    </row>
    <row r="16" spans="1:21" s="51" customFormat="1" ht="11.5" x14ac:dyDescent="0.25">
      <c r="A16" s="51">
        <f>'FY2016 RPDC '!A17</f>
        <v>10</v>
      </c>
      <c r="B16" s="51">
        <f>'FY2016 RPDC '!B17</f>
        <v>126</v>
      </c>
      <c r="C16" s="51">
        <f>'FY2016 RPDC '!C17</f>
        <v>126</v>
      </c>
      <c r="D16" s="60" t="str">
        <f>'FY2016 RPDC '!D17</f>
        <v>ALGONA</v>
      </c>
      <c r="E16" s="61">
        <f>'FY2016 RPDC '!E17</f>
        <v>1324.2</v>
      </c>
      <c r="F16" s="62">
        <f>'FY2016 RPDC '!F17</f>
        <v>6399</v>
      </c>
      <c r="G16" s="63">
        <f>'FY2016 RPDC '!G17</f>
        <v>8473556</v>
      </c>
      <c r="H16" s="62">
        <f>'FY2016 RPDC '!H17</f>
        <v>0</v>
      </c>
      <c r="I16" s="63">
        <f>'FY2016 RPDC '!I17</f>
        <v>8473556</v>
      </c>
      <c r="J16" s="63">
        <v>-301860</v>
      </c>
      <c r="K16" s="63">
        <v>-23220</v>
      </c>
      <c r="L16" s="63">
        <v>638550</v>
      </c>
      <c r="M16" s="63">
        <v>168345</v>
      </c>
      <c r="N16" s="63">
        <v>113778.00000000001</v>
      </c>
      <c r="O16" s="63">
        <v>142919.1</v>
      </c>
      <c r="P16" s="63">
        <v>7662.6</v>
      </c>
      <c r="Q16" s="63">
        <v>0</v>
      </c>
      <c r="R16" s="63">
        <v>609504.75300000003</v>
      </c>
      <c r="S16" s="63">
        <v>75909.603000000003</v>
      </c>
      <c r="T16" s="63">
        <v>65089.992000000006</v>
      </c>
      <c r="U16" s="63">
        <f t="shared" si="0"/>
        <v>9970235.0480000004</v>
      </c>
    </row>
    <row r="17" spans="1:21" s="51" customFormat="1" ht="11.5" x14ac:dyDescent="0.25">
      <c r="A17" s="51">
        <f>'FY2016 RPDC '!A18</f>
        <v>11</v>
      </c>
      <c r="B17" s="51">
        <f>'FY2016 RPDC '!B18</f>
        <v>135</v>
      </c>
      <c r="C17" s="51">
        <f>'FY2016 RPDC '!C18</f>
        <v>135</v>
      </c>
      <c r="D17" s="56" t="str">
        <f>'FY2016 RPDC '!D18</f>
        <v>ALLAMAKEE</v>
      </c>
      <c r="E17" s="57">
        <f>'FY2016 RPDC '!E18</f>
        <v>1176.9000000000001</v>
      </c>
      <c r="F17" s="58">
        <f>'FY2016 RPDC '!F18</f>
        <v>6448</v>
      </c>
      <c r="G17" s="59">
        <f>'FY2016 RPDC '!G18</f>
        <v>7588651</v>
      </c>
      <c r="H17" s="58">
        <f>'FY2016 RPDC '!H18</f>
        <v>0</v>
      </c>
      <c r="I17" s="59">
        <f>'FY2016 RPDC '!I18</f>
        <v>7588651</v>
      </c>
      <c r="J17" s="59">
        <v>-255060</v>
      </c>
      <c r="K17" s="59">
        <v>-70200</v>
      </c>
      <c r="L17" s="59">
        <v>157950</v>
      </c>
      <c r="M17" s="59">
        <v>0</v>
      </c>
      <c r="N17" s="59">
        <v>56920.5</v>
      </c>
      <c r="O17" s="59">
        <v>0</v>
      </c>
      <c r="P17" s="59">
        <v>0</v>
      </c>
      <c r="Q17" s="59">
        <v>0</v>
      </c>
      <c r="R17" s="59">
        <v>636821.12400000007</v>
      </c>
      <c r="S17" s="59">
        <v>66563.532000000007</v>
      </c>
      <c r="T17" s="59">
        <v>73268.148000000001</v>
      </c>
      <c r="U17" s="59">
        <f t="shared" si="0"/>
        <v>8254914.3039999995</v>
      </c>
    </row>
    <row r="18" spans="1:21" s="51" customFormat="1" ht="11.5" x14ac:dyDescent="0.25">
      <c r="A18" s="51">
        <f>'FY2016 RPDC '!A19</f>
        <v>12</v>
      </c>
      <c r="B18" s="51">
        <f>'FY2016 RPDC '!B19</f>
        <v>171</v>
      </c>
      <c r="C18" s="51">
        <f>'FY2016 RPDC '!C19</f>
        <v>171</v>
      </c>
      <c r="D18" s="56" t="str">
        <f>'FY2016 RPDC '!D19</f>
        <v>ALTA</v>
      </c>
      <c r="E18" s="57">
        <f>'FY2016 RPDC '!E19</f>
        <v>510</v>
      </c>
      <c r="F18" s="58">
        <f>'FY2016 RPDC '!F19</f>
        <v>6366</v>
      </c>
      <c r="G18" s="59">
        <f>'FY2016 RPDC '!G19</f>
        <v>3246660</v>
      </c>
      <c r="H18" s="58">
        <f>'FY2016 RPDC '!H19</f>
        <v>0</v>
      </c>
      <c r="I18" s="59">
        <f>'FY2016 RPDC '!I19</f>
        <v>3246660</v>
      </c>
      <c r="J18" s="59">
        <v>-265650</v>
      </c>
      <c r="K18" s="59">
        <v>-490875</v>
      </c>
      <c r="L18" s="59">
        <v>196350</v>
      </c>
      <c r="M18" s="59">
        <v>490875</v>
      </c>
      <c r="N18" s="59">
        <v>49087.5</v>
      </c>
      <c r="O18" s="59">
        <v>0</v>
      </c>
      <c r="P18" s="59">
        <v>3811.5</v>
      </c>
      <c r="Q18" s="59">
        <v>69300</v>
      </c>
      <c r="R18" s="59">
        <v>147038.72</v>
      </c>
      <c r="S18" s="59">
        <v>15248.64</v>
      </c>
      <c r="T18" s="59">
        <v>14163.36</v>
      </c>
      <c r="U18" s="59">
        <f t="shared" si="0"/>
        <v>3476009.72</v>
      </c>
    </row>
    <row r="19" spans="1:21" s="51" customFormat="1" ht="11.5" x14ac:dyDescent="0.25">
      <c r="A19" s="51">
        <f>'FY2016 RPDC '!A20</f>
        <v>13</v>
      </c>
      <c r="B19" s="51">
        <f>'FY2016 RPDC '!B20</f>
        <v>225</v>
      </c>
      <c r="C19" s="51">
        <f>'FY2016 RPDC '!C20</f>
        <v>225</v>
      </c>
      <c r="D19" s="56" t="str">
        <f>'FY2016 RPDC '!D20</f>
        <v>AMES</v>
      </c>
      <c r="E19" s="57">
        <f>'FY2016 RPDC '!E20</f>
        <v>4246.6000000000004</v>
      </c>
      <c r="F19" s="58">
        <f>'FY2016 RPDC '!F20</f>
        <v>6456</v>
      </c>
      <c r="G19" s="59">
        <f>'FY2016 RPDC '!G20</f>
        <v>27416050</v>
      </c>
      <c r="H19" s="58">
        <f>'FY2016 RPDC '!H20</f>
        <v>0</v>
      </c>
      <c r="I19" s="59">
        <f>'FY2016 RPDC '!I20</f>
        <v>27416050</v>
      </c>
      <c r="J19" s="59">
        <v>-272826.39999999997</v>
      </c>
      <c r="K19" s="59">
        <v>-40376</v>
      </c>
      <c r="L19" s="59">
        <v>387032.8</v>
      </c>
      <c r="M19" s="59">
        <v>11536</v>
      </c>
      <c r="N19" s="59">
        <v>16669.52</v>
      </c>
      <c r="O19" s="59">
        <v>0</v>
      </c>
      <c r="P19" s="59">
        <v>31724</v>
      </c>
      <c r="Q19" s="59">
        <v>65755.199999999997</v>
      </c>
      <c r="R19" s="59">
        <v>289126.89600000001</v>
      </c>
      <c r="S19" s="59">
        <v>32393.575999999997</v>
      </c>
      <c r="T19" s="59">
        <v>37075.439999999995</v>
      </c>
      <c r="U19" s="59">
        <f t="shared" si="0"/>
        <v>27974161.032000005</v>
      </c>
    </row>
    <row r="20" spans="1:21" s="51" customFormat="1" ht="11.5" x14ac:dyDescent="0.25">
      <c r="A20" s="51">
        <f>'FY2016 RPDC '!A21</f>
        <v>14</v>
      </c>
      <c r="B20" s="51">
        <f>'FY2016 RPDC '!B21</f>
        <v>234</v>
      </c>
      <c r="C20" s="51">
        <f>'FY2016 RPDC '!C21</f>
        <v>234</v>
      </c>
      <c r="D20" s="56" t="str">
        <f>'FY2016 RPDC '!D21</f>
        <v>ANAMOSA</v>
      </c>
      <c r="E20" s="57">
        <f>'FY2016 RPDC '!E21</f>
        <v>1247</v>
      </c>
      <c r="F20" s="58">
        <f>'FY2016 RPDC '!F21</f>
        <v>6383</v>
      </c>
      <c r="G20" s="59">
        <f>'FY2016 RPDC '!G21</f>
        <v>7959601</v>
      </c>
      <c r="H20" s="58">
        <f>'FY2016 RPDC '!H21</f>
        <v>0</v>
      </c>
      <c r="I20" s="59">
        <f>'FY2016 RPDC '!I21</f>
        <v>7959601</v>
      </c>
      <c r="J20" s="59">
        <v>-1146410.5999999999</v>
      </c>
      <c r="K20" s="59">
        <v>-146450</v>
      </c>
      <c r="L20" s="59">
        <v>1550612.5999999999</v>
      </c>
      <c r="M20" s="59">
        <v>310474</v>
      </c>
      <c r="N20" s="59">
        <v>49500.1</v>
      </c>
      <c r="O20" s="59">
        <v>0</v>
      </c>
      <c r="P20" s="59">
        <v>237131.83999999997</v>
      </c>
      <c r="Q20" s="59">
        <v>0</v>
      </c>
      <c r="R20" s="59">
        <v>2157166.2039999999</v>
      </c>
      <c r="S20" s="59">
        <v>268094.15399999998</v>
      </c>
      <c r="T20" s="59">
        <v>235412.448</v>
      </c>
      <c r="U20" s="59">
        <f t="shared" si="0"/>
        <v>11475131.745999999</v>
      </c>
    </row>
    <row r="21" spans="1:21" s="51" customFormat="1" ht="11.5" x14ac:dyDescent="0.25">
      <c r="A21" s="51">
        <f>'FY2016 RPDC '!A22</f>
        <v>15</v>
      </c>
      <c r="B21" s="51">
        <f>'FY2016 RPDC '!B22</f>
        <v>243</v>
      </c>
      <c r="C21" s="51">
        <f>'FY2016 RPDC '!C22</f>
        <v>243</v>
      </c>
      <c r="D21" s="60" t="str">
        <f>'FY2016 RPDC '!D22</f>
        <v>ANDREW</v>
      </c>
      <c r="E21" s="61">
        <f>'FY2016 RPDC '!E22</f>
        <v>272.3</v>
      </c>
      <c r="F21" s="62">
        <f>'FY2016 RPDC '!F22</f>
        <v>6431</v>
      </c>
      <c r="G21" s="63">
        <f>'FY2016 RPDC '!G22</f>
        <v>1751161</v>
      </c>
      <c r="H21" s="62">
        <f>'FY2016 RPDC '!H22</f>
        <v>0</v>
      </c>
      <c r="I21" s="63">
        <f>'FY2016 RPDC '!I22</f>
        <v>1751161</v>
      </c>
      <c r="J21" s="63">
        <v>-758413.5</v>
      </c>
      <c r="K21" s="63">
        <v>-69420</v>
      </c>
      <c r="L21" s="63">
        <v>595855</v>
      </c>
      <c r="M21" s="63">
        <v>63635</v>
      </c>
      <c r="N21" s="63">
        <v>60048.3</v>
      </c>
      <c r="O21" s="63">
        <v>0</v>
      </c>
      <c r="P21" s="63">
        <v>3818.1000000000004</v>
      </c>
      <c r="Q21" s="63">
        <v>208260</v>
      </c>
      <c r="R21" s="63">
        <v>696126.58800000011</v>
      </c>
      <c r="S21" s="63">
        <v>83394.168000000005</v>
      </c>
      <c r="T21" s="63">
        <v>70855.884000000005</v>
      </c>
      <c r="U21" s="63">
        <f t="shared" si="0"/>
        <v>2705320.5400000005</v>
      </c>
    </row>
    <row r="22" spans="1:21" s="51" customFormat="1" ht="11.5" x14ac:dyDescent="0.25">
      <c r="A22" s="51">
        <f>'FY2016 RPDC '!A23</f>
        <v>16</v>
      </c>
      <c r="B22" s="51">
        <f>'FY2016 RPDC '!B23</f>
        <v>261</v>
      </c>
      <c r="C22" s="51">
        <f>'FY2016 RPDC '!C23</f>
        <v>261</v>
      </c>
      <c r="D22" s="56" t="str">
        <f>'FY2016 RPDC '!D23</f>
        <v>ANKENY</v>
      </c>
      <c r="E22" s="57">
        <f>'FY2016 RPDC '!E23</f>
        <v>9901.9</v>
      </c>
      <c r="F22" s="58">
        <f>'FY2016 RPDC '!F23</f>
        <v>6366</v>
      </c>
      <c r="G22" s="59">
        <f>'FY2016 RPDC '!G23</f>
        <v>63035495</v>
      </c>
      <c r="H22" s="58">
        <f>'FY2016 RPDC '!H23</f>
        <v>0</v>
      </c>
      <c r="I22" s="59">
        <f>'FY2016 RPDC '!I23</f>
        <v>63035495</v>
      </c>
      <c r="J22" s="59">
        <v>-285817</v>
      </c>
      <c r="K22" s="59">
        <v>-58330</v>
      </c>
      <c r="L22" s="59">
        <v>192489</v>
      </c>
      <c r="M22" s="59">
        <v>0</v>
      </c>
      <c r="N22" s="59">
        <v>4899.72</v>
      </c>
      <c r="O22" s="59">
        <v>0</v>
      </c>
      <c r="P22" s="59">
        <v>0</v>
      </c>
      <c r="Q22" s="59">
        <v>0</v>
      </c>
      <c r="R22" s="59">
        <v>161150.40000000002</v>
      </c>
      <c r="S22" s="59">
        <v>17674.464</v>
      </c>
      <c r="T22" s="59">
        <v>20409.407999999999</v>
      </c>
      <c r="U22" s="59">
        <f t="shared" si="0"/>
        <v>63087970.991999999</v>
      </c>
    </row>
    <row r="23" spans="1:21" s="51" customFormat="1" ht="11.5" x14ac:dyDescent="0.25">
      <c r="A23" s="51">
        <f>'FY2016 RPDC '!A24</f>
        <v>17</v>
      </c>
      <c r="B23" s="51">
        <f>'FY2016 RPDC '!B24</f>
        <v>279</v>
      </c>
      <c r="C23" s="51">
        <f>'FY2016 RPDC '!C24</f>
        <v>279</v>
      </c>
      <c r="D23" s="56" t="str">
        <f>'FY2016 RPDC '!D24</f>
        <v>APLINGTON-PARKERSBURG</v>
      </c>
      <c r="E23" s="57">
        <f>'FY2016 RPDC '!E24</f>
        <v>809</v>
      </c>
      <c r="F23" s="58">
        <f>'FY2016 RPDC '!F24</f>
        <v>6366</v>
      </c>
      <c r="G23" s="59">
        <f>'FY2016 RPDC '!G24</f>
        <v>5150094</v>
      </c>
      <c r="H23" s="58">
        <f>'FY2016 RPDC '!H24</f>
        <v>55327</v>
      </c>
      <c r="I23" s="59">
        <f>'FY2016 RPDC '!I24</f>
        <v>5205421</v>
      </c>
      <c r="J23" s="59">
        <v>-245952</v>
      </c>
      <c r="K23" s="59">
        <v>-275232</v>
      </c>
      <c r="L23" s="59">
        <v>52704</v>
      </c>
      <c r="M23" s="59">
        <v>310368</v>
      </c>
      <c r="N23" s="59">
        <v>32559.359999999997</v>
      </c>
      <c r="O23" s="59">
        <v>0</v>
      </c>
      <c r="P23" s="59">
        <v>0</v>
      </c>
      <c r="Q23" s="59">
        <v>0</v>
      </c>
      <c r="R23" s="59">
        <v>147695.51999999999</v>
      </c>
      <c r="S23" s="59">
        <v>15540.161</v>
      </c>
      <c r="T23" s="59">
        <v>12242.608</v>
      </c>
      <c r="U23" s="59">
        <f t="shared" si="0"/>
        <v>5255346.6490000002</v>
      </c>
    </row>
    <row r="24" spans="1:21" s="51" customFormat="1" ht="11.5" x14ac:dyDescent="0.25">
      <c r="A24" s="51">
        <f>'FY2016 RPDC '!A25</f>
        <v>19</v>
      </c>
      <c r="B24" s="51">
        <f>'FY2016 RPDC '!B25</f>
        <v>355</v>
      </c>
      <c r="C24" s="51">
        <f>'FY2016 RPDC '!C25</f>
        <v>355</v>
      </c>
      <c r="D24" s="56" t="str">
        <f>'FY2016 RPDC '!D25</f>
        <v>AR-WE-VA</v>
      </c>
      <c r="E24" s="57">
        <f>'FY2016 RPDC '!E25</f>
        <v>285.39999999999998</v>
      </c>
      <c r="F24" s="58">
        <f>'FY2016 RPDC '!F25</f>
        <v>6366</v>
      </c>
      <c r="G24" s="59">
        <f>'FY2016 RPDC '!G25</f>
        <v>1816856</v>
      </c>
      <c r="H24" s="58">
        <f>'FY2016 RPDC '!H25</f>
        <v>35335</v>
      </c>
      <c r="I24" s="59">
        <f>'FY2016 RPDC '!I25</f>
        <v>1852191</v>
      </c>
      <c r="J24" s="59">
        <v>-1189361.5999999999</v>
      </c>
      <c r="K24" s="59">
        <v>-317240</v>
      </c>
      <c r="L24" s="59">
        <v>490280</v>
      </c>
      <c r="M24" s="59">
        <v>201880</v>
      </c>
      <c r="N24" s="59">
        <v>876620.6399999999</v>
      </c>
      <c r="O24" s="59">
        <v>0</v>
      </c>
      <c r="P24" s="59">
        <v>82482.400000000009</v>
      </c>
      <c r="Q24" s="59">
        <v>0</v>
      </c>
      <c r="R24" s="59">
        <v>3542776.4249999998</v>
      </c>
      <c r="S24" s="59">
        <v>388095.95699999999</v>
      </c>
      <c r="T24" s="59">
        <v>403912.27799999999</v>
      </c>
      <c r="U24" s="59">
        <f t="shared" si="0"/>
        <v>6331637.1000000006</v>
      </c>
    </row>
    <row r="25" spans="1:21" s="51" customFormat="1" ht="11.5" x14ac:dyDescent="0.25">
      <c r="A25" s="51">
        <f>'FY2016 RPDC '!A26</f>
        <v>20</v>
      </c>
      <c r="B25" s="51">
        <f>'FY2016 RPDC '!B26</f>
        <v>387</v>
      </c>
      <c r="C25" s="51">
        <f>'FY2016 RPDC '!C26</f>
        <v>387</v>
      </c>
      <c r="D25" s="56" t="str">
        <f>'FY2016 RPDC '!D26</f>
        <v>ATLANTIC</v>
      </c>
      <c r="E25" s="57">
        <f>'FY2016 RPDC '!E26</f>
        <v>1433.9</v>
      </c>
      <c r="F25" s="58">
        <f>'FY2016 RPDC '!F26</f>
        <v>6370</v>
      </c>
      <c r="G25" s="59">
        <f>'FY2016 RPDC '!G26</f>
        <v>9133943</v>
      </c>
      <c r="H25" s="58">
        <f>'FY2016 RPDC '!H26</f>
        <v>0</v>
      </c>
      <c r="I25" s="59">
        <f>'FY2016 RPDC '!I26</f>
        <v>9133943</v>
      </c>
      <c r="J25" s="59">
        <v>-254536.80000000002</v>
      </c>
      <c r="K25" s="59">
        <v>-87570</v>
      </c>
      <c r="L25" s="59">
        <v>36195.599999999999</v>
      </c>
      <c r="M25" s="59">
        <v>99246</v>
      </c>
      <c r="N25" s="59">
        <v>48455.4</v>
      </c>
      <c r="O25" s="59">
        <v>49155.96</v>
      </c>
      <c r="P25" s="59">
        <v>0</v>
      </c>
      <c r="Q25" s="59">
        <v>0</v>
      </c>
      <c r="R25" s="59">
        <v>141003.52499999999</v>
      </c>
      <c r="S25" s="59">
        <v>15076.395</v>
      </c>
      <c r="T25" s="59">
        <v>11869.98</v>
      </c>
      <c r="U25" s="59">
        <f t="shared" si="0"/>
        <v>9192839.0600000005</v>
      </c>
    </row>
    <row r="26" spans="1:21" s="51" customFormat="1" ht="11.5" x14ac:dyDescent="0.25">
      <c r="A26" s="51">
        <f>'FY2016 RPDC '!A27</f>
        <v>21</v>
      </c>
      <c r="B26" s="51">
        <f>'FY2016 RPDC '!B27</f>
        <v>414</v>
      </c>
      <c r="C26" s="51">
        <f>'FY2016 RPDC '!C27</f>
        <v>414</v>
      </c>
      <c r="D26" s="60" t="str">
        <f>'FY2016 RPDC '!D27</f>
        <v>AUDUBON</v>
      </c>
      <c r="E26" s="61">
        <f>'FY2016 RPDC '!E27</f>
        <v>525.29999999999995</v>
      </c>
      <c r="F26" s="62">
        <f>'FY2016 RPDC '!F27</f>
        <v>6445</v>
      </c>
      <c r="G26" s="63">
        <f>'FY2016 RPDC '!G27</f>
        <v>3385559</v>
      </c>
      <c r="H26" s="62">
        <f>'FY2016 RPDC '!H27</f>
        <v>0</v>
      </c>
      <c r="I26" s="63">
        <f>'FY2016 RPDC '!I27</f>
        <v>3385559</v>
      </c>
      <c r="J26" s="63">
        <v>-155736</v>
      </c>
      <c r="K26" s="63">
        <v>-5768</v>
      </c>
      <c r="L26" s="63">
        <v>311472</v>
      </c>
      <c r="M26" s="63">
        <v>0</v>
      </c>
      <c r="N26" s="63">
        <v>27282.640000000003</v>
      </c>
      <c r="O26" s="63">
        <v>0</v>
      </c>
      <c r="P26" s="63">
        <v>0</v>
      </c>
      <c r="Q26" s="63">
        <v>0</v>
      </c>
      <c r="R26" s="63">
        <v>363649.12</v>
      </c>
      <c r="S26" s="63">
        <v>40297.68</v>
      </c>
      <c r="T26" s="63">
        <v>53738</v>
      </c>
      <c r="U26" s="63">
        <f t="shared" si="0"/>
        <v>4020494.4400000004</v>
      </c>
    </row>
    <row r="27" spans="1:21" s="51" customFormat="1" ht="11.5" x14ac:dyDescent="0.25">
      <c r="A27" s="51">
        <f>'FY2016 RPDC '!A28</f>
        <v>22</v>
      </c>
      <c r="B27" s="51">
        <f>'FY2016 RPDC '!B28</f>
        <v>423</v>
      </c>
      <c r="C27" s="51">
        <f>'FY2016 RPDC '!C28</f>
        <v>423</v>
      </c>
      <c r="D27" s="56" t="str">
        <f>'FY2016 RPDC '!D28</f>
        <v>AURELIA</v>
      </c>
      <c r="E27" s="57">
        <f>'FY2016 RPDC '!E28</f>
        <v>242.4</v>
      </c>
      <c r="F27" s="58">
        <f>'FY2016 RPDC '!F28</f>
        <v>6433</v>
      </c>
      <c r="G27" s="59">
        <f>'FY2016 RPDC '!G28</f>
        <v>1559359</v>
      </c>
      <c r="H27" s="58">
        <f>'FY2016 RPDC '!H28</f>
        <v>47485</v>
      </c>
      <c r="I27" s="59">
        <f>'FY2016 RPDC '!I28</f>
        <v>1606844</v>
      </c>
      <c r="J27" s="59">
        <v>-145300</v>
      </c>
      <c r="K27" s="59">
        <v>-40684</v>
      </c>
      <c r="L27" s="59">
        <v>232480</v>
      </c>
      <c r="M27" s="59">
        <v>0</v>
      </c>
      <c r="N27" s="59">
        <v>25340.320000000003</v>
      </c>
      <c r="O27" s="59">
        <v>78578.239999999991</v>
      </c>
      <c r="P27" s="59">
        <v>0</v>
      </c>
      <c r="Q27" s="59">
        <v>0</v>
      </c>
      <c r="R27" s="59">
        <v>196411.80000000002</v>
      </c>
      <c r="S27" s="59">
        <v>23768.159999999996</v>
      </c>
      <c r="T27" s="59">
        <v>22189.7</v>
      </c>
      <c r="U27" s="59">
        <f t="shared" si="0"/>
        <v>1999628.22</v>
      </c>
    </row>
    <row r="28" spans="1:21" s="51" customFormat="1" ht="11.5" x14ac:dyDescent="0.25">
      <c r="A28" s="51">
        <f>'FY2016 RPDC '!A29</f>
        <v>23</v>
      </c>
      <c r="B28" s="51">
        <f>'FY2016 RPDC '!B29</f>
        <v>472</v>
      </c>
      <c r="C28" s="51">
        <f>'FY2016 RPDC '!C29</f>
        <v>472</v>
      </c>
      <c r="D28" s="56" t="str">
        <f>'FY2016 RPDC '!D29</f>
        <v>BALLARD</v>
      </c>
      <c r="E28" s="57">
        <f>'FY2016 RPDC '!E29</f>
        <v>1600.3</v>
      </c>
      <c r="F28" s="58">
        <f>'FY2016 RPDC '!F29</f>
        <v>6366</v>
      </c>
      <c r="G28" s="59">
        <f>'FY2016 RPDC '!G29</f>
        <v>10187510</v>
      </c>
      <c r="H28" s="58">
        <f>'FY2016 RPDC '!H29</f>
        <v>0</v>
      </c>
      <c r="I28" s="59">
        <f>'FY2016 RPDC '!I29</f>
        <v>10187510</v>
      </c>
      <c r="J28" s="59">
        <v>-242256</v>
      </c>
      <c r="K28" s="59">
        <v>-11536</v>
      </c>
      <c r="L28" s="59">
        <v>51912</v>
      </c>
      <c r="M28" s="59">
        <v>11536</v>
      </c>
      <c r="N28" s="59">
        <v>108899.84</v>
      </c>
      <c r="O28" s="59">
        <v>0</v>
      </c>
      <c r="P28" s="59">
        <v>6344.8</v>
      </c>
      <c r="Q28" s="59">
        <v>0</v>
      </c>
      <c r="R28" s="59">
        <v>181149.32800000001</v>
      </c>
      <c r="S28" s="59">
        <v>17333.38</v>
      </c>
      <c r="T28" s="59">
        <v>17522.91</v>
      </c>
      <c r="U28" s="59">
        <f t="shared" si="0"/>
        <v>10328416.258000001</v>
      </c>
    </row>
    <row r="29" spans="1:21" s="51" customFormat="1" ht="11.5" x14ac:dyDescent="0.25">
      <c r="A29" s="51">
        <f>'FY2016 RPDC '!A30</f>
        <v>24</v>
      </c>
      <c r="B29" s="51">
        <f>'FY2016 RPDC '!B30</f>
        <v>504</v>
      </c>
      <c r="C29" s="51">
        <f>'FY2016 RPDC '!C30</f>
        <v>504</v>
      </c>
      <c r="D29" s="56" t="str">
        <f>'FY2016 RPDC '!D30</f>
        <v>BATTLE CREEK-IDA GROVE</v>
      </c>
      <c r="E29" s="57">
        <f>'FY2016 RPDC '!E30</f>
        <v>648.9</v>
      </c>
      <c r="F29" s="58">
        <f>'FY2016 RPDC '!F30</f>
        <v>6366</v>
      </c>
      <c r="G29" s="59">
        <f>'FY2016 RPDC '!G30</f>
        <v>4130897</v>
      </c>
      <c r="H29" s="58">
        <f>'FY2016 RPDC '!H30</f>
        <v>0</v>
      </c>
      <c r="I29" s="59">
        <f>'FY2016 RPDC '!I30</f>
        <v>4130897</v>
      </c>
      <c r="J29" s="59">
        <v>-121212</v>
      </c>
      <c r="K29" s="59">
        <v>-86580</v>
      </c>
      <c r="L29" s="59">
        <v>595093.19999999995</v>
      </c>
      <c r="M29" s="59">
        <v>86580</v>
      </c>
      <c r="N29" s="59">
        <v>99971.040000000008</v>
      </c>
      <c r="O29" s="59">
        <v>0</v>
      </c>
      <c r="P29" s="59">
        <v>21587.280000000002</v>
      </c>
      <c r="Q29" s="59">
        <v>0</v>
      </c>
      <c r="R29" s="59">
        <v>733418.4</v>
      </c>
      <c r="S29" s="59">
        <v>86429.2</v>
      </c>
      <c r="T29" s="59">
        <v>97240</v>
      </c>
      <c r="U29" s="59">
        <f t="shared" si="0"/>
        <v>5643424.120000001</v>
      </c>
    </row>
    <row r="30" spans="1:21" s="51" customFormat="1" ht="11.5" x14ac:dyDescent="0.25">
      <c r="A30" s="51">
        <f>'FY2016 RPDC '!A31</f>
        <v>25</v>
      </c>
      <c r="B30" s="51">
        <f>'FY2016 RPDC '!B31</f>
        <v>513</v>
      </c>
      <c r="C30" s="51">
        <f>'FY2016 RPDC '!C31</f>
        <v>513</v>
      </c>
      <c r="D30" s="56" t="str">
        <f>'FY2016 RPDC '!D31</f>
        <v>BAXTER</v>
      </c>
      <c r="E30" s="57">
        <f>'FY2016 RPDC '!E31</f>
        <v>359.4</v>
      </c>
      <c r="F30" s="58">
        <f>'FY2016 RPDC '!F31</f>
        <v>6366</v>
      </c>
      <c r="G30" s="59">
        <f>'FY2016 RPDC '!G31</f>
        <v>2287940</v>
      </c>
      <c r="H30" s="58">
        <f>'FY2016 RPDC '!H31</f>
        <v>0</v>
      </c>
      <c r="I30" s="59">
        <f>'FY2016 RPDC '!I31</f>
        <v>2287940</v>
      </c>
      <c r="J30" s="59">
        <v>-192951</v>
      </c>
      <c r="K30" s="59">
        <v>-17541</v>
      </c>
      <c r="L30" s="59">
        <v>204645</v>
      </c>
      <c r="M30" s="59">
        <v>11694</v>
      </c>
      <c r="N30" s="59">
        <v>48120.810000000005</v>
      </c>
      <c r="O30" s="59">
        <v>0</v>
      </c>
      <c r="P30" s="59">
        <v>0</v>
      </c>
      <c r="Q30" s="59">
        <v>0</v>
      </c>
      <c r="R30" s="59">
        <v>328713.93599999999</v>
      </c>
      <c r="S30" s="59">
        <v>37523.906000000003</v>
      </c>
      <c r="T30" s="59">
        <v>32477.198000000004</v>
      </c>
      <c r="U30" s="59">
        <f t="shared" si="0"/>
        <v>2740622.85</v>
      </c>
    </row>
    <row r="31" spans="1:21" s="51" customFormat="1" ht="11.5" x14ac:dyDescent="0.25">
      <c r="A31" s="51">
        <f>'FY2016 RPDC '!A32</f>
        <v>26</v>
      </c>
      <c r="B31" s="51">
        <f>'FY2016 RPDC '!B32</f>
        <v>540</v>
      </c>
      <c r="C31" s="51">
        <f>'FY2016 RPDC '!C32</f>
        <v>540</v>
      </c>
      <c r="D31" s="60" t="str">
        <f>'FY2016 RPDC '!D32</f>
        <v>BCL-UW</v>
      </c>
      <c r="E31" s="61">
        <f>'FY2016 RPDC '!E32</f>
        <v>578.5</v>
      </c>
      <c r="F31" s="62">
        <f>'FY2016 RPDC '!F32</f>
        <v>6447</v>
      </c>
      <c r="G31" s="63">
        <f>'FY2016 RPDC '!G32</f>
        <v>3729590</v>
      </c>
      <c r="H31" s="62">
        <f>'FY2016 RPDC '!H32</f>
        <v>0</v>
      </c>
      <c r="I31" s="63">
        <f>'FY2016 RPDC '!I32</f>
        <v>3729590</v>
      </c>
      <c r="J31" s="63">
        <v>-140623.5</v>
      </c>
      <c r="K31" s="63">
        <v>0</v>
      </c>
      <c r="L31" s="63">
        <v>112615.5</v>
      </c>
      <c r="M31" s="63">
        <v>0</v>
      </c>
      <c r="N31" s="63">
        <v>8869.2000000000007</v>
      </c>
      <c r="O31" s="63">
        <v>58350</v>
      </c>
      <c r="P31" s="63">
        <v>0</v>
      </c>
      <c r="Q31" s="63">
        <v>0</v>
      </c>
      <c r="R31" s="63">
        <v>153232.25599999999</v>
      </c>
      <c r="S31" s="63">
        <v>18352.62</v>
      </c>
      <c r="T31" s="63">
        <v>16185.099999999999</v>
      </c>
      <c r="U31" s="63">
        <f t="shared" si="0"/>
        <v>3956571.1760000004</v>
      </c>
    </row>
    <row r="32" spans="1:21" s="51" customFormat="1" ht="11.5" x14ac:dyDescent="0.25">
      <c r="A32" s="51">
        <f>'FY2016 RPDC '!A33</f>
        <v>27</v>
      </c>
      <c r="B32" s="51">
        <f>'FY2016 RPDC '!B33</f>
        <v>549</v>
      </c>
      <c r="C32" s="51">
        <f>'FY2016 RPDC '!C33</f>
        <v>549</v>
      </c>
      <c r="D32" s="56" t="str">
        <f>'FY2016 RPDC '!D33</f>
        <v>BEDFORD</v>
      </c>
      <c r="E32" s="57">
        <f>'FY2016 RPDC '!E33</f>
        <v>472.2</v>
      </c>
      <c r="F32" s="58">
        <f>'FY2016 RPDC '!F33</f>
        <v>6366</v>
      </c>
      <c r="G32" s="59">
        <f>'FY2016 RPDC '!G33</f>
        <v>3006025</v>
      </c>
      <c r="H32" s="58">
        <f>'FY2016 RPDC '!H33</f>
        <v>62206</v>
      </c>
      <c r="I32" s="59">
        <f>'FY2016 RPDC '!I33</f>
        <v>3068231</v>
      </c>
      <c r="J32" s="59">
        <v>-212839.19999999998</v>
      </c>
      <c r="K32" s="59">
        <v>-46144</v>
      </c>
      <c r="L32" s="59">
        <v>803482.4</v>
      </c>
      <c r="M32" s="59">
        <v>11536</v>
      </c>
      <c r="N32" s="59">
        <v>25033.119999999999</v>
      </c>
      <c r="O32" s="59">
        <v>0</v>
      </c>
      <c r="P32" s="59">
        <v>0</v>
      </c>
      <c r="Q32" s="59">
        <v>0</v>
      </c>
      <c r="R32" s="59">
        <v>673649.22899999993</v>
      </c>
      <c r="S32" s="59">
        <v>71021.675999999992</v>
      </c>
      <c r="T32" s="59">
        <v>85086.111000000004</v>
      </c>
      <c r="U32" s="59">
        <f t="shared" si="0"/>
        <v>4479056.3359999992</v>
      </c>
    </row>
    <row r="33" spans="1:21" s="51" customFormat="1" ht="11.5" x14ac:dyDescent="0.25">
      <c r="A33" s="51">
        <f>'FY2016 RPDC '!A34</f>
        <v>28</v>
      </c>
      <c r="B33" s="51">
        <f>'FY2016 RPDC '!B34</f>
        <v>576</v>
      </c>
      <c r="C33" s="51">
        <f>'FY2016 RPDC '!C34</f>
        <v>576</v>
      </c>
      <c r="D33" s="56" t="str">
        <f>'FY2016 RPDC '!D34</f>
        <v>BELLE PLAINE</v>
      </c>
      <c r="E33" s="57">
        <f>'FY2016 RPDC '!E34</f>
        <v>557.6</v>
      </c>
      <c r="F33" s="58">
        <f>'FY2016 RPDC '!F34</f>
        <v>6370</v>
      </c>
      <c r="G33" s="59">
        <f>'FY2016 RPDC '!G34</f>
        <v>3551912</v>
      </c>
      <c r="H33" s="58">
        <f>'FY2016 RPDC '!H34</f>
        <v>14462</v>
      </c>
      <c r="I33" s="59">
        <f>'FY2016 RPDC '!I34</f>
        <v>3566374</v>
      </c>
      <c r="J33" s="59">
        <v>-69216</v>
      </c>
      <c r="K33" s="59">
        <v>-23072</v>
      </c>
      <c r="L33" s="59">
        <v>294168</v>
      </c>
      <c r="M33" s="59">
        <v>17304</v>
      </c>
      <c r="N33" s="59">
        <v>403.76000000000005</v>
      </c>
      <c r="O33" s="59">
        <v>151006.24</v>
      </c>
      <c r="P33" s="59">
        <v>10151.68</v>
      </c>
      <c r="Q33" s="59">
        <v>121128</v>
      </c>
      <c r="R33" s="59">
        <v>353765.478</v>
      </c>
      <c r="S33" s="59">
        <v>39950.238000000005</v>
      </c>
      <c r="T33" s="59">
        <v>39780.042000000001</v>
      </c>
      <c r="U33" s="59">
        <f t="shared" si="0"/>
        <v>4501743.4380000001</v>
      </c>
    </row>
    <row r="34" spans="1:21" s="51" customFormat="1" ht="11.5" x14ac:dyDescent="0.25">
      <c r="A34" s="51">
        <f>'FY2016 RPDC '!A35</f>
        <v>29</v>
      </c>
      <c r="B34" s="51">
        <f>'FY2016 RPDC '!B35</f>
        <v>585</v>
      </c>
      <c r="C34" s="51">
        <f>'FY2016 RPDC '!C35</f>
        <v>585</v>
      </c>
      <c r="D34" s="56" t="str">
        <f>'FY2016 RPDC '!D35</f>
        <v>BELLEVUE</v>
      </c>
      <c r="E34" s="57">
        <f>'FY2016 RPDC '!E35</f>
        <v>579.70000000000005</v>
      </c>
      <c r="F34" s="58">
        <f>'FY2016 RPDC '!F35</f>
        <v>6423</v>
      </c>
      <c r="G34" s="59">
        <f>'FY2016 RPDC '!G35</f>
        <v>3723413</v>
      </c>
      <c r="H34" s="58">
        <f>'FY2016 RPDC '!H35</f>
        <v>0</v>
      </c>
      <c r="I34" s="59">
        <f>'FY2016 RPDC '!I35</f>
        <v>3723413</v>
      </c>
      <c r="J34" s="59">
        <v>-57680</v>
      </c>
      <c r="K34" s="59">
        <v>-11536</v>
      </c>
      <c r="L34" s="59">
        <v>380688</v>
      </c>
      <c r="M34" s="59">
        <v>0</v>
      </c>
      <c r="N34" s="59">
        <v>4383.68</v>
      </c>
      <c r="O34" s="59">
        <v>0</v>
      </c>
      <c r="P34" s="59">
        <v>0</v>
      </c>
      <c r="Q34" s="59">
        <v>0</v>
      </c>
      <c r="R34" s="59">
        <v>205490.89799999999</v>
      </c>
      <c r="S34" s="59">
        <v>20166.84</v>
      </c>
      <c r="T34" s="59">
        <v>21562.416000000001</v>
      </c>
      <c r="U34" s="59">
        <f t="shared" si="0"/>
        <v>4286488.8339999998</v>
      </c>
    </row>
    <row r="35" spans="1:21" s="51" customFormat="1" ht="11.5" x14ac:dyDescent="0.25">
      <c r="A35" s="51">
        <f>'FY2016 RPDC '!A36</f>
        <v>30</v>
      </c>
      <c r="B35" s="51">
        <f>'FY2016 RPDC '!B36</f>
        <v>594</v>
      </c>
      <c r="C35" s="51">
        <f>'FY2016 RPDC '!C36</f>
        <v>594</v>
      </c>
      <c r="D35" s="56" t="str">
        <f>'FY2016 RPDC '!D36</f>
        <v>BELMOND-KLEMME</v>
      </c>
      <c r="E35" s="57">
        <f>'FY2016 RPDC '!E36</f>
        <v>796.4</v>
      </c>
      <c r="F35" s="58">
        <f>'FY2016 RPDC '!F36</f>
        <v>6371</v>
      </c>
      <c r="G35" s="59">
        <f>'FY2016 RPDC '!G36</f>
        <v>5073864</v>
      </c>
      <c r="H35" s="58">
        <f>'FY2016 RPDC '!H36</f>
        <v>0</v>
      </c>
      <c r="I35" s="59">
        <f>'FY2016 RPDC '!I36</f>
        <v>5073864</v>
      </c>
      <c r="J35" s="59">
        <v>-147394.79999999999</v>
      </c>
      <c r="K35" s="59">
        <v>-64339</v>
      </c>
      <c r="L35" s="59">
        <v>304148</v>
      </c>
      <c r="M35" s="59">
        <v>23396</v>
      </c>
      <c r="N35" s="59">
        <v>12867.800000000001</v>
      </c>
      <c r="O35" s="59">
        <v>119495.06999999999</v>
      </c>
      <c r="P35" s="59">
        <v>6433.9000000000005</v>
      </c>
      <c r="Q35" s="59">
        <v>0</v>
      </c>
      <c r="R35" s="59">
        <v>314471.89799999999</v>
      </c>
      <c r="S35" s="59">
        <v>34785.971999999994</v>
      </c>
      <c r="T35" s="59">
        <v>32368.726000000002</v>
      </c>
      <c r="U35" s="59">
        <f t="shared" si="0"/>
        <v>5710097.5660000006</v>
      </c>
    </row>
    <row r="36" spans="1:21" s="51" customFormat="1" ht="11.5" x14ac:dyDescent="0.25">
      <c r="A36" s="51">
        <f>'FY2016 RPDC '!A37</f>
        <v>31</v>
      </c>
      <c r="B36" s="51">
        <f>'FY2016 RPDC '!B37</f>
        <v>603</v>
      </c>
      <c r="C36" s="51">
        <f>'FY2016 RPDC '!C37</f>
        <v>603</v>
      </c>
      <c r="D36" s="60" t="str">
        <f>'FY2016 RPDC '!D37</f>
        <v>BENNETT</v>
      </c>
      <c r="E36" s="61">
        <f>'FY2016 RPDC '!E37</f>
        <v>194.3</v>
      </c>
      <c r="F36" s="62">
        <f>'FY2016 RPDC '!F37</f>
        <v>6497</v>
      </c>
      <c r="G36" s="63">
        <f>'FY2016 RPDC '!G37</f>
        <v>1262367</v>
      </c>
      <c r="H36" s="62">
        <f>'FY2016 RPDC '!H37</f>
        <v>0</v>
      </c>
      <c r="I36" s="63">
        <f>'FY2016 RPDC '!I37</f>
        <v>1262367</v>
      </c>
      <c r="J36" s="63">
        <v>-219184</v>
      </c>
      <c r="K36" s="63">
        <v>-11536</v>
      </c>
      <c r="L36" s="63">
        <v>144200</v>
      </c>
      <c r="M36" s="63">
        <v>5768</v>
      </c>
      <c r="N36" s="63">
        <v>10670.800000000001</v>
      </c>
      <c r="O36" s="63">
        <v>46144</v>
      </c>
      <c r="P36" s="63">
        <v>5075.84</v>
      </c>
      <c r="Q36" s="63">
        <v>89980.800000000003</v>
      </c>
      <c r="R36" s="63">
        <v>289022.79599999997</v>
      </c>
      <c r="S36" s="63">
        <v>30284.860999999997</v>
      </c>
      <c r="T36" s="63">
        <v>33341.771000000001</v>
      </c>
      <c r="U36" s="63">
        <f t="shared" si="0"/>
        <v>1686135.868</v>
      </c>
    </row>
    <row r="37" spans="1:21" s="51" customFormat="1" ht="11.5" x14ac:dyDescent="0.25">
      <c r="A37" s="51">
        <f>'FY2016 RPDC '!A38</f>
        <v>32</v>
      </c>
      <c r="B37" s="51">
        <f>'FY2016 RPDC '!B38</f>
        <v>609</v>
      </c>
      <c r="C37" s="51">
        <f>'FY2016 RPDC '!C38</f>
        <v>609</v>
      </c>
      <c r="D37" s="56" t="str">
        <f>'FY2016 RPDC '!D38</f>
        <v>BENTON</v>
      </c>
      <c r="E37" s="57">
        <f>'FY2016 RPDC '!E38</f>
        <v>1496</v>
      </c>
      <c r="F37" s="58">
        <f>'FY2016 RPDC '!F38</f>
        <v>6431</v>
      </c>
      <c r="G37" s="59">
        <f>'FY2016 RPDC '!G38</f>
        <v>9620776</v>
      </c>
      <c r="H37" s="58">
        <f>'FY2016 RPDC '!H38</f>
        <v>0</v>
      </c>
      <c r="I37" s="59">
        <f>'FY2016 RPDC '!I38</f>
        <v>9620776</v>
      </c>
      <c r="J37" s="59">
        <v>-186435.59999999998</v>
      </c>
      <c r="K37" s="59">
        <v>-75036</v>
      </c>
      <c r="L37" s="59">
        <v>161616</v>
      </c>
      <c r="M37" s="59">
        <v>5772</v>
      </c>
      <c r="N37" s="59">
        <v>31457.4</v>
      </c>
      <c r="O37" s="59">
        <v>198268.2</v>
      </c>
      <c r="P37" s="59">
        <v>0</v>
      </c>
      <c r="Q37" s="59">
        <v>0</v>
      </c>
      <c r="R37" s="59">
        <v>301420.27500000002</v>
      </c>
      <c r="S37" s="59">
        <v>29213.925000000003</v>
      </c>
      <c r="T37" s="59">
        <v>29176.875</v>
      </c>
      <c r="U37" s="59">
        <f t="shared" si="0"/>
        <v>10116229.075000001</v>
      </c>
    </row>
    <row r="38" spans="1:21" s="51" customFormat="1" ht="11.5" x14ac:dyDescent="0.25">
      <c r="A38" s="51">
        <f>'FY2016 RPDC '!A39</f>
        <v>33</v>
      </c>
      <c r="B38" s="51">
        <f>'FY2016 RPDC '!B39</f>
        <v>621</v>
      </c>
      <c r="C38" s="51">
        <f>'FY2016 RPDC '!C39</f>
        <v>621</v>
      </c>
      <c r="D38" s="56" t="str">
        <f>'FY2016 RPDC '!D39</f>
        <v>BETTENDORF</v>
      </c>
      <c r="E38" s="57">
        <f>'FY2016 RPDC '!E39</f>
        <v>4010.9</v>
      </c>
      <c r="F38" s="58">
        <f>'FY2016 RPDC '!F39</f>
        <v>6440</v>
      </c>
      <c r="G38" s="59">
        <f>'FY2016 RPDC '!G39</f>
        <v>25830196</v>
      </c>
      <c r="H38" s="58">
        <f>'FY2016 RPDC '!H39</f>
        <v>0</v>
      </c>
      <c r="I38" s="59">
        <f>'FY2016 RPDC '!I39</f>
        <v>25830196</v>
      </c>
      <c r="J38" s="59">
        <v>-139800</v>
      </c>
      <c r="K38" s="59">
        <v>-29125</v>
      </c>
      <c r="L38" s="59">
        <v>314550</v>
      </c>
      <c r="M38" s="59">
        <v>23300</v>
      </c>
      <c r="N38" s="59">
        <v>76307.5</v>
      </c>
      <c r="O38" s="59">
        <v>0</v>
      </c>
      <c r="P38" s="59">
        <v>0</v>
      </c>
      <c r="Q38" s="59">
        <v>0</v>
      </c>
      <c r="R38" s="59">
        <v>321944.67599999998</v>
      </c>
      <c r="S38" s="59">
        <v>35311.623</v>
      </c>
      <c r="T38" s="59">
        <v>31543.974000000002</v>
      </c>
      <c r="U38" s="59">
        <f t="shared" si="0"/>
        <v>26464228.772999998</v>
      </c>
    </row>
    <row r="39" spans="1:21" s="51" customFormat="1" ht="11.5" x14ac:dyDescent="0.25">
      <c r="A39" s="51">
        <f>'FY2016 RPDC '!A40</f>
        <v>34</v>
      </c>
      <c r="B39" s="51">
        <f>'FY2016 RPDC '!B40</f>
        <v>720</v>
      </c>
      <c r="C39" s="51">
        <f>'FY2016 RPDC '!C40</f>
        <v>720</v>
      </c>
      <c r="D39" s="56" t="str">
        <f>'FY2016 RPDC '!D40</f>
        <v>BONDURANT-FARRAR</v>
      </c>
      <c r="E39" s="57">
        <f>'FY2016 RPDC '!E40</f>
        <v>1595.9</v>
      </c>
      <c r="F39" s="58">
        <f>'FY2016 RPDC '!F40</f>
        <v>6366</v>
      </c>
      <c r="G39" s="59">
        <f>'FY2016 RPDC '!G40</f>
        <v>10159499</v>
      </c>
      <c r="H39" s="58">
        <f>'FY2016 RPDC '!H40</f>
        <v>0</v>
      </c>
      <c r="I39" s="59">
        <f>'FY2016 RPDC '!I40</f>
        <v>10159499</v>
      </c>
      <c r="J39" s="59">
        <v>-540352.79999999993</v>
      </c>
      <c r="K39" s="59">
        <v>-17319</v>
      </c>
      <c r="L39" s="59">
        <v>196859.30000000002</v>
      </c>
      <c r="M39" s="59">
        <v>34638</v>
      </c>
      <c r="N39" s="59">
        <v>17665.38</v>
      </c>
      <c r="O39" s="59">
        <v>0</v>
      </c>
      <c r="P39" s="59">
        <v>60962.880000000005</v>
      </c>
      <c r="Q39" s="59">
        <v>0</v>
      </c>
      <c r="R39" s="59">
        <v>362167.78500000003</v>
      </c>
      <c r="S39" s="59">
        <v>38173.064999999995</v>
      </c>
      <c r="T39" s="59">
        <v>45203.584999999999</v>
      </c>
      <c r="U39" s="59">
        <f t="shared" si="0"/>
        <v>10357497.195000002</v>
      </c>
    </row>
    <row r="40" spans="1:21" s="51" customFormat="1" ht="11.5" x14ac:dyDescent="0.25">
      <c r="A40" s="51">
        <f>'FY2016 RPDC '!A41</f>
        <v>35</v>
      </c>
      <c r="B40" s="51">
        <f>'FY2016 RPDC '!B41</f>
        <v>729</v>
      </c>
      <c r="C40" s="51">
        <f>'FY2016 RPDC '!C41</f>
        <v>729</v>
      </c>
      <c r="D40" s="56" t="str">
        <f>'FY2016 RPDC '!D41</f>
        <v>BOONE</v>
      </c>
      <c r="E40" s="57">
        <f>'FY2016 RPDC '!E41</f>
        <v>2142.8000000000002</v>
      </c>
      <c r="F40" s="58">
        <f>'FY2016 RPDC '!F41</f>
        <v>6366</v>
      </c>
      <c r="G40" s="59">
        <f>'FY2016 RPDC '!G41</f>
        <v>13641065</v>
      </c>
      <c r="H40" s="58">
        <f>'FY2016 RPDC '!H41</f>
        <v>0</v>
      </c>
      <c r="I40" s="59">
        <f>'FY2016 RPDC '!I41</f>
        <v>13641065</v>
      </c>
      <c r="J40" s="59">
        <v>-315006.59999999998</v>
      </c>
      <c r="K40" s="59">
        <v>-415289.60000000003</v>
      </c>
      <c r="L40" s="59">
        <v>29495</v>
      </c>
      <c r="M40" s="59">
        <v>0</v>
      </c>
      <c r="N40" s="59">
        <v>40113.199999999997</v>
      </c>
      <c r="O40" s="59">
        <v>0</v>
      </c>
      <c r="P40" s="59">
        <v>0</v>
      </c>
      <c r="Q40" s="59">
        <v>0</v>
      </c>
      <c r="R40" s="59">
        <v>92514.584000000003</v>
      </c>
      <c r="S40" s="59">
        <v>6072.192</v>
      </c>
      <c r="T40" s="59">
        <v>11212.672</v>
      </c>
      <c r="U40" s="59">
        <f t="shared" si="0"/>
        <v>13090176.448000001</v>
      </c>
    </row>
    <row r="41" spans="1:21" s="51" customFormat="1" ht="11.5" x14ac:dyDescent="0.25">
      <c r="A41" s="51">
        <f>'FY2016 RPDC '!A42</f>
        <v>36</v>
      </c>
      <c r="B41" s="51">
        <f>'FY2016 RPDC '!B42</f>
        <v>747</v>
      </c>
      <c r="C41" s="51">
        <f>'FY2016 RPDC '!C42</f>
        <v>747</v>
      </c>
      <c r="D41" s="60" t="str">
        <f>'FY2016 RPDC '!D42</f>
        <v>BOYDEN-HULL</v>
      </c>
      <c r="E41" s="61">
        <f>'FY2016 RPDC '!E42</f>
        <v>608.5</v>
      </c>
      <c r="F41" s="62">
        <f>'FY2016 RPDC '!F42</f>
        <v>6366</v>
      </c>
      <c r="G41" s="63">
        <f>'FY2016 RPDC '!G42</f>
        <v>3873711</v>
      </c>
      <c r="H41" s="62">
        <f>'FY2016 RPDC '!H42</f>
        <v>14281</v>
      </c>
      <c r="I41" s="63">
        <f>'FY2016 RPDC '!I42</f>
        <v>3887992</v>
      </c>
      <c r="J41" s="63">
        <v>-547135.4</v>
      </c>
      <c r="K41" s="63">
        <v>-46664</v>
      </c>
      <c r="L41" s="63">
        <v>335980.79999999999</v>
      </c>
      <c r="M41" s="63">
        <v>34998</v>
      </c>
      <c r="N41" s="63">
        <v>87611.66</v>
      </c>
      <c r="O41" s="63">
        <v>0</v>
      </c>
      <c r="P41" s="63">
        <v>2566.52</v>
      </c>
      <c r="Q41" s="63">
        <v>391977.60000000003</v>
      </c>
      <c r="R41" s="63">
        <v>794607.36600000004</v>
      </c>
      <c r="S41" s="63">
        <v>86943.426000000007</v>
      </c>
      <c r="T41" s="63">
        <v>79001.088000000003</v>
      </c>
      <c r="U41" s="63">
        <f t="shared" si="0"/>
        <v>5107879.0600000005</v>
      </c>
    </row>
    <row r="42" spans="1:21" s="51" customFormat="1" ht="11.5" x14ac:dyDescent="0.25">
      <c r="A42" s="51">
        <f>'FY2016 RPDC '!A43</f>
        <v>37</v>
      </c>
      <c r="B42" s="51">
        <f>'FY2016 RPDC '!B43</f>
        <v>1917</v>
      </c>
      <c r="C42" s="51">
        <f>'FY2016 RPDC '!C43</f>
        <v>1917</v>
      </c>
      <c r="D42" s="56" t="str">
        <f>'FY2016 RPDC '!D43</f>
        <v>BOYER VALLEY</v>
      </c>
      <c r="E42" s="57">
        <f>'FY2016 RPDC '!E43</f>
        <v>432.7</v>
      </c>
      <c r="F42" s="58">
        <f>'FY2016 RPDC '!F43</f>
        <v>6374</v>
      </c>
      <c r="G42" s="59">
        <f>'FY2016 RPDC '!G43</f>
        <v>2758030</v>
      </c>
      <c r="H42" s="58">
        <f>'FY2016 RPDC '!H43</f>
        <v>0</v>
      </c>
      <c r="I42" s="59">
        <f>'FY2016 RPDC '!I43</f>
        <v>2758030</v>
      </c>
      <c r="J42" s="59">
        <v>-1395069.6</v>
      </c>
      <c r="K42" s="59">
        <v>-81788</v>
      </c>
      <c r="L42" s="59">
        <v>3116122.8</v>
      </c>
      <c r="M42" s="59">
        <v>122682</v>
      </c>
      <c r="N42" s="59">
        <v>44048.68</v>
      </c>
      <c r="O42" s="59">
        <v>0</v>
      </c>
      <c r="P42" s="59">
        <v>62976.759999999995</v>
      </c>
      <c r="Q42" s="59">
        <v>904341.60000000009</v>
      </c>
      <c r="R42" s="59">
        <v>1965818.8060000001</v>
      </c>
      <c r="S42" s="59">
        <v>225384.92199999999</v>
      </c>
      <c r="T42" s="59">
        <v>223057.15599999999</v>
      </c>
      <c r="U42" s="59">
        <f t="shared" si="0"/>
        <v>7945605.1239999989</v>
      </c>
    </row>
    <row r="43" spans="1:21" s="51" customFormat="1" ht="11.5" x14ac:dyDescent="0.25">
      <c r="A43" s="51">
        <f>'FY2016 RPDC '!A44</f>
        <v>38</v>
      </c>
      <c r="B43" s="51">
        <f>'FY2016 RPDC '!B44</f>
        <v>846</v>
      </c>
      <c r="C43" s="51">
        <f>'FY2016 RPDC '!C44</f>
        <v>846</v>
      </c>
      <c r="D43" s="56" t="str">
        <f>'FY2016 RPDC '!D44</f>
        <v>BROOKLYN-GUERNSEY-MALCOM</v>
      </c>
      <c r="E43" s="57">
        <f>'FY2016 RPDC '!E44</f>
        <v>533.20000000000005</v>
      </c>
      <c r="F43" s="58">
        <f>'FY2016 RPDC '!F44</f>
        <v>6381</v>
      </c>
      <c r="G43" s="59">
        <f>'FY2016 RPDC '!G44</f>
        <v>3402349</v>
      </c>
      <c r="H43" s="58">
        <f>'FY2016 RPDC '!H44</f>
        <v>0</v>
      </c>
      <c r="I43" s="59">
        <f>'FY2016 RPDC '!I44</f>
        <v>3402349</v>
      </c>
      <c r="J43" s="59">
        <v>-206494.4</v>
      </c>
      <c r="K43" s="59">
        <v>-46144</v>
      </c>
      <c r="L43" s="59">
        <v>588336</v>
      </c>
      <c r="M43" s="59">
        <v>0</v>
      </c>
      <c r="N43" s="59">
        <v>40664.400000000001</v>
      </c>
      <c r="O43" s="59">
        <v>0</v>
      </c>
      <c r="P43" s="59">
        <v>15227.52</v>
      </c>
      <c r="Q43" s="59">
        <v>0</v>
      </c>
      <c r="R43" s="59">
        <v>568226</v>
      </c>
      <c r="S43" s="59">
        <v>57836.25</v>
      </c>
      <c r="T43" s="59">
        <v>68700.25</v>
      </c>
      <c r="U43" s="59">
        <f t="shared" si="0"/>
        <v>4488701.0199999996</v>
      </c>
    </row>
    <row r="44" spans="1:21" s="51" customFormat="1" ht="11.5" x14ac:dyDescent="0.25">
      <c r="A44" s="51">
        <f>'FY2016 RPDC '!A45</f>
        <v>39</v>
      </c>
      <c r="B44" s="51">
        <f>'FY2016 RPDC '!B45</f>
        <v>882</v>
      </c>
      <c r="C44" s="51">
        <f>'FY2016 RPDC '!C45</f>
        <v>882</v>
      </c>
      <c r="D44" s="56" t="str">
        <f>'FY2016 RPDC '!D45</f>
        <v>BURLINGTON</v>
      </c>
      <c r="E44" s="57">
        <f>'FY2016 RPDC '!E45</f>
        <v>4636.5</v>
      </c>
      <c r="F44" s="58">
        <f>'FY2016 RPDC '!F45</f>
        <v>6366</v>
      </c>
      <c r="G44" s="59">
        <f>'FY2016 RPDC '!G45</f>
        <v>29515959</v>
      </c>
      <c r="H44" s="58">
        <f>'FY2016 RPDC '!H45</f>
        <v>0</v>
      </c>
      <c r="I44" s="59">
        <f>'FY2016 RPDC '!I45</f>
        <v>29515959</v>
      </c>
      <c r="J44" s="59">
        <v>-468938.39999999997</v>
      </c>
      <c r="K44" s="59">
        <v>-969024</v>
      </c>
      <c r="L44" s="59">
        <v>494894.39999999997</v>
      </c>
      <c r="M44" s="59">
        <v>640248</v>
      </c>
      <c r="N44" s="59">
        <v>84328.159999999989</v>
      </c>
      <c r="O44" s="59">
        <v>0</v>
      </c>
      <c r="P44" s="59">
        <v>29186.079999999998</v>
      </c>
      <c r="Q44" s="59">
        <v>0</v>
      </c>
      <c r="R44" s="59">
        <v>1111956.1599999999</v>
      </c>
      <c r="S44" s="59">
        <v>140663.86000000002</v>
      </c>
      <c r="T44" s="59">
        <v>125529.97499999999</v>
      </c>
      <c r="U44" s="59">
        <f t="shared" si="0"/>
        <v>30704803.234999999</v>
      </c>
    </row>
    <row r="45" spans="1:21" s="51" customFormat="1" ht="11.5" x14ac:dyDescent="0.25">
      <c r="A45" s="51">
        <f>'FY2016 RPDC '!A46</f>
        <v>40</v>
      </c>
      <c r="B45" s="51">
        <f>'FY2016 RPDC '!B46</f>
        <v>916</v>
      </c>
      <c r="C45" s="51">
        <f>'FY2016 RPDC '!C46</f>
        <v>916</v>
      </c>
      <c r="D45" s="56" t="str">
        <f>'FY2016 RPDC '!D46</f>
        <v>CAL</v>
      </c>
      <c r="E45" s="57">
        <f>'FY2016 RPDC '!E46</f>
        <v>264.39999999999998</v>
      </c>
      <c r="F45" s="58">
        <f>'FY2016 RPDC '!F46</f>
        <v>6536</v>
      </c>
      <c r="G45" s="59">
        <f>'FY2016 RPDC '!G46</f>
        <v>1728118</v>
      </c>
      <c r="H45" s="58">
        <f>'FY2016 RPDC '!H46</f>
        <v>21748</v>
      </c>
      <c r="I45" s="59">
        <f>'FY2016 RPDC '!I46</f>
        <v>1749866</v>
      </c>
      <c r="J45" s="59">
        <v>-144200</v>
      </c>
      <c r="K45" s="59">
        <v>-34608</v>
      </c>
      <c r="L45" s="59">
        <v>317240</v>
      </c>
      <c r="M45" s="59">
        <v>5768</v>
      </c>
      <c r="N45" s="59">
        <v>12228.16</v>
      </c>
      <c r="O45" s="59">
        <v>0</v>
      </c>
      <c r="P45" s="59">
        <v>65985.919999999998</v>
      </c>
      <c r="Q45" s="59">
        <v>0</v>
      </c>
      <c r="R45" s="59">
        <v>306209.32000000007</v>
      </c>
      <c r="S45" s="59">
        <v>33391.056000000004</v>
      </c>
      <c r="T45" s="59">
        <v>41461.496000000006</v>
      </c>
      <c r="U45" s="59">
        <f t="shared" si="0"/>
        <v>2353341.9519999996</v>
      </c>
    </row>
    <row r="46" spans="1:21" s="51" customFormat="1" ht="11.5" x14ac:dyDescent="0.25">
      <c r="A46" s="51">
        <f>'FY2016 RPDC '!A47</f>
        <v>41</v>
      </c>
      <c r="B46" s="51">
        <f>'FY2016 RPDC '!B47</f>
        <v>918</v>
      </c>
      <c r="C46" s="51">
        <f>'FY2016 RPDC '!C47</f>
        <v>918</v>
      </c>
      <c r="D46" s="60" t="str">
        <f>'FY2016 RPDC '!D47</f>
        <v>CALAMUS-WHEATLAND</v>
      </c>
      <c r="E46" s="61">
        <f>'FY2016 RPDC '!E47</f>
        <v>450</v>
      </c>
      <c r="F46" s="62">
        <f>'FY2016 RPDC '!F47</f>
        <v>6425</v>
      </c>
      <c r="G46" s="63">
        <f>'FY2016 RPDC '!G47</f>
        <v>2891250</v>
      </c>
      <c r="H46" s="62">
        <f>'FY2016 RPDC '!H47</f>
        <v>26167</v>
      </c>
      <c r="I46" s="63">
        <f>'FY2016 RPDC '!I47</f>
        <v>2917417</v>
      </c>
      <c r="J46" s="63">
        <v>-120718.39999999999</v>
      </c>
      <c r="K46" s="63">
        <v>-11552</v>
      </c>
      <c r="L46" s="63">
        <v>138624</v>
      </c>
      <c r="M46" s="63">
        <v>0</v>
      </c>
      <c r="N46" s="63">
        <v>136486.88</v>
      </c>
      <c r="O46" s="63">
        <v>100733.44</v>
      </c>
      <c r="P46" s="63">
        <v>7624.3200000000006</v>
      </c>
      <c r="Q46" s="63">
        <v>69312</v>
      </c>
      <c r="R46" s="63">
        <v>248362.74299999999</v>
      </c>
      <c r="S46" s="63">
        <v>29968.125</v>
      </c>
      <c r="T46" s="63">
        <v>27849.650999999998</v>
      </c>
      <c r="U46" s="63">
        <f t="shared" si="0"/>
        <v>3544107.7589999996</v>
      </c>
    </row>
    <row r="47" spans="1:21" s="51" customFormat="1" ht="11.5" x14ac:dyDescent="0.25">
      <c r="A47" s="51">
        <f>'FY2016 RPDC '!A48</f>
        <v>42</v>
      </c>
      <c r="B47" s="51">
        <f>'FY2016 RPDC '!B48</f>
        <v>914</v>
      </c>
      <c r="C47" s="51">
        <f>'FY2016 RPDC '!C48</f>
        <v>914</v>
      </c>
      <c r="D47" s="56" t="str">
        <f>'FY2016 RPDC '!D48</f>
        <v>CAM</v>
      </c>
      <c r="E47" s="57">
        <f>'FY2016 RPDC '!E48</f>
        <v>444.9</v>
      </c>
      <c r="F47" s="58">
        <f>'FY2016 RPDC '!F48</f>
        <v>6416</v>
      </c>
      <c r="G47" s="59">
        <f>'FY2016 RPDC '!G48</f>
        <v>2854478</v>
      </c>
      <c r="H47" s="58">
        <f>'FY2016 RPDC '!H48</f>
        <v>0</v>
      </c>
      <c r="I47" s="59">
        <f>'FY2016 RPDC '!I48</f>
        <v>2854478</v>
      </c>
      <c r="J47" s="59">
        <v>-121443</v>
      </c>
      <c r="K47" s="59">
        <v>-11566</v>
      </c>
      <c r="L47" s="59">
        <v>260235</v>
      </c>
      <c r="M47" s="59">
        <v>11566</v>
      </c>
      <c r="N47" s="59">
        <v>16712.87</v>
      </c>
      <c r="O47" s="59">
        <v>0</v>
      </c>
      <c r="P47" s="59">
        <v>10178.08</v>
      </c>
      <c r="Q47" s="59">
        <v>0</v>
      </c>
      <c r="R47" s="59">
        <v>284524.60499999998</v>
      </c>
      <c r="S47" s="59">
        <v>28100.595000000001</v>
      </c>
      <c r="T47" s="59">
        <v>29868.03</v>
      </c>
      <c r="U47" s="59">
        <f t="shared" si="0"/>
        <v>3362654.18</v>
      </c>
    </row>
    <row r="48" spans="1:21" s="51" customFormat="1" ht="11.5" x14ac:dyDescent="0.25">
      <c r="A48" s="51">
        <f>'FY2016 RPDC '!A49</f>
        <v>43</v>
      </c>
      <c r="B48" s="51">
        <f>'FY2016 RPDC '!B49</f>
        <v>936</v>
      </c>
      <c r="C48" s="51">
        <f>'FY2016 RPDC '!C49</f>
        <v>936</v>
      </c>
      <c r="D48" s="56" t="str">
        <f>'FY2016 RPDC '!D49</f>
        <v>CAMANCHE</v>
      </c>
      <c r="E48" s="57">
        <f>'FY2016 RPDC '!E49</f>
        <v>891</v>
      </c>
      <c r="F48" s="58">
        <f>'FY2016 RPDC '!F49</f>
        <v>6366</v>
      </c>
      <c r="G48" s="59">
        <f>'FY2016 RPDC '!G49</f>
        <v>5672106</v>
      </c>
      <c r="H48" s="58">
        <f>'FY2016 RPDC '!H49</f>
        <v>0</v>
      </c>
      <c r="I48" s="59">
        <f>'FY2016 RPDC '!I49</f>
        <v>5672106</v>
      </c>
      <c r="J48" s="59">
        <v>-2128968.8000000003</v>
      </c>
      <c r="K48" s="59">
        <v>-271096</v>
      </c>
      <c r="L48" s="59">
        <v>410681.60000000003</v>
      </c>
      <c r="M48" s="59">
        <v>121128</v>
      </c>
      <c r="N48" s="59">
        <v>7210</v>
      </c>
      <c r="O48" s="59">
        <v>0</v>
      </c>
      <c r="P48" s="59">
        <v>16496.48</v>
      </c>
      <c r="Q48" s="59">
        <v>207648</v>
      </c>
      <c r="R48" s="59">
        <v>2205335.2929999996</v>
      </c>
      <c r="S48" s="59">
        <v>241139.95199999999</v>
      </c>
      <c r="T48" s="59">
        <v>307308.61</v>
      </c>
      <c r="U48" s="59">
        <f t="shared" si="0"/>
        <v>6788989.1349999988</v>
      </c>
    </row>
    <row r="49" spans="1:21" s="51" customFormat="1" ht="11.5" x14ac:dyDescent="0.25">
      <c r="A49" s="51">
        <f>'FY2016 RPDC '!A50</f>
        <v>44</v>
      </c>
      <c r="B49" s="51">
        <f>'FY2016 RPDC '!B50</f>
        <v>977</v>
      </c>
      <c r="C49" s="51">
        <f>'FY2016 RPDC '!C50</f>
        <v>977</v>
      </c>
      <c r="D49" s="56" t="str">
        <f>'FY2016 RPDC '!D50</f>
        <v>CARDINAL</v>
      </c>
      <c r="E49" s="57">
        <f>'FY2016 RPDC '!E50</f>
        <v>601</v>
      </c>
      <c r="F49" s="58">
        <f>'FY2016 RPDC '!F50</f>
        <v>6366</v>
      </c>
      <c r="G49" s="59">
        <f>'FY2016 RPDC '!G50</f>
        <v>3825966</v>
      </c>
      <c r="H49" s="58">
        <f>'FY2016 RPDC '!H50</f>
        <v>0</v>
      </c>
      <c r="I49" s="59">
        <f>'FY2016 RPDC '!I50</f>
        <v>3825966</v>
      </c>
      <c r="J49" s="59">
        <v>-184576</v>
      </c>
      <c r="K49" s="59">
        <v>-299936</v>
      </c>
      <c r="L49" s="59">
        <v>28840</v>
      </c>
      <c r="M49" s="59">
        <v>236488</v>
      </c>
      <c r="N49" s="59">
        <v>55142.080000000002</v>
      </c>
      <c r="O49" s="59">
        <v>0</v>
      </c>
      <c r="P49" s="59">
        <v>0</v>
      </c>
      <c r="Q49" s="59">
        <v>0</v>
      </c>
      <c r="R49" s="59">
        <v>110630.9</v>
      </c>
      <c r="S49" s="59">
        <v>10009.939999999999</v>
      </c>
      <c r="T49" s="59">
        <v>13550.529999999999</v>
      </c>
      <c r="U49" s="59">
        <f t="shared" si="0"/>
        <v>3796115.4499999997</v>
      </c>
    </row>
    <row r="50" spans="1:21" s="51" customFormat="1" ht="11.5" x14ac:dyDescent="0.25">
      <c r="A50" s="51">
        <f>'FY2016 RPDC '!A51</f>
        <v>45</v>
      </c>
      <c r="B50" s="51">
        <f>'FY2016 RPDC '!B51</f>
        <v>981</v>
      </c>
      <c r="C50" s="51">
        <f>'FY2016 RPDC '!C51</f>
        <v>981</v>
      </c>
      <c r="D50" s="56" t="str">
        <f>'FY2016 RPDC '!D51</f>
        <v>CARLISLE</v>
      </c>
      <c r="E50" s="57">
        <f>'FY2016 RPDC '!E51</f>
        <v>1845</v>
      </c>
      <c r="F50" s="58">
        <f>'FY2016 RPDC '!F51</f>
        <v>6366</v>
      </c>
      <c r="G50" s="59">
        <f>'FY2016 RPDC '!G51</f>
        <v>11745270</v>
      </c>
      <c r="H50" s="58">
        <f>'FY2016 RPDC '!H51</f>
        <v>0</v>
      </c>
      <c r="I50" s="59">
        <f>'FY2016 RPDC '!I51</f>
        <v>11745270</v>
      </c>
      <c r="J50" s="59">
        <v>-188234.6</v>
      </c>
      <c r="K50" s="59">
        <v>-11876</v>
      </c>
      <c r="L50" s="59">
        <v>101539.8</v>
      </c>
      <c r="M50" s="59">
        <v>0</v>
      </c>
      <c r="N50" s="59">
        <v>5166.0600000000004</v>
      </c>
      <c r="O50" s="59">
        <v>0</v>
      </c>
      <c r="P50" s="59">
        <v>28739.919999999998</v>
      </c>
      <c r="Q50" s="59">
        <v>64130.400000000001</v>
      </c>
      <c r="R50" s="59">
        <v>161769.19200000001</v>
      </c>
      <c r="S50" s="59">
        <v>17745.378000000001</v>
      </c>
      <c r="T50" s="59">
        <v>18007.917000000001</v>
      </c>
      <c r="U50" s="59">
        <f t="shared" si="0"/>
        <v>11942258.067000002</v>
      </c>
    </row>
    <row r="51" spans="1:21" s="51" customFormat="1" ht="11.5" x14ac:dyDescent="0.25">
      <c r="A51" s="51">
        <f>'FY2016 RPDC '!A52</f>
        <v>46</v>
      </c>
      <c r="B51" s="51">
        <f>'FY2016 RPDC '!B52</f>
        <v>999</v>
      </c>
      <c r="C51" s="51">
        <f>'FY2016 RPDC '!C52</f>
        <v>999</v>
      </c>
      <c r="D51" s="60" t="str">
        <f>'FY2016 RPDC '!D52</f>
        <v>CARROLL</v>
      </c>
      <c r="E51" s="61">
        <f>'FY2016 RPDC '!E52</f>
        <v>1675.4</v>
      </c>
      <c r="F51" s="62">
        <f>'FY2016 RPDC '!F52</f>
        <v>6366</v>
      </c>
      <c r="G51" s="63">
        <f>'FY2016 RPDC '!G52</f>
        <v>10665596</v>
      </c>
      <c r="H51" s="62">
        <f>'FY2016 RPDC '!H52</f>
        <v>0</v>
      </c>
      <c r="I51" s="63">
        <f>'FY2016 RPDC '!I52</f>
        <v>10665596</v>
      </c>
      <c r="J51" s="63">
        <v>-114209.20000000001</v>
      </c>
      <c r="K51" s="63">
        <v>-34962</v>
      </c>
      <c r="L51" s="63">
        <v>378755</v>
      </c>
      <c r="M51" s="63">
        <v>0</v>
      </c>
      <c r="N51" s="63">
        <v>31057.91</v>
      </c>
      <c r="O51" s="63">
        <v>0</v>
      </c>
      <c r="P51" s="63">
        <v>0</v>
      </c>
      <c r="Q51" s="63">
        <v>0</v>
      </c>
      <c r="R51" s="63">
        <v>278196.91199999995</v>
      </c>
      <c r="S51" s="63">
        <v>30252.880000000001</v>
      </c>
      <c r="T51" s="63">
        <v>31613.511999999999</v>
      </c>
      <c r="U51" s="63">
        <f t="shared" si="0"/>
        <v>11266301.014000002</v>
      </c>
    </row>
    <row r="52" spans="1:21" s="51" customFormat="1" ht="11.5" x14ac:dyDescent="0.25">
      <c r="A52" s="51">
        <f>'FY2016 RPDC '!A53</f>
        <v>47</v>
      </c>
      <c r="B52" s="51">
        <f>'FY2016 RPDC '!B53</f>
        <v>1044</v>
      </c>
      <c r="C52" s="51">
        <f>'FY2016 RPDC '!C53</f>
        <v>1044</v>
      </c>
      <c r="D52" s="56" t="str">
        <f>'FY2016 RPDC '!D53</f>
        <v>CEDAR FALLS</v>
      </c>
      <c r="E52" s="57">
        <f>'FY2016 RPDC '!E53</f>
        <v>4859.1000000000004</v>
      </c>
      <c r="F52" s="58">
        <f>'FY2016 RPDC '!F53</f>
        <v>6373</v>
      </c>
      <c r="G52" s="59">
        <f>'FY2016 RPDC '!G53</f>
        <v>30967044</v>
      </c>
      <c r="H52" s="58">
        <f>'FY2016 RPDC '!H53</f>
        <v>0</v>
      </c>
      <c r="I52" s="59">
        <f>'FY2016 RPDC '!I53</f>
        <v>30967044</v>
      </c>
      <c r="J52" s="59">
        <v>-323008</v>
      </c>
      <c r="K52" s="59">
        <v>-121128</v>
      </c>
      <c r="L52" s="59">
        <v>934992.79999999993</v>
      </c>
      <c r="M52" s="59">
        <v>5768</v>
      </c>
      <c r="N52" s="59">
        <v>0</v>
      </c>
      <c r="O52" s="59">
        <v>0</v>
      </c>
      <c r="P52" s="59">
        <v>2537.92</v>
      </c>
      <c r="Q52" s="59">
        <v>145353.60000000001</v>
      </c>
      <c r="R52" s="59">
        <v>486091.62</v>
      </c>
      <c r="S52" s="59">
        <v>50285.340000000004</v>
      </c>
      <c r="T52" s="59">
        <v>60664.86</v>
      </c>
      <c r="U52" s="59">
        <f t="shared" si="0"/>
        <v>32208602.140000004</v>
      </c>
    </row>
    <row r="53" spans="1:21" s="51" customFormat="1" ht="11.5" x14ac:dyDescent="0.25">
      <c r="A53" s="51">
        <f>'FY2016 RPDC '!A54</f>
        <v>48</v>
      </c>
      <c r="B53" s="51">
        <f>'FY2016 RPDC '!B54</f>
        <v>1053</v>
      </c>
      <c r="C53" s="51">
        <f>'FY2016 RPDC '!C54</f>
        <v>1053</v>
      </c>
      <c r="D53" s="56" t="str">
        <f>'FY2016 RPDC '!D54</f>
        <v>CEDAR RAPIDS</v>
      </c>
      <c r="E53" s="57">
        <f>'FY2016 RPDC '!E54</f>
        <v>16864.7</v>
      </c>
      <c r="F53" s="58">
        <f>'FY2016 RPDC '!F54</f>
        <v>6366</v>
      </c>
      <c r="G53" s="59">
        <f>'FY2016 RPDC '!G54</f>
        <v>107360680</v>
      </c>
      <c r="H53" s="58">
        <f>'FY2016 RPDC '!H54</f>
        <v>0</v>
      </c>
      <c r="I53" s="59">
        <f>'FY2016 RPDC '!I54</f>
        <v>107360680</v>
      </c>
      <c r="J53" s="59">
        <v>-532386.4</v>
      </c>
      <c r="K53" s="59">
        <v>-17304</v>
      </c>
      <c r="L53" s="59">
        <v>259560</v>
      </c>
      <c r="M53" s="59">
        <v>17304</v>
      </c>
      <c r="N53" s="59">
        <v>69158.320000000007</v>
      </c>
      <c r="O53" s="59">
        <v>0</v>
      </c>
      <c r="P53" s="59">
        <v>20303.36</v>
      </c>
      <c r="Q53" s="59">
        <v>0</v>
      </c>
      <c r="R53" s="59">
        <v>332164.80799999996</v>
      </c>
      <c r="S53" s="59">
        <v>29898.367999999999</v>
      </c>
      <c r="T53" s="59">
        <v>41337.523999999998</v>
      </c>
      <c r="U53" s="59">
        <f t="shared" si="0"/>
        <v>107580715.97999999</v>
      </c>
    </row>
    <row r="54" spans="1:21" s="51" customFormat="1" ht="11.5" x14ac:dyDescent="0.25">
      <c r="A54" s="51">
        <f>'FY2016 RPDC '!A55</f>
        <v>49</v>
      </c>
      <c r="B54" s="51">
        <f>'FY2016 RPDC '!B55</f>
        <v>1062</v>
      </c>
      <c r="C54" s="51">
        <f>'FY2016 RPDC '!C55</f>
        <v>1062</v>
      </c>
      <c r="D54" s="56" t="str">
        <f>'FY2016 RPDC '!D55</f>
        <v>CENTER POINT-URBANA</v>
      </c>
      <c r="E54" s="57">
        <f>'FY2016 RPDC '!E55</f>
        <v>1318.4</v>
      </c>
      <c r="F54" s="58">
        <f>'FY2016 RPDC '!F55</f>
        <v>6366</v>
      </c>
      <c r="G54" s="59">
        <f>'FY2016 RPDC '!G55</f>
        <v>8392934</v>
      </c>
      <c r="H54" s="58">
        <f>'FY2016 RPDC '!H55</f>
        <v>0</v>
      </c>
      <c r="I54" s="59">
        <f>'FY2016 RPDC '!I55</f>
        <v>8392934</v>
      </c>
      <c r="J54" s="59">
        <v>-355885.60000000003</v>
      </c>
      <c r="K54" s="59">
        <v>-98056</v>
      </c>
      <c r="L54" s="59">
        <v>524888</v>
      </c>
      <c r="M54" s="59">
        <v>11536</v>
      </c>
      <c r="N54" s="59">
        <v>27859.439999999999</v>
      </c>
      <c r="O54" s="59">
        <v>0</v>
      </c>
      <c r="P54" s="59">
        <v>13958.56</v>
      </c>
      <c r="Q54" s="59">
        <v>349540.8</v>
      </c>
      <c r="R54" s="59">
        <v>838336.73600000003</v>
      </c>
      <c r="S54" s="59">
        <v>83994.462</v>
      </c>
      <c r="T54" s="59">
        <v>101978.295</v>
      </c>
      <c r="U54" s="59">
        <f t="shared" si="0"/>
        <v>9891084.693</v>
      </c>
    </row>
    <row r="55" spans="1:21" s="51" customFormat="1" ht="11.5" x14ac:dyDescent="0.25">
      <c r="A55" s="51">
        <f>'FY2016 RPDC '!A56</f>
        <v>50</v>
      </c>
      <c r="B55" s="51">
        <f>'FY2016 RPDC '!B56</f>
        <v>1071</v>
      </c>
      <c r="C55" s="51">
        <f>'FY2016 RPDC '!C56</f>
        <v>1071</v>
      </c>
      <c r="D55" s="56" t="str">
        <f>'FY2016 RPDC '!D56</f>
        <v>CENTERVILLE</v>
      </c>
      <c r="E55" s="57">
        <f>'FY2016 RPDC '!E56</f>
        <v>1370</v>
      </c>
      <c r="F55" s="58">
        <f>'FY2016 RPDC '!F56</f>
        <v>6425</v>
      </c>
      <c r="G55" s="59">
        <f>'FY2016 RPDC '!G56</f>
        <v>8802250</v>
      </c>
      <c r="H55" s="58">
        <f>'FY2016 RPDC '!H56</f>
        <v>0</v>
      </c>
      <c r="I55" s="59">
        <f>'FY2016 RPDC '!I56</f>
        <v>8802250</v>
      </c>
      <c r="J55" s="59">
        <v>-283785.60000000003</v>
      </c>
      <c r="K55" s="59">
        <v>-23072</v>
      </c>
      <c r="L55" s="59">
        <v>403760</v>
      </c>
      <c r="M55" s="59">
        <v>23072</v>
      </c>
      <c r="N55" s="59">
        <v>116917.36</v>
      </c>
      <c r="O55" s="59">
        <v>0</v>
      </c>
      <c r="P55" s="59">
        <v>10151.68</v>
      </c>
      <c r="Q55" s="59">
        <v>463747.2</v>
      </c>
      <c r="R55" s="59">
        <v>834187.05300000007</v>
      </c>
      <c r="S55" s="59">
        <v>96219.543000000005</v>
      </c>
      <c r="T55" s="59">
        <v>95575.41</v>
      </c>
      <c r="U55" s="59">
        <f t="shared" si="0"/>
        <v>10539022.645999998</v>
      </c>
    </row>
    <row r="56" spans="1:21" s="51" customFormat="1" ht="11.5" x14ac:dyDescent="0.25">
      <c r="A56" s="51">
        <f>'FY2016 RPDC '!A57</f>
        <v>51</v>
      </c>
      <c r="B56" s="51">
        <f>'FY2016 RPDC '!B57</f>
        <v>1080</v>
      </c>
      <c r="C56" s="51">
        <f>'FY2016 RPDC '!C57</f>
        <v>1080</v>
      </c>
      <c r="D56" s="60" t="str">
        <f>'FY2016 RPDC '!D57</f>
        <v>CENTRAL</v>
      </c>
      <c r="E56" s="61">
        <f>'FY2016 RPDC '!E57</f>
        <v>467.1</v>
      </c>
      <c r="F56" s="62">
        <f>'FY2016 RPDC '!F57</f>
        <v>6366</v>
      </c>
      <c r="G56" s="63">
        <f>'FY2016 RPDC '!G57</f>
        <v>2973559</v>
      </c>
      <c r="H56" s="62">
        <f>'FY2016 RPDC '!H57</f>
        <v>0</v>
      </c>
      <c r="I56" s="63">
        <f>'FY2016 RPDC '!I57</f>
        <v>2973559</v>
      </c>
      <c r="J56" s="63">
        <v>-324555</v>
      </c>
      <c r="K56" s="63">
        <v>-334950</v>
      </c>
      <c r="L56" s="63">
        <v>1507275</v>
      </c>
      <c r="M56" s="63">
        <v>86625</v>
      </c>
      <c r="N56" s="63">
        <v>117983.25</v>
      </c>
      <c r="O56" s="63">
        <v>0</v>
      </c>
      <c r="P56" s="63">
        <v>55902</v>
      </c>
      <c r="Q56" s="63">
        <v>0</v>
      </c>
      <c r="R56" s="63">
        <v>2119676.29</v>
      </c>
      <c r="S56" s="63">
        <v>253621.19</v>
      </c>
      <c r="T56" s="63">
        <v>249389.08</v>
      </c>
      <c r="U56" s="63">
        <f t="shared" si="0"/>
        <v>6704525.8100000005</v>
      </c>
    </row>
    <row r="57" spans="1:21" s="51" customFormat="1" ht="11.5" x14ac:dyDescent="0.25">
      <c r="A57" s="51">
        <f>'FY2016 RPDC '!A58</f>
        <v>52</v>
      </c>
      <c r="B57" s="51">
        <f>'FY2016 RPDC '!B58</f>
        <v>1089</v>
      </c>
      <c r="C57" s="51">
        <f>'FY2016 RPDC '!C58</f>
        <v>1089</v>
      </c>
      <c r="D57" s="56" t="str">
        <f>'FY2016 RPDC '!D58</f>
        <v>CENTRAL CITY</v>
      </c>
      <c r="E57" s="57">
        <f>'FY2016 RPDC '!E58</f>
        <v>479.3</v>
      </c>
      <c r="F57" s="58">
        <f>'FY2016 RPDC '!F58</f>
        <v>6427</v>
      </c>
      <c r="G57" s="59">
        <f>'FY2016 RPDC '!G58</f>
        <v>3080461</v>
      </c>
      <c r="H57" s="58">
        <f>'FY2016 RPDC '!H58</f>
        <v>0</v>
      </c>
      <c r="I57" s="59">
        <f>'FY2016 RPDC '!I58</f>
        <v>3080461</v>
      </c>
      <c r="J57" s="59">
        <v>-4309272.8</v>
      </c>
      <c r="K57" s="59">
        <v>-542192</v>
      </c>
      <c r="L57" s="59">
        <v>2871310.4</v>
      </c>
      <c r="M57" s="59">
        <v>553728</v>
      </c>
      <c r="N57" s="59">
        <v>282401.28000000003</v>
      </c>
      <c r="O57" s="59">
        <v>0</v>
      </c>
      <c r="P57" s="59">
        <v>279171.20000000001</v>
      </c>
      <c r="Q57" s="59">
        <v>1436232</v>
      </c>
      <c r="R57" s="59">
        <v>8506672.0800000001</v>
      </c>
      <c r="S57" s="59">
        <v>1010215.44</v>
      </c>
      <c r="T57" s="59">
        <v>1102801.02</v>
      </c>
      <c r="U57" s="59">
        <f t="shared" si="0"/>
        <v>14271527.619999999</v>
      </c>
    </row>
    <row r="58" spans="1:21" s="51" customFormat="1" ht="11.5" x14ac:dyDescent="0.25">
      <c r="A58" s="51">
        <f>'FY2016 RPDC '!A59</f>
        <v>53</v>
      </c>
      <c r="B58" s="51">
        <f>'FY2016 RPDC '!B59</f>
        <v>1082</v>
      </c>
      <c r="C58" s="51">
        <f>'FY2016 RPDC '!C59</f>
        <v>1082</v>
      </c>
      <c r="D58" s="56" t="str">
        <f>'FY2016 RPDC '!D59</f>
        <v>CENTRAL CLINTON</v>
      </c>
      <c r="E58" s="57">
        <f>'FY2016 RPDC '!E59</f>
        <v>1477.6</v>
      </c>
      <c r="F58" s="58">
        <f>'FY2016 RPDC '!F59</f>
        <v>6366</v>
      </c>
      <c r="G58" s="59">
        <f>'FY2016 RPDC '!G59</f>
        <v>9406402</v>
      </c>
      <c r="H58" s="58">
        <f>'FY2016 RPDC '!H59</f>
        <v>0</v>
      </c>
      <c r="I58" s="59">
        <f>'FY2016 RPDC '!I59</f>
        <v>9406402</v>
      </c>
      <c r="J58" s="59">
        <v>-170732.80000000002</v>
      </c>
      <c r="K58" s="59">
        <v>-23072</v>
      </c>
      <c r="L58" s="59">
        <v>674856</v>
      </c>
      <c r="M58" s="59">
        <v>57680</v>
      </c>
      <c r="N58" s="59">
        <v>19784.240000000002</v>
      </c>
      <c r="O58" s="59">
        <v>0</v>
      </c>
      <c r="P58" s="59">
        <v>2537.92</v>
      </c>
      <c r="Q58" s="59">
        <v>380688</v>
      </c>
      <c r="R58" s="59">
        <v>639295.33799999999</v>
      </c>
      <c r="S58" s="59">
        <v>70665.87000000001</v>
      </c>
      <c r="T58" s="59">
        <v>72161.100000000006</v>
      </c>
      <c r="U58" s="59">
        <f t="shared" si="0"/>
        <v>11130265.667999998</v>
      </c>
    </row>
    <row r="59" spans="1:21" s="51" customFormat="1" ht="11.5" x14ac:dyDescent="0.25">
      <c r="A59" s="51">
        <f>'FY2016 RPDC '!A60</f>
        <v>54</v>
      </c>
      <c r="B59" s="51">
        <f>'FY2016 RPDC '!B60</f>
        <v>1093</v>
      </c>
      <c r="C59" s="51">
        <f>'FY2016 RPDC '!C60</f>
        <v>1093</v>
      </c>
      <c r="D59" s="56" t="str">
        <f>'FY2016 RPDC '!D60</f>
        <v>CENTRAL DECATUR</v>
      </c>
      <c r="E59" s="57">
        <f>'FY2016 RPDC '!E60</f>
        <v>682.4</v>
      </c>
      <c r="F59" s="58">
        <f>'FY2016 RPDC '!F60</f>
        <v>6366</v>
      </c>
      <c r="G59" s="59">
        <f>'FY2016 RPDC '!G60</f>
        <v>4344158</v>
      </c>
      <c r="H59" s="58">
        <f>'FY2016 RPDC '!H60</f>
        <v>0</v>
      </c>
      <c r="I59" s="59">
        <f>'FY2016 RPDC '!I60</f>
        <v>4344158</v>
      </c>
      <c r="J59" s="59">
        <v>-299507.8</v>
      </c>
      <c r="K59" s="59">
        <v>-46616</v>
      </c>
      <c r="L59" s="59">
        <v>285523</v>
      </c>
      <c r="M59" s="59">
        <v>29135</v>
      </c>
      <c r="N59" s="59">
        <v>40264.57</v>
      </c>
      <c r="O59" s="59">
        <v>186464</v>
      </c>
      <c r="P59" s="59">
        <v>3845.82</v>
      </c>
      <c r="Q59" s="59">
        <v>255222.59999999998</v>
      </c>
      <c r="R59" s="59">
        <v>757195</v>
      </c>
      <c r="S59" s="59">
        <v>86982.3</v>
      </c>
      <c r="T59" s="59">
        <v>91487.42</v>
      </c>
      <c r="U59" s="59">
        <f t="shared" si="0"/>
        <v>5734153.9100000001</v>
      </c>
    </row>
    <row r="60" spans="1:21" s="51" customFormat="1" ht="11.5" x14ac:dyDescent="0.25">
      <c r="A60" s="51">
        <f>'FY2016 RPDC '!A61</f>
        <v>55</v>
      </c>
      <c r="B60" s="51">
        <f>'FY2016 RPDC '!B61</f>
        <v>1079</v>
      </c>
      <c r="C60" s="51">
        <f>'FY2016 RPDC '!C61</f>
        <v>1079</v>
      </c>
      <c r="D60" s="56" t="str">
        <f>'FY2016 RPDC '!D61</f>
        <v>CENTRAL LEE</v>
      </c>
      <c r="E60" s="57">
        <f>'FY2016 RPDC '!E61</f>
        <v>802.8</v>
      </c>
      <c r="F60" s="58">
        <f>'FY2016 RPDC '!F61</f>
        <v>6366</v>
      </c>
      <c r="G60" s="59">
        <f>'FY2016 RPDC '!G61</f>
        <v>5110625</v>
      </c>
      <c r="H60" s="58">
        <f>'FY2016 RPDC '!H61</f>
        <v>36683</v>
      </c>
      <c r="I60" s="59">
        <f>'FY2016 RPDC '!I61</f>
        <v>5147308</v>
      </c>
      <c r="J60" s="59">
        <v>-305704</v>
      </c>
      <c r="K60" s="59">
        <v>-57680</v>
      </c>
      <c r="L60" s="59">
        <v>208801.6</v>
      </c>
      <c r="M60" s="59">
        <v>5768</v>
      </c>
      <c r="N60" s="59">
        <v>54392.24</v>
      </c>
      <c r="O60" s="59">
        <v>0</v>
      </c>
      <c r="P60" s="59">
        <v>0</v>
      </c>
      <c r="Q60" s="59">
        <v>83059.199999999997</v>
      </c>
      <c r="R60" s="59">
        <v>271881.25800000003</v>
      </c>
      <c r="S60" s="59">
        <v>27713.554000000004</v>
      </c>
      <c r="T60" s="59">
        <v>26849.328000000001</v>
      </c>
      <c r="U60" s="59">
        <f t="shared" si="0"/>
        <v>5462389.1799999997</v>
      </c>
    </row>
    <row r="61" spans="1:21" s="51" customFormat="1" ht="11.5" x14ac:dyDescent="0.25">
      <c r="A61" s="51">
        <f>'FY2016 RPDC '!A62</f>
        <v>56</v>
      </c>
      <c r="B61" s="51">
        <f>'FY2016 RPDC '!B62</f>
        <v>1095</v>
      </c>
      <c r="C61" s="51">
        <f>'FY2016 RPDC '!C62</f>
        <v>1095</v>
      </c>
      <c r="D61" s="60" t="str">
        <f>'FY2016 RPDC '!D62</f>
        <v>CENTRAL LYON</v>
      </c>
      <c r="E61" s="61">
        <f>'FY2016 RPDC '!E62</f>
        <v>688.8</v>
      </c>
      <c r="F61" s="62">
        <f>'FY2016 RPDC '!F62</f>
        <v>6366</v>
      </c>
      <c r="G61" s="63">
        <f>'FY2016 RPDC '!G62</f>
        <v>4384901</v>
      </c>
      <c r="H61" s="62">
        <f>'FY2016 RPDC '!H62</f>
        <v>0</v>
      </c>
      <c r="I61" s="63">
        <f>'FY2016 RPDC '!I62</f>
        <v>4384901</v>
      </c>
      <c r="J61" s="63">
        <v>-430763.10000000003</v>
      </c>
      <c r="K61" s="63">
        <v>-11658</v>
      </c>
      <c r="L61" s="63">
        <v>169041</v>
      </c>
      <c r="M61" s="63">
        <v>17487</v>
      </c>
      <c r="N61" s="63">
        <v>14339.34</v>
      </c>
      <c r="O61" s="63">
        <v>0</v>
      </c>
      <c r="P61" s="63">
        <v>0</v>
      </c>
      <c r="Q61" s="63">
        <v>143393.4</v>
      </c>
      <c r="R61" s="63">
        <v>252108.84600000002</v>
      </c>
      <c r="S61" s="63">
        <v>24116.499</v>
      </c>
      <c r="T61" s="63">
        <v>27745.839000000004</v>
      </c>
      <c r="U61" s="63">
        <f t="shared" si="0"/>
        <v>4590711.8239999991</v>
      </c>
    </row>
    <row r="62" spans="1:21" s="51" customFormat="1" ht="11.5" x14ac:dyDescent="0.25">
      <c r="A62" s="51">
        <f>'FY2016 RPDC '!A63</f>
        <v>57</v>
      </c>
      <c r="B62" s="51">
        <f>'FY2016 RPDC '!B63</f>
        <v>4772</v>
      </c>
      <c r="C62" s="51">
        <f>'FY2016 RPDC '!C63</f>
        <v>4772</v>
      </c>
      <c r="D62" s="56" t="str">
        <f>'FY2016 RPDC '!D63</f>
        <v>CENTRAL SPRINGS</v>
      </c>
      <c r="E62" s="57">
        <f>'FY2016 RPDC '!E63</f>
        <v>843.6</v>
      </c>
      <c r="F62" s="58">
        <f>'FY2016 RPDC '!F63</f>
        <v>6392</v>
      </c>
      <c r="G62" s="59">
        <f>'FY2016 RPDC '!G63</f>
        <v>5392291</v>
      </c>
      <c r="H62" s="58">
        <f>'FY2016 RPDC '!H63</f>
        <v>0</v>
      </c>
      <c r="I62" s="59">
        <f>'FY2016 RPDC '!I63</f>
        <v>5392291</v>
      </c>
      <c r="J62" s="59">
        <v>-409528</v>
      </c>
      <c r="K62" s="59">
        <v>-40376</v>
      </c>
      <c r="L62" s="59">
        <v>213992.80000000002</v>
      </c>
      <c r="M62" s="59">
        <v>40376</v>
      </c>
      <c r="N62" s="59">
        <v>5133.5200000000004</v>
      </c>
      <c r="O62" s="59">
        <v>0</v>
      </c>
      <c r="P62" s="59">
        <v>0</v>
      </c>
      <c r="Q62" s="59">
        <v>0</v>
      </c>
      <c r="R62" s="59">
        <v>778671.85600000003</v>
      </c>
      <c r="S62" s="59">
        <v>83711.635999999999</v>
      </c>
      <c r="T62" s="59">
        <v>77048.78</v>
      </c>
      <c r="U62" s="59">
        <f t="shared" si="0"/>
        <v>6141321.5919999992</v>
      </c>
    </row>
    <row r="63" spans="1:21" s="51" customFormat="1" ht="11.5" x14ac:dyDescent="0.25">
      <c r="A63" s="51">
        <f>'FY2016 RPDC '!A64</f>
        <v>58</v>
      </c>
      <c r="B63" s="51">
        <f>'FY2016 RPDC '!B64</f>
        <v>1107</v>
      </c>
      <c r="C63" s="51">
        <f>'FY2016 RPDC '!C64</f>
        <v>1107</v>
      </c>
      <c r="D63" s="56" t="str">
        <f>'FY2016 RPDC '!D64</f>
        <v>CHARITON</v>
      </c>
      <c r="E63" s="57">
        <f>'FY2016 RPDC '!E64</f>
        <v>1343.6</v>
      </c>
      <c r="F63" s="58">
        <f>'FY2016 RPDC '!F64</f>
        <v>6366</v>
      </c>
      <c r="G63" s="59">
        <f>'FY2016 RPDC '!G64</f>
        <v>8553358</v>
      </c>
      <c r="H63" s="58">
        <f>'FY2016 RPDC '!H64</f>
        <v>0</v>
      </c>
      <c r="I63" s="59">
        <f>'FY2016 RPDC '!I64</f>
        <v>8553358</v>
      </c>
      <c r="J63" s="59">
        <v>-153428.80000000002</v>
      </c>
      <c r="K63" s="59">
        <v>-23072</v>
      </c>
      <c r="L63" s="59">
        <v>306280.8</v>
      </c>
      <c r="M63" s="59">
        <v>5768</v>
      </c>
      <c r="N63" s="59">
        <v>4902.8</v>
      </c>
      <c r="O63" s="59">
        <v>77868</v>
      </c>
      <c r="P63" s="59">
        <v>0</v>
      </c>
      <c r="Q63" s="59">
        <v>79598.400000000009</v>
      </c>
      <c r="R63" s="59">
        <v>352019.25</v>
      </c>
      <c r="S63" s="59">
        <v>35829</v>
      </c>
      <c r="T63" s="59">
        <v>47891.25</v>
      </c>
      <c r="U63" s="59">
        <f t="shared" si="0"/>
        <v>9287014.7000000011</v>
      </c>
    </row>
    <row r="64" spans="1:21" s="51" customFormat="1" ht="11.5" x14ac:dyDescent="0.25">
      <c r="A64" s="51">
        <f>'FY2016 RPDC '!A65</f>
        <v>59</v>
      </c>
      <c r="B64" s="51">
        <f>'FY2016 RPDC '!B65</f>
        <v>1116</v>
      </c>
      <c r="C64" s="51">
        <f>'FY2016 RPDC '!C65</f>
        <v>1116</v>
      </c>
      <c r="D64" s="56" t="str">
        <f>'FY2016 RPDC '!D65</f>
        <v>CHARLES CITY</v>
      </c>
      <c r="E64" s="57">
        <f>'FY2016 RPDC '!E65</f>
        <v>1589.3</v>
      </c>
      <c r="F64" s="58">
        <f>'FY2016 RPDC '!F65</f>
        <v>6426</v>
      </c>
      <c r="G64" s="59">
        <f>'FY2016 RPDC '!G65</f>
        <v>10212842</v>
      </c>
      <c r="H64" s="58">
        <f>'FY2016 RPDC '!H65</f>
        <v>0</v>
      </c>
      <c r="I64" s="59">
        <f>'FY2016 RPDC '!I65</f>
        <v>10212842</v>
      </c>
      <c r="J64" s="59">
        <v>-318393.60000000003</v>
      </c>
      <c r="K64" s="59">
        <v>-17304</v>
      </c>
      <c r="L64" s="59">
        <v>1130528</v>
      </c>
      <c r="M64" s="59">
        <v>5768</v>
      </c>
      <c r="N64" s="59">
        <v>36338.400000000001</v>
      </c>
      <c r="O64" s="59">
        <v>0</v>
      </c>
      <c r="P64" s="59">
        <v>0</v>
      </c>
      <c r="Q64" s="59">
        <v>0</v>
      </c>
      <c r="R64" s="59">
        <v>466188.84600000002</v>
      </c>
      <c r="S64" s="59">
        <v>60934.835999999996</v>
      </c>
      <c r="T64" s="59">
        <v>49898.623</v>
      </c>
      <c r="U64" s="59">
        <f t="shared" si="0"/>
        <v>11626801.105</v>
      </c>
    </row>
    <row r="65" spans="1:21" s="51" customFormat="1" ht="11.5" x14ac:dyDescent="0.25">
      <c r="A65" s="51">
        <f>'FY2016 RPDC '!A66</f>
        <v>60</v>
      </c>
      <c r="B65" s="51">
        <f>'FY2016 RPDC '!B66</f>
        <v>1134</v>
      </c>
      <c r="C65" s="51">
        <f>'FY2016 RPDC '!C66</f>
        <v>1134</v>
      </c>
      <c r="D65" s="56" t="str">
        <f>'FY2016 RPDC '!D66</f>
        <v>CHARTER OAK-UTE</v>
      </c>
      <c r="E65" s="57">
        <f>'FY2016 RPDC '!E66</f>
        <v>293.60000000000002</v>
      </c>
      <c r="F65" s="58">
        <f>'FY2016 RPDC '!F66</f>
        <v>6383</v>
      </c>
      <c r="G65" s="59">
        <f>'FY2016 RPDC '!G66</f>
        <v>1874049</v>
      </c>
      <c r="H65" s="58">
        <f>'FY2016 RPDC '!H66</f>
        <v>14282</v>
      </c>
      <c r="I65" s="59">
        <f>'FY2016 RPDC '!I66</f>
        <v>1888331</v>
      </c>
      <c r="J65" s="59">
        <v>-449904</v>
      </c>
      <c r="K65" s="59">
        <v>-74984</v>
      </c>
      <c r="L65" s="59">
        <v>57680</v>
      </c>
      <c r="M65" s="59">
        <v>11536</v>
      </c>
      <c r="N65" s="59">
        <v>173.04</v>
      </c>
      <c r="O65" s="59">
        <v>79713.759999999995</v>
      </c>
      <c r="P65" s="59">
        <v>0</v>
      </c>
      <c r="Q65" s="59">
        <v>0</v>
      </c>
      <c r="R65" s="59">
        <v>332605.44</v>
      </c>
      <c r="S65" s="59">
        <v>38423.808000000005</v>
      </c>
      <c r="T65" s="59">
        <v>34428.672000000006</v>
      </c>
      <c r="U65" s="59">
        <f t="shared" si="0"/>
        <v>1918003.72</v>
      </c>
    </row>
    <row r="66" spans="1:21" s="51" customFormat="1" ht="11.5" x14ac:dyDescent="0.25">
      <c r="A66" s="51">
        <f>'FY2016 RPDC '!A67</f>
        <v>61</v>
      </c>
      <c r="B66" s="51">
        <f>'FY2016 RPDC '!B67</f>
        <v>1152</v>
      </c>
      <c r="C66" s="51">
        <f>'FY2016 RPDC '!C67</f>
        <v>1152</v>
      </c>
      <c r="D66" s="60" t="str">
        <f>'FY2016 RPDC '!D67</f>
        <v>CHEROKEE</v>
      </c>
      <c r="E66" s="61">
        <f>'FY2016 RPDC '!E67</f>
        <v>975.1</v>
      </c>
      <c r="F66" s="62">
        <f>'FY2016 RPDC '!F67</f>
        <v>6417</v>
      </c>
      <c r="G66" s="63">
        <f>'FY2016 RPDC '!G67</f>
        <v>6257217</v>
      </c>
      <c r="H66" s="62">
        <f>'FY2016 RPDC '!H67</f>
        <v>0</v>
      </c>
      <c r="I66" s="63">
        <f>'FY2016 RPDC '!I67</f>
        <v>6257217</v>
      </c>
      <c r="J66" s="63">
        <v>-314356</v>
      </c>
      <c r="K66" s="63">
        <v>-51912</v>
      </c>
      <c r="L66" s="63">
        <v>213416</v>
      </c>
      <c r="M66" s="63">
        <v>0</v>
      </c>
      <c r="N66" s="63">
        <v>6460.1600000000008</v>
      </c>
      <c r="O66" s="63">
        <v>0</v>
      </c>
      <c r="P66" s="63">
        <v>91365.119999999995</v>
      </c>
      <c r="Q66" s="63">
        <v>162657.60000000001</v>
      </c>
      <c r="R66" s="63">
        <v>739841.95000000007</v>
      </c>
      <c r="S66" s="63">
        <v>78287.825000000012</v>
      </c>
      <c r="T66" s="63">
        <v>103903.22499999999</v>
      </c>
      <c r="U66" s="63">
        <f t="shared" si="0"/>
        <v>7286880.8799999999</v>
      </c>
    </row>
    <row r="67" spans="1:21" s="51" customFormat="1" ht="11.5" x14ac:dyDescent="0.25">
      <c r="A67" s="51">
        <f>'FY2016 RPDC '!A68</f>
        <v>62</v>
      </c>
      <c r="B67" s="51">
        <f>'FY2016 RPDC '!B68</f>
        <v>1197</v>
      </c>
      <c r="C67" s="51">
        <f>'FY2016 RPDC '!C68</f>
        <v>1197</v>
      </c>
      <c r="D67" s="56" t="str">
        <f>'FY2016 RPDC '!D68</f>
        <v>CLARINDA</v>
      </c>
      <c r="E67" s="57">
        <f>'FY2016 RPDC '!E68</f>
        <v>938.7</v>
      </c>
      <c r="F67" s="58">
        <f>'FY2016 RPDC '!F68</f>
        <v>6366</v>
      </c>
      <c r="G67" s="59">
        <f>'FY2016 RPDC '!G68</f>
        <v>5975764</v>
      </c>
      <c r="H67" s="58">
        <f>'FY2016 RPDC '!H68</f>
        <v>0</v>
      </c>
      <c r="I67" s="59">
        <f>'FY2016 RPDC '!I68</f>
        <v>5975764</v>
      </c>
      <c r="J67" s="59">
        <v>-151528</v>
      </c>
      <c r="K67" s="59">
        <v>-81592</v>
      </c>
      <c r="L67" s="59">
        <v>189992.80000000002</v>
      </c>
      <c r="M67" s="59">
        <v>34968</v>
      </c>
      <c r="N67" s="59">
        <v>119474</v>
      </c>
      <c r="O67" s="59">
        <v>0</v>
      </c>
      <c r="P67" s="59">
        <v>44875.6</v>
      </c>
      <c r="Q67" s="59">
        <v>0</v>
      </c>
      <c r="R67" s="59">
        <v>789662.41300000006</v>
      </c>
      <c r="S67" s="59">
        <v>93932.678</v>
      </c>
      <c r="T67" s="59">
        <v>91143.702999999994</v>
      </c>
      <c r="U67" s="59">
        <f t="shared" si="0"/>
        <v>7106693.1939999992</v>
      </c>
    </row>
    <row r="68" spans="1:21" s="51" customFormat="1" ht="11.5" x14ac:dyDescent="0.25">
      <c r="A68" s="51">
        <f>'FY2016 RPDC '!A69</f>
        <v>63</v>
      </c>
      <c r="B68" s="51">
        <f>'FY2016 RPDC '!B69</f>
        <v>1206</v>
      </c>
      <c r="C68" s="51">
        <f>'FY2016 RPDC '!C69</f>
        <v>1206</v>
      </c>
      <c r="D68" s="56" t="str">
        <f>'FY2016 RPDC '!D69</f>
        <v>CLARION-GOLDFIELD-DOWS</v>
      </c>
      <c r="E68" s="57">
        <f>'FY2016 RPDC '!E69</f>
        <v>944.9</v>
      </c>
      <c r="F68" s="58">
        <f>'FY2016 RPDC '!F69</f>
        <v>6401</v>
      </c>
      <c r="G68" s="59">
        <f>'FY2016 RPDC '!G69</f>
        <v>6048305</v>
      </c>
      <c r="H68" s="58">
        <f>'FY2016 RPDC '!H69</f>
        <v>0</v>
      </c>
      <c r="I68" s="59">
        <f>'FY2016 RPDC '!I69</f>
        <v>6048305</v>
      </c>
      <c r="J68" s="59">
        <v>-190905</v>
      </c>
      <c r="K68" s="59">
        <v>-11570</v>
      </c>
      <c r="L68" s="59">
        <v>175864</v>
      </c>
      <c r="M68" s="59">
        <v>23140</v>
      </c>
      <c r="N68" s="59">
        <v>27652.300000000003</v>
      </c>
      <c r="O68" s="59">
        <v>74510.8</v>
      </c>
      <c r="P68" s="59">
        <v>0</v>
      </c>
      <c r="Q68" s="59">
        <v>0</v>
      </c>
      <c r="R68" s="59">
        <v>181628.856</v>
      </c>
      <c r="S68" s="59">
        <v>18792.522000000001</v>
      </c>
      <c r="T68" s="59">
        <v>20614.475999999999</v>
      </c>
      <c r="U68" s="59">
        <f t="shared" si="0"/>
        <v>6368032.953999999</v>
      </c>
    </row>
    <row r="69" spans="1:21" s="51" customFormat="1" ht="11.5" x14ac:dyDescent="0.25">
      <c r="A69" s="51">
        <f>'FY2016 RPDC '!A70</f>
        <v>64</v>
      </c>
      <c r="B69" s="51">
        <f>'FY2016 RPDC '!B70</f>
        <v>1211</v>
      </c>
      <c r="C69" s="51">
        <f>'FY2016 RPDC '!C70</f>
        <v>1211</v>
      </c>
      <c r="D69" s="56" t="str">
        <f>'FY2016 RPDC '!D70</f>
        <v>CLARKE</v>
      </c>
      <c r="E69" s="57">
        <f>'FY2016 RPDC '!E70</f>
        <v>1448.1</v>
      </c>
      <c r="F69" s="58">
        <f>'FY2016 RPDC '!F70</f>
        <v>6366</v>
      </c>
      <c r="G69" s="59">
        <f>'FY2016 RPDC '!G70</f>
        <v>9218605</v>
      </c>
      <c r="H69" s="58">
        <f>'FY2016 RPDC '!H70</f>
        <v>0</v>
      </c>
      <c r="I69" s="59">
        <f>'FY2016 RPDC '!I70</f>
        <v>9218605</v>
      </c>
      <c r="J69" s="59">
        <v>-141983.6</v>
      </c>
      <c r="K69" s="59">
        <v>-11638</v>
      </c>
      <c r="L69" s="59">
        <v>290950</v>
      </c>
      <c r="M69" s="59">
        <v>11638</v>
      </c>
      <c r="N69" s="59">
        <v>146464.23000000001</v>
      </c>
      <c r="O69" s="59">
        <v>0</v>
      </c>
      <c r="P69" s="59">
        <v>16642.34</v>
      </c>
      <c r="Q69" s="59">
        <v>157113</v>
      </c>
      <c r="R69" s="59">
        <v>510834.16800000001</v>
      </c>
      <c r="S69" s="59">
        <v>57380.219999999994</v>
      </c>
      <c r="T69" s="59">
        <v>61155.498</v>
      </c>
      <c r="U69" s="59">
        <f t="shared" si="0"/>
        <v>10317160.856000001</v>
      </c>
    </row>
    <row r="70" spans="1:21" s="51" customFormat="1" ht="11.5" x14ac:dyDescent="0.25">
      <c r="A70" s="51">
        <f>'FY2016 RPDC '!A71</f>
        <v>65</v>
      </c>
      <c r="B70" s="51">
        <f>'FY2016 RPDC '!B71</f>
        <v>1215</v>
      </c>
      <c r="C70" s="51">
        <f>'FY2016 RPDC '!C71</f>
        <v>1215</v>
      </c>
      <c r="D70" s="56" t="str">
        <f>'FY2016 RPDC '!D71</f>
        <v>CLARKSVILLE</v>
      </c>
      <c r="E70" s="57">
        <f>'FY2016 RPDC '!E71</f>
        <v>340.8</v>
      </c>
      <c r="F70" s="58">
        <f>'FY2016 RPDC '!F71</f>
        <v>6366</v>
      </c>
      <c r="G70" s="59">
        <f>'FY2016 RPDC '!G71</f>
        <v>2169533</v>
      </c>
      <c r="H70" s="58">
        <f>'FY2016 RPDC '!H71</f>
        <v>0</v>
      </c>
      <c r="I70" s="59">
        <f>'FY2016 RPDC '!I71</f>
        <v>2169533</v>
      </c>
      <c r="J70" s="59">
        <v>-248024</v>
      </c>
      <c r="K70" s="59">
        <v>-28840</v>
      </c>
      <c r="L70" s="59">
        <v>467208</v>
      </c>
      <c r="M70" s="59">
        <v>1020936</v>
      </c>
      <c r="N70" s="59">
        <v>22264.48</v>
      </c>
      <c r="O70" s="59">
        <v>0</v>
      </c>
      <c r="P70" s="59">
        <v>8882.7199999999993</v>
      </c>
      <c r="Q70" s="59">
        <v>0</v>
      </c>
      <c r="R70" s="59">
        <v>474249.16</v>
      </c>
      <c r="S70" s="59">
        <v>43173.163999999997</v>
      </c>
      <c r="T70" s="59">
        <v>51209.77</v>
      </c>
      <c r="U70" s="59">
        <f t="shared" si="0"/>
        <v>3980592.2940000002</v>
      </c>
    </row>
    <row r="71" spans="1:21" s="51" customFormat="1" ht="11.5" x14ac:dyDescent="0.25">
      <c r="A71" s="51">
        <f>'FY2016 RPDC '!A72</f>
        <v>66</v>
      </c>
      <c r="B71" s="51">
        <f>'FY2016 RPDC '!B72</f>
        <v>1218</v>
      </c>
      <c r="C71" s="51">
        <f>'FY2016 RPDC '!C72</f>
        <v>1218</v>
      </c>
      <c r="D71" s="60" t="str">
        <f>'FY2016 RPDC '!D72</f>
        <v>CLAY CENTRAL-EVERLY</v>
      </c>
      <c r="E71" s="61">
        <f>'FY2016 RPDC '!E72</f>
        <v>371</v>
      </c>
      <c r="F71" s="62">
        <f>'FY2016 RPDC '!F72</f>
        <v>6494</v>
      </c>
      <c r="G71" s="63">
        <f>'FY2016 RPDC '!G72</f>
        <v>2409274</v>
      </c>
      <c r="H71" s="62">
        <f>'FY2016 RPDC '!H72</f>
        <v>0</v>
      </c>
      <c r="I71" s="63">
        <f>'FY2016 RPDC '!I72</f>
        <v>2409274</v>
      </c>
      <c r="J71" s="63">
        <v>-202370</v>
      </c>
      <c r="K71" s="63">
        <v>-69384</v>
      </c>
      <c r="L71" s="63">
        <v>254408</v>
      </c>
      <c r="M71" s="63">
        <v>312228</v>
      </c>
      <c r="N71" s="63">
        <v>54061.7</v>
      </c>
      <c r="O71" s="63">
        <v>184098.88</v>
      </c>
      <c r="P71" s="63">
        <v>81410.559999999998</v>
      </c>
      <c r="Q71" s="63">
        <v>0</v>
      </c>
      <c r="R71" s="63">
        <v>453003.66000000003</v>
      </c>
      <c r="S71" s="63">
        <v>52394.858</v>
      </c>
      <c r="T71" s="63">
        <v>56004.026000000005</v>
      </c>
      <c r="U71" s="63">
        <f t="shared" si="0"/>
        <v>3585129.6840000004</v>
      </c>
    </row>
    <row r="72" spans="1:21" s="51" customFormat="1" ht="11.5" x14ac:dyDescent="0.25">
      <c r="A72" s="51">
        <f>'FY2016 RPDC '!A73</f>
        <v>67</v>
      </c>
      <c r="B72" s="51">
        <f>'FY2016 RPDC '!B73</f>
        <v>2763</v>
      </c>
      <c r="C72" s="51">
        <f>'FY2016 RPDC '!C73</f>
        <v>2763</v>
      </c>
      <c r="D72" s="56" t="str">
        <f>'FY2016 RPDC '!D73</f>
        <v>CLAYTON RIDGE</v>
      </c>
      <c r="E72" s="57">
        <f>'FY2016 RPDC '!E73</f>
        <v>621.1</v>
      </c>
      <c r="F72" s="58">
        <f>'FY2016 RPDC '!F73</f>
        <v>6458</v>
      </c>
      <c r="G72" s="59">
        <f>'FY2016 RPDC '!G73</f>
        <v>4011064</v>
      </c>
      <c r="H72" s="58">
        <f>'FY2016 RPDC '!H73</f>
        <v>0</v>
      </c>
      <c r="I72" s="59">
        <f>'FY2016 RPDC '!I73</f>
        <v>4011064</v>
      </c>
      <c r="J72" s="59">
        <v>-470668.79999999999</v>
      </c>
      <c r="K72" s="59">
        <v>-40376</v>
      </c>
      <c r="L72" s="59">
        <v>230720</v>
      </c>
      <c r="M72" s="59">
        <v>40376</v>
      </c>
      <c r="N72" s="59">
        <v>106996.40000000001</v>
      </c>
      <c r="O72" s="59">
        <v>0</v>
      </c>
      <c r="P72" s="59">
        <v>131971.84</v>
      </c>
      <c r="Q72" s="59">
        <v>263020.79999999999</v>
      </c>
      <c r="R72" s="59">
        <v>663327.36</v>
      </c>
      <c r="S72" s="59">
        <v>67414.248000000007</v>
      </c>
      <c r="T72" s="59">
        <v>87909.568000000014</v>
      </c>
      <c r="U72" s="59">
        <f t="shared" ref="U72:U135" si="1">SUM(I72:T72)</f>
        <v>5091755.4160000002</v>
      </c>
    </row>
    <row r="73" spans="1:21" s="51" customFormat="1" ht="11.5" x14ac:dyDescent="0.25">
      <c r="A73" s="51">
        <f>'FY2016 RPDC '!A74</f>
        <v>68</v>
      </c>
      <c r="B73" s="51">
        <f>'FY2016 RPDC '!B74</f>
        <v>1221</v>
      </c>
      <c r="C73" s="51">
        <f>'FY2016 RPDC '!C74</f>
        <v>1221</v>
      </c>
      <c r="D73" s="56" t="str">
        <f>'FY2016 RPDC '!D74</f>
        <v>CLEAR CREEK-AMANA</v>
      </c>
      <c r="E73" s="57">
        <f>'FY2016 RPDC '!E74</f>
        <v>1797.6</v>
      </c>
      <c r="F73" s="58">
        <f>'FY2016 RPDC '!F74</f>
        <v>6402</v>
      </c>
      <c r="G73" s="59">
        <f>'FY2016 RPDC '!G74</f>
        <v>11508235</v>
      </c>
      <c r="H73" s="58">
        <f>'FY2016 RPDC '!H74</f>
        <v>0</v>
      </c>
      <c r="I73" s="59">
        <f>'FY2016 RPDC '!I74</f>
        <v>11508235</v>
      </c>
      <c r="J73" s="59">
        <v>-161504</v>
      </c>
      <c r="K73" s="59">
        <v>-46144</v>
      </c>
      <c r="L73" s="59">
        <v>57680</v>
      </c>
      <c r="M73" s="59">
        <v>0</v>
      </c>
      <c r="N73" s="59">
        <v>6287.1200000000008</v>
      </c>
      <c r="O73" s="59">
        <v>0</v>
      </c>
      <c r="P73" s="59">
        <v>12689.6</v>
      </c>
      <c r="Q73" s="59">
        <v>55372.799999999996</v>
      </c>
      <c r="R73" s="59">
        <v>189439.53599999999</v>
      </c>
      <c r="S73" s="59">
        <v>19842.966</v>
      </c>
      <c r="T73" s="59">
        <v>23527.504000000001</v>
      </c>
      <c r="U73" s="59">
        <f t="shared" si="1"/>
        <v>11665426.526000001</v>
      </c>
    </row>
    <row r="74" spans="1:21" s="51" customFormat="1" ht="11.5" x14ac:dyDescent="0.25">
      <c r="A74" s="51">
        <f>'FY2016 RPDC '!A75</f>
        <v>69</v>
      </c>
      <c r="B74" s="51">
        <f>'FY2016 RPDC '!B75</f>
        <v>1233</v>
      </c>
      <c r="C74" s="51">
        <f>'FY2016 RPDC '!C75</f>
        <v>1233</v>
      </c>
      <c r="D74" s="56" t="str">
        <f>'FY2016 RPDC '!D75</f>
        <v>CLEAR LAKE</v>
      </c>
      <c r="E74" s="57">
        <f>'FY2016 RPDC '!E75</f>
        <v>1236.7</v>
      </c>
      <c r="F74" s="58">
        <f>'FY2016 RPDC '!F75</f>
        <v>6366</v>
      </c>
      <c r="G74" s="59">
        <f>'FY2016 RPDC '!G75</f>
        <v>7872832</v>
      </c>
      <c r="H74" s="58">
        <f>'FY2016 RPDC '!H75</f>
        <v>0</v>
      </c>
      <c r="I74" s="59">
        <f>'FY2016 RPDC '!I75</f>
        <v>7872832</v>
      </c>
      <c r="J74" s="59">
        <v>-342557.60000000003</v>
      </c>
      <c r="K74" s="59">
        <v>-23584</v>
      </c>
      <c r="L74" s="59">
        <v>123816</v>
      </c>
      <c r="M74" s="59">
        <v>0</v>
      </c>
      <c r="N74" s="59">
        <v>42156.4</v>
      </c>
      <c r="O74" s="59">
        <v>0</v>
      </c>
      <c r="P74" s="59">
        <v>2594.2400000000002</v>
      </c>
      <c r="Q74" s="59">
        <v>0</v>
      </c>
      <c r="R74" s="59">
        <v>218414.394</v>
      </c>
      <c r="S74" s="59">
        <v>23904.288</v>
      </c>
      <c r="T74" s="59">
        <v>21164.597999999998</v>
      </c>
      <c r="U74" s="59">
        <f t="shared" si="1"/>
        <v>7938740.3200000012</v>
      </c>
    </row>
    <row r="75" spans="1:21" s="51" customFormat="1" ht="11.5" x14ac:dyDescent="0.25">
      <c r="A75" s="51">
        <f>'FY2016 RPDC '!A76</f>
        <v>71</v>
      </c>
      <c r="B75" s="51">
        <f>'FY2016 RPDC '!B76</f>
        <v>1278</v>
      </c>
      <c r="C75" s="51">
        <f>'FY2016 RPDC '!C76</f>
        <v>1278</v>
      </c>
      <c r="D75" s="56" t="str">
        <f>'FY2016 RPDC '!D76</f>
        <v>CLINTON</v>
      </c>
      <c r="E75" s="57">
        <f>'FY2016 RPDC '!E76</f>
        <v>3859.5</v>
      </c>
      <c r="F75" s="58">
        <f>'FY2016 RPDC '!F76</f>
        <v>6412</v>
      </c>
      <c r="G75" s="59">
        <f>'FY2016 RPDC '!G76</f>
        <v>24747114</v>
      </c>
      <c r="H75" s="58">
        <f>'FY2016 RPDC '!H76</f>
        <v>0</v>
      </c>
      <c r="I75" s="59">
        <f>'FY2016 RPDC '!I76</f>
        <v>24747114</v>
      </c>
      <c r="J75" s="59">
        <v>-222680</v>
      </c>
      <c r="K75" s="59">
        <v>-11720</v>
      </c>
      <c r="L75" s="59">
        <v>87900</v>
      </c>
      <c r="M75" s="59">
        <v>35160</v>
      </c>
      <c r="N75" s="59">
        <v>15060.199999999999</v>
      </c>
      <c r="O75" s="59">
        <v>0</v>
      </c>
      <c r="P75" s="59">
        <v>5156.8</v>
      </c>
      <c r="Q75" s="59">
        <v>0</v>
      </c>
      <c r="R75" s="59">
        <v>335530.18800000002</v>
      </c>
      <c r="S75" s="59">
        <v>37963.716</v>
      </c>
      <c r="T75" s="59">
        <v>32891.18</v>
      </c>
      <c r="U75" s="59">
        <f t="shared" si="1"/>
        <v>25062376.083999999</v>
      </c>
    </row>
    <row r="76" spans="1:21" s="51" customFormat="1" ht="11.5" x14ac:dyDescent="0.25">
      <c r="A76" s="51" t="e">
        <f>'FY2016 RPDC '!#REF!</f>
        <v>#REF!</v>
      </c>
      <c r="B76" s="51" t="e">
        <f>'FY2016 RPDC '!#REF!</f>
        <v>#REF!</v>
      </c>
      <c r="C76" s="51" t="e">
        <f>'FY2016 RPDC '!#REF!</f>
        <v>#REF!</v>
      </c>
      <c r="D76" s="60" t="e">
        <f>'FY2016 RPDC '!#REF!</f>
        <v>#REF!</v>
      </c>
      <c r="E76" s="61" t="e">
        <f>'FY2016 RPDC '!#REF!</f>
        <v>#REF!</v>
      </c>
      <c r="F76" s="62" t="e">
        <f>'FY2016 RPDC '!#REF!</f>
        <v>#REF!</v>
      </c>
      <c r="G76" s="63" t="e">
        <f>'FY2016 RPDC '!#REF!</f>
        <v>#REF!</v>
      </c>
      <c r="H76" s="62" t="e">
        <f>'FY2016 RPDC '!#REF!</f>
        <v>#REF!</v>
      </c>
      <c r="I76" s="63" t="e">
        <f>'FY2016 RPDC '!#REF!</f>
        <v>#REF!</v>
      </c>
      <c r="J76" s="63">
        <v>-529324.80000000005</v>
      </c>
      <c r="K76" s="63">
        <v>-46432</v>
      </c>
      <c r="L76" s="63">
        <v>992484</v>
      </c>
      <c r="M76" s="63">
        <v>40628</v>
      </c>
      <c r="N76" s="63">
        <v>83403.48</v>
      </c>
      <c r="O76" s="63">
        <v>0</v>
      </c>
      <c r="P76" s="63">
        <v>2553.7600000000002</v>
      </c>
      <c r="Q76" s="63">
        <v>0</v>
      </c>
      <c r="R76" s="63">
        <v>719145.41</v>
      </c>
      <c r="S76" s="63">
        <v>77632.235000000001</v>
      </c>
      <c r="T76" s="63">
        <v>67786.055000000008</v>
      </c>
      <c r="U76" s="63" t="e">
        <f t="shared" si="1"/>
        <v>#REF!</v>
      </c>
    </row>
    <row r="77" spans="1:21" s="51" customFormat="1" ht="11.5" x14ac:dyDescent="0.25">
      <c r="A77" s="51">
        <f>'FY2016 RPDC '!A77</f>
        <v>72</v>
      </c>
      <c r="B77" s="51">
        <f>'FY2016 RPDC '!B77</f>
        <v>1332</v>
      </c>
      <c r="C77" s="51">
        <f>'FY2016 RPDC '!C77</f>
        <v>1332</v>
      </c>
      <c r="D77" s="56" t="str">
        <f>'FY2016 RPDC '!D77</f>
        <v>COLFAX-MINGO</v>
      </c>
      <c r="E77" s="57">
        <f>'FY2016 RPDC '!E77</f>
        <v>742.6</v>
      </c>
      <c r="F77" s="58">
        <f>'FY2016 RPDC '!F77</f>
        <v>6366</v>
      </c>
      <c r="G77" s="59">
        <f>'FY2016 RPDC '!G77</f>
        <v>4727392</v>
      </c>
      <c r="H77" s="58">
        <f>'FY2016 RPDC '!H77</f>
        <v>0</v>
      </c>
      <c r="I77" s="59">
        <f>'FY2016 RPDC '!I77</f>
        <v>4727392</v>
      </c>
      <c r="J77" s="59">
        <v>-573916</v>
      </c>
      <c r="K77" s="59">
        <v>-63448</v>
      </c>
      <c r="L77" s="59">
        <v>749840</v>
      </c>
      <c r="M77" s="59">
        <v>17304</v>
      </c>
      <c r="N77" s="59">
        <v>31377.920000000002</v>
      </c>
      <c r="O77" s="59">
        <v>0</v>
      </c>
      <c r="P77" s="59">
        <v>0</v>
      </c>
      <c r="Q77" s="59">
        <v>0</v>
      </c>
      <c r="R77" s="59">
        <v>659694.79100000008</v>
      </c>
      <c r="S77" s="59">
        <v>72052.932000000001</v>
      </c>
      <c r="T77" s="59">
        <v>74590.593000000008</v>
      </c>
      <c r="U77" s="59">
        <f t="shared" si="1"/>
        <v>5694888.2360000005</v>
      </c>
    </row>
    <row r="78" spans="1:21" s="51" customFormat="1" ht="11.5" x14ac:dyDescent="0.25">
      <c r="A78" s="51">
        <f>'FY2016 RPDC '!A78</f>
        <v>73</v>
      </c>
      <c r="B78" s="51">
        <f>'FY2016 RPDC '!B78</f>
        <v>1337</v>
      </c>
      <c r="C78" s="51">
        <f>'FY2016 RPDC '!C78</f>
        <v>1337</v>
      </c>
      <c r="D78" s="56" t="str">
        <f>'FY2016 RPDC '!D78</f>
        <v>COLLEGE</v>
      </c>
      <c r="E78" s="57">
        <f>'FY2016 RPDC '!E78</f>
        <v>4685.3</v>
      </c>
      <c r="F78" s="58">
        <f>'FY2016 RPDC '!F78</f>
        <v>6366</v>
      </c>
      <c r="G78" s="59">
        <f>'FY2016 RPDC '!G78</f>
        <v>29826620</v>
      </c>
      <c r="H78" s="58">
        <f>'FY2016 RPDC '!H78</f>
        <v>0</v>
      </c>
      <c r="I78" s="59">
        <f>'FY2016 RPDC '!I78</f>
        <v>29826620</v>
      </c>
      <c r="J78" s="59">
        <v>-179180</v>
      </c>
      <c r="K78" s="59">
        <v>-202300</v>
      </c>
      <c r="L78" s="59">
        <v>11560</v>
      </c>
      <c r="M78" s="59">
        <v>0</v>
      </c>
      <c r="N78" s="59">
        <v>11675.6</v>
      </c>
      <c r="O78" s="59">
        <v>46240</v>
      </c>
      <c r="P78" s="59">
        <v>0</v>
      </c>
      <c r="Q78" s="59">
        <v>0</v>
      </c>
      <c r="R78" s="59">
        <v>41921.64</v>
      </c>
      <c r="S78" s="59">
        <v>3883.32</v>
      </c>
      <c r="T78" s="59">
        <v>5660.76</v>
      </c>
      <c r="U78" s="59">
        <f t="shared" si="1"/>
        <v>29566081.320000004</v>
      </c>
    </row>
    <row r="79" spans="1:21" s="51" customFormat="1" ht="11.5" x14ac:dyDescent="0.25">
      <c r="A79" s="51">
        <f>'FY2016 RPDC '!A79</f>
        <v>74</v>
      </c>
      <c r="B79" s="51">
        <f>'FY2016 RPDC '!B79</f>
        <v>1350</v>
      </c>
      <c r="C79" s="51">
        <f>'FY2016 RPDC '!C79</f>
        <v>1350</v>
      </c>
      <c r="D79" s="56" t="str">
        <f>'FY2016 RPDC '!D79</f>
        <v>COLLINS-MAXWELL</v>
      </c>
      <c r="E79" s="57">
        <f>'FY2016 RPDC '!E79</f>
        <v>487.8</v>
      </c>
      <c r="F79" s="58">
        <f>'FY2016 RPDC '!F79</f>
        <v>6366</v>
      </c>
      <c r="G79" s="59">
        <f>'FY2016 RPDC '!G79</f>
        <v>3105335</v>
      </c>
      <c r="H79" s="58">
        <f>'FY2016 RPDC '!H79</f>
        <v>0</v>
      </c>
      <c r="I79" s="59">
        <f>'FY2016 RPDC '!I79</f>
        <v>3105335</v>
      </c>
      <c r="J79" s="59">
        <v>-1343615.4</v>
      </c>
      <c r="K79" s="59">
        <v>-133722</v>
      </c>
      <c r="L79" s="59">
        <v>325584</v>
      </c>
      <c r="M79" s="59">
        <v>110466</v>
      </c>
      <c r="N79" s="59">
        <v>0</v>
      </c>
      <c r="O79" s="59">
        <v>0</v>
      </c>
      <c r="P79" s="59">
        <v>48605.039999999994</v>
      </c>
      <c r="Q79" s="59">
        <v>847681.20000000007</v>
      </c>
      <c r="R79" s="59">
        <v>2119693.8279999997</v>
      </c>
      <c r="S79" s="59">
        <v>244938.23999999999</v>
      </c>
      <c r="T79" s="59">
        <v>288482.81599999999</v>
      </c>
      <c r="U79" s="59">
        <f t="shared" si="1"/>
        <v>5613448.7239999995</v>
      </c>
    </row>
    <row r="80" spans="1:21" s="51" customFormat="1" ht="11.5" x14ac:dyDescent="0.25">
      <c r="A80" s="51">
        <f>'FY2016 RPDC '!A80</f>
        <v>75</v>
      </c>
      <c r="B80" s="51">
        <f>'FY2016 RPDC '!B80</f>
        <v>1359</v>
      </c>
      <c r="C80" s="51">
        <f>'FY2016 RPDC '!C80</f>
        <v>1359</v>
      </c>
      <c r="D80" s="56" t="str">
        <f>'FY2016 RPDC '!D80</f>
        <v>COLO-NESCO</v>
      </c>
      <c r="E80" s="57">
        <f>'FY2016 RPDC '!E80</f>
        <v>528</v>
      </c>
      <c r="F80" s="58">
        <f>'FY2016 RPDC '!F80</f>
        <v>6389</v>
      </c>
      <c r="G80" s="59">
        <f>'FY2016 RPDC '!G80</f>
        <v>3373392</v>
      </c>
      <c r="H80" s="58">
        <f>'FY2016 RPDC '!H80</f>
        <v>0</v>
      </c>
      <c r="I80" s="59">
        <f>'FY2016 RPDC '!I80</f>
        <v>3373392</v>
      </c>
      <c r="J80" s="59">
        <v>-364537.60000000003</v>
      </c>
      <c r="K80" s="59">
        <v>-17304</v>
      </c>
      <c r="L80" s="59">
        <v>115360</v>
      </c>
      <c r="M80" s="59">
        <v>11536</v>
      </c>
      <c r="N80" s="59">
        <v>40376</v>
      </c>
      <c r="O80" s="59">
        <v>0</v>
      </c>
      <c r="P80" s="59">
        <v>0</v>
      </c>
      <c r="Q80" s="59">
        <v>0</v>
      </c>
      <c r="R80" s="59">
        <v>430034.20199999999</v>
      </c>
      <c r="S80" s="59">
        <v>40995.629999999997</v>
      </c>
      <c r="T80" s="59">
        <v>48796.487999999998</v>
      </c>
      <c r="U80" s="59">
        <f t="shared" si="1"/>
        <v>3678648.7199999997</v>
      </c>
    </row>
    <row r="81" spans="1:21" s="51" customFormat="1" ht="11.5" x14ac:dyDescent="0.25">
      <c r="A81" s="51">
        <f>'FY2016 RPDC '!A81</f>
        <v>76</v>
      </c>
      <c r="B81" s="51">
        <f>'FY2016 RPDC '!B81</f>
        <v>1368</v>
      </c>
      <c r="C81" s="51">
        <f>'FY2016 RPDC '!C81</f>
        <v>1368</v>
      </c>
      <c r="D81" s="60" t="str">
        <f>'FY2016 RPDC '!D81</f>
        <v>COLUMBUS</v>
      </c>
      <c r="E81" s="61">
        <f>'FY2016 RPDC '!E81</f>
        <v>815.6</v>
      </c>
      <c r="F81" s="62">
        <f>'FY2016 RPDC '!F81</f>
        <v>6366</v>
      </c>
      <c r="G81" s="63">
        <f>'FY2016 RPDC '!G81</f>
        <v>5192110</v>
      </c>
      <c r="H81" s="62">
        <f>'FY2016 RPDC '!H81</f>
        <v>0</v>
      </c>
      <c r="I81" s="63">
        <f>'FY2016 RPDC '!I81</f>
        <v>5192110</v>
      </c>
      <c r="J81" s="63">
        <v>-1117838.4000000001</v>
      </c>
      <c r="K81" s="63">
        <v>-115360</v>
      </c>
      <c r="L81" s="63">
        <v>2243752</v>
      </c>
      <c r="M81" s="63">
        <v>207648</v>
      </c>
      <c r="N81" s="63">
        <v>92922.48</v>
      </c>
      <c r="O81" s="63">
        <v>0</v>
      </c>
      <c r="P81" s="63">
        <v>91365.119999999995</v>
      </c>
      <c r="Q81" s="63">
        <v>0</v>
      </c>
      <c r="R81" s="63">
        <v>1926794.79</v>
      </c>
      <c r="S81" s="63">
        <v>241579.85</v>
      </c>
      <c r="T81" s="63">
        <v>251127.81000000003</v>
      </c>
      <c r="U81" s="63">
        <f t="shared" si="1"/>
        <v>9014101.6500000004</v>
      </c>
    </row>
    <row r="82" spans="1:21" s="51" customFormat="1" ht="11.5" x14ac:dyDescent="0.25">
      <c r="A82" s="51">
        <f>'FY2016 RPDC '!A82</f>
        <v>77</v>
      </c>
      <c r="B82" s="51">
        <f>'FY2016 RPDC '!B82</f>
        <v>1413</v>
      </c>
      <c r="C82" s="51">
        <f>'FY2016 RPDC '!C82</f>
        <v>1413</v>
      </c>
      <c r="D82" s="56" t="str">
        <f>'FY2016 RPDC '!D82</f>
        <v>COON RAPIDS-BAYARD</v>
      </c>
      <c r="E82" s="57">
        <f>'FY2016 RPDC '!E82</f>
        <v>401.1</v>
      </c>
      <c r="F82" s="58">
        <f>'FY2016 RPDC '!F82</f>
        <v>6513</v>
      </c>
      <c r="G82" s="59">
        <f>'FY2016 RPDC '!G82</f>
        <v>2612364</v>
      </c>
      <c r="H82" s="58">
        <f>'FY2016 RPDC '!H82</f>
        <v>0</v>
      </c>
      <c r="I82" s="59">
        <f>'FY2016 RPDC '!I82</f>
        <v>2612364</v>
      </c>
      <c r="J82" s="59">
        <v>-334544</v>
      </c>
      <c r="K82" s="59">
        <v>-40376</v>
      </c>
      <c r="L82" s="59">
        <v>80752</v>
      </c>
      <c r="M82" s="59">
        <v>11536</v>
      </c>
      <c r="N82" s="59">
        <v>14362.320000000002</v>
      </c>
      <c r="O82" s="59">
        <v>0</v>
      </c>
      <c r="P82" s="59">
        <v>0</v>
      </c>
      <c r="Q82" s="59">
        <v>0</v>
      </c>
      <c r="R82" s="59">
        <v>274142.38500000001</v>
      </c>
      <c r="S82" s="59">
        <v>27505.125</v>
      </c>
      <c r="T82" s="59">
        <v>30066.955000000002</v>
      </c>
      <c r="U82" s="59">
        <f t="shared" si="1"/>
        <v>2675808.7850000001</v>
      </c>
    </row>
    <row r="83" spans="1:21" s="51" customFormat="1" ht="11.5" x14ac:dyDescent="0.25">
      <c r="A83" s="51">
        <f>'FY2016 RPDC '!A83</f>
        <v>78</v>
      </c>
      <c r="B83" s="51">
        <f>'FY2016 RPDC '!B83</f>
        <v>1431</v>
      </c>
      <c r="C83" s="51">
        <f>'FY2016 RPDC '!C83</f>
        <v>1431</v>
      </c>
      <c r="D83" s="56" t="str">
        <f>'FY2016 RPDC '!D83</f>
        <v>CORNING</v>
      </c>
      <c r="E83" s="57">
        <f>'FY2016 RPDC '!E83</f>
        <v>417.9</v>
      </c>
      <c r="F83" s="58">
        <f>'FY2016 RPDC '!F83</f>
        <v>6413</v>
      </c>
      <c r="G83" s="59">
        <f>'FY2016 RPDC '!G83</f>
        <v>2679993</v>
      </c>
      <c r="H83" s="58">
        <f>'FY2016 RPDC '!H83</f>
        <v>0</v>
      </c>
      <c r="I83" s="59">
        <f>'FY2016 RPDC '!I83</f>
        <v>2679993</v>
      </c>
      <c r="J83" s="59">
        <v>-272177</v>
      </c>
      <c r="K83" s="59">
        <v>-46328</v>
      </c>
      <c r="L83" s="59">
        <v>144775</v>
      </c>
      <c r="M83" s="59">
        <v>5791</v>
      </c>
      <c r="N83" s="59">
        <v>30923.94</v>
      </c>
      <c r="O83" s="59">
        <v>0</v>
      </c>
      <c r="P83" s="59">
        <v>0</v>
      </c>
      <c r="Q83" s="59">
        <v>0</v>
      </c>
      <c r="R83" s="59">
        <v>259107.79199999996</v>
      </c>
      <c r="S83" s="59">
        <v>25385.143999999997</v>
      </c>
      <c r="T83" s="59">
        <v>26817.831999999999</v>
      </c>
      <c r="U83" s="59">
        <f t="shared" si="1"/>
        <v>2854288.7079999996</v>
      </c>
    </row>
    <row r="84" spans="1:21" s="51" customFormat="1" ht="11.5" x14ac:dyDescent="0.25">
      <c r="A84" s="51">
        <f>'FY2016 RPDC '!A84</f>
        <v>79</v>
      </c>
      <c r="B84" s="51">
        <f>'FY2016 RPDC '!B84</f>
        <v>1449</v>
      </c>
      <c r="C84" s="51">
        <f>'FY2016 RPDC '!C84</f>
        <v>1449</v>
      </c>
      <c r="D84" s="56" t="str">
        <f>'FY2016 RPDC '!D84</f>
        <v>CORWITH-WESLEY</v>
      </c>
      <c r="E84" s="57">
        <f>'FY2016 RPDC '!E84</f>
        <v>109.1</v>
      </c>
      <c r="F84" s="58">
        <f>'FY2016 RPDC '!F84</f>
        <v>6541</v>
      </c>
      <c r="G84" s="59">
        <f>'FY2016 RPDC '!G84</f>
        <v>713623</v>
      </c>
      <c r="H84" s="58">
        <f>'FY2016 RPDC '!H84</f>
        <v>17657</v>
      </c>
      <c r="I84" s="59">
        <f>'FY2016 RPDC '!I84</f>
        <v>731280</v>
      </c>
      <c r="J84" s="59">
        <v>-393377.60000000003</v>
      </c>
      <c r="K84" s="59">
        <v>0</v>
      </c>
      <c r="L84" s="59">
        <v>121128</v>
      </c>
      <c r="M84" s="59">
        <v>11536</v>
      </c>
      <c r="N84" s="59">
        <v>54046.159999999996</v>
      </c>
      <c r="O84" s="59">
        <v>0</v>
      </c>
      <c r="P84" s="59">
        <v>157351.04000000001</v>
      </c>
      <c r="Q84" s="59">
        <v>0</v>
      </c>
      <c r="R84" s="59">
        <v>526501.70000000007</v>
      </c>
      <c r="S84" s="59">
        <v>63160.420000000006</v>
      </c>
      <c r="T84" s="59">
        <v>65010.224000000002</v>
      </c>
      <c r="U84" s="59">
        <f t="shared" si="1"/>
        <v>1336635.9439999999</v>
      </c>
    </row>
    <row r="85" spans="1:21" s="51" customFormat="1" ht="11.5" x14ac:dyDescent="0.25">
      <c r="A85" s="51">
        <f>'FY2016 RPDC '!A85</f>
        <v>80</v>
      </c>
      <c r="B85" s="51">
        <f>'FY2016 RPDC '!B85</f>
        <v>1476</v>
      </c>
      <c r="C85" s="51">
        <f>'FY2016 RPDC '!C85</f>
        <v>1476</v>
      </c>
      <c r="D85" s="56" t="str">
        <f>'FY2016 RPDC '!D85</f>
        <v>COUNCIL BLUFFS</v>
      </c>
      <c r="E85" s="57">
        <f>'FY2016 RPDC '!E85</f>
        <v>8995.9</v>
      </c>
      <c r="F85" s="58">
        <f>'FY2016 RPDC '!F85</f>
        <v>6435</v>
      </c>
      <c r="G85" s="59">
        <f>'FY2016 RPDC '!G85</f>
        <v>57888617</v>
      </c>
      <c r="H85" s="58">
        <f>'FY2016 RPDC '!H85</f>
        <v>0</v>
      </c>
      <c r="I85" s="59">
        <f>'FY2016 RPDC '!I85</f>
        <v>57888617</v>
      </c>
      <c r="J85" s="59">
        <v>-195195</v>
      </c>
      <c r="K85" s="59">
        <v>-17745</v>
      </c>
      <c r="L85" s="59">
        <v>76895</v>
      </c>
      <c r="M85" s="59">
        <v>0</v>
      </c>
      <c r="N85" s="59">
        <v>64355.200000000004</v>
      </c>
      <c r="O85" s="59">
        <v>0</v>
      </c>
      <c r="P85" s="59">
        <v>33833.799999999996</v>
      </c>
      <c r="Q85" s="59">
        <v>117117</v>
      </c>
      <c r="R85" s="59">
        <v>254956.72400000002</v>
      </c>
      <c r="S85" s="59">
        <v>27023.964</v>
      </c>
      <c r="T85" s="59">
        <v>28952.66</v>
      </c>
      <c r="U85" s="59">
        <f t="shared" si="1"/>
        <v>58278811.347999997</v>
      </c>
    </row>
    <row r="86" spans="1:21" s="51" customFormat="1" ht="11.5" x14ac:dyDescent="0.25">
      <c r="A86" s="51">
        <f>'FY2016 RPDC '!A86</f>
        <v>81</v>
      </c>
      <c r="B86" s="51">
        <f>'FY2016 RPDC '!B86</f>
        <v>1503</v>
      </c>
      <c r="C86" s="51">
        <f>'FY2016 RPDC '!C86</f>
        <v>1503</v>
      </c>
      <c r="D86" s="60" t="str">
        <f>'FY2016 RPDC '!D86</f>
        <v>CRESTON</v>
      </c>
      <c r="E86" s="61">
        <f>'FY2016 RPDC '!E86</f>
        <v>1425.5</v>
      </c>
      <c r="F86" s="62">
        <f>'FY2016 RPDC '!F86</f>
        <v>6366</v>
      </c>
      <c r="G86" s="63">
        <f>'FY2016 RPDC '!G86</f>
        <v>9074733</v>
      </c>
      <c r="H86" s="62">
        <f>'FY2016 RPDC '!H86</f>
        <v>0</v>
      </c>
      <c r="I86" s="63">
        <f>'FY2016 RPDC '!I86</f>
        <v>9074733</v>
      </c>
      <c r="J86" s="63">
        <v>-104670</v>
      </c>
      <c r="K86" s="63">
        <v>-11630</v>
      </c>
      <c r="L86" s="63">
        <v>302380</v>
      </c>
      <c r="M86" s="63">
        <v>11630</v>
      </c>
      <c r="N86" s="63">
        <v>100483.20000000001</v>
      </c>
      <c r="O86" s="63">
        <v>58150</v>
      </c>
      <c r="P86" s="63">
        <v>5117.2</v>
      </c>
      <c r="Q86" s="63">
        <v>0</v>
      </c>
      <c r="R86" s="63">
        <v>275953.57</v>
      </c>
      <c r="S86" s="63">
        <v>27357.506999999998</v>
      </c>
      <c r="T86" s="63">
        <v>32794.758000000002</v>
      </c>
      <c r="U86" s="63">
        <f t="shared" si="1"/>
        <v>9772299.2349999975</v>
      </c>
    </row>
    <row r="87" spans="1:21" s="51" customFormat="1" ht="11.5" x14ac:dyDescent="0.25">
      <c r="A87" s="51">
        <f>'FY2016 RPDC '!A87</f>
        <v>82</v>
      </c>
      <c r="B87" s="51">
        <f>'FY2016 RPDC '!B87</f>
        <v>1576</v>
      </c>
      <c r="C87" s="51">
        <f>'FY2016 RPDC '!C87</f>
        <v>1576</v>
      </c>
      <c r="D87" s="56" t="str">
        <f>'FY2016 RPDC '!D87</f>
        <v>DALLAS CENTER-GRIMES</v>
      </c>
      <c r="E87" s="57">
        <f>'FY2016 RPDC '!E87</f>
        <v>2247.1</v>
      </c>
      <c r="F87" s="58">
        <f>'FY2016 RPDC '!F87</f>
        <v>6366</v>
      </c>
      <c r="G87" s="59">
        <f>'FY2016 RPDC '!G87</f>
        <v>14305039</v>
      </c>
      <c r="H87" s="58">
        <f>'FY2016 RPDC '!H87</f>
        <v>0</v>
      </c>
      <c r="I87" s="59">
        <f>'FY2016 RPDC '!I87</f>
        <v>14305039</v>
      </c>
      <c r="J87" s="59">
        <v>-65373</v>
      </c>
      <c r="K87" s="59">
        <v>-190176</v>
      </c>
      <c r="L87" s="59">
        <v>41601</v>
      </c>
      <c r="M87" s="59">
        <v>190176</v>
      </c>
      <c r="N87" s="59">
        <v>11767.14</v>
      </c>
      <c r="O87" s="59">
        <v>47544</v>
      </c>
      <c r="P87" s="59">
        <v>0</v>
      </c>
      <c r="Q87" s="59">
        <v>0</v>
      </c>
      <c r="R87" s="59">
        <v>111260.2</v>
      </c>
      <c r="S87" s="59">
        <v>14068.66</v>
      </c>
      <c r="T87" s="59">
        <v>10050</v>
      </c>
      <c r="U87" s="59">
        <f t="shared" si="1"/>
        <v>14475957</v>
      </c>
    </row>
    <row r="88" spans="1:21" s="51" customFormat="1" ht="11.5" x14ac:dyDescent="0.25">
      <c r="A88" s="51">
        <f>'FY2016 RPDC '!A88</f>
        <v>83</v>
      </c>
      <c r="B88" s="51">
        <f>'FY2016 RPDC '!B88</f>
        <v>1602</v>
      </c>
      <c r="C88" s="51">
        <f>'FY2016 RPDC '!C88</f>
        <v>1602</v>
      </c>
      <c r="D88" s="56" t="str">
        <f>'FY2016 RPDC '!D88</f>
        <v>DANVILLE</v>
      </c>
      <c r="E88" s="57">
        <f>'FY2016 RPDC '!E88</f>
        <v>485.2</v>
      </c>
      <c r="F88" s="58">
        <f>'FY2016 RPDC '!F88</f>
        <v>6366</v>
      </c>
      <c r="G88" s="59">
        <f>'FY2016 RPDC '!G88</f>
        <v>3088783</v>
      </c>
      <c r="H88" s="58">
        <f>'FY2016 RPDC '!H88</f>
        <v>0</v>
      </c>
      <c r="I88" s="59">
        <f>'FY2016 RPDC '!I88</f>
        <v>3088783</v>
      </c>
      <c r="J88" s="59">
        <v>-2985041.8</v>
      </c>
      <c r="K88" s="59">
        <v>-250991</v>
      </c>
      <c r="L88" s="59">
        <v>992873.7</v>
      </c>
      <c r="M88" s="59">
        <v>367731</v>
      </c>
      <c r="N88" s="59">
        <v>335160.54000000004</v>
      </c>
      <c r="O88" s="59">
        <v>0</v>
      </c>
      <c r="P88" s="59">
        <v>517508.42</v>
      </c>
      <c r="Q88" s="59">
        <v>802003.8</v>
      </c>
      <c r="R88" s="59">
        <v>4369070.0940000005</v>
      </c>
      <c r="S88" s="59">
        <v>509250.41600000003</v>
      </c>
      <c r="T88" s="59">
        <v>668252.98800000013</v>
      </c>
      <c r="U88" s="59">
        <f t="shared" si="1"/>
        <v>8414601.1580000017</v>
      </c>
    </row>
    <row r="89" spans="1:21" s="51" customFormat="1" ht="11.5" x14ac:dyDescent="0.25">
      <c r="A89" s="51">
        <f>'FY2016 RPDC '!A89</f>
        <v>84</v>
      </c>
      <c r="B89" s="51">
        <f>'FY2016 RPDC '!B89</f>
        <v>1611</v>
      </c>
      <c r="C89" s="51">
        <f>'FY2016 RPDC '!C89</f>
        <v>1611</v>
      </c>
      <c r="D89" s="56" t="str">
        <f>'FY2016 RPDC '!D89</f>
        <v>DAVENPORT</v>
      </c>
      <c r="E89" s="57">
        <f>'FY2016 RPDC '!E89</f>
        <v>15981.1</v>
      </c>
      <c r="F89" s="58">
        <f>'FY2016 RPDC '!F89</f>
        <v>6366</v>
      </c>
      <c r="G89" s="59">
        <f>'FY2016 RPDC '!G89</f>
        <v>101735683</v>
      </c>
      <c r="H89" s="58">
        <f>'FY2016 RPDC '!H89</f>
        <v>0</v>
      </c>
      <c r="I89" s="59">
        <f>'FY2016 RPDC '!I89</f>
        <v>101735683</v>
      </c>
      <c r="J89" s="59">
        <v>-132664</v>
      </c>
      <c r="K89" s="59">
        <v>-17304</v>
      </c>
      <c r="L89" s="59">
        <v>461440</v>
      </c>
      <c r="M89" s="59">
        <v>34608</v>
      </c>
      <c r="N89" s="59">
        <v>487107.60000000003</v>
      </c>
      <c r="O89" s="59">
        <v>156082.07999999999</v>
      </c>
      <c r="P89" s="59">
        <v>40606.720000000001</v>
      </c>
      <c r="Q89" s="59">
        <v>425678.39999999997</v>
      </c>
      <c r="R89" s="59">
        <v>691485.20000000007</v>
      </c>
      <c r="S89" s="59">
        <v>76591.12000000001</v>
      </c>
      <c r="T89" s="59">
        <v>87849.744000000006</v>
      </c>
      <c r="U89" s="59">
        <f t="shared" si="1"/>
        <v>104047163.86400001</v>
      </c>
    </row>
    <row r="90" spans="1:21" s="51" customFormat="1" ht="11.5" x14ac:dyDescent="0.25">
      <c r="A90" s="51">
        <f>'FY2016 RPDC '!A90</f>
        <v>85</v>
      </c>
      <c r="B90" s="51">
        <f>'FY2016 RPDC '!B90</f>
        <v>1619</v>
      </c>
      <c r="C90" s="51">
        <f>'FY2016 RPDC '!C90</f>
        <v>1619</v>
      </c>
      <c r="D90" s="56" t="str">
        <f>'FY2016 RPDC '!D90</f>
        <v>DAVIS COUNTY</v>
      </c>
      <c r="E90" s="57">
        <f>'FY2016 RPDC '!E90</f>
        <v>1182</v>
      </c>
      <c r="F90" s="58">
        <f>'FY2016 RPDC '!F90</f>
        <v>6366</v>
      </c>
      <c r="G90" s="59">
        <f>'FY2016 RPDC '!G90</f>
        <v>7524612</v>
      </c>
      <c r="H90" s="58">
        <f>'FY2016 RPDC '!H90</f>
        <v>0</v>
      </c>
      <c r="I90" s="59">
        <f>'FY2016 RPDC '!I90</f>
        <v>7524612</v>
      </c>
      <c r="J90" s="59">
        <v>-323008</v>
      </c>
      <c r="K90" s="59">
        <v>-28840</v>
      </c>
      <c r="L90" s="59">
        <v>1034202.4</v>
      </c>
      <c r="M90" s="59">
        <v>11536</v>
      </c>
      <c r="N90" s="59">
        <v>65985.919999999998</v>
      </c>
      <c r="O90" s="59">
        <v>0</v>
      </c>
      <c r="P90" s="59">
        <v>17765.439999999999</v>
      </c>
      <c r="Q90" s="59">
        <v>0</v>
      </c>
      <c r="R90" s="59">
        <v>865696.73400000005</v>
      </c>
      <c r="S90" s="59">
        <v>90059.525999999998</v>
      </c>
      <c r="T90" s="59">
        <v>102011.076</v>
      </c>
      <c r="U90" s="59">
        <f t="shared" si="1"/>
        <v>9360021.0960000008</v>
      </c>
    </row>
    <row r="91" spans="1:21" s="51" customFormat="1" ht="11.5" x14ac:dyDescent="0.25">
      <c r="A91" s="51">
        <f>'FY2016 RPDC '!A91</f>
        <v>86</v>
      </c>
      <c r="B91" s="51">
        <f>'FY2016 RPDC '!B91</f>
        <v>1638</v>
      </c>
      <c r="C91" s="51">
        <f>'FY2016 RPDC '!C91</f>
        <v>1638</v>
      </c>
      <c r="D91" s="60" t="str">
        <f>'FY2016 RPDC '!D91</f>
        <v>DECORAH</v>
      </c>
      <c r="E91" s="61">
        <f>'FY2016 RPDC '!E91</f>
        <v>1393.6</v>
      </c>
      <c r="F91" s="62">
        <f>'FY2016 RPDC '!F91</f>
        <v>6380</v>
      </c>
      <c r="G91" s="63">
        <f>'FY2016 RPDC '!G91</f>
        <v>8891168</v>
      </c>
      <c r="H91" s="62">
        <f>'FY2016 RPDC '!H91</f>
        <v>0</v>
      </c>
      <c r="I91" s="63">
        <f>'FY2016 RPDC '!I91</f>
        <v>8891168</v>
      </c>
      <c r="J91" s="63">
        <v>-197265.6</v>
      </c>
      <c r="K91" s="63">
        <v>-17304</v>
      </c>
      <c r="L91" s="63">
        <v>817902.4</v>
      </c>
      <c r="M91" s="63">
        <v>28840</v>
      </c>
      <c r="N91" s="63">
        <v>13612.48</v>
      </c>
      <c r="O91" s="63">
        <v>0</v>
      </c>
      <c r="P91" s="63">
        <v>0</v>
      </c>
      <c r="Q91" s="63">
        <v>0</v>
      </c>
      <c r="R91" s="63">
        <v>249005.052</v>
      </c>
      <c r="S91" s="63">
        <v>26834.034</v>
      </c>
      <c r="T91" s="63">
        <v>30033.887999999999</v>
      </c>
      <c r="U91" s="63">
        <f t="shared" si="1"/>
        <v>9842826.2540000007</v>
      </c>
    </row>
    <row r="92" spans="1:21" s="51" customFormat="1" ht="11.5" x14ac:dyDescent="0.25">
      <c r="A92" s="51">
        <f>'FY2016 RPDC '!A92</f>
        <v>87</v>
      </c>
      <c r="B92" s="51">
        <f>'FY2016 RPDC '!B92</f>
        <v>1675</v>
      </c>
      <c r="C92" s="51">
        <f>'FY2016 RPDC '!C92</f>
        <v>1675</v>
      </c>
      <c r="D92" s="56" t="str">
        <f>'FY2016 RPDC '!D92</f>
        <v>DELWOOD</v>
      </c>
      <c r="E92" s="57">
        <f>'FY2016 RPDC '!E92</f>
        <v>212</v>
      </c>
      <c r="F92" s="58">
        <f>'FY2016 RPDC '!F92</f>
        <v>6541</v>
      </c>
      <c r="G92" s="59">
        <f>'FY2016 RPDC '!G92</f>
        <v>1386692</v>
      </c>
      <c r="H92" s="58">
        <f>'FY2016 RPDC '!H92</f>
        <v>0</v>
      </c>
      <c r="I92" s="59">
        <f>'FY2016 RPDC '!I92</f>
        <v>1386692</v>
      </c>
      <c r="J92" s="59">
        <v>-2601368</v>
      </c>
      <c r="K92" s="59">
        <v>-213416</v>
      </c>
      <c r="L92" s="59">
        <v>591796.79999999993</v>
      </c>
      <c r="M92" s="59">
        <v>640248</v>
      </c>
      <c r="N92" s="59">
        <v>104689.2</v>
      </c>
      <c r="O92" s="59">
        <v>0</v>
      </c>
      <c r="P92" s="59">
        <v>348964</v>
      </c>
      <c r="Q92" s="59">
        <v>2713267.1999999997</v>
      </c>
      <c r="R92" s="59">
        <v>7852315.9220000012</v>
      </c>
      <c r="S92" s="59">
        <v>981012.93500000006</v>
      </c>
      <c r="T92" s="59">
        <v>1168952.6550000003</v>
      </c>
      <c r="U92" s="59">
        <f t="shared" si="1"/>
        <v>12973154.712000001</v>
      </c>
    </row>
    <row r="93" spans="1:21" s="51" customFormat="1" ht="11.5" x14ac:dyDescent="0.25">
      <c r="A93" s="51">
        <f>'FY2016 RPDC '!A93</f>
        <v>88</v>
      </c>
      <c r="B93" s="51">
        <f>'FY2016 RPDC '!B93</f>
        <v>1701</v>
      </c>
      <c r="C93" s="51">
        <f>'FY2016 RPDC '!C93</f>
        <v>1701</v>
      </c>
      <c r="D93" s="56" t="str">
        <f>'FY2016 RPDC '!D93</f>
        <v>DENISON</v>
      </c>
      <c r="E93" s="57">
        <f>'FY2016 RPDC '!E93</f>
        <v>2047</v>
      </c>
      <c r="F93" s="58">
        <f>'FY2016 RPDC '!F93</f>
        <v>6366</v>
      </c>
      <c r="G93" s="59">
        <f>'FY2016 RPDC '!G93</f>
        <v>13031202</v>
      </c>
      <c r="H93" s="58">
        <f>'FY2016 RPDC '!H93</f>
        <v>0</v>
      </c>
      <c r="I93" s="59">
        <f>'FY2016 RPDC '!I93</f>
        <v>13031202</v>
      </c>
      <c r="J93" s="59">
        <v>-237064.80000000002</v>
      </c>
      <c r="K93" s="59">
        <v>-57680</v>
      </c>
      <c r="L93" s="59">
        <v>391070.39999999997</v>
      </c>
      <c r="M93" s="59">
        <v>23072</v>
      </c>
      <c r="N93" s="59">
        <v>23418.079999999998</v>
      </c>
      <c r="O93" s="59">
        <v>0</v>
      </c>
      <c r="P93" s="59">
        <v>0</v>
      </c>
      <c r="Q93" s="59">
        <v>89980.800000000003</v>
      </c>
      <c r="R93" s="59">
        <v>598941.29200000002</v>
      </c>
      <c r="S93" s="59">
        <v>65654.259999999995</v>
      </c>
      <c r="T93" s="59">
        <v>65367.508000000002</v>
      </c>
      <c r="U93" s="59">
        <f t="shared" si="1"/>
        <v>13993961.539999999</v>
      </c>
    </row>
    <row r="94" spans="1:21" s="51" customFormat="1" ht="11.5" x14ac:dyDescent="0.25">
      <c r="A94" s="51">
        <f>'FY2016 RPDC '!A94</f>
        <v>89</v>
      </c>
      <c r="B94" s="51">
        <f>'FY2016 RPDC '!B94</f>
        <v>1719</v>
      </c>
      <c r="C94" s="51">
        <f>'FY2016 RPDC '!C94</f>
        <v>1719</v>
      </c>
      <c r="D94" s="56" t="str">
        <f>'FY2016 RPDC '!D94</f>
        <v>DENVER</v>
      </c>
      <c r="E94" s="57">
        <f>'FY2016 RPDC '!E94</f>
        <v>699.1</v>
      </c>
      <c r="F94" s="58">
        <f>'FY2016 RPDC '!F94</f>
        <v>6366</v>
      </c>
      <c r="G94" s="59">
        <f>'FY2016 RPDC '!G94</f>
        <v>4450471</v>
      </c>
      <c r="H94" s="58">
        <f>'FY2016 RPDC '!H94</f>
        <v>0</v>
      </c>
      <c r="I94" s="59">
        <f>'FY2016 RPDC '!I94</f>
        <v>4450471</v>
      </c>
      <c r="J94" s="59">
        <v>-269441.2</v>
      </c>
      <c r="K94" s="59">
        <v>-23128</v>
      </c>
      <c r="L94" s="59">
        <v>882333.2</v>
      </c>
      <c r="M94" s="59">
        <v>849954</v>
      </c>
      <c r="N94" s="59">
        <v>69962.2</v>
      </c>
      <c r="O94" s="59">
        <v>0</v>
      </c>
      <c r="P94" s="59">
        <v>16536.52</v>
      </c>
      <c r="Q94" s="59">
        <v>0</v>
      </c>
      <c r="R94" s="59">
        <v>722838.84100000001</v>
      </c>
      <c r="S94" s="59">
        <v>88831.245999999999</v>
      </c>
      <c r="T94" s="59">
        <v>77802.535999999993</v>
      </c>
      <c r="U94" s="59">
        <f t="shared" si="1"/>
        <v>6866160.3430000003</v>
      </c>
    </row>
    <row r="95" spans="1:21" s="51" customFormat="1" ht="11.5" x14ac:dyDescent="0.25">
      <c r="A95" s="51">
        <f>'FY2016 RPDC '!A95</f>
        <v>90</v>
      </c>
      <c r="B95" s="51">
        <f>'FY2016 RPDC '!B95</f>
        <v>1737</v>
      </c>
      <c r="C95" s="51">
        <f>'FY2016 RPDC '!C95</f>
        <v>1737</v>
      </c>
      <c r="D95" s="56" t="str">
        <f>'FY2016 RPDC '!D95</f>
        <v>DES MOINES</v>
      </c>
      <c r="E95" s="57">
        <f>'FY2016 RPDC '!E95</f>
        <v>32413.200000000001</v>
      </c>
      <c r="F95" s="58">
        <f>'FY2016 RPDC '!F95</f>
        <v>6434</v>
      </c>
      <c r="G95" s="59">
        <f>'FY2016 RPDC '!G95</f>
        <v>208546529</v>
      </c>
      <c r="H95" s="58">
        <f>'FY2016 RPDC '!H95</f>
        <v>0</v>
      </c>
      <c r="I95" s="59">
        <f>'FY2016 RPDC '!I95</f>
        <v>208546529</v>
      </c>
      <c r="J95" s="59">
        <v>-281103.89999999997</v>
      </c>
      <c r="K95" s="59">
        <v>-552699</v>
      </c>
      <c r="L95" s="59">
        <v>172347</v>
      </c>
      <c r="M95" s="59">
        <v>0</v>
      </c>
      <c r="N95" s="59">
        <v>0</v>
      </c>
      <c r="O95" s="59">
        <v>0</v>
      </c>
      <c r="P95" s="59">
        <v>0</v>
      </c>
      <c r="Q95" s="59">
        <v>99842.400000000009</v>
      </c>
      <c r="R95" s="59">
        <v>99413.60100000001</v>
      </c>
      <c r="S95" s="59">
        <v>7542.3250000000007</v>
      </c>
      <c r="T95" s="59">
        <v>13306.734</v>
      </c>
      <c r="U95" s="59">
        <f t="shared" si="1"/>
        <v>208105178.16</v>
      </c>
    </row>
    <row r="96" spans="1:21" s="51" customFormat="1" ht="11.5" x14ac:dyDescent="0.25">
      <c r="A96" s="51">
        <f>'FY2016 RPDC '!A96</f>
        <v>91</v>
      </c>
      <c r="B96" s="51">
        <f>'FY2016 RPDC '!B96</f>
        <v>1782</v>
      </c>
      <c r="C96" s="51">
        <f>'FY2016 RPDC '!C96</f>
        <v>1782</v>
      </c>
      <c r="D96" s="60" t="str">
        <f>'FY2016 RPDC '!D96</f>
        <v>DIAGONAL</v>
      </c>
      <c r="E96" s="61">
        <f>'FY2016 RPDC '!E96</f>
        <v>101</v>
      </c>
      <c r="F96" s="62">
        <f>'FY2016 RPDC '!F96</f>
        <v>6377</v>
      </c>
      <c r="G96" s="63">
        <f>'FY2016 RPDC '!G96</f>
        <v>644077</v>
      </c>
      <c r="H96" s="62">
        <f>'FY2016 RPDC '!H96</f>
        <v>49575</v>
      </c>
      <c r="I96" s="63">
        <f>'FY2016 RPDC '!I96</f>
        <v>693652</v>
      </c>
      <c r="J96" s="63">
        <v>-247447.19999999998</v>
      </c>
      <c r="K96" s="63">
        <v>-46144</v>
      </c>
      <c r="L96" s="63">
        <v>455672</v>
      </c>
      <c r="M96" s="63">
        <v>490280</v>
      </c>
      <c r="N96" s="63">
        <v>148526</v>
      </c>
      <c r="O96" s="63">
        <v>0</v>
      </c>
      <c r="P96" s="63">
        <v>711886.56</v>
      </c>
      <c r="Q96" s="63">
        <v>0</v>
      </c>
      <c r="R96" s="63">
        <v>865645.66799999995</v>
      </c>
      <c r="S96" s="63">
        <v>107190.54</v>
      </c>
      <c r="T96" s="63">
        <v>133317.64799999999</v>
      </c>
      <c r="U96" s="63">
        <f t="shared" si="1"/>
        <v>3312579.2160000005</v>
      </c>
    </row>
    <row r="97" spans="1:21" s="51" customFormat="1" ht="11.5" x14ac:dyDescent="0.25">
      <c r="A97" s="51">
        <f>'FY2016 RPDC '!A97</f>
        <v>92</v>
      </c>
      <c r="B97" s="51">
        <f>'FY2016 RPDC '!B97</f>
        <v>1791</v>
      </c>
      <c r="C97" s="51">
        <f>'FY2016 RPDC '!C97</f>
        <v>1791</v>
      </c>
      <c r="D97" s="56" t="str">
        <f>'FY2016 RPDC '!D97</f>
        <v>DIKE-NEW HARTFORD</v>
      </c>
      <c r="E97" s="57">
        <f>'FY2016 RPDC '!E97</f>
        <v>880.5</v>
      </c>
      <c r="F97" s="58">
        <f>'FY2016 RPDC '!F97</f>
        <v>6366</v>
      </c>
      <c r="G97" s="59">
        <f>'FY2016 RPDC '!G97</f>
        <v>5605263</v>
      </c>
      <c r="H97" s="58">
        <f>'FY2016 RPDC '!H97</f>
        <v>0</v>
      </c>
      <c r="I97" s="59">
        <f>'FY2016 RPDC '!I97</f>
        <v>5605263</v>
      </c>
      <c r="J97" s="59">
        <v>-99786.400000000009</v>
      </c>
      <c r="K97" s="59">
        <v>-74984</v>
      </c>
      <c r="L97" s="59">
        <v>369152</v>
      </c>
      <c r="M97" s="59">
        <v>0</v>
      </c>
      <c r="N97" s="59">
        <v>34954.079999999994</v>
      </c>
      <c r="O97" s="59">
        <v>0</v>
      </c>
      <c r="P97" s="59">
        <v>0</v>
      </c>
      <c r="Q97" s="59">
        <v>0</v>
      </c>
      <c r="R97" s="59">
        <v>338684.55600000004</v>
      </c>
      <c r="S97" s="59">
        <v>30366.721000000001</v>
      </c>
      <c r="T97" s="59">
        <v>33112.450000000004</v>
      </c>
      <c r="U97" s="59">
        <f t="shared" si="1"/>
        <v>6236762.4069999997</v>
      </c>
    </row>
    <row r="98" spans="1:21" s="51" customFormat="1" ht="11.5" x14ac:dyDescent="0.25">
      <c r="A98" s="51">
        <f>'FY2016 RPDC '!A98</f>
        <v>94</v>
      </c>
      <c r="B98" s="51">
        <f>'FY2016 RPDC '!B98</f>
        <v>1863</v>
      </c>
      <c r="C98" s="51">
        <f>'FY2016 RPDC '!C98</f>
        <v>1863</v>
      </c>
      <c r="D98" s="56" t="str">
        <f>'FY2016 RPDC '!D98</f>
        <v>DUBUQUE</v>
      </c>
      <c r="E98" s="57">
        <f>'FY2016 RPDC '!E98</f>
        <v>10578.6</v>
      </c>
      <c r="F98" s="58">
        <f>'FY2016 RPDC '!F98</f>
        <v>6373</v>
      </c>
      <c r="G98" s="59">
        <f>'FY2016 RPDC '!G98</f>
        <v>67417418</v>
      </c>
      <c r="H98" s="58">
        <f>'FY2016 RPDC '!H98</f>
        <v>0</v>
      </c>
      <c r="I98" s="59">
        <f>'FY2016 RPDC '!I98</f>
        <v>67417418</v>
      </c>
      <c r="J98" s="59">
        <v>-6458701.2000000002</v>
      </c>
      <c r="K98" s="59">
        <v>-910416</v>
      </c>
      <c r="L98" s="59">
        <v>3540117.6</v>
      </c>
      <c r="M98" s="59">
        <v>852056</v>
      </c>
      <c r="N98" s="59">
        <v>1489055.4000000001</v>
      </c>
      <c r="O98" s="59">
        <v>0</v>
      </c>
      <c r="P98" s="59">
        <v>3849192.1599999997</v>
      </c>
      <c r="Q98" s="59">
        <v>4089868.8</v>
      </c>
      <c r="R98" s="59">
        <v>16168155.09</v>
      </c>
      <c r="S98" s="59">
        <v>2042144.2200000002</v>
      </c>
      <c r="T98" s="59">
        <v>2494962.15</v>
      </c>
      <c r="U98" s="59">
        <f t="shared" si="1"/>
        <v>94573852.219999999</v>
      </c>
    </row>
    <row r="99" spans="1:21" s="51" customFormat="1" ht="11.5" x14ac:dyDescent="0.25">
      <c r="A99" s="51" t="e">
        <f>'FY2016 RPDC '!#REF!</f>
        <v>#REF!</v>
      </c>
      <c r="B99" s="51" t="e">
        <f>'FY2016 RPDC '!#REF!</f>
        <v>#REF!</v>
      </c>
      <c r="C99" s="51" t="e">
        <f>'FY2016 RPDC '!#REF!</f>
        <v>#REF!</v>
      </c>
      <c r="D99" s="56" t="e">
        <f>'FY2016 RPDC '!#REF!</f>
        <v>#REF!</v>
      </c>
      <c r="E99" s="57" t="e">
        <f>'FY2016 RPDC '!#REF!</f>
        <v>#REF!</v>
      </c>
      <c r="F99" s="58" t="e">
        <f>'FY2016 RPDC '!#REF!</f>
        <v>#REF!</v>
      </c>
      <c r="G99" s="59" t="e">
        <f>'FY2016 RPDC '!#REF!</f>
        <v>#REF!</v>
      </c>
      <c r="H99" s="58" t="e">
        <f>'FY2016 RPDC '!#REF!</f>
        <v>#REF!</v>
      </c>
      <c r="I99" s="59" t="e">
        <f>'FY2016 RPDC '!#REF!</f>
        <v>#REF!</v>
      </c>
      <c r="J99" s="59">
        <v>-121359</v>
      </c>
      <c r="K99" s="59">
        <v>-11558</v>
      </c>
      <c r="L99" s="59">
        <v>161812</v>
      </c>
      <c r="M99" s="59">
        <v>46232</v>
      </c>
      <c r="N99" s="59">
        <v>30339.75</v>
      </c>
      <c r="O99" s="59">
        <v>46232</v>
      </c>
      <c r="P99" s="59">
        <v>0</v>
      </c>
      <c r="Q99" s="59">
        <v>0</v>
      </c>
      <c r="R99" s="59">
        <v>68419.8</v>
      </c>
      <c r="S99" s="59">
        <v>7649.0999999999995</v>
      </c>
      <c r="T99" s="59">
        <v>8438.4</v>
      </c>
      <c r="U99" s="59" t="e">
        <f t="shared" si="1"/>
        <v>#REF!</v>
      </c>
    </row>
    <row r="100" spans="1:21" s="51" customFormat="1" ht="11.5" x14ac:dyDescent="0.25">
      <c r="A100" s="51">
        <f>'FY2016 RPDC '!A99</f>
        <v>95</v>
      </c>
      <c r="B100" s="51">
        <f>'FY2016 RPDC '!B99</f>
        <v>1908</v>
      </c>
      <c r="C100" s="51">
        <f>'FY2016 RPDC '!C99</f>
        <v>1908</v>
      </c>
      <c r="D100" s="56" t="str">
        <f>'FY2016 RPDC '!D99</f>
        <v>DUNKERTON</v>
      </c>
      <c r="E100" s="57">
        <f>'FY2016 RPDC '!E99</f>
        <v>464</v>
      </c>
      <c r="F100" s="58">
        <f>'FY2016 RPDC '!F99</f>
        <v>6366</v>
      </c>
      <c r="G100" s="59">
        <f>'FY2016 RPDC '!G99</f>
        <v>2953824</v>
      </c>
      <c r="H100" s="58">
        <f>'FY2016 RPDC '!H99</f>
        <v>0</v>
      </c>
      <c r="I100" s="59">
        <f>'FY2016 RPDC '!I99</f>
        <v>2953824</v>
      </c>
      <c r="J100" s="59">
        <v>-205340.80000000002</v>
      </c>
      <c r="K100" s="59">
        <v>-74984</v>
      </c>
      <c r="L100" s="59">
        <v>219184</v>
      </c>
      <c r="M100" s="59">
        <v>0</v>
      </c>
      <c r="N100" s="59">
        <v>14823.759999999998</v>
      </c>
      <c r="O100" s="59">
        <v>0</v>
      </c>
      <c r="P100" s="59">
        <v>2537.92</v>
      </c>
      <c r="Q100" s="59">
        <v>0</v>
      </c>
      <c r="R100" s="59">
        <v>374615.87400000001</v>
      </c>
      <c r="S100" s="59">
        <v>38632.611000000004</v>
      </c>
      <c r="T100" s="59">
        <v>39908.931000000004</v>
      </c>
      <c r="U100" s="59">
        <f t="shared" si="1"/>
        <v>3363202.2959999996</v>
      </c>
    </row>
    <row r="101" spans="1:21" s="51" customFormat="1" ht="11.5" x14ac:dyDescent="0.25">
      <c r="A101" s="51">
        <f>'FY2016 RPDC '!A100</f>
        <v>96</v>
      </c>
      <c r="B101" s="51">
        <f>'FY2016 RPDC '!B100</f>
        <v>1926</v>
      </c>
      <c r="C101" s="51">
        <f>'FY2016 RPDC '!C100</f>
        <v>1926</v>
      </c>
      <c r="D101" s="60" t="str">
        <f>'FY2016 RPDC '!D100</f>
        <v>DURANT</v>
      </c>
      <c r="E101" s="61">
        <f>'FY2016 RPDC '!E100</f>
        <v>565.6</v>
      </c>
      <c r="F101" s="62">
        <f>'FY2016 RPDC '!F100</f>
        <v>6412</v>
      </c>
      <c r="G101" s="63">
        <f>'FY2016 RPDC '!G100</f>
        <v>3626627</v>
      </c>
      <c r="H101" s="62">
        <f>'FY2016 RPDC '!H100</f>
        <v>0</v>
      </c>
      <c r="I101" s="63">
        <f>'FY2016 RPDC '!I100</f>
        <v>3626627</v>
      </c>
      <c r="J101" s="63">
        <v>-131163.5</v>
      </c>
      <c r="K101" s="63">
        <v>-338295</v>
      </c>
      <c r="L101" s="63">
        <v>17805</v>
      </c>
      <c r="M101" s="63">
        <v>0</v>
      </c>
      <c r="N101" s="63">
        <v>31455.5</v>
      </c>
      <c r="O101" s="63">
        <v>47480</v>
      </c>
      <c r="P101" s="63">
        <v>13057.000000000002</v>
      </c>
      <c r="Q101" s="63">
        <v>0</v>
      </c>
      <c r="R101" s="63">
        <v>67693.597999999998</v>
      </c>
      <c r="S101" s="63">
        <v>6164.2979999999998</v>
      </c>
      <c r="T101" s="63">
        <v>7923.4959999999992</v>
      </c>
      <c r="U101" s="63">
        <f t="shared" si="1"/>
        <v>3348747.392</v>
      </c>
    </row>
    <row r="102" spans="1:21" s="51" customFormat="1" ht="11.5" x14ac:dyDescent="0.25">
      <c r="A102" s="51">
        <f>'FY2016 RPDC '!A101</f>
        <v>97</v>
      </c>
      <c r="B102" s="51">
        <f>'FY2016 RPDC '!B101</f>
        <v>1944</v>
      </c>
      <c r="C102" s="51">
        <f>'FY2016 RPDC '!C101</f>
        <v>1944</v>
      </c>
      <c r="D102" s="56" t="str">
        <f>'FY2016 RPDC '!D101</f>
        <v>EAGLE GROVE</v>
      </c>
      <c r="E102" s="57">
        <f>'FY2016 RPDC '!E101</f>
        <v>833.3</v>
      </c>
      <c r="F102" s="58">
        <f>'FY2016 RPDC '!F101</f>
        <v>6484</v>
      </c>
      <c r="G102" s="59">
        <f>'FY2016 RPDC '!G101</f>
        <v>5403117</v>
      </c>
      <c r="H102" s="58">
        <f>'FY2016 RPDC '!H101</f>
        <v>0</v>
      </c>
      <c r="I102" s="59">
        <f>'FY2016 RPDC '!I101</f>
        <v>5403117</v>
      </c>
      <c r="J102" s="59">
        <v>-557287.5</v>
      </c>
      <c r="K102" s="59">
        <v>-271425</v>
      </c>
      <c r="L102" s="59">
        <v>184800</v>
      </c>
      <c r="M102" s="59">
        <v>513975</v>
      </c>
      <c r="N102" s="59">
        <v>6063.75</v>
      </c>
      <c r="O102" s="59">
        <v>0</v>
      </c>
      <c r="P102" s="59">
        <v>101640.00000000001</v>
      </c>
      <c r="Q102" s="59">
        <v>2179485</v>
      </c>
      <c r="R102" s="59">
        <v>5487647.5420000004</v>
      </c>
      <c r="S102" s="59">
        <v>655639.13400000008</v>
      </c>
      <c r="T102" s="59">
        <v>653834.72000000009</v>
      </c>
      <c r="U102" s="59">
        <f t="shared" si="1"/>
        <v>14357489.646</v>
      </c>
    </row>
    <row r="103" spans="1:21" s="51" customFormat="1" ht="11.5" x14ac:dyDescent="0.25">
      <c r="A103" s="51">
        <f>'FY2016 RPDC '!A102</f>
        <v>98</v>
      </c>
      <c r="B103" s="51">
        <f>'FY2016 RPDC '!B102</f>
        <v>1953</v>
      </c>
      <c r="C103" s="51">
        <f>'FY2016 RPDC '!C102</f>
        <v>1953</v>
      </c>
      <c r="D103" s="56" t="str">
        <f>'FY2016 RPDC '!D102</f>
        <v>EARLHAM</v>
      </c>
      <c r="E103" s="57">
        <f>'FY2016 RPDC '!E102</f>
        <v>644.70000000000005</v>
      </c>
      <c r="F103" s="58">
        <f>'FY2016 RPDC '!F102</f>
        <v>6366</v>
      </c>
      <c r="G103" s="59">
        <f>'FY2016 RPDC '!G102</f>
        <v>4104160</v>
      </c>
      <c r="H103" s="58">
        <f>'FY2016 RPDC '!H102</f>
        <v>0</v>
      </c>
      <c r="I103" s="59">
        <f>'FY2016 RPDC '!I102</f>
        <v>4104160</v>
      </c>
      <c r="J103" s="59">
        <v>-115360</v>
      </c>
      <c r="K103" s="59">
        <v>-34608</v>
      </c>
      <c r="L103" s="59">
        <v>144200</v>
      </c>
      <c r="M103" s="59">
        <v>5768</v>
      </c>
      <c r="N103" s="59">
        <v>63678.719999999994</v>
      </c>
      <c r="O103" s="59">
        <v>0</v>
      </c>
      <c r="P103" s="59">
        <v>5075.84</v>
      </c>
      <c r="Q103" s="59">
        <v>0</v>
      </c>
      <c r="R103" s="59">
        <v>245798.20799999998</v>
      </c>
      <c r="S103" s="59">
        <v>25281.887999999999</v>
      </c>
      <c r="T103" s="59">
        <v>27125.748</v>
      </c>
      <c r="U103" s="59">
        <f t="shared" si="1"/>
        <v>4471120.4040000001</v>
      </c>
    </row>
    <row r="104" spans="1:21" s="51" customFormat="1" ht="11.5" x14ac:dyDescent="0.25">
      <c r="A104" s="51">
        <f>'FY2016 RPDC '!A103</f>
        <v>99</v>
      </c>
      <c r="B104" s="51">
        <f>'FY2016 RPDC '!B103</f>
        <v>1963</v>
      </c>
      <c r="C104" s="51">
        <f>'FY2016 RPDC '!C103</f>
        <v>1963</v>
      </c>
      <c r="D104" s="56" t="str">
        <f>'FY2016 RPDC '!D103</f>
        <v>EAST BUCHANAN</v>
      </c>
      <c r="E104" s="57">
        <f>'FY2016 RPDC '!E103</f>
        <v>560.29999999999995</v>
      </c>
      <c r="F104" s="58">
        <f>'FY2016 RPDC '!F103</f>
        <v>6366</v>
      </c>
      <c r="G104" s="59">
        <f>'FY2016 RPDC '!G103</f>
        <v>3566870</v>
      </c>
      <c r="H104" s="58">
        <f>'FY2016 RPDC '!H103</f>
        <v>0</v>
      </c>
      <c r="I104" s="59">
        <f>'FY2016 RPDC '!I103</f>
        <v>3566870</v>
      </c>
      <c r="J104" s="59">
        <v>-161629.20000000001</v>
      </c>
      <c r="K104" s="59">
        <v>-11628</v>
      </c>
      <c r="L104" s="59">
        <v>587214</v>
      </c>
      <c r="M104" s="59">
        <v>420933.60000000003</v>
      </c>
      <c r="N104" s="59">
        <v>1744.2</v>
      </c>
      <c r="O104" s="59">
        <v>0</v>
      </c>
      <c r="P104" s="59">
        <v>0</v>
      </c>
      <c r="Q104" s="59">
        <v>73256.399999999994</v>
      </c>
      <c r="R104" s="59">
        <v>345586.07199999999</v>
      </c>
      <c r="S104" s="59">
        <v>39092.091999999997</v>
      </c>
      <c r="T104" s="59">
        <v>29964.077000000001</v>
      </c>
      <c r="U104" s="59">
        <f t="shared" si="1"/>
        <v>4891403.2409999995</v>
      </c>
    </row>
    <row r="105" spans="1:21" s="51" customFormat="1" ht="11.5" x14ac:dyDescent="0.25">
      <c r="A105" s="51">
        <f>'FY2016 RPDC '!A104</f>
        <v>102</v>
      </c>
      <c r="B105" s="51">
        <f>'FY2016 RPDC '!B104</f>
        <v>3582</v>
      </c>
      <c r="C105" s="51">
        <f>'FY2016 RPDC '!C104</f>
        <v>1968</v>
      </c>
      <c r="D105" s="56" t="str">
        <f>'FY2016 RPDC '!D104</f>
        <v>EAST MARSHALL</v>
      </c>
      <c r="E105" s="57">
        <f>'FY2016 RPDC '!E104</f>
        <v>609.29999999999995</v>
      </c>
      <c r="F105" s="58">
        <f>'FY2016 RPDC '!F104</f>
        <v>6450</v>
      </c>
      <c r="G105" s="59">
        <f>'FY2016 RPDC '!G104</f>
        <v>3929985</v>
      </c>
      <c r="H105" s="58">
        <f>'FY2016 RPDC '!H104</f>
        <v>159892</v>
      </c>
      <c r="I105" s="59">
        <f>'FY2016 RPDC '!I104</f>
        <v>4089877</v>
      </c>
      <c r="J105" s="59">
        <v>-294300</v>
      </c>
      <c r="K105" s="59">
        <v>-52974</v>
      </c>
      <c r="L105" s="59">
        <v>164808</v>
      </c>
      <c r="M105" s="59">
        <v>0</v>
      </c>
      <c r="N105" s="59">
        <v>125607.24</v>
      </c>
      <c r="O105" s="59">
        <v>100062</v>
      </c>
      <c r="P105" s="59">
        <v>54386.64</v>
      </c>
      <c r="Q105" s="59">
        <v>165985.19999999998</v>
      </c>
      <c r="R105" s="59">
        <v>435259.89</v>
      </c>
      <c r="S105" s="59">
        <v>47373.144</v>
      </c>
      <c r="T105" s="59">
        <v>53673.126000000004</v>
      </c>
      <c r="U105" s="59">
        <f t="shared" si="1"/>
        <v>4889758.24</v>
      </c>
    </row>
    <row r="106" spans="1:21" s="51" customFormat="1" ht="11.5" x14ac:dyDescent="0.25">
      <c r="A106" s="51" t="e">
        <f>'FY2016 RPDC '!#REF!</f>
        <v>#REF!</v>
      </c>
      <c r="B106" s="51" t="e">
        <f>'FY2016 RPDC '!#REF!</f>
        <v>#REF!</v>
      </c>
      <c r="C106" s="51" t="e">
        <f>'FY2016 RPDC '!#REF!</f>
        <v>#REF!</v>
      </c>
      <c r="D106" s="60" t="e">
        <f>'FY2016 RPDC '!#REF!</f>
        <v>#REF!</v>
      </c>
      <c r="E106" s="61" t="e">
        <f>'FY2016 RPDC '!#REF!</f>
        <v>#REF!</v>
      </c>
      <c r="F106" s="62" t="e">
        <f>'FY2016 RPDC '!#REF!</f>
        <v>#REF!</v>
      </c>
      <c r="G106" s="63" t="e">
        <f>'FY2016 RPDC '!#REF!</f>
        <v>#REF!</v>
      </c>
      <c r="H106" s="62" t="e">
        <f>'FY2016 RPDC '!#REF!</f>
        <v>#REF!</v>
      </c>
      <c r="I106" s="63" t="e">
        <f>'FY2016 RPDC '!#REF!</f>
        <v>#REF!</v>
      </c>
      <c r="J106" s="63">
        <v>-283208.8</v>
      </c>
      <c r="K106" s="63">
        <v>-28840</v>
      </c>
      <c r="L106" s="63">
        <v>357616</v>
      </c>
      <c r="M106" s="63">
        <v>5768</v>
      </c>
      <c r="N106" s="63">
        <v>2191.84</v>
      </c>
      <c r="O106" s="63">
        <v>0</v>
      </c>
      <c r="P106" s="63">
        <v>0</v>
      </c>
      <c r="Q106" s="63">
        <v>0</v>
      </c>
      <c r="R106" s="63">
        <v>340491.712</v>
      </c>
      <c r="S106" s="63">
        <v>33798.055999999997</v>
      </c>
      <c r="T106" s="63">
        <v>38679.428</v>
      </c>
      <c r="U106" s="63" t="e">
        <f t="shared" si="1"/>
        <v>#REF!</v>
      </c>
    </row>
    <row r="107" spans="1:21" s="51" customFormat="1" ht="11.5" x14ac:dyDescent="0.25">
      <c r="A107" s="51">
        <f>'FY2016 RPDC '!A105</f>
        <v>103</v>
      </c>
      <c r="B107" s="51">
        <f>'FY2016 RPDC '!B105</f>
        <v>3978</v>
      </c>
      <c r="C107" s="51">
        <f>'FY2016 RPDC '!C105</f>
        <v>3978</v>
      </c>
      <c r="D107" s="56" t="str">
        <f>'FY2016 RPDC '!D105</f>
        <v>EAST MILLS</v>
      </c>
      <c r="E107" s="57">
        <f>'FY2016 RPDC '!E105</f>
        <v>545.1</v>
      </c>
      <c r="F107" s="58">
        <f>'FY2016 RPDC '!F105</f>
        <v>6430</v>
      </c>
      <c r="G107" s="59">
        <f>'FY2016 RPDC '!G105</f>
        <v>3504993</v>
      </c>
      <c r="H107" s="58">
        <f>'FY2016 RPDC '!H105</f>
        <v>0</v>
      </c>
      <c r="I107" s="59">
        <f>'FY2016 RPDC '!I105</f>
        <v>3504993</v>
      </c>
      <c r="J107" s="59">
        <v>-199572.80000000002</v>
      </c>
      <c r="K107" s="59">
        <v>-34608</v>
      </c>
      <c r="L107" s="59">
        <v>173040</v>
      </c>
      <c r="M107" s="59">
        <v>23072</v>
      </c>
      <c r="N107" s="59">
        <v>6056.4000000000005</v>
      </c>
      <c r="O107" s="59">
        <v>0</v>
      </c>
      <c r="P107" s="59">
        <v>0</v>
      </c>
      <c r="Q107" s="59">
        <v>86520</v>
      </c>
      <c r="R107" s="59">
        <v>270887.652</v>
      </c>
      <c r="S107" s="59">
        <v>25960.904999999999</v>
      </c>
      <c r="T107" s="59">
        <v>31890.833999999999</v>
      </c>
      <c r="U107" s="59">
        <f t="shared" si="1"/>
        <v>3888239.9909999999</v>
      </c>
    </row>
    <row r="108" spans="1:21" s="51" customFormat="1" ht="11.5" x14ac:dyDescent="0.25">
      <c r="A108" s="51">
        <f>'FY2016 RPDC '!A106</f>
        <v>104</v>
      </c>
      <c r="B108" s="51">
        <f>'FY2016 RPDC '!B106</f>
        <v>6741</v>
      </c>
      <c r="C108" s="51">
        <f>'FY2016 RPDC '!C106</f>
        <v>6741</v>
      </c>
      <c r="D108" s="56" t="str">
        <f>'FY2016 RPDC '!D106</f>
        <v>EAST SAC COUNTY</v>
      </c>
      <c r="E108" s="57">
        <f>'FY2016 RPDC '!E106</f>
        <v>925.2</v>
      </c>
      <c r="F108" s="58">
        <f>'FY2016 RPDC '!F106</f>
        <v>6379</v>
      </c>
      <c r="G108" s="59">
        <f>'FY2016 RPDC '!G106</f>
        <v>5901851</v>
      </c>
      <c r="H108" s="58">
        <f>'FY2016 RPDC '!H106</f>
        <v>0</v>
      </c>
      <c r="I108" s="59">
        <f>'FY2016 RPDC '!I106</f>
        <v>5901851</v>
      </c>
      <c r="J108" s="59">
        <v>-230720</v>
      </c>
      <c r="K108" s="59">
        <v>-46144</v>
      </c>
      <c r="L108" s="59">
        <v>75560.800000000003</v>
      </c>
      <c r="M108" s="59">
        <v>0</v>
      </c>
      <c r="N108" s="59">
        <v>52027.360000000001</v>
      </c>
      <c r="O108" s="59">
        <v>57680</v>
      </c>
      <c r="P108" s="59">
        <v>0</v>
      </c>
      <c r="Q108" s="59">
        <v>107284.8</v>
      </c>
      <c r="R108" s="59">
        <v>204653.45</v>
      </c>
      <c r="S108" s="59">
        <v>22515</v>
      </c>
      <c r="T108" s="59">
        <v>17281.25</v>
      </c>
      <c r="U108" s="59">
        <f t="shared" si="1"/>
        <v>6161989.6600000001</v>
      </c>
    </row>
    <row r="109" spans="1:21" s="51" customFormat="1" ht="11.5" x14ac:dyDescent="0.25">
      <c r="A109" s="51">
        <f>'FY2016 RPDC '!A107</f>
        <v>105</v>
      </c>
      <c r="B109" s="51">
        <f>'FY2016 RPDC '!B107</f>
        <v>1970</v>
      </c>
      <c r="C109" s="51">
        <f>'FY2016 RPDC '!C107</f>
        <v>1970</v>
      </c>
      <c r="D109" s="56" t="str">
        <f>'FY2016 RPDC '!D107</f>
        <v>EAST UNION</v>
      </c>
      <c r="E109" s="57">
        <f>'FY2016 RPDC '!E107</f>
        <v>515.79999999999995</v>
      </c>
      <c r="F109" s="58">
        <f>'FY2016 RPDC '!F107</f>
        <v>6390</v>
      </c>
      <c r="G109" s="59">
        <f>'FY2016 RPDC '!G107</f>
        <v>3295962</v>
      </c>
      <c r="H109" s="58">
        <f>'FY2016 RPDC '!H107</f>
        <v>0</v>
      </c>
      <c r="I109" s="59">
        <f>'FY2016 RPDC '!I107</f>
        <v>3295962</v>
      </c>
      <c r="J109" s="59">
        <v>-378105</v>
      </c>
      <c r="K109" s="59">
        <v>-46536</v>
      </c>
      <c r="L109" s="59">
        <v>139608</v>
      </c>
      <c r="M109" s="59">
        <v>5817</v>
      </c>
      <c r="N109" s="59">
        <v>116630.85</v>
      </c>
      <c r="O109" s="59">
        <v>58170</v>
      </c>
      <c r="P109" s="59">
        <v>15356.880000000001</v>
      </c>
      <c r="Q109" s="59">
        <v>0</v>
      </c>
      <c r="R109" s="59">
        <v>191389.22999999998</v>
      </c>
      <c r="S109" s="59">
        <v>19121.580000000002</v>
      </c>
      <c r="T109" s="59">
        <v>13158.539999999999</v>
      </c>
      <c r="U109" s="59">
        <f t="shared" si="1"/>
        <v>3430573.08</v>
      </c>
    </row>
    <row r="110" spans="1:21" s="51" customFormat="1" ht="11.5" x14ac:dyDescent="0.25">
      <c r="A110" s="51">
        <f>'FY2016 RPDC '!A108</f>
        <v>106</v>
      </c>
      <c r="B110" s="51">
        <f>'FY2016 RPDC '!B108</f>
        <v>1972</v>
      </c>
      <c r="C110" s="51">
        <f>'FY2016 RPDC '!C108</f>
        <v>1972</v>
      </c>
      <c r="D110" s="56" t="str">
        <f>'FY2016 RPDC '!D108</f>
        <v>EASTERN ALLAMAKEE</v>
      </c>
      <c r="E110" s="57">
        <f>'FY2016 RPDC '!E108</f>
        <v>364</v>
      </c>
      <c r="F110" s="58">
        <f>'FY2016 RPDC '!F108</f>
        <v>6366</v>
      </c>
      <c r="G110" s="59">
        <f>'FY2016 RPDC '!G108</f>
        <v>2317224</v>
      </c>
      <c r="H110" s="58">
        <f>'FY2016 RPDC '!H108</f>
        <v>13469</v>
      </c>
      <c r="I110" s="59">
        <f>'FY2016 RPDC '!I108</f>
        <v>2330693</v>
      </c>
      <c r="J110" s="59">
        <v>-272703.2</v>
      </c>
      <c r="K110" s="59">
        <v>-29260</v>
      </c>
      <c r="L110" s="59">
        <v>1223068</v>
      </c>
      <c r="M110" s="59">
        <v>35112</v>
      </c>
      <c r="N110" s="59">
        <v>33414.92</v>
      </c>
      <c r="O110" s="59">
        <v>0</v>
      </c>
      <c r="P110" s="59">
        <v>11586.96</v>
      </c>
      <c r="Q110" s="59">
        <v>154492.79999999999</v>
      </c>
      <c r="R110" s="59">
        <v>388441.092</v>
      </c>
      <c r="S110" s="59">
        <v>44169.012000000002</v>
      </c>
      <c r="T110" s="59">
        <v>43927.067999999999</v>
      </c>
      <c r="U110" s="59">
        <f t="shared" si="1"/>
        <v>3962941.6519999998</v>
      </c>
    </row>
    <row r="111" spans="1:21" s="51" customFormat="1" ht="11.5" x14ac:dyDescent="0.25">
      <c r="A111" s="51">
        <f>'FY2016 RPDC '!A109</f>
        <v>100</v>
      </c>
      <c r="B111" s="51">
        <f>'FY2016 RPDC '!B109</f>
        <v>1965</v>
      </c>
      <c r="C111" s="51">
        <f>'FY2016 RPDC '!C109</f>
        <v>1965</v>
      </c>
      <c r="D111" s="60" t="str">
        <f>'FY2016 RPDC '!D109</f>
        <v>EASTON VALLEY</v>
      </c>
      <c r="E111" s="61">
        <f>'FY2016 RPDC '!E109</f>
        <v>655</v>
      </c>
      <c r="F111" s="62">
        <f>'FY2016 RPDC '!F109</f>
        <v>6366</v>
      </c>
      <c r="G111" s="63">
        <f>'FY2016 RPDC '!G109</f>
        <v>4169730</v>
      </c>
      <c r="H111" s="62">
        <f>'FY2016 RPDC '!H109</f>
        <v>0</v>
      </c>
      <c r="I111" s="63">
        <f>'FY2016 RPDC '!I109</f>
        <v>4169730</v>
      </c>
      <c r="J111" s="63">
        <v>-393856</v>
      </c>
      <c r="K111" s="63">
        <v>-28960</v>
      </c>
      <c r="L111" s="63">
        <v>110048</v>
      </c>
      <c r="M111" s="63">
        <v>0</v>
      </c>
      <c r="N111" s="63">
        <v>41992</v>
      </c>
      <c r="O111" s="63">
        <v>103908.48000000001</v>
      </c>
      <c r="P111" s="63">
        <v>6371.2000000000007</v>
      </c>
      <c r="Q111" s="63">
        <v>38227.199999999997</v>
      </c>
      <c r="R111" s="63">
        <v>258504.15600000002</v>
      </c>
      <c r="S111" s="63">
        <v>24386.525999999998</v>
      </c>
      <c r="T111" s="63">
        <v>31107.654000000002</v>
      </c>
      <c r="U111" s="63">
        <f t="shared" si="1"/>
        <v>4361459.216</v>
      </c>
    </row>
    <row r="112" spans="1:21" s="51" customFormat="1" ht="11.5" x14ac:dyDescent="0.25">
      <c r="A112" s="51">
        <f>'FY2016 RPDC '!A110</f>
        <v>107</v>
      </c>
      <c r="B112" s="51">
        <f>'FY2016 RPDC '!B110</f>
        <v>657</v>
      </c>
      <c r="C112" s="51">
        <f>'FY2016 RPDC '!C110</f>
        <v>657</v>
      </c>
      <c r="D112" s="56" t="str">
        <f>'FY2016 RPDC '!D110</f>
        <v>EDDYVILLE-BLAKESBURG-FREMONT</v>
      </c>
      <c r="E112" s="57">
        <f>'FY2016 RPDC '!E110</f>
        <v>857.1</v>
      </c>
      <c r="F112" s="58">
        <f>'FY2016 RPDC '!F110</f>
        <v>6366</v>
      </c>
      <c r="G112" s="59">
        <f>'FY2016 RPDC '!G110</f>
        <v>5456299</v>
      </c>
      <c r="H112" s="58">
        <f>'FY2016 RPDC '!H110</f>
        <v>21139</v>
      </c>
      <c r="I112" s="59">
        <f>'FY2016 RPDC '!I110</f>
        <v>5477438</v>
      </c>
      <c r="J112" s="59">
        <v>-92288</v>
      </c>
      <c r="K112" s="59">
        <v>-5768</v>
      </c>
      <c r="L112" s="59">
        <v>98056</v>
      </c>
      <c r="M112" s="59">
        <v>17304</v>
      </c>
      <c r="N112" s="59">
        <v>35934.639999999999</v>
      </c>
      <c r="O112" s="59">
        <v>0</v>
      </c>
      <c r="P112" s="59">
        <v>0</v>
      </c>
      <c r="Q112" s="59">
        <v>100363.2</v>
      </c>
      <c r="R112" s="59">
        <v>240991.54</v>
      </c>
      <c r="S112" s="59">
        <v>22268.940000000002</v>
      </c>
      <c r="T112" s="59">
        <v>27573.480000000003</v>
      </c>
      <c r="U112" s="59">
        <f t="shared" si="1"/>
        <v>5921873.8000000007</v>
      </c>
    </row>
    <row r="113" spans="1:21" s="51" customFormat="1" ht="11.5" x14ac:dyDescent="0.25">
      <c r="A113" s="51">
        <f>'FY2016 RPDC '!A111</f>
        <v>108</v>
      </c>
      <c r="B113" s="51">
        <f>'FY2016 RPDC '!B111</f>
        <v>1989</v>
      </c>
      <c r="C113" s="51">
        <f>'FY2016 RPDC '!C111</f>
        <v>1989</v>
      </c>
      <c r="D113" s="56" t="str">
        <f>'FY2016 RPDC '!D111</f>
        <v>EDGEWOOD-COLESBURG</v>
      </c>
      <c r="E113" s="57">
        <f>'FY2016 RPDC '!E111</f>
        <v>414</v>
      </c>
      <c r="F113" s="58">
        <f>'FY2016 RPDC '!F111</f>
        <v>6366</v>
      </c>
      <c r="G113" s="59">
        <f>'FY2016 RPDC '!G111</f>
        <v>2635524</v>
      </c>
      <c r="H113" s="58">
        <f>'FY2016 RPDC '!H111</f>
        <v>23444</v>
      </c>
      <c r="I113" s="59">
        <f>'FY2016 RPDC '!I111</f>
        <v>2658968</v>
      </c>
      <c r="J113" s="59">
        <v>-351848</v>
      </c>
      <c r="K113" s="59">
        <v>-34608</v>
      </c>
      <c r="L113" s="59">
        <v>440675.2</v>
      </c>
      <c r="M113" s="59">
        <v>288400</v>
      </c>
      <c r="N113" s="59">
        <v>0</v>
      </c>
      <c r="O113" s="59">
        <v>0</v>
      </c>
      <c r="P113" s="59">
        <v>10151.68</v>
      </c>
      <c r="Q113" s="59">
        <v>155736</v>
      </c>
      <c r="R113" s="59">
        <v>381267.67000000004</v>
      </c>
      <c r="S113" s="59">
        <v>41922.85</v>
      </c>
      <c r="T113" s="59">
        <v>47434.590000000004</v>
      </c>
      <c r="U113" s="59">
        <f t="shared" si="1"/>
        <v>3638099.99</v>
      </c>
    </row>
    <row r="114" spans="1:21" s="51" customFormat="1" ht="11.5" x14ac:dyDescent="0.25">
      <c r="A114" s="51">
        <f>'FY2016 RPDC '!A112</f>
        <v>109</v>
      </c>
      <c r="B114" s="51">
        <f>'FY2016 RPDC '!B112</f>
        <v>2007</v>
      </c>
      <c r="C114" s="51">
        <f>'FY2016 RPDC '!C112</f>
        <v>2007</v>
      </c>
      <c r="D114" s="56" t="str">
        <f>'FY2016 RPDC '!D112</f>
        <v>ELDORA-NEW PROVIDENCE</v>
      </c>
      <c r="E114" s="57">
        <f>'FY2016 RPDC '!E112</f>
        <v>631</v>
      </c>
      <c r="F114" s="58">
        <f>'FY2016 RPDC '!F112</f>
        <v>6366</v>
      </c>
      <c r="G114" s="59">
        <f>'FY2016 RPDC '!G112</f>
        <v>4016946</v>
      </c>
      <c r="H114" s="58">
        <f>'FY2016 RPDC '!H112</f>
        <v>0</v>
      </c>
      <c r="I114" s="59">
        <f>'FY2016 RPDC '!I112</f>
        <v>4016946</v>
      </c>
      <c r="J114" s="59">
        <v>-178808</v>
      </c>
      <c r="K114" s="59">
        <v>0</v>
      </c>
      <c r="L114" s="59">
        <v>744072</v>
      </c>
      <c r="M114" s="59">
        <v>0</v>
      </c>
      <c r="N114" s="59">
        <v>14131.6</v>
      </c>
      <c r="O114" s="59">
        <v>0</v>
      </c>
      <c r="P114" s="59">
        <v>1268.96</v>
      </c>
      <c r="Q114" s="59">
        <v>69216</v>
      </c>
      <c r="R114" s="59">
        <v>269505.8</v>
      </c>
      <c r="S114" s="59">
        <v>30004.07</v>
      </c>
      <c r="T114" s="59">
        <v>32137.129999999997</v>
      </c>
      <c r="U114" s="59">
        <f t="shared" si="1"/>
        <v>4998473.5599999996</v>
      </c>
    </row>
    <row r="115" spans="1:21" s="51" customFormat="1" ht="11.5" x14ac:dyDescent="0.25">
      <c r="A115" s="51">
        <f>'FY2016 RPDC '!A113</f>
        <v>111</v>
      </c>
      <c r="B115" s="51">
        <f>'FY2016 RPDC '!B113</f>
        <v>2088</v>
      </c>
      <c r="C115" s="51">
        <f>'FY2016 RPDC '!C113</f>
        <v>2088</v>
      </c>
      <c r="D115" s="56" t="str">
        <f>'FY2016 RPDC '!D113</f>
        <v>EMMETSBURG</v>
      </c>
      <c r="E115" s="57">
        <f>'FY2016 RPDC '!E113</f>
        <v>668.8</v>
      </c>
      <c r="F115" s="58">
        <f>'FY2016 RPDC '!F113</f>
        <v>6489</v>
      </c>
      <c r="G115" s="59">
        <f>'FY2016 RPDC '!G113</f>
        <v>4339843</v>
      </c>
      <c r="H115" s="58">
        <f>'FY2016 RPDC '!H113</f>
        <v>0</v>
      </c>
      <c r="I115" s="59">
        <f>'FY2016 RPDC '!I113</f>
        <v>4339843</v>
      </c>
      <c r="J115" s="59">
        <v>-242256</v>
      </c>
      <c r="K115" s="59">
        <v>-876736</v>
      </c>
      <c r="L115" s="59">
        <v>201880</v>
      </c>
      <c r="M115" s="59">
        <v>560649.6</v>
      </c>
      <c r="N115" s="59">
        <v>97652.24</v>
      </c>
      <c r="O115" s="59">
        <v>0</v>
      </c>
      <c r="P115" s="59">
        <v>13958.56</v>
      </c>
      <c r="Q115" s="59">
        <v>0</v>
      </c>
      <c r="R115" s="59">
        <v>338651.67599999998</v>
      </c>
      <c r="S115" s="59">
        <v>39593.699999999997</v>
      </c>
      <c r="T115" s="59">
        <v>38756.76</v>
      </c>
      <c r="U115" s="59">
        <f t="shared" si="1"/>
        <v>4511993.5360000003</v>
      </c>
    </row>
    <row r="116" spans="1:21" s="51" customFormat="1" ht="11.5" x14ac:dyDescent="0.25">
      <c r="A116" s="51" t="e">
        <f>'FY2016 RPDC '!#REF!</f>
        <v>#REF!</v>
      </c>
      <c r="B116" s="51" t="e">
        <f>'FY2016 RPDC '!#REF!</f>
        <v>#REF!</v>
      </c>
      <c r="C116" s="51" t="e">
        <f>'FY2016 RPDC '!#REF!</f>
        <v>#REF!</v>
      </c>
      <c r="D116" s="60" t="e">
        <f>'FY2016 RPDC '!#REF!</f>
        <v>#REF!</v>
      </c>
      <c r="E116" s="61" t="e">
        <f>'FY2016 RPDC '!#REF!</f>
        <v>#REF!</v>
      </c>
      <c r="F116" s="62" t="e">
        <f>'FY2016 RPDC '!#REF!</f>
        <v>#REF!</v>
      </c>
      <c r="G116" s="63" t="e">
        <f>'FY2016 RPDC '!#REF!</f>
        <v>#REF!</v>
      </c>
      <c r="H116" s="62" t="e">
        <f>'FY2016 RPDC '!#REF!</f>
        <v>#REF!</v>
      </c>
      <c r="I116" s="63" t="e">
        <f>'FY2016 RPDC '!#REF!</f>
        <v>#REF!</v>
      </c>
      <c r="J116" s="63">
        <v>-77155</v>
      </c>
      <c r="K116" s="63">
        <v>-5935</v>
      </c>
      <c r="L116" s="63">
        <v>94960</v>
      </c>
      <c r="M116" s="63">
        <v>0</v>
      </c>
      <c r="N116" s="63">
        <v>54661.350000000006</v>
      </c>
      <c r="O116" s="63">
        <v>0</v>
      </c>
      <c r="P116" s="63">
        <v>0</v>
      </c>
      <c r="Q116" s="63">
        <v>0</v>
      </c>
      <c r="R116" s="63">
        <v>150789.764</v>
      </c>
      <c r="S116" s="63">
        <v>16475.834999999999</v>
      </c>
      <c r="T116" s="63">
        <v>16256.678999999998</v>
      </c>
      <c r="U116" s="63" t="e">
        <f t="shared" si="1"/>
        <v>#REF!</v>
      </c>
    </row>
    <row r="117" spans="1:21" s="51" customFormat="1" ht="11.5" x14ac:dyDescent="0.25">
      <c r="A117" s="51">
        <f>'FY2016 RPDC '!A114</f>
        <v>112</v>
      </c>
      <c r="B117" s="51">
        <f>'FY2016 RPDC '!B114</f>
        <v>2097</v>
      </c>
      <c r="C117" s="51">
        <f>'FY2016 RPDC '!C114</f>
        <v>2097</v>
      </c>
      <c r="D117" s="56" t="str">
        <f>'FY2016 RPDC '!D114</f>
        <v>ENGLISH VALLEYS</v>
      </c>
      <c r="E117" s="57">
        <f>'FY2016 RPDC '!E114</f>
        <v>458.8</v>
      </c>
      <c r="F117" s="58">
        <f>'FY2016 RPDC '!F114</f>
        <v>6439</v>
      </c>
      <c r="G117" s="59">
        <f>'FY2016 RPDC '!G114</f>
        <v>2954213</v>
      </c>
      <c r="H117" s="58">
        <f>'FY2016 RPDC '!H114</f>
        <v>0</v>
      </c>
      <c r="I117" s="59">
        <f>'FY2016 RPDC '!I114</f>
        <v>2954213</v>
      </c>
      <c r="J117" s="59">
        <v>-117820</v>
      </c>
      <c r="K117" s="59">
        <v>-17673</v>
      </c>
      <c r="L117" s="59">
        <v>518408</v>
      </c>
      <c r="M117" s="59">
        <v>0</v>
      </c>
      <c r="N117" s="59">
        <v>52606.63</v>
      </c>
      <c r="O117" s="59">
        <v>0</v>
      </c>
      <c r="P117" s="59">
        <v>2592.04</v>
      </c>
      <c r="Q117" s="59">
        <v>0</v>
      </c>
      <c r="R117" s="59">
        <v>346270.76100000006</v>
      </c>
      <c r="S117" s="59">
        <v>40691.493000000002</v>
      </c>
      <c r="T117" s="59">
        <v>41289.795000000006</v>
      </c>
      <c r="U117" s="59">
        <f t="shared" si="1"/>
        <v>3820578.7189999996</v>
      </c>
    </row>
    <row r="118" spans="1:21" s="51" customFormat="1" ht="11.5" x14ac:dyDescent="0.25">
      <c r="A118" s="51">
        <f>'FY2016 RPDC '!A115</f>
        <v>113</v>
      </c>
      <c r="B118" s="51">
        <f>'FY2016 RPDC '!B115</f>
        <v>2113</v>
      </c>
      <c r="C118" s="51">
        <f>'FY2016 RPDC '!C115</f>
        <v>2113</v>
      </c>
      <c r="D118" s="56" t="str">
        <f>'FY2016 RPDC '!D115</f>
        <v>ESSEX</v>
      </c>
      <c r="E118" s="57">
        <f>'FY2016 RPDC '!E115</f>
        <v>236.8</v>
      </c>
      <c r="F118" s="58">
        <f>'FY2016 RPDC '!F115</f>
        <v>6366</v>
      </c>
      <c r="G118" s="59">
        <f>'FY2016 RPDC '!G115</f>
        <v>1507469</v>
      </c>
      <c r="H118" s="58">
        <f>'FY2016 RPDC '!H115</f>
        <v>0</v>
      </c>
      <c r="I118" s="59">
        <f>'FY2016 RPDC '!I115</f>
        <v>1507469</v>
      </c>
      <c r="J118" s="59">
        <v>-200930.4</v>
      </c>
      <c r="K118" s="59">
        <v>-5841</v>
      </c>
      <c r="L118" s="59">
        <v>64251</v>
      </c>
      <c r="M118" s="59">
        <v>408870</v>
      </c>
      <c r="N118" s="59">
        <v>18691.2</v>
      </c>
      <c r="O118" s="59">
        <v>46728</v>
      </c>
      <c r="P118" s="59">
        <v>0</v>
      </c>
      <c r="Q118" s="59">
        <v>112147.2</v>
      </c>
      <c r="R118" s="59">
        <v>320636.68</v>
      </c>
      <c r="S118" s="59">
        <v>33475.714999999997</v>
      </c>
      <c r="T118" s="59">
        <v>34023.352999999996</v>
      </c>
      <c r="U118" s="59">
        <f t="shared" si="1"/>
        <v>2339520.7480000001</v>
      </c>
    </row>
    <row r="119" spans="1:21" s="51" customFormat="1" ht="11.5" x14ac:dyDescent="0.25">
      <c r="A119" s="51">
        <f>'FY2016 RPDC '!A116</f>
        <v>114</v>
      </c>
      <c r="B119" s="51">
        <f>'FY2016 RPDC '!B116</f>
        <v>2124</v>
      </c>
      <c r="C119" s="51">
        <f>'FY2016 RPDC '!C116</f>
        <v>2124</v>
      </c>
      <c r="D119" s="56" t="str">
        <f>'FY2016 RPDC '!D116</f>
        <v>ESTHERVILLE-LINCOLN CENTRAL</v>
      </c>
      <c r="E119" s="57">
        <f>'FY2016 RPDC '!E116</f>
        <v>1376.8</v>
      </c>
      <c r="F119" s="58">
        <f>'FY2016 RPDC '!F116</f>
        <v>6384</v>
      </c>
      <c r="G119" s="59">
        <f>'FY2016 RPDC '!G116</f>
        <v>8789491</v>
      </c>
      <c r="H119" s="58">
        <f>'FY2016 RPDC '!H116</f>
        <v>0</v>
      </c>
      <c r="I119" s="59">
        <f>'FY2016 RPDC '!I116</f>
        <v>8789491</v>
      </c>
      <c r="J119" s="59">
        <v>-167848.80000000002</v>
      </c>
      <c r="K119" s="59">
        <v>-17304</v>
      </c>
      <c r="L119" s="59">
        <v>166695.19999999998</v>
      </c>
      <c r="M119" s="59">
        <v>0</v>
      </c>
      <c r="N119" s="59">
        <v>0</v>
      </c>
      <c r="O119" s="59">
        <v>0</v>
      </c>
      <c r="P119" s="59">
        <v>0</v>
      </c>
      <c r="Q119" s="59">
        <v>0</v>
      </c>
      <c r="R119" s="59">
        <v>144340.31999999998</v>
      </c>
      <c r="S119" s="59">
        <v>13655.160000000002</v>
      </c>
      <c r="T119" s="59">
        <v>21028.05</v>
      </c>
      <c r="U119" s="59">
        <f t="shared" si="1"/>
        <v>8950056.9299999997</v>
      </c>
    </row>
    <row r="120" spans="1:21" s="51" customFormat="1" ht="11.5" x14ac:dyDescent="0.25">
      <c r="A120" s="51">
        <f>'FY2016 RPDC '!A117</f>
        <v>115</v>
      </c>
      <c r="B120" s="51">
        <f>'FY2016 RPDC '!B117</f>
        <v>2151</v>
      </c>
      <c r="C120" s="51">
        <f>'FY2016 RPDC '!C117</f>
        <v>2151</v>
      </c>
      <c r="D120" s="56" t="str">
        <f>'FY2016 RPDC '!D117</f>
        <v>EXIRA-ELK HORN-KIMBALLTON</v>
      </c>
      <c r="E120" s="57">
        <f>'FY2016 RPDC '!E117</f>
        <v>436.3</v>
      </c>
      <c r="F120" s="58">
        <f>'FY2016 RPDC '!F117</f>
        <v>6450</v>
      </c>
      <c r="G120" s="59">
        <f>'FY2016 RPDC '!G117</f>
        <v>2814135</v>
      </c>
      <c r="H120" s="58">
        <f>'FY2016 RPDC '!H117</f>
        <v>0</v>
      </c>
      <c r="I120" s="59">
        <f>'FY2016 RPDC '!I117</f>
        <v>2814135</v>
      </c>
      <c r="J120" s="59">
        <v>-237226</v>
      </c>
      <c r="K120" s="59">
        <v>-190938</v>
      </c>
      <c r="L120" s="59">
        <v>173580</v>
      </c>
      <c r="M120" s="59">
        <v>202510</v>
      </c>
      <c r="N120" s="59">
        <v>11051.26</v>
      </c>
      <c r="O120" s="59">
        <v>0</v>
      </c>
      <c r="P120" s="59">
        <v>87831.48</v>
      </c>
      <c r="Q120" s="59">
        <v>291614.39999999997</v>
      </c>
      <c r="R120" s="59">
        <v>681206.19299999997</v>
      </c>
      <c r="S120" s="59">
        <v>76170.537000000011</v>
      </c>
      <c r="T120" s="59">
        <v>87154.46100000001</v>
      </c>
      <c r="U120" s="59">
        <f t="shared" si="1"/>
        <v>3997089.3309999998</v>
      </c>
    </row>
    <row r="121" spans="1:21" s="51" customFormat="1" ht="11.5" x14ac:dyDescent="0.25">
      <c r="A121" s="51">
        <f>'FY2016 RPDC '!A118</f>
        <v>116</v>
      </c>
      <c r="B121" s="51">
        <f>'FY2016 RPDC '!B118</f>
        <v>2169</v>
      </c>
      <c r="C121" s="51">
        <f>'FY2016 RPDC '!C118</f>
        <v>2169</v>
      </c>
      <c r="D121" s="60" t="str">
        <f>'FY2016 RPDC '!D118</f>
        <v>FAIRFIELD</v>
      </c>
      <c r="E121" s="61">
        <f>'FY2016 RPDC '!E118</f>
        <v>1660.2</v>
      </c>
      <c r="F121" s="62">
        <f>'FY2016 RPDC '!F118</f>
        <v>6366</v>
      </c>
      <c r="G121" s="63">
        <f>'FY2016 RPDC '!G118</f>
        <v>10568833</v>
      </c>
      <c r="H121" s="62">
        <f>'FY2016 RPDC '!H118</f>
        <v>0</v>
      </c>
      <c r="I121" s="63">
        <f>'FY2016 RPDC '!I118</f>
        <v>10568833</v>
      </c>
      <c r="J121" s="63">
        <v>-201880</v>
      </c>
      <c r="K121" s="63">
        <v>-28840</v>
      </c>
      <c r="L121" s="63">
        <v>47874.400000000001</v>
      </c>
      <c r="M121" s="63">
        <v>0</v>
      </c>
      <c r="N121" s="63">
        <v>59295.039999999994</v>
      </c>
      <c r="O121" s="63">
        <v>0</v>
      </c>
      <c r="P121" s="63">
        <v>0</v>
      </c>
      <c r="Q121" s="63">
        <v>0</v>
      </c>
      <c r="R121" s="63">
        <v>162959.74200000003</v>
      </c>
      <c r="S121" s="63">
        <v>16196.026</v>
      </c>
      <c r="T121" s="63">
        <v>14335.112000000001</v>
      </c>
      <c r="U121" s="63">
        <f t="shared" si="1"/>
        <v>10638773.32</v>
      </c>
    </row>
    <row r="122" spans="1:21" s="51" customFormat="1" ht="11.5" x14ac:dyDescent="0.25">
      <c r="A122" s="51">
        <f>'FY2016 RPDC '!A119</f>
        <v>117</v>
      </c>
      <c r="B122" s="51">
        <f>'FY2016 RPDC '!B119</f>
        <v>2205</v>
      </c>
      <c r="C122" s="51">
        <f>'FY2016 RPDC '!C119</f>
        <v>2205</v>
      </c>
      <c r="D122" s="56" t="str">
        <f>'FY2016 RPDC '!D119</f>
        <v>FARRAGUT</v>
      </c>
      <c r="E122" s="57">
        <f>'FY2016 RPDC '!E119</f>
        <v>197.2</v>
      </c>
      <c r="F122" s="58">
        <f>'FY2016 RPDC '!F119</f>
        <v>6452</v>
      </c>
      <c r="G122" s="59">
        <f>'FY2016 RPDC '!G119</f>
        <v>1272334</v>
      </c>
      <c r="H122" s="58">
        <f>'FY2016 RPDC '!H119</f>
        <v>51693</v>
      </c>
      <c r="I122" s="59">
        <f>'FY2016 RPDC '!I119</f>
        <v>1324027</v>
      </c>
      <c r="J122" s="59">
        <v>-480474.39999999997</v>
      </c>
      <c r="K122" s="59">
        <v>-121128</v>
      </c>
      <c r="L122" s="59">
        <v>569878.4</v>
      </c>
      <c r="M122" s="59">
        <v>0</v>
      </c>
      <c r="N122" s="59">
        <v>25206.16</v>
      </c>
      <c r="O122" s="59">
        <v>0</v>
      </c>
      <c r="P122" s="59">
        <v>30455.040000000001</v>
      </c>
      <c r="Q122" s="59">
        <v>0</v>
      </c>
      <c r="R122" s="59">
        <v>925158.78399999999</v>
      </c>
      <c r="S122" s="59">
        <v>95518.612000000008</v>
      </c>
      <c r="T122" s="59">
        <v>104987.664</v>
      </c>
      <c r="U122" s="59">
        <f t="shared" si="1"/>
        <v>2473629.2600000002</v>
      </c>
    </row>
    <row r="123" spans="1:21" s="51" customFormat="1" ht="11.5" x14ac:dyDescent="0.25">
      <c r="A123" s="51">
        <f>'FY2016 RPDC '!A120</f>
        <v>118</v>
      </c>
      <c r="B123" s="51">
        <f>'FY2016 RPDC '!B120</f>
        <v>2295</v>
      </c>
      <c r="C123" s="51">
        <f>'FY2016 RPDC '!C120</f>
        <v>2295</v>
      </c>
      <c r="D123" s="56" t="str">
        <f>'FY2016 RPDC '!D120</f>
        <v>FOREST CITY</v>
      </c>
      <c r="E123" s="57">
        <f>'FY2016 RPDC '!E120</f>
        <v>1105.4000000000001</v>
      </c>
      <c r="F123" s="58">
        <f>'FY2016 RPDC '!F120</f>
        <v>6373</v>
      </c>
      <c r="G123" s="59">
        <f>'FY2016 RPDC '!G120</f>
        <v>7044714</v>
      </c>
      <c r="H123" s="58">
        <f>'FY2016 RPDC '!H120</f>
        <v>0</v>
      </c>
      <c r="I123" s="59">
        <f>'FY2016 RPDC '!I120</f>
        <v>7044714</v>
      </c>
      <c r="J123" s="59">
        <v>-275138</v>
      </c>
      <c r="K123" s="59">
        <v>-5854</v>
      </c>
      <c r="L123" s="59">
        <v>105372</v>
      </c>
      <c r="M123" s="59">
        <v>5854</v>
      </c>
      <c r="N123" s="59">
        <v>20313.38</v>
      </c>
      <c r="O123" s="59">
        <v>58540</v>
      </c>
      <c r="P123" s="59">
        <v>1287.8800000000001</v>
      </c>
      <c r="Q123" s="59">
        <v>0</v>
      </c>
      <c r="R123" s="59">
        <v>149500.57199999999</v>
      </c>
      <c r="S123" s="59">
        <v>16367.675999999999</v>
      </c>
      <c r="T123" s="59">
        <v>14302.619999999997</v>
      </c>
      <c r="U123" s="59">
        <f t="shared" si="1"/>
        <v>7135260.1279999996</v>
      </c>
    </row>
    <row r="124" spans="1:21" s="51" customFormat="1" ht="11.5" x14ac:dyDescent="0.25">
      <c r="A124" s="51">
        <f>'FY2016 RPDC '!A121</f>
        <v>119</v>
      </c>
      <c r="B124" s="51">
        <f>'FY2016 RPDC '!B121</f>
        <v>2313</v>
      </c>
      <c r="C124" s="51">
        <f>'FY2016 RPDC '!C121</f>
        <v>2313</v>
      </c>
      <c r="D124" s="56" t="str">
        <f>'FY2016 RPDC '!D121</f>
        <v>FORT DODGE</v>
      </c>
      <c r="E124" s="57">
        <f>'FY2016 RPDC '!E121</f>
        <v>3729.9</v>
      </c>
      <c r="F124" s="58">
        <f>'FY2016 RPDC '!F121</f>
        <v>6393</v>
      </c>
      <c r="G124" s="59">
        <f>'FY2016 RPDC '!G121</f>
        <v>23845251</v>
      </c>
      <c r="H124" s="58">
        <f>'FY2016 RPDC '!H121</f>
        <v>0</v>
      </c>
      <c r="I124" s="59">
        <f>'FY2016 RPDC '!I121</f>
        <v>23845251</v>
      </c>
      <c r="J124" s="59">
        <v>-231873.6</v>
      </c>
      <c r="K124" s="59">
        <v>-17304</v>
      </c>
      <c r="L124" s="59">
        <v>548536.79999999993</v>
      </c>
      <c r="M124" s="59">
        <v>69216</v>
      </c>
      <c r="N124" s="59">
        <v>232277.36000000002</v>
      </c>
      <c r="O124" s="59">
        <v>0</v>
      </c>
      <c r="P124" s="59">
        <v>12689.6</v>
      </c>
      <c r="Q124" s="59">
        <v>0</v>
      </c>
      <c r="R124" s="59">
        <v>656624.06999999995</v>
      </c>
      <c r="S124" s="59">
        <v>77991.975000000006</v>
      </c>
      <c r="T124" s="59">
        <v>73940.121000000014</v>
      </c>
      <c r="U124" s="59">
        <f t="shared" si="1"/>
        <v>25267349.326000001</v>
      </c>
    </row>
    <row r="125" spans="1:21" s="51" customFormat="1" ht="11.5" x14ac:dyDescent="0.25">
      <c r="A125" s="51">
        <f>'FY2016 RPDC '!A122</f>
        <v>120</v>
      </c>
      <c r="B125" s="51">
        <f>'FY2016 RPDC '!B122</f>
        <v>2322</v>
      </c>
      <c r="C125" s="51">
        <f>'FY2016 RPDC '!C122</f>
        <v>2322</v>
      </c>
      <c r="D125" s="56" t="str">
        <f>'FY2016 RPDC '!D122</f>
        <v>FORT MADISON</v>
      </c>
      <c r="E125" s="57">
        <f>'FY2016 RPDC '!E122</f>
        <v>2226.3000000000002</v>
      </c>
      <c r="F125" s="58">
        <f>'FY2016 RPDC '!F122</f>
        <v>6366</v>
      </c>
      <c r="G125" s="59">
        <f>'FY2016 RPDC '!G122</f>
        <v>14172626</v>
      </c>
      <c r="H125" s="58">
        <f>'FY2016 RPDC '!H122</f>
        <v>0</v>
      </c>
      <c r="I125" s="59">
        <f>'FY2016 RPDC '!I122</f>
        <v>14172626</v>
      </c>
      <c r="J125" s="59">
        <v>-921405</v>
      </c>
      <c r="K125" s="59">
        <v>-376675</v>
      </c>
      <c r="L125" s="59">
        <v>545889</v>
      </c>
      <c r="M125" s="59">
        <v>278160</v>
      </c>
      <c r="N125" s="59">
        <v>119145.2</v>
      </c>
      <c r="O125" s="59">
        <v>0</v>
      </c>
      <c r="P125" s="59">
        <v>34422.300000000003</v>
      </c>
      <c r="Q125" s="59">
        <v>698877</v>
      </c>
      <c r="R125" s="59">
        <v>2013858.5</v>
      </c>
      <c r="S125" s="59">
        <v>235332.62</v>
      </c>
      <c r="T125" s="59">
        <v>268606.78499999997</v>
      </c>
      <c r="U125" s="59">
        <f t="shared" si="1"/>
        <v>17068837.405000001</v>
      </c>
    </row>
    <row r="126" spans="1:21" s="51" customFormat="1" ht="11.5" x14ac:dyDescent="0.25">
      <c r="A126" s="51">
        <f>'FY2016 RPDC '!A123</f>
        <v>122</v>
      </c>
      <c r="B126" s="51">
        <f>'FY2016 RPDC '!B123</f>
        <v>2369</v>
      </c>
      <c r="C126" s="51">
        <f>'FY2016 RPDC '!C123</f>
        <v>2369</v>
      </c>
      <c r="D126" s="60" t="str">
        <f>'FY2016 RPDC '!D123</f>
        <v>FREMONT-MILLS</v>
      </c>
      <c r="E126" s="61">
        <f>'FY2016 RPDC '!E123</f>
        <v>449</v>
      </c>
      <c r="F126" s="62">
        <f>'FY2016 RPDC '!F123</f>
        <v>6366</v>
      </c>
      <c r="G126" s="63">
        <f>'FY2016 RPDC '!G123</f>
        <v>2858334</v>
      </c>
      <c r="H126" s="62">
        <f>'FY2016 RPDC '!H123</f>
        <v>0</v>
      </c>
      <c r="I126" s="63">
        <f>'FY2016 RPDC '!I123</f>
        <v>2858334</v>
      </c>
      <c r="J126" s="63">
        <v>-1169750.4000000001</v>
      </c>
      <c r="K126" s="63">
        <v>-57680</v>
      </c>
      <c r="L126" s="63">
        <v>149968</v>
      </c>
      <c r="M126" s="63">
        <v>57680</v>
      </c>
      <c r="N126" s="63">
        <v>83520.639999999999</v>
      </c>
      <c r="O126" s="63">
        <v>0</v>
      </c>
      <c r="P126" s="63">
        <v>6344.8</v>
      </c>
      <c r="Q126" s="63">
        <v>0</v>
      </c>
      <c r="R126" s="63">
        <v>1150094.6680000001</v>
      </c>
      <c r="S126" s="63">
        <v>128637.848</v>
      </c>
      <c r="T126" s="63">
        <v>144076.34400000001</v>
      </c>
      <c r="U126" s="63">
        <f t="shared" si="1"/>
        <v>3351225.9</v>
      </c>
    </row>
    <row r="127" spans="1:21" s="51" customFormat="1" ht="11.5" x14ac:dyDescent="0.25">
      <c r="A127" s="51" t="e">
        <f>'FY2016 RPDC '!#REF!</f>
        <v>#REF!</v>
      </c>
      <c r="B127" s="51" t="e">
        <f>'FY2016 RPDC '!#REF!</f>
        <v>#REF!</v>
      </c>
      <c r="C127" s="51" t="e">
        <f>'FY2016 RPDC '!#REF!</f>
        <v>#REF!</v>
      </c>
      <c r="D127" s="56" t="e">
        <f>'FY2016 RPDC '!#REF!</f>
        <v>#REF!</v>
      </c>
      <c r="E127" s="57" t="e">
        <f>'FY2016 RPDC '!#REF!</f>
        <v>#REF!</v>
      </c>
      <c r="F127" s="58" t="e">
        <f>'FY2016 RPDC '!#REF!</f>
        <v>#REF!</v>
      </c>
      <c r="G127" s="59" t="e">
        <f>'FY2016 RPDC '!#REF!</f>
        <v>#REF!</v>
      </c>
      <c r="H127" s="58" t="e">
        <f>'FY2016 RPDC '!#REF!</f>
        <v>#REF!</v>
      </c>
      <c r="I127" s="59" t="e">
        <f>'FY2016 RPDC '!#REF!</f>
        <v>#REF!</v>
      </c>
      <c r="J127" s="59">
        <v>-57680</v>
      </c>
      <c r="K127" s="59">
        <v>-455672</v>
      </c>
      <c r="L127" s="59">
        <v>98056</v>
      </c>
      <c r="M127" s="59">
        <v>761376</v>
      </c>
      <c r="N127" s="59">
        <v>55142.080000000002</v>
      </c>
      <c r="O127" s="59">
        <v>49374.080000000002</v>
      </c>
      <c r="P127" s="59">
        <v>5075.84</v>
      </c>
      <c r="Q127" s="59">
        <v>0</v>
      </c>
      <c r="R127" s="59">
        <v>145260.72</v>
      </c>
      <c r="S127" s="59">
        <v>18725.52</v>
      </c>
      <c r="T127" s="59">
        <v>15261.84</v>
      </c>
      <c r="U127" s="59" t="e">
        <f t="shared" si="1"/>
        <v>#REF!</v>
      </c>
    </row>
    <row r="128" spans="1:21" s="51" customFormat="1" ht="11.5" x14ac:dyDescent="0.25">
      <c r="A128" s="51">
        <f>'FY2016 RPDC '!A124</f>
        <v>123</v>
      </c>
      <c r="B128" s="51">
        <f>'FY2016 RPDC '!B124</f>
        <v>2376</v>
      </c>
      <c r="C128" s="51">
        <f>'FY2016 RPDC '!C124</f>
        <v>2376</v>
      </c>
      <c r="D128" s="56" t="str">
        <f>'FY2016 RPDC '!D124</f>
        <v>GALVA-HOLSTEIN</v>
      </c>
      <c r="E128" s="57">
        <f>'FY2016 RPDC '!E124</f>
        <v>464.4</v>
      </c>
      <c r="F128" s="58">
        <f>'FY2016 RPDC '!F124</f>
        <v>6397</v>
      </c>
      <c r="G128" s="59">
        <f>'FY2016 RPDC '!G124</f>
        <v>2970767</v>
      </c>
      <c r="H128" s="58">
        <f>'FY2016 RPDC '!H124</f>
        <v>0</v>
      </c>
      <c r="I128" s="59">
        <f>'FY2016 RPDC '!I124</f>
        <v>2970767</v>
      </c>
      <c r="J128" s="59">
        <v>-179961.60000000001</v>
      </c>
      <c r="K128" s="59">
        <v>-288400</v>
      </c>
      <c r="L128" s="59">
        <v>17304</v>
      </c>
      <c r="M128" s="59">
        <v>0</v>
      </c>
      <c r="N128" s="59">
        <v>27167.279999999999</v>
      </c>
      <c r="O128" s="59">
        <v>0</v>
      </c>
      <c r="P128" s="59">
        <v>0</v>
      </c>
      <c r="Q128" s="59">
        <v>0</v>
      </c>
      <c r="R128" s="59">
        <v>100668.68000000001</v>
      </c>
      <c r="S128" s="59">
        <v>8489.8239999999987</v>
      </c>
      <c r="T128" s="59">
        <v>15125.67</v>
      </c>
      <c r="U128" s="59">
        <f t="shared" si="1"/>
        <v>2671160.8539999998</v>
      </c>
    </row>
    <row r="129" spans="1:21" s="51" customFormat="1" ht="11.5" x14ac:dyDescent="0.25">
      <c r="A129" s="51">
        <f>'FY2016 RPDC '!A125</f>
        <v>124</v>
      </c>
      <c r="B129" s="51">
        <f>'FY2016 RPDC '!B125</f>
        <v>2403</v>
      </c>
      <c r="C129" s="51">
        <f>'FY2016 RPDC '!C125</f>
        <v>2403</v>
      </c>
      <c r="D129" s="56" t="str">
        <f>'FY2016 RPDC '!D125</f>
        <v>GARNER-HAYFIELD-VENTURA</v>
      </c>
      <c r="E129" s="57">
        <f>'FY2016 RPDC '!E125</f>
        <v>1014.2</v>
      </c>
      <c r="F129" s="58">
        <f>'FY2016 RPDC '!F125</f>
        <v>6366</v>
      </c>
      <c r="G129" s="59">
        <f>'FY2016 RPDC '!G125</f>
        <v>6483939</v>
      </c>
      <c r="H129" s="58">
        <f>'FY2016 RPDC '!H125</f>
        <v>50673</v>
      </c>
      <c r="I129" s="59">
        <f>'FY2016 RPDC '!I125</f>
        <v>6534612</v>
      </c>
      <c r="J129" s="59">
        <v>-201880</v>
      </c>
      <c r="K129" s="59">
        <v>-34608</v>
      </c>
      <c r="L129" s="59">
        <v>225528.80000000002</v>
      </c>
      <c r="M129" s="59">
        <v>0</v>
      </c>
      <c r="N129" s="59">
        <v>0</v>
      </c>
      <c r="O129" s="59">
        <v>0</v>
      </c>
      <c r="P129" s="59">
        <v>0</v>
      </c>
      <c r="Q129" s="59">
        <v>0</v>
      </c>
      <c r="R129" s="59">
        <v>233679.25</v>
      </c>
      <c r="S129" s="59">
        <v>22075.83</v>
      </c>
      <c r="T129" s="59">
        <v>30288.02</v>
      </c>
      <c r="U129" s="59">
        <f t="shared" si="1"/>
        <v>6809695.8999999994</v>
      </c>
    </row>
    <row r="130" spans="1:21" s="51" customFormat="1" ht="11.5" x14ac:dyDescent="0.25">
      <c r="A130" s="51">
        <f>'FY2016 RPDC '!A126</f>
        <v>125</v>
      </c>
      <c r="B130" s="51">
        <f>'FY2016 RPDC '!B126</f>
        <v>2457</v>
      </c>
      <c r="C130" s="51">
        <f>'FY2016 RPDC '!C126</f>
        <v>2457</v>
      </c>
      <c r="D130" s="56" t="str">
        <f>'FY2016 RPDC '!D126</f>
        <v>GEORGE - LITTLE ROCK</v>
      </c>
      <c r="E130" s="57">
        <f>'FY2016 RPDC '!E126</f>
        <v>442.1</v>
      </c>
      <c r="F130" s="58">
        <f>'FY2016 RPDC '!F126</f>
        <v>6366</v>
      </c>
      <c r="G130" s="59">
        <f>'FY2016 RPDC '!G126</f>
        <v>2814409</v>
      </c>
      <c r="H130" s="58">
        <f>'FY2016 RPDC '!H126</f>
        <v>4679</v>
      </c>
      <c r="I130" s="59">
        <f>'FY2016 RPDC '!I126</f>
        <v>2819088</v>
      </c>
      <c r="J130" s="59">
        <v>-99742.8</v>
      </c>
      <c r="K130" s="59">
        <v>-5799</v>
      </c>
      <c r="L130" s="59">
        <v>179769</v>
      </c>
      <c r="M130" s="59">
        <v>23196</v>
      </c>
      <c r="N130" s="59">
        <v>13453.679999999998</v>
      </c>
      <c r="O130" s="59">
        <v>46392</v>
      </c>
      <c r="P130" s="59">
        <v>3827.34</v>
      </c>
      <c r="Q130" s="59">
        <v>0</v>
      </c>
      <c r="R130" s="59">
        <v>246980.40400000001</v>
      </c>
      <c r="S130" s="59">
        <v>25315.752</v>
      </c>
      <c r="T130" s="59">
        <v>26235.748</v>
      </c>
      <c r="U130" s="59">
        <f t="shared" si="1"/>
        <v>3278716.1240000003</v>
      </c>
    </row>
    <row r="131" spans="1:21" s="51" customFormat="1" ht="11.5" x14ac:dyDescent="0.25">
      <c r="A131" s="51">
        <f>'FY2016 RPDC '!A127</f>
        <v>126</v>
      </c>
      <c r="B131" s="51">
        <f>'FY2016 RPDC '!B127</f>
        <v>2466</v>
      </c>
      <c r="C131" s="51">
        <f>'FY2016 RPDC '!C127</f>
        <v>2466</v>
      </c>
      <c r="D131" s="60" t="str">
        <f>'FY2016 RPDC '!D127</f>
        <v>GILBERT</v>
      </c>
      <c r="E131" s="61">
        <f>'FY2016 RPDC '!E127</f>
        <v>1321.2</v>
      </c>
      <c r="F131" s="62">
        <f>'FY2016 RPDC '!F127</f>
        <v>6366</v>
      </c>
      <c r="G131" s="63">
        <f>'FY2016 RPDC '!G127</f>
        <v>8410759</v>
      </c>
      <c r="H131" s="62">
        <f>'FY2016 RPDC '!H127</f>
        <v>0</v>
      </c>
      <c r="I131" s="63">
        <f>'FY2016 RPDC '!I127</f>
        <v>8410759</v>
      </c>
      <c r="J131" s="63">
        <v>-126896</v>
      </c>
      <c r="K131" s="63">
        <v>-51912</v>
      </c>
      <c r="L131" s="63">
        <v>512198.39999999997</v>
      </c>
      <c r="M131" s="63">
        <v>0</v>
      </c>
      <c r="N131" s="63">
        <v>34665.68</v>
      </c>
      <c r="O131" s="63">
        <v>0</v>
      </c>
      <c r="P131" s="63">
        <v>0</v>
      </c>
      <c r="Q131" s="63">
        <v>121128</v>
      </c>
      <c r="R131" s="63">
        <v>393472.39800000004</v>
      </c>
      <c r="S131" s="63">
        <v>43459.086000000003</v>
      </c>
      <c r="T131" s="63">
        <v>46504.898000000001</v>
      </c>
      <c r="U131" s="63">
        <f t="shared" si="1"/>
        <v>9383379.4619999994</v>
      </c>
    </row>
    <row r="132" spans="1:21" s="51" customFormat="1" ht="11.5" x14ac:dyDescent="0.25">
      <c r="A132" s="51">
        <f>'FY2016 RPDC '!A128</f>
        <v>127</v>
      </c>
      <c r="B132" s="51">
        <f>'FY2016 RPDC '!B128</f>
        <v>2493</v>
      </c>
      <c r="C132" s="51">
        <f>'FY2016 RPDC '!C128</f>
        <v>2493</v>
      </c>
      <c r="D132" s="56" t="str">
        <f>'FY2016 RPDC '!D128</f>
        <v>GILMORE CITY-BRADGATE</v>
      </c>
      <c r="E132" s="57">
        <f>'FY2016 RPDC '!E128</f>
        <v>112</v>
      </c>
      <c r="F132" s="58">
        <f>'FY2016 RPDC '!F128</f>
        <v>6533</v>
      </c>
      <c r="G132" s="59">
        <f>'FY2016 RPDC '!G128</f>
        <v>731696</v>
      </c>
      <c r="H132" s="58">
        <f>'FY2016 RPDC '!H128</f>
        <v>87568</v>
      </c>
      <c r="I132" s="59">
        <f>'FY2016 RPDC '!I128</f>
        <v>819264</v>
      </c>
      <c r="J132" s="59">
        <v>-173040</v>
      </c>
      <c r="K132" s="59">
        <v>-11536</v>
      </c>
      <c r="L132" s="59">
        <v>40376</v>
      </c>
      <c r="M132" s="59">
        <v>0</v>
      </c>
      <c r="N132" s="59">
        <v>14708.4</v>
      </c>
      <c r="O132" s="59">
        <v>57680</v>
      </c>
      <c r="P132" s="59">
        <v>2537.92</v>
      </c>
      <c r="Q132" s="59">
        <v>89980.800000000003</v>
      </c>
      <c r="R132" s="59">
        <v>254759.20799999998</v>
      </c>
      <c r="S132" s="59">
        <v>28234.403999999999</v>
      </c>
      <c r="T132" s="59">
        <v>28429.763999999999</v>
      </c>
      <c r="U132" s="59">
        <f t="shared" si="1"/>
        <v>1151394.4960000003</v>
      </c>
    </row>
    <row r="133" spans="1:21" s="51" customFormat="1" ht="11.5" x14ac:dyDescent="0.25">
      <c r="A133" s="51">
        <f>'FY2016 RPDC '!A129</f>
        <v>128</v>
      </c>
      <c r="B133" s="51">
        <f>'FY2016 RPDC '!B129</f>
        <v>2502</v>
      </c>
      <c r="C133" s="51">
        <f>'FY2016 RPDC '!C129</f>
        <v>2502</v>
      </c>
      <c r="D133" s="56" t="str">
        <f>'FY2016 RPDC '!D129</f>
        <v>GLADBROOK-REINBECK</v>
      </c>
      <c r="E133" s="57">
        <f>'FY2016 RPDC '!E129</f>
        <v>601.5</v>
      </c>
      <c r="F133" s="58">
        <f>'FY2016 RPDC '!F129</f>
        <v>6466</v>
      </c>
      <c r="G133" s="59">
        <f>'FY2016 RPDC '!G129</f>
        <v>3889299</v>
      </c>
      <c r="H133" s="58">
        <f>'FY2016 RPDC '!H129</f>
        <v>0</v>
      </c>
      <c r="I133" s="59">
        <f>'FY2016 RPDC '!I129</f>
        <v>3889299</v>
      </c>
      <c r="J133" s="59">
        <v>-900961.6</v>
      </c>
      <c r="K133" s="59">
        <v>-23072</v>
      </c>
      <c r="L133" s="59">
        <v>1074001.5999999999</v>
      </c>
      <c r="M133" s="59">
        <v>28840</v>
      </c>
      <c r="N133" s="59">
        <v>33569.760000000002</v>
      </c>
      <c r="O133" s="59">
        <v>0</v>
      </c>
      <c r="P133" s="59">
        <v>12689.6</v>
      </c>
      <c r="Q133" s="59">
        <v>0</v>
      </c>
      <c r="R133" s="59">
        <v>534485.30099999998</v>
      </c>
      <c r="S133" s="59">
        <v>59011.523999999998</v>
      </c>
      <c r="T133" s="59">
        <v>49015.787999999993</v>
      </c>
      <c r="U133" s="59">
        <f t="shared" si="1"/>
        <v>4756878.9730000002</v>
      </c>
    </row>
    <row r="134" spans="1:21" s="51" customFormat="1" ht="11.5" x14ac:dyDescent="0.25">
      <c r="A134" s="51">
        <f>'FY2016 RPDC '!A130</f>
        <v>129</v>
      </c>
      <c r="B134" s="51">
        <f>'FY2016 RPDC '!B130</f>
        <v>2511</v>
      </c>
      <c r="C134" s="51">
        <f>'FY2016 RPDC '!C130</f>
        <v>2511</v>
      </c>
      <c r="D134" s="56" t="str">
        <f>'FY2016 RPDC '!D130</f>
        <v>GLENWOOD</v>
      </c>
      <c r="E134" s="57">
        <f>'FY2016 RPDC '!E130</f>
        <v>1960.5</v>
      </c>
      <c r="F134" s="58">
        <f>'FY2016 RPDC '!F130</f>
        <v>6366</v>
      </c>
      <c r="G134" s="59">
        <f>'FY2016 RPDC '!G130</f>
        <v>12480543</v>
      </c>
      <c r="H134" s="58">
        <f>'FY2016 RPDC '!H130</f>
        <v>29159</v>
      </c>
      <c r="I134" s="59">
        <f>'FY2016 RPDC '!I130</f>
        <v>12509702</v>
      </c>
      <c r="J134" s="59">
        <v>-160245</v>
      </c>
      <c r="K134" s="59">
        <v>-273010</v>
      </c>
      <c r="L134" s="59">
        <v>59350</v>
      </c>
      <c r="M134" s="59">
        <v>362035</v>
      </c>
      <c r="N134" s="59">
        <v>7003.2999999999993</v>
      </c>
      <c r="O134" s="59">
        <v>0</v>
      </c>
      <c r="P134" s="59">
        <v>0</v>
      </c>
      <c r="Q134" s="59">
        <v>10683</v>
      </c>
      <c r="R134" s="59">
        <v>84023.73000000001</v>
      </c>
      <c r="S134" s="59">
        <v>9978.3599999999988</v>
      </c>
      <c r="T134" s="59">
        <v>6276.9000000000005</v>
      </c>
      <c r="U134" s="59">
        <f t="shared" si="1"/>
        <v>12615797.290000001</v>
      </c>
    </row>
    <row r="135" spans="1:21" s="51" customFormat="1" ht="11.5" x14ac:dyDescent="0.25">
      <c r="A135" s="51">
        <f>'FY2016 RPDC '!A131</f>
        <v>130</v>
      </c>
      <c r="B135" s="51">
        <f>'FY2016 RPDC '!B131</f>
        <v>2520</v>
      </c>
      <c r="C135" s="51">
        <f>'FY2016 RPDC '!C131</f>
        <v>2520</v>
      </c>
      <c r="D135" s="56" t="str">
        <f>'FY2016 RPDC '!D131</f>
        <v>GLIDDEN-RALSTON</v>
      </c>
      <c r="E135" s="57">
        <f>'FY2016 RPDC '!E131</f>
        <v>293.3</v>
      </c>
      <c r="F135" s="58">
        <f>'FY2016 RPDC '!F131</f>
        <v>6369</v>
      </c>
      <c r="G135" s="59">
        <f>'FY2016 RPDC '!G131</f>
        <v>1868028</v>
      </c>
      <c r="H135" s="58">
        <f>'FY2016 RPDC '!H131</f>
        <v>19088</v>
      </c>
      <c r="I135" s="59">
        <f>'FY2016 RPDC '!I131</f>
        <v>1887116</v>
      </c>
      <c r="J135" s="59">
        <v>-392569.2</v>
      </c>
      <c r="K135" s="59">
        <v>-52812</v>
      </c>
      <c r="L135" s="59">
        <v>52812</v>
      </c>
      <c r="M135" s="59">
        <v>5868</v>
      </c>
      <c r="N135" s="59">
        <v>0</v>
      </c>
      <c r="O135" s="59">
        <v>0</v>
      </c>
      <c r="P135" s="59">
        <v>0</v>
      </c>
      <c r="Q135" s="59">
        <v>0</v>
      </c>
      <c r="R135" s="59">
        <v>345789.18900000001</v>
      </c>
      <c r="S135" s="59">
        <v>34633.815999999999</v>
      </c>
      <c r="T135" s="59">
        <v>31374.734999999997</v>
      </c>
      <c r="U135" s="59">
        <f t="shared" si="1"/>
        <v>1912212.5400000003</v>
      </c>
    </row>
    <row r="136" spans="1:21" s="51" customFormat="1" ht="11.5" x14ac:dyDescent="0.25">
      <c r="A136" s="51">
        <f>'FY2016 RPDC '!A132</f>
        <v>131</v>
      </c>
      <c r="B136" s="51">
        <f>'FY2016 RPDC '!B132</f>
        <v>2682</v>
      </c>
      <c r="C136" s="51">
        <f>'FY2016 RPDC '!C132</f>
        <v>2682</v>
      </c>
      <c r="D136" s="60" t="str">
        <f>'FY2016 RPDC '!D132</f>
        <v>GMG</v>
      </c>
      <c r="E136" s="61">
        <f>'FY2016 RPDC '!E132</f>
        <v>316</v>
      </c>
      <c r="F136" s="62">
        <f>'FY2016 RPDC '!F132</f>
        <v>6366</v>
      </c>
      <c r="G136" s="63">
        <f>'FY2016 RPDC '!G132</f>
        <v>2011656</v>
      </c>
      <c r="H136" s="62">
        <f>'FY2016 RPDC '!H132</f>
        <v>0</v>
      </c>
      <c r="I136" s="63">
        <f>'FY2016 RPDC '!I132</f>
        <v>2011656</v>
      </c>
      <c r="J136" s="63">
        <v>-635056.79999999993</v>
      </c>
      <c r="K136" s="63">
        <v>-109592</v>
      </c>
      <c r="L136" s="63">
        <v>421064</v>
      </c>
      <c r="M136" s="63">
        <v>357616</v>
      </c>
      <c r="N136" s="63">
        <v>19495.84</v>
      </c>
      <c r="O136" s="63">
        <v>0</v>
      </c>
      <c r="P136" s="63">
        <v>7613.76</v>
      </c>
      <c r="Q136" s="63">
        <v>0</v>
      </c>
      <c r="R136" s="63">
        <v>1007030.7479999999</v>
      </c>
      <c r="S136" s="63">
        <v>108065.04599999999</v>
      </c>
      <c r="T136" s="63">
        <v>124723.20999999998</v>
      </c>
      <c r="U136" s="63">
        <f t="shared" ref="U136:U199" si="2">SUM(I136:T136)</f>
        <v>3312615.8040000005</v>
      </c>
    </row>
    <row r="137" spans="1:21" s="51" customFormat="1" ht="11.5" x14ac:dyDescent="0.25">
      <c r="A137" s="51">
        <f>'FY2016 RPDC '!A133</f>
        <v>132</v>
      </c>
      <c r="B137" s="51">
        <f>'FY2016 RPDC '!B133</f>
        <v>2556</v>
      </c>
      <c r="C137" s="51">
        <f>'FY2016 RPDC '!C133</f>
        <v>2556</v>
      </c>
      <c r="D137" s="56" t="str">
        <f>'FY2016 RPDC '!D133</f>
        <v>GRAETTINGER - TERRIL</v>
      </c>
      <c r="E137" s="57">
        <f>'FY2016 RPDC '!E133</f>
        <v>354</v>
      </c>
      <c r="F137" s="58">
        <f>'FY2016 RPDC '!F133</f>
        <v>6381</v>
      </c>
      <c r="G137" s="59">
        <f>'FY2016 RPDC '!G133</f>
        <v>2258874</v>
      </c>
      <c r="H137" s="58">
        <f>'FY2016 RPDC '!H133</f>
        <v>0</v>
      </c>
      <c r="I137" s="59">
        <f>'FY2016 RPDC '!I133</f>
        <v>2258874</v>
      </c>
      <c r="J137" s="59">
        <v>-118882.6</v>
      </c>
      <c r="K137" s="59">
        <v>-5771</v>
      </c>
      <c r="L137" s="59">
        <v>259695</v>
      </c>
      <c r="M137" s="59">
        <v>0</v>
      </c>
      <c r="N137" s="59">
        <v>46225.71</v>
      </c>
      <c r="O137" s="59">
        <v>0</v>
      </c>
      <c r="P137" s="59">
        <v>0</v>
      </c>
      <c r="Q137" s="59">
        <v>62326.8</v>
      </c>
      <c r="R137" s="59">
        <v>196485.87</v>
      </c>
      <c r="S137" s="59">
        <v>20569.922000000002</v>
      </c>
      <c r="T137" s="59">
        <v>20816.804</v>
      </c>
      <c r="U137" s="59">
        <f t="shared" si="2"/>
        <v>2740340.5059999996</v>
      </c>
    </row>
    <row r="138" spans="1:21" s="51" customFormat="1" ht="11.5" x14ac:dyDescent="0.25">
      <c r="A138" s="51">
        <f>'FY2016 RPDC '!A134</f>
        <v>158</v>
      </c>
      <c r="B138" s="51">
        <f>'FY2016 RPDC '!B134</f>
        <v>3195</v>
      </c>
      <c r="C138" s="51">
        <f>'FY2016 RPDC '!C134</f>
        <v>3195</v>
      </c>
      <c r="D138" s="56" t="str">
        <f>'FY2016 RPDC '!D134</f>
        <v>GREENE COUNTY</v>
      </c>
      <c r="E138" s="57">
        <f>'FY2016 RPDC '!E134</f>
        <v>1303.5</v>
      </c>
      <c r="F138" s="58">
        <f>'FY2016 RPDC '!F134</f>
        <v>6440</v>
      </c>
      <c r="G138" s="59">
        <f>'FY2016 RPDC '!G134</f>
        <v>8394540</v>
      </c>
      <c r="H138" s="58">
        <f>'FY2016 RPDC '!H134</f>
        <v>0</v>
      </c>
      <c r="I138" s="59">
        <f>'FY2016 RPDC '!I134</f>
        <v>8394540</v>
      </c>
      <c r="J138" s="59">
        <v>-184576</v>
      </c>
      <c r="K138" s="59">
        <v>-23072</v>
      </c>
      <c r="L138" s="59">
        <v>952296.79999999993</v>
      </c>
      <c r="M138" s="59">
        <v>5768</v>
      </c>
      <c r="N138" s="59">
        <v>5768</v>
      </c>
      <c r="O138" s="59">
        <v>65870.559999999998</v>
      </c>
      <c r="P138" s="59">
        <v>0</v>
      </c>
      <c r="Q138" s="59">
        <v>100363.2</v>
      </c>
      <c r="R138" s="59">
        <v>211361.75999999998</v>
      </c>
      <c r="S138" s="59">
        <v>25144.608</v>
      </c>
      <c r="T138" s="59">
        <v>24963.455999999998</v>
      </c>
      <c r="U138" s="59">
        <f t="shared" si="2"/>
        <v>9578428.3839999996</v>
      </c>
    </row>
    <row r="139" spans="1:21" s="51" customFormat="1" ht="11.5" x14ac:dyDescent="0.25">
      <c r="A139" s="51">
        <f>'FY2016 RPDC '!A135</f>
        <v>133</v>
      </c>
      <c r="B139" s="51">
        <f>'FY2016 RPDC '!B135</f>
        <v>2709</v>
      </c>
      <c r="C139" s="51">
        <f>'FY2016 RPDC '!C135</f>
        <v>2709</v>
      </c>
      <c r="D139" s="56" t="str">
        <f>'FY2016 RPDC '!D135</f>
        <v>GRINNELL-NEWBURG</v>
      </c>
      <c r="E139" s="57">
        <f>'FY2016 RPDC '!E135</f>
        <v>1625.8</v>
      </c>
      <c r="F139" s="58">
        <f>'FY2016 RPDC '!F135</f>
        <v>6389</v>
      </c>
      <c r="G139" s="59">
        <f>'FY2016 RPDC '!G135</f>
        <v>10387236</v>
      </c>
      <c r="H139" s="58">
        <f>'FY2016 RPDC '!H135</f>
        <v>0</v>
      </c>
      <c r="I139" s="59">
        <f>'FY2016 RPDC '!I135</f>
        <v>10387236</v>
      </c>
      <c r="J139" s="59">
        <v>-167272</v>
      </c>
      <c r="K139" s="59">
        <v>-432600</v>
      </c>
      <c r="L139" s="59">
        <v>126896</v>
      </c>
      <c r="M139" s="59">
        <v>369152</v>
      </c>
      <c r="N139" s="59">
        <v>44009.84</v>
      </c>
      <c r="O139" s="59">
        <v>46144</v>
      </c>
      <c r="P139" s="59">
        <v>0</v>
      </c>
      <c r="Q139" s="59">
        <v>0</v>
      </c>
      <c r="R139" s="59">
        <v>125631.27000000002</v>
      </c>
      <c r="S139" s="59">
        <v>12202.21</v>
      </c>
      <c r="T139" s="59">
        <v>14301.54</v>
      </c>
      <c r="U139" s="59">
        <f t="shared" si="2"/>
        <v>10525700.859999999</v>
      </c>
    </row>
    <row r="140" spans="1:21" s="51" customFormat="1" ht="11.5" x14ac:dyDescent="0.25">
      <c r="A140" s="51">
        <f>'FY2016 RPDC '!A136</f>
        <v>134</v>
      </c>
      <c r="B140" s="51">
        <f>'FY2016 RPDC '!B136</f>
        <v>2718</v>
      </c>
      <c r="C140" s="51">
        <f>'FY2016 RPDC '!C136</f>
        <v>2718</v>
      </c>
      <c r="D140" s="56" t="str">
        <f>'FY2016 RPDC '!D136</f>
        <v>GRISWOLD</v>
      </c>
      <c r="E140" s="57">
        <f>'FY2016 RPDC '!E136</f>
        <v>573.79999999999995</v>
      </c>
      <c r="F140" s="58">
        <f>'FY2016 RPDC '!F136</f>
        <v>6431</v>
      </c>
      <c r="G140" s="59">
        <f>'FY2016 RPDC '!G136</f>
        <v>3690108</v>
      </c>
      <c r="H140" s="58">
        <f>'FY2016 RPDC '!H136</f>
        <v>17372</v>
      </c>
      <c r="I140" s="59">
        <f>'FY2016 RPDC '!I136</f>
        <v>3707480</v>
      </c>
      <c r="J140" s="59">
        <v>-77194</v>
      </c>
      <c r="K140" s="59">
        <v>-534420</v>
      </c>
      <c r="L140" s="59">
        <v>148450</v>
      </c>
      <c r="M140" s="59">
        <v>504730</v>
      </c>
      <c r="N140" s="59">
        <v>62170.86</v>
      </c>
      <c r="O140" s="59">
        <v>47504</v>
      </c>
      <c r="P140" s="59">
        <v>0</v>
      </c>
      <c r="Q140" s="59">
        <v>0</v>
      </c>
      <c r="R140" s="59">
        <v>161046.6</v>
      </c>
      <c r="S140" s="59">
        <v>19047.599999999999</v>
      </c>
      <c r="T140" s="59">
        <v>16490.759999999998</v>
      </c>
      <c r="U140" s="59">
        <f t="shared" si="2"/>
        <v>4055305.82</v>
      </c>
    </row>
    <row r="141" spans="1:21" s="51" customFormat="1" ht="11.5" x14ac:dyDescent="0.25">
      <c r="A141" s="51">
        <f>'FY2016 RPDC '!A137</f>
        <v>135</v>
      </c>
      <c r="B141" s="51">
        <f>'FY2016 RPDC '!B137</f>
        <v>2727</v>
      </c>
      <c r="C141" s="51">
        <f>'FY2016 RPDC '!C137</f>
        <v>2727</v>
      </c>
      <c r="D141" s="60" t="str">
        <f>'FY2016 RPDC '!D137</f>
        <v>GRUNDY CENTER</v>
      </c>
      <c r="E141" s="61">
        <f>'FY2016 RPDC '!E137</f>
        <v>624.70000000000005</v>
      </c>
      <c r="F141" s="62">
        <f>'FY2016 RPDC '!F137</f>
        <v>6366</v>
      </c>
      <c r="G141" s="63">
        <f>'FY2016 RPDC '!G137</f>
        <v>3976840</v>
      </c>
      <c r="H141" s="62">
        <f>'FY2016 RPDC '!H137</f>
        <v>0</v>
      </c>
      <c r="I141" s="63">
        <f>'FY2016 RPDC '!I137</f>
        <v>3976840</v>
      </c>
      <c r="J141" s="63">
        <v>-167939</v>
      </c>
      <c r="K141" s="63">
        <v>-57910</v>
      </c>
      <c r="L141" s="63">
        <v>324296</v>
      </c>
      <c r="M141" s="63">
        <v>40537</v>
      </c>
      <c r="N141" s="63">
        <v>22932.36</v>
      </c>
      <c r="O141" s="63">
        <v>0</v>
      </c>
      <c r="P141" s="63">
        <v>12740.2</v>
      </c>
      <c r="Q141" s="63">
        <v>0</v>
      </c>
      <c r="R141" s="63">
        <v>833718.55999999994</v>
      </c>
      <c r="S141" s="63">
        <v>90645.36</v>
      </c>
      <c r="T141" s="63">
        <v>101241.16</v>
      </c>
      <c r="U141" s="63">
        <f t="shared" si="2"/>
        <v>5177101.6400000006</v>
      </c>
    </row>
    <row r="142" spans="1:21" s="51" customFormat="1" ht="11.5" x14ac:dyDescent="0.25">
      <c r="A142" s="51">
        <f>'FY2016 RPDC '!A138</f>
        <v>136</v>
      </c>
      <c r="B142" s="51">
        <f>'FY2016 RPDC '!B138</f>
        <v>2754</v>
      </c>
      <c r="C142" s="51">
        <f>'FY2016 RPDC '!C138</f>
        <v>2754</v>
      </c>
      <c r="D142" s="56" t="str">
        <f>'FY2016 RPDC '!D138</f>
        <v>GUTHRIE CENTER</v>
      </c>
      <c r="E142" s="57">
        <f>'FY2016 RPDC '!E138</f>
        <v>465.8</v>
      </c>
      <c r="F142" s="58">
        <f>'FY2016 RPDC '!F138</f>
        <v>6390</v>
      </c>
      <c r="G142" s="59">
        <f>'FY2016 RPDC '!G138</f>
        <v>2976462</v>
      </c>
      <c r="H142" s="58">
        <f>'FY2016 RPDC '!H138</f>
        <v>0</v>
      </c>
      <c r="I142" s="59">
        <f>'FY2016 RPDC '!I138</f>
        <v>2976462</v>
      </c>
      <c r="J142" s="59">
        <v>-146408.30000000002</v>
      </c>
      <c r="K142" s="59">
        <v>-46664</v>
      </c>
      <c r="L142" s="59">
        <v>122493</v>
      </c>
      <c r="M142" s="59">
        <v>11666</v>
      </c>
      <c r="N142" s="59">
        <v>56521.77</v>
      </c>
      <c r="O142" s="59">
        <v>0</v>
      </c>
      <c r="P142" s="59">
        <v>0</v>
      </c>
      <c r="Q142" s="59">
        <v>101494.2</v>
      </c>
      <c r="R142" s="59">
        <v>310561.71200000006</v>
      </c>
      <c r="S142" s="59">
        <v>31819.376000000004</v>
      </c>
      <c r="T142" s="59">
        <v>31653.184000000005</v>
      </c>
      <c r="U142" s="59">
        <f t="shared" si="2"/>
        <v>3449598.9420000003</v>
      </c>
    </row>
    <row r="143" spans="1:21" s="51" customFormat="1" ht="11.5" x14ac:dyDescent="0.25">
      <c r="A143" s="51">
        <f>'FY2016 RPDC '!A139</f>
        <v>137</v>
      </c>
      <c r="B143" s="51">
        <f>'FY2016 RPDC '!B139</f>
        <v>2766</v>
      </c>
      <c r="C143" s="51">
        <f>'FY2016 RPDC '!C139</f>
        <v>2766</v>
      </c>
      <c r="D143" s="56" t="str">
        <f>'FY2016 RPDC '!D139</f>
        <v>H L V</v>
      </c>
      <c r="E143" s="57">
        <f>'FY2016 RPDC '!E139</f>
        <v>324.89999999999998</v>
      </c>
      <c r="F143" s="58">
        <f>'FY2016 RPDC '!F139</f>
        <v>6466</v>
      </c>
      <c r="G143" s="59">
        <f>'FY2016 RPDC '!G139</f>
        <v>2100803</v>
      </c>
      <c r="H143" s="58">
        <f>'FY2016 RPDC '!H139</f>
        <v>0</v>
      </c>
      <c r="I143" s="59">
        <f>'FY2016 RPDC '!I139</f>
        <v>2100803</v>
      </c>
      <c r="J143" s="59">
        <v>-40376</v>
      </c>
      <c r="K143" s="59">
        <v>-40376</v>
      </c>
      <c r="L143" s="59">
        <v>306857.60000000003</v>
      </c>
      <c r="M143" s="59">
        <v>11536</v>
      </c>
      <c r="N143" s="59">
        <v>60217.919999999998</v>
      </c>
      <c r="O143" s="59">
        <v>0</v>
      </c>
      <c r="P143" s="59">
        <v>0</v>
      </c>
      <c r="Q143" s="59">
        <v>0</v>
      </c>
      <c r="R143" s="59">
        <v>309908.67599999998</v>
      </c>
      <c r="S143" s="59">
        <v>32547.857999999997</v>
      </c>
      <c r="T143" s="59">
        <v>31784.381999999998</v>
      </c>
      <c r="U143" s="59">
        <f t="shared" si="2"/>
        <v>2772903.4360000002</v>
      </c>
    </row>
    <row r="144" spans="1:21" s="51" customFormat="1" ht="11.5" x14ac:dyDescent="0.25">
      <c r="A144" s="51">
        <f>'FY2016 RPDC '!A140</f>
        <v>138</v>
      </c>
      <c r="B144" s="51">
        <f>'FY2016 RPDC '!B140</f>
        <v>2772</v>
      </c>
      <c r="C144" s="51">
        <f>'FY2016 RPDC '!C140</f>
        <v>2772</v>
      </c>
      <c r="D144" s="56" t="str">
        <f>'FY2016 RPDC '!D140</f>
        <v>HAMBURG</v>
      </c>
      <c r="E144" s="57">
        <f>'FY2016 RPDC '!E140</f>
        <v>247.3</v>
      </c>
      <c r="F144" s="58">
        <f>'FY2016 RPDC '!F140</f>
        <v>6507</v>
      </c>
      <c r="G144" s="59">
        <f>'FY2016 RPDC '!G140</f>
        <v>1609181</v>
      </c>
      <c r="H144" s="58">
        <f>'FY2016 RPDC '!H140</f>
        <v>28896</v>
      </c>
      <c r="I144" s="59">
        <f>'FY2016 RPDC '!I140</f>
        <v>1638077</v>
      </c>
      <c r="J144" s="59">
        <v>-118736</v>
      </c>
      <c r="K144" s="59">
        <v>-28960</v>
      </c>
      <c r="L144" s="59">
        <v>351574.4</v>
      </c>
      <c r="M144" s="59">
        <v>11584</v>
      </c>
      <c r="N144" s="59">
        <v>3185.6000000000004</v>
      </c>
      <c r="O144" s="59">
        <v>63364.479999999996</v>
      </c>
      <c r="P144" s="59">
        <v>6371.2000000000007</v>
      </c>
      <c r="Q144" s="59">
        <v>0</v>
      </c>
      <c r="R144" s="59">
        <v>287009.85199999996</v>
      </c>
      <c r="S144" s="59">
        <v>28799.955999999998</v>
      </c>
      <c r="T144" s="59">
        <v>34847.563999999998</v>
      </c>
      <c r="U144" s="59">
        <f t="shared" si="2"/>
        <v>2277118.0519999992</v>
      </c>
    </row>
    <row r="145" spans="1:21" s="51" customFormat="1" ht="11.5" x14ac:dyDescent="0.25">
      <c r="A145" s="51">
        <f>'FY2016 RPDC '!A141</f>
        <v>139</v>
      </c>
      <c r="B145" s="51">
        <f>'FY2016 RPDC '!B141</f>
        <v>2781</v>
      </c>
      <c r="C145" s="51">
        <f>'FY2016 RPDC '!C141</f>
        <v>2781</v>
      </c>
      <c r="D145" s="56" t="str">
        <f>'FY2016 RPDC '!D141</f>
        <v>HAMPTON-DUMONT</v>
      </c>
      <c r="E145" s="57">
        <f>'FY2016 RPDC '!E141</f>
        <v>1217.3</v>
      </c>
      <c r="F145" s="58">
        <f>'FY2016 RPDC '!F141</f>
        <v>6366</v>
      </c>
      <c r="G145" s="59">
        <f>'FY2016 RPDC '!G141</f>
        <v>7749332</v>
      </c>
      <c r="H145" s="58">
        <f>'FY2016 RPDC '!H141</f>
        <v>0</v>
      </c>
      <c r="I145" s="59">
        <f>'FY2016 RPDC '!I141</f>
        <v>7749332</v>
      </c>
      <c r="J145" s="59">
        <v>-199512</v>
      </c>
      <c r="K145" s="59">
        <v>-5868</v>
      </c>
      <c r="L145" s="59">
        <v>93888</v>
      </c>
      <c r="M145" s="59">
        <v>5868</v>
      </c>
      <c r="N145" s="59">
        <v>14435.28</v>
      </c>
      <c r="O145" s="59">
        <v>120294</v>
      </c>
      <c r="P145" s="59">
        <v>0</v>
      </c>
      <c r="Q145" s="59">
        <v>0</v>
      </c>
      <c r="R145" s="59">
        <v>195963.20799999998</v>
      </c>
      <c r="S145" s="59">
        <v>19904.359999999997</v>
      </c>
      <c r="T145" s="59">
        <v>19960.64</v>
      </c>
      <c r="U145" s="59">
        <f t="shared" si="2"/>
        <v>8014265.4879999999</v>
      </c>
    </row>
    <row r="146" spans="1:21" s="51" customFormat="1" ht="11.5" x14ac:dyDescent="0.25">
      <c r="A146" s="51">
        <f>'FY2016 RPDC '!A142</f>
        <v>140</v>
      </c>
      <c r="B146" s="51">
        <f>'FY2016 RPDC '!B142</f>
        <v>2826</v>
      </c>
      <c r="C146" s="51">
        <f>'FY2016 RPDC '!C142</f>
        <v>2826</v>
      </c>
      <c r="D146" s="60" t="str">
        <f>'FY2016 RPDC '!D142</f>
        <v>HARLAN</v>
      </c>
      <c r="E146" s="61">
        <f>'FY2016 RPDC '!E142</f>
        <v>1424.8</v>
      </c>
      <c r="F146" s="62">
        <f>'FY2016 RPDC '!F142</f>
        <v>6406</v>
      </c>
      <c r="G146" s="63">
        <f>'FY2016 RPDC '!G142</f>
        <v>9127269</v>
      </c>
      <c r="H146" s="62">
        <f>'FY2016 RPDC '!H142</f>
        <v>0</v>
      </c>
      <c r="I146" s="63">
        <f>'FY2016 RPDC '!I142</f>
        <v>9127269</v>
      </c>
      <c r="J146" s="63">
        <v>-41953.9</v>
      </c>
      <c r="K146" s="63">
        <v>-47272</v>
      </c>
      <c r="L146" s="63">
        <v>46681.1</v>
      </c>
      <c r="M146" s="63">
        <v>29545</v>
      </c>
      <c r="N146" s="63">
        <v>0</v>
      </c>
      <c r="O146" s="63">
        <v>0</v>
      </c>
      <c r="P146" s="63">
        <v>18199.72</v>
      </c>
      <c r="Q146" s="63">
        <v>70908</v>
      </c>
      <c r="R146" s="63">
        <v>150761.59199999998</v>
      </c>
      <c r="S146" s="63">
        <v>15314.976000000001</v>
      </c>
      <c r="T146" s="63">
        <v>17428.608</v>
      </c>
      <c r="U146" s="63">
        <f t="shared" si="2"/>
        <v>9386882.095999999</v>
      </c>
    </row>
    <row r="147" spans="1:21" s="51" customFormat="1" ht="11.5" x14ac:dyDescent="0.25">
      <c r="A147" s="51">
        <f>'FY2016 RPDC '!A143</f>
        <v>141</v>
      </c>
      <c r="B147" s="51">
        <f>'FY2016 RPDC '!B143</f>
        <v>2834</v>
      </c>
      <c r="C147" s="51">
        <f>'FY2016 RPDC '!C143</f>
        <v>2834</v>
      </c>
      <c r="D147" s="56" t="str">
        <f>'FY2016 RPDC '!D143</f>
        <v>HARMONY</v>
      </c>
      <c r="E147" s="57">
        <f>'FY2016 RPDC '!E143</f>
        <v>348.5</v>
      </c>
      <c r="F147" s="58">
        <f>'FY2016 RPDC '!F143</f>
        <v>6366</v>
      </c>
      <c r="G147" s="59">
        <f>'FY2016 RPDC '!G143</f>
        <v>2218551</v>
      </c>
      <c r="H147" s="58">
        <f>'FY2016 RPDC '!H143</f>
        <v>7045</v>
      </c>
      <c r="I147" s="59">
        <f>'FY2016 RPDC '!I143</f>
        <v>2225596</v>
      </c>
      <c r="J147" s="59">
        <v>-215146.4</v>
      </c>
      <c r="K147" s="59">
        <v>-28840</v>
      </c>
      <c r="L147" s="59">
        <v>346656.8</v>
      </c>
      <c r="M147" s="59">
        <v>17304</v>
      </c>
      <c r="N147" s="59">
        <v>70773.36</v>
      </c>
      <c r="O147" s="59">
        <v>0</v>
      </c>
      <c r="P147" s="59">
        <v>78675.520000000004</v>
      </c>
      <c r="Q147" s="59">
        <v>0</v>
      </c>
      <c r="R147" s="59">
        <v>606981.02400000009</v>
      </c>
      <c r="S147" s="59">
        <v>65255.520000000004</v>
      </c>
      <c r="T147" s="59">
        <v>78795.167999999991</v>
      </c>
      <c r="U147" s="59">
        <f t="shared" si="2"/>
        <v>3246050.9920000001</v>
      </c>
    </row>
    <row r="148" spans="1:21" s="51" customFormat="1" ht="11.5" x14ac:dyDescent="0.25">
      <c r="A148" s="51">
        <f>'FY2016 RPDC '!A144</f>
        <v>142</v>
      </c>
      <c r="B148" s="51">
        <f>'FY2016 RPDC '!B144</f>
        <v>2846</v>
      </c>
      <c r="C148" s="51">
        <f>'FY2016 RPDC '!C144</f>
        <v>2846</v>
      </c>
      <c r="D148" s="56" t="str">
        <f>'FY2016 RPDC '!D144</f>
        <v>HARRIS-LAKE PARK</v>
      </c>
      <c r="E148" s="57">
        <f>'FY2016 RPDC '!E144</f>
        <v>328</v>
      </c>
      <c r="F148" s="58">
        <f>'FY2016 RPDC '!F144</f>
        <v>6437</v>
      </c>
      <c r="G148" s="59">
        <f>'FY2016 RPDC '!G144</f>
        <v>2111336</v>
      </c>
      <c r="H148" s="58">
        <f>'FY2016 RPDC '!H144</f>
        <v>0</v>
      </c>
      <c r="I148" s="59">
        <f>'FY2016 RPDC '!I144</f>
        <v>2111336</v>
      </c>
      <c r="J148" s="59">
        <v>-242774.39999999999</v>
      </c>
      <c r="K148" s="59">
        <v>-58080</v>
      </c>
      <c r="L148" s="59">
        <v>917664</v>
      </c>
      <c r="M148" s="59">
        <v>17424</v>
      </c>
      <c r="N148" s="59">
        <v>87352.319999999992</v>
      </c>
      <c r="O148" s="59">
        <v>0</v>
      </c>
      <c r="P148" s="59">
        <v>19166.399999999998</v>
      </c>
      <c r="Q148" s="59">
        <v>0</v>
      </c>
      <c r="R148" s="59">
        <v>779585.85600000003</v>
      </c>
      <c r="S148" s="59">
        <v>92071.020999999993</v>
      </c>
      <c r="T148" s="59">
        <v>89750.824999999997</v>
      </c>
      <c r="U148" s="59">
        <f t="shared" si="2"/>
        <v>3813496.0220000003</v>
      </c>
    </row>
    <row r="149" spans="1:21" s="51" customFormat="1" ht="11.5" x14ac:dyDescent="0.25">
      <c r="A149" s="51">
        <f>'FY2016 RPDC '!A145</f>
        <v>143</v>
      </c>
      <c r="B149" s="51">
        <f>'FY2016 RPDC '!B145</f>
        <v>2862</v>
      </c>
      <c r="C149" s="51">
        <f>'FY2016 RPDC '!C145</f>
        <v>2862</v>
      </c>
      <c r="D149" s="56" t="str">
        <f>'FY2016 RPDC '!D145</f>
        <v>HARTLEY-MELVIN-SANBORN</v>
      </c>
      <c r="E149" s="57">
        <f>'FY2016 RPDC '!E145</f>
        <v>619.5</v>
      </c>
      <c r="F149" s="58">
        <f>'FY2016 RPDC '!F145</f>
        <v>6413</v>
      </c>
      <c r="G149" s="59">
        <f>'FY2016 RPDC '!G145</f>
        <v>3972854</v>
      </c>
      <c r="H149" s="58">
        <f>'FY2016 RPDC '!H145</f>
        <v>0</v>
      </c>
      <c r="I149" s="59">
        <f>'FY2016 RPDC '!I145</f>
        <v>3972854</v>
      </c>
      <c r="J149" s="59">
        <v>-221491.19999999998</v>
      </c>
      <c r="K149" s="59">
        <v>-5768</v>
      </c>
      <c r="L149" s="59">
        <v>109592</v>
      </c>
      <c r="M149" s="59">
        <v>11536</v>
      </c>
      <c r="N149" s="59">
        <v>7267.68</v>
      </c>
      <c r="O149" s="59">
        <v>0</v>
      </c>
      <c r="P149" s="59">
        <v>6344.8</v>
      </c>
      <c r="Q149" s="59">
        <v>83059.199999999997</v>
      </c>
      <c r="R149" s="59">
        <v>208356.46400000001</v>
      </c>
      <c r="S149" s="59">
        <v>19535.554</v>
      </c>
      <c r="T149" s="59">
        <v>25378.282000000003</v>
      </c>
      <c r="U149" s="59">
        <f t="shared" si="2"/>
        <v>4216664.78</v>
      </c>
    </row>
    <row r="150" spans="1:21" s="51" customFormat="1" ht="11.5" x14ac:dyDescent="0.25">
      <c r="A150" s="51">
        <f>'FY2016 RPDC '!A146</f>
        <v>144</v>
      </c>
      <c r="B150" s="51">
        <f>'FY2016 RPDC '!B146</f>
        <v>2977</v>
      </c>
      <c r="C150" s="51">
        <f>'FY2016 RPDC '!C146</f>
        <v>2977</v>
      </c>
      <c r="D150" s="56" t="str">
        <f>'FY2016 RPDC '!D146</f>
        <v>HIGHLAND</v>
      </c>
      <c r="E150" s="57">
        <f>'FY2016 RPDC '!E146</f>
        <v>649.5</v>
      </c>
      <c r="F150" s="58">
        <f>'FY2016 RPDC '!F146</f>
        <v>6366</v>
      </c>
      <c r="G150" s="59">
        <f>'FY2016 RPDC '!G146</f>
        <v>4134717</v>
      </c>
      <c r="H150" s="58">
        <f>'FY2016 RPDC '!H146</f>
        <v>0</v>
      </c>
      <c r="I150" s="59">
        <f>'FY2016 RPDC '!I146</f>
        <v>4134717</v>
      </c>
      <c r="J150" s="59">
        <v>-105102</v>
      </c>
      <c r="K150" s="59">
        <v>-11678</v>
      </c>
      <c r="L150" s="59">
        <v>87585</v>
      </c>
      <c r="M150" s="59">
        <v>157653</v>
      </c>
      <c r="N150" s="59">
        <v>20319.72</v>
      </c>
      <c r="O150" s="59">
        <v>0</v>
      </c>
      <c r="P150" s="59">
        <v>0</v>
      </c>
      <c r="Q150" s="59">
        <v>73571.399999999994</v>
      </c>
      <c r="R150" s="59">
        <v>151012.80000000002</v>
      </c>
      <c r="S150" s="59">
        <v>15528.960000000001</v>
      </c>
      <c r="T150" s="59">
        <v>20715.840000000004</v>
      </c>
      <c r="U150" s="59">
        <f t="shared" si="2"/>
        <v>4544323.72</v>
      </c>
    </row>
    <row r="151" spans="1:21" s="51" customFormat="1" ht="11.5" x14ac:dyDescent="0.25">
      <c r="A151" s="51">
        <f>'FY2016 RPDC '!A147</f>
        <v>145</v>
      </c>
      <c r="B151" s="51">
        <f>'FY2016 RPDC '!B147</f>
        <v>2988</v>
      </c>
      <c r="C151" s="51">
        <f>'FY2016 RPDC '!C147</f>
        <v>2988</v>
      </c>
      <c r="D151" s="60" t="str">
        <f>'FY2016 RPDC '!D147</f>
        <v>HINTON</v>
      </c>
      <c r="E151" s="61">
        <f>'FY2016 RPDC '!E147</f>
        <v>546.6</v>
      </c>
      <c r="F151" s="62">
        <f>'FY2016 RPDC '!F147</f>
        <v>6366</v>
      </c>
      <c r="G151" s="63">
        <f>'FY2016 RPDC '!G147</f>
        <v>3479656</v>
      </c>
      <c r="H151" s="62">
        <f>'FY2016 RPDC '!H147</f>
        <v>0</v>
      </c>
      <c r="I151" s="63">
        <f>'FY2016 RPDC '!I147</f>
        <v>3479656</v>
      </c>
      <c r="J151" s="63">
        <v>-122115</v>
      </c>
      <c r="K151" s="63">
        <v>0</v>
      </c>
      <c r="L151" s="63">
        <v>191895</v>
      </c>
      <c r="M151" s="63">
        <v>0</v>
      </c>
      <c r="N151" s="63">
        <v>50532.35</v>
      </c>
      <c r="O151" s="63">
        <v>77630.25</v>
      </c>
      <c r="P151" s="63">
        <v>12793.000000000002</v>
      </c>
      <c r="Q151" s="63">
        <v>0</v>
      </c>
      <c r="R151" s="63">
        <v>354502.85799999995</v>
      </c>
      <c r="S151" s="63">
        <v>37941.69</v>
      </c>
      <c r="T151" s="63">
        <v>34397.795999999995</v>
      </c>
      <c r="U151" s="63">
        <f t="shared" si="2"/>
        <v>4117233.9440000001</v>
      </c>
    </row>
    <row r="152" spans="1:21" s="51" customFormat="1" ht="11.5" x14ac:dyDescent="0.25">
      <c r="A152" s="51">
        <f>'FY2016 RPDC '!A148</f>
        <v>146</v>
      </c>
      <c r="B152" s="51">
        <f>'FY2016 RPDC '!B148</f>
        <v>3029</v>
      </c>
      <c r="C152" s="51">
        <f>'FY2016 RPDC '!C148</f>
        <v>3029</v>
      </c>
      <c r="D152" s="56" t="str">
        <f>'FY2016 RPDC '!D148</f>
        <v>HOWARD-WINNESHIEK</v>
      </c>
      <c r="E152" s="57">
        <f>'FY2016 RPDC '!E148</f>
        <v>1297.0999999999999</v>
      </c>
      <c r="F152" s="58">
        <f>'FY2016 RPDC '!F148</f>
        <v>6489</v>
      </c>
      <c r="G152" s="59">
        <f>'FY2016 RPDC '!G148</f>
        <v>8416882</v>
      </c>
      <c r="H152" s="58">
        <f>'FY2016 RPDC '!H148</f>
        <v>0</v>
      </c>
      <c r="I152" s="59">
        <f>'FY2016 RPDC '!I148</f>
        <v>8416882</v>
      </c>
      <c r="J152" s="59">
        <v>-342042.39999999997</v>
      </c>
      <c r="K152" s="59">
        <v>-23072</v>
      </c>
      <c r="L152" s="59">
        <v>490280</v>
      </c>
      <c r="M152" s="59">
        <v>17304</v>
      </c>
      <c r="N152" s="59">
        <v>23418.079999999998</v>
      </c>
      <c r="O152" s="59">
        <v>0</v>
      </c>
      <c r="P152" s="59">
        <v>22841.279999999999</v>
      </c>
      <c r="Q152" s="59">
        <v>159196.80000000002</v>
      </c>
      <c r="R152" s="59">
        <v>346159.63200000004</v>
      </c>
      <c r="S152" s="59">
        <v>36176.76</v>
      </c>
      <c r="T152" s="59">
        <v>40529.735999999997</v>
      </c>
      <c r="U152" s="59">
        <f t="shared" si="2"/>
        <v>9187673.8879999984</v>
      </c>
    </row>
    <row r="153" spans="1:21" s="51" customFormat="1" ht="11.5" x14ac:dyDescent="0.25">
      <c r="A153" s="51">
        <f>'FY2016 RPDC '!A149</f>
        <v>147</v>
      </c>
      <c r="B153" s="51">
        <f>'FY2016 RPDC '!B149</f>
        <v>3033</v>
      </c>
      <c r="C153" s="51">
        <f>'FY2016 RPDC '!C149</f>
        <v>3033</v>
      </c>
      <c r="D153" s="56" t="str">
        <f>'FY2016 RPDC '!D149</f>
        <v>HUBBARD-RADCLIFFE</v>
      </c>
      <c r="E153" s="57">
        <f>'FY2016 RPDC '!E149</f>
        <v>436.8</v>
      </c>
      <c r="F153" s="58">
        <f>'FY2016 RPDC '!F149</f>
        <v>6478</v>
      </c>
      <c r="G153" s="59">
        <f>'FY2016 RPDC '!G149</f>
        <v>2829590</v>
      </c>
      <c r="H153" s="58">
        <f>'FY2016 RPDC '!H149</f>
        <v>0</v>
      </c>
      <c r="I153" s="59">
        <f>'FY2016 RPDC '!I149</f>
        <v>2829590</v>
      </c>
      <c r="J153" s="59">
        <v>-265328</v>
      </c>
      <c r="K153" s="59">
        <v>-28840</v>
      </c>
      <c r="L153" s="59">
        <v>1011130.4</v>
      </c>
      <c r="M153" s="59">
        <v>17304</v>
      </c>
      <c r="N153" s="59">
        <v>54969.039999999994</v>
      </c>
      <c r="O153" s="59">
        <v>0</v>
      </c>
      <c r="P153" s="59">
        <v>2537.92</v>
      </c>
      <c r="Q153" s="59">
        <v>0</v>
      </c>
      <c r="R153" s="59">
        <v>293349.48000000004</v>
      </c>
      <c r="S153" s="59">
        <v>32886.258000000002</v>
      </c>
      <c r="T153" s="59">
        <v>35343.990000000005</v>
      </c>
      <c r="U153" s="59">
        <f t="shared" si="2"/>
        <v>3982943.088</v>
      </c>
    </row>
    <row r="154" spans="1:21" s="51" customFormat="1" ht="11.5" x14ac:dyDescent="0.25">
      <c r="A154" s="51">
        <f>'FY2016 RPDC '!A150</f>
        <v>148</v>
      </c>
      <c r="B154" s="51">
        <f>'FY2016 RPDC '!B150</f>
        <v>3042</v>
      </c>
      <c r="C154" s="51">
        <f>'FY2016 RPDC '!C150</f>
        <v>3042</v>
      </c>
      <c r="D154" s="56" t="str">
        <f>'FY2016 RPDC '!D150</f>
        <v>HUDSON</v>
      </c>
      <c r="E154" s="57">
        <f>'FY2016 RPDC '!E150</f>
        <v>670</v>
      </c>
      <c r="F154" s="58">
        <f>'FY2016 RPDC '!F150</f>
        <v>6541</v>
      </c>
      <c r="G154" s="59">
        <f>'FY2016 RPDC '!G150</f>
        <v>4382470</v>
      </c>
      <c r="H154" s="58">
        <f>'FY2016 RPDC '!H150</f>
        <v>17930</v>
      </c>
      <c r="I154" s="59">
        <f>'FY2016 RPDC '!I150</f>
        <v>4400400</v>
      </c>
      <c r="J154" s="59">
        <v>-512517</v>
      </c>
      <c r="K154" s="59">
        <v>-100147</v>
      </c>
      <c r="L154" s="59">
        <v>206774.1</v>
      </c>
      <c r="M154" s="59">
        <v>0</v>
      </c>
      <c r="N154" s="59">
        <v>78703.759999999995</v>
      </c>
      <c r="O154" s="59">
        <v>0</v>
      </c>
      <c r="P154" s="59">
        <v>5184.08</v>
      </c>
      <c r="Q154" s="59">
        <v>293371.8</v>
      </c>
      <c r="R154" s="59">
        <v>712367.89199999999</v>
      </c>
      <c r="S154" s="59">
        <v>76027.788</v>
      </c>
      <c r="T154" s="59">
        <v>73353.167999999991</v>
      </c>
      <c r="U154" s="59">
        <f t="shared" si="2"/>
        <v>5233518.5879999995</v>
      </c>
    </row>
    <row r="155" spans="1:21" s="51" customFormat="1" ht="11.5" x14ac:dyDescent="0.25">
      <c r="A155" s="51">
        <f>'FY2016 RPDC '!A151</f>
        <v>149</v>
      </c>
      <c r="B155" s="51">
        <f>'FY2016 RPDC '!B151</f>
        <v>3060</v>
      </c>
      <c r="C155" s="51">
        <f>'FY2016 RPDC '!C151</f>
        <v>3060</v>
      </c>
      <c r="D155" s="56" t="str">
        <f>'FY2016 RPDC '!D151</f>
        <v>HUMBOLDT</v>
      </c>
      <c r="E155" s="57">
        <f>'FY2016 RPDC '!E151</f>
        <v>1189.5</v>
      </c>
      <c r="F155" s="58">
        <f>'FY2016 RPDC '!F151</f>
        <v>6366</v>
      </c>
      <c r="G155" s="59">
        <f>'FY2016 RPDC '!G151</f>
        <v>7572357</v>
      </c>
      <c r="H155" s="58">
        <f>'FY2016 RPDC '!H151</f>
        <v>0</v>
      </c>
      <c r="I155" s="59">
        <f>'FY2016 RPDC '!I151</f>
        <v>7572357</v>
      </c>
      <c r="J155" s="59">
        <v>-879060</v>
      </c>
      <c r="K155" s="59">
        <v>-495096</v>
      </c>
      <c r="L155" s="59">
        <v>11760</v>
      </c>
      <c r="M155" s="59">
        <v>829080</v>
      </c>
      <c r="N155" s="59">
        <v>57506.399999999994</v>
      </c>
      <c r="O155" s="59">
        <v>0</v>
      </c>
      <c r="P155" s="59">
        <v>2587.1999999999998</v>
      </c>
      <c r="Q155" s="59">
        <v>74088</v>
      </c>
      <c r="R155" s="59">
        <v>204696.95999999999</v>
      </c>
      <c r="S155" s="59">
        <v>16544.32</v>
      </c>
      <c r="T155" s="59">
        <v>19485.440000000002</v>
      </c>
      <c r="U155" s="59">
        <f t="shared" si="2"/>
        <v>7413949.3200000012</v>
      </c>
    </row>
    <row r="156" spans="1:21" s="51" customFormat="1" ht="11.5" x14ac:dyDescent="0.25">
      <c r="A156" s="51">
        <f>'FY2016 RPDC '!A152</f>
        <v>150</v>
      </c>
      <c r="B156" s="51">
        <f>'FY2016 RPDC '!B152</f>
        <v>3168</v>
      </c>
      <c r="C156" s="51">
        <f>'FY2016 RPDC '!C152</f>
        <v>3168</v>
      </c>
      <c r="D156" s="60" t="str">
        <f>'FY2016 RPDC '!D152</f>
        <v>IKM - MANNING</v>
      </c>
      <c r="E156" s="61">
        <f>'FY2016 RPDC '!E152</f>
        <v>706.8</v>
      </c>
      <c r="F156" s="62">
        <f>'FY2016 RPDC '!F152</f>
        <v>6467</v>
      </c>
      <c r="G156" s="63">
        <f>'FY2016 RPDC '!G152</f>
        <v>4570876</v>
      </c>
      <c r="H156" s="62">
        <f>'FY2016 RPDC '!H152</f>
        <v>26031</v>
      </c>
      <c r="I156" s="63">
        <f>'FY2016 RPDC '!I152</f>
        <v>4596907</v>
      </c>
      <c r="J156" s="63">
        <v>-202062</v>
      </c>
      <c r="K156" s="63">
        <v>-59430</v>
      </c>
      <c r="L156" s="63">
        <v>683445</v>
      </c>
      <c r="M156" s="63">
        <v>5943</v>
      </c>
      <c r="N156" s="63">
        <v>41184.99</v>
      </c>
      <c r="O156" s="63">
        <v>0</v>
      </c>
      <c r="P156" s="63">
        <v>3922.38</v>
      </c>
      <c r="Q156" s="63">
        <v>0</v>
      </c>
      <c r="R156" s="63">
        <v>328863.90000000002</v>
      </c>
      <c r="S156" s="63">
        <v>37147.620000000003</v>
      </c>
      <c r="T156" s="63">
        <v>30516.78</v>
      </c>
      <c r="U156" s="63">
        <f t="shared" si="2"/>
        <v>5466438.6700000009</v>
      </c>
    </row>
    <row r="157" spans="1:21" s="51" customFormat="1" ht="11.5" x14ac:dyDescent="0.25">
      <c r="A157" s="51">
        <f>'FY2016 RPDC '!A153</f>
        <v>151</v>
      </c>
      <c r="B157" s="51">
        <f>'FY2016 RPDC '!B153</f>
        <v>3105</v>
      </c>
      <c r="C157" s="51">
        <f>'FY2016 RPDC '!C153</f>
        <v>3105</v>
      </c>
      <c r="D157" s="56" t="str">
        <f>'FY2016 RPDC '!D153</f>
        <v>INDEPENDENCE</v>
      </c>
      <c r="E157" s="57">
        <f>'FY2016 RPDC '!E153</f>
        <v>1391.2</v>
      </c>
      <c r="F157" s="58">
        <f>'FY2016 RPDC '!F153</f>
        <v>6366</v>
      </c>
      <c r="G157" s="59">
        <f>'FY2016 RPDC '!G153</f>
        <v>8856379</v>
      </c>
      <c r="H157" s="58">
        <f>'FY2016 RPDC '!H153</f>
        <v>0</v>
      </c>
      <c r="I157" s="59">
        <f>'FY2016 RPDC '!I153</f>
        <v>8856379</v>
      </c>
      <c r="J157" s="59">
        <v>-175347.19999999998</v>
      </c>
      <c r="K157" s="59">
        <v>-69216</v>
      </c>
      <c r="L157" s="59">
        <v>634480</v>
      </c>
      <c r="M157" s="59">
        <v>5768</v>
      </c>
      <c r="N157" s="59">
        <v>121993.2</v>
      </c>
      <c r="O157" s="59">
        <v>0</v>
      </c>
      <c r="P157" s="59">
        <v>21572.32</v>
      </c>
      <c r="Q157" s="59">
        <v>0</v>
      </c>
      <c r="R157" s="59">
        <v>570437.14000000013</v>
      </c>
      <c r="S157" s="59">
        <v>62077.638000000006</v>
      </c>
      <c r="T157" s="59">
        <v>69171.907000000007</v>
      </c>
      <c r="U157" s="59">
        <f t="shared" si="2"/>
        <v>10097316.005000001</v>
      </c>
    </row>
    <row r="158" spans="1:21" s="51" customFormat="1" ht="11.5" x14ac:dyDescent="0.25">
      <c r="A158" s="51">
        <f>'FY2016 RPDC '!A154</f>
        <v>152</v>
      </c>
      <c r="B158" s="51">
        <f>'FY2016 RPDC '!B154</f>
        <v>3114</v>
      </c>
      <c r="C158" s="51">
        <f>'FY2016 RPDC '!C154</f>
        <v>3114</v>
      </c>
      <c r="D158" s="56" t="str">
        <f>'FY2016 RPDC '!D154</f>
        <v>INDIANOLA</v>
      </c>
      <c r="E158" s="57">
        <f>'FY2016 RPDC '!E154</f>
        <v>3402.8</v>
      </c>
      <c r="F158" s="58">
        <f>'FY2016 RPDC '!F154</f>
        <v>6366</v>
      </c>
      <c r="G158" s="59">
        <f>'FY2016 RPDC '!G154</f>
        <v>21662225</v>
      </c>
      <c r="H158" s="58">
        <f>'FY2016 RPDC '!H154</f>
        <v>0</v>
      </c>
      <c r="I158" s="59">
        <f>'FY2016 RPDC '!I154</f>
        <v>21662225</v>
      </c>
      <c r="J158" s="59">
        <v>-513822</v>
      </c>
      <c r="K158" s="59">
        <v>-17718</v>
      </c>
      <c r="L158" s="59">
        <v>129932</v>
      </c>
      <c r="M158" s="59">
        <v>5906</v>
      </c>
      <c r="N158" s="59">
        <v>95500.02</v>
      </c>
      <c r="O158" s="59">
        <v>47248</v>
      </c>
      <c r="P158" s="59">
        <v>0</v>
      </c>
      <c r="Q158" s="59">
        <v>0</v>
      </c>
      <c r="R158" s="59">
        <v>220121.46399999998</v>
      </c>
      <c r="S158" s="59">
        <v>24281.036999999997</v>
      </c>
      <c r="T158" s="59">
        <v>21641.342000000001</v>
      </c>
      <c r="U158" s="59">
        <f t="shared" si="2"/>
        <v>21675314.863000002</v>
      </c>
    </row>
    <row r="159" spans="1:21" s="51" customFormat="1" ht="11.5" x14ac:dyDescent="0.25">
      <c r="A159" s="51">
        <f>'FY2016 RPDC '!A155</f>
        <v>153</v>
      </c>
      <c r="B159" s="51">
        <f>'FY2016 RPDC '!B155</f>
        <v>3119</v>
      </c>
      <c r="C159" s="51">
        <f>'FY2016 RPDC '!C155</f>
        <v>3119</v>
      </c>
      <c r="D159" s="56" t="str">
        <f>'FY2016 RPDC '!D155</f>
        <v>INTERSTATE 35</v>
      </c>
      <c r="E159" s="57">
        <f>'FY2016 RPDC '!E155</f>
        <v>886.4</v>
      </c>
      <c r="F159" s="58">
        <f>'FY2016 RPDC '!F155</f>
        <v>6366</v>
      </c>
      <c r="G159" s="59">
        <f>'FY2016 RPDC '!G155</f>
        <v>5642822</v>
      </c>
      <c r="H159" s="58">
        <f>'FY2016 RPDC '!H155</f>
        <v>0</v>
      </c>
      <c r="I159" s="59">
        <f>'FY2016 RPDC '!I155</f>
        <v>5642822</v>
      </c>
      <c r="J159" s="59">
        <v>-393377.60000000003</v>
      </c>
      <c r="K159" s="59">
        <v>-80752</v>
      </c>
      <c r="L159" s="59">
        <v>317240</v>
      </c>
      <c r="M159" s="59">
        <v>305704</v>
      </c>
      <c r="N159" s="59">
        <v>55026.719999999994</v>
      </c>
      <c r="O159" s="59">
        <v>0</v>
      </c>
      <c r="P159" s="59">
        <v>5075.84</v>
      </c>
      <c r="Q159" s="59">
        <v>0</v>
      </c>
      <c r="R159" s="59">
        <v>732461.05200000003</v>
      </c>
      <c r="S159" s="59">
        <v>86716.364000000001</v>
      </c>
      <c r="T159" s="59">
        <v>80186.77</v>
      </c>
      <c r="U159" s="59">
        <f t="shared" si="2"/>
        <v>6751103.1459999997</v>
      </c>
    </row>
    <row r="160" spans="1:21" s="51" customFormat="1" ht="11.5" x14ac:dyDescent="0.25">
      <c r="A160" s="51">
        <f>'FY2016 RPDC '!A156</f>
        <v>154</v>
      </c>
      <c r="B160" s="51">
        <f>'FY2016 RPDC '!B156</f>
        <v>3141</v>
      </c>
      <c r="C160" s="51">
        <f>'FY2016 RPDC '!C156</f>
        <v>3141</v>
      </c>
      <c r="D160" s="56" t="str">
        <f>'FY2016 RPDC '!D156</f>
        <v>IOWA CITY</v>
      </c>
      <c r="E160" s="57">
        <f>'FY2016 RPDC '!E156</f>
        <v>13159.9</v>
      </c>
      <c r="F160" s="58">
        <f>'FY2016 RPDC '!F156</f>
        <v>6383</v>
      </c>
      <c r="G160" s="59">
        <f>'FY2016 RPDC '!G156</f>
        <v>83999642</v>
      </c>
      <c r="H160" s="58">
        <f>'FY2016 RPDC '!H156</f>
        <v>0</v>
      </c>
      <c r="I160" s="59">
        <f>'FY2016 RPDC '!I156</f>
        <v>83999642</v>
      </c>
      <c r="J160" s="59">
        <v>-598141.6</v>
      </c>
      <c r="K160" s="59">
        <v>-115360</v>
      </c>
      <c r="L160" s="59">
        <v>894616.79999999993</v>
      </c>
      <c r="M160" s="59">
        <v>11536</v>
      </c>
      <c r="N160" s="59">
        <v>110284.16</v>
      </c>
      <c r="O160" s="59">
        <v>0</v>
      </c>
      <c r="P160" s="59">
        <v>7613.76</v>
      </c>
      <c r="Q160" s="59">
        <v>0</v>
      </c>
      <c r="R160" s="59">
        <v>1539149.1769999999</v>
      </c>
      <c r="S160" s="59">
        <v>183889.47699999998</v>
      </c>
      <c r="T160" s="59">
        <v>172060.52699999997</v>
      </c>
      <c r="U160" s="59">
        <f t="shared" si="2"/>
        <v>86205290.300999999</v>
      </c>
    </row>
    <row r="161" spans="1:21" s="51" customFormat="1" ht="11.5" x14ac:dyDescent="0.25">
      <c r="A161" s="51">
        <f>'FY2016 RPDC '!A157</f>
        <v>155</v>
      </c>
      <c r="B161" s="51">
        <f>'FY2016 RPDC '!B157</f>
        <v>3150</v>
      </c>
      <c r="C161" s="51">
        <f>'FY2016 RPDC '!C157</f>
        <v>3150</v>
      </c>
      <c r="D161" s="60" t="str">
        <f>'FY2016 RPDC '!D157</f>
        <v>IOWA FALLS</v>
      </c>
      <c r="E161" s="61">
        <f>'FY2016 RPDC '!E157</f>
        <v>1087.5</v>
      </c>
      <c r="F161" s="62">
        <f>'FY2016 RPDC '!F157</f>
        <v>6371</v>
      </c>
      <c r="G161" s="63">
        <f>'FY2016 RPDC '!G157</f>
        <v>6928463</v>
      </c>
      <c r="H161" s="62">
        <f>'FY2016 RPDC '!H157</f>
        <v>0</v>
      </c>
      <c r="I161" s="63">
        <f>'FY2016 RPDC '!I157</f>
        <v>6928463</v>
      </c>
      <c r="J161" s="63">
        <v>-553728</v>
      </c>
      <c r="K161" s="63">
        <v>-11536</v>
      </c>
      <c r="L161" s="63">
        <v>351848</v>
      </c>
      <c r="M161" s="63">
        <v>0</v>
      </c>
      <c r="N161" s="63">
        <v>2076.48</v>
      </c>
      <c r="O161" s="63">
        <v>0</v>
      </c>
      <c r="P161" s="63">
        <v>0</v>
      </c>
      <c r="Q161" s="63">
        <v>0</v>
      </c>
      <c r="R161" s="63">
        <v>445186.99400000006</v>
      </c>
      <c r="S161" s="63">
        <v>39733.479000000007</v>
      </c>
      <c r="T161" s="63">
        <v>45772.055</v>
      </c>
      <c r="U161" s="63">
        <f t="shared" si="2"/>
        <v>7247816.0080000004</v>
      </c>
    </row>
    <row r="162" spans="1:21" s="51" customFormat="1" ht="11.5" x14ac:dyDescent="0.25">
      <c r="A162" s="51">
        <f>'FY2016 RPDC '!A158</f>
        <v>156</v>
      </c>
      <c r="B162" s="51">
        <f>'FY2016 RPDC '!B158</f>
        <v>3154</v>
      </c>
      <c r="C162" s="51">
        <f>'FY2016 RPDC '!C158</f>
        <v>3154</v>
      </c>
      <c r="D162" s="56" t="str">
        <f>'FY2016 RPDC '!D158</f>
        <v>IOWA VALLEY</v>
      </c>
      <c r="E162" s="57">
        <f>'FY2016 RPDC '!E158</f>
        <v>557.6</v>
      </c>
      <c r="F162" s="58">
        <f>'FY2016 RPDC '!F158</f>
        <v>6366</v>
      </c>
      <c r="G162" s="59">
        <f>'FY2016 RPDC '!G158</f>
        <v>3549682</v>
      </c>
      <c r="H162" s="58">
        <f>'FY2016 RPDC '!H158</f>
        <v>0</v>
      </c>
      <c r="I162" s="59">
        <f>'FY2016 RPDC '!I158</f>
        <v>3549682</v>
      </c>
      <c r="J162" s="59">
        <v>-1651038.9999999998</v>
      </c>
      <c r="K162" s="59">
        <v>-271895</v>
      </c>
      <c r="L162" s="59">
        <v>864279</v>
      </c>
      <c r="M162" s="59">
        <v>185120</v>
      </c>
      <c r="N162" s="59">
        <v>83593.25</v>
      </c>
      <c r="O162" s="59">
        <v>0</v>
      </c>
      <c r="P162" s="59">
        <v>596896.30000000005</v>
      </c>
      <c r="Q162" s="59">
        <v>326274</v>
      </c>
      <c r="R162" s="59">
        <v>5579292.6540000001</v>
      </c>
      <c r="S162" s="59">
        <v>699511.64399999997</v>
      </c>
      <c r="T162" s="59">
        <v>710320.35600000003</v>
      </c>
      <c r="U162" s="59">
        <f t="shared" si="2"/>
        <v>10672035.204</v>
      </c>
    </row>
    <row r="163" spans="1:21" s="51" customFormat="1" ht="11.5" x14ac:dyDescent="0.25">
      <c r="A163" s="51">
        <f>'FY2016 RPDC '!A159</f>
        <v>157</v>
      </c>
      <c r="B163" s="51">
        <f>'FY2016 RPDC '!B159</f>
        <v>3186</v>
      </c>
      <c r="C163" s="51">
        <f>'FY2016 RPDC '!C159</f>
        <v>3186</v>
      </c>
      <c r="D163" s="56" t="str">
        <f>'FY2016 RPDC '!D159</f>
        <v>JANESVILLE</v>
      </c>
      <c r="E163" s="57">
        <f>'FY2016 RPDC '!E159</f>
        <v>374.8</v>
      </c>
      <c r="F163" s="58">
        <f>'FY2016 RPDC '!F159</f>
        <v>6441</v>
      </c>
      <c r="G163" s="59">
        <f>'FY2016 RPDC '!G159</f>
        <v>2414087</v>
      </c>
      <c r="H163" s="58">
        <f>'FY2016 RPDC '!H159</f>
        <v>0</v>
      </c>
      <c r="I163" s="59">
        <f>'FY2016 RPDC '!I159</f>
        <v>2414087</v>
      </c>
      <c r="J163" s="59">
        <v>-155871</v>
      </c>
      <c r="K163" s="59">
        <v>-424315.5</v>
      </c>
      <c r="L163" s="59">
        <v>346957.3</v>
      </c>
      <c r="M163" s="59">
        <v>587114.1</v>
      </c>
      <c r="N163" s="59">
        <v>45144.86</v>
      </c>
      <c r="O163" s="59">
        <v>99641.98000000001</v>
      </c>
      <c r="P163" s="59">
        <v>8890.42</v>
      </c>
      <c r="Q163" s="59">
        <v>48493.200000000004</v>
      </c>
      <c r="R163" s="59">
        <v>542670.73199999996</v>
      </c>
      <c r="S163" s="59">
        <v>63359.235999999997</v>
      </c>
      <c r="T163" s="59">
        <v>68242.083999999988</v>
      </c>
      <c r="U163" s="59">
        <f t="shared" si="2"/>
        <v>3644414.4119999995</v>
      </c>
    </row>
    <row r="164" spans="1:21" s="51" customFormat="1" ht="11.5" x14ac:dyDescent="0.25">
      <c r="A164" s="51">
        <f>'FY2016 RPDC '!A160</f>
        <v>159</v>
      </c>
      <c r="B164" s="51">
        <f>'FY2016 RPDC '!B160</f>
        <v>3204</v>
      </c>
      <c r="C164" s="51">
        <f>'FY2016 RPDC '!C160</f>
        <v>3204</v>
      </c>
      <c r="D164" s="56" t="str">
        <f>'FY2016 RPDC '!D160</f>
        <v>JESUP</v>
      </c>
      <c r="E164" s="57">
        <f>'FY2016 RPDC '!E160</f>
        <v>881.6</v>
      </c>
      <c r="F164" s="58">
        <f>'FY2016 RPDC '!F160</f>
        <v>6366</v>
      </c>
      <c r="G164" s="59">
        <f>'FY2016 RPDC '!G160</f>
        <v>5612266</v>
      </c>
      <c r="H164" s="58">
        <f>'FY2016 RPDC '!H160</f>
        <v>0</v>
      </c>
      <c r="I164" s="59">
        <f>'FY2016 RPDC '!I160</f>
        <v>5612266</v>
      </c>
      <c r="J164" s="59">
        <v>-196688.80000000002</v>
      </c>
      <c r="K164" s="59">
        <v>-57680</v>
      </c>
      <c r="L164" s="59">
        <v>144200</v>
      </c>
      <c r="M164" s="59">
        <v>0</v>
      </c>
      <c r="N164" s="59">
        <v>19438.16</v>
      </c>
      <c r="O164" s="59">
        <v>76022.240000000005</v>
      </c>
      <c r="P164" s="59">
        <v>5075.84</v>
      </c>
      <c r="Q164" s="59">
        <v>0</v>
      </c>
      <c r="R164" s="59">
        <v>309791.04000000004</v>
      </c>
      <c r="S164" s="59">
        <v>36295.552000000003</v>
      </c>
      <c r="T164" s="59">
        <v>29248.704000000002</v>
      </c>
      <c r="U164" s="59">
        <f t="shared" si="2"/>
        <v>5977968.7360000005</v>
      </c>
    </row>
    <row r="165" spans="1:21" s="51" customFormat="1" ht="11.5" x14ac:dyDescent="0.25">
      <c r="A165" s="51">
        <f>'FY2016 RPDC '!A161</f>
        <v>160</v>
      </c>
      <c r="B165" s="51">
        <f>'FY2016 RPDC '!B161</f>
        <v>3231</v>
      </c>
      <c r="C165" s="51">
        <f>'FY2016 RPDC '!C161</f>
        <v>3231</v>
      </c>
      <c r="D165" s="56" t="str">
        <f>'FY2016 RPDC '!D161</f>
        <v>JOHNSTON</v>
      </c>
      <c r="E165" s="57">
        <f>'FY2016 RPDC '!E161</f>
        <v>6409</v>
      </c>
      <c r="F165" s="58">
        <f>'FY2016 RPDC '!F161</f>
        <v>6366</v>
      </c>
      <c r="G165" s="59">
        <f>'FY2016 RPDC '!G161</f>
        <v>40799694</v>
      </c>
      <c r="H165" s="58">
        <f>'FY2016 RPDC '!H161</f>
        <v>0</v>
      </c>
      <c r="I165" s="59">
        <f>'FY2016 RPDC '!I161</f>
        <v>40799694</v>
      </c>
      <c r="J165" s="59">
        <v>-484969</v>
      </c>
      <c r="K165" s="59">
        <v>-64273</v>
      </c>
      <c r="L165" s="59">
        <v>163604</v>
      </c>
      <c r="M165" s="59">
        <v>11686</v>
      </c>
      <c r="N165" s="59">
        <v>59072.729999999996</v>
      </c>
      <c r="O165" s="59">
        <v>0</v>
      </c>
      <c r="P165" s="59">
        <v>0</v>
      </c>
      <c r="Q165" s="59">
        <v>0</v>
      </c>
      <c r="R165" s="59">
        <v>159286.389</v>
      </c>
      <c r="S165" s="59">
        <v>14681.147999999999</v>
      </c>
      <c r="T165" s="59">
        <v>12922.257</v>
      </c>
      <c r="U165" s="59">
        <f t="shared" si="2"/>
        <v>40671704.523999996</v>
      </c>
    </row>
    <row r="166" spans="1:21" s="51" customFormat="1" ht="11.5" x14ac:dyDescent="0.25">
      <c r="A166" s="51">
        <f>'FY2016 RPDC '!A162</f>
        <v>161</v>
      </c>
      <c r="B166" s="51">
        <f>'FY2016 RPDC '!B162</f>
        <v>3312</v>
      </c>
      <c r="C166" s="51">
        <f>'FY2016 RPDC '!C162</f>
        <v>3312</v>
      </c>
      <c r="D166" s="60" t="str">
        <f>'FY2016 RPDC '!D162</f>
        <v>KEOKUK</v>
      </c>
      <c r="E166" s="61">
        <f>'FY2016 RPDC '!E162</f>
        <v>1969.4</v>
      </c>
      <c r="F166" s="62">
        <f>'FY2016 RPDC '!F162</f>
        <v>6366</v>
      </c>
      <c r="G166" s="63">
        <f>'FY2016 RPDC '!G162</f>
        <v>12537200</v>
      </c>
      <c r="H166" s="62">
        <f>'FY2016 RPDC '!H162</f>
        <v>0</v>
      </c>
      <c r="I166" s="63">
        <f>'FY2016 RPDC '!I162</f>
        <v>12537200</v>
      </c>
      <c r="J166" s="63">
        <v>-204750</v>
      </c>
      <c r="K166" s="63">
        <v>-35100</v>
      </c>
      <c r="L166" s="63">
        <v>428805</v>
      </c>
      <c r="M166" s="63">
        <v>29250</v>
      </c>
      <c r="N166" s="63">
        <v>165145.5</v>
      </c>
      <c r="O166" s="63">
        <v>124546.5</v>
      </c>
      <c r="P166" s="63">
        <v>6435.0000000000009</v>
      </c>
      <c r="Q166" s="63">
        <v>0</v>
      </c>
      <c r="R166" s="63">
        <v>535396.11499999999</v>
      </c>
      <c r="S166" s="63">
        <v>63400.350999999995</v>
      </c>
      <c r="T166" s="63">
        <v>75565.3</v>
      </c>
      <c r="U166" s="63">
        <f t="shared" si="2"/>
        <v>13725893.766000001</v>
      </c>
    </row>
    <row r="167" spans="1:21" s="51" customFormat="1" ht="11.5" x14ac:dyDescent="0.25">
      <c r="A167" s="51">
        <f>'FY2016 RPDC '!A163</f>
        <v>162</v>
      </c>
      <c r="B167" s="51">
        <f>'FY2016 RPDC '!B163</f>
        <v>3330</v>
      </c>
      <c r="C167" s="51">
        <f>'FY2016 RPDC '!C163</f>
        <v>3330</v>
      </c>
      <c r="D167" s="56" t="str">
        <f>'FY2016 RPDC '!D163</f>
        <v>KEOTA</v>
      </c>
      <c r="E167" s="57">
        <f>'FY2016 RPDC '!E163</f>
        <v>345.8</v>
      </c>
      <c r="F167" s="58">
        <f>'FY2016 RPDC '!F163</f>
        <v>6410</v>
      </c>
      <c r="G167" s="59">
        <f>'FY2016 RPDC '!G163</f>
        <v>2216578</v>
      </c>
      <c r="H167" s="58">
        <f>'FY2016 RPDC '!H163</f>
        <v>0</v>
      </c>
      <c r="I167" s="59">
        <f>'FY2016 RPDC '!I163</f>
        <v>2216578</v>
      </c>
      <c r="J167" s="59">
        <v>-83059.199999999997</v>
      </c>
      <c r="K167" s="59">
        <v>-144200</v>
      </c>
      <c r="L167" s="59">
        <v>219184</v>
      </c>
      <c r="M167" s="59">
        <v>5768</v>
      </c>
      <c r="N167" s="59">
        <v>11939.759999999998</v>
      </c>
      <c r="O167" s="59">
        <v>0</v>
      </c>
      <c r="P167" s="59">
        <v>79944.479999999996</v>
      </c>
      <c r="Q167" s="59">
        <v>0</v>
      </c>
      <c r="R167" s="59">
        <v>400783.614</v>
      </c>
      <c r="S167" s="59">
        <v>43093.847999999998</v>
      </c>
      <c r="T167" s="59">
        <v>53740.987999999998</v>
      </c>
      <c r="U167" s="59">
        <f t="shared" si="2"/>
        <v>2803773.4899999993</v>
      </c>
    </row>
    <row r="168" spans="1:21" s="51" customFormat="1" ht="11.5" x14ac:dyDescent="0.25">
      <c r="A168" s="51">
        <f>'FY2016 RPDC '!A164</f>
        <v>163</v>
      </c>
      <c r="B168" s="51">
        <f>'FY2016 RPDC '!B164</f>
        <v>3348</v>
      </c>
      <c r="C168" s="51">
        <f>'FY2016 RPDC '!C164</f>
        <v>3348</v>
      </c>
      <c r="D168" s="56" t="str">
        <f>'FY2016 RPDC '!D164</f>
        <v>KINGSLEY-PIERSON</v>
      </c>
      <c r="E168" s="57">
        <f>'FY2016 RPDC '!E164</f>
        <v>456</v>
      </c>
      <c r="F168" s="58">
        <f>'FY2016 RPDC '!F164</f>
        <v>6469</v>
      </c>
      <c r="G168" s="59">
        <f>'FY2016 RPDC '!G164</f>
        <v>2949864</v>
      </c>
      <c r="H168" s="58">
        <f>'FY2016 RPDC '!H164</f>
        <v>0</v>
      </c>
      <c r="I168" s="59">
        <f>'FY2016 RPDC '!I164</f>
        <v>2949864</v>
      </c>
      <c r="J168" s="59">
        <v>-1835954.4000000001</v>
      </c>
      <c r="K168" s="59">
        <v>-63448</v>
      </c>
      <c r="L168" s="59">
        <v>1769045.5999999999</v>
      </c>
      <c r="M168" s="59">
        <v>415296</v>
      </c>
      <c r="N168" s="59">
        <v>148526</v>
      </c>
      <c r="O168" s="59">
        <v>0</v>
      </c>
      <c r="P168" s="59">
        <v>166233.76</v>
      </c>
      <c r="Q168" s="59">
        <v>0</v>
      </c>
      <c r="R168" s="59">
        <v>2642830.5389999999</v>
      </c>
      <c r="S168" s="59">
        <v>292107.49100000004</v>
      </c>
      <c r="T168" s="59">
        <v>280497.12800000003</v>
      </c>
      <c r="U168" s="59">
        <f t="shared" si="2"/>
        <v>6764998.1180000007</v>
      </c>
    </row>
    <row r="169" spans="1:21" s="51" customFormat="1" ht="11.5" x14ac:dyDescent="0.25">
      <c r="A169" s="51">
        <f>'FY2016 RPDC '!A165</f>
        <v>164</v>
      </c>
      <c r="B169" s="51">
        <f>'FY2016 RPDC '!B165</f>
        <v>3375</v>
      </c>
      <c r="C169" s="51">
        <f>'FY2016 RPDC '!C165</f>
        <v>3375</v>
      </c>
      <c r="D169" s="56" t="str">
        <f>'FY2016 RPDC '!D165</f>
        <v>KNOXVILLE</v>
      </c>
      <c r="E169" s="57">
        <f>'FY2016 RPDC '!E165</f>
        <v>1797.2</v>
      </c>
      <c r="F169" s="58">
        <f>'FY2016 RPDC '!F165</f>
        <v>6366</v>
      </c>
      <c r="G169" s="59">
        <f>'FY2016 RPDC '!G165</f>
        <v>11440975</v>
      </c>
      <c r="H169" s="58">
        <f>'FY2016 RPDC '!H165</f>
        <v>0</v>
      </c>
      <c r="I169" s="59">
        <f>'FY2016 RPDC '!I165</f>
        <v>11440975</v>
      </c>
      <c r="J169" s="59">
        <v>-305704</v>
      </c>
      <c r="K169" s="59">
        <v>-121128</v>
      </c>
      <c r="L169" s="59">
        <v>155736</v>
      </c>
      <c r="M169" s="59">
        <v>0</v>
      </c>
      <c r="N169" s="59">
        <v>62525.120000000003</v>
      </c>
      <c r="O169" s="59">
        <v>0</v>
      </c>
      <c r="P169" s="59">
        <v>0</v>
      </c>
      <c r="Q169" s="59">
        <v>131510.39999999999</v>
      </c>
      <c r="R169" s="59">
        <v>1075416.7959999999</v>
      </c>
      <c r="S169" s="59">
        <v>128869.70399999998</v>
      </c>
      <c r="T169" s="59">
        <v>138879.64499999999</v>
      </c>
      <c r="U169" s="59">
        <f t="shared" si="2"/>
        <v>12707080.664999999</v>
      </c>
    </row>
    <row r="170" spans="1:21" s="51" customFormat="1" ht="11.5" x14ac:dyDescent="0.25">
      <c r="A170" s="51">
        <f>'FY2016 RPDC '!A166</f>
        <v>165</v>
      </c>
      <c r="B170" s="51">
        <f>'FY2016 RPDC '!B166</f>
        <v>3420</v>
      </c>
      <c r="C170" s="51">
        <f>'FY2016 RPDC '!C166</f>
        <v>3420</v>
      </c>
      <c r="D170" s="56" t="str">
        <f>'FY2016 RPDC '!D166</f>
        <v>LAKE MILLS</v>
      </c>
      <c r="E170" s="57">
        <f>'FY2016 RPDC '!E166</f>
        <v>609.79999999999995</v>
      </c>
      <c r="F170" s="58">
        <f>'FY2016 RPDC '!F166</f>
        <v>6366</v>
      </c>
      <c r="G170" s="59">
        <f>'FY2016 RPDC '!G166</f>
        <v>3881987</v>
      </c>
      <c r="H170" s="58">
        <f>'FY2016 RPDC '!H166</f>
        <v>0</v>
      </c>
      <c r="I170" s="59">
        <f>'FY2016 RPDC '!I166</f>
        <v>3881987</v>
      </c>
      <c r="J170" s="59">
        <v>-148787.20000000001</v>
      </c>
      <c r="K170" s="59">
        <v>-5812</v>
      </c>
      <c r="L170" s="59">
        <v>98804</v>
      </c>
      <c r="M170" s="59">
        <v>0</v>
      </c>
      <c r="N170" s="59">
        <v>24759.119999999999</v>
      </c>
      <c r="O170" s="59">
        <v>68465.36</v>
      </c>
      <c r="P170" s="59">
        <v>0</v>
      </c>
      <c r="Q170" s="59">
        <v>0</v>
      </c>
      <c r="R170" s="59">
        <v>185891.02400000003</v>
      </c>
      <c r="S170" s="59">
        <v>19225.234</v>
      </c>
      <c r="T170" s="59">
        <v>17140.404000000002</v>
      </c>
      <c r="U170" s="59">
        <f t="shared" si="2"/>
        <v>4141672.9420000003</v>
      </c>
    </row>
    <row r="171" spans="1:21" s="51" customFormat="1" ht="11.5" x14ac:dyDescent="0.25">
      <c r="A171" s="51">
        <f>'FY2016 RPDC '!A167</f>
        <v>166</v>
      </c>
      <c r="B171" s="51">
        <f>'FY2016 RPDC '!B167</f>
        <v>3465</v>
      </c>
      <c r="C171" s="51">
        <f>'FY2016 RPDC '!C167</f>
        <v>3465</v>
      </c>
      <c r="D171" s="60" t="str">
        <f>'FY2016 RPDC '!D167</f>
        <v>LAMONI</v>
      </c>
      <c r="E171" s="61">
        <f>'FY2016 RPDC '!E167</f>
        <v>322.60000000000002</v>
      </c>
      <c r="F171" s="62">
        <f>'FY2016 RPDC '!F167</f>
        <v>6366</v>
      </c>
      <c r="G171" s="63">
        <f>'FY2016 RPDC '!G167</f>
        <v>2053672</v>
      </c>
      <c r="H171" s="62">
        <f>'FY2016 RPDC '!H167</f>
        <v>0</v>
      </c>
      <c r="I171" s="63">
        <f>'FY2016 RPDC '!I167</f>
        <v>2053672</v>
      </c>
      <c r="J171" s="63">
        <v>-129162</v>
      </c>
      <c r="K171" s="63">
        <v>-17613</v>
      </c>
      <c r="L171" s="63">
        <v>264195</v>
      </c>
      <c r="M171" s="63">
        <v>11742</v>
      </c>
      <c r="N171" s="63">
        <v>1526.46</v>
      </c>
      <c r="O171" s="63">
        <v>0</v>
      </c>
      <c r="P171" s="63">
        <v>0</v>
      </c>
      <c r="Q171" s="63">
        <v>0</v>
      </c>
      <c r="R171" s="63">
        <v>245226.2</v>
      </c>
      <c r="S171" s="63">
        <v>28521.37</v>
      </c>
      <c r="T171" s="63">
        <v>31107.989999999998</v>
      </c>
      <c r="U171" s="63">
        <f t="shared" si="2"/>
        <v>2489216.0200000005</v>
      </c>
    </row>
    <row r="172" spans="1:21" s="51" customFormat="1" ht="11.5" x14ac:dyDescent="0.25">
      <c r="A172" s="51">
        <f>'FY2016 RPDC '!A168</f>
        <v>167</v>
      </c>
      <c r="B172" s="51">
        <f>'FY2016 RPDC '!B168</f>
        <v>3537</v>
      </c>
      <c r="C172" s="51">
        <f>'FY2016 RPDC '!C168</f>
        <v>3537</v>
      </c>
      <c r="D172" s="56" t="str">
        <f>'FY2016 RPDC '!D168</f>
        <v>LAURENS-MARATHON</v>
      </c>
      <c r="E172" s="57">
        <f>'FY2016 RPDC '!E168</f>
        <v>313.10000000000002</v>
      </c>
      <c r="F172" s="58">
        <f>'FY2016 RPDC '!F168</f>
        <v>6366</v>
      </c>
      <c r="G172" s="59">
        <f>'FY2016 RPDC '!G168</f>
        <v>1993195</v>
      </c>
      <c r="H172" s="58">
        <f>'FY2016 RPDC '!H168</f>
        <v>0</v>
      </c>
      <c r="I172" s="59">
        <f>'FY2016 RPDC '!I168</f>
        <v>1993195</v>
      </c>
      <c r="J172" s="59">
        <v>-426832</v>
      </c>
      <c r="K172" s="59">
        <v>-34608</v>
      </c>
      <c r="L172" s="59">
        <v>381264.8</v>
      </c>
      <c r="M172" s="59">
        <v>17304</v>
      </c>
      <c r="N172" s="59">
        <v>24744.720000000001</v>
      </c>
      <c r="O172" s="59">
        <v>0</v>
      </c>
      <c r="P172" s="59">
        <v>7613.76</v>
      </c>
      <c r="Q172" s="59">
        <v>0</v>
      </c>
      <c r="R172" s="59">
        <v>972838.98</v>
      </c>
      <c r="S172" s="59">
        <v>103040.802</v>
      </c>
      <c r="T172" s="59">
        <v>114282.32400000001</v>
      </c>
      <c r="U172" s="59">
        <f t="shared" si="2"/>
        <v>3152844.3859999999</v>
      </c>
    </row>
    <row r="173" spans="1:21" s="51" customFormat="1" ht="11.5" x14ac:dyDescent="0.25">
      <c r="A173" s="51">
        <f>'FY2016 RPDC '!A169</f>
        <v>168</v>
      </c>
      <c r="B173" s="51">
        <f>'FY2016 RPDC '!B169</f>
        <v>3555</v>
      </c>
      <c r="C173" s="51">
        <f>'FY2016 RPDC '!C169</f>
        <v>3555</v>
      </c>
      <c r="D173" s="56" t="str">
        <f>'FY2016 RPDC '!D169</f>
        <v>LAWTON-BRONSON</v>
      </c>
      <c r="E173" s="57">
        <f>'FY2016 RPDC '!E169</f>
        <v>607</v>
      </c>
      <c r="F173" s="58">
        <f>'FY2016 RPDC '!F169</f>
        <v>6366</v>
      </c>
      <c r="G173" s="59">
        <f>'FY2016 RPDC '!G169</f>
        <v>3864162</v>
      </c>
      <c r="H173" s="58">
        <f>'FY2016 RPDC '!H169</f>
        <v>0</v>
      </c>
      <c r="I173" s="59">
        <f>'FY2016 RPDC '!I169</f>
        <v>3864162</v>
      </c>
      <c r="J173" s="59">
        <v>-97479.2</v>
      </c>
      <c r="K173" s="59">
        <v>-5768</v>
      </c>
      <c r="L173" s="59">
        <v>184576</v>
      </c>
      <c r="M173" s="59">
        <v>444136</v>
      </c>
      <c r="N173" s="59">
        <v>2884</v>
      </c>
      <c r="O173" s="59">
        <v>0</v>
      </c>
      <c r="P173" s="59">
        <v>6344.8</v>
      </c>
      <c r="Q173" s="59">
        <v>0</v>
      </c>
      <c r="R173" s="59">
        <v>332782.02100000001</v>
      </c>
      <c r="S173" s="59">
        <v>33640.688000000002</v>
      </c>
      <c r="T173" s="59">
        <v>38881.447999999997</v>
      </c>
      <c r="U173" s="59">
        <f t="shared" si="2"/>
        <v>4804159.7569999993</v>
      </c>
    </row>
    <row r="174" spans="1:21" s="51" customFormat="1" ht="11.5" x14ac:dyDescent="0.25">
      <c r="A174" s="51">
        <f>'FY2016 RPDC '!A170</f>
        <v>169</v>
      </c>
      <c r="B174" s="51">
        <f>'FY2016 RPDC '!B170</f>
        <v>3600</v>
      </c>
      <c r="C174" s="51">
        <f>'FY2016 RPDC '!C170</f>
        <v>3600</v>
      </c>
      <c r="D174" s="56" t="str">
        <f>'FY2016 RPDC '!D170</f>
        <v>LE MARS</v>
      </c>
      <c r="E174" s="57">
        <f>'FY2016 RPDC '!E170</f>
        <v>2087.6</v>
      </c>
      <c r="F174" s="58">
        <f>'FY2016 RPDC '!F170</f>
        <v>6366</v>
      </c>
      <c r="G174" s="59">
        <f>'FY2016 RPDC '!G170</f>
        <v>13289662</v>
      </c>
      <c r="H174" s="58">
        <f>'FY2016 RPDC '!H170</f>
        <v>0</v>
      </c>
      <c r="I174" s="59">
        <f>'FY2016 RPDC '!I170</f>
        <v>13289662</v>
      </c>
      <c r="J174" s="59">
        <v>-109592</v>
      </c>
      <c r="K174" s="59">
        <v>-17304</v>
      </c>
      <c r="L174" s="59">
        <v>112476</v>
      </c>
      <c r="M174" s="59">
        <v>5768</v>
      </c>
      <c r="N174" s="59">
        <v>0</v>
      </c>
      <c r="O174" s="59">
        <v>0</v>
      </c>
      <c r="P174" s="59">
        <v>7613.76</v>
      </c>
      <c r="Q174" s="59">
        <v>83059.199999999997</v>
      </c>
      <c r="R174" s="59">
        <v>197219.95199999996</v>
      </c>
      <c r="S174" s="59">
        <v>21091.691999999999</v>
      </c>
      <c r="T174" s="59">
        <v>20924.405999999999</v>
      </c>
      <c r="U174" s="59">
        <f t="shared" si="2"/>
        <v>13610919.009999998</v>
      </c>
    </row>
    <row r="175" spans="1:21" s="51" customFormat="1" ht="11.5" x14ac:dyDescent="0.25">
      <c r="A175" s="51">
        <f>'FY2016 RPDC '!A171</f>
        <v>170</v>
      </c>
      <c r="B175" s="51">
        <f>'FY2016 RPDC '!B171</f>
        <v>3609</v>
      </c>
      <c r="C175" s="51">
        <f>'FY2016 RPDC '!C171</f>
        <v>3609</v>
      </c>
      <c r="D175" s="56" t="str">
        <f>'FY2016 RPDC '!D171</f>
        <v>LENOX</v>
      </c>
      <c r="E175" s="57">
        <f>'FY2016 RPDC '!E171</f>
        <v>452.4</v>
      </c>
      <c r="F175" s="58">
        <f>'FY2016 RPDC '!F171</f>
        <v>6366</v>
      </c>
      <c r="G175" s="59">
        <f>'FY2016 RPDC '!G171</f>
        <v>2879978</v>
      </c>
      <c r="H175" s="58">
        <f>'FY2016 RPDC '!H171</f>
        <v>0</v>
      </c>
      <c r="I175" s="59">
        <f>'FY2016 RPDC '!I171</f>
        <v>2879978</v>
      </c>
      <c r="J175" s="59">
        <v>-178808</v>
      </c>
      <c r="K175" s="59">
        <v>-5768</v>
      </c>
      <c r="L175" s="59">
        <v>174193.6</v>
      </c>
      <c r="M175" s="59">
        <v>0</v>
      </c>
      <c r="N175" s="59">
        <v>17823.12</v>
      </c>
      <c r="O175" s="59">
        <v>0</v>
      </c>
      <c r="P175" s="59">
        <v>1268.96</v>
      </c>
      <c r="Q175" s="59">
        <v>76137.599999999991</v>
      </c>
      <c r="R175" s="59">
        <v>202969.02799999999</v>
      </c>
      <c r="S175" s="59">
        <v>22011.116000000002</v>
      </c>
      <c r="T175" s="59">
        <v>20234.692000000003</v>
      </c>
      <c r="U175" s="59">
        <f t="shared" si="2"/>
        <v>3210040.1159999999</v>
      </c>
    </row>
    <row r="176" spans="1:21" s="51" customFormat="1" ht="11.5" x14ac:dyDescent="0.25">
      <c r="A176" s="51">
        <f>'FY2016 RPDC '!A172</f>
        <v>171</v>
      </c>
      <c r="B176" s="51">
        <f>'FY2016 RPDC '!B172</f>
        <v>3645</v>
      </c>
      <c r="C176" s="51">
        <f>'FY2016 RPDC '!C172</f>
        <v>3645</v>
      </c>
      <c r="D176" s="60" t="str">
        <f>'FY2016 RPDC '!D172</f>
        <v>LEWIS CENTRAL</v>
      </c>
      <c r="E176" s="61">
        <f>'FY2016 RPDC '!E172</f>
        <v>2549.6999999999998</v>
      </c>
      <c r="F176" s="62">
        <f>'FY2016 RPDC '!F172</f>
        <v>6366</v>
      </c>
      <c r="G176" s="63">
        <f>'FY2016 RPDC '!G172</f>
        <v>16231390</v>
      </c>
      <c r="H176" s="62">
        <f>'FY2016 RPDC '!H172</f>
        <v>0</v>
      </c>
      <c r="I176" s="63">
        <f>'FY2016 RPDC '!I172</f>
        <v>16231390</v>
      </c>
      <c r="J176" s="63">
        <v>-336274.39999999997</v>
      </c>
      <c r="K176" s="63">
        <v>-23072</v>
      </c>
      <c r="L176" s="63">
        <v>326468.8</v>
      </c>
      <c r="M176" s="63">
        <v>5768</v>
      </c>
      <c r="N176" s="63">
        <v>25840.640000000003</v>
      </c>
      <c r="O176" s="63">
        <v>0</v>
      </c>
      <c r="P176" s="63">
        <v>7613.76</v>
      </c>
      <c r="Q176" s="63">
        <v>0</v>
      </c>
      <c r="R176" s="63">
        <v>295465.08899999998</v>
      </c>
      <c r="S176" s="63">
        <v>30985.306999999997</v>
      </c>
      <c r="T176" s="63">
        <v>29108.877</v>
      </c>
      <c r="U176" s="63">
        <f t="shared" si="2"/>
        <v>16593294.073000001</v>
      </c>
    </row>
    <row r="177" spans="1:21" s="51" customFormat="1" ht="11.5" x14ac:dyDescent="0.25">
      <c r="A177" s="51">
        <f>'FY2016 RPDC '!A173</f>
        <v>172</v>
      </c>
      <c r="B177" s="51">
        <f>'FY2016 RPDC '!B173</f>
        <v>3715</v>
      </c>
      <c r="C177" s="51">
        <f>'FY2016 RPDC '!C173</f>
        <v>3715</v>
      </c>
      <c r="D177" s="56" t="str">
        <f>'FY2016 RPDC '!D173</f>
        <v>LINN-MAR</v>
      </c>
      <c r="E177" s="57">
        <f>'FY2016 RPDC '!E173</f>
        <v>6943</v>
      </c>
      <c r="F177" s="58">
        <f>'FY2016 RPDC '!F173</f>
        <v>6367</v>
      </c>
      <c r="G177" s="59">
        <f>'FY2016 RPDC '!G173</f>
        <v>44206081</v>
      </c>
      <c r="H177" s="58">
        <f>'FY2016 RPDC '!H173</f>
        <v>0</v>
      </c>
      <c r="I177" s="59">
        <f>'FY2016 RPDC '!I173</f>
        <v>44206081</v>
      </c>
      <c r="J177" s="59">
        <v>-340312</v>
      </c>
      <c r="K177" s="59">
        <v>-63448</v>
      </c>
      <c r="L177" s="59">
        <v>259560</v>
      </c>
      <c r="M177" s="59">
        <v>11536</v>
      </c>
      <c r="N177" s="59">
        <v>176327.76</v>
      </c>
      <c r="O177" s="59">
        <v>0</v>
      </c>
      <c r="P177" s="59">
        <v>46951.520000000004</v>
      </c>
      <c r="Q177" s="59">
        <v>0</v>
      </c>
      <c r="R177" s="59">
        <v>1043623.434</v>
      </c>
      <c r="S177" s="59">
        <v>121784.614</v>
      </c>
      <c r="T177" s="59">
        <v>111859.14599999999</v>
      </c>
      <c r="U177" s="59">
        <f t="shared" si="2"/>
        <v>45573963.473999999</v>
      </c>
    </row>
    <row r="178" spans="1:21" s="51" customFormat="1" ht="11.5" x14ac:dyDescent="0.25">
      <c r="A178" s="51">
        <f>'FY2016 RPDC '!A174</f>
        <v>173</v>
      </c>
      <c r="B178" s="51">
        <f>'FY2016 RPDC '!B174</f>
        <v>3744</v>
      </c>
      <c r="C178" s="51">
        <f>'FY2016 RPDC '!C174</f>
        <v>3744</v>
      </c>
      <c r="D178" s="56" t="str">
        <f>'FY2016 RPDC '!D174</f>
        <v>LISBON</v>
      </c>
      <c r="E178" s="57">
        <f>'FY2016 RPDC '!E174</f>
        <v>699.5</v>
      </c>
      <c r="F178" s="58">
        <f>'FY2016 RPDC '!F174</f>
        <v>6366</v>
      </c>
      <c r="G178" s="59">
        <f>'FY2016 RPDC '!G174</f>
        <v>4453017</v>
      </c>
      <c r="H178" s="58">
        <f>'FY2016 RPDC '!H174</f>
        <v>0</v>
      </c>
      <c r="I178" s="59">
        <f>'FY2016 RPDC '!I174</f>
        <v>4453017</v>
      </c>
      <c r="J178" s="59">
        <v>-149968</v>
      </c>
      <c r="K178" s="59">
        <v>-17304</v>
      </c>
      <c r="L178" s="59">
        <v>271096</v>
      </c>
      <c r="M178" s="59">
        <v>115360</v>
      </c>
      <c r="N178" s="59">
        <v>7036.96</v>
      </c>
      <c r="O178" s="59">
        <v>57680</v>
      </c>
      <c r="P178" s="59">
        <v>29186.079999999998</v>
      </c>
      <c r="Q178" s="59">
        <v>96902.400000000009</v>
      </c>
      <c r="R178" s="59">
        <v>202272.09</v>
      </c>
      <c r="S178" s="59">
        <v>23404.579999999998</v>
      </c>
      <c r="T178" s="59">
        <v>27031.203000000001</v>
      </c>
      <c r="U178" s="59">
        <f t="shared" si="2"/>
        <v>5115714.3130000001</v>
      </c>
    </row>
    <row r="179" spans="1:21" s="51" customFormat="1" ht="11.5" x14ac:dyDescent="0.25">
      <c r="A179" s="51">
        <f>'FY2016 RPDC '!A175</f>
        <v>174</v>
      </c>
      <c r="B179" s="51">
        <f>'FY2016 RPDC '!B175</f>
        <v>3798</v>
      </c>
      <c r="C179" s="51">
        <f>'FY2016 RPDC '!C175</f>
        <v>3798</v>
      </c>
      <c r="D179" s="56" t="str">
        <f>'FY2016 RPDC '!D175</f>
        <v>LOGAN-MAGNOLIA</v>
      </c>
      <c r="E179" s="57">
        <f>'FY2016 RPDC '!E175</f>
        <v>553.9</v>
      </c>
      <c r="F179" s="58">
        <f>'FY2016 RPDC '!F175</f>
        <v>6372</v>
      </c>
      <c r="G179" s="59">
        <f>'FY2016 RPDC '!G175</f>
        <v>3529451</v>
      </c>
      <c r="H179" s="58">
        <f>'FY2016 RPDC '!H175</f>
        <v>0</v>
      </c>
      <c r="I179" s="59">
        <f>'FY2016 RPDC '!I175</f>
        <v>3529451</v>
      </c>
      <c r="J179" s="59">
        <v>-663896.79999999993</v>
      </c>
      <c r="K179" s="59">
        <v>-109592</v>
      </c>
      <c r="L179" s="59">
        <v>2933028</v>
      </c>
      <c r="M179" s="59">
        <v>40376</v>
      </c>
      <c r="N179" s="59">
        <v>146218.80000000002</v>
      </c>
      <c r="O179" s="59">
        <v>0</v>
      </c>
      <c r="P179" s="59">
        <v>111668.48</v>
      </c>
      <c r="Q179" s="59">
        <v>193804.80000000002</v>
      </c>
      <c r="R179" s="59">
        <v>1238338.2220000001</v>
      </c>
      <c r="S179" s="59">
        <v>145866.04999999999</v>
      </c>
      <c r="T179" s="59">
        <v>190400.375</v>
      </c>
      <c r="U179" s="59">
        <f t="shared" si="2"/>
        <v>7755662.9270000001</v>
      </c>
    </row>
    <row r="180" spans="1:21" s="51" customFormat="1" ht="11.5" x14ac:dyDescent="0.25">
      <c r="A180" s="51">
        <f>'FY2016 RPDC '!A176</f>
        <v>175</v>
      </c>
      <c r="B180" s="51">
        <f>'FY2016 RPDC '!B176</f>
        <v>3816</v>
      </c>
      <c r="C180" s="51">
        <f>'FY2016 RPDC '!C176</f>
        <v>3816</v>
      </c>
      <c r="D180" s="56" t="str">
        <f>'FY2016 RPDC '!D176</f>
        <v>LONE TREE</v>
      </c>
      <c r="E180" s="57">
        <f>'FY2016 RPDC '!E176</f>
        <v>404.5</v>
      </c>
      <c r="F180" s="58">
        <f>'FY2016 RPDC '!F176</f>
        <v>6366</v>
      </c>
      <c r="G180" s="59">
        <f>'FY2016 RPDC '!G176</f>
        <v>2575047</v>
      </c>
      <c r="H180" s="58">
        <f>'FY2016 RPDC '!H176</f>
        <v>53010</v>
      </c>
      <c r="I180" s="59">
        <f>'FY2016 RPDC '!I176</f>
        <v>2628057</v>
      </c>
      <c r="J180" s="59">
        <v>-136689</v>
      </c>
      <c r="K180" s="59">
        <v>-11886</v>
      </c>
      <c r="L180" s="59">
        <v>29715</v>
      </c>
      <c r="M180" s="59">
        <v>0</v>
      </c>
      <c r="N180" s="59">
        <v>237.72</v>
      </c>
      <c r="O180" s="59">
        <v>59430</v>
      </c>
      <c r="P180" s="59">
        <v>0</v>
      </c>
      <c r="Q180" s="59">
        <v>0</v>
      </c>
      <c r="R180" s="59">
        <v>61708.843999999997</v>
      </c>
      <c r="S180" s="59">
        <v>6556.2479999999996</v>
      </c>
      <c r="T180" s="59">
        <v>5420.5199999999995</v>
      </c>
      <c r="U180" s="59">
        <f t="shared" si="2"/>
        <v>2642550.3320000004</v>
      </c>
    </row>
    <row r="181" spans="1:21" s="51" customFormat="1" ht="11.5" x14ac:dyDescent="0.25">
      <c r="A181" s="51">
        <f>'FY2016 RPDC '!A177</f>
        <v>176</v>
      </c>
      <c r="B181" s="51">
        <f>'FY2016 RPDC '!B177</f>
        <v>3841</v>
      </c>
      <c r="C181" s="51">
        <f>'FY2016 RPDC '!C177</f>
        <v>3841</v>
      </c>
      <c r="D181" s="60" t="str">
        <f>'FY2016 RPDC '!D177</f>
        <v>LOUISA-MUSCATINE</v>
      </c>
      <c r="E181" s="61">
        <f>'FY2016 RPDC '!E177</f>
        <v>770.9</v>
      </c>
      <c r="F181" s="62">
        <f>'FY2016 RPDC '!F177</f>
        <v>6366</v>
      </c>
      <c r="G181" s="63">
        <f>'FY2016 RPDC '!G177</f>
        <v>4907549</v>
      </c>
      <c r="H181" s="62">
        <f>'FY2016 RPDC '!H177</f>
        <v>0</v>
      </c>
      <c r="I181" s="63">
        <f>'FY2016 RPDC '!I177</f>
        <v>4907549</v>
      </c>
      <c r="J181" s="63">
        <v>-3396210.3000000003</v>
      </c>
      <c r="K181" s="63">
        <v>-155763</v>
      </c>
      <c r="L181" s="63">
        <v>1459557</v>
      </c>
      <c r="M181" s="63">
        <v>184608</v>
      </c>
      <c r="N181" s="63">
        <v>80477.55</v>
      </c>
      <c r="O181" s="63">
        <v>0</v>
      </c>
      <c r="P181" s="63">
        <v>107880.3</v>
      </c>
      <c r="Q181" s="63">
        <v>0</v>
      </c>
      <c r="R181" s="63">
        <v>2984840.3649999998</v>
      </c>
      <c r="S181" s="63">
        <v>332658.625</v>
      </c>
      <c r="T181" s="63">
        <v>321689.00400000002</v>
      </c>
      <c r="U181" s="63">
        <f t="shared" si="2"/>
        <v>6827286.5439999988</v>
      </c>
    </row>
    <row r="182" spans="1:21" s="51" customFormat="1" ht="11.5" x14ac:dyDescent="0.25">
      <c r="A182" s="51">
        <f>'FY2016 RPDC '!A178</f>
        <v>177</v>
      </c>
      <c r="B182" s="51">
        <f>'FY2016 RPDC '!B178</f>
        <v>3897</v>
      </c>
      <c r="C182" s="51">
        <f>'FY2016 RPDC '!C178</f>
        <v>3897</v>
      </c>
      <c r="D182" s="56" t="str">
        <f>'FY2016 RPDC '!D178</f>
        <v>LU VERNE</v>
      </c>
      <c r="E182" s="57">
        <f>'FY2016 RPDC '!E178</f>
        <v>185.1</v>
      </c>
      <c r="F182" s="58">
        <f>'FY2016 RPDC '!F178</f>
        <v>6541</v>
      </c>
      <c r="G182" s="59">
        <f>'FY2016 RPDC '!G178</f>
        <v>1210739</v>
      </c>
      <c r="H182" s="58">
        <f>'FY2016 RPDC '!H178</f>
        <v>17657</v>
      </c>
      <c r="I182" s="59">
        <f>'FY2016 RPDC '!I178</f>
        <v>1228396</v>
      </c>
      <c r="J182" s="59">
        <v>-681777.6</v>
      </c>
      <c r="K182" s="59">
        <v>-40376</v>
      </c>
      <c r="L182" s="59">
        <v>201880</v>
      </c>
      <c r="M182" s="59">
        <v>23072</v>
      </c>
      <c r="N182" s="59">
        <v>7267.68</v>
      </c>
      <c r="O182" s="59">
        <v>0</v>
      </c>
      <c r="P182" s="59">
        <v>0</v>
      </c>
      <c r="Q182" s="59">
        <v>131510.39999999999</v>
      </c>
      <c r="R182" s="59">
        <v>313995.00800000003</v>
      </c>
      <c r="S182" s="59">
        <v>30356.992000000002</v>
      </c>
      <c r="T182" s="59">
        <v>29175.392000000003</v>
      </c>
      <c r="U182" s="59">
        <f t="shared" si="2"/>
        <v>1243499.8720000002</v>
      </c>
    </row>
    <row r="183" spans="1:21" s="51" customFormat="1" ht="11.5" x14ac:dyDescent="0.25">
      <c r="A183" s="51">
        <f>'FY2016 RPDC '!A179</f>
        <v>178</v>
      </c>
      <c r="B183" s="51">
        <f>'FY2016 RPDC '!B179</f>
        <v>3906</v>
      </c>
      <c r="C183" s="51">
        <f>'FY2016 RPDC '!C179</f>
        <v>3906</v>
      </c>
      <c r="D183" s="56" t="str">
        <f>'FY2016 RPDC '!D179</f>
        <v>LYNNVILLE-SULLY</v>
      </c>
      <c r="E183" s="57">
        <f>'FY2016 RPDC '!E179</f>
        <v>432.8</v>
      </c>
      <c r="F183" s="58">
        <f>'FY2016 RPDC '!F179</f>
        <v>6366</v>
      </c>
      <c r="G183" s="59">
        <f>'FY2016 RPDC '!G179</f>
        <v>2755205</v>
      </c>
      <c r="H183" s="58">
        <f>'FY2016 RPDC '!H179</f>
        <v>0</v>
      </c>
      <c r="I183" s="59">
        <f>'FY2016 RPDC '!I179</f>
        <v>2755205</v>
      </c>
      <c r="J183" s="59">
        <v>-115480</v>
      </c>
      <c r="K183" s="59">
        <v>-23096</v>
      </c>
      <c r="L183" s="59">
        <v>415728</v>
      </c>
      <c r="M183" s="59">
        <v>17322</v>
      </c>
      <c r="N183" s="59">
        <v>91633.37999999999</v>
      </c>
      <c r="O183" s="59">
        <v>0</v>
      </c>
      <c r="P183" s="59">
        <v>2540.56</v>
      </c>
      <c r="Q183" s="59">
        <v>0</v>
      </c>
      <c r="R183" s="59">
        <v>322321.72000000003</v>
      </c>
      <c r="S183" s="59">
        <v>35839.962999999996</v>
      </c>
      <c r="T183" s="59">
        <v>36007.169000000002</v>
      </c>
      <c r="U183" s="59">
        <f t="shared" si="2"/>
        <v>3538021.7920000004</v>
      </c>
    </row>
    <row r="184" spans="1:21" s="51" customFormat="1" ht="11.5" x14ac:dyDescent="0.25">
      <c r="A184" s="51">
        <f>'FY2016 RPDC '!A180</f>
        <v>179</v>
      </c>
      <c r="B184" s="51">
        <f>'FY2016 RPDC '!B180</f>
        <v>3942</v>
      </c>
      <c r="C184" s="51">
        <f>'FY2016 RPDC '!C180</f>
        <v>3942</v>
      </c>
      <c r="D184" s="56" t="str">
        <f>'FY2016 RPDC '!D180</f>
        <v>MADRID</v>
      </c>
      <c r="E184" s="57">
        <f>'FY2016 RPDC '!E180</f>
        <v>650.6</v>
      </c>
      <c r="F184" s="58">
        <f>'FY2016 RPDC '!F180</f>
        <v>6366</v>
      </c>
      <c r="G184" s="59">
        <f>'FY2016 RPDC '!G180</f>
        <v>4141720</v>
      </c>
      <c r="H184" s="58">
        <f>'FY2016 RPDC '!H180</f>
        <v>38072</v>
      </c>
      <c r="I184" s="59">
        <f>'FY2016 RPDC '!I180</f>
        <v>4179792</v>
      </c>
      <c r="J184" s="59">
        <v>-63448</v>
      </c>
      <c r="K184" s="59">
        <v>-5768</v>
      </c>
      <c r="L184" s="59">
        <v>507584</v>
      </c>
      <c r="M184" s="59">
        <v>0</v>
      </c>
      <c r="N184" s="59">
        <v>20880.16</v>
      </c>
      <c r="O184" s="59">
        <v>0</v>
      </c>
      <c r="P184" s="59">
        <v>0</v>
      </c>
      <c r="Q184" s="59">
        <v>0</v>
      </c>
      <c r="R184" s="59">
        <v>219808.05</v>
      </c>
      <c r="S184" s="59">
        <v>22306.899999999998</v>
      </c>
      <c r="T184" s="59">
        <v>24512.95</v>
      </c>
      <c r="U184" s="59">
        <f t="shared" si="2"/>
        <v>4905668.0600000005</v>
      </c>
    </row>
    <row r="185" spans="1:21" s="51" customFormat="1" ht="11.5" x14ac:dyDescent="0.25">
      <c r="A185" s="51">
        <f>'FY2016 RPDC '!A181</f>
        <v>180</v>
      </c>
      <c r="B185" s="51">
        <f>'FY2016 RPDC '!B181</f>
        <v>4023</v>
      </c>
      <c r="C185" s="51">
        <f>'FY2016 RPDC '!C181</f>
        <v>4023</v>
      </c>
      <c r="D185" s="56" t="str">
        <f>'FY2016 RPDC '!D181</f>
        <v>MANSON-NORTHWEST WEBSTER</v>
      </c>
      <c r="E185" s="57">
        <f>'FY2016 RPDC '!E181</f>
        <v>671</v>
      </c>
      <c r="F185" s="58">
        <f>'FY2016 RPDC '!F181</f>
        <v>6426</v>
      </c>
      <c r="G185" s="59">
        <f>'FY2016 RPDC '!G181</f>
        <v>4311846</v>
      </c>
      <c r="H185" s="58">
        <f>'FY2016 RPDC '!H181</f>
        <v>0</v>
      </c>
      <c r="I185" s="59">
        <f>'FY2016 RPDC '!I181</f>
        <v>4311846</v>
      </c>
      <c r="J185" s="59">
        <v>-400876</v>
      </c>
      <c r="K185" s="59">
        <v>-5768</v>
      </c>
      <c r="L185" s="59">
        <v>853664</v>
      </c>
      <c r="M185" s="59">
        <v>0</v>
      </c>
      <c r="N185" s="59">
        <v>26417.439999999999</v>
      </c>
      <c r="O185" s="59">
        <v>0</v>
      </c>
      <c r="P185" s="59">
        <v>0</v>
      </c>
      <c r="Q185" s="59">
        <v>0</v>
      </c>
      <c r="R185" s="59">
        <v>446389.90099999995</v>
      </c>
      <c r="S185" s="59">
        <v>51853.166000000005</v>
      </c>
      <c r="T185" s="59">
        <v>46051.756000000001</v>
      </c>
      <c r="U185" s="59">
        <f t="shared" si="2"/>
        <v>5329578.2630000003</v>
      </c>
    </row>
    <row r="186" spans="1:21" s="51" customFormat="1" ht="11.5" x14ac:dyDescent="0.25">
      <c r="A186" s="51">
        <f>'FY2016 RPDC '!A182</f>
        <v>181</v>
      </c>
      <c r="B186" s="51">
        <f>'FY2016 RPDC '!B182</f>
        <v>4033</v>
      </c>
      <c r="C186" s="51">
        <f>'FY2016 RPDC '!C182</f>
        <v>4033</v>
      </c>
      <c r="D186" s="60" t="str">
        <f>'FY2016 RPDC '!D182</f>
        <v>MAPLE VALLEY</v>
      </c>
      <c r="E186" s="61">
        <f>'FY2016 RPDC '!E182</f>
        <v>673.1</v>
      </c>
      <c r="F186" s="62">
        <f>'FY2016 RPDC '!F182</f>
        <v>6473</v>
      </c>
      <c r="G186" s="63">
        <f>'FY2016 RPDC '!G182</f>
        <v>4356976</v>
      </c>
      <c r="H186" s="62">
        <f>'FY2016 RPDC '!H182</f>
        <v>16027</v>
      </c>
      <c r="I186" s="63">
        <f>'FY2016 RPDC '!I182</f>
        <v>4373003</v>
      </c>
      <c r="J186" s="63">
        <v>-83202</v>
      </c>
      <c r="K186" s="63">
        <v>-231777</v>
      </c>
      <c r="L186" s="63">
        <v>11886</v>
      </c>
      <c r="M186" s="63">
        <v>172347</v>
      </c>
      <c r="N186" s="63">
        <v>7309.89</v>
      </c>
      <c r="O186" s="63">
        <v>47544</v>
      </c>
      <c r="P186" s="63">
        <v>0</v>
      </c>
      <c r="Q186" s="63">
        <v>0</v>
      </c>
      <c r="R186" s="63">
        <v>42731.3</v>
      </c>
      <c r="S186" s="63">
        <v>4501.42</v>
      </c>
      <c r="T186" s="63">
        <v>136.9</v>
      </c>
      <c r="U186" s="63">
        <f t="shared" si="2"/>
        <v>4344480.51</v>
      </c>
    </row>
    <row r="187" spans="1:21" s="51" customFormat="1" ht="11.5" x14ac:dyDescent="0.25">
      <c r="A187" s="51">
        <f>'FY2016 RPDC '!A183</f>
        <v>182</v>
      </c>
      <c r="B187" s="51">
        <f>'FY2016 RPDC '!B183</f>
        <v>4041</v>
      </c>
      <c r="C187" s="51">
        <f>'FY2016 RPDC '!C183</f>
        <v>4041</v>
      </c>
      <c r="D187" s="56" t="str">
        <f>'FY2016 RPDC '!D183</f>
        <v>MAQUOKETA</v>
      </c>
      <c r="E187" s="57">
        <f>'FY2016 RPDC '!E183</f>
        <v>1352.6</v>
      </c>
      <c r="F187" s="58">
        <f>'FY2016 RPDC '!F183</f>
        <v>6366</v>
      </c>
      <c r="G187" s="59">
        <f>'FY2016 RPDC '!G183</f>
        <v>8610652</v>
      </c>
      <c r="H187" s="58">
        <f>'FY2016 RPDC '!H183</f>
        <v>0</v>
      </c>
      <c r="I187" s="59">
        <f>'FY2016 RPDC '!I183</f>
        <v>8610652</v>
      </c>
      <c r="J187" s="59">
        <v>-175347.19999999998</v>
      </c>
      <c r="K187" s="59">
        <v>-51912</v>
      </c>
      <c r="L187" s="59">
        <v>271096</v>
      </c>
      <c r="M187" s="59">
        <v>0</v>
      </c>
      <c r="N187" s="59">
        <v>12574.240000000002</v>
      </c>
      <c r="O187" s="59">
        <v>0</v>
      </c>
      <c r="P187" s="59">
        <v>3806.88</v>
      </c>
      <c r="Q187" s="59">
        <v>0</v>
      </c>
      <c r="R187" s="59">
        <v>239175.93699999998</v>
      </c>
      <c r="S187" s="59">
        <v>23475.606</v>
      </c>
      <c r="T187" s="59">
        <v>23315.907999999999</v>
      </c>
      <c r="U187" s="59">
        <f t="shared" si="2"/>
        <v>8956837.3710000031</v>
      </c>
    </row>
    <row r="188" spans="1:21" s="51" customFormat="1" ht="11.5" x14ac:dyDescent="0.25">
      <c r="A188" s="51">
        <f>'FY2016 RPDC '!A184</f>
        <v>183</v>
      </c>
      <c r="B188" s="51">
        <f>'FY2016 RPDC '!B184</f>
        <v>4043</v>
      </c>
      <c r="C188" s="51">
        <f>'FY2016 RPDC '!C184</f>
        <v>4043</v>
      </c>
      <c r="D188" s="56" t="str">
        <f>'FY2016 RPDC '!D184</f>
        <v>MAQUOKETA VALLEY</v>
      </c>
      <c r="E188" s="57">
        <f>'FY2016 RPDC '!E184</f>
        <v>691.1</v>
      </c>
      <c r="F188" s="58">
        <f>'FY2016 RPDC '!F184</f>
        <v>6398</v>
      </c>
      <c r="G188" s="59">
        <f>'FY2016 RPDC '!G184</f>
        <v>4421658</v>
      </c>
      <c r="H188" s="58">
        <f>'FY2016 RPDC '!H184</f>
        <v>49697</v>
      </c>
      <c r="I188" s="59">
        <f>'FY2016 RPDC '!I184</f>
        <v>4471355</v>
      </c>
      <c r="J188" s="59">
        <v>-176500.80000000002</v>
      </c>
      <c r="K188" s="59">
        <v>-34608</v>
      </c>
      <c r="L188" s="59">
        <v>221491.19999999998</v>
      </c>
      <c r="M188" s="59">
        <v>0</v>
      </c>
      <c r="N188" s="59">
        <v>2941.68</v>
      </c>
      <c r="O188" s="59">
        <v>0</v>
      </c>
      <c r="P188" s="59">
        <v>0</v>
      </c>
      <c r="Q188" s="59">
        <v>0</v>
      </c>
      <c r="R188" s="59">
        <v>306220.52999999997</v>
      </c>
      <c r="S188" s="59">
        <v>33563.31</v>
      </c>
      <c r="T188" s="59">
        <v>36685.769999999997</v>
      </c>
      <c r="U188" s="59">
        <f t="shared" si="2"/>
        <v>4861148.6899999995</v>
      </c>
    </row>
    <row r="189" spans="1:21" s="51" customFormat="1" ht="11.5" x14ac:dyDescent="0.25">
      <c r="A189" s="51">
        <f>'FY2016 RPDC '!A185</f>
        <v>184</v>
      </c>
      <c r="B189" s="51">
        <f>'FY2016 RPDC '!B185</f>
        <v>4068</v>
      </c>
      <c r="C189" s="51">
        <f>'FY2016 RPDC '!C185</f>
        <v>4068</v>
      </c>
      <c r="D189" s="56" t="str">
        <f>'FY2016 RPDC '!D185</f>
        <v>MARCUS-MERIDEN-CLEGHORN</v>
      </c>
      <c r="E189" s="57">
        <f>'FY2016 RPDC '!E185</f>
        <v>433.2</v>
      </c>
      <c r="F189" s="58">
        <f>'FY2016 RPDC '!F185</f>
        <v>6401</v>
      </c>
      <c r="G189" s="59">
        <f>'FY2016 RPDC '!G185</f>
        <v>2772913</v>
      </c>
      <c r="H189" s="58">
        <f>'FY2016 RPDC '!H185</f>
        <v>33693</v>
      </c>
      <c r="I189" s="59">
        <f>'FY2016 RPDC '!I185</f>
        <v>2806606</v>
      </c>
      <c r="J189" s="59">
        <v>-335697.60000000003</v>
      </c>
      <c r="K189" s="59">
        <v>-628712</v>
      </c>
      <c r="L189" s="59">
        <v>103824</v>
      </c>
      <c r="M189" s="59">
        <v>340312</v>
      </c>
      <c r="N189" s="59">
        <v>51565.919999999998</v>
      </c>
      <c r="O189" s="59">
        <v>0</v>
      </c>
      <c r="P189" s="59">
        <v>0</v>
      </c>
      <c r="Q189" s="59">
        <v>0</v>
      </c>
      <c r="R189" s="59">
        <v>170445.18600000002</v>
      </c>
      <c r="S189" s="59">
        <v>17460.64</v>
      </c>
      <c r="T189" s="59">
        <v>13957.778</v>
      </c>
      <c r="U189" s="59">
        <f t="shared" si="2"/>
        <v>2539761.9240000001</v>
      </c>
    </row>
    <row r="190" spans="1:21" s="51" customFormat="1" ht="11.5" x14ac:dyDescent="0.25">
      <c r="A190" s="51">
        <f>'FY2016 RPDC '!A186</f>
        <v>185</v>
      </c>
      <c r="B190" s="51">
        <f>'FY2016 RPDC '!B186</f>
        <v>4086</v>
      </c>
      <c r="C190" s="51">
        <f>'FY2016 RPDC '!C186</f>
        <v>4086</v>
      </c>
      <c r="D190" s="56" t="str">
        <f>'FY2016 RPDC '!D186</f>
        <v>MARION</v>
      </c>
      <c r="E190" s="57">
        <f>'FY2016 RPDC '!E186</f>
        <v>1864</v>
      </c>
      <c r="F190" s="58">
        <f>'FY2016 RPDC '!F186</f>
        <v>6468</v>
      </c>
      <c r="G190" s="59">
        <f>'FY2016 RPDC '!G186</f>
        <v>12056352</v>
      </c>
      <c r="H190" s="58">
        <f>'FY2016 RPDC '!H186</f>
        <v>0</v>
      </c>
      <c r="I190" s="59">
        <f>'FY2016 RPDC '!I186</f>
        <v>12056352</v>
      </c>
      <c r="J190" s="59">
        <v>-11656</v>
      </c>
      <c r="K190" s="59">
        <v>0</v>
      </c>
      <c r="L190" s="59">
        <v>203980</v>
      </c>
      <c r="M190" s="59">
        <v>11656</v>
      </c>
      <c r="N190" s="59">
        <v>97560.719999999987</v>
      </c>
      <c r="O190" s="59">
        <v>0</v>
      </c>
      <c r="P190" s="59">
        <v>0</v>
      </c>
      <c r="Q190" s="59">
        <v>0</v>
      </c>
      <c r="R190" s="59">
        <v>234510.40000000002</v>
      </c>
      <c r="S190" s="59">
        <v>27929.480000000003</v>
      </c>
      <c r="T190" s="59">
        <v>23900.12</v>
      </c>
      <c r="U190" s="59">
        <f t="shared" si="2"/>
        <v>12644232.720000001</v>
      </c>
    </row>
    <row r="191" spans="1:21" s="51" customFormat="1" ht="11.5" x14ac:dyDescent="0.25">
      <c r="A191" s="51">
        <f>'FY2016 RPDC '!A187</f>
        <v>186</v>
      </c>
      <c r="B191" s="51">
        <f>'FY2016 RPDC '!B187</f>
        <v>4104</v>
      </c>
      <c r="C191" s="51">
        <f>'FY2016 RPDC '!C187</f>
        <v>4104</v>
      </c>
      <c r="D191" s="60" t="str">
        <f>'FY2016 RPDC '!D187</f>
        <v>MARSHALLTOWN</v>
      </c>
      <c r="E191" s="61">
        <f>'FY2016 RPDC '!E187</f>
        <v>5388.5</v>
      </c>
      <c r="F191" s="62">
        <f>'FY2016 RPDC '!F187</f>
        <v>6407</v>
      </c>
      <c r="G191" s="63">
        <f>'FY2016 RPDC '!G187</f>
        <v>34524120</v>
      </c>
      <c r="H191" s="62">
        <f>'FY2016 RPDC '!H187</f>
        <v>0</v>
      </c>
      <c r="I191" s="63">
        <f>'FY2016 RPDC '!I187</f>
        <v>34524120</v>
      </c>
      <c r="J191" s="63">
        <v>-397469.60000000003</v>
      </c>
      <c r="K191" s="63">
        <v>-34968</v>
      </c>
      <c r="L191" s="63">
        <v>374157.60000000003</v>
      </c>
      <c r="M191" s="63">
        <v>413788</v>
      </c>
      <c r="N191" s="63">
        <v>107060.36</v>
      </c>
      <c r="O191" s="63">
        <v>0</v>
      </c>
      <c r="P191" s="63">
        <v>0</v>
      </c>
      <c r="Q191" s="63">
        <v>0</v>
      </c>
      <c r="R191" s="63">
        <v>348867.783</v>
      </c>
      <c r="S191" s="63">
        <v>37583.655999999995</v>
      </c>
      <c r="T191" s="63">
        <v>28497.424999999999</v>
      </c>
      <c r="U191" s="63">
        <f t="shared" si="2"/>
        <v>35401637.223999999</v>
      </c>
    </row>
    <row r="192" spans="1:21" s="51" customFormat="1" ht="11.5" x14ac:dyDescent="0.25">
      <c r="A192" s="51">
        <f>'FY2016 RPDC '!A188</f>
        <v>187</v>
      </c>
      <c r="B192" s="51">
        <f>'FY2016 RPDC '!B188</f>
        <v>4122</v>
      </c>
      <c r="C192" s="51">
        <f>'FY2016 RPDC '!C188</f>
        <v>4122</v>
      </c>
      <c r="D192" s="56" t="str">
        <f>'FY2016 RPDC '!D188</f>
        <v>MARTENSDALE-ST MARYS</v>
      </c>
      <c r="E192" s="57">
        <f>'FY2016 RPDC '!E188</f>
        <v>530.5</v>
      </c>
      <c r="F192" s="58">
        <f>'FY2016 RPDC '!F188</f>
        <v>6366</v>
      </c>
      <c r="G192" s="59">
        <f>'FY2016 RPDC '!G188</f>
        <v>3377163</v>
      </c>
      <c r="H192" s="58">
        <f>'FY2016 RPDC '!H188</f>
        <v>0</v>
      </c>
      <c r="I192" s="59">
        <f>'FY2016 RPDC '!I188</f>
        <v>3377163</v>
      </c>
      <c r="J192" s="59">
        <v>-258113.4</v>
      </c>
      <c r="K192" s="59">
        <v>-111967</v>
      </c>
      <c r="L192" s="59">
        <v>169718.39999999999</v>
      </c>
      <c r="M192" s="59">
        <v>82502</v>
      </c>
      <c r="N192" s="59">
        <v>100888.16</v>
      </c>
      <c r="O192" s="59">
        <v>97705.939999999988</v>
      </c>
      <c r="P192" s="59">
        <v>0</v>
      </c>
      <c r="Q192" s="59">
        <v>113145.59999999999</v>
      </c>
      <c r="R192" s="59">
        <v>262296.99200000003</v>
      </c>
      <c r="S192" s="59">
        <v>26632.896000000001</v>
      </c>
      <c r="T192" s="59">
        <v>26690.272000000001</v>
      </c>
      <c r="U192" s="59">
        <f t="shared" si="2"/>
        <v>3886662.8600000003</v>
      </c>
    </row>
    <row r="193" spans="1:21" s="51" customFormat="1" ht="11.5" x14ac:dyDescent="0.25">
      <c r="A193" s="51">
        <f>'FY2016 RPDC '!A189</f>
        <v>188</v>
      </c>
      <c r="B193" s="51">
        <f>'FY2016 RPDC '!B189</f>
        <v>4131</v>
      </c>
      <c r="C193" s="51">
        <f>'FY2016 RPDC '!C189</f>
        <v>4131</v>
      </c>
      <c r="D193" s="56" t="str">
        <f>'FY2016 RPDC '!D189</f>
        <v>MASON CITY</v>
      </c>
      <c r="E193" s="57">
        <f>'FY2016 RPDC '!E189</f>
        <v>3724.7</v>
      </c>
      <c r="F193" s="58">
        <f>'FY2016 RPDC '!F189</f>
        <v>6438</v>
      </c>
      <c r="G193" s="59">
        <f>'FY2016 RPDC '!G189</f>
        <v>23979619</v>
      </c>
      <c r="H193" s="58">
        <f>'FY2016 RPDC '!H189</f>
        <v>0</v>
      </c>
      <c r="I193" s="59">
        <f>'FY2016 RPDC '!I189</f>
        <v>23979619</v>
      </c>
      <c r="J193" s="59">
        <v>-403760</v>
      </c>
      <c r="K193" s="59">
        <v>-51912</v>
      </c>
      <c r="L193" s="59">
        <v>409528</v>
      </c>
      <c r="M193" s="59">
        <v>669088</v>
      </c>
      <c r="N193" s="59">
        <v>0</v>
      </c>
      <c r="O193" s="59">
        <v>0</v>
      </c>
      <c r="P193" s="59">
        <v>2537.92</v>
      </c>
      <c r="Q193" s="59">
        <v>0</v>
      </c>
      <c r="R193" s="59">
        <v>790303.94600000011</v>
      </c>
      <c r="S193" s="59">
        <v>92789.57</v>
      </c>
      <c r="T193" s="59">
        <v>94404.602000000014</v>
      </c>
      <c r="U193" s="59">
        <f t="shared" si="2"/>
        <v>25582599.038000003</v>
      </c>
    </row>
    <row r="194" spans="1:21" s="51" customFormat="1" ht="11.5" x14ac:dyDescent="0.25">
      <c r="A194" s="51">
        <f>'FY2016 RPDC '!A190</f>
        <v>189</v>
      </c>
      <c r="B194" s="51">
        <f>'FY2016 RPDC '!B190</f>
        <v>4203</v>
      </c>
      <c r="C194" s="51">
        <f>'FY2016 RPDC '!C190</f>
        <v>4203</v>
      </c>
      <c r="D194" s="56" t="str">
        <f>'FY2016 RPDC '!D190</f>
        <v>MEDIAPOLIS</v>
      </c>
      <c r="E194" s="57">
        <f>'FY2016 RPDC '!E190</f>
        <v>737</v>
      </c>
      <c r="F194" s="58">
        <f>'FY2016 RPDC '!F190</f>
        <v>6366</v>
      </c>
      <c r="G194" s="59">
        <f>'FY2016 RPDC '!G190</f>
        <v>4691742</v>
      </c>
      <c r="H194" s="58">
        <f>'FY2016 RPDC '!H190</f>
        <v>0</v>
      </c>
      <c r="I194" s="59">
        <f>'FY2016 RPDC '!I190</f>
        <v>4691742</v>
      </c>
      <c r="J194" s="59">
        <v>-396140</v>
      </c>
      <c r="K194" s="59">
        <v>-29000</v>
      </c>
      <c r="L194" s="59">
        <v>284200</v>
      </c>
      <c r="M194" s="59">
        <v>5800</v>
      </c>
      <c r="N194" s="59">
        <v>96047.999999999985</v>
      </c>
      <c r="O194" s="59">
        <v>0</v>
      </c>
      <c r="P194" s="59">
        <v>3828</v>
      </c>
      <c r="Q194" s="59">
        <v>139200</v>
      </c>
      <c r="R194" s="59">
        <v>404707.63</v>
      </c>
      <c r="S194" s="59">
        <v>44423.389000000003</v>
      </c>
      <c r="T194" s="59">
        <v>42423.265000000007</v>
      </c>
      <c r="U194" s="59">
        <f t="shared" si="2"/>
        <v>5287232.284</v>
      </c>
    </row>
    <row r="195" spans="1:21" s="51" customFormat="1" ht="11.5" x14ac:dyDescent="0.25">
      <c r="A195" s="51">
        <f>'FY2016 RPDC '!A191</f>
        <v>190</v>
      </c>
      <c r="B195" s="51">
        <f>'FY2016 RPDC '!B191</f>
        <v>4212</v>
      </c>
      <c r="C195" s="51">
        <f>'FY2016 RPDC '!C191</f>
        <v>4212</v>
      </c>
      <c r="D195" s="56" t="str">
        <f>'FY2016 RPDC '!D191</f>
        <v>MELCHER-DALLAS</v>
      </c>
      <c r="E195" s="57">
        <f>'FY2016 RPDC '!E191</f>
        <v>314</v>
      </c>
      <c r="F195" s="58">
        <f>'FY2016 RPDC '!F191</f>
        <v>6366</v>
      </c>
      <c r="G195" s="59">
        <f>'FY2016 RPDC '!G191</f>
        <v>1998924</v>
      </c>
      <c r="H195" s="58">
        <f>'FY2016 RPDC '!H191</f>
        <v>0</v>
      </c>
      <c r="I195" s="59">
        <f>'FY2016 RPDC '!I191</f>
        <v>1998924</v>
      </c>
      <c r="J195" s="59">
        <v>-284347</v>
      </c>
      <c r="K195" s="59">
        <v>-29015</v>
      </c>
      <c r="L195" s="59">
        <v>71957.2</v>
      </c>
      <c r="M195" s="59">
        <v>5803</v>
      </c>
      <c r="N195" s="59">
        <v>5803</v>
      </c>
      <c r="O195" s="59">
        <v>0</v>
      </c>
      <c r="P195" s="59">
        <v>0</v>
      </c>
      <c r="Q195" s="59">
        <v>0</v>
      </c>
      <c r="R195" s="59">
        <v>245834.27700000003</v>
      </c>
      <c r="S195" s="59">
        <v>25709.600000000002</v>
      </c>
      <c r="T195" s="59">
        <v>18483.366000000002</v>
      </c>
      <c r="U195" s="59">
        <f t="shared" si="2"/>
        <v>2059152.443</v>
      </c>
    </row>
    <row r="196" spans="1:21" s="51" customFormat="1" ht="11.5" x14ac:dyDescent="0.25">
      <c r="A196" s="51">
        <f>'FY2016 RPDC '!A192</f>
        <v>191</v>
      </c>
      <c r="B196" s="51">
        <f>'FY2016 RPDC '!B192</f>
        <v>4419</v>
      </c>
      <c r="C196" s="51">
        <f>'FY2016 RPDC '!C192</f>
        <v>4419</v>
      </c>
      <c r="D196" s="60" t="str">
        <f>'FY2016 RPDC '!D192</f>
        <v>MFL-MAR MAC</v>
      </c>
      <c r="E196" s="61">
        <f>'FY2016 RPDC '!E192</f>
        <v>794.2</v>
      </c>
      <c r="F196" s="62">
        <f>'FY2016 RPDC '!F192</f>
        <v>6403</v>
      </c>
      <c r="G196" s="63">
        <f>'FY2016 RPDC '!G192</f>
        <v>5085263</v>
      </c>
      <c r="H196" s="62">
        <f>'FY2016 RPDC '!H192</f>
        <v>0</v>
      </c>
      <c r="I196" s="63">
        <f>'FY2016 RPDC '!I192</f>
        <v>5085263</v>
      </c>
      <c r="J196" s="63">
        <v>-906328</v>
      </c>
      <c r="K196" s="63">
        <v>-105660</v>
      </c>
      <c r="L196" s="63">
        <v>3779105.9999999995</v>
      </c>
      <c r="M196" s="63">
        <v>11740</v>
      </c>
      <c r="N196" s="63">
        <v>44259.8</v>
      </c>
      <c r="O196" s="63">
        <v>0</v>
      </c>
      <c r="P196" s="63">
        <v>0</v>
      </c>
      <c r="Q196" s="63">
        <v>0</v>
      </c>
      <c r="R196" s="63">
        <v>955392.38399999985</v>
      </c>
      <c r="S196" s="63">
        <v>115969.92</v>
      </c>
      <c r="T196" s="63">
        <v>116913.216</v>
      </c>
      <c r="U196" s="63">
        <f t="shared" si="2"/>
        <v>9096656.3200000003</v>
      </c>
    </row>
    <row r="197" spans="1:21" s="51" customFormat="1" ht="11.5" x14ac:dyDescent="0.25">
      <c r="A197" s="51">
        <f>'FY2016 RPDC '!A193</f>
        <v>192</v>
      </c>
      <c r="B197" s="51">
        <f>'FY2016 RPDC '!B193</f>
        <v>4269</v>
      </c>
      <c r="C197" s="51">
        <f>'FY2016 RPDC '!C193</f>
        <v>4269</v>
      </c>
      <c r="D197" s="56" t="str">
        <f>'FY2016 RPDC '!D193</f>
        <v>MIDLAND</v>
      </c>
      <c r="E197" s="57">
        <f>'FY2016 RPDC '!E193</f>
        <v>554</v>
      </c>
      <c r="F197" s="58">
        <f>'FY2016 RPDC '!F193</f>
        <v>6455</v>
      </c>
      <c r="G197" s="59">
        <f>'FY2016 RPDC '!G193</f>
        <v>3576070</v>
      </c>
      <c r="H197" s="58">
        <f>'FY2016 RPDC '!H193</f>
        <v>0</v>
      </c>
      <c r="I197" s="59">
        <f>'FY2016 RPDC '!I193</f>
        <v>3576070</v>
      </c>
      <c r="J197" s="59">
        <v>-2207420</v>
      </c>
      <c r="K197" s="59">
        <v>-203315</v>
      </c>
      <c r="L197" s="59">
        <v>463558.2</v>
      </c>
      <c r="M197" s="59">
        <v>104562</v>
      </c>
      <c r="N197" s="59">
        <v>559290.52</v>
      </c>
      <c r="O197" s="59">
        <v>0</v>
      </c>
      <c r="P197" s="59">
        <v>1412167.9</v>
      </c>
      <c r="Q197" s="59">
        <v>320656.8</v>
      </c>
      <c r="R197" s="59">
        <v>2459174.1370000001</v>
      </c>
      <c r="S197" s="59">
        <v>274794.17700000003</v>
      </c>
      <c r="T197" s="59">
        <v>395212.48900000006</v>
      </c>
      <c r="U197" s="59">
        <f t="shared" si="2"/>
        <v>7154751.2230000002</v>
      </c>
    </row>
    <row r="198" spans="1:21" s="51" customFormat="1" ht="11.5" x14ac:dyDescent="0.25">
      <c r="A198" s="51">
        <f>'FY2016 RPDC '!A194</f>
        <v>193</v>
      </c>
      <c r="B198" s="51">
        <f>'FY2016 RPDC '!B194</f>
        <v>4271</v>
      </c>
      <c r="C198" s="51">
        <f>'FY2016 RPDC '!C194</f>
        <v>4271</v>
      </c>
      <c r="D198" s="56" t="str">
        <f>'FY2016 RPDC '!D194</f>
        <v>MID-PRAIRIE</v>
      </c>
      <c r="E198" s="57">
        <f>'FY2016 RPDC '!E194</f>
        <v>1246</v>
      </c>
      <c r="F198" s="58">
        <f>'FY2016 RPDC '!F194</f>
        <v>6390</v>
      </c>
      <c r="G198" s="59">
        <f>'FY2016 RPDC '!G194</f>
        <v>7961940</v>
      </c>
      <c r="H198" s="58">
        <f>'FY2016 RPDC '!H194</f>
        <v>0</v>
      </c>
      <c r="I198" s="59">
        <f>'FY2016 RPDC '!I194</f>
        <v>7961940</v>
      </c>
      <c r="J198" s="59">
        <v>-498932</v>
      </c>
      <c r="K198" s="59">
        <v>-46144</v>
      </c>
      <c r="L198" s="59">
        <v>530656</v>
      </c>
      <c r="M198" s="59">
        <v>28840</v>
      </c>
      <c r="N198" s="59">
        <v>0</v>
      </c>
      <c r="O198" s="59">
        <v>0</v>
      </c>
      <c r="P198" s="59">
        <v>0</v>
      </c>
      <c r="Q198" s="59">
        <v>0</v>
      </c>
      <c r="R198" s="59">
        <v>264144.141</v>
      </c>
      <c r="S198" s="59">
        <v>24571.548000000003</v>
      </c>
      <c r="T198" s="59">
        <v>28115.316000000003</v>
      </c>
      <c r="U198" s="59">
        <f t="shared" si="2"/>
        <v>8293191.0049999999</v>
      </c>
    </row>
    <row r="199" spans="1:21" s="51" customFormat="1" ht="11.5" x14ac:dyDescent="0.25">
      <c r="A199" s="51">
        <f>'FY2016 RPDC '!A195</f>
        <v>194</v>
      </c>
      <c r="B199" s="51">
        <f>'FY2016 RPDC '!B195</f>
        <v>4356</v>
      </c>
      <c r="C199" s="51">
        <f>'FY2016 RPDC '!C195</f>
        <v>4356</v>
      </c>
      <c r="D199" s="56" t="str">
        <f>'FY2016 RPDC '!D195</f>
        <v>MISSOURI VALLEY</v>
      </c>
      <c r="E199" s="57">
        <f>'FY2016 RPDC '!E195</f>
        <v>859.2</v>
      </c>
      <c r="F199" s="58">
        <f>'FY2016 RPDC '!F195</f>
        <v>6366</v>
      </c>
      <c r="G199" s="59">
        <f>'FY2016 RPDC '!G195</f>
        <v>5469667</v>
      </c>
      <c r="H199" s="58">
        <f>'FY2016 RPDC '!H195</f>
        <v>0</v>
      </c>
      <c r="I199" s="59">
        <f>'FY2016 RPDC '!I195</f>
        <v>5469667</v>
      </c>
      <c r="J199" s="59">
        <v>-198560</v>
      </c>
      <c r="K199" s="59">
        <v>-122640</v>
      </c>
      <c r="L199" s="59">
        <v>443840</v>
      </c>
      <c r="M199" s="59">
        <v>321200</v>
      </c>
      <c r="N199" s="59">
        <v>105295.20000000001</v>
      </c>
      <c r="O199" s="59">
        <v>0</v>
      </c>
      <c r="P199" s="59">
        <v>53961.599999999999</v>
      </c>
      <c r="Q199" s="59">
        <v>280320</v>
      </c>
      <c r="R199" s="59">
        <v>1912030.578</v>
      </c>
      <c r="S199" s="59">
        <v>228781.88399999999</v>
      </c>
      <c r="T199" s="59">
        <v>260528.628</v>
      </c>
      <c r="U199" s="59">
        <f t="shared" si="2"/>
        <v>8754424.8900000006</v>
      </c>
    </row>
    <row r="200" spans="1:21" s="51" customFormat="1" ht="11.5" x14ac:dyDescent="0.25">
      <c r="A200" s="51">
        <f>'FY2016 RPDC '!A196</f>
        <v>195</v>
      </c>
      <c r="B200" s="51">
        <f>'FY2016 RPDC '!B196</f>
        <v>4149</v>
      </c>
      <c r="C200" s="51">
        <f>'FY2016 RPDC '!C196</f>
        <v>4149</v>
      </c>
      <c r="D200" s="56" t="str">
        <f>'FY2016 RPDC '!D196</f>
        <v>MOC-FLOYD VALLEY</v>
      </c>
      <c r="E200" s="57">
        <f>'FY2016 RPDC '!E196</f>
        <v>1377.3</v>
      </c>
      <c r="F200" s="58">
        <f>'FY2016 RPDC '!F196</f>
        <v>6406</v>
      </c>
      <c r="G200" s="59">
        <f>'FY2016 RPDC '!G196</f>
        <v>8822984</v>
      </c>
      <c r="H200" s="58">
        <f>'FY2016 RPDC '!H196</f>
        <v>0</v>
      </c>
      <c r="I200" s="59">
        <f>'FY2016 RPDC '!I196</f>
        <v>8822984</v>
      </c>
      <c r="J200" s="59">
        <v>-349540.8</v>
      </c>
      <c r="K200" s="59">
        <v>-80752</v>
      </c>
      <c r="L200" s="59">
        <v>219184</v>
      </c>
      <c r="M200" s="59">
        <v>184576</v>
      </c>
      <c r="N200" s="59">
        <v>10670.800000000001</v>
      </c>
      <c r="O200" s="59">
        <v>0</v>
      </c>
      <c r="P200" s="59">
        <v>0</v>
      </c>
      <c r="Q200" s="59">
        <v>0</v>
      </c>
      <c r="R200" s="59">
        <v>442452.12599999999</v>
      </c>
      <c r="S200" s="59">
        <v>42472.391000000003</v>
      </c>
      <c r="T200" s="59">
        <v>44583.31</v>
      </c>
      <c r="U200" s="59">
        <f t="shared" ref="U200:U263" si="3">SUM(I200:T200)</f>
        <v>9336629.8270000014</v>
      </c>
    </row>
    <row r="201" spans="1:21" s="51" customFormat="1" ht="11.5" x14ac:dyDescent="0.25">
      <c r="A201" s="51">
        <f>'FY2016 RPDC '!A197</f>
        <v>196</v>
      </c>
      <c r="B201" s="51">
        <f>'FY2016 RPDC '!B197</f>
        <v>4437</v>
      </c>
      <c r="C201" s="51">
        <f>'FY2016 RPDC '!C197</f>
        <v>4437</v>
      </c>
      <c r="D201" s="60" t="str">
        <f>'FY2016 RPDC '!D197</f>
        <v>MONTEZUMA</v>
      </c>
      <c r="E201" s="61">
        <f>'FY2016 RPDC '!E197</f>
        <v>550.9</v>
      </c>
      <c r="F201" s="62">
        <f>'FY2016 RPDC '!F197</f>
        <v>6366</v>
      </c>
      <c r="G201" s="63">
        <f>'FY2016 RPDC '!G197</f>
        <v>3507029</v>
      </c>
      <c r="H201" s="62">
        <f>'FY2016 RPDC '!H197</f>
        <v>0</v>
      </c>
      <c r="I201" s="63">
        <f>'FY2016 RPDC '!I197</f>
        <v>3507029</v>
      </c>
      <c r="J201" s="63">
        <v>-132664</v>
      </c>
      <c r="K201" s="63">
        <v>-11536</v>
      </c>
      <c r="L201" s="63">
        <v>86520</v>
      </c>
      <c r="M201" s="63">
        <v>0</v>
      </c>
      <c r="N201" s="63">
        <v>4845.12</v>
      </c>
      <c r="O201" s="63">
        <v>0</v>
      </c>
      <c r="P201" s="63">
        <v>0</v>
      </c>
      <c r="Q201" s="63">
        <v>76137.599999999991</v>
      </c>
      <c r="R201" s="63">
        <v>203761.87000000002</v>
      </c>
      <c r="S201" s="63">
        <v>20837.349999999999</v>
      </c>
      <c r="T201" s="63">
        <v>25140.15</v>
      </c>
      <c r="U201" s="63">
        <f t="shared" si="3"/>
        <v>3780071.0900000003</v>
      </c>
    </row>
    <row r="202" spans="1:21" s="51" customFormat="1" ht="11.5" x14ac:dyDescent="0.25">
      <c r="A202" s="51">
        <f>'FY2016 RPDC '!A198</f>
        <v>197</v>
      </c>
      <c r="B202" s="51">
        <f>'FY2016 RPDC '!B198</f>
        <v>4446</v>
      </c>
      <c r="C202" s="51">
        <f>'FY2016 RPDC '!C198</f>
        <v>4446</v>
      </c>
      <c r="D202" s="56" t="str">
        <f>'FY2016 RPDC '!D198</f>
        <v>MONTICELLO</v>
      </c>
      <c r="E202" s="57">
        <f>'FY2016 RPDC '!E198</f>
        <v>1020.6</v>
      </c>
      <c r="F202" s="58">
        <f>'FY2016 RPDC '!F198</f>
        <v>6366</v>
      </c>
      <c r="G202" s="59">
        <f>'FY2016 RPDC '!G198</f>
        <v>6497140</v>
      </c>
      <c r="H202" s="58">
        <f>'FY2016 RPDC '!H198</f>
        <v>0</v>
      </c>
      <c r="I202" s="59">
        <f>'FY2016 RPDC '!I198</f>
        <v>6497140</v>
      </c>
      <c r="J202" s="59">
        <v>-104490</v>
      </c>
      <c r="K202" s="59">
        <v>-34830</v>
      </c>
      <c r="L202" s="59">
        <v>174150</v>
      </c>
      <c r="M202" s="59">
        <v>0</v>
      </c>
      <c r="N202" s="59">
        <v>24322.95</v>
      </c>
      <c r="O202" s="59">
        <v>0</v>
      </c>
      <c r="P202" s="59">
        <v>0</v>
      </c>
      <c r="Q202" s="59">
        <v>0</v>
      </c>
      <c r="R202" s="59">
        <v>446179.36000000004</v>
      </c>
      <c r="S202" s="59">
        <v>54703.55</v>
      </c>
      <c r="T202" s="59">
        <v>54877.35</v>
      </c>
      <c r="U202" s="59">
        <f t="shared" si="3"/>
        <v>7112053.21</v>
      </c>
    </row>
    <row r="203" spans="1:21" s="51" customFormat="1" ht="11.5" x14ac:dyDescent="0.25">
      <c r="A203" s="51">
        <f>'FY2016 RPDC '!A199</f>
        <v>198</v>
      </c>
      <c r="B203" s="51">
        <f>'FY2016 RPDC '!B199</f>
        <v>4491</v>
      </c>
      <c r="C203" s="51">
        <f>'FY2016 RPDC '!C199</f>
        <v>4491</v>
      </c>
      <c r="D203" s="56" t="str">
        <f>'FY2016 RPDC '!D199</f>
        <v>MORAVIA</v>
      </c>
      <c r="E203" s="57">
        <f>'FY2016 RPDC '!E199</f>
        <v>352.9</v>
      </c>
      <c r="F203" s="58">
        <f>'FY2016 RPDC '!F199</f>
        <v>6366</v>
      </c>
      <c r="G203" s="59">
        <f>'FY2016 RPDC '!G199</f>
        <v>2246561</v>
      </c>
      <c r="H203" s="58">
        <f>'FY2016 RPDC '!H199</f>
        <v>0</v>
      </c>
      <c r="I203" s="59">
        <f>'FY2016 RPDC '!I199</f>
        <v>2246561</v>
      </c>
      <c r="J203" s="59">
        <v>-720411</v>
      </c>
      <c r="K203" s="59">
        <v>-46856</v>
      </c>
      <c r="L203" s="59">
        <v>70284</v>
      </c>
      <c r="M203" s="59">
        <v>17571</v>
      </c>
      <c r="N203" s="59">
        <v>3045.6400000000003</v>
      </c>
      <c r="O203" s="59">
        <v>0</v>
      </c>
      <c r="P203" s="59">
        <v>0</v>
      </c>
      <c r="Q203" s="59">
        <v>115968.6</v>
      </c>
      <c r="R203" s="59">
        <v>318541.08</v>
      </c>
      <c r="S203" s="59">
        <v>31004.118000000002</v>
      </c>
      <c r="T203" s="59">
        <v>32721.684000000001</v>
      </c>
      <c r="U203" s="59">
        <f t="shared" si="3"/>
        <v>2068430.122</v>
      </c>
    </row>
    <row r="204" spans="1:21" s="51" customFormat="1" ht="11.5" x14ac:dyDescent="0.25">
      <c r="A204" s="51">
        <f>'FY2016 RPDC '!A200</f>
        <v>199</v>
      </c>
      <c r="B204" s="51">
        <f>'FY2016 RPDC '!B200</f>
        <v>4505</v>
      </c>
      <c r="C204" s="51">
        <f>'FY2016 RPDC '!C200</f>
        <v>4505</v>
      </c>
      <c r="D204" s="56" t="str">
        <f>'FY2016 RPDC '!D200</f>
        <v>MORMON TRAIL</v>
      </c>
      <c r="E204" s="57">
        <f>'FY2016 RPDC '!E200</f>
        <v>249.1</v>
      </c>
      <c r="F204" s="58">
        <f>'FY2016 RPDC '!F200</f>
        <v>6440</v>
      </c>
      <c r="G204" s="59">
        <f>'FY2016 RPDC '!G200</f>
        <v>1604204</v>
      </c>
      <c r="H204" s="58">
        <f>'FY2016 RPDC '!H200</f>
        <v>0</v>
      </c>
      <c r="I204" s="59">
        <f>'FY2016 RPDC '!I200</f>
        <v>1604204</v>
      </c>
      <c r="J204" s="59">
        <v>-289600</v>
      </c>
      <c r="K204" s="59">
        <v>-11584</v>
      </c>
      <c r="L204" s="59">
        <v>711836.8</v>
      </c>
      <c r="M204" s="59">
        <v>11584</v>
      </c>
      <c r="N204" s="59">
        <v>0</v>
      </c>
      <c r="O204" s="59">
        <v>0</v>
      </c>
      <c r="P204" s="59">
        <v>3822.7200000000003</v>
      </c>
      <c r="Q204" s="59">
        <v>284966.40000000002</v>
      </c>
      <c r="R204" s="59">
        <v>623077.08000000007</v>
      </c>
      <c r="S204" s="59">
        <v>67387.199999999997</v>
      </c>
      <c r="T204" s="59">
        <v>68647.680000000008</v>
      </c>
      <c r="U204" s="59">
        <f t="shared" si="3"/>
        <v>3074341.8800000004</v>
      </c>
    </row>
    <row r="205" spans="1:21" s="51" customFormat="1" ht="11.5" x14ac:dyDescent="0.25">
      <c r="A205" s="51">
        <f>'FY2016 RPDC '!A201</f>
        <v>200</v>
      </c>
      <c r="B205" s="51">
        <f>'FY2016 RPDC '!B201</f>
        <v>4509</v>
      </c>
      <c r="C205" s="51">
        <f>'FY2016 RPDC '!C201</f>
        <v>4509</v>
      </c>
      <c r="D205" s="56" t="str">
        <f>'FY2016 RPDC '!D201</f>
        <v>MORNING SUN</v>
      </c>
      <c r="E205" s="57">
        <f>'FY2016 RPDC '!E201</f>
        <v>221</v>
      </c>
      <c r="F205" s="58">
        <f>'FY2016 RPDC '!F201</f>
        <v>6366</v>
      </c>
      <c r="G205" s="59">
        <f>'FY2016 RPDC '!G201</f>
        <v>1406886</v>
      </c>
      <c r="H205" s="58">
        <f>'FY2016 RPDC '!H201</f>
        <v>0</v>
      </c>
      <c r="I205" s="59">
        <f>'FY2016 RPDC '!I201</f>
        <v>1406886</v>
      </c>
      <c r="J205" s="59">
        <v>-380688</v>
      </c>
      <c r="K205" s="59">
        <v>-46144</v>
      </c>
      <c r="L205" s="59">
        <v>167272</v>
      </c>
      <c r="M205" s="59">
        <v>0</v>
      </c>
      <c r="N205" s="59">
        <v>24398.640000000003</v>
      </c>
      <c r="O205" s="59">
        <v>0</v>
      </c>
      <c r="P205" s="59">
        <v>0</v>
      </c>
      <c r="Q205" s="59">
        <v>0</v>
      </c>
      <c r="R205" s="59">
        <v>439801.37399999995</v>
      </c>
      <c r="S205" s="59">
        <v>42817.457999999999</v>
      </c>
      <c r="T205" s="59">
        <v>51274.998</v>
      </c>
      <c r="U205" s="59">
        <f t="shared" si="3"/>
        <v>1705618.47</v>
      </c>
    </row>
    <row r="206" spans="1:21" s="51" customFormat="1" ht="11.5" x14ac:dyDescent="0.25">
      <c r="A206" s="51">
        <f>'FY2016 RPDC '!A202</f>
        <v>201</v>
      </c>
      <c r="B206" s="51">
        <f>'FY2016 RPDC '!B202</f>
        <v>4518</v>
      </c>
      <c r="C206" s="51">
        <f>'FY2016 RPDC '!C202</f>
        <v>4518</v>
      </c>
      <c r="D206" s="60" t="str">
        <f>'FY2016 RPDC '!D202</f>
        <v>MOULTON-UDELL</v>
      </c>
      <c r="E206" s="61">
        <f>'FY2016 RPDC '!E202</f>
        <v>231.9</v>
      </c>
      <c r="F206" s="62">
        <f>'FY2016 RPDC '!F202</f>
        <v>6366</v>
      </c>
      <c r="G206" s="63">
        <f>'FY2016 RPDC '!G202</f>
        <v>1476275</v>
      </c>
      <c r="H206" s="62">
        <f>'FY2016 RPDC '!H202</f>
        <v>0</v>
      </c>
      <c r="I206" s="63">
        <f>'FY2016 RPDC '!I202</f>
        <v>1476275</v>
      </c>
      <c r="J206" s="63">
        <v>-209088</v>
      </c>
      <c r="K206" s="63">
        <v>-92928</v>
      </c>
      <c r="L206" s="63">
        <v>139392</v>
      </c>
      <c r="M206" s="63">
        <v>17424</v>
      </c>
      <c r="N206" s="63">
        <v>65862.720000000001</v>
      </c>
      <c r="O206" s="63">
        <v>0</v>
      </c>
      <c r="P206" s="63">
        <v>88165.440000000002</v>
      </c>
      <c r="Q206" s="63">
        <v>355449.60000000003</v>
      </c>
      <c r="R206" s="63">
        <v>654980.17800000007</v>
      </c>
      <c r="S206" s="63">
        <v>79015.313999999998</v>
      </c>
      <c r="T206" s="63">
        <v>74586.054000000004</v>
      </c>
      <c r="U206" s="63">
        <f t="shared" si="3"/>
        <v>2649134.3059999999</v>
      </c>
    </row>
    <row r="207" spans="1:21" s="51" customFormat="1" ht="11.5" x14ac:dyDescent="0.25">
      <c r="A207" s="51">
        <f>'FY2016 RPDC '!A203</f>
        <v>202</v>
      </c>
      <c r="B207" s="51">
        <f>'FY2016 RPDC '!B203</f>
        <v>4527</v>
      </c>
      <c r="C207" s="51">
        <f>'FY2016 RPDC '!C203</f>
        <v>4527</v>
      </c>
      <c r="D207" s="56" t="str">
        <f>'FY2016 RPDC '!D203</f>
        <v>MOUNT AYR</v>
      </c>
      <c r="E207" s="57">
        <f>'FY2016 RPDC '!E203</f>
        <v>629.4</v>
      </c>
      <c r="F207" s="58">
        <f>'FY2016 RPDC '!F203</f>
        <v>6369</v>
      </c>
      <c r="G207" s="59">
        <f>'FY2016 RPDC '!G203</f>
        <v>4008649</v>
      </c>
      <c r="H207" s="58">
        <f>'FY2016 RPDC '!H203</f>
        <v>0</v>
      </c>
      <c r="I207" s="59">
        <f>'FY2016 RPDC '!I203</f>
        <v>4008649</v>
      </c>
      <c r="J207" s="59">
        <v>-265328</v>
      </c>
      <c r="K207" s="59">
        <v>-11536</v>
      </c>
      <c r="L207" s="59">
        <v>311472</v>
      </c>
      <c r="M207" s="59">
        <v>40376</v>
      </c>
      <c r="N207" s="59">
        <v>40837.440000000002</v>
      </c>
      <c r="O207" s="59">
        <v>0</v>
      </c>
      <c r="P207" s="59">
        <v>7613.76</v>
      </c>
      <c r="Q207" s="59">
        <v>0</v>
      </c>
      <c r="R207" s="59">
        <v>251481.23</v>
      </c>
      <c r="S207" s="59">
        <v>23845.360000000001</v>
      </c>
      <c r="T207" s="59">
        <v>32582.550000000003</v>
      </c>
      <c r="U207" s="59">
        <f t="shared" si="3"/>
        <v>4439993.34</v>
      </c>
    </row>
    <row r="208" spans="1:21" s="51" customFormat="1" ht="11.5" x14ac:dyDescent="0.25">
      <c r="A208" s="51">
        <f>'FY2016 RPDC '!A204</f>
        <v>203</v>
      </c>
      <c r="B208" s="51">
        <f>'FY2016 RPDC '!B204</f>
        <v>4536</v>
      </c>
      <c r="C208" s="51">
        <f>'FY2016 RPDC '!C204</f>
        <v>4536</v>
      </c>
      <c r="D208" s="56" t="str">
        <f>'FY2016 RPDC '!D204</f>
        <v>MOUNT PLEASANT</v>
      </c>
      <c r="E208" s="57">
        <f>'FY2016 RPDC '!E204</f>
        <v>1964.9</v>
      </c>
      <c r="F208" s="58">
        <f>'FY2016 RPDC '!F204</f>
        <v>6366</v>
      </c>
      <c r="G208" s="59">
        <f>'FY2016 RPDC '!G204</f>
        <v>12508553</v>
      </c>
      <c r="H208" s="58">
        <f>'FY2016 RPDC '!H204</f>
        <v>33297</v>
      </c>
      <c r="I208" s="59">
        <f>'FY2016 RPDC '!I204</f>
        <v>12541850</v>
      </c>
      <c r="J208" s="59">
        <v>-174193.6</v>
      </c>
      <c r="K208" s="59">
        <v>-28840</v>
      </c>
      <c r="L208" s="59">
        <v>403760</v>
      </c>
      <c r="M208" s="59">
        <v>74984</v>
      </c>
      <c r="N208" s="59">
        <v>25898.32</v>
      </c>
      <c r="O208" s="59">
        <v>0</v>
      </c>
      <c r="P208" s="59">
        <v>6344.8</v>
      </c>
      <c r="Q208" s="59">
        <v>0</v>
      </c>
      <c r="R208" s="59">
        <v>503894.212</v>
      </c>
      <c r="S208" s="59">
        <v>47862.139999999992</v>
      </c>
      <c r="T208" s="59">
        <v>51717.144999999997</v>
      </c>
      <c r="U208" s="59">
        <f t="shared" si="3"/>
        <v>13453277.017000001</v>
      </c>
    </row>
    <row r="209" spans="1:21" s="51" customFormat="1" ht="11.5" x14ac:dyDescent="0.25">
      <c r="A209" s="51">
        <f>'FY2016 RPDC '!A205</f>
        <v>204</v>
      </c>
      <c r="B209" s="51">
        <f>'FY2016 RPDC '!B205</f>
        <v>4554</v>
      </c>
      <c r="C209" s="51">
        <f>'FY2016 RPDC '!C205</f>
        <v>4554</v>
      </c>
      <c r="D209" s="56" t="str">
        <f>'FY2016 RPDC '!D205</f>
        <v>MOUNT VERNON</v>
      </c>
      <c r="E209" s="57">
        <f>'FY2016 RPDC '!E205</f>
        <v>1095.0999999999999</v>
      </c>
      <c r="F209" s="58">
        <f>'FY2016 RPDC '!F205</f>
        <v>6366</v>
      </c>
      <c r="G209" s="59">
        <f>'FY2016 RPDC '!G205</f>
        <v>6971407</v>
      </c>
      <c r="H209" s="58">
        <f>'FY2016 RPDC '!H205</f>
        <v>0</v>
      </c>
      <c r="I209" s="59">
        <f>'FY2016 RPDC '!I205</f>
        <v>6971407</v>
      </c>
      <c r="J209" s="59">
        <v>-167272</v>
      </c>
      <c r="K209" s="59">
        <v>-11536</v>
      </c>
      <c r="L209" s="59">
        <v>294744.8</v>
      </c>
      <c r="M209" s="59">
        <v>0</v>
      </c>
      <c r="N209" s="59">
        <v>18226.88</v>
      </c>
      <c r="O209" s="59">
        <v>0</v>
      </c>
      <c r="P209" s="59">
        <v>3806.88</v>
      </c>
      <c r="Q209" s="59">
        <v>107284.8</v>
      </c>
      <c r="R209" s="59">
        <v>186675.53999999998</v>
      </c>
      <c r="S209" s="59">
        <v>20898.96</v>
      </c>
      <c r="T209" s="59">
        <v>23325.3</v>
      </c>
      <c r="U209" s="59">
        <f t="shared" si="3"/>
        <v>7447562.1599999992</v>
      </c>
    </row>
    <row r="210" spans="1:21" s="51" customFormat="1" ht="11.5" x14ac:dyDescent="0.25">
      <c r="A210" s="51">
        <f>'FY2016 RPDC '!A206</f>
        <v>205</v>
      </c>
      <c r="B210" s="51">
        <f>'FY2016 RPDC '!B206</f>
        <v>4572</v>
      </c>
      <c r="C210" s="51">
        <f>'FY2016 RPDC '!C206</f>
        <v>4572</v>
      </c>
      <c r="D210" s="56" t="str">
        <f>'FY2016 RPDC '!D206</f>
        <v>MURRAY</v>
      </c>
      <c r="E210" s="57">
        <f>'FY2016 RPDC '!E206</f>
        <v>270.60000000000002</v>
      </c>
      <c r="F210" s="58">
        <f>'FY2016 RPDC '!F206</f>
        <v>6366</v>
      </c>
      <c r="G210" s="59">
        <f>'FY2016 RPDC '!G206</f>
        <v>1722640</v>
      </c>
      <c r="H210" s="58">
        <f>'FY2016 RPDC '!H206</f>
        <v>17653</v>
      </c>
      <c r="I210" s="59">
        <f>'FY2016 RPDC '!I206</f>
        <v>1740293</v>
      </c>
      <c r="J210" s="59">
        <v>-357530.4</v>
      </c>
      <c r="K210" s="59">
        <v>-17526</v>
      </c>
      <c r="L210" s="59">
        <v>40894</v>
      </c>
      <c r="M210" s="59">
        <v>0</v>
      </c>
      <c r="N210" s="59">
        <v>15072.36</v>
      </c>
      <c r="O210" s="59">
        <v>58420</v>
      </c>
      <c r="P210" s="59">
        <v>0</v>
      </c>
      <c r="Q210" s="59">
        <v>0</v>
      </c>
      <c r="R210" s="59">
        <v>144322.36199999999</v>
      </c>
      <c r="S210" s="59">
        <v>12688.854000000001</v>
      </c>
      <c r="T210" s="59">
        <v>16672.041000000001</v>
      </c>
      <c r="U210" s="59">
        <f t="shared" si="3"/>
        <v>1653306.2170000002</v>
      </c>
    </row>
    <row r="211" spans="1:21" s="51" customFormat="1" ht="11.5" x14ac:dyDescent="0.25">
      <c r="A211" s="51">
        <f>'FY2016 RPDC '!A207</f>
        <v>206</v>
      </c>
      <c r="B211" s="51">
        <f>'FY2016 RPDC '!B207</f>
        <v>4581</v>
      </c>
      <c r="C211" s="51">
        <f>'FY2016 RPDC '!C207</f>
        <v>4581</v>
      </c>
      <c r="D211" s="60" t="str">
        <f>'FY2016 RPDC '!D207</f>
        <v>MUSCATINE</v>
      </c>
      <c r="E211" s="61">
        <f>'FY2016 RPDC '!E207</f>
        <v>5344.4</v>
      </c>
      <c r="F211" s="62">
        <f>'FY2016 RPDC '!F207</f>
        <v>6366</v>
      </c>
      <c r="G211" s="63">
        <f>'FY2016 RPDC '!G207</f>
        <v>34022450</v>
      </c>
      <c r="H211" s="62">
        <f>'FY2016 RPDC '!H207</f>
        <v>0</v>
      </c>
      <c r="I211" s="63">
        <f>'FY2016 RPDC '!I207</f>
        <v>34022450</v>
      </c>
      <c r="J211" s="63">
        <v>-138432</v>
      </c>
      <c r="K211" s="63">
        <v>-478744</v>
      </c>
      <c r="L211" s="63">
        <v>121128</v>
      </c>
      <c r="M211" s="63">
        <v>46144</v>
      </c>
      <c r="N211" s="63">
        <v>0</v>
      </c>
      <c r="O211" s="63">
        <v>0</v>
      </c>
      <c r="P211" s="63">
        <v>0</v>
      </c>
      <c r="Q211" s="63">
        <v>0</v>
      </c>
      <c r="R211" s="63">
        <v>111626.96999999999</v>
      </c>
      <c r="S211" s="63">
        <v>12141.150000000001</v>
      </c>
      <c r="T211" s="63">
        <v>16667.77</v>
      </c>
      <c r="U211" s="63">
        <f t="shared" si="3"/>
        <v>33712981.890000001</v>
      </c>
    </row>
    <row r="212" spans="1:21" s="51" customFormat="1" ht="11.5" x14ac:dyDescent="0.25">
      <c r="A212" s="51">
        <f>'FY2016 RPDC '!A208</f>
        <v>207</v>
      </c>
      <c r="B212" s="51">
        <f>'FY2016 RPDC '!B208</f>
        <v>4599</v>
      </c>
      <c r="C212" s="51">
        <f>'FY2016 RPDC '!C208</f>
        <v>4599</v>
      </c>
      <c r="D212" s="56" t="str">
        <f>'FY2016 RPDC '!D208</f>
        <v>NASHUA-PLAINFIELD</v>
      </c>
      <c r="E212" s="57">
        <f>'FY2016 RPDC '!E208</f>
        <v>646.4</v>
      </c>
      <c r="F212" s="58">
        <f>'FY2016 RPDC '!F208</f>
        <v>6478</v>
      </c>
      <c r="G212" s="59">
        <f>'FY2016 RPDC '!G208</f>
        <v>4187379</v>
      </c>
      <c r="H212" s="58">
        <f>'FY2016 RPDC '!H208</f>
        <v>0</v>
      </c>
      <c r="I212" s="59">
        <f>'FY2016 RPDC '!I208</f>
        <v>4187379</v>
      </c>
      <c r="J212" s="59">
        <v>-132664</v>
      </c>
      <c r="K212" s="59">
        <v>0</v>
      </c>
      <c r="L212" s="59">
        <v>138432</v>
      </c>
      <c r="M212" s="59">
        <v>5768</v>
      </c>
      <c r="N212" s="59">
        <v>9574.8799999999992</v>
      </c>
      <c r="O212" s="59">
        <v>46144</v>
      </c>
      <c r="P212" s="59">
        <v>0</v>
      </c>
      <c r="Q212" s="59">
        <v>0</v>
      </c>
      <c r="R212" s="59">
        <v>128015.53500000002</v>
      </c>
      <c r="S212" s="59">
        <v>12971.655000000001</v>
      </c>
      <c r="T212" s="59">
        <v>14647.755000000001</v>
      </c>
      <c r="U212" s="59">
        <f t="shared" si="3"/>
        <v>4410268.8250000002</v>
      </c>
    </row>
    <row r="213" spans="1:21" s="51" customFormat="1" ht="11.5" x14ac:dyDescent="0.25">
      <c r="A213" s="51">
        <f>'FY2016 RPDC '!A209</f>
        <v>208</v>
      </c>
      <c r="B213" s="51">
        <f>'FY2016 RPDC '!B209</f>
        <v>4617</v>
      </c>
      <c r="C213" s="51">
        <f>'FY2016 RPDC '!C209</f>
        <v>4617</v>
      </c>
      <c r="D213" s="56" t="str">
        <f>'FY2016 RPDC '!D209</f>
        <v>NEVADA</v>
      </c>
      <c r="E213" s="57">
        <f>'FY2016 RPDC '!E209</f>
        <v>1547.8</v>
      </c>
      <c r="F213" s="58">
        <f>'FY2016 RPDC '!F209</f>
        <v>6366</v>
      </c>
      <c r="G213" s="59">
        <f>'FY2016 RPDC '!G209</f>
        <v>9853295</v>
      </c>
      <c r="H213" s="58">
        <f>'FY2016 RPDC '!H209</f>
        <v>0</v>
      </c>
      <c r="I213" s="59">
        <f>'FY2016 RPDC '!I209</f>
        <v>9853295</v>
      </c>
      <c r="J213" s="59">
        <v>-143697.9</v>
      </c>
      <c r="K213" s="59">
        <v>-11542</v>
      </c>
      <c r="L213" s="59">
        <v>190443</v>
      </c>
      <c r="M213" s="59">
        <v>103878</v>
      </c>
      <c r="N213" s="59">
        <v>6232.68</v>
      </c>
      <c r="O213" s="59">
        <v>62499.93</v>
      </c>
      <c r="P213" s="59">
        <v>15235.44</v>
      </c>
      <c r="Q213" s="59">
        <v>117728.4</v>
      </c>
      <c r="R213" s="59">
        <v>361640.80000000005</v>
      </c>
      <c r="S213" s="59">
        <v>45543.95</v>
      </c>
      <c r="T213" s="59">
        <v>41433.824999999997</v>
      </c>
      <c r="U213" s="59">
        <f t="shared" si="3"/>
        <v>10642691.124999998</v>
      </c>
    </row>
    <row r="214" spans="1:21" s="51" customFormat="1" ht="11.5" x14ac:dyDescent="0.25">
      <c r="A214" s="51">
        <f>'FY2016 RPDC '!A210</f>
        <v>209</v>
      </c>
      <c r="B214" s="51">
        <f>'FY2016 RPDC '!B210</f>
        <v>4662</v>
      </c>
      <c r="C214" s="51">
        <f>'FY2016 RPDC '!C210</f>
        <v>4662</v>
      </c>
      <c r="D214" s="56" t="str">
        <f>'FY2016 RPDC '!D210</f>
        <v>NEW HAMPTON</v>
      </c>
      <c r="E214" s="57">
        <f>'FY2016 RPDC '!E210</f>
        <v>982.1</v>
      </c>
      <c r="F214" s="58">
        <f>'FY2016 RPDC '!F210</f>
        <v>6366</v>
      </c>
      <c r="G214" s="59">
        <f>'FY2016 RPDC '!G210</f>
        <v>6252049</v>
      </c>
      <c r="H214" s="58">
        <f>'FY2016 RPDC '!H210</f>
        <v>0</v>
      </c>
      <c r="I214" s="59">
        <f>'FY2016 RPDC '!I210</f>
        <v>6252049</v>
      </c>
      <c r="J214" s="59">
        <v>-368575.2</v>
      </c>
      <c r="K214" s="59">
        <v>-69216</v>
      </c>
      <c r="L214" s="59">
        <v>764260</v>
      </c>
      <c r="M214" s="59">
        <v>109592</v>
      </c>
      <c r="N214" s="59">
        <v>33166</v>
      </c>
      <c r="O214" s="59">
        <v>0</v>
      </c>
      <c r="P214" s="59">
        <v>92634.079999999987</v>
      </c>
      <c r="Q214" s="59">
        <v>0</v>
      </c>
      <c r="R214" s="59">
        <v>1039831.4080000001</v>
      </c>
      <c r="S214" s="59">
        <v>125201.23000000001</v>
      </c>
      <c r="T214" s="59">
        <v>140280.83299999998</v>
      </c>
      <c r="U214" s="59">
        <f t="shared" si="3"/>
        <v>8119223.3509999998</v>
      </c>
    </row>
    <row r="215" spans="1:21" s="51" customFormat="1" ht="11.5" x14ac:dyDescent="0.25">
      <c r="A215" s="51">
        <f>'FY2016 RPDC '!A211</f>
        <v>210</v>
      </c>
      <c r="B215" s="51">
        <f>'FY2016 RPDC '!B211</f>
        <v>4689</v>
      </c>
      <c r="C215" s="51">
        <f>'FY2016 RPDC '!C211</f>
        <v>4689</v>
      </c>
      <c r="D215" s="56" t="str">
        <f>'FY2016 RPDC '!D211</f>
        <v>NEW LONDON</v>
      </c>
      <c r="E215" s="57">
        <f>'FY2016 RPDC '!E211</f>
        <v>525.70000000000005</v>
      </c>
      <c r="F215" s="58">
        <f>'FY2016 RPDC '!F211</f>
        <v>6366</v>
      </c>
      <c r="G215" s="59">
        <f>'FY2016 RPDC '!G211</f>
        <v>3346606</v>
      </c>
      <c r="H215" s="58">
        <f>'FY2016 RPDC '!H211</f>
        <v>0</v>
      </c>
      <c r="I215" s="59">
        <f>'FY2016 RPDC '!I211</f>
        <v>3346606</v>
      </c>
      <c r="J215" s="59">
        <v>-281478.39999999997</v>
      </c>
      <c r="K215" s="59">
        <v>-34608</v>
      </c>
      <c r="L215" s="59">
        <v>1329524</v>
      </c>
      <c r="M215" s="59">
        <v>28840</v>
      </c>
      <c r="N215" s="59">
        <v>15862</v>
      </c>
      <c r="O215" s="59">
        <v>0</v>
      </c>
      <c r="P215" s="59">
        <v>1268.96</v>
      </c>
      <c r="Q215" s="59">
        <v>0</v>
      </c>
      <c r="R215" s="59">
        <v>538267.79200000002</v>
      </c>
      <c r="S215" s="59">
        <v>60755.254000000008</v>
      </c>
      <c r="T215" s="59">
        <v>65999.234000000011</v>
      </c>
      <c r="U215" s="59">
        <f t="shared" si="3"/>
        <v>5071036.84</v>
      </c>
    </row>
    <row r="216" spans="1:21" s="51" customFormat="1" ht="11.5" x14ac:dyDescent="0.25">
      <c r="A216" s="51">
        <f>'FY2016 RPDC '!A212</f>
        <v>211</v>
      </c>
      <c r="B216" s="51">
        <f>'FY2016 RPDC '!B212</f>
        <v>4644</v>
      </c>
      <c r="C216" s="51">
        <f>'FY2016 RPDC '!C212</f>
        <v>4644</v>
      </c>
      <c r="D216" s="60" t="str">
        <f>'FY2016 RPDC '!D212</f>
        <v>NEWELL-FONDA</v>
      </c>
      <c r="E216" s="61">
        <f>'FY2016 RPDC '!E212</f>
        <v>480.7</v>
      </c>
      <c r="F216" s="62">
        <f>'FY2016 RPDC '!F212</f>
        <v>6455</v>
      </c>
      <c r="G216" s="63">
        <f>'FY2016 RPDC '!G212</f>
        <v>3102919</v>
      </c>
      <c r="H216" s="62">
        <f>'FY2016 RPDC '!H212</f>
        <v>0</v>
      </c>
      <c r="I216" s="63">
        <f>'FY2016 RPDC '!I212</f>
        <v>3102919</v>
      </c>
      <c r="J216" s="63">
        <v>-109592</v>
      </c>
      <c r="K216" s="63">
        <v>-23072</v>
      </c>
      <c r="L216" s="63">
        <v>203033.60000000001</v>
      </c>
      <c r="M216" s="63">
        <v>5768</v>
      </c>
      <c r="N216" s="63">
        <v>7613.76</v>
      </c>
      <c r="O216" s="63">
        <v>57680</v>
      </c>
      <c r="P216" s="63">
        <v>12689.6</v>
      </c>
      <c r="Q216" s="63">
        <v>76137.599999999991</v>
      </c>
      <c r="R216" s="63">
        <v>168674.8</v>
      </c>
      <c r="S216" s="63">
        <v>16514.399999999998</v>
      </c>
      <c r="T216" s="63">
        <v>20580</v>
      </c>
      <c r="U216" s="63">
        <f t="shared" si="3"/>
        <v>3538946.76</v>
      </c>
    </row>
    <row r="217" spans="1:21" s="51" customFormat="1" ht="11.5" x14ac:dyDescent="0.25">
      <c r="A217" s="51">
        <f>'FY2016 RPDC '!A213</f>
        <v>212</v>
      </c>
      <c r="B217" s="51">
        <f>'FY2016 RPDC '!B213</f>
        <v>4725</v>
      </c>
      <c r="C217" s="51">
        <f>'FY2016 RPDC '!C213</f>
        <v>4725</v>
      </c>
      <c r="D217" s="56" t="str">
        <f>'FY2016 RPDC '!D213</f>
        <v>NEWTON</v>
      </c>
      <c r="E217" s="57">
        <f>'FY2016 RPDC '!E213</f>
        <v>3002.7</v>
      </c>
      <c r="F217" s="58">
        <f>'FY2016 RPDC '!F213</f>
        <v>6366</v>
      </c>
      <c r="G217" s="59">
        <f>'FY2016 RPDC '!G213</f>
        <v>19115188</v>
      </c>
      <c r="H217" s="58">
        <f>'FY2016 RPDC '!H213</f>
        <v>0</v>
      </c>
      <c r="I217" s="59">
        <f>'FY2016 RPDC '!I213</f>
        <v>19115188</v>
      </c>
      <c r="J217" s="59">
        <v>-1159368</v>
      </c>
      <c r="K217" s="59">
        <v>-57680</v>
      </c>
      <c r="L217" s="59">
        <v>446443.2</v>
      </c>
      <c r="M217" s="59">
        <v>34608</v>
      </c>
      <c r="N217" s="59">
        <v>131222</v>
      </c>
      <c r="O217" s="59">
        <v>0</v>
      </c>
      <c r="P217" s="59">
        <v>315971.03999999998</v>
      </c>
      <c r="Q217" s="59">
        <v>671395.20000000007</v>
      </c>
      <c r="R217" s="59">
        <v>2655083.3509999998</v>
      </c>
      <c r="S217" s="59">
        <v>288356.65599999996</v>
      </c>
      <c r="T217" s="59">
        <v>360719.71499999997</v>
      </c>
      <c r="U217" s="59">
        <f t="shared" si="3"/>
        <v>22801939.161999997</v>
      </c>
    </row>
    <row r="218" spans="1:21" s="51" customFormat="1" ht="11.5" x14ac:dyDescent="0.25">
      <c r="A218" s="51">
        <f>'FY2016 RPDC '!A214</f>
        <v>213</v>
      </c>
      <c r="B218" s="51">
        <f>'FY2016 RPDC '!B214</f>
        <v>2673</v>
      </c>
      <c r="C218" s="51">
        <f>'FY2016 RPDC '!C214</f>
        <v>2673</v>
      </c>
      <c r="D218" s="56" t="str">
        <f>'FY2016 RPDC '!D214</f>
        <v>NODAWAY VALLEY</v>
      </c>
      <c r="E218" s="57">
        <f>'FY2016 RPDC '!E214</f>
        <v>677.3</v>
      </c>
      <c r="F218" s="58">
        <f>'FY2016 RPDC '!F214</f>
        <v>6403</v>
      </c>
      <c r="G218" s="59">
        <f>'FY2016 RPDC '!G214</f>
        <v>4336752</v>
      </c>
      <c r="H218" s="58">
        <f>'FY2016 RPDC '!H214</f>
        <v>0</v>
      </c>
      <c r="I218" s="59">
        <f>'FY2016 RPDC '!I214</f>
        <v>4336752</v>
      </c>
      <c r="J218" s="59">
        <v>-270480</v>
      </c>
      <c r="K218" s="59">
        <v>-41160</v>
      </c>
      <c r="L218" s="59">
        <v>152880</v>
      </c>
      <c r="M218" s="59">
        <v>17640</v>
      </c>
      <c r="N218" s="59">
        <v>4116</v>
      </c>
      <c r="O218" s="59">
        <v>0</v>
      </c>
      <c r="P218" s="59">
        <v>2587.1999999999998</v>
      </c>
      <c r="Q218" s="59">
        <v>0</v>
      </c>
      <c r="R218" s="59">
        <v>344335.95300000004</v>
      </c>
      <c r="S218" s="59">
        <v>39124.722000000002</v>
      </c>
      <c r="T218" s="59">
        <v>32959.485000000001</v>
      </c>
      <c r="U218" s="59">
        <f t="shared" si="3"/>
        <v>4618755.3600000003</v>
      </c>
    </row>
    <row r="219" spans="1:21" s="51" customFormat="1" ht="11.5" x14ac:dyDescent="0.25">
      <c r="A219" s="51">
        <f>'FY2016 RPDC '!A215</f>
        <v>214</v>
      </c>
      <c r="B219" s="51">
        <f>'FY2016 RPDC '!B215</f>
        <v>153</v>
      </c>
      <c r="C219" s="51">
        <f>'FY2016 RPDC '!C215</f>
        <v>153</v>
      </c>
      <c r="D219" s="56" t="str">
        <f>'FY2016 RPDC '!D215</f>
        <v>NORTH BUTLER</v>
      </c>
      <c r="E219" s="57">
        <f>'FY2016 RPDC '!E215</f>
        <v>634.1</v>
      </c>
      <c r="F219" s="58">
        <f>'FY2016 RPDC '!F215</f>
        <v>6453</v>
      </c>
      <c r="G219" s="59">
        <f>'FY2016 RPDC '!G215</f>
        <v>4091847</v>
      </c>
      <c r="H219" s="58">
        <f>'FY2016 RPDC '!H215</f>
        <v>0</v>
      </c>
      <c r="I219" s="59">
        <f>'FY2016 RPDC '!I215</f>
        <v>4091847</v>
      </c>
      <c r="J219" s="59">
        <v>-435484</v>
      </c>
      <c r="K219" s="59">
        <v>-57680</v>
      </c>
      <c r="L219" s="59">
        <v>437791.2</v>
      </c>
      <c r="M219" s="59">
        <v>28840</v>
      </c>
      <c r="N219" s="59">
        <v>59929.520000000004</v>
      </c>
      <c r="O219" s="59">
        <v>0</v>
      </c>
      <c r="P219" s="59">
        <v>32992.959999999999</v>
      </c>
      <c r="Q219" s="59">
        <v>314932.8</v>
      </c>
      <c r="R219" s="59">
        <v>738983.63399999996</v>
      </c>
      <c r="S219" s="59">
        <v>90573.894</v>
      </c>
      <c r="T219" s="59">
        <v>102228.51299999999</v>
      </c>
      <c r="U219" s="59">
        <f t="shared" si="3"/>
        <v>5404955.5210000006</v>
      </c>
    </row>
    <row r="220" spans="1:21" s="51" customFormat="1" ht="11.5" x14ac:dyDescent="0.25">
      <c r="A220" s="51">
        <f>'FY2016 RPDC '!A216</f>
        <v>215</v>
      </c>
      <c r="B220" s="51">
        <f>'FY2016 RPDC '!B216</f>
        <v>3691</v>
      </c>
      <c r="C220" s="51">
        <f>'FY2016 RPDC '!C216</f>
        <v>3691</v>
      </c>
      <c r="D220" s="56" t="str">
        <f>'FY2016 RPDC '!D216</f>
        <v>NORTH CEDAR</v>
      </c>
      <c r="E220" s="57">
        <f>'FY2016 RPDC '!E216</f>
        <v>859.8</v>
      </c>
      <c r="F220" s="58">
        <f>'FY2016 RPDC '!F216</f>
        <v>6407</v>
      </c>
      <c r="G220" s="59">
        <f>'FY2016 RPDC '!G216</f>
        <v>5508739</v>
      </c>
      <c r="H220" s="58">
        <f>'FY2016 RPDC '!H216</f>
        <v>0</v>
      </c>
      <c r="I220" s="59">
        <f>'FY2016 RPDC '!I216</f>
        <v>5508739</v>
      </c>
      <c r="J220" s="59">
        <v>-233604</v>
      </c>
      <c r="K220" s="59">
        <v>-17304</v>
      </c>
      <c r="L220" s="59">
        <v>207648</v>
      </c>
      <c r="M220" s="59">
        <v>17304</v>
      </c>
      <c r="N220" s="59">
        <v>17188.64</v>
      </c>
      <c r="O220" s="59">
        <v>0</v>
      </c>
      <c r="P220" s="59">
        <v>26648.16</v>
      </c>
      <c r="Q220" s="59">
        <v>0</v>
      </c>
      <c r="R220" s="59">
        <v>549269.06800000009</v>
      </c>
      <c r="S220" s="59">
        <v>60678.633000000002</v>
      </c>
      <c r="T220" s="59">
        <v>46873.615000000005</v>
      </c>
      <c r="U220" s="59">
        <f t="shared" si="3"/>
        <v>6183441.1160000004</v>
      </c>
    </row>
    <row r="221" spans="1:21" s="51" customFormat="1" ht="11.5" x14ac:dyDescent="0.25">
      <c r="A221" s="51">
        <f>'FY2016 RPDC '!A217</f>
        <v>216</v>
      </c>
      <c r="B221" s="51">
        <f>'FY2016 RPDC '!B217</f>
        <v>4774</v>
      </c>
      <c r="C221" s="51">
        <f>'FY2016 RPDC '!C217</f>
        <v>4774</v>
      </c>
      <c r="D221" s="60" t="str">
        <f>'FY2016 RPDC '!D217</f>
        <v>NORTH FAYETTE</v>
      </c>
      <c r="E221" s="61">
        <f>'FY2016 RPDC '!E217</f>
        <v>833</v>
      </c>
      <c r="F221" s="62">
        <f>'FY2016 RPDC '!F217</f>
        <v>6488</v>
      </c>
      <c r="G221" s="63">
        <f>'FY2016 RPDC '!G217</f>
        <v>5404504</v>
      </c>
      <c r="H221" s="62">
        <f>'FY2016 RPDC '!H217</f>
        <v>0</v>
      </c>
      <c r="I221" s="63">
        <f>'FY2016 RPDC '!I217</f>
        <v>5404504</v>
      </c>
      <c r="J221" s="63">
        <v>-339158.39999999997</v>
      </c>
      <c r="K221" s="63">
        <v>-40376</v>
      </c>
      <c r="L221" s="63">
        <v>271672.8</v>
      </c>
      <c r="M221" s="63">
        <v>5768</v>
      </c>
      <c r="N221" s="63">
        <v>17765.439999999999</v>
      </c>
      <c r="O221" s="63">
        <v>0</v>
      </c>
      <c r="P221" s="63">
        <v>0</v>
      </c>
      <c r="Q221" s="63">
        <v>0</v>
      </c>
      <c r="R221" s="63">
        <v>286299.97500000003</v>
      </c>
      <c r="S221" s="63">
        <v>29768.7</v>
      </c>
      <c r="T221" s="63">
        <v>33923.5</v>
      </c>
      <c r="U221" s="63">
        <f t="shared" si="3"/>
        <v>5670168.0149999997</v>
      </c>
    </row>
    <row r="222" spans="1:21" s="51" customFormat="1" ht="11.5" x14ac:dyDescent="0.25">
      <c r="A222" s="51">
        <f>'FY2016 RPDC '!A218</f>
        <v>217</v>
      </c>
      <c r="B222" s="51">
        <f>'FY2016 RPDC '!B218</f>
        <v>873</v>
      </c>
      <c r="C222" s="51">
        <f>'FY2016 RPDC '!C218</f>
        <v>873</v>
      </c>
      <c r="D222" s="56" t="str">
        <f>'FY2016 RPDC '!D218</f>
        <v>NORTH IOWA</v>
      </c>
      <c r="E222" s="57">
        <f>'FY2016 RPDC '!E218</f>
        <v>462.6</v>
      </c>
      <c r="F222" s="58">
        <f>'FY2016 RPDC '!F218</f>
        <v>6475</v>
      </c>
      <c r="G222" s="59">
        <f>'FY2016 RPDC '!G218</f>
        <v>2995335</v>
      </c>
      <c r="H222" s="58">
        <f>'FY2016 RPDC '!H218</f>
        <v>0</v>
      </c>
      <c r="I222" s="59">
        <f>'FY2016 RPDC '!I218</f>
        <v>2995335</v>
      </c>
      <c r="J222" s="59">
        <v>-158139</v>
      </c>
      <c r="K222" s="59">
        <v>-17571</v>
      </c>
      <c r="L222" s="59">
        <v>81998</v>
      </c>
      <c r="M222" s="59">
        <v>0</v>
      </c>
      <c r="N222" s="59">
        <v>40940.43</v>
      </c>
      <c r="O222" s="59">
        <v>0</v>
      </c>
      <c r="P222" s="59">
        <v>34790.58</v>
      </c>
      <c r="Q222" s="59">
        <v>0</v>
      </c>
      <c r="R222" s="59">
        <v>216562.101</v>
      </c>
      <c r="S222" s="59">
        <v>22907.453999999998</v>
      </c>
      <c r="T222" s="59">
        <v>28025.985000000001</v>
      </c>
      <c r="U222" s="59">
        <f t="shared" si="3"/>
        <v>3244849.55</v>
      </c>
    </row>
    <row r="223" spans="1:21" s="51" customFormat="1" ht="11.5" x14ac:dyDescent="0.25">
      <c r="A223" s="51">
        <f>'FY2016 RPDC '!A219</f>
        <v>218</v>
      </c>
      <c r="B223" s="51">
        <f>'FY2016 RPDC '!B219</f>
        <v>4778</v>
      </c>
      <c r="C223" s="51">
        <f>'FY2016 RPDC '!C219</f>
        <v>4778</v>
      </c>
      <c r="D223" s="56" t="str">
        <f>'FY2016 RPDC '!D219</f>
        <v>NORTH KOSSUTH</v>
      </c>
      <c r="E223" s="57">
        <f>'FY2016 RPDC '!E219</f>
        <v>287.8</v>
      </c>
      <c r="F223" s="58">
        <f>'FY2016 RPDC '!F219</f>
        <v>6403</v>
      </c>
      <c r="G223" s="59">
        <f>'FY2016 RPDC '!G219</f>
        <v>1842783</v>
      </c>
      <c r="H223" s="58">
        <f>'FY2016 RPDC '!H219</f>
        <v>29311</v>
      </c>
      <c r="I223" s="59">
        <f>'FY2016 RPDC '!I219</f>
        <v>1872094</v>
      </c>
      <c r="J223" s="59">
        <v>-530656</v>
      </c>
      <c r="K223" s="59">
        <v>-109592</v>
      </c>
      <c r="L223" s="59">
        <v>161504</v>
      </c>
      <c r="M223" s="59">
        <v>28840</v>
      </c>
      <c r="N223" s="59">
        <v>116859.68000000001</v>
      </c>
      <c r="O223" s="59">
        <v>0</v>
      </c>
      <c r="P223" s="59">
        <v>13958.56</v>
      </c>
      <c r="Q223" s="59">
        <v>0</v>
      </c>
      <c r="R223" s="59">
        <v>1588806.6880000001</v>
      </c>
      <c r="S223" s="59">
        <v>176200.09599999999</v>
      </c>
      <c r="T223" s="59">
        <v>208774.08</v>
      </c>
      <c r="U223" s="59">
        <f t="shared" si="3"/>
        <v>3526789.1040000003</v>
      </c>
    </row>
    <row r="224" spans="1:21" s="51" customFormat="1" ht="11.5" x14ac:dyDescent="0.25">
      <c r="A224" s="51">
        <f>'FY2016 RPDC '!A220</f>
        <v>219</v>
      </c>
      <c r="B224" s="51">
        <f>'FY2016 RPDC '!B220</f>
        <v>4777</v>
      </c>
      <c r="C224" s="51">
        <f>'FY2016 RPDC '!C220</f>
        <v>4777</v>
      </c>
      <c r="D224" s="56" t="str">
        <f>'FY2016 RPDC '!D220</f>
        <v>NORTH LINN</v>
      </c>
      <c r="E224" s="57">
        <f>'FY2016 RPDC '!E220</f>
        <v>698.2</v>
      </c>
      <c r="F224" s="58">
        <f>'FY2016 RPDC '!F220</f>
        <v>6415</v>
      </c>
      <c r="G224" s="59">
        <f>'FY2016 RPDC '!G220</f>
        <v>4478953</v>
      </c>
      <c r="H224" s="58">
        <f>'FY2016 RPDC '!H220</f>
        <v>0</v>
      </c>
      <c r="I224" s="59">
        <f>'FY2016 RPDC '!I220</f>
        <v>4478953</v>
      </c>
      <c r="J224" s="59">
        <v>-142440</v>
      </c>
      <c r="K224" s="59">
        <v>-338295</v>
      </c>
      <c r="L224" s="59">
        <v>197042.00000000003</v>
      </c>
      <c r="M224" s="59">
        <v>629110</v>
      </c>
      <c r="N224" s="59">
        <v>65937.849999999991</v>
      </c>
      <c r="O224" s="59">
        <v>0</v>
      </c>
      <c r="P224" s="59">
        <v>0</v>
      </c>
      <c r="Q224" s="59">
        <v>67659</v>
      </c>
      <c r="R224" s="59">
        <v>141157.69999999998</v>
      </c>
      <c r="S224" s="59">
        <v>17026.788</v>
      </c>
      <c r="T224" s="59">
        <v>16018.443999999998</v>
      </c>
      <c r="U224" s="59">
        <f t="shared" si="3"/>
        <v>5132169.7819999997</v>
      </c>
    </row>
    <row r="225" spans="1:21" s="51" customFormat="1" ht="11.5" x14ac:dyDescent="0.25">
      <c r="A225" s="51">
        <f>'FY2016 RPDC '!A221</f>
        <v>220</v>
      </c>
      <c r="B225" s="51">
        <f>'FY2016 RPDC '!B221</f>
        <v>4776</v>
      </c>
      <c r="C225" s="51">
        <f>'FY2016 RPDC '!C221</f>
        <v>4776</v>
      </c>
      <c r="D225" s="56" t="str">
        <f>'FY2016 RPDC '!D221</f>
        <v>NORTH MAHASKA</v>
      </c>
      <c r="E225" s="57">
        <f>'FY2016 RPDC '!E221</f>
        <v>492.6</v>
      </c>
      <c r="F225" s="58">
        <f>'FY2016 RPDC '!F221</f>
        <v>6533</v>
      </c>
      <c r="G225" s="59">
        <f>'FY2016 RPDC '!G221</f>
        <v>3218156</v>
      </c>
      <c r="H225" s="58">
        <f>'FY2016 RPDC '!H221</f>
        <v>182105</v>
      </c>
      <c r="I225" s="59">
        <f>'FY2016 RPDC '!I221</f>
        <v>3400261</v>
      </c>
      <c r="J225" s="59">
        <v>-121905</v>
      </c>
      <c r="K225" s="59">
        <v>-11610</v>
      </c>
      <c r="L225" s="59">
        <v>139320</v>
      </c>
      <c r="M225" s="59">
        <v>0</v>
      </c>
      <c r="N225" s="59">
        <v>19214.55</v>
      </c>
      <c r="O225" s="59">
        <v>0</v>
      </c>
      <c r="P225" s="59">
        <v>7662.6</v>
      </c>
      <c r="Q225" s="59">
        <v>94041</v>
      </c>
      <c r="R225" s="59">
        <v>380712.06</v>
      </c>
      <c r="S225" s="59">
        <v>43669.62</v>
      </c>
      <c r="T225" s="59">
        <v>42254.73</v>
      </c>
      <c r="U225" s="59">
        <f t="shared" si="3"/>
        <v>3993620.56</v>
      </c>
    </row>
    <row r="226" spans="1:21" s="51" customFormat="1" ht="11.5" x14ac:dyDescent="0.25">
      <c r="A226" s="51">
        <f>'FY2016 RPDC '!A222</f>
        <v>221</v>
      </c>
      <c r="B226" s="51">
        <f>'FY2016 RPDC '!B222</f>
        <v>4779</v>
      </c>
      <c r="C226" s="51">
        <f>'FY2016 RPDC '!C222</f>
        <v>4779</v>
      </c>
      <c r="D226" s="60" t="str">
        <f>'FY2016 RPDC '!D222</f>
        <v>NORTH POLK</v>
      </c>
      <c r="E226" s="61">
        <f>'FY2016 RPDC '!E222</f>
        <v>1415.6</v>
      </c>
      <c r="F226" s="62">
        <f>'FY2016 RPDC '!F222</f>
        <v>6366</v>
      </c>
      <c r="G226" s="63">
        <f>'FY2016 RPDC '!G222</f>
        <v>9011710</v>
      </c>
      <c r="H226" s="62">
        <f>'FY2016 RPDC '!H222</f>
        <v>0</v>
      </c>
      <c r="I226" s="63">
        <f>'FY2016 RPDC '!I222</f>
        <v>9011710</v>
      </c>
      <c r="J226" s="63">
        <v>-319825</v>
      </c>
      <c r="K226" s="63">
        <v>-785025</v>
      </c>
      <c r="L226" s="63">
        <v>203525</v>
      </c>
      <c r="M226" s="63">
        <v>936215</v>
      </c>
      <c r="N226" s="63">
        <v>106705.25000000001</v>
      </c>
      <c r="O226" s="63">
        <v>0</v>
      </c>
      <c r="P226" s="63">
        <v>0</v>
      </c>
      <c r="Q226" s="63">
        <v>0</v>
      </c>
      <c r="R226" s="63">
        <v>224031.35999999999</v>
      </c>
      <c r="S226" s="63">
        <v>25623.84</v>
      </c>
      <c r="T226" s="63">
        <v>21707.68</v>
      </c>
      <c r="U226" s="63">
        <f t="shared" si="3"/>
        <v>9424668.129999999</v>
      </c>
    </row>
    <row r="227" spans="1:21" s="51" customFormat="1" ht="11.5" x14ac:dyDescent="0.25">
      <c r="A227" s="51">
        <f>'FY2016 RPDC '!A223</f>
        <v>222</v>
      </c>
      <c r="B227" s="51">
        <f>'FY2016 RPDC '!B223</f>
        <v>4784</v>
      </c>
      <c r="C227" s="51">
        <f>'FY2016 RPDC '!C223</f>
        <v>4784</v>
      </c>
      <c r="D227" s="56" t="str">
        <f>'FY2016 RPDC '!D223</f>
        <v>NORTH SCOTT</v>
      </c>
      <c r="E227" s="57">
        <f>'FY2016 RPDC '!E223</f>
        <v>2948.9</v>
      </c>
      <c r="F227" s="58">
        <f>'FY2016 RPDC '!F223</f>
        <v>6366</v>
      </c>
      <c r="G227" s="59">
        <f>'FY2016 RPDC '!G223</f>
        <v>18772697</v>
      </c>
      <c r="H227" s="58">
        <f>'FY2016 RPDC '!H223</f>
        <v>0</v>
      </c>
      <c r="I227" s="59">
        <f>'FY2016 RPDC '!I223</f>
        <v>18772697</v>
      </c>
      <c r="J227" s="59">
        <v>-483308.79999999999</v>
      </c>
      <c r="K227" s="59">
        <v>-46472</v>
      </c>
      <c r="L227" s="59">
        <v>133607</v>
      </c>
      <c r="M227" s="59">
        <v>17427</v>
      </c>
      <c r="N227" s="59">
        <v>77085.429999999993</v>
      </c>
      <c r="O227" s="59">
        <v>0</v>
      </c>
      <c r="P227" s="59">
        <v>0</v>
      </c>
      <c r="Q227" s="59">
        <v>0</v>
      </c>
      <c r="R227" s="59">
        <v>471386.527</v>
      </c>
      <c r="S227" s="59">
        <v>49992.801000000007</v>
      </c>
      <c r="T227" s="59">
        <v>47765.822999999997</v>
      </c>
      <c r="U227" s="59">
        <f t="shared" si="3"/>
        <v>19040180.780999996</v>
      </c>
    </row>
    <row r="228" spans="1:21" s="51" customFormat="1" ht="11.5" x14ac:dyDescent="0.25">
      <c r="A228" s="51">
        <f>'FY2016 RPDC '!A224</f>
        <v>223</v>
      </c>
      <c r="B228" s="51">
        <f>'FY2016 RPDC '!B224</f>
        <v>4785</v>
      </c>
      <c r="C228" s="51">
        <f>'FY2016 RPDC '!C224</f>
        <v>4785</v>
      </c>
      <c r="D228" s="56" t="str">
        <f>'FY2016 RPDC '!D224</f>
        <v>NORTH TAMA</v>
      </c>
      <c r="E228" s="57">
        <f>'FY2016 RPDC '!E224</f>
        <v>491.9</v>
      </c>
      <c r="F228" s="58">
        <f>'FY2016 RPDC '!F224</f>
        <v>6366</v>
      </c>
      <c r="G228" s="59">
        <f>'FY2016 RPDC '!G224</f>
        <v>3131435</v>
      </c>
      <c r="H228" s="58">
        <f>'FY2016 RPDC '!H224</f>
        <v>103715</v>
      </c>
      <c r="I228" s="59">
        <f>'FY2016 RPDC '!I224</f>
        <v>3235150</v>
      </c>
      <c r="J228" s="59">
        <v>-306128</v>
      </c>
      <c r="K228" s="59">
        <v>-947264</v>
      </c>
      <c r="L228" s="59">
        <v>138624</v>
      </c>
      <c r="M228" s="59">
        <v>779760</v>
      </c>
      <c r="N228" s="59">
        <v>127360.8</v>
      </c>
      <c r="O228" s="59">
        <v>0</v>
      </c>
      <c r="P228" s="59">
        <v>0</v>
      </c>
      <c r="Q228" s="59">
        <v>0</v>
      </c>
      <c r="R228" s="59">
        <v>265829.02500000002</v>
      </c>
      <c r="S228" s="59">
        <v>29288.007000000001</v>
      </c>
      <c r="T228" s="59">
        <v>26959.947000000004</v>
      </c>
      <c r="U228" s="59">
        <f t="shared" si="3"/>
        <v>3349579.7790000001</v>
      </c>
    </row>
    <row r="229" spans="1:21" s="51" customFormat="1" ht="11.5" x14ac:dyDescent="0.25">
      <c r="A229" s="51">
        <f>'FY2016 RPDC '!A225</f>
        <v>18</v>
      </c>
      <c r="B229" s="51">
        <f>'FY2016 RPDC '!B225</f>
        <v>333</v>
      </c>
      <c r="C229" s="51">
        <f>'FY2016 RPDC '!C225</f>
        <v>333</v>
      </c>
      <c r="D229" s="56" t="str">
        <f>'FY2016 RPDC '!D225</f>
        <v>NORTH UNION</v>
      </c>
      <c r="E229" s="57">
        <f>'FY2016 RPDC '!E225</f>
        <v>435</v>
      </c>
      <c r="F229" s="58">
        <f>'FY2016 RPDC '!F225</f>
        <v>6436</v>
      </c>
      <c r="G229" s="59">
        <f>'FY2016 RPDC '!G225</f>
        <v>2799660</v>
      </c>
      <c r="H229" s="58">
        <f>'FY2016 RPDC '!H225</f>
        <v>0</v>
      </c>
      <c r="I229" s="59">
        <f>'FY2016 RPDC '!I225</f>
        <v>2799660</v>
      </c>
      <c r="J229" s="59">
        <v>-359290</v>
      </c>
      <c r="K229" s="59">
        <v>-41230</v>
      </c>
      <c r="L229" s="59">
        <v>114265.99999999999</v>
      </c>
      <c r="M229" s="59">
        <v>11780</v>
      </c>
      <c r="N229" s="59">
        <v>17611.100000000002</v>
      </c>
      <c r="O229" s="59">
        <v>0</v>
      </c>
      <c r="P229" s="59">
        <v>12958.000000000002</v>
      </c>
      <c r="Q229" s="59">
        <v>141360</v>
      </c>
      <c r="R229" s="59">
        <v>458265.34</v>
      </c>
      <c r="S229" s="59">
        <v>49940.682000000001</v>
      </c>
      <c r="T229" s="59">
        <v>47566.438000000002</v>
      </c>
      <c r="U229" s="59">
        <f t="shared" si="3"/>
        <v>3252887.56</v>
      </c>
    </row>
    <row r="230" spans="1:21" s="51" customFormat="1" ht="11.5" x14ac:dyDescent="0.25">
      <c r="A230" s="51">
        <f>'FY2016 RPDC '!A226</f>
        <v>224</v>
      </c>
      <c r="B230" s="51">
        <f>'FY2016 RPDC '!B226</f>
        <v>4787</v>
      </c>
      <c r="C230" s="51">
        <f>'FY2016 RPDC '!C226</f>
        <v>4787</v>
      </c>
      <c r="D230" s="56" t="str">
        <f>'FY2016 RPDC '!D226</f>
        <v>NORTH WINNESHIEK</v>
      </c>
      <c r="E230" s="57">
        <f>'FY2016 RPDC '!E226</f>
        <v>292.60000000000002</v>
      </c>
      <c r="F230" s="58">
        <f>'FY2016 RPDC '!F226</f>
        <v>6473</v>
      </c>
      <c r="G230" s="59">
        <f>'FY2016 RPDC '!G226</f>
        <v>1894000</v>
      </c>
      <c r="H230" s="58">
        <f>'FY2016 RPDC '!H226</f>
        <v>0</v>
      </c>
      <c r="I230" s="59">
        <f>'FY2016 RPDC '!I226</f>
        <v>1894000</v>
      </c>
      <c r="J230" s="59">
        <v>-270342</v>
      </c>
      <c r="K230" s="59">
        <v>-41139</v>
      </c>
      <c r="L230" s="59">
        <v>98733.6</v>
      </c>
      <c r="M230" s="59">
        <v>0</v>
      </c>
      <c r="N230" s="59">
        <v>45840.6</v>
      </c>
      <c r="O230" s="59">
        <v>0</v>
      </c>
      <c r="P230" s="59">
        <v>9050.58</v>
      </c>
      <c r="Q230" s="59">
        <v>0</v>
      </c>
      <c r="R230" s="59">
        <v>288587.348</v>
      </c>
      <c r="S230" s="59">
        <v>31249.412</v>
      </c>
      <c r="T230" s="59">
        <v>28879.251</v>
      </c>
      <c r="U230" s="59">
        <f t="shared" si="3"/>
        <v>2084859.7910000002</v>
      </c>
    </row>
    <row r="231" spans="1:21" s="51" customFormat="1" ht="11.5" x14ac:dyDescent="0.25">
      <c r="A231" s="51">
        <f>'FY2016 RPDC '!A227</f>
        <v>225</v>
      </c>
      <c r="B231" s="51">
        <f>'FY2016 RPDC '!B227</f>
        <v>4773</v>
      </c>
      <c r="C231" s="51">
        <f>'FY2016 RPDC '!C227</f>
        <v>4773</v>
      </c>
      <c r="D231" s="60" t="str">
        <f>'FY2016 RPDC '!D227</f>
        <v>NORTHEAST</v>
      </c>
      <c r="E231" s="61">
        <f>'FY2016 RPDC '!E227</f>
        <v>544.1</v>
      </c>
      <c r="F231" s="62">
        <f>'FY2016 RPDC '!F227</f>
        <v>6486</v>
      </c>
      <c r="G231" s="63">
        <f>'FY2016 RPDC '!G227</f>
        <v>3529033</v>
      </c>
      <c r="H231" s="62">
        <f>'FY2016 RPDC '!H227</f>
        <v>0</v>
      </c>
      <c r="I231" s="63">
        <f>'FY2016 RPDC '!I227</f>
        <v>3529033</v>
      </c>
      <c r="J231" s="63">
        <v>-348300</v>
      </c>
      <c r="K231" s="63">
        <v>-423765</v>
      </c>
      <c r="L231" s="63">
        <v>75465</v>
      </c>
      <c r="M231" s="63">
        <v>232200</v>
      </c>
      <c r="N231" s="63">
        <v>27689.85</v>
      </c>
      <c r="O231" s="63">
        <v>0</v>
      </c>
      <c r="P231" s="63">
        <v>0</v>
      </c>
      <c r="Q231" s="63">
        <v>0</v>
      </c>
      <c r="R231" s="63">
        <v>170649.31700000001</v>
      </c>
      <c r="S231" s="63">
        <v>19049.75</v>
      </c>
      <c r="T231" s="63">
        <v>16396.037</v>
      </c>
      <c r="U231" s="63">
        <f t="shared" si="3"/>
        <v>3298417.9539999999</v>
      </c>
    </row>
    <row r="232" spans="1:21" s="51" customFormat="1" ht="11.5" x14ac:dyDescent="0.25">
      <c r="A232" s="51">
        <f>'FY2016 RPDC '!A228</f>
        <v>226</v>
      </c>
      <c r="B232" s="51">
        <f>'FY2016 RPDC '!B228</f>
        <v>4775</v>
      </c>
      <c r="C232" s="51">
        <f>'FY2016 RPDC '!C228</f>
        <v>4775</v>
      </c>
      <c r="D232" s="56" t="str">
        <f>'FY2016 RPDC '!D228</f>
        <v>NORTHEAST HAMILTON</v>
      </c>
      <c r="E232" s="57">
        <f>'FY2016 RPDC '!E228</f>
        <v>212</v>
      </c>
      <c r="F232" s="58">
        <f>'FY2016 RPDC '!F228</f>
        <v>6536</v>
      </c>
      <c r="G232" s="59">
        <f>'FY2016 RPDC '!G228</f>
        <v>1385632</v>
      </c>
      <c r="H232" s="58">
        <f>'FY2016 RPDC '!H228</f>
        <v>75767</v>
      </c>
      <c r="I232" s="59">
        <f>'FY2016 RPDC '!I228</f>
        <v>1461399</v>
      </c>
      <c r="J232" s="59">
        <v>-440928.6</v>
      </c>
      <c r="K232" s="59">
        <v>-75621</v>
      </c>
      <c r="L232" s="59">
        <v>250131</v>
      </c>
      <c r="M232" s="59">
        <v>11634</v>
      </c>
      <c r="N232" s="59">
        <v>4769.9399999999996</v>
      </c>
      <c r="O232" s="59">
        <v>0</v>
      </c>
      <c r="P232" s="59">
        <v>0</v>
      </c>
      <c r="Q232" s="59">
        <v>174510</v>
      </c>
      <c r="R232" s="59">
        <v>373358.25</v>
      </c>
      <c r="S232" s="59">
        <v>38380.050000000003</v>
      </c>
      <c r="T232" s="59">
        <v>37576.799999999996</v>
      </c>
      <c r="U232" s="59">
        <f t="shared" si="3"/>
        <v>1835209.44</v>
      </c>
    </row>
    <row r="233" spans="1:21" s="51" customFormat="1" ht="11.5" x14ac:dyDescent="0.25">
      <c r="A233" s="51">
        <f>'FY2016 RPDC '!A229</f>
        <v>227</v>
      </c>
      <c r="B233" s="51">
        <f>'FY2016 RPDC '!B229</f>
        <v>4788</v>
      </c>
      <c r="C233" s="51">
        <f>'FY2016 RPDC '!C229</f>
        <v>4788</v>
      </c>
      <c r="D233" s="56" t="str">
        <f>'FY2016 RPDC '!D229</f>
        <v>NORTHWOOD-KENSETT</v>
      </c>
      <c r="E233" s="57">
        <f>'FY2016 RPDC '!E229</f>
        <v>519.29999999999995</v>
      </c>
      <c r="F233" s="58">
        <f>'FY2016 RPDC '!F229</f>
        <v>6492</v>
      </c>
      <c r="G233" s="59">
        <f>'FY2016 RPDC '!G229</f>
        <v>3371296</v>
      </c>
      <c r="H233" s="58">
        <f>'FY2016 RPDC '!H229</f>
        <v>0</v>
      </c>
      <c r="I233" s="59">
        <f>'FY2016 RPDC '!I229</f>
        <v>3371296</v>
      </c>
      <c r="J233" s="59">
        <v>-142440</v>
      </c>
      <c r="K233" s="59">
        <v>0</v>
      </c>
      <c r="L233" s="59">
        <v>231465</v>
      </c>
      <c r="M233" s="59">
        <v>0</v>
      </c>
      <c r="N233" s="59">
        <v>11632.6</v>
      </c>
      <c r="O233" s="59">
        <v>0</v>
      </c>
      <c r="P233" s="59">
        <v>0</v>
      </c>
      <c r="Q233" s="59">
        <v>124635</v>
      </c>
      <c r="R233" s="59">
        <v>283099.05000000005</v>
      </c>
      <c r="S233" s="59">
        <v>30138.085000000003</v>
      </c>
      <c r="T233" s="59">
        <v>35697.903000000006</v>
      </c>
      <c r="U233" s="59">
        <f t="shared" si="3"/>
        <v>3945523.6380000003</v>
      </c>
    </row>
    <row r="234" spans="1:21" s="51" customFormat="1" ht="11.5" x14ac:dyDescent="0.25">
      <c r="A234" s="51">
        <f>'FY2016 RPDC '!A230</f>
        <v>228</v>
      </c>
      <c r="B234" s="51">
        <f>'FY2016 RPDC '!B230</f>
        <v>4797</v>
      </c>
      <c r="C234" s="51">
        <f>'FY2016 RPDC '!C230</f>
        <v>4797</v>
      </c>
      <c r="D234" s="56" t="str">
        <f>'FY2016 RPDC '!D230</f>
        <v>NORWALK</v>
      </c>
      <c r="E234" s="57">
        <f>'FY2016 RPDC '!E230</f>
        <v>2516.6</v>
      </c>
      <c r="F234" s="58">
        <f>'FY2016 RPDC '!F230</f>
        <v>6366</v>
      </c>
      <c r="G234" s="59">
        <f>'FY2016 RPDC '!G230</f>
        <v>16020676</v>
      </c>
      <c r="H234" s="58">
        <f>'FY2016 RPDC '!H230</f>
        <v>0</v>
      </c>
      <c r="I234" s="59">
        <f>'FY2016 RPDC '!I230</f>
        <v>16020676</v>
      </c>
      <c r="J234" s="59">
        <v>-388186.39999999997</v>
      </c>
      <c r="K234" s="59">
        <v>-34608</v>
      </c>
      <c r="L234" s="59">
        <v>397992</v>
      </c>
      <c r="M234" s="59">
        <v>0</v>
      </c>
      <c r="N234" s="59">
        <v>30570.399999999998</v>
      </c>
      <c r="O234" s="59">
        <v>0</v>
      </c>
      <c r="P234" s="59">
        <v>0</v>
      </c>
      <c r="Q234" s="59">
        <v>0</v>
      </c>
      <c r="R234" s="59">
        <v>539761.152</v>
      </c>
      <c r="S234" s="59">
        <v>55197.475999999995</v>
      </c>
      <c r="T234" s="59">
        <v>53236.684000000001</v>
      </c>
      <c r="U234" s="59">
        <f t="shared" si="3"/>
        <v>16674639.312000001</v>
      </c>
    </row>
    <row r="235" spans="1:21" s="51" customFormat="1" ht="11.5" x14ac:dyDescent="0.25">
      <c r="A235" s="51">
        <f>'FY2016 RPDC '!A231</f>
        <v>229</v>
      </c>
      <c r="B235" s="51">
        <f>'FY2016 RPDC '!B231</f>
        <v>4860</v>
      </c>
      <c r="C235" s="51">
        <f>'FY2016 RPDC '!C231</f>
        <v>4860</v>
      </c>
      <c r="D235" s="56" t="str">
        <f>'FY2016 RPDC '!D231</f>
        <v>ODEBOLT-ARTHUR</v>
      </c>
      <c r="E235" s="57">
        <f>'FY2016 RPDC '!E231</f>
        <v>333.4</v>
      </c>
      <c r="F235" s="58">
        <f>'FY2016 RPDC '!F231</f>
        <v>6366</v>
      </c>
      <c r="G235" s="59">
        <f>'FY2016 RPDC '!G231</f>
        <v>2122424</v>
      </c>
      <c r="H235" s="58">
        <f>'FY2016 RPDC '!H231</f>
        <v>0</v>
      </c>
      <c r="I235" s="59">
        <f>'FY2016 RPDC '!I231</f>
        <v>2122424</v>
      </c>
      <c r="J235" s="59">
        <v>-340312</v>
      </c>
      <c r="K235" s="59">
        <v>-80752</v>
      </c>
      <c r="L235" s="59">
        <v>703696</v>
      </c>
      <c r="M235" s="59">
        <v>57680</v>
      </c>
      <c r="N235" s="59">
        <v>57910.719999999994</v>
      </c>
      <c r="O235" s="59">
        <v>0</v>
      </c>
      <c r="P235" s="59">
        <v>7613.76</v>
      </c>
      <c r="Q235" s="59">
        <v>453364.8</v>
      </c>
      <c r="R235" s="59">
        <v>1447516.825</v>
      </c>
      <c r="S235" s="59">
        <v>161995.82500000001</v>
      </c>
      <c r="T235" s="59">
        <v>152677.875</v>
      </c>
      <c r="U235" s="59">
        <f t="shared" si="3"/>
        <v>4743815.8049999997</v>
      </c>
    </row>
    <row r="236" spans="1:21" s="51" customFormat="1" ht="11.5" x14ac:dyDescent="0.25">
      <c r="A236" s="51">
        <f>'FY2016 RPDC '!A232</f>
        <v>230</v>
      </c>
      <c r="B236" s="51">
        <f>'FY2016 RPDC '!B232</f>
        <v>4869</v>
      </c>
      <c r="C236" s="51">
        <f>'FY2016 RPDC '!C232</f>
        <v>4869</v>
      </c>
      <c r="D236" s="60" t="str">
        <f>'FY2016 RPDC '!D232</f>
        <v>OELWEIN</v>
      </c>
      <c r="E236" s="61">
        <f>'FY2016 RPDC '!E232</f>
        <v>1272.8</v>
      </c>
      <c r="F236" s="62">
        <f>'FY2016 RPDC '!F232</f>
        <v>6407</v>
      </c>
      <c r="G236" s="63">
        <f>'FY2016 RPDC '!G232</f>
        <v>8154830</v>
      </c>
      <c r="H236" s="62">
        <f>'FY2016 RPDC '!H232</f>
        <v>0</v>
      </c>
      <c r="I236" s="63">
        <f>'FY2016 RPDC '!I232</f>
        <v>8154830</v>
      </c>
      <c r="J236" s="63">
        <v>-224952</v>
      </c>
      <c r="K236" s="63">
        <v>-5768</v>
      </c>
      <c r="L236" s="63">
        <v>164388</v>
      </c>
      <c r="M236" s="63">
        <v>0</v>
      </c>
      <c r="N236" s="63">
        <v>8190.5599999999995</v>
      </c>
      <c r="O236" s="63">
        <v>0</v>
      </c>
      <c r="P236" s="63">
        <v>0</v>
      </c>
      <c r="Q236" s="63">
        <v>0</v>
      </c>
      <c r="R236" s="63">
        <v>263163.51599999995</v>
      </c>
      <c r="S236" s="63">
        <v>27585.095999999998</v>
      </c>
      <c r="T236" s="63">
        <v>29083.361999999997</v>
      </c>
      <c r="U236" s="63">
        <f t="shared" si="3"/>
        <v>8416520.534</v>
      </c>
    </row>
    <row r="237" spans="1:21" s="51" customFormat="1" ht="11.5" x14ac:dyDescent="0.25">
      <c r="A237" s="51">
        <f>'FY2016 RPDC '!A233</f>
        <v>231</v>
      </c>
      <c r="B237" s="51">
        <f>'FY2016 RPDC '!B233</f>
        <v>4878</v>
      </c>
      <c r="C237" s="51">
        <f>'FY2016 RPDC '!C233</f>
        <v>4878</v>
      </c>
      <c r="D237" s="56" t="str">
        <f>'FY2016 RPDC '!D233</f>
        <v>OGDEN</v>
      </c>
      <c r="E237" s="57">
        <f>'FY2016 RPDC '!E233</f>
        <v>618.1</v>
      </c>
      <c r="F237" s="58">
        <f>'FY2016 RPDC '!F233</f>
        <v>6366</v>
      </c>
      <c r="G237" s="59">
        <f>'FY2016 RPDC '!G233</f>
        <v>3934825</v>
      </c>
      <c r="H237" s="58">
        <f>'FY2016 RPDC '!H233</f>
        <v>0</v>
      </c>
      <c r="I237" s="59">
        <f>'FY2016 RPDC '!I233</f>
        <v>3934825</v>
      </c>
      <c r="J237" s="59">
        <v>-423000</v>
      </c>
      <c r="K237" s="59">
        <v>-628625</v>
      </c>
      <c r="L237" s="59">
        <v>260262.49999999997</v>
      </c>
      <c r="M237" s="59">
        <v>11750</v>
      </c>
      <c r="N237" s="59">
        <v>7696.25</v>
      </c>
      <c r="O237" s="59">
        <v>0</v>
      </c>
      <c r="P237" s="59">
        <v>0</v>
      </c>
      <c r="Q237" s="59">
        <v>0</v>
      </c>
      <c r="R237" s="59">
        <v>140060.96</v>
      </c>
      <c r="S237" s="59">
        <v>12273.508</v>
      </c>
      <c r="T237" s="59">
        <v>18246.696</v>
      </c>
      <c r="U237" s="59">
        <f t="shared" si="3"/>
        <v>3333489.9139999999</v>
      </c>
    </row>
    <row r="238" spans="1:21" s="51" customFormat="1" ht="11.5" x14ac:dyDescent="0.25">
      <c r="A238" s="51">
        <f>'FY2016 RPDC '!A234</f>
        <v>232</v>
      </c>
      <c r="B238" s="51">
        <f>'FY2016 RPDC '!B234</f>
        <v>4890</v>
      </c>
      <c r="C238" s="51">
        <f>'FY2016 RPDC '!C234</f>
        <v>4890</v>
      </c>
      <c r="D238" s="56" t="str">
        <f>'FY2016 RPDC '!D234</f>
        <v>OKOBOJI</v>
      </c>
      <c r="E238" s="57">
        <f>'FY2016 RPDC '!E234</f>
        <v>919.6</v>
      </c>
      <c r="F238" s="58">
        <f>'FY2016 RPDC '!F234</f>
        <v>6380</v>
      </c>
      <c r="G238" s="59">
        <f>'FY2016 RPDC '!G234</f>
        <v>5867048</v>
      </c>
      <c r="H238" s="58">
        <f>'FY2016 RPDC '!H234</f>
        <v>0</v>
      </c>
      <c r="I238" s="59">
        <f>'FY2016 RPDC '!I234</f>
        <v>5867048</v>
      </c>
      <c r="J238" s="59">
        <v>-282624</v>
      </c>
      <c r="K238" s="59">
        <v>-11776</v>
      </c>
      <c r="L238" s="59">
        <v>1019212.7999999999</v>
      </c>
      <c r="M238" s="59">
        <v>29440</v>
      </c>
      <c r="N238" s="59">
        <v>706.56</v>
      </c>
      <c r="O238" s="59">
        <v>65356.799999999996</v>
      </c>
      <c r="P238" s="59">
        <v>7772.1600000000008</v>
      </c>
      <c r="Q238" s="59">
        <v>0</v>
      </c>
      <c r="R238" s="59">
        <v>302885.7</v>
      </c>
      <c r="S238" s="59">
        <v>34121.4</v>
      </c>
      <c r="T238" s="59">
        <v>36485.699999999997</v>
      </c>
      <c r="U238" s="59">
        <f t="shared" si="3"/>
        <v>7068629.1200000001</v>
      </c>
    </row>
    <row r="239" spans="1:21" s="51" customFormat="1" ht="11.5" x14ac:dyDescent="0.25">
      <c r="A239" s="51">
        <f>'FY2016 RPDC '!A235</f>
        <v>233</v>
      </c>
      <c r="B239" s="51">
        <f>'FY2016 RPDC '!B235</f>
        <v>4905</v>
      </c>
      <c r="C239" s="51">
        <f>'FY2016 RPDC '!C235</f>
        <v>4905</v>
      </c>
      <c r="D239" s="56" t="str">
        <f>'FY2016 RPDC '!D235</f>
        <v>OLIN</v>
      </c>
      <c r="E239" s="57">
        <f>'FY2016 RPDC '!E235</f>
        <v>235.4</v>
      </c>
      <c r="F239" s="58">
        <f>'FY2016 RPDC '!F235</f>
        <v>6378</v>
      </c>
      <c r="G239" s="59">
        <f>'FY2016 RPDC '!G235</f>
        <v>1501381</v>
      </c>
      <c r="H239" s="58">
        <f>'FY2016 RPDC '!H235</f>
        <v>0</v>
      </c>
      <c r="I239" s="59">
        <f>'FY2016 RPDC '!I235</f>
        <v>1501381</v>
      </c>
      <c r="J239" s="59">
        <v>-190016</v>
      </c>
      <c r="K239" s="59">
        <v>-11876</v>
      </c>
      <c r="L239" s="59">
        <v>207830</v>
      </c>
      <c r="M239" s="59">
        <v>0</v>
      </c>
      <c r="N239" s="59">
        <v>12529.179999999998</v>
      </c>
      <c r="O239" s="59">
        <v>0</v>
      </c>
      <c r="P239" s="59">
        <v>0</v>
      </c>
      <c r="Q239" s="59">
        <v>0</v>
      </c>
      <c r="R239" s="59">
        <v>149884.97</v>
      </c>
      <c r="S239" s="59">
        <v>15941.710000000001</v>
      </c>
      <c r="T239" s="59">
        <v>14574.47</v>
      </c>
      <c r="U239" s="59">
        <f t="shared" si="3"/>
        <v>1700249.3299999998</v>
      </c>
    </row>
    <row r="240" spans="1:21" s="51" customFormat="1" ht="11.5" x14ac:dyDescent="0.25">
      <c r="A240" s="51">
        <f>'FY2016 RPDC '!A236</f>
        <v>234</v>
      </c>
      <c r="B240" s="51">
        <f>'FY2016 RPDC '!B236</f>
        <v>4978</v>
      </c>
      <c r="C240" s="51">
        <f>'FY2016 RPDC '!C236</f>
        <v>4978</v>
      </c>
      <c r="D240" s="56" t="str">
        <f>'FY2016 RPDC '!D236</f>
        <v>ORIENT-MACKSBURG</v>
      </c>
      <c r="E240" s="57">
        <f>'FY2016 RPDC '!E236</f>
        <v>199.1</v>
      </c>
      <c r="F240" s="58">
        <f>'FY2016 RPDC '!F236</f>
        <v>6366</v>
      </c>
      <c r="G240" s="59">
        <f>'FY2016 RPDC '!G236</f>
        <v>1267471</v>
      </c>
      <c r="H240" s="58">
        <f>'FY2016 RPDC '!H236</f>
        <v>0</v>
      </c>
      <c r="I240" s="59">
        <f>'FY2016 RPDC '!I236</f>
        <v>1267471</v>
      </c>
      <c r="J240" s="59">
        <v>-182714</v>
      </c>
      <c r="K240" s="59">
        <v>-58940</v>
      </c>
      <c r="L240" s="59">
        <v>41258</v>
      </c>
      <c r="M240" s="59">
        <v>41258</v>
      </c>
      <c r="N240" s="59">
        <v>5658.24</v>
      </c>
      <c r="O240" s="59">
        <v>0</v>
      </c>
      <c r="P240" s="59">
        <v>0</v>
      </c>
      <c r="Q240" s="59">
        <v>0</v>
      </c>
      <c r="R240" s="59">
        <v>254879.29500000001</v>
      </c>
      <c r="S240" s="59">
        <v>29251.926000000003</v>
      </c>
      <c r="T240" s="59">
        <v>24107.193000000003</v>
      </c>
      <c r="U240" s="59">
        <f t="shared" si="3"/>
        <v>1422229.6539999999</v>
      </c>
    </row>
    <row r="241" spans="1:21" s="51" customFormat="1" ht="11.5" x14ac:dyDescent="0.25">
      <c r="A241" s="51">
        <f>'FY2016 RPDC '!A237</f>
        <v>235</v>
      </c>
      <c r="B241" s="51">
        <f>'FY2016 RPDC '!B237</f>
        <v>4995</v>
      </c>
      <c r="C241" s="51">
        <f>'FY2016 RPDC '!C237</f>
        <v>4995</v>
      </c>
      <c r="D241" s="60" t="str">
        <f>'FY2016 RPDC '!D237</f>
        <v>OSAGE</v>
      </c>
      <c r="E241" s="61">
        <f>'FY2016 RPDC '!E237</f>
        <v>938.1</v>
      </c>
      <c r="F241" s="62">
        <f>'FY2016 RPDC '!F237</f>
        <v>6423</v>
      </c>
      <c r="G241" s="63">
        <f>'FY2016 RPDC '!G237</f>
        <v>6025416</v>
      </c>
      <c r="H241" s="62">
        <f>'FY2016 RPDC '!H237</f>
        <v>0</v>
      </c>
      <c r="I241" s="63">
        <f>'FY2016 RPDC '!I237</f>
        <v>6025416</v>
      </c>
      <c r="J241" s="63">
        <v>-212262.39999999999</v>
      </c>
      <c r="K241" s="63">
        <v>-23072</v>
      </c>
      <c r="L241" s="63">
        <v>854817.6</v>
      </c>
      <c r="M241" s="63">
        <v>5768</v>
      </c>
      <c r="N241" s="63">
        <v>35415.519999999997</v>
      </c>
      <c r="O241" s="63">
        <v>0</v>
      </c>
      <c r="P241" s="63">
        <v>8882.7199999999993</v>
      </c>
      <c r="Q241" s="63">
        <v>0</v>
      </c>
      <c r="R241" s="63">
        <v>1158042.7559999998</v>
      </c>
      <c r="S241" s="63">
        <v>119625.94799999999</v>
      </c>
      <c r="T241" s="63">
        <v>117345.38399999999</v>
      </c>
      <c r="U241" s="63">
        <f t="shared" si="3"/>
        <v>8089979.5279999981</v>
      </c>
    </row>
    <row r="242" spans="1:21" s="51" customFormat="1" ht="11.5" x14ac:dyDescent="0.25">
      <c r="A242" s="51">
        <f>'FY2016 RPDC '!A238</f>
        <v>236</v>
      </c>
      <c r="B242" s="51">
        <f>'FY2016 RPDC '!B238</f>
        <v>5013</v>
      </c>
      <c r="C242" s="51">
        <f>'FY2016 RPDC '!C238</f>
        <v>5013</v>
      </c>
      <c r="D242" s="56" t="str">
        <f>'FY2016 RPDC '!D238</f>
        <v>OSKALOOSA</v>
      </c>
      <c r="E242" s="57">
        <f>'FY2016 RPDC '!E238</f>
        <v>2423.1</v>
      </c>
      <c r="F242" s="58">
        <f>'FY2016 RPDC '!F238</f>
        <v>6366</v>
      </c>
      <c r="G242" s="59">
        <f>'FY2016 RPDC '!G238</f>
        <v>15425455</v>
      </c>
      <c r="H242" s="58">
        <f>'FY2016 RPDC '!H238</f>
        <v>0</v>
      </c>
      <c r="I242" s="59">
        <f>'FY2016 RPDC '!I238</f>
        <v>15425455</v>
      </c>
      <c r="J242" s="59">
        <v>-128049.59999999999</v>
      </c>
      <c r="K242" s="59">
        <v>0</v>
      </c>
      <c r="L242" s="59">
        <v>126319.2</v>
      </c>
      <c r="M242" s="59">
        <v>0</v>
      </c>
      <c r="N242" s="59">
        <v>12804.960000000001</v>
      </c>
      <c r="O242" s="59">
        <v>81790.240000000005</v>
      </c>
      <c r="P242" s="59">
        <v>1268.96</v>
      </c>
      <c r="Q242" s="59">
        <v>0</v>
      </c>
      <c r="R242" s="59">
        <v>188441.56500000003</v>
      </c>
      <c r="S242" s="59">
        <v>23124.035</v>
      </c>
      <c r="T242" s="59">
        <v>16633.14</v>
      </c>
      <c r="U242" s="59">
        <f t="shared" si="3"/>
        <v>15747787.500000002</v>
      </c>
    </row>
    <row r="243" spans="1:21" s="51" customFormat="1" ht="11.5" x14ac:dyDescent="0.25">
      <c r="A243" s="51">
        <f>'FY2016 RPDC '!A239</f>
        <v>237</v>
      </c>
      <c r="B243" s="51">
        <f>'FY2016 RPDC '!B239</f>
        <v>5049</v>
      </c>
      <c r="C243" s="51">
        <f>'FY2016 RPDC '!C239</f>
        <v>5049</v>
      </c>
      <c r="D243" s="56" t="str">
        <f>'FY2016 RPDC '!D239</f>
        <v>OTTUMWA</v>
      </c>
      <c r="E243" s="57">
        <f>'FY2016 RPDC '!E239</f>
        <v>4577.3999999999996</v>
      </c>
      <c r="F243" s="58">
        <f>'FY2016 RPDC '!F239</f>
        <v>6366</v>
      </c>
      <c r="G243" s="59">
        <f>'FY2016 RPDC '!G239</f>
        <v>29139728</v>
      </c>
      <c r="H243" s="58">
        <f>'FY2016 RPDC '!H239</f>
        <v>0</v>
      </c>
      <c r="I243" s="59">
        <f>'FY2016 RPDC '!I239</f>
        <v>29139728</v>
      </c>
      <c r="J243" s="59">
        <v>-331113</v>
      </c>
      <c r="K243" s="59">
        <v>-98753</v>
      </c>
      <c r="L243" s="59">
        <v>92944</v>
      </c>
      <c r="M243" s="59">
        <v>17427</v>
      </c>
      <c r="N243" s="59">
        <v>39443.11</v>
      </c>
      <c r="O243" s="59">
        <v>0</v>
      </c>
      <c r="P243" s="59">
        <v>0</v>
      </c>
      <c r="Q243" s="59">
        <v>216094.80000000002</v>
      </c>
      <c r="R243" s="59">
        <v>703950.52499999991</v>
      </c>
      <c r="S243" s="59">
        <v>81015.649999999994</v>
      </c>
      <c r="T243" s="59">
        <v>81363.774999999994</v>
      </c>
      <c r="U243" s="59">
        <f t="shared" si="3"/>
        <v>29942100.859999996</v>
      </c>
    </row>
    <row r="244" spans="1:21" s="51" customFormat="1" ht="11.5" x14ac:dyDescent="0.25">
      <c r="A244" s="51">
        <f>'FY2016 RPDC '!A240</f>
        <v>238</v>
      </c>
      <c r="B244" s="51">
        <f>'FY2016 RPDC '!B240</f>
        <v>5121</v>
      </c>
      <c r="C244" s="51">
        <f>'FY2016 RPDC '!C240</f>
        <v>5121</v>
      </c>
      <c r="D244" s="56" t="str">
        <f>'FY2016 RPDC '!D240</f>
        <v>PANORAMA</v>
      </c>
      <c r="E244" s="57">
        <f>'FY2016 RPDC '!E240</f>
        <v>727.1</v>
      </c>
      <c r="F244" s="58">
        <f>'FY2016 RPDC '!F240</f>
        <v>6366</v>
      </c>
      <c r="G244" s="59">
        <f>'FY2016 RPDC '!G240</f>
        <v>4628719</v>
      </c>
      <c r="H244" s="58">
        <f>'FY2016 RPDC '!H240</f>
        <v>2993</v>
      </c>
      <c r="I244" s="59">
        <f>'FY2016 RPDC '!I240</f>
        <v>4631712</v>
      </c>
      <c r="J244" s="59">
        <v>-151121.60000000001</v>
      </c>
      <c r="K244" s="59">
        <v>-63448</v>
      </c>
      <c r="L244" s="59">
        <v>520273.60000000003</v>
      </c>
      <c r="M244" s="59">
        <v>40376</v>
      </c>
      <c r="N244" s="59">
        <v>68004.72</v>
      </c>
      <c r="O244" s="59">
        <v>0</v>
      </c>
      <c r="P244" s="59">
        <v>21572.32</v>
      </c>
      <c r="Q244" s="59">
        <v>0</v>
      </c>
      <c r="R244" s="59">
        <v>363678.81100000005</v>
      </c>
      <c r="S244" s="59">
        <v>39254.465000000004</v>
      </c>
      <c r="T244" s="59">
        <v>37961.129999999997</v>
      </c>
      <c r="U244" s="59">
        <f t="shared" si="3"/>
        <v>5508263.4459999995</v>
      </c>
    </row>
    <row r="245" spans="1:21" s="51" customFormat="1" ht="11.5" x14ac:dyDescent="0.25">
      <c r="A245" s="51">
        <f>'FY2016 RPDC '!A241</f>
        <v>239</v>
      </c>
      <c r="B245" s="51">
        <f>'FY2016 RPDC '!B241</f>
        <v>5139</v>
      </c>
      <c r="C245" s="51">
        <f>'FY2016 RPDC '!C241</f>
        <v>5139</v>
      </c>
      <c r="D245" s="56" t="str">
        <f>'FY2016 RPDC '!D241</f>
        <v>PATON-CHURDAN</v>
      </c>
      <c r="E245" s="57">
        <f>'FY2016 RPDC '!E241</f>
        <v>192</v>
      </c>
      <c r="F245" s="58">
        <f>'FY2016 RPDC '!F241</f>
        <v>6533</v>
      </c>
      <c r="G245" s="59">
        <f>'FY2016 RPDC '!G241</f>
        <v>1254336</v>
      </c>
      <c r="H245" s="58">
        <f>'FY2016 RPDC '!H241</f>
        <v>0</v>
      </c>
      <c r="I245" s="59">
        <f>'FY2016 RPDC '!I241</f>
        <v>1254336</v>
      </c>
      <c r="J245" s="59">
        <v>-497252</v>
      </c>
      <c r="K245" s="59">
        <v>-5782</v>
      </c>
      <c r="L245" s="59">
        <v>450996</v>
      </c>
      <c r="M245" s="59">
        <v>28910</v>
      </c>
      <c r="N245" s="59">
        <v>34287.259999999995</v>
      </c>
      <c r="O245" s="59">
        <v>0</v>
      </c>
      <c r="P245" s="59">
        <v>6360.2000000000007</v>
      </c>
      <c r="Q245" s="59">
        <v>267128.40000000002</v>
      </c>
      <c r="R245" s="59">
        <v>446288.68799999997</v>
      </c>
      <c r="S245" s="59">
        <v>50850.576000000001</v>
      </c>
      <c r="T245" s="59">
        <v>48461.328000000001</v>
      </c>
      <c r="U245" s="59">
        <f t="shared" si="3"/>
        <v>2084584.4519999998</v>
      </c>
    </row>
    <row r="246" spans="1:21" s="51" customFormat="1" ht="11.5" x14ac:dyDescent="0.25">
      <c r="A246" s="51">
        <f>'FY2016 RPDC '!A242</f>
        <v>240</v>
      </c>
      <c r="B246" s="51">
        <f>'FY2016 RPDC '!B242</f>
        <v>5319</v>
      </c>
      <c r="C246" s="51">
        <f>'FY2016 RPDC '!C242</f>
        <v>5160</v>
      </c>
      <c r="D246" s="60" t="str">
        <f>'FY2016 RPDC '!D242</f>
        <v>PCM</v>
      </c>
      <c r="E246" s="61">
        <f>'FY2016 RPDC '!E242</f>
        <v>1069.2</v>
      </c>
      <c r="F246" s="62">
        <f>'FY2016 RPDC '!F242</f>
        <v>6366</v>
      </c>
      <c r="G246" s="63">
        <f>'FY2016 RPDC '!G242</f>
        <v>6806527</v>
      </c>
      <c r="H246" s="62">
        <f>'FY2016 RPDC '!H242</f>
        <v>0</v>
      </c>
      <c r="I246" s="63">
        <f>'FY2016 RPDC '!I242</f>
        <v>6806527</v>
      </c>
      <c r="J246" s="63">
        <v>-357204</v>
      </c>
      <c r="K246" s="63">
        <v>-40460</v>
      </c>
      <c r="L246" s="63">
        <v>167620</v>
      </c>
      <c r="M246" s="63">
        <v>0</v>
      </c>
      <c r="N246" s="63">
        <v>751.4</v>
      </c>
      <c r="O246" s="63">
        <v>0</v>
      </c>
      <c r="P246" s="63">
        <v>0</v>
      </c>
      <c r="Q246" s="63">
        <v>0</v>
      </c>
      <c r="R246" s="63">
        <v>144252.06599999999</v>
      </c>
      <c r="S246" s="63">
        <v>14645.876</v>
      </c>
      <c r="T246" s="63">
        <v>14029.735999999999</v>
      </c>
      <c r="U246" s="63">
        <f t="shared" si="3"/>
        <v>6750162.0779999997</v>
      </c>
    </row>
    <row r="247" spans="1:21" s="51" customFormat="1" ht="11.5" x14ac:dyDescent="0.25">
      <c r="A247" s="51">
        <f>'FY2016 RPDC '!A243</f>
        <v>241</v>
      </c>
      <c r="B247" s="51">
        <f>'FY2016 RPDC '!B243</f>
        <v>5163</v>
      </c>
      <c r="C247" s="51">
        <f>'FY2016 RPDC '!C243</f>
        <v>5163</v>
      </c>
      <c r="D247" s="56" t="str">
        <f>'FY2016 RPDC '!D243</f>
        <v>PEKIN</v>
      </c>
      <c r="E247" s="57">
        <f>'FY2016 RPDC '!E243</f>
        <v>624</v>
      </c>
      <c r="F247" s="58">
        <f>'FY2016 RPDC '!F243</f>
        <v>6366</v>
      </c>
      <c r="G247" s="59">
        <f>'FY2016 RPDC '!G243</f>
        <v>3972384</v>
      </c>
      <c r="H247" s="58">
        <f>'FY2016 RPDC '!H243</f>
        <v>0</v>
      </c>
      <c r="I247" s="59">
        <f>'FY2016 RPDC '!I243</f>
        <v>3972384</v>
      </c>
      <c r="J247" s="59">
        <v>-294168</v>
      </c>
      <c r="K247" s="59">
        <v>0</v>
      </c>
      <c r="L247" s="59">
        <v>74984</v>
      </c>
      <c r="M247" s="59">
        <v>115360</v>
      </c>
      <c r="N247" s="59">
        <v>36972.879999999997</v>
      </c>
      <c r="O247" s="59">
        <v>62871.200000000004</v>
      </c>
      <c r="P247" s="59">
        <v>0</v>
      </c>
      <c r="Q247" s="59">
        <v>13843.199999999999</v>
      </c>
      <c r="R247" s="59">
        <v>138672.85</v>
      </c>
      <c r="S247" s="59">
        <v>15385.4</v>
      </c>
      <c r="T247" s="59">
        <v>9705.1</v>
      </c>
      <c r="U247" s="59">
        <f t="shared" si="3"/>
        <v>4146010.6300000004</v>
      </c>
    </row>
    <row r="248" spans="1:21" s="51" customFormat="1" ht="11.5" x14ac:dyDescent="0.25">
      <c r="A248" s="51">
        <f>'FY2016 RPDC '!A244</f>
        <v>242</v>
      </c>
      <c r="B248" s="51">
        <f>'FY2016 RPDC '!B244</f>
        <v>5166</v>
      </c>
      <c r="C248" s="51">
        <f>'FY2016 RPDC '!C244</f>
        <v>5166</v>
      </c>
      <c r="D248" s="56" t="str">
        <f>'FY2016 RPDC '!D244</f>
        <v>PELLA</v>
      </c>
      <c r="E248" s="57">
        <f>'FY2016 RPDC '!E244</f>
        <v>2131.9</v>
      </c>
      <c r="F248" s="58">
        <f>'FY2016 RPDC '!F244</f>
        <v>6366</v>
      </c>
      <c r="G248" s="59">
        <f>'FY2016 RPDC '!G244</f>
        <v>13571675</v>
      </c>
      <c r="H248" s="58">
        <f>'FY2016 RPDC '!H244</f>
        <v>0</v>
      </c>
      <c r="I248" s="59">
        <f>'FY2016 RPDC '!I244</f>
        <v>13571675</v>
      </c>
      <c r="J248" s="59">
        <v>-270280</v>
      </c>
      <c r="K248" s="59">
        <v>-52425</v>
      </c>
      <c r="L248" s="59">
        <v>175332.5</v>
      </c>
      <c r="M248" s="59">
        <v>40775</v>
      </c>
      <c r="N248" s="59">
        <v>62618.75</v>
      </c>
      <c r="O248" s="59">
        <v>0</v>
      </c>
      <c r="P248" s="59">
        <v>7689</v>
      </c>
      <c r="Q248" s="59">
        <v>0</v>
      </c>
      <c r="R248" s="59">
        <v>488207.24399999995</v>
      </c>
      <c r="S248" s="59">
        <v>55517.798000000003</v>
      </c>
      <c r="T248" s="59">
        <v>50708.938000000002</v>
      </c>
      <c r="U248" s="59">
        <f t="shared" si="3"/>
        <v>14129819.229999999</v>
      </c>
    </row>
    <row r="249" spans="1:21" s="51" customFormat="1" ht="11.5" x14ac:dyDescent="0.25">
      <c r="A249" s="51">
        <f>'FY2016 RPDC '!A245</f>
        <v>243</v>
      </c>
      <c r="B249" s="51">
        <f>'FY2016 RPDC '!B245</f>
        <v>5184</v>
      </c>
      <c r="C249" s="51">
        <f>'FY2016 RPDC '!C245</f>
        <v>5184</v>
      </c>
      <c r="D249" s="56" t="str">
        <f>'FY2016 RPDC '!D245</f>
        <v>PERRY</v>
      </c>
      <c r="E249" s="57">
        <f>'FY2016 RPDC '!E245</f>
        <v>1836.3</v>
      </c>
      <c r="F249" s="58">
        <f>'FY2016 RPDC '!F245</f>
        <v>6367</v>
      </c>
      <c r="G249" s="59">
        <f>'FY2016 RPDC '!G245</f>
        <v>11691722</v>
      </c>
      <c r="H249" s="58">
        <f>'FY2016 RPDC '!H245</f>
        <v>0</v>
      </c>
      <c r="I249" s="59">
        <f>'FY2016 RPDC '!I245</f>
        <v>11691722</v>
      </c>
      <c r="J249" s="59">
        <v>-350694.39999999997</v>
      </c>
      <c r="K249" s="59">
        <v>-23072</v>
      </c>
      <c r="L249" s="59">
        <v>340312</v>
      </c>
      <c r="M249" s="59">
        <v>17304</v>
      </c>
      <c r="N249" s="59">
        <v>92518.720000000001</v>
      </c>
      <c r="O249" s="59">
        <v>0</v>
      </c>
      <c r="P249" s="59">
        <v>39337.760000000002</v>
      </c>
      <c r="Q249" s="59">
        <v>415296</v>
      </c>
      <c r="R249" s="59">
        <v>1177719.8840000001</v>
      </c>
      <c r="S249" s="59">
        <v>139097.51799999998</v>
      </c>
      <c r="T249" s="59">
        <v>155344.61399999997</v>
      </c>
      <c r="U249" s="59">
        <f t="shared" si="3"/>
        <v>13694886.095999999</v>
      </c>
    </row>
    <row r="250" spans="1:21" s="51" customFormat="1" ht="11.5" x14ac:dyDescent="0.25">
      <c r="A250" s="51">
        <f>'FY2016 RPDC '!A246</f>
        <v>244</v>
      </c>
      <c r="B250" s="51">
        <f>'FY2016 RPDC '!B246</f>
        <v>5250</v>
      </c>
      <c r="C250" s="51">
        <f>'FY2016 RPDC '!C246</f>
        <v>5250</v>
      </c>
      <c r="D250" s="56" t="str">
        <f>'FY2016 RPDC '!D246</f>
        <v>PLEASANT VALLEY</v>
      </c>
      <c r="E250" s="57">
        <f>'FY2016 RPDC '!E246</f>
        <v>4288.6000000000004</v>
      </c>
      <c r="F250" s="58">
        <f>'FY2016 RPDC '!F246</f>
        <v>6499</v>
      </c>
      <c r="G250" s="59">
        <f>'FY2016 RPDC '!G246</f>
        <v>27871611</v>
      </c>
      <c r="H250" s="58">
        <f>'FY2016 RPDC '!H246</f>
        <v>0</v>
      </c>
      <c r="I250" s="59">
        <f>'FY2016 RPDC '!I246</f>
        <v>27871611</v>
      </c>
      <c r="J250" s="59">
        <v>-493740.79999999999</v>
      </c>
      <c r="K250" s="59">
        <v>-80752</v>
      </c>
      <c r="L250" s="59">
        <v>474706.39999999997</v>
      </c>
      <c r="M250" s="59">
        <v>46144</v>
      </c>
      <c r="N250" s="59">
        <v>45855.6</v>
      </c>
      <c r="O250" s="59">
        <v>0</v>
      </c>
      <c r="P250" s="59">
        <v>407336.16000000003</v>
      </c>
      <c r="Q250" s="59">
        <v>723307.20000000007</v>
      </c>
      <c r="R250" s="59">
        <v>2189816.9670000002</v>
      </c>
      <c r="S250" s="59">
        <v>248286.68800000002</v>
      </c>
      <c r="T250" s="59">
        <v>323167.52900000004</v>
      </c>
      <c r="U250" s="59">
        <f t="shared" si="3"/>
        <v>31755738.743999999</v>
      </c>
    </row>
    <row r="251" spans="1:21" s="51" customFormat="1" ht="11.5" x14ac:dyDescent="0.25">
      <c r="A251" s="51">
        <f>'FY2016 RPDC '!A247</f>
        <v>245</v>
      </c>
      <c r="B251" s="51">
        <f>'FY2016 RPDC '!B247</f>
        <v>5256</v>
      </c>
      <c r="C251" s="51">
        <f>'FY2016 RPDC '!C247</f>
        <v>5256</v>
      </c>
      <c r="D251" s="60" t="str">
        <f>'FY2016 RPDC '!D247</f>
        <v>PLEASANTVILLE</v>
      </c>
      <c r="E251" s="61">
        <f>'FY2016 RPDC '!E247</f>
        <v>641.29999999999995</v>
      </c>
      <c r="F251" s="62">
        <f>'FY2016 RPDC '!F247</f>
        <v>6366</v>
      </c>
      <c r="G251" s="63">
        <f>'FY2016 RPDC '!G247</f>
        <v>4082516</v>
      </c>
      <c r="H251" s="62">
        <f>'FY2016 RPDC '!H247</f>
        <v>0</v>
      </c>
      <c r="I251" s="63">
        <f>'FY2016 RPDC '!I247</f>
        <v>4082516</v>
      </c>
      <c r="J251" s="63">
        <v>-353578.39999999997</v>
      </c>
      <c r="K251" s="63">
        <v>-17304</v>
      </c>
      <c r="L251" s="63">
        <v>201880</v>
      </c>
      <c r="M251" s="63">
        <v>0</v>
      </c>
      <c r="N251" s="63">
        <v>24110.239999999998</v>
      </c>
      <c r="O251" s="63">
        <v>0</v>
      </c>
      <c r="P251" s="63">
        <v>3806.88</v>
      </c>
      <c r="Q251" s="63">
        <v>0</v>
      </c>
      <c r="R251" s="63">
        <v>397015.33500000002</v>
      </c>
      <c r="S251" s="63">
        <v>38259.915000000001</v>
      </c>
      <c r="T251" s="63">
        <v>40220.910000000003</v>
      </c>
      <c r="U251" s="63">
        <f t="shared" si="3"/>
        <v>4416926.8800000008</v>
      </c>
    </row>
    <row r="252" spans="1:21" s="51" customFormat="1" ht="11.5" x14ac:dyDescent="0.25">
      <c r="A252" s="51">
        <f>'FY2016 RPDC '!A248</f>
        <v>246</v>
      </c>
      <c r="B252" s="51">
        <f>'FY2016 RPDC '!B248</f>
        <v>5283</v>
      </c>
      <c r="C252" s="51">
        <f>'FY2016 RPDC '!C248</f>
        <v>5283</v>
      </c>
      <c r="D252" s="56" t="str">
        <f>'FY2016 RPDC '!D248</f>
        <v>POCAHONTAS</v>
      </c>
      <c r="E252" s="57">
        <f>'FY2016 RPDC '!E248</f>
        <v>704.2</v>
      </c>
      <c r="F252" s="58">
        <f>'FY2016 RPDC '!F248</f>
        <v>6501</v>
      </c>
      <c r="G252" s="59">
        <f>'FY2016 RPDC '!G248</f>
        <v>4578004</v>
      </c>
      <c r="H252" s="58">
        <f>'FY2016 RPDC '!H248</f>
        <v>0</v>
      </c>
      <c r="I252" s="59">
        <f>'FY2016 RPDC '!I248</f>
        <v>4578004</v>
      </c>
      <c r="J252" s="59">
        <v>-351945.5</v>
      </c>
      <c r="K252" s="59">
        <v>-17805</v>
      </c>
      <c r="L252" s="59">
        <v>65285</v>
      </c>
      <c r="M252" s="59">
        <v>0</v>
      </c>
      <c r="N252" s="59">
        <v>67718.350000000006</v>
      </c>
      <c r="O252" s="59">
        <v>59350</v>
      </c>
      <c r="P252" s="59">
        <v>0</v>
      </c>
      <c r="Q252" s="59">
        <v>0</v>
      </c>
      <c r="R252" s="59">
        <v>100638.09</v>
      </c>
      <c r="S252" s="59">
        <v>8554.14</v>
      </c>
      <c r="T252" s="59">
        <v>12040.245000000001</v>
      </c>
      <c r="U252" s="59">
        <f t="shared" si="3"/>
        <v>4521839.3249999993</v>
      </c>
    </row>
    <row r="253" spans="1:21" s="51" customFormat="1" ht="11.5" x14ac:dyDescent="0.25">
      <c r="A253" s="51">
        <f>'FY2016 RPDC '!A249</f>
        <v>247</v>
      </c>
      <c r="B253" s="51">
        <f>'FY2016 RPDC '!B249</f>
        <v>5310</v>
      </c>
      <c r="C253" s="51">
        <f>'FY2016 RPDC '!C249</f>
        <v>5310</v>
      </c>
      <c r="D253" s="56" t="str">
        <f>'FY2016 RPDC '!D249</f>
        <v>POSTVILLE</v>
      </c>
      <c r="E253" s="57">
        <f>'FY2016 RPDC '!E249</f>
        <v>659.3</v>
      </c>
      <c r="F253" s="58">
        <f>'FY2016 RPDC '!F249</f>
        <v>6379</v>
      </c>
      <c r="G253" s="59">
        <f>'FY2016 RPDC '!G249</f>
        <v>4205675</v>
      </c>
      <c r="H253" s="58">
        <f>'FY2016 RPDC '!H249</f>
        <v>0</v>
      </c>
      <c r="I253" s="59">
        <f>'FY2016 RPDC '!I249</f>
        <v>4205675</v>
      </c>
      <c r="J253" s="59">
        <v>-179961.60000000001</v>
      </c>
      <c r="K253" s="59">
        <v>-63448</v>
      </c>
      <c r="L253" s="59">
        <v>317240</v>
      </c>
      <c r="M253" s="59">
        <v>0</v>
      </c>
      <c r="N253" s="59">
        <v>0</v>
      </c>
      <c r="O253" s="59">
        <v>0</v>
      </c>
      <c r="P253" s="59">
        <v>0</v>
      </c>
      <c r="Q253" s="59">
        <v>0</v>
      </c>
      <c r="R253" s="59">
        <v>494719.23000000004</v>
      </c>
      <c r="S253" s="59">
        <v>52731.10500000001</v>
      </c>
      <c r="T253" s="59">
        <v>53417.788</v>
      </c>
      <c r="U253" s="59">
        <f t="shared" si="3"/>
        <v>4880373.523000001</v>
      </c>
    </row>
    <row r="254" spans="1:21" s="51" customFormat="1" ht="11.5" x14ac:dyDescent="0.25">
      <c r="A254" s="51">
        <f>'FY2016 RPDC '!A250</f>
        <v>248</v>
      </c>
      <c r="B254" s="51">
        <f>'FY2016 RPDC '!B250</f>
        <v>5323</v>
      </c>
      <c r="C254" s="51">
        <f>'FY2016 RPDC '!C250</f>
        <v>5325</v>
      </c>
      <c r="D254" s="56" t="str">
        <f>'FY2016 RPDC '!D250</f>
        <v>PRAIRIE VALLEY</v>
      </c>
      <c r="E254" s="57">
        <f>'FY2016 RPDC '!E250</f>
        <v>581.4</v>
      </c>
      <c r="F254" s="58">
        <f>'FY2016 RPDC '!F250</f>
        <v>6486</v>
      </c>
      <c r="G254" s="59">
        <f>'FY2016 RPDC '!G250</f>
        <v>3770960</v>
      </c>
      <c r="H254" s="58">
        <f>'FY2016 RPDC '!H250</f>
        <v>48906</v>
      </c>
      <c r="I254" s="59">
        <f>'FY2016 RPDC '!I250</f>
        <v>3819866</v>
      </c>
      <c r="J254" s="59">
        <v>-100363.2</v>
      </c>
      <c r="K254" s="59">
        <v>-5768</v>
      </c>
      <c r="L254" s="59">
        <v>373766.39999999997</v>
      </c>
      <c r="M254" s="59">
        <v>0</v>
      </c>
      <c r="N254" s="59">
        <v>7671.4400000000005</v>
      </c>
      <c r="O254" s="59">
        <v>0</v>
      </c>
      <c r="P254" s="59">
        <v>0</v>
      </c>
      <c r="Q254" s="59">
        <v>0</v>
      </c>
      <c r="R254" s="59">
        <v>360125.62</v>
      </c>
      <c r="S254" s="59">
        <v>40418.18</v>
      </c>
      <c r="T254" s="59">
        <v>41284.024000000005</v>
      </c>
      <c r="U254" s="59">
        <f t="shared" si="3"/>
        <v>4537000.4639999997</v>
      </c>
    </row>
    <row r="255" spans="1:21" s="51" customFormat="1" ht="11.5" x14ac:dyDescent="0.25">
      <c r="A255" s="51">
        <f>'FY2016 RPDC '!A251</f>
        <v>249</v>
      </c>
      <c r="B255" s="51">
        <f>'FY2016 RPDC '!B251</f>
        <v>5328</v>
      </c>
      <c r="C255" s="51">
        <f>'FY2016 RPDC '!C251</f>
        <v>5328</v>
      </c>
      <c r="D255" s="56" t="str">
        <f>'FY2016 RPDC '!D251</f>
        <v>PRESCOTT</v>
      </c>
      <c r="E255" s="57">
        <f>'FY2016 RPDC '!E251</f>
        <v>84.8</v>
      </c>
      <c r="F255" s="58">
        <f>'FY2016 RPDC '!F251</f>
        <v>6541</v>
      </c>
      <c r="G255" s="59">
        <f>'FY2016 RPDC '!G251</f>
        <v>554677</v>
      </c>
      <c r="H255" s="58">
        <f>'FY2016 RPDC '!H251</f>
        <v>15086</v>
      </c>
      <c r="I255" s="59">
        <f>'FY2016 RPDC '!I251</f>
        <v>569763</v>
      </c>
      <c r="J255" s="59">
        <v>-137278.39999999999</v>
      </c>
      <c r="K255" s="59">
        <v>-17304</v>
      </c>
      <c r="L255" s="59">
        <v>406644</v>
      </c>
      <c r="M255" s="59">
        <v>17304</v>
      </c>
      <c r="N255" s="59">
        <v>146391.84</v>
      </c>
      <c r="O255" s="59">
        <v>0</v>
      </c>
      <c r="P255" s="59">
        <v>35530.879999999997</v>
      </c>
      <c r="Q255" s="59">
        <v>0</v>
      </c>
      <c r="R255" s="59">
        <v>1033243.7069999999</v>
      </c>
      <c r="S255" s="59">
        <v>109968.33699999998</v>
      </c>
      <c r="T255" s="59">
        <v>118105.156</v>
      </c>
      <c r="U255" s="59">
        <f t="shared" si="3"/>
        <v>2282368.5199999996</v>
      </c>
    </row>
    <row r="256" spans="1:21" s="51" customFormat="1" ht="11.5" x14ac:dyDescent="0.25">
      <c r="A256" s="51" t="e">
        <f>'FY2016 RPDC '!#REF!</f>
        <v>#REF!</v>
      </c>
      <c r="B256" s="51" t="e">
        <f>'FY2016 RPDC '!#REF!</f>
        <v>#REF!</v>
      </c>
      <c r="C256" s="51" t="e">
        <f>'FY2016 RPDC '!#REF!</f>
        <v>#REF!</v>
      </c>
      <c r="D256" s="60" t="e">
        <f>'FY2016 RPDC '!#REF!</f>
        <v>#REF!</v>
      </c>
      <c r="E256" s="61" t="e">
        <f>'FY2016 RPDC '!#REF!</f>
        <v>#REF!</v>
      </c>
      <c r="F256" s="62" t="e">
        <f>'FY2016 RPDC '!#REF!</f>
        <v>#REF!</v>
      </c>
      <c r="G256" s="63" t="e">
        <f>'FY2016 RPDC '!#REF!</f>
        <v>#REF!</v>
      </c>
      <c r="H256" s="62" t="e">
        <f>'FY2016 RPDC '!#REF!</f>
        <v>#REF!</v>
      </c>
      <c r="I256" s="63" t="e">
        <f>'FY2016 RPDC '!#REF!</f>
        <v>#REF!</v>
      </c>
      <c r="J256" s="63">
        <v>-424021.5</v>
      </c>
      <c r="K256" s="63">
        <v>-51921</v>
      </c>
      <c r="L256" s="63">
        <v>213453</v>
      </c>
      <c r="M256" s="63">
        <v>11538</v>
      </c>
      <c r="N256" s="63">
        <v>0</v>
      </c>
      <c r="O256" s="63">
        <v>0</v>
      </c>
      <c r="P256" s="63">
        <v>379484.82</v>
      </c>
      <c r="Q256" s="63">
        <v>391138.2</v>
      </c>
      <c r="R256" s="63">
        <v>929437.87699999998</v>
      </c>
      <c r="S256" s="63">
        <v>100424.5</v>
      </c>
      <c r="T256" s="63">
        <v>141488.99100000001</v>
      </c>
      <c r="U256" s="63" t="e">
        <f t="shared" si="3"/>
        <v>#REF!</v>
      </c>
    </row>
    <row r="257" spans="1:21" s="51" customFormat="1" ht="11.5" x14ac:dyDescent="0.25">
      <c r="A257" s="51">
        <f>'FY2016 RPDC '!A252</f>
        <v>251</v>
      </c>
      <c r="B257" s="51">
        <f>'FY2016 RPDC '!B252</f>
        <v>5463</v>
      </c>
      <c r="C257" s="51">
        <f>'FY2016 RPDC '!C252</f>
        <v>5463</v>
      </c>
      <c r="D257" s="56" t="str">
        <f>'FY2016 RPDC '!D252</f>
        <v>RED OAK</v>
      </c>
      <c r="E257" s="57">
        <f>'FY2016 RPDC '!E252</f>
        <v>1166.5</v>
      </c>
      <c r="F257" s="58">
        <f>'FY2016 RPDC '!F252</f>
        <v>6366</v>
      </c>
      <c r="G257" s="59">
        <f>'FY2016 RPDC '!G252</f>
        <v>7425939</v>
      </c>
      <c r="H257" s="58">
        <f>'FY2016 RPDC '!H252</f>
        <v>34752</v>
      </c>
      <c r="I257" s="59">
        <f>'FY2016 RPDC '!I252</f>
        <v>7460691</v>
      </c>
      <c r="J257" s="59">
        <v>-1595630.4</v>
      </c>
      <c r="K257" s="59">
        <v>-29505</v>
      </c>
      <c r="L257" s="59">
        <v>1675884</v>
      </c>
      <c r="M257" s="59">
        <v>100317</v>
      </c>
      <c r="N257" s="59">
        <v>26436.480000000003</v>
      </c>
      <c r="O257" s="59">
        <v>0</v>
      </c>
      <c r="P257" s="59">
        <v>12982.2</v>
      </c>
      <c r="Q257" s="59">
        <v>315113.39999999997</v>
      </c>
      <c r="R257" s="59">
        <v>1641989.9450000001</v>
      </c>
      <c r="S257" s="59">
        <v>190082.845</v>
      </c>
      <c r="T257" s="59">
        <v>166972.905</v>
      </c>
      <c r="U257" s="59">
        <f t="shared" si="3"/>
        <v>9965334.375</v>
      </c>
    </row>
    <row r="258" spans="1:21" s="51" customFormat="1" ht="11.5" x14ac:dyDescent="0.25">
      <c r="A258" s="51">
        <f>'FY2016 RPDC '!A253</f>
        <v>252</v>
      </c>
      <c r="B258" s="51">
        <f>'FY2016 RPDC '!B253</f>
        <v>5486</v>
      </c>
      <c r="C258" s="51">
        <f>'FY2016 RPDC '!C253</f>
        <v>5486</v>
      </c>
      <c r="D258" s="56" t="str">
        <f>'FY2016 RPDC '!D253</f>
        <v>REMSEN-UNION</v>
      </c>
      <c r="E258" s="57">
        <f>'FY2016 RPDC '!E253</f>
        <v>388.7</v>
      </c>
      <c r="F258" s="58">
        <f>'FY2016 RPDC '!F253</f>
        <v>6387</v>
      </c>
      <c r="G258" s="59">
        <f>'FY2016 RPDC '!G253</f>
        <v>2482627</v>
      </c>
      <c r="H258" s="58">
        <f>'FY2016 RPDC '!H253</f>
        <v>0</v>
      </c>
      <c r="I258" s="59">
        <f>'FY2016 RPDC '!I253</f>
        <v>2482627</v>
      </c>
      <c r="J258" s="59">
        <v>-163811.19999999998</v>
      </c>
      <c r="K258" s="59">
        <v>-11536</v>
      </c>
      <c r="L258" s="59">
        <v>219184</v>
      </c>
      <c r="M258" s="59">
        <v>0</v>
      </c>
      <c r="N258" s="59">
        <v>2422.56</v>
      </c>
      <c r="O258" s="59">
        <v>0</v>
      </c>
      <c r="P258" s="59">
        <v>0</v>
      </c>
      <c r="Q258" s="59">
        <v>93441.599999999991</v>
      </c>
      <c r="R258" s="59">
        <v>338269.34</v>
      </c>
      <c r="S258" s="59">
        <v>35117.695</v>
      </c>
      <c r="T258" s="59">
        <v>45169.82</v>
      </c>
      <c r="U258" s="59">
        <f t="shared" si="3"/>
        <v>3040884.8149999995</v>
      </c>
    </row>
    <row r="259" spans="1:21" s="51" customFormat="1" ht="11.5" x14ac:dyDescent="0.25">
      <c r="A259" s="51">
        <f>'FY2016 RPDC '!A254</f>
        <v>253</v>
      </c>
      <c r="B259" s="51">
        <f>'FY2016 RPDC '!B254</f>
        <v>5508</v>
      </c>
      <c r="C259" s="51">
        <f>'FY2016 RPDC '!C254</f>
        <v>5508</v>
      </c>
      <c r="D259" s="56" t="str">
        <f>'FY2016 RPDC '!D254</f>
        <v>RICEVILLE</v>
      </c>
      <c r="E259" s="57">
        <f>'FY2016 RPDC '!E254</f>
        <v>301.7</v>
      </c>
      <c r="F259" s="58">
        <f>'FY2016 RPDC '!F254</f>
        <v>6366</v>
      </c>
      <c r="G259" s="59">
        <f>'FY2016 RPDC '!G254</f>
        <v>1920622</v>
      </c>
      <c r="H259" s="58">
        <f>'FY2016 RPDC '!H254</f>
        <v>0</v>
      </c>
      <c r="I259" s="59">
        <f>'FY2016 RPDC '!I254</f>
        <v>1920622</v>
      </c>
      <c r="J259" s="59">
        <v>-231582</v>
      </c>
      <c r="K259" s="59">
        <v>-29690</v>
      </c>
      <c r="L259" s="59">
        <v>260084.4</v>
      </c>
      <c r="M259" s="59">
        <v>35628</v>
      </c>
      <c r="N259" s="59">
        <v>79509.820000000007</v>
      </c>
      <c r="O259" s="59">
        <v>0</v>
      </c>
      <c r="P259" s="59">
        <v>3919.0800000000004</v>
      </c>
      <c r="Q259" s="59">
        <v>131823.6</v>
      </c>
      <c r="R259" s="59">
        <v>326429.42400000006</v>
      </c>
      <c r="S259" s="59">
        <v>42753.384000000005</v>
      </c>
      <c r="T259" s="59">
        <v>27952.655999999999</v>
      </c>
      <c r="U259" s="59">
        <f t="shared" si="3"/>
        <v>2567450.3640000001</v>
      </c>
    </row>
    <row r="260" spans="1:21" s="51" customFormat="1" ht="11.5" x14ac:dyDescent="0.25">
      <c r="A260" s="51">
        <f>'FY2016 RPDC '!A255</f>
        <v>254</v>
      </c>
      <c r="B260" s="51">
        <f>'FY2016 RPDC '!B255</f>
        <v>1975</v>
      </c>
      <c r="C260" s="51">
        <f>'FY2016 RPDC '!C255</f>
        <v>1975</v>
      </c>
      <c r="D260" s="56" t="str">
        <f>'FY2016 RPDC '!D255</f>
        <v>RIVER VALLEY</v>
      </c>
      <c r="E260" s="57">
        <f>'FY2016 RPDC '!E255</f>
        <v>422</v>
      </c>
      <c r="F260" s="58">
        <f>'FY2016 RPDC '!F255</f>
        <v>6375</v>
      </c>
      <c r="G260" s="59">
        <f>'FY2016 RPDC '!G255</f>
        <v>2690250</v>
      </c>
      <c r="H260" s="58">
        <f>'FY2016 RPDC '!H255</f>
        <v>0</v>
      </c>
      <c r="I260" s="59">
        <f>'FY2016 RPDC '!I255</f>
        <v>2690250</v>
      </c>
      <c r="J260" s="59">
        <v>-204246.9</v>
      </c>
      <c r="K260" s="59">
        <v>-11638</v>
      </c>
      <c r="L260" s="59">
        <v>93104</v>
      </c>
      <c r="M260" s="59">
        <v>0</v>
      </c>
      <c r="N260" s="59">
        <v>43060.6</v>
      </c>
      <c r="O260" s="59">
        <v>0</v>
      </c>
      <c r="P260" s="59">
        <v>2560.36</v>
      </c>
      <c r="Q260" s="59">
        <v>0</v>
      </c>
      <c r="R260" s="59">
        <v>129393.781</v>
      </c>
      <c r="S260" s="59">
        <v>15165.001</v>
      </c>
      <c r="T260" s="59">
        <v>11902.529</v>
      </c>
      <c r="U260" s="59">
        <f t="shared" si="3"/>
        <v>2769551.3710000003</v>
      </c>
    </row>
    <row r="261" spans="1:21" s="51" customFormat="1" ht="11.5" x14ac:dyDescent="0.25">
      <c r="A261" s="51">
        <f>'FY2016 RPDC '!A256</f>
        <v>255</v>
      </c>
      <c r="B261" s="51">
        <f>'FY2016 RPDC '!B256</f>
        <v>4824</v>
      </c>
      <c r="C261" s="51">
        <f>'FY2016 RPDC '!C256</f>
        <v>5510</v>
      </c>
      <c r="D261" s="60" t="str">
        <f>'FY2016 RPDC '!D256</f>
        <v>RIVERSIDE</v>
      </c>
      <c r="E261" s="61">
        <f>'FY2016 RPDC '!E256</f>
        <v>713</v>
      </c>
      <c r="F261" s="62">
        <f>'FY2016 RPDC '!F256</f>
        <v>6366</v>
      </c>
      <c r="G261" s="63">
        <f>'FY2016 RPDC '!G256</f>
        <v>4538958</v>
      </c>
      <c r="H261" s="62">
        <f>'FY2016 RPDC '!H256</f>
        <v>0</v>
      </c>
      <c r="I261" s="63">
        <f>'FY2016 RPDC '!I256</f>
        <v>4538958</v>
      </c>
      <c r="J261" s="63">
        <v>-132963</v>
      </c>
      <c r="K261" s="63">
        <v>-69372</v>
      </c>
      <c r="L261" s="63">
        <v>92496</v>
      </c>
      <c r="M261" s="63">
        <v>0</v>
      </c>
      <c r="N261" s="63">
        <v>8440.26</v>
      </c>
      <c r="O261" s="63">
        <v>0</v>
      </c>
      <c r="P261" s="63">
        <v>216209.4</v>
      </c>
      <c r="Q261" s="63">
        <v>0</v>
      </c>
      <c r="R261" s="63">
        <v>311861.10100000002</v>
      </c>
      <c r="S261" s="63">
        <v>29967.237000000001</v>
      </c>
      <c r="T261" s="63">
        <v>49304.837</v>
      </c>
      <c r="U261" s="63">
        <f t="shared" si="3"/>
        <v>5044901.835</v>
      </c>
    </row>
    <row r="262" spans="1:21" s="51" customFormat="1" ht="11.5" x14ac:dyDescent="0.25">
      <c r="A262" s="51">
        <f>'FY2016 RPDC '!A257</f>
        <v>256</v>
      </c>
      <c r="B262" s="51">
        <f>'FY2016 RPDC '!B257</f>
        <v>5607</v>
      </c>
      <c r="C262" s="51">
        <f>'FY2016 RPDC '!C257</f>
        <v>5607</v>
      </c>
      <c r="D262" s="56" t="str">
        <f>'FY2016 RPDC '!D257</f>
        <v>ROCK VALLEY</v>
      </c>
      <c r="E262" s="57">
        <f>'FY2016 RPDC '!E257</f>
        <v>675.2</v>
      </c>
      <c r="F262" s="58">
        <f>'FY2016 RPDC '!F257</f>
        <v>6407</v>
      </c>
      <c r="G262" s="59">
        <f>'FY2016 RPDC '!G257</f>
        <v>4326006</v>
      </c>
      <c r="H262" s="58">
        <f>'FY2016 RPDC '!H257</f>
        <v>0</v>
      </c>
      <c r="I262" s="59">
        <f>'FY2016 RPDC '!I257</f>
        <v>4326006</v>
      </c>
      <c r="J262" s="59">
        <v>-276736</v>
      </c>
      <c r="K262" s="59">
        <v>-82432</v>
      </c>
      <c r="L262" s="59">
        <v>465152</v>
      </c>
      <c r="M262" s="59">
        <v>0</v>
      </c>
      <c r="N262" s="59">
        <v>59939.839999999997</v>
      </c>
      <c r="O262" s="59">
        <v>0</v>
      </c>
      <c r="P262" s="59">
        <v>2590.7199999999998</v>
      </c>
      <c r="Q262" s="59">
        <v>0</v>
      </c>
      <c r="R262" s="59">
        <v>377410.8</v>
      </c>
      <c r="S262" s="59">
        <v>45711.12</v>
      </c>
      <c r="T262" s="59">
        <v>38890.28</v>
      </c>
      <c r="U262" s="59">
        <f t="shared" si="3"/>
        <v>4956532.76</v>
      </c>
    </row>
    <row r="263" spans="1:21" s="51" customFormat="1" ht="11.5" x14ac:dyDescent="0.25">
      <c r="A263" s="51" t="e">
        <f>'FY2016 RPDC '!#REF!</f>
        <v>#REF!</v>
      </c>
      <c r="B263" s="51" t="e">
        <f>'FY2016 RPDC '!#REF!</f>
        <v>#REF!</v>
      </c>
      <c r="C263" s="51" t="e">
        <f>'FY2016 RPDC '!#REF!</f>
        <v>#REF!</v>
      </c>
      <c r="D263" s="56" t="e">
        <f>'FY2016 RPDC '!#REF!</f>
        <v>#REF!</v>
      </c>
      <c r="E263" s="57" t="e">
        <f>'FY2016 RPDC '!#REF!</f>
        <v>#REF!</v>
      </c>
      <c r="F263" s="58" t="e">
        <f>'FY2016 RPDC '!#REF!</f>
        <v>#REF!</v>
      </c>
      <c r="G263" s="59" t="e">
        <f>'FY2016 RPDC '!#REF!</f>
        <v>#REF!</v>
      </c>
      <c r="H263" s="58" t="e">
        <f>'FY2016 RPDC '!#REF!</f>
        <v>#REF!</v>
      </c>
      <c r="I263" s="59" t="e">
        <f>'FY2016 RPDC '!#REF!</f>
        <v>#REF!</v>
      </c>
      <c r="J263" s="59">
        <v>-279321</v>
      </c>
      <c r="K263" s="59">
        <v>-154518</v>
      </c>
      <c r="L263" s="59">
        <v>11886</v>
      </c>
      <c r="M263" s="59">
        <v>0</v>
      </c>
      <c r="N263" s="59">
        <v>26684.07</v>
      </c>
      <c r="O263" s="59">
        <v>47544</v>
      </c>
      <c r="P263" s="59">
        <v>0</v>
      </c>
      <c r="Q263" s="59">
        <v>14263.199999999999</v>
      </c>
      <c r="R263" s="59">
        <v>49265.579999999994</v>
      </c>
      <c r="S263" s="59">
        <v>3732.82</v>
      </c>
      <c r="T263" s="59">
        <v>4871.58</v>
      </c>
      <c r="U263" s="59" t="e">
        <f t="shared" si="3"/>
        <v>#REF!</v>
      </c>
    </row>
    <row r="264" spans="1:21" s="51" customFormat="1" ht="11.5" x14ac:dyDescent="0.25">
      <c r="A264" s="51">
        <f>'FY2016 RPDC '!A258</f>
        <v>258</v>
      </c>
      <c r="B264" s="51">
        <f>'FY2016 RPDC '!B258</f>
        <v>5643</v>
      </c>
      <c r="C264" s="51">
        <f>'FY2016 RPDC '!C258</f>
        <v>5643</v>
      </c>
      <c r="D264" s="56" t="str">
        <f>'FY2016 RPDC '!D258</f>
        <v>ROLAND-STORY</v>
      </c>
      <c r="E264" s="57">
        <f>'FY2016 RPDC '!E258</f>
        <v>977.2</v>
      </c>
      <c r="F264" s="58">
        <f>'FY2016 RPDC '!F258</f>
        <v>6366</v>
      </c>
      <c r="G264" s="59">
        <f>'FY2016 RPDC '!G258</f>
        <v>6220855</v>
      </c>
      <c r="H264" s="58">
        <f>'FY2016 RPDC '!H258</f>
        <v>0</v>
      </c>
      <c r="I264" s="59">
        <f>'FY2016 RPDC '!I258</f>
        <v>6220855</v>
      </c>
      <c r="J264" s="59">
        <v>-155736</v>
      </c>
      <c r="K264" s="59">
        <v>-5768</v>
      </c>
      <c r="L264" s="59">
        <v>167272</v>
      </c>
      <c r="M264" s="59">
        <v>17304</v>
      </c>
      <c r="N264" s="59">
        <v>45682.559999999998</v>
      </c>
      <c r="O264" s="59">
        <v>0</v>
      </c>
      <c r="P264" s="59">
        <v>0</v>
      </c>
      <c r="Q264" s="59">
        <v>0</v>
      </c>
      <c r="R264" s="59">
        <v>172678.22</v>
      </c>
      <c r="S264" s="59">
        <v>18690.920000000002</v>
      </c>
      <c r="T264" s="59">
        <v>19407.14</v>
      </c>
      <c r="U264" s="59">
        <f t="shared" ref="U264:U327" si="4">SUM(I264:T264)</f>
        <v>6500385.8399999989</v>
      </c>
    </row>
    <row r="265" spans="1:21" s="51" customFormat="1" ht="11.5" x14ac:dyDescent="0.25">
      <c r="A265" s="51">
        <f>'FY2016 RPDC '!A259</f>
        <v>259</v>
      </c>
      <c r="B265" s="51">
        <f>'FY2016 RPDC '!B259</f>
        <v>5697</v>
      </c>
      <c r="C265" s="51">
        <f>'FY2016 RPDC '!C259</f>
        <v>5697</v>
      </c>
      <c r="D265" s="56" t="str">
        <f>'FY2016 RPDC '!D259</f>
        <v>RUDD-ROCKFORD-MARBLE ROCK</v>
      </c>
      <c r="E265" s="57">
        <f>'FY2016 RPDC '!E259</f>
        <v>453.4</v>
      </c>
      <c r="F265" s="58">
        <f>'FY2016 RPDC '!F259</f>
        <v>6366</v>
      </c>
      <c r="G265" s="59">
        <f>'FY2016 RPDC '!G259</f>
        <v>2886344</v>
      </c>
      <c r="H265" s="58">
        <f>'FY2016 RPDC '!H259</f>
        <v>32277</v>
      </c>
      <c r="I265" s="59">
        <f>'FY2016 RPDC '!I259</f>
        <v>2918621</v>
      </c>
      <c r="J265" s="59">
        <v>-478744</v>
      </c>
      <c r="K265" s="59">
        <v>-92288</v>
      </c>
      <c r="L265" s="59">
        <v>185152.80000000002</v>
      </c>
      <c r="M265" s="59">
        <v>17304</v>
      </c>
      <c r="N265" s="59">
        <v>51738.960000000006</v>
      </c>
      <c r="O265" s="59">
        <v>0</v>
      </c>
      <c r="P265" s="59">
        <v>27917.119999999999</v>
      </c>
      <c r="Q265" s="59">
        <v>0</v>
      </c>
      <c r="R265" s="59">
        <v>658255.07300000009</v>
      </c>
      <c r="S265" s="59">
        <v>72566.697</v>
      </c>
      <c r="T265" s="59">
        <v>89358.458000000013</v>
      </c>
      <c r="U265" s="59">
        <f t="shared" si="4"/>
        <v>3449882.108</v>
      </c>
    </row>
    <row r="266" spans="1:21" s="51" customFormat="1" ht="11.5" x14ac:dyDescent="0.25">
      <c r="A266" s="51">
        <f>'FY2016 RPDC '!A260</f>
        <v>260</v>
      </c>
      <c r="B266" s="51">
        <f>'FY2016 RPDC '!B260</f>
        <v>5724</v>
      </c>
      <c r="C266" s="51">
        <f>'FY2016 RPDC '!C260</f>
        <v>5724</v>
      </c>
      <c r="D266" s="60" t="str">
        <f>'FY2016 RPDC '!D260</f>
        <v>RUTHVEN-AYRSHIRE</v>
      </c>
      <c r="E266" s="61">
        <f>'FY2016 RPDC '!E260</f>
        <v>243</v>
      </c>
      <c r="F266" s="62">
        <f>'FY2016 RPDC '!F260</f>
        <v>6380</v>
      </c>
      <c r="G266" s="63">
        <f>'FY2016 RPDC '!G260</f>
        <v>1550340</v>
      </c>
      <c r="H266" s="62">
        <f>'FY2016 RPDC '!H260</f>
        <v>0</v>
      </c>
      <c r="I266" s="63">
        <f>'FY2016 RPDC '!I260</f>
        <v>1550340</v>
      </c>
      <c r="J266" s="63">
        <v>-254716</v>
      </c>
      <c r="K266" s="63">
        <v>-28945</v>
      </c>
      <c r="L266" s="63">
        <v>109991</v>
      </c>
      <c r="M266" s="63">
        <v>0</v>
      </c>
      <c r="N266" s="63">
        <v>14530.39</v>
      </c>
      <c r="O266" s="63">
        <v>0</v>
      </c>
      <c r="P266" s="63">
        <v>0</v>
      </c>
      <c r="Q266" s="63">
        <v>0</v>
      </c>
      <c r="R266" s="63">
        <v>222850.611</v>
      </c>
      <c r="S266" s="63">
        <v>22201.699999999997</v>
      </c>
      <c r="T266" s="63">
        <v>20090.444</v>
      </c>
      <c r="U266" s="63">
        <f t="shared" si="4"/>
        <v>1656343.1449999998</v>
      </c>
    </row>
    <row r="267" spans="1:21" s="51" customFormat="1" ht="11.5" x14ac:dyDescent="0.25">
      <c r="A267" s="51">
        <f>'FY2016 RPDC '!A261</f>
        <v>261</v>
      </c>
      <c r="B267" s="51">
        <f>'FY2016 RPDC '!B261</f>
        <v>5805</v>
      </c>
      <c r="C267" s="51">
        <f>'FY2016 RPDC '!C261</f>
        <v>5805</v>
      </c>
      <c r="D267" s="56" t="str">
        <f>'FY2016 RPDC '!D261</f>
        <v>SAYDEL</v>
      </c>
      <c r="E267" s="57">
        <f>'FY2016 RPDC '!E261</f>
        <v>1162.3</v>
      </c>
      <c r="F267" s="58">
        <f>'FY2016 RPDC '!F261</f>
        <v>6434</v>
      </c>
      <c r="G267" s="59">
        <f>'FY2016 RPDC '!G261</f>
        <v>7478238</v>
      </c>
      <c r="H267" s="58">
        <f>'FY2016 RPDC '!H261</f>
        <v>30331</v>
      </c>
      <c r="I267" s="59">
        <f>'FY2016 RPDC '!I261</f>
        <v>7508569</v>
      </c>
      <c r="J267" s="59">
        <v>-80752</v>
      </c>
      <c r="K267" s="59">
        <v>-23072</v>
      </c>
      <c r="L267" s="59">
        <v>242832.80000000002</v>
      </c>
      <c r="M267" s="59">
        <v>11536</v>
      </c>
      <c r="N267" s="59">
        <v>4326</v>
      </c>
      <c r="O267" s="59">
        <v>57680</v>
      </c>
      <c r="P267" s="59">
        <v>2537.92</v>
      </c>
      <c r="Q267" s="59">
        <v>0</v>
      </c>
      <c r="R267" s="59">
        <v>194325.196</v>
      </c>
      <c r="S267" s="59">
        <v>23935.886000000002</v>
      </c>
      <c r="T267" s="59">
        <v>16047.356</v>
      </c>
      <c r="U267" s="59">
        <f t="shared" si="4"/>
        <v>7957966.1579999989</v>
      </c>
    </row>
    <row r="268" spans="1:21" s="51" customFormat="1" ht="11.5" x14ac:dyDescent="0.25">
      <c r="A268" s="51">
        <f>'FY2016 RPDC '!A262</f>
        <v>262</v>
      </c>
      <c r="B268" s="51">
        <f>'FY2016 RPDC '!B262</f>
        <v>5823</v>
      </c>
      <c r="C268" s="51">
        <f>'FY2016 RPDC '!C262</f>
        <v>5823</v>
      </c>
      <c r="D268" s="56" t="str">
        <f>'FY2016 RPDC '!D262</f>
        <v>SCHALLER-CRESTLAND</v>
      </c>
      <c r="E268" s="57">
        <f>'FY2016 RPDC '!E262</f>
        <v>377.4</v>
      </c>
      <c r="F268" s="58">
        <f>'FY2016 RPDC '!F262</f>
        <v>6433</v>
      </c>
      <c r="G268" s="59">
        <f>'FY2016 RPDC '!G262</f>
        <v>2427814</v>
      </c>
      <c r="H268" s="58">
        <f>'FY2016 RPDC '!H262</f>
        <v>0</v>
      </c>
      <c r="I268" s="59">
        <f>'FY2016 RPDC '!I262</f>
        <v>2427814</v>
      </c>
      <c r="J268" s="59">
        <v>-197573.40000000002</v>
      </c>
      <c r="K268" s="59">
        <v>-5777</v>
      </c>
      <c r="L268" s="59">
        <v>138648</v>
      </c>
      <c r="M268" s="59">
        <v>17331</v>
      </c>
      <c r="N268" s="59">
        <v>8318.8799999999992</v>
      </c>
      <c r="O268" s="59">
        <v>46216</v>
      </c>
      <c r="P268" s="59">
        <v>3812.82</v>
      </c>
      <c r="Q268" s="59">
        <v>0</v>
      </c>
      <c r="R268" s="59">
        <v>255118.31799999997</v>
      </c>
      <c r="S268" s="59">
        <v>27691.3</v>
      </c>
      <c r="T268" s="59">
        <v>31316.766</v>
      </c>
      <c r="U268" s="59">
        <f t="shared" si="4"/>
        <v>2752916.6839999994</v>
      </c>
    </row>
    <row r="269" spans="1:21" s="51" customFormat="1" ht="11.5" x14ac:dyDescent="0.25">
      <c r="A269" s="51">
        <f>'FY2016 RPDC '!A263</f>
        <v>263</v>
      </c>
      <c r="B269" s="51">
        <f>'FY2016 RPDC '!B263</f>
        <v>5832</v>
      </c>
      <c r="C269" s="51">
        <f>'FY2016 RPDC '!C263</f>
        <v>5832</v>
      </c>
      <c r="D269" s="56" t="str">
        <f>'FY2016 RPDC '!D263</f>
        <v>SCHLESWIG</v>
      </c>
      <c r="E269" s="57">
        <f>'FY2016 RPDC '!E263</f>
        <v>288</v>
      </c>
      <c r="F269" s="58">
        <f>'FY2016 RPDC '!F263</f>
        <v>6366</v>
      </c>
      <c r="G269" s="59">
        <f>'FY2016 RPDC '!G263</f>
        <v>1833408</v>
      </c>
      <c r="H269" s="58">
        <f>'FY2016 RPDC '!H263</f>
        <v>23727</v>
      </c>
      <c r="I269" s="59">
        <f>'FY2016 RPDC '!I263</f>
        <v>1857135</v>
      </c>
      <c r="J269" s="59">
        <v>-467784.8</v>
      </c>
      <c r="K269" s="59">
        <v>-17304</v>
      </c>
      <c r="L269" s="59">
        <v>94018.400000000009</v>
      </c>
      <c r="M269" s="59">
        <v>5768</v>
      </c>
      <c r="N269" s="59">
        <v>19553.52</v>
      </c>
      <c r="O269" s="59">
        <v>154351.68000000002</v>
      </c>
      <c r="P269" s="59">
        <v>5075.84</v>
      </c>
      <c r="Q269" s="59">
        <v>0</v>
      </c>
      <c r="R269" s="59">
        <v>333928.25800000003</v>
      </c>
      <c r="S269" s="59">
        <v>35879.796000000002</v>
      </c>
      <c r="T269" s="59">
        <v>32782.788999999997</v>
      </c>
      <c r="U269" s="59">
        <f t="shared" si="4"/>
        <v>2053404.4830000002</v>
      </c>
    </row>
    <row r="270" spans="1:21" s="51" customFormat="1" ht="11.5" x14ac:dyDescent="0.25">
      <c r="A270" s="51" t="e">
        <f>'FY2016 RPDC '!#REF!</f>
        <v>#REF!</v>
      </c>
      <c r="B270" s="51" t="e">
        <f>'FY2016 RPDC '!#REF!</f>
        <v>#REF!</v>
      </c>
      <c r="C270" s="51" t="e">
        <f>'FY2016 RPDC '!#REF!</f>
        <v>#REF!</v>
      </c>
      <c r="D270" s="56" t="e">
        <f>'FY2016 RPDC '!#REF!</f>
        <v>#REF!</v>
      </c>
      <c r="E270" s="57" t="e">
        <f>'FY2016 RPDC '!#REF!</f>
        <v>#REF!</v>
      </c>
      <c r="F270" s="58" t="e">
        <f>'FY2016 RPDC '!#REF!</f>
        <v>#REF!</v>
      </c>
      <c r="G270" s="59" t="e">
        <f>'FY2016 RPDC '!#REF!</f>
        <v>#REF!</v>
      </c>
      <c r="H270" s="58" t="e">
        <f>'FY2016 RPDC '!#REF!</f>
        <v>#REF!</v>
      </c>
      <c r="I270" s="59" t="e">
        <f>'FY2016 RPDC '!#REF!</f>
        <v>#REF!</v>
      </c>
      <c r="J270" s="59">
        <v>-34854</v>
      </c>
      <c r="K270" s="59">
        <v>-29045</v>
      </c>
      <c r="L270" s="59">
        <v>528619</v>
      </c>
      <c r="M270" s="59">
        <v>34854</v>
      </c>
      <c r="N270" s="59">
        <v>5634.73</v>
      </c>
      <c r="O270" s="59">
        <v>0</v>
      </c>
      <c r="P270" s="59">
        <v>77956.78</v>
      </c>
      <c r="Q270" s="59">
        <v>243978</v>
      </c>
      <c r="R270" s="59">
        <v>291059.09999999998</v>
      </c>
      <c r="S270" s="59">
        <v>30466.5</v>
      </c>
      <c r="T270" s="59">
        <v>41325</v>
      </c>
      <c r="U270" s="59" t="e">
        <f t="shared" si="4"/>
        <v>#REF!</v>
      </c>
    </row>
    <row r="271" spans="1:21" s="51" customFormat="1" ht="11.5" x14ac:dyDescent="0.25">
      <c r="A271" s="51">
        <f>'FY2016 RPDC '!A264</f>
        <v>265</v>
      </c>
      <c r="B271" s="51">
        <f>'FY2016 RPDC '!B264</f>
        <v>5877</v>
      </c>
      <c r="C271" s="51">
        <f>'FY2016 RPDC '!C264</f>
        <v>5877</v>
      </c>
      <c r="D271" s="60" t="str">
        <f>'FY2016 RPDC '!D264</f>
        <v>SERGEANT BLUFF-LUTON</v>
      </c>
      <c r="E271" s="61">
        <f>'FY2016 RPDC '!E264</f>
        <v>1356.1</v>
      </c>
      <c r="F271" s="62">
        <f>'FY2016 RPDC '!F264</f>
        <v>6366</v>
      </c>
      <c r="G271" s="63">
        <f>'FY2016 RPDC '!G264</f>
        <v>8632933</v>
      </c>
      <c r="H271" s="62">
        <f>'FY2016 RPDC '!H264</f>
        <v>0</v>
      </c>
      <c r="I271" s="63">
        <f>'FY2016 RPDC '!I264</f>
        <v>8632933</v>
      </c>
      <c r="J271" s="63">
        <v>-208946.80000000002</v>
      </c>
      <c r="K271" s="63">
        <v>-17364</v>
      </c>
      <c r="L271" s="63">
        <v>133702.80000000002</v>
      </c>
      <c r="M271" s="63">
        <v>46304</v>
      </c>
      <c r="N271" s="63">
        <v>11865.4</v>
      </c>
      <c r="O271" s="63">
        <v>57880</v>
      </c>
      <c r="P271" s="63">
        <v>0</v>
      </c>
      <c r="Q271" s="63">
        <v>111129.59999999999</v>
      </c>
      <c r="R271" s="63">
        <v>288272.18</v>
      </c>
      <c r="S271" s="63">
        <v>29496.474000000002</v>
      </c>
      <c r="T271" s="63">
        <v>31479.637000000002</v>
      </c>
      <c r="U271" s="63">
        <f t="shared" si="4"/>
        <v>9116752.2909999993</v>
      </c>
    </row>
    <row r="272" spans="1:21" s="51" customFormat="1" ht="11.5" x14ac:dyDescent="0.25">
      <c r="A272" s="51">
        <f>'FY2016 RPDC '!A265</f>
        <v>266</v>
      </c>
      <c r="B272" s="51">
        <f>'FY2016 RPDC '!B265</f>
        <v>5895</v>
      </c>
      <c r="C272" s="51">
        <f>'FY2016 RPDC '!C265</f>
        <v>5895</v>
      </c>
      <c r="D272" s="56" t="str">
        <f>'FY2016 RPDC '!D265</f>
        <v>SEYMOUR</v>
      </c>
      <c r="E272" s="57">
        <f>'FY2016 RPDC '!E265</f>
        <v>263.8</v>
      </c>
      <c r="F272" s="58">
        <f>'FY2016 RPDC '!F265</f>
        <v>6366</v>
      </c>
      <c r="G272" s="59">
        <f>'FY2016 RPDC '!G265</f>
        <v>1679351</v>
      </c>
      <c r="H272" s="58">
        <f>'FY2016 RPDC '!H265</f>
        <v>0</v>
      </c>
      <c r="I272" s="59">
        <f>'FY2016 RPDC '!I265</f>
        <v>1679351</v>
      </c>
      <c r="J272" s="59">
        <v>-122010</v>
      </c>
      <c r="K272" s="59">
        <v>-656530</v>
      </c>
      <c r="L272" s="59">
        <v>92960</v>
      </c>
      <c r="M272" s="59">
        <v>929600</v>
      </c>
      <c r="N272" s="59">
        <v>116490.5</v>
      </c>
      <c r="O272" s="59">
        <v>0</v>
      </c>
      <c r="P272" s="59">
        <v>0</v>
      </c>
      <c r="Q272" s="59">
        <v>0</v>
      </c>
      <c r="R272" s="59">
        <v>174700.28800000003</v>
      </c>
      <c r="S272" s="59">
        <v>20004.544000000002</v>
      </c>
      <c r="T272" s="59">
        <v>14369.152000000002</v>
      </c>
      <c r="U272" s="59">
        <f t="shared" si="4"/>
        <v>2248935.4840000002</v>
      </c>
    </row>
    <row r="273" spans="1:21" s="51" customFormat="1" ht="11.5" x14ac:dyDescent="0.25">
      <c r="A273" s="51">
        <f>'FY2016 RPDC '!A266</f>
        <v>267</v>
      </c>
      <c r="B273" s="51">
        <f>'FY2016 RPDC '!B266</f>
        <v>5949</v>
      </c>
      <c r="C273" s="51">
        <f>'FY2016 RPDC '!C266</f>
        <v>5949</v>
      </c>
      <c r="D273" s="56" t="str">
        <f>'FY2016 RPDC '!D266</f>
        <v>SHELDON</v>
      </c>
      <c r="E273" s="57">
        <f>'FY2016 RPDC '!E266</f>
        <v>1009.9</v>
      </c>
      <c r="F273" s="58">
        <f>'FY2016 RPDC '!F266</f>
        <v>6366</v>
      </c>
      <c r="G273" s="59">
        <f>'FY2016 RPDC '!G266</f>
        <v>6429023</v>
      </c>
      <c r="H273" s="58">
        <f>'FY2016 RPDC '!H266</f>
        <v>0</v>
      </c>
      <c r="I273" s="59">
        <f>'FY2016 RPDC '!I266</f>
        <v>6429023</v>
      </c>
      <c r="J273" s="59">
        <v>-140739.19999999998</v>
      </c>
      <c r="K273" s="59">
        <v>-5768</v>
      </c>
      <c r="L273" s="59">
        <v>472976</v>
      </c>
      <c r="M273" s="59">
        <v>5768</v>
      </c>
      <c r="N273" s="59">
        <v>74234.159999999989</v>
      </c>
      <c r="O273" s="59">
        <v>0</v>
      </c>
      <c r="P273" s="59">
        <v>15227.52</v>
      </c>
      <c r="Q273" s="59">
        <v>0</v>
      </c>
      <c r="R273" s="59">
        <v>479982.92499999999</v>
      </c>
      <c r="S273" s="59">
        <v>60602.05</v>
      </c>
      <c r="T273" s="59">
        <v>54101.174999999996</v>
      </c>
      <c r="U273" s="59">
        <f t="shared" si="4"/>
        <v>7445407.629999999</v>
      </c>
    </row>
    <row r="274" spans="1:21" s="51" customFormat="1" ht="11.5" x14ac:dyDescent="0.25">
      <c r="A274" s="51">
        <f>'FY2016 RPDC '!A267</f>
        <v>268</v>
      </c>
      <c r="B274" s="51">
        <f>'FY2016 RPDC '!B267</f>
        <v>5976</v>
      </c>
      <c r="C274" s="51">
        <f>'FY2016 RPDC '!C267</f>
        <v>5976</v>
      </c>
      <c r="D274" s="56" t="str">
        <f>'FY2016 RPDC '!D267</f>
        <v>SHENANDOAH</v>
      </c>
      <c r="E274" s="57">
        <f>'FY2016 RPDC '!E267</f>
        <v>975.6</v>
      </c>
      <c r="F274" s="58">
        <f>'FY2016 RPDC '!F267</f>
        <v>6366</v>
      </c>
      <c r="G274" s="59">
        <f>'FY2016 RPDC '!G267</f>
        <v>6210670</v>
      </c>
      <c r="H274" s="58">
        <f>'FY2016 RPDC '!H267</f>
        <v>0</v>
      </c>
      <c r="I274" s="59">
        <f>'FY2016 RPDC '!I267</f>
        <v>6210670</v>
      </c>
      <c r="J274" s="59">
        <v>-288400</v>
      </c>
      <c r="K274" s="59">
        <v>-11536</v>
      </c>
      <c r="L274" s="59">
        <v>207648</v>
      </c>
      <c r="M274" s="59">
        <v>0</v>
      </c>
      <c r="N274" s="59">
        <v>14650.72</v>
      </c>
      <c r="O274" s="59">
        <v>52258.080000000002</v>
      </c>
      <c r="P274" s="59">
        <v>0</v>
      </c>
      <c r="Q274" s="59">
        <v>0</v>
      </c>
      <c r="R274" s="59">
        <v>280328</v>
      </c>
      <c r="S274" s="59">
        <v>31618.639999999999</v>
      </c>
      <c r="T274" s="59">
        <v>28842.16</v>
      </c>
      <c r="U274" s="59">
        <f t="shared" si="4"/>
        <v>6526079.5999999996</v>
      </c>
    </row>
    <row r="275" spans="1:21" s="51" customFormat="1" ht="11.5" x14ac:dyDescent="0.25">
      <c r="A275" s="51">
        <f>'FY2016 RPDC '!A268</f>
        <v>269</v>
      </c>
      <c r="B275" s="51">
        <f>'FY2016 RPDC '!B268</f>
        <v>5994</v>
      </c>
      <c r="C275" s="51">
        <f>'FY2016 RPDC '!C268</f>
        <v>5994</v>
      </c>
      <c r="D275" s="56" t="str">
        <f>'FY2016 RPDC '!D268</f>
        <v>SIBLEY-OCHEYEDAN</v>
      </c>
      <c r="E275" s="57">
        <f>'FY2016 RPDC '!E268</f>
        <v>771.2</v>
      </c>
      <c r="F275" s="58">
        <f>'FY2016 RPDC '!F268</f>
        <v>6396</v>
      </c>
      <c r="G275" s="59">
        <f>'FY2016 RPDC '!G268</f>
        <v>4932595</v>
      </c>
      <c r="H275" s="58">
        <f>'FY2016 RPDC '!H268</f>
        <v>0</v>
      </c>
      <c r="I275" s="59">
        <f>'FY2016 RPDC '!I268</f>
        <v>4932595</v>
      </c>
      <c r="J275" s="59">
        <v>-289100</v>
      </c>
      <c r="K275" s="59">
        <v>-17346</v>
      </c>
      <c r="L275" s="59">
        <v>86730</v>
      </c>
      <c r="M275" s="59">
        <v>115640</v>
      </c>
      <c r="N275" s="59">
        <v>15958.319999999998</v>
      </c>
      <c r="O275" s="59">
        <v>0</v>
      </c>
      <c r="P275" s="59">
        <v>0</v>
      </c>
      <c r="Q275" s="59">
        <v>0</v>
      </c>
      <c r="R275" s="59">
        <v>140425</v>
      </c>
      <c r="S275" s="59">
        <v>15330</v>
      </c>
      <c r="T275" s="59">
        <v>16705</v>
      </c>
      <c r="U275" s="59">
        <f t="shared" si="4"/>
        <v>5016937.32</v>
      </c>
    </row>
    <row r="276" spans="1:21" s="51" customFormat="1" ht="11.5" x14ac:dyDescent="0.25">
      <c r="A276" s="51">
        <f>'FY2016 RPDC '!A270</f>
        <v>271</v>
      </c>
      <c r="B276" s="51">
        <f>'FY2016 RPDC '!B270</f>
        <v>6012</v>
      </c>
      <c r="C276" s="51">
        <f>'FY2016 RPDC '!C270</f>
        <v>6012</v>
      </c>
      <c r="D276" s="60" t="str">
        <f>'FY2016 RPDC '!D270</f>
        <v>SIGOURNEY</v>
      </c>
      <c r="E276" s="61">
        <f>'FY2016 RPDC '!E270</f>
        <v>532.9</v>
      </c>
      <c r="F276" s="62">
        <f>'FY2016 RPDC '!F270</f>
        <v>6374</v>
      </c>
      <c r="G276" s="63">
        <f>'FY2016 RPDC '!G270</f>
        <v>3396705</v>
      </c>
      <c r="H276" s="62">
        <f>'FY2016 RPDC '!H270</f>
        <v>0</v>
      </c>
      <c r="I276" s="63">
        <f>'FY2016 RPDC '!I270</f>
        <v>3396705</v>
      </c>
      <c r="J276" s="63">
        <v>-268364</v>
      </c>
      <c r="K276" s="63">
        <v>-927606</v>
      </c>
      <c r="L276" s="63">
        <v>58340</v>
      </c>
      <c r="M276" s="63">
        <v>647574</v>
      </c>
      <c r="N276" s="63">
        <v>131848.4</v>
      </c>
      <c r="O276" s="63">
        <v>0</v>
      </c>
      <c r="P276" s="63">
        <v>0</v>
      </c>
      <c r="Q276" s="63">
        <v>0</v>
      </c>
      <c r="R276" s="63">
        <v>253314.58000000002</v>
      </c>
      <c r="S276" s="63">
        <v>29194.425999999999</v>
      </c>
      <c r="T276" s="63">
        <v>23454.381999999998</v>
      </c>
      <c r="U276" s="63">
        <f t="shared" si="4"/>
        <v>3344460.7880000002</v>
      </c>
    </row>
    <row r="277" spans="1:21" s="51" customFormat="1" ht="11.5" x14ac:dyDescent="0.25">
      <c r="A277" s="51">
        <f>'FY2016 RPDC '!A271</f>
        <v>272</v>
      </c>
      <c r="B277" s="51">
        <f>'FY2016 RPDC '!B271</f>
        <v>6030</v>
      </c>
      <c r="C277" s="51">
        <f>'FY2016 RPDC '!C271</f>
        <v>6030</v>
      </c>
      <c r="D277" s="56" t="str">
        <f>'FY2016 RPDC '!D271</f>
        <v>SIOUX CENTER</v>
      </c>
      <c r="E277" s="57">
        <f>'FY2016 RPDC '!E271</f>
        <v>1114.7</v>
      </c>
      <c r="F277" s="58">
        <f>'FY2016 RPDC '!F271</f>
        <v>6366</v>
      </c>
      <c r="G277" s="59">
        <f>'FY2016 RPDC '!G271</f>
        <v>7096180</v>
      </c>
      <c r="H277" s="58">
        <f>'FY2016 RPDC '!H271</f>
        <v>0</v>
      </c>
      <c r="I277" s="59">
        <f>'FY2016 RPDC '!I271</f>
        <v>7096180</v>
      </c>
      <c r="J277" s="59">
        <v>-69216</v>
      </c>
      <c r="K277" s="59">
        <v>-23072</v>
      </c>
      <c r="L277" s="59">
        <v>185152.80000000002</v>
      </c>
      <c r="M277" s="59">
        <v>5768</v>
      </c>
      <c r="N277" s="59">
        <v>164618.72</v>
      </c>
      <c r="O277" s="59">
        <v>138143.6</v>
      </c>
      <c r="P277" s="59">
        <v>1268.96</v>
      </c>
      <c r="Q277" s="59">
        <v>0</v>
      </c>
      <c r="R277" s="59">
        <v>228323.568</v>
      </c>
      <c r="S277" s="59">
        <v>23811.083999999999</v>
      </c>
      <c r="T277" s="59">
        <v>27883.350000000002</v>
      </c>
      <c r="U277" s="59">
        <f t="shared" si="4"/>
        <v>7778862.0819999985</v>
      </c>
    </row>
    <row r="278" spans="1:21" s="51" customFormat="1" ht="11.5" x14ac:dyDescent="0.25">
      <c r="A278" s="51">
        <f>'FY2016 RPDC '!A272</f>
        <v>273</v>
      </c>
      <c r="B278" s="51">
        <f>'FY2016 RPDC '!B272</f>
        <v>6048</v>
      </c>
      <c r="C278" s="51">
        <f>'FY2016 RPDC '!C272</f>
        <v>6035</v>
      </c>
      <c r="D278" s="56" t="str">
        <f>'FY2016 RPDC '!D272</f>
        <v>SIOUX CENTRAL</v>
      </c>
      <c r="E278" s="57">
        <f>'FY2016 RPDC '!E272</f>
        <v>495.2</v>
      </c>
      <c r="F278" s="58">
        <f>'FY2016 RPDC '!F272</f>
        <v>6381</v>
      </c>
      <c r="G278" s="59">
        <f>'FY2016 RPDC '!G272</f>
        <v>3159871</v>
      </c>
      <c r="H278" s="58">
        <f>'FY2016 RPDC '!H272</f>
        <v>0</v>
      </c>
      <c r="I278" s="59">
        <f>'FY2016 RPDC '!I272</f>
        <v>3159871</v>
      </c>
      <c r="J278" s="59">
        <v>-618616</v>
      </c>
      <c r="K278" s="59">
        <v>-58360</v>
      </c>
      <c r="L278" s="59">
        <v>1173036</v>
      </c>
      <c r="M278" s="59">
        <v>0</v>
      </c>
      <c r="N278" s="59">
        <v>23110.560000000001</v>
      </c>
      <c r="O278" s="59">
        <v>0</v>
      </c>
      <c r="P278" s="59">
        <v>34665.840000000004</v>
      </c>
      <c r="Q278" s="59">
        <v>0</v>
      </c>
      <c r="R278" s="59">
        <v>678056.652</v>
      </c>
      <c r="S278" s="59">
        <v>72032.687999999995</v>
      </c>
      <c r="T278" s="59">
        <v>87642.282000000007</v>
      </c>
      <c r="U278" s="59">
        <f t="shared" si="4"/>
        <v>4551439.0219999999</v>
      </c>
    </row>
    <row r="279" spans="1:21" s="51" customFormat="1" ht="11.5" x14ac:dyDescent="0.25">
      <c r="A279" s="51">
        <f>'FY2016 RPDC '!A273</f>
        <v>274</v>
      </c>
      <c r="B279" s="51">
        <f>'FY2016 RPDC '!B273</f>
        <v>6039</v>
      </c>
      <c r="C279" s="51">
        <f>'FY2016 RPDC '!C273</f>
        <v>6039</v>
      </c>
      <c r="D279" s="56" t="str">
        <f>'FY2016 RPDC '!D273</f>
        <v>SIOUX CITY</v>
      </c>
      <c r="E279" s="57">
        <f>'FY2016 RPDC '!E273</f>
        <v>14132.2</v>
      </c>
      <c r="F279" s="58">
        <f>'FY2016 RPDC '!F273</f>
        <v>6366</v>
      </c>
      <c r="G279" s="59">
        <f>'FY2016 RPDC '!G273</f>
        <v>89965585</v>
      </c>
      <c r="H279" s="58">
        <f>'FY2016 RPDC '!H273</f>
        <v>0</v>
      </c>
      <c r="I279" s="59">
        <f>'FY2016 RPDC '!I273</f>
        <v>89965585</v>
      </c>
      <c r="J279" s="59">
        <v>-309838.5</v>
      </c>
      <c r="K279" s="59">
        <v>-35010</v>
      </c>
      <c r="L279" s="59">
        <v>17505</v>
      </c>
      <c r="M279" s="59">
        <v>0</v>
      </c>
      <c r="N279" s="59">
        <v>15754.500000000002</v>
      </c>
      <c r="O279" s="59">
        <v>0</v>
      </c>
      <c r="P279" s="59">
        <v>15404.400000000001</v>
      </c>
      <c r="Q279" s="59">
        <v>0</v>
      </c>
      <c r="R279" s="59">
        <v>210518.67599999998</v>
      </c>
      <c r="S279" s="59">
        <v>23665.644</v>
      </c>
      <c r="T279" s="59">
        <v>19722.023999999998</v>
      </c>
      <c r="U279" s="59">
        <f t="shared" si="4"/>
        <v>89923306.744000003</v>
      </c>
    </row>
    <row r="280" spans="1:21" s="51" customFormat="1" ht="11.5" x14ac:dyDescent="0.25">
      <c r="A280" s="51">
        <f>'FY2016 RPDC '!A274</f>
        <v>275</v>
      </c>
      <c r="B280" s="51">
        <f>'FY2016 RPDC '!B274</f>
        <v>6093</v>
      </c>
      <c r="C280" s="51">
        <f>'FY2016 RPDC '!C274</f>
        <v>6093</v>
      </c>
      <c r="D280" s="56" t="str">
        <f>'FY2016 RPDC '!D274</f>
        <v>SOLON</v>
      </c>
      <c r="E280" s="57">
        <f>'FY2016 RPDC '!E274</f>
        <v>1258.7</v>
      </c>
      <c r="F280" s="58">
        <f>'FY2016 RPDC '!F274</f>
        <v>6366</v>
      </c>
      <c r="G280" s="59">
        <f>'FY2016 RPDC '!G274</f>
        <v>8012884</v>
      </c>
      <c r="H280" s="58">
        <f>'FY2016 RPDC '!H274</f>
        <v>0</v>
      </c>
      <c r="I280" s="59">
        <f>'FY2016 RPDC '!I274</f>
        <v>8012884</v>
      </c>
      <c r="J280" s="59">
        <v>-339158.39999999997</v>
      </c>
      <c r="K280" s="59">
        <v>-415296</v>
      </c>
      <c r="L280" s="59">
        <v>115360</v>
      </c>
      <c r="M280" s="59">
        <v>5768</v>
      </c>
      <c r="N280" s="59">
        <v>31262.560000000001</v>
      </c>
      <c r="O280" s="59">
        <v>57680</v>
      </c>
      <c r="P280" s="59">
        <v>24110.239999999998</v>
      </c>
      <c r="Q280" s="59">
        <v>0</v>
      </c>
      <c r="R280" s="59">
        <v>134011.64000000001</v>
      </c>
      <c r="S280" s="59">
        <v>11234.154</v>
      </c>
      <c r="T280" s="59">
        <v>15911.154</v>
      </c>
      <c r="U280" s="59">
        <f t="shared" si="4"/>
        <v>7653767.3479999993</v>
      </c>
    </row>
    <row r="281" spans="1:21" s="51" customFormat="1" ht="11.5" x14ac:dyDescent="0.25">
      <c r="A281" s="51">
        <f>'FY2016 RPDC '!A275</f>
        <v>0</v>
      </c>
      <c r="B281" s="51">
        <f>'FY2016 RPDC '!B275</f>
        <v>6091</v>
      </c>
      <c r="C281" s="51">
        <f>'FY2016 RPDC '!C275</f>
        <v>6091</v>
      </c>
      <c r="D281" s="60" t="str">
        <f>'FY2016 RPDC '!D275</f>
        <v>SOUTH CENTRAL CALHOUN</v>
      </c>
      <c r="E281" s="61">
        <f>'FY2016 RPDC '!E275</f>
        <v>911.4</v>
      </c>
      <c r="F281" s="62">
        <f>'FY2016 RPDC '!F275</f>
        <v>6399</v>
      </c>
      <c r="G281" s="63">
        <f>'FY2016 RPDC '!G275</f>
        <v>5832049</v>
      </c>
      <c r="H281" s="62">
        <f>'FY2016 RPDC '!H275</f>
        <v>19847</v>
      </c>
      <c r="I281" s="63">
        <f>'FY2016 RPDC '!I275</f>
        <v>5851896</v>
      </c>
      <c r="J281" s="63">
        <v>-300441</v>
      </c>
      <c r="K281" s="63">
        <v>-223858</v>
      </c>
      <c r="L281" s="63">
        <v>182621</v>
      </c>
      <c r="M281" s="63">
        <v>377024</v>
      </c>
      <c r="N281" s="63">
        <v>25743.670000000002</v>
      </c>
      <c r="O281" s="63">
        <v>58910</v>
      </c>
      <c r="P281" s="63">
        <v>0</v>
      </c>
      <c r="Q281" s="63">
        <v>0</v>
      </c>
      <c r="R281" s="63">
        <v>100829.442</v>
      </c>
      <c r="S281" s="63">
        <v>9708.1689999999999</v>
      </c>
      <c r="T281" s="63">
        <v>13687.723999999998</v>
      </c>
      <c r="U281" s="63">
        <f t="shared" si="4"/>
        <v>6096121.0049999999</v>
      </c>
    </row>
    <row r="282" spans="1:21" s="51" customFormat="1" ht="11.5" x14ac:dyDescent="0.25">
      <c r="A282" s="51">
        <f>'FY2016 RPDC '!A276</f>
        <v>276</v>
      </c>
      <c r="B282" s="51">
        <f>'FY2016 RPDC '!B276</f>
        <v>6095</v>
      </c>
      <c r="C282" s="51">
        <f>'FY2016 RPDC '!C276</f>
        <v>6095</v>
      </c>
      <c r="D282" s="56" t="str">
        <f>'FY2016 RPDC '!D276</f>
        <v>SOUTH HAMILTON</v>
      </c>
      <c r="E282" s="57">
        <f>'FY2016 RPDC '!E276</f>
        <v>653.9</v>
      </c>
      <c r="F282" s="58">
        <f>'FY2016 RPDC '!F276</f>
        <v>6428</v>
      </c>
      <c r="G282" s="59">
        <f>'FY2016 RPDC '!G276</f>
        <v>4203269</v>
      </c>
      <c r="H282" s="58">
        <f>'FY2016 RPDC '!H276</f>
        <v>0</v>
      </c>
      <c r="I282" s="59">
        <f>'FY2016 RPDC '!I276</f>
        <v>4203269</v>
      </c>
      <c r="J282" s="59">
        <v>-430869.60000000003</v>
      </c>
      <c r="K282" s="59">
        <v>-28840</v>
      </c>
      <c r="L282" s="59">
        <v>1113224</v>
      </c>
      <c r="M282" s="59">
        <v>34608</v>
      </c>
      <c r="N282" s="59">
        <v>56584.08</v>
      </c>
      <c r="O282" s="59">
        <v>158389.28</v>
      </c>
      <c r="P282" s="59">
        <v>35530.879999999997</v>
      </c>
      <c r="Q282" s="59">
        <v>0</v>
      </c>
      <c r="R282" s="59">
        <v>693351.27</v>
      </c>
      <c r="S282" s="59">
        <v>84796.479999999996</v>
      </c>
      <c r="T282" s="59">
        <v>81048.19</v>
      </c>
      <c r="U282" s="59">
        <f t="shared" si="4"/>
        <v>6001091.580000001</v>
      </c>
    </row>
    <row r="283" spans="1:21" s="51" customFormat="1" ht="11.5" x14ac:dyDescent="0.25">
      <c r="A283" s="51">
        <f>'FY2016 RPDC '!A277</f>
        <v>277</v>
      </c>
      <c r="B283" s="51">
        <f>'FY2016 RPDC '!B277</f>
        <v>5157</v>
      </c>
      <c r="C283" s="51">
        <f>'FY2016 RPDC '!C277</f>
        <v>6099</v>
      </c>
      <c r="D283" s="56" t="str">
        <f>'FY2016 RPDC '!D277</f>
        <v>SOUTH O BRIEN</v>
      </c>
      <c r="E283" s="57">
        <f>'FY2016 RPDC '!E277</f>
        <v>671</v>
      </c>
      <c r="F283" s="58">
        <f>'FY2016 RPDC '!F277</f>
        <v>6419</v>
      </c>
      <c r="G283" s="59">
        <f>'FY2016 RPDC '!G277</f>
        <v>4307149</v>
      </c>
      <c r="H283" s="58">
        <f>'FY2016 RPDC '!H277</f>
        <v>0</v>
      </c>
      <c r="I283" s="59">
        <f>'FY2016 RPDC '!I277</f>
        <v>4307149</v>
      </c>
      <c r="J283" s="59">
        <v>-119974.40000000001</v>
      </c>
      <c r="K283" s="59">
        <v>-17304</v>
      </c>
      <c r="L283" s="59">
        <v>86520</v>
      </c>
      <c r="M283" s="59">
        <v>11536</v>
      </c>
      <c r="N283" s="59">
        <v>1788.08</v>
      </c>
      <c r="O283" s="59">
        <v>0</v>
      </c>
      <c r="P283" s="59">
        <v>0</v>
      </c>
      <c r="Q283" s="59">
        <v>0</v>
      </c>
      <c r="R283" s="59">
        <v>155047.80900000001</v>
      </c>
      <c r="S283" s="59">
        <v>17022.195</v>
      </c>
      <c r="T283" s="59">
        <v>17252.589</v>
      </c>
      <c r="U283" s="59">
        <f t="shared" si="4"/>
        <v>4459037.273</v>
      </c>
    </row>
    <row r="284" spans="1:21" s="51" customFormat="1" ht="11.5" x14ac:dyDescent="0.25">
      <c r="A284" s="51">
        <f>'FY2016 RPDC '!A278</f>
        <v>278</v>
      </c>
      <c r="B284" s="51">
        <f>'FY2016 RPDC '!B278</f>
        <v>6097</v>
      </c>
      <c r="C284" s="51">
        <f>'FY2016 RPDC '!C278</f>
        <v>6097</v>
      </c>
      <c r="D284" s="56" t="str">
        <f>'FY2016 RPDC '!D278</f>
        <v>SOUTH PAGE</v>
      </c>
      <c r="E284" s="57">
        <f>'FY2016 RPDC '!E278</f>
        <v>196.5</v>
      </c>
      <c r="F284" s="58">
        <f>'FY2016 RPDC '!F278</f>
        <v>6366</v>
      </c>
      <c r="G284" s="59">
        <f>'FY2016 RPDC '!G278</f>
        <v>1250919</v>
      </c>
      <c r="H284" s="58">
        <f>'FY2016 RPDC '!H278</f>
        <v>81966</v>
      </c>
      <c r="I284" s="59">
        <f>'FY2016 RPDC '!I278</f>
        <v>1332885</v>
      </c>
      <c r="J284" s="59">
        <v>-299936</v>
      </c>
      <c r="K284" s="59">
        <v>-17304</v>
      </c>
      <c r="L284" s="59">
        <v>155736</v>
      </c>
      <c r="M284" s="59">
        <v>11536</v>
      </c>
      <c r="N284" s="59">
        <v>60737.039999999994</v>
      </c>
      <c r="O284" s="59">
        <v>0</v>
      </c>
      <c r="P284" s="59">
        <v>30455.040000000001</v>
      </c>
      <c r="Q284" s="59">
        <v>318393.60000000003</v>
      </c>
      <c r="R284" s="59">
        <v>484721.89199999999</v>
      </c>
      <c r="S284" s="59">
        <v>50611.326000000001</v>
      </c>
      <c r="T284" s="59">
        <v>60127.638000000006</v>
      </c>
      <c r="U284" s="59">
        <f t="shared" si="4"/>
        <v>2187963.5359999998</v>
      </c>
    </row>
    <row r="285" spans="1:21" s="51" customFormat="1" ht="11.5" x14ac:dyDescent="0.25">
      <c r="A285" s="51">
        <f>'FY2016 RPDC '!A279</f>
        <v>279</v>
      </c>
      <c r="B285" s="51">
        <f>'FY2016 RPDC '!B279</f>
        <v>6098</v>
      </c>
      <c r="C285" s="51">
        <f>'FY2016 RPDC '!C279</f>
        <v>6098</v>
      </c>
      <c r="D285" s="56" t="str">
        <f>'FY2016 RPDC '!D279</f>
        <v>SOUTH TAMA COUNTY</v>
      </c>
      <c r="E285" s="57">
        <f>'FY2016 RPDC '!E279</f>
        <v>1466.5</v>
      </c>
      <c r="F285" s="58">
        <f>'FY2016 RPDC '!F279</f>
        <v>6386</v>
      </c>
      <c r="G285" s="59">
        <f>'FY2016 RPDC '!G279</f>
        <v>9365069</v>
      </c>
      <c r="H285" s="58">
        <f>'FY2016 RPDC '!H279</f>
        <v>0</v>
      </c>
      <c r="I285" s="59">
        <f>'FY2016 RPDC '!I279</f>
        <v>9365069</v>
      </c>
      <c r="J285" s="59">
        <v>-293591.2</v>
      </c>
      <c r="K285" s="59">
        <v>-17304</v>
      </c>
      <c r="L285" s="59">
        <v>369152</v>
      </c>
      <c r="M285" s="59">
        <v>11536</v>
      </c>
      <c r="N285" s="59">
        <v>29359.119999999999</v>
      </c>
      <c r="O285" s="59">
        <v>0</v>
      </c>
      <c r="P285" s="59">
        <v>20303.36</v>
      </c>
      <c r="Q285" s="59">
        <v>0</v>
      </c>
      <c r="R285" s="59">
        <v>533852.62299999991</v>
      </c>
      <c r="S285" s="59">
        <v>57324.421999999999</v>
      </c>
      <c r="T285" s="59">
        <v>68124.52900000001</v>
      </c>
      <c r="U285" s="59">
        <f t="shared" si="4"/>
        <v>10143825.853999998</v>
      </c>
    </row>
    <row r="286" spans="1:21" s="51" customFormat="1" ht="11.5" x14ac:dyDescent="0.25">
      <c r="A286" s="51">
        <f>'FY2016 RPDC '!A280</f>
        <v>280</v>
      </c>
      <c r="B286" s="51">
        <f>'FY2016 RPDC '!B280</f>
        <v>6100</v>
      </c>
      <c r="C286" s="51">
        <f>'FY2016 RPDC '!C280</f>
        <v>6100</v>
      </c>
      <c r="D286" s="60" t="str">
        <f>'FY2016 RPDC '!D280</f>
        <v>SOUTH WINNESHIEK</v>
      </c>
      <c r="E286" s="61">
        <f>'FY2016 RPDC '!E280</f>
        <v>564.4</v>
      </c>
      <c r="F286" s="62">
        <f>'FY2016 RPDC '!F280</f>
        <v>6366</v>
      </c>
      <c r="G286" s="63">
        <f>'FY2016 RPDC '!G280</f>
        <v>3592970</v>
      </c>
      <c r="H286" s="62">
        <f>'FY2016 RPDC '!H280</f>
        <v>0</v>
      </c>
      <c r="I286" s="63">
        <f>'FY2016 RPDC '!I280</f>
        <v>3592970</v>
      </c>
      <c r="J286" s="63">
        <v>-98566</v>
      </c>
      <c r="K286" s="63">
        <v>-28990</v>
      </c>
      <c r="L286" s="63">
        <v>278304</v>
      </c>
      <c r="M286" s="63">
        <v>0</v>
      </c>
      <c r="N286" s="63">
        <v>26322.920000000002</v>
      </c>
      <c r="O286" s="63">
        <v>0</v>
      </c>
      <c r="P286" s="63">
        <v>34440.120000000003</v>
      </c>
      <c r="Q286" s="63">
        <v>0</v>
      </c>
      <c r="R286" s="63">
        <v>424276.54499999998</v>
      </c>
      <c r="S286" s="63">
        <v>42446.25</v>
      </c>
      <c r="T286" s="63">
        <v>49108.29</v>
      </c>
      <c r="U286" s="63">
        <f t="shared" si="4"/>
        <v>4320312.125</v>
      </c>
    </row>
    <row r="287" spans="1:21" s="51" customFormat="1" ht="11.5" x14ac:dyDescent="0.25">
      <c r="A287" s="51">
        <f>'FY2016 RPDC '!A281</f>
        <v>281</v>
      </c>
      <c r="B287" s="51">
        <f>'FY2016 RPDC '!B281</f>
        <v>6101</v>
      </c>
      <c r="C287" s="51">
        <f>'FY2016 RPDC '!C281</f>
        <v>6101</v>
      </c>
      <c r="D287" s="56" t="str">
        <f>'FY2016 RPDC '!D281</f>
        <v>SOUTHEAST POLK</v>
      </c>
      <c r="E287" s="57">
        <f>'FY2016 RPDC '!E281</f>
        <v>6616.9</v>
      </c>
      <c r="F287" s="58">
        <f>'FY2016 RPDC '!F281</f>
        <v>6366</v>
      </c>
      <c r="G287" s="59">
        <f>'FY2016 RPDC '!G281</f>
        <v>42123185</v>
      </c>
      <c r="H287" s="58">
        <f>'FY2016 RPDC '!H281</f>
        <v>0</v>
      </c>
      <c r="I287" s="59">
        <f>'FY2016 RPDC '!I281</f>
        <v>42123185</v>
      </c>
      <c r="J287" s="59">
        <v>-115021.99999999999</v>
      </c>
      <c r="K287" s="59">
        <v>-34680</v>
      </c>
      <c r="L287" s="59">
        <v>116178.00000000001</v>
      </c>
      <c r="M287" s="59">
        <v>5780</v>
      </c>
      <c r="N287" s="59">
        <v>43985.8</v>
      </c>
      <c r="O287" s="59">
        <v>57800</v>
      </c>
      <c r="P287" s="59">
        <v>2543.1999999999998</v>
      </c>
      <c r="Q287" s="59">
        <v>0</v>
      </c>
      <c r="R287" s="59">
        <v>201618.64800000002</v>
      </c>
      <c r="S287" s="59">
        <v>21036.092000000001</v>
      </c>
      <c r="T287" s="59">
        <v>22295.632000000001</v>
      </c>
      <c r="U287" s="59">
        <f t="shared" si="4"/>
        <v>42444720.372000001</v>
      </c>
    </row>
    <row r="288" spans="1:21" s="51" customFormat="1" ht="11.5" x14ac:dyDescent="0.25">
      <c r="A288" s="51">
        <f>'FY2016 RPDC '!A282</f>
        <v>282</v>
      </c>
      <c r="B288" s="51">
        <f>'FY2016 RPDC '!B282</f>
        <v>6094</v>
      </c>
      <c r="C288" s="51">
        <f>'FY2016 RPDC '!C282</f>
        <v>6094</v>
      </c>
      <c r="D288" s="56" t="str">
        <f>'FY2016 RPDC '!D282</f>
        <v>SOUTHEAST WARREN</v>
      </c>
      <c r="E288" s="57">
        <f>'FY2016 RPDC '!E282</f>
        <v>561.9</v>
      </c>
      <c r="F288" s="58">
        <f>'FY2016 RPDC '!F282</f>
        <v>6366</v>
      </c>
      <c r="G288" s="59">
        <f>'FY2016 RPDC '!G282</f>
        <v>3577055</v>
      </c>
      <c r="H288" s="58">
        <f>'FY2016 RPDC '!H282</f>
        <v>0</v>
      </c>
      <c r="I288" s="59">
        <f>'FY2016 RPDC '!I282</f>
        <v>3577055</v>
      </c>
      <c r="J288" s="59">
        <v>-103968</v>
      </c>
      <c r="K288" s="59">
        <v>-5776</v>
      </c>
      <c r="L288" s="59">
        <v>132848</v>
      </c>
      <c r="M288" s="59">
        <v>11552</v>
      </c>
      <c r="N288" s="59">
        <v>90798.720000000001</v>
      </c>
      <c r="O288" s="59">
        <v>121180.48</v>
      </c>
      <c r="P288" s="59">
        <v>0</v>
      </c>
      <c r="Q288" s="59">
        <v>0</v>
      </c>
      <c r="R288" s="59">
        <v>315714.61200000002</v>
      </c>
      <c r="S288" s="59">
        <v>32591.178000000004</v>
      </c>
      <c r="T288" s="59">
        <v>33602.709000000003</v>
      </c>
      <c r="U288" s="59">
        <f t="shared" si="4"/>
        <v>4205598.699</v>
      </c>
    </row>
    <row r="289" spans="1:21" s="51" customFormat="1" ht="11.5" x14ac:dyDescent="0.25">
      <c r="A289" s="51">
        <f>'FY2016 RPDC '!A283</f>
        <v>283</v>
      </c>
      <c r="B289" s="51">
        <f>'FY2016 RPDC '!B283</f>
        <v>6096</v>
      </c>
      <c r="C289" s="51">
        <f>'FY2016 RPDC '!C283</f>
        <v>6096</v>
      </c>
      <c r="D289" s="56" t="str">
        <f>'FY2016 RPDC '!D283</f>
        <v>SOUTHEAST WEBSTER - GRAND</v>
      </c>
      <c r="E289" s="57">
        <f>'FY2016 RPDC '!E283</f>
        <v>543.29999999999995</v>
      </c>
      <c r="F289" s="58">
        <f>'FY2016 RPDC '!F283</f>
        <v>6495</v>
      </c>
      <c r="G289" s="59">
        <f>'FY2016 RPDC '!G283</f>
        <v>3528734</v>
      </c>
      <c r="H289" s="58">
        <f>'FY2016 RPDC '!H283</f>
        <v>0</v>
      </c>
      <c r="I289" s="59">
        <f>'FY2016 RPDC '!I283</f>
        <v>3528734</v>
      </c>
      <c r="J289" s="59">
        <v>-144200</v>
      </c>
      <c r="K289" s="59">
        <v>-63448</v>
      </c>
      <c r="L289" s="59">
        <v>374920</v>
      </c>
      <c r="M289" s="59">
        <v>5768</v>
      </c>
      <c r="N289" s="59">
        <v>2941.68</v>
      </c>
      <c r="O289" s="59">
        <v>0</v>
      </c>
      <c r="P289" s="59">
        <v>128164.95999999999</v>
      </c>
      <c r="Q289" s="59">
        <v>0</v>
      </c>
      <c r="R289" s="59">
        <v>501685.33799999999</v>
      </c>
      <c r="S289" s="59">
        <v>65791.361999999994</v>
      </c>
      <c r="T289" s="59">
        <v>68825.89</v>
      </c>
      <c r="U289" s="59">
        <f t="shared" si="4"/>
        <v>4469183.2299999995</v>
      </c>
    </row>
    <row r="290" spans="1:21" s="51" customFormat="1" ht="11.5" x14ac:dyDescent="0.25">
      <c r="A290" s="51" t="e">
        <f>'FY2016 RPDC '!#REF!</f>
        <v>#REF!</v>
      </c>
      <c r="B290" s="51" t="e">
        <f>'FY2016 RPDC '!#REF!</f>
        <v>#REF!</v>
      </c>
      <c r="C290" s="51" t="e">
        <f>'FY2016 RPDC '!#REF!</f>
        <v>#REF!</v>
      </c>
      <c r="D290" s="56" t="e">
        <f>'FY2016 RPDC '!#REF!</f>
        <v>#REF!</v>
      </c>
      <c r="E290" s="57" t="e">
        <f>'FY2016 RPDC '!#REF!</f>
        <v>#REF!</v>
      </c>
      <c r="F290" s="58" t="e">
        <f>'FY2016 RPDC '!#REF!</f>
        <v>#REF!</v>
      </c>
      <c r="G290" s="59" t="e">
        <f>'FY2016 RPDC '!#REF!</f>
        <v>#REF!</v>
      </c>
      <c r="H290" s="58" t="e">
        <f>'FY2016 RPDC '!#REF!</f>
        <v>#REF!</v>
      </c>
      <c r="I290" s="59" t="e">
        <f>'FY2016 RPDC '!#REF!</f>
        <v>#REF!</v>
      </c>
      <c r="J290" s="59">
        <v>-127226</v>
      </c>
      <c r="K290" s="59">
        <v>-46264</v>
      </c>
      <c r="L290" s="59">
        <v>370112</v>
      </c>
      <c r="M290" s="59">
        <v>822920.9</v>
      </c>
      <c r="N290" s="59">
        <v>75294.66</v>
      </c>
      <c r="O290" s="59">
        <v>0</v>
      </c>
      <c r="P290" s="59">
        <v>19083.899999999998</v>
      </c>
      <c r="Q290" s="59">
        <v>0</v>
      </c>
      <c r="R290" s="59">
        <v>269843.13</v>
      </c>
      <c r="S290" s="59">
        <v>30952.71</v>
      </c>
      <c r="T290" s="59">
        <v>27399.9</v>
      </c>
      <c r="U290" s="59" t="e">
        <f t="shared" si="4"/>
        <v>#REF!</v>
      </c>
    </row>
    <row r="291" spans="1:21" s="51" customFormat="1" ht="11.5" x14ac:dyDescent="0.25">
      <c r="A291" s="51">
        <f>'FY2016 RPDC '!A284</f>
        <v>285</v>
      </c>
      <c r="B291" s="51">
        <f>'FY2016 RPDC '!B284</f>
        <v>6102</v>
      </c>
      <c r="C291" s="51">
        <f>'FY2016 RPDC '!C284</f>
        <v>6102</v>
      </c>
      <c r="D291" s="60" t="str">
        <f>'FY2016 RPDC '!D284</f>
        <v>SPENCER</v>
      </c>
      <c r="E291" s="61">
        <f>'FY2016 RPDC '!E284</f>
        <v>1933.3</v>
      </c>
      <c r="F291" s="62">
        <f>'FY2016 RPDC '!F284</f>
        <v>6366</v>
      </c>
      <c r="G291" s="63">
        <f>'FY2016 RPDC '!G284</f>
        <v>12307388</v>
      </c>
      <c r="H291" s="62">
        <f>'FY2016 RPDC '!H284</f>
        <v>0</v>
      </c>
      <c r="I291" s="63">
        <f>'FY2016 RPDC '!I284</f>
        <v>12307388</v>
      </c>
      <c r="J291" s="63">
        <v>-2092053.5999999999</v>
      </c>
      <c r="K291" s="63">
        <v>-323008</v>
      </c>
      <c r="L291" s="63">
        <v>1009400</v>
      </c>
      <c r="M291" s="63">
        <v>323008</v>
      </c>
      <c r="N291" s="63">
        <v>578991.84</v>
      </c>
      <c r="O291" s="63">
        <v>0</v>
      </c>
      <c r="P291" s="63">
        <v>1668682.4000000001</v>
      </c>
      <c r="Q291" s="63">
        <v>1370476.8</v>
      </c>
      <c r="R291" s="63">
        <v>6599214.1919999998</v>
      </c>
      <c r="S291" s="63">
        <v>793619.85600000003</v>
      </c>
      <c r="T291" s="63">
        <v>1015031.2800000001</v>
      </c>
      <c r="U291" s="63">
        <f t="shared" si="4"/>
        <v>23250750.767999999</v>
      </c>
    </row>
    <row r="292" spans="1:21" s="51" customFormat="1" ht="11.5" x14ac:dyDescent="0.25">
      <c r="A292" s="51">
        <f>'FY2016 RPDC '!A285</f>
        <v>286</v>
      </c>
      <c r="B292" s="51">
        <f>'FY2016 RPDC '!B285</f>
        <v>6120</v>
      </c>
      <c r="C292" s="51">
        <f>'FY2016 RPDC '!C285</f>
        <v>6120</v>
      </c>
      <c r="D292" s="56" t="str">
        <f>'FY2016 RPDC '!D285</f>
        <v>SPIRIT LAKE</v>
      </c>
      <c r="E292" s="57">
        <f>'FY2016 RPDC '!E285</f>
        <v>1158.0999999999999</v>
      </c>
      <c r="F292" s="58">
        <f>'FY2016 RPDC '!F285</f>
        <v>6366</v>
      </c>
      <c r="G292" s="59">
        <f>'FY2016 RPDC '!G285</f>
        <v>7372465</v>
      </c>
      <c r="H292" s="58">
        <f>'FY2016 RPDC '!H285</f>
        <v>0</v>
      </c>
      <c r="I292" s="59">
        <f>'FY2016 RPDC '!I285</f>
        <v>7372465</v>
      </c>
      <c r="J292" s="59">
        <v>-338581.60000000003</v>
      </c>
      <c r="K292" s="59">
        <v>-51912</v>
      </c>
      <c r="L292" s="59">
        <v>571032</v>
      </c>
      <c r="M292" s="59">
        <v>0</v>
      </c>
      <c r="N292" s="59">
        <v>6402.4800000000005</v>
      </c>
      <c r="O292" s="59">
        <v>0</v>
      </c>
      <c r="P292" s="59">
        <v>0</v>
      </c>
      <c r="Q292" s="59">
        <v>0</v>
      </c>
      <c r="R292" s="59">
        <v>578032.11199999996</v>
      </c>
      <c r="S292" s="59">
        <v>58790.399999999994</v>
      </c>
      <c r="T292" s="59">
        <v>51625.32</v>
      </c>
      <c r="U292" s="59">
        <f t="shared" si="4"/>
        <v>8247853.7120000012</v>
      </c>
    </row>
    <row r="293" spans="1:21" s="51" customFormat="1" ht="11.5" x14ac:dyDescent="0.25">
      <c r="A293" s="51" t="e">
        <f>'FY2016 RPDC '!#REF!</f>
        <v>#REF!</v>
      </c>
      <c r="B293" s="51" t="e">
        <f>'FY2016 RPDC '!#REF!</f>
        <v>#REF!</v>
      </c>
      <c r="C293" s="51" t="e">
        <f>'FY2016 RPDC '!#REF!</f>
        <v>#REF!</v>
      </c>
      <c r="D293" s="56" t="e">
        <f>'FY2016 RPDC '!#REF!</f>
        <v>#REF!</v>
      </c>
      <c r="E293" s="57" t="e">
        <f>'FY2016 RPDC '!#REF!</f>
        <v>#REF!</v>
      </c>
      <c r="F293" s="58" t="e">
        <f>'FY2016 RPDC '!#REF!</f>
        <v>#REF!</v>
      </c>
      <c r="G293" s="59" t="e">
        <f>'FY2016 RPDC '!#REF!</f>
        <v>#REF!</v>
      </c>
      <c r="H293" s="58" t="e">
        <f>'FY2016 RPDC '!#REF!</f>
        <v>#REF!</v>
      </c>
      <c r="I293" s="59" t="e">
        <f>'FY2016 RPDC '!#REF!</f>
        <v>#REF!</v>
      </c>
      <c r="J293" s="59">
        <v>-358924</v>
      </c>
      <c r="K293" s="59">
        <v>-258896</v>
      </c>
      <c r="L293" s="59">
        <v>23536</v>
      </c>
      <c r="M293" s="59">
        <v>0</v>
      </c>
      <c r="N293" s="59">
        <v>0</v>
      </c>
      <c r="O293" s="59">
        <v>0</v>
      </c>
      <c r="P293" s="59">
        <v>0</v>
      </c>
      <c r="Q293" s="59">
        <v>0</v>
      </c>
      <c r="R293" s="59">
        <v>74408.180000000008</v>
      </c>
      <c r="S293" s="59">
        <v>6360.2</v>
      </c>
      <c r="T293" s="59">
        <v>5828.9000000000005</v>
      </c>
      <c r="U293" s="59" t="e">
        <f t="shared" si="4"/>
        <v>#REF!</v>
      </c>
    </row>
    <row r="294" spans="1:21" s="51" customFormat="1" ht="11.5" x14ac:dyDescent="0.25">
      <c r="A294" s="51">
        <f>'FY2016 RPDC '!A286</f>
        <v>287</v>
      </c>
      <c r="B294" s="51">
        <f>'FY2016 RPDC '!B286</f>
        <v>6138</v>
      </c>
      <c r="C294" s="51">
        <f>'FY2016 RPDC '!C286</f>
        <v>6138</v>
      </c>
      <c r="D294" s="56" t="str">
        <f>'FY2016 RPDC '!D286</f>
        <v>SPRINGVILLE</v>
      </c>
      <c r="E294" s="57">
        <f>'FY2016 RPDC '!E286</f>
        <v>373.1</v>
      </c>
      <c r="F294" s="58">
        <f>'FY2016 RPDC '!F286</f>
        <v>6408</v>
      </c>
      <c r="G294" s="59">
        <f>'FY2016 RPDC '!G286</f>
        <v>2390825</v>
      </c>
      <c r="H294" s="58">
        <f>'FY2016 RPDC '!H286</f>
        <v>0</v>
      </c>
      <c r="I294" s="59">
        <f>'FY2016 RPDC '!I286</f>
        <v>2390825</v>
      </c>
      <c r="J294" s="59">
        <v>-370788</v>
      </c>
      <c r="K294" s="59">
        <v>-58300</v>
      </c>
      <c r="L294" s="59">
        <v>785300.99999999988</v>
      </c>
      <c r="M294" s="59">
        <v>5830</v>
      </c>
      <c r="N294" s="59">
        <v>26001.8</v>
      </c>
      <c r="O294" s="59">
        <v>0</v>
      </c>
      <c r="P294" s="59">
        <v>5130.3999999999996</v>
      </c>
      <c r="Q294" s="59">
        <v>0</v>
      </c>
      <c r="R294" s="59">
        <v>393104.22400000005</v>
      </c>
      <c r="S294" s="59">
        <v>46762.495999999999</v>
      </c>
      <c r="T294" s="59">
        <v>43623.088000000003</v>
      </c>
      <c r="U294" s="59">
        <f t="shared" si="4"/>
        <v>3267490.0079999994</v>
      </c>
    </row>
    <row r="295" spans="1:21" s="51" customFormat="1" ht="11.5" x14ac:dyDescent="0.25">
      <c r="A295" s="51">
        <f>'FY2016 RPDC '!A287</f>
        <v>288</v>
      </c>
      <c r="B295" s="51">
        <f>'FY2016 RPDC '!B287</f>
        <v>5751</v>
      </c>
      <c r="C295" s="51">
        <f>'FY2016 RPDC '!C287</f>
        <v>5751</v>
      </c>
      <c r="D295" s="56" t="str">
        <f>'FY2016 RPDC '!D287</f>
        <v>ST ANSGAR</v>
      </c>
      <c r="E295" s="57">
        <f>'FY2016 RPDC '!E287</f>
        <v>630.5</v>
      </c>
      <c r="F295" s="58">
        <f>'FY2016 RPDC '!F287</f>
        <v>6392</v>
      </c>
      <c r="G295" s="59">
        <f>'FY2016 RPDC '!G287</f>
        <v>4030156</v>
      </c>
      <c r="H295" s="58">
        <f>'FY2016 RPDC '!H287</f>
        <v>0</v>
      </c>
      <c r="I295" s="59">
        <f>'FY2016 RPDC '!I287</f>
        <v>4030156</v>
      </c>
      <c r="J295" s="59">
        <v>-256124</v>
      </c>
      <c r="K295" s="59">
        <v>-5821</v>
      </c>
      <c r="L295" s="59">
        <v>98957</v>
      </c>
      <c r="M295" s="59">
        <v>23284</v>
      </c>
      <c r="N295" s="59">
        <v>9953.91</v>
      </c>
      <c r="O295" s="59">
        <v>0</v>
      </c>
      <c r="P295" s="59">
        <v>6403.1</v>
      </c>
      <c r="Q295" s="59">
        <v>0</v>
      </c>
      <c r="R295" s="59">
        <v>332752.42199999996</v>
      </c>
      <c r="S295" s="59">
        <v>39376.803</v>
      </c>
      <c r="T295" s="59">
        <v>32125.053999999996</v>
      </c>
      <c r="U295" s="59">
        <f t="shared" si="4"/>
        <v>4311063.2889999999</v>
      </c>
    </row>
    <row r="296" spans="1:21" s="51" customFormat="1" ht="11.5" x14ac:dyDescent="0.25">
      <c r="A296" s="51">
        <f>'FY2016 RPDC '!A288</f>
        <v>289</v>
      </c>
      <c r="B296" s="51">
        <f>'FY2016 RPDC '!B288</f>
        <v>6165</v>
      </c>
      <c r="C296" s="51">
        <f>'FY2016 RPDC '!C288</f>
        <v>6165</v>
      </c>
      <c r="D296" s="60" t="str">
        <f>'FY2016 RPDC '!D288</f>
        <v>STANTON</v>
      </c>
      <c r="E296" s="61">
        <f>'FY2016 RPDC '!E288</f>
        <v>180</v>
      </c>
      <c r="F296" s="62">
        <f>'FY2016 RPDC '!F288</f>
        <v>6366</v>
      </c>
      <c r="G296" s="63">
        <f>'FY2016 RPDC '!G288</f>
        <v>1145880</v>
      </c>
      <c r="H296" s="62">
        <f>'FY2016 RPDC '!H288</f>
        <v>0</v>
      </c>
      <c r="I296" s="63">
        <f>'FY2016 RPDC '!I288</f>
        <v>1145880</v>
      </c>
      <c r="J296" s="63">
        <v>-305704</v>
      </c>
      <c r="K296" s="63">
        <v>-11536</v>
      </c>
      <c r="L296" s="63">
        <v>57680</v>
      </c>
      <c r="M296" s="63">
        <v>5768</v>
      </c>
      <c r="N296" s="63">
        <v>4787.4399999999996</v>
      </c>
      <c r="O296" s="63">
        <v>0</v>
      </c>
      <c r="P296" s="63">
        <v>0</v>
      </c>
      <c r="Q296" s="63">
        <v>0</v>
      </c>
      <c r="R296" s="63">
        <v>134105.38</v>
      </c>
      <c r="S296" s="63">
        <v>13258.917000000001</v>
      </c>
      <c r="T296" s="63">
        <v>10360.014000000001</v>
      </c>
      <c r="U296" s="63">
        <f t="shared" si="4"/>
        <v>1054599.7509999999</v>
      </c>
    </row>
    <row r="297" spans="1:21" s="51" customFormat="1" ht="11.5" x14ac:dyDescent="0.25">
      <c r="A297" s="51">
        <f>'FY2016 RPDC '!A289</f>
        <v>290</v>
      </c>
      <c r="B297" s="51">
        <f>'FY2016 RPDC '!B289</f>
        <v>6175</v>
      </c>
      <c r="C297" s="51">
        <f>'FY2016 RPDC '!C289</f>
        <v>6175</v>
      </c>
      <c r="D297" s="56" t="str">
        <f>'FY2016 RPDC '!D289</f>
        <v>STARMONT</v>
      </c>
      <c r="E297" s="57">
        <f>'FY2016 RPDC '!E289</f>
        <v>616.9</v>
      </c>
      <c r="F297" s="58">
        <f>'FY2016 RPDC '!F289</f>
        <v>6380</v>
      </c>
      <c r="G297" s="59">
        <f>'FY2016 RPDC '!G289</f>
        <v>3935822</v>
      </c>
      <c r="H297" s="58">
        <f>'FY2016 RPDC '!H289</f>
        <v>0</v>
      </c>
      <c r="I297" s="59">
        <f>'FY2016 RPDC '!I289</f>
        <v>3935822</v>
      </c>
      <c r="J297" s="59">
        <v>-549860</v>
      </c>
      <c r="K297" s="59">
        <v>-52092</v>
      </c>
      <c r="L297" s="59">
        <v>133124</v>
      </c>
      <c r="M297" s="59">
        <v>17364</v>
      </c>
      <c r="N297" s="59">
        <v>0</v>
      </c>
      <c r="O297" s="59">
        <v>0</v>
      </c>
      <c r="P297" s="59">
        <v>118422.48000000001</v>
      </c>
      <c r="Q297" s="59">
        <v>0</v>
      </c>
      <c r="R297" s="59">
        <v>822543.43200000003</v>
      </c>
      <c r="S297" s="59">
        <v>84460.716</v>
      </c>
      <c r="T297" s="59">
        <v>108262.122</v>
      </c>
      <c r="U297" s="59">
        <f t="shared" si="4"/>
        <v>4618046.7500000009</v>
      </c>
    </row>
    <row r="298" spans="1:21" s="51" customFormat="1" ht="11.5" x14ac:dyDescent="0.25">
      <c r="A298" s="51">
        <f>'FY2016 RPDC '!A290</f>
        <v>291</v>
      </c>
      <c r="B298" s="51">
        <f>'FY2016 RPDC '!B290</f>
        <v>6219</v>
      </c>
      <c r="C298" s="51">
        <f>'FY2016 RPDC '!C290</f>
        <v>6219</v>
      </c>
      <c r="D298" s="56" t="str">
        <f>'FY2016 RPDC '!D290</f>
        <v>STORM LAKE</v>
      </c>
      <c r="E298" s="57">
        <f>'FY2016 RPDC '!E290</f>
        <v>2256.8000000000002</v>
      </c>
      <c r="F298" s="58">
        <f>'FY2016 RPDC '!F290</f>
        <v>6366</v>
      </c>
      <c r="G298" s="59">
        <f>'FY2016 RPDC '!G290</f>
        <v>14366789</v>
      </c>
      <c r="H298" s="58">
        <f>'FY2016 RPDC '!H290</f>
        <v>0</v>
      </c>
      <c r="I298" s="59">
        <f>'FY2016 RPDC '!I290</f>
        <v>14366789</v>
      </c>
      <c r="J298" s="59">
        <v>-311472</v>
      </c>
      <c r="K298" s="59">
        <v>-69216</v>
      </c>
      <c r="L298" s="59">
        <v>115360</v>
      </c>
      <c r="M298" s="59">
        <v>0</v>
      </c>
      <c r="N298" s="59">
        <v>27628.720000000001</v>
      </c>
      <c r="O298" s="59">
        <v>0</v>
      </c>
      <c r="P298" s="59">
        <v>10151.68</v>
      </c>
      <c r="Q298" s="59">
        <v>0</v>
      </c>
      <c r="R298" s="59">
        <v>318688.73</v>
      </c>
      <c r="S298" s="59">
        <v>36774.620999999999</v>
      </c>
      <c r="T298" s="59">
        <v>25995.534</v>
      </c>
      <c r="U298" s="59">
        <f t="shared" si="4"/>
        <v>14520700.285</v>
      </c>
    </row>
    <row r="299" spans="1:21" s="51" customFormat="1" ht="11.5" x14ac:dyDescent="0.25">
      <c r="A299" s="51">
        <f>'FY2016 RPDC '!A291</f>
        <v>292</v>
      </c>
      <c r="B299" s="51">
        <f>'FY2016 RPDC '!B291</f>
        <v>6246</v>
      </c>
      <c r="C299" s="51">
        <f>'FY2016 RPDC '!C291</f>
        <v>6246</v>
      </c>
      <c r="D299" s="56" t="str">
        <f>'FY2016 RPDC '!D291</f>
        <v>STRATFORD</v>
      </c>
      <c r="E299" s="57">
        <f>'FY2016 RPDC '!E291</f>
        <v>162.19999999999999</v>
      </c>
      <c r="F299" s="58">
        <f>'FY2016 RPDC '!F291</f>
        <v>6541</v>
      </c>
      <c r="G299" s="59">
        <f>'FY2016 RPDC '!G291</f>
        <v>1060950</v>
      </c>
      <c r="H299" s="58">
        <f>'FY2016 RPDC '!H291</f>
        <v>0</v>
      </c>
      <c r="I299" s="59">
        <f>'FY2016 RPDC '!I291</f>
        <v>1060950</v>
      </c>
      <c r="J299" s="59">
        <v>-1294339.2</v>
      </c>
      <c r="K299" s="59">
        <v>-86520</v>
      </c>
      <c r="L299" s="59">
        <v>1630613.5999999999</v>
      </c>
      <c r="M299" s="59">
        <v>69216</v>
      </c>
      <c r="N299" s="59">
        <v>288803.76</v>
      </c>
      <c r="O299" s="59">
        <v>0</v>
      </c>
      <c r="P299" s="59">
        <v>107861.59999999999</v>
      </c>
      <c r="Q299" s="59">
        <v>0</v>
      </c>
      <c r="R299" s="59">
        <v>2763722.8259999999</v>
      </c>
      <c r="S299" s="59">
        <v>316984.20600000001</v>
      </c>
      <c r="T299" s="59">
        <v>309049.15999999997</v>
      </c>
      <c r="U299" s="59">
        <f t="shared" si="4"/>
        <v>5166341.9520000005</v>
      </c>
    </row>
    <row r="300" spans="1:21" s="51" customFormat="1" ht="11.5" x14ac:dyDescent="0.25">
      <c r="A300" s="51">
        <f>'FY2016 RPDC '!A292</f>
        <v>293</v>
      </c>
      <c r="B300" s="51">
        <f>'FY2016 RPDC '!B292</f>
        <v>6273</v>
      </c>
      <c r="C300" s="51">
        <f>'FY2016 RPDC '!C292</f>
        <v>6273</v>
      </c>
      <c r="D300" s="56" t="str">
        <f>'FY2016 RPDC '!D292</f>
        <v>SUMNER-FREDERICKSBURG</v>
      </c>
      <c r="E300" s="57">
        <f>'FY2016 RPDC '!E292</f>
        <v>858.3</v>
      </c>
      <c r="F300" s="58">
        <f>'FY2016 RPDC '!F292</f>
        <v>6366</v>
      </c>
      <c r="G300" s="59">
        <f>'FY2016 RPDC '!G292</f>
        <v>5463938</v>
      </c>
      <c r="H300" s="58">
        <f>'FY2016 RPDC '!H292</f>
        <v>0</v>
      </c>
      <c r="I300" s="59">
        <f>'FY2016 RPDC '!I292</f>
        <v>5463938</v>
      </c>
      <c r="J300" s="59">
        <v>-524888</v>
      </c>
      <c r="K300" s="59">
        <v>-40376</v>
      </c>
      <c r="L300" s="59">
        <v>174193.6</v>
      </c>
      <c r="M300" s="59">
        <v>0</v>
      </c>
      <c r="N300" s="59">
        <v>173.04</v>
      </c>
      <c r="O300" s="59">
        <v>0</v>
      </c>
      <c r="P300" s="59">
        <v>0</v>
      </c>
      <c r="Q300" s="59">
        <v>72676.800000000003</v>
      </c>
      <c r="R300" s="59">
        <v>289620.34400000004</v>
      </c>
      <c r="S300" s="59">
        <v>30218.828000000005</v>
      </c>
      <c r="T300" s="59">
        <v>28425.848000000002</v>
      </c>
      <c r="U300" s="59">
        <f t="shared" si="4"/>
        <v>5493982.46</v>
      </c>
    </row>
    <row r="301" spans="1:21" s="51" customFormat="1" ht="11.5" x14ac:dyDescent="0.25">
      <c r="A301" s="51">
        <f>'FY2016 RPDC '!A293</f>
        <v>294</v>
      </c>
      <c r="B301" s="51">
        <f>'FY2016 RPDC '!B293</f>
        <v>6408</v>
      </c>
      <c r="C301" s="51">
        <f>'FY2016 RPDC '!C293</f>
        <v>6408</v>
      </c>
      <c r="D301" s="60" t="str">
        <f>'FY2016 RPDC '!D293</f>
        <v>TIPTON</v>
      </c>
      <c r="E301" s="61">
        <f>'FY2016 RPDC '!E293</f>
        <v>886.9</v>
      </c>
      <c r="F301" s="62">
        <f>'FY2016 RPDC '!F293</f>
        <v>6417</v>
      </c>
      <c r="G301" s="63">
        <f>'FY2016 RPDC '!G293</f>
        <v>5691237</v>
      </c>
      <c r="H301" s="62">
        <f>'FY2016 RPDC '!H293</f>
        <v>0</v>
      </c>
      <c r="I301" s="63">
        <f>'FY2016 RPDC '!I293</f>
        <v>5691237</v>
      </c>
      <c r="J301" s="63">
        <v>-345564.2</v>
      </c>
      <c r="K301" s="63">
        <v>-29485</v>
      </c>
      <c r="L301" s="63">
        <v>329052.59999999998</v>
      </c>
      <c r="M301" s="63">
        <v>0</v>
      </c>
      <c r="N301" s="63">
        <v>69348.72</v>
      </c>
      <c r="O301" s="63">
        <v>0</v>
      </c>
      <c r="P301" s="63">
        <v>0</v>
      </c>
      <c r="Q301" s="63">
        <v>99069.6</v>
      </c>
      <c r="R301" s="63">
        <v>315308.81200000003</v>
      </c>
      <c r="S301" s="63">
        <v>36802.766000000003</v>
      </c>
      <c r="T301" s="63">
        <v>38072.216000000008</v>
      </c>
      <c r="U301" s="63">
        <f t="shared" si="4"/>
        <v>6203842.5139999986</v>
      </c>
    </row>
    <row r="302" spans="1:21" s="51" customFormat="1" ht="11.5" x14ac:dyDescent="0.25">
      <c r="A302" s="51" t="e">
        <f>'FY2016 RPDC '!#REF!</f>
        <v>#REF!</v>
      </c>
      <c r="B302" s="51" t="e">
        <f>'FY2016 RPDC '!#REF!</f>
        <v>#REF!</v>
      </c>
      <c r="C302" s="51" t="e">
        <f>'FY2016 RPDC '!#REF!</f>
        <v>#REF!</v>
      </c>
      <c r="D302" s="56" t="e">
        <f>'FY2016 RPDC '!#REF!</f>
        <v>#REF!</v>
      </c>
      <c r="E302" s="57" t="e">
        <f>'FY2016 RPDC '!#REF!</f>
        <v>#REF!</v>
      </c>
      <c r="F302" s="58" t="e">
        <f>'FY2016 RPDC '!#REF!</f>
        <v>#REF!</v>
      </c>
      <c r="G302" s="59" t="e">
        <f>'FY2016 RPDC '!#REF!</f>
        <v>#REF!</v>
      </c>
      <c r="H302" s="58" t="e">
        <f>'FY2016 RPDC '!#REF!</f>
        <v>#REF!</v>
      </c>
      <c r="I302" s="59" t="e">
        <f>'FY2016 RPDC '!#REF!</f>
        <v>#REF!</v>
      </c>
      <c r="J302" s="59">
        <v>-203490</v>
      </c>
      <c r="K302" s="59">
        <v>-58140</v>
      </c>
      <c r="L302" s="59">
        <v>128489.40000000001</v>
      </c>
      <c r="M302" s="59">
        <v>11628</v>
      </c>
      <c r="N302" s="59">
        <v>89361.18</v>
      </c>
      <c r="O302" s="59">
        <v>0</v>
      </c>
      <c r="P302" s="59">
        <v>0</v>
      </c>
      <c r="Q302" s="59">
        <v>0</v>
      </c>
      <c r="R302" s="59">
        <v>274741</v>
      </c>
      <c r="S302" s="59">
        <v>27039.5</v>
      </c>
      <c r="T302" s="59">
        <v>27885.125</v>
      </c>
      <c r="U302" s="59" t="e">
        <f t="shared" si="4"/>
        <v>#REF!</v>
      </c>
    </row>
    <row r="303" spans="1:21" s="51" customFormat="1" ht="11.5" x14ac:dyDescent="0.25">
      <c r="A303" s="51">
        <f>'FY2016 RPDC '!A294</f>
        <v>296</v>
      </c>
      <c r="B303" s="51">
        <f>'FY2016 RPDC '!B294</f>
        <v>6453</v>
      </c>
      <c r="C303" s="51">
        <f>'FY2016 RPDC '!C294</f>
        <v>6453</v>
      </c>
      <c r="D303" s="56" t="str">
        <f>'FY2016 RPDC '!D294</f>
        <v>TREYNOR</v>
      </c>
      <c r="E303" s="57">
        <f>'FY2016 RPDC '!E294</f>
        <v>580.20000000000005</v>
      </c>
      <c r="F303" s="58">
        <f>'FY2016 RPDC '!F294</f>
        <v>6366</v>
      </c>
      <c r="G303" s="59">
        <f>'FY2016 RPDC '!G294</f>
        <v>3693553</v>
      </c>
      <c r="H303" s="58">
        <f>'FY2016 RPDC '!H294</f>
        <v>0</v>
      </c>
      <c r="I303" s="59">
        <f>'FY2016 RPDC '!I294</f>
        <v>3693553</v>
      </c>
      <c r="J303" s="59">
        <v>-144200</v>
      </c>
      <c r="K303" s="59">
        <v>-28840</v>
      </c>
      <c r="L303" s="59">
        <v>767720.79999999993</v>
      </c>
      <c r="M303" s="59">
        <v>63448</v>
      </c>
      <c r="N303" s="59">
        <v>192132.08000000002</v>
      </c>
      <c r="O303" s="59">
        <v>0</v>
      </c>
      <c r="P303" s="59">
        <v>39337.760000000002</v>
      </c>
      <c r="Q303" s="59">
        <v>0</v>
      </c>
      <c r="R303" s="59">
        <v>945960.85199999996</v>
      </c>
      <c r="S303" s="59">
        <v>115464.74099999999</v>
      </c>
      <c r="T303" s="59">
        <v>111308.235</v>
      </c>
      <c r="U303" s="59">
        <f t="shared" si="4"/>
        <v>5755885.4680000003</v>
      </c>
    </row>
    <row r="304" spans="1:21" s="51" customFormat="1" ht="11.5" x14ac:dyDescent="0.25">
      <c r="A304" s="51">
        <f>'FY2016 RPDC '!A295</f>
        <v>297</v>
      </c>
      <c r="B304" s="51">
        <f>'FY2016 RPDC '!B295</f>
        <v>6460</v>
      </c>
      <c r="C304" s="51">
        <f>'FY2016 RPDC '!C295</f>
        <v>6460</v>
      </c>
      <c r="D304" s="56" t="str">
        <f>'FY2016 RPDC '!D295</f>
        <v>TRI-CENTER</v>
      </c>
      <c r="E304" s="57">
        <f>'FY2016 RPDC '!E295</f>
        <v>684</v>
      </c>
      <c r="F304" s="58">
        <f>'FY2016 RPDC '!F295</f>
        <v>6398</v>
      </c>
      <c r="G304" s="59">
        <f>'FY2016 RPDC '!G295</f>
        <v>4376232</v>
      </c>
      <c r="H304" s="58">
        <f>'FY2016 RPDC '!H295</f>
        <v>0</v>
      </c>
      <c r="I304" s="59">
        <f>'FY2016 RPDC '!I295</f>
        <v>4376232</v>
      </c>
      <c r="J304" s="59">
        <v>-271096</v>
      </c>
      <c r="K304" s="59">
        <v>-51912</v>
      </c>
      <c r="L304" s="59">
        <v>484512</v>
      </c>
      <c r="M304" s="59">
        <v>11536</v>
      </c>
      <c r="N304" s="59">
        <v>62698.159999999996</v>
      </c>
      <c r="O304" s="59">
        <v>0</v>
      </c>
      <c r="P304" s="59">
        <v>0</v>
      </c>
      <c r="Q304" s="59">
        <v>0</v>
      </c>
      <c r="R304" s="59">
        <v>613924.55599999998</v>
      </c>
      <c r="S304" s="59">
        <v>73385.606</v>
      </c>
      <c r="T304" s="59">
        <v>68511.239999999991</v>
      </c>
      <c r="U304" s="59">
        <f t="shared" si="4"/>
        <v>5367791.5619999999</v>
      </c>
    </row>
    <row r="305" spans="1:21" s="51" customFormat="1" ht="11.5" x14ac:dyDescent="0.25">
      <c r="A305" s="51">
        <f>'FY2016 RPDC '!A296</f>
        <v>298</v>
      </c>
      <c r="B305" s="51">
        <f>'FY2016 RPDC '!B296</f>
        <v>6462</v>
      </c>
      <c r="C305" s="51">
        <f>'FY2016 RPDC '!C296</f>
        <v>6462</v>
      </c>
      <c r="D305" s="56" t="str">
        <f>'FY2016 RPDC '!D296</f>
        <v>TRI-COUNTY</v>
      </c>
      <c r="E305" s="57">
        <f>'FY2016 RPDC '!E296</f>
        <v>260</v>
      </c>
      <c r="F305" s="58">
        <f>'FY2016 RPDC '!F296</f>
        <v>6366</v>
      </c>
      <c r="G305" s="59">
        <f>'FY2016 RPDC '!G296</f>
        <v>1655160</v>
      </c>
      <c r="H305" s="58">
        <f>'FY2016 RPDC '!H296</f>
        <v>20219</v>
      </c>
      <c r="I305" s="59">
        <f>'FY2016 RPDC '!I296</f>
        <v>1675379</v>
      </c>
      <c r="J305" s="59">
        <v>-431102</v>
      </c>
      <c r="K305" s="59">
        <v>-58100</v>
      </c>
      <c r="L305" s="59">
        <v>290500</v>
      </c>
      <c r="M305" s="59">
        <v>11620</v>
      </c>
      <c r="N305" s="59">
        <v>7088.2</v>
      </c>
      <c r="O305" s="59">
        <v>0</v>
      </c>
      <c r="P305" s="59">
        <v>3834.6000000000004</v>
      </c>
      <c r="Q305" s="59">
        <v>0</v>
      </c>
      <c r="R305" s="59">
        <v>241211.6</v>
      </c>
      <c r="S305" s="59">
        <v>22434.784</v>
      </c>
      <c r="T305" s="59">
        <v>19988.32</v>
      </c>
      <c r="U305" s="59">
        <f t="shared" si="4"/>
        <v>1782854.5040000002</v>
      </c>
    </row>
    <row r="306" spans="1:21" s="51" customFormat="1" ht="11.5" x14ac:dyDescent="0.25">
      <c r="A306" s="51">
        <f>'FY2016 RPDC '!A297</f>
        <v>299</v>
      </c>
      <c r="B306" s="51">
        <f>'FY2016 RPDC '!B297</f>
        <v>6471</v>
      </c>
      <c r="C306" s="51">
        <f>'FY2016 RPDC '!C297</f>
        <v>6471</v>
      </c>
      <c r="D306" s="60" t="str">
        <f>'FY2016 RPDC '!D297</f>
        <v>TRIPOLI</v>
      </c>
      <c r="E306" s="61">
        <f>'FY2016 RPDC '!E297</f>
        <v>435</v>
      </c>
      <c r="F306" s="62">
        <f>'FY2016 RPDC '!F297</f>
        <v>6405</v>
      </c>
      <c r="G306" s="63">
        <f>'FY2016 RPDC '!G297</f>
        <v>2786175</v>
      </c>
      <c r="H306" s="62">
        <f>'FY2016 RPDC '!H297</f>
        <v>0</v>
      </c>
      <c r="I306" s="63">
        <f>'FY2016 RPDC '!I297</f>
        <v>2786175</v>
      </c>
      <c r="J306" s="63">
        <v>-162811.4</v>
      </c>
      <c r="K306" s="63">
        <v>-127468</v>
      </c>
      <c r="L306" s="63">
        <v>191781.4</v>
      </c>
      <c r="M306" s="63">
        <v>86910</v>
      </c>
      <c r="N306" s="63">
        <v>22770.420000000002</v>
      </c>
      <c r="O306" s="63">
        <v>78856.34</v>
      </c>
      <c r="P306" s="63">
        <v>0</v>
      </c>
      <c r="Q306" s="63">
        <v>0</v>
      </c>
      <c r="R306" s="63">
        <v>330775.46600000001</v>
      </c>
      <c r="S306" s="63">
        <v>39008.402000000002</v>
      </c>
      <c r="T306" s="63">
        <v>36178.353999999999</v>
      </c>
      <c r="U306" s="63">
        <f t="shared" si="4"/>
        <v>3282175.9819999994</v>
      </c>
    </row>
    <row r="307" spans="1:21" s="51" customFormat="1" ht="11.5" x14ac:dyDescent="0.25">
      <c r="A307" s="51">
        <f>'FY2016 RPDC '!A298</f>
        <v>300</v>
      </c>
      <c r="B307" s="51">
        <f>'FY2016 RPDC '!B298</f>
        <v>6509</v>
      </c>
      <c r="C307" s="51">
        <f>'FY2016 RPDC '!C298</f>
        <v>6509</v>
      </c>
      <c r="D307" s="56" t="str">
        <f>'FY2016 RPDC '!D298</f>
        <v>TURKEY VALLEY</v>
      </c>
      <c r="E307" s="57">
        <f>'FY2016 RPDC '!E298</f>
        <v>355.2</v>
      </c>
      <c r="F307" s="58">
        <f>'FY2016 RPDC '!F298</f>
        <v>6533</v>
      </c>
      <c r="G307" s="59">
        <f>'FY2016 RPDC '!G298</f>
        <v>2320522</v>
      </c>
      <c r="H307" s="58">
        <f>'FY2016 RPDC '!H298</f>
        <v>101068</v>
      </c>
      <c r="I307" s="59">
        <f>'FY2016 RPDC '!I298</f>
        <v>2421590</v>
      </c>
      <c r="J307" s="59">
        <v>-57680</v>
      </c>
      <c r="K307" s="59">
        <v>-11536</v>
      </c>
      <c r="L307" s="59">
        <v>411835.2</v>
      </c>
      <c r="M307" s="59">
        <v>0</v>
      </c>
      <c r="N307" s="59">
        <v>1038.24</v>
      </c>
      <c r="O307" s="59">
        <v>0</v>
      </c>
      <c r="P307" s="59">
        <v>0</v>
      </c>
      <c r="Q307" s="59">
        <v>0</v>
      </c>
      <c r="R307" s="59">
        <v>122468.931</v>
      </c>
      <c r="S307" s="59">
        <v>15339.050999999998</v>
      </c>
      <c r="T307" s="59">
        <v>11826.322999999999</v>
      </c>
      <c r="U307" s="59">
        <f t="shared" si="4"/>
        <v>2914881.7450000001</v>
      </c>
    </row>
    <row r="308" spans="1:21" s="51" customFormat="1" ht="11.5" x14ac:dyDescent="0.25">
      <c r="A308" s="51">
        <f>'FY2016 RPDC '!A299</f>
        <v>301</v>
      </c>
      <c r="B308" s="51">
        <f>'FY2016 RPDC '!B299</f>
        <v>6512</v>
      </c>
      <c r="C308" s="51">
        <f>'FY2016 RPDC '!C299</f>
        <v>6512</v>
      </c>
      <c r="D308" s="56" t="str">
        <f>'FY2016 RPDC '!D299</f>
        <v>TWIN CEDARS</v>
      </c>
      <c r="E308" s="57">
        <f>'FY2016 RPDC '!E299</f>
        <v>374.7</v>
      </c>
      <c r="F308" s="58">
        <f>'FY2016 RPDC '!F299</f>
        <v>6416</v>
      </c>
      <c r="G308" s="59">
        <f>'FY2016 RPDC '!G299</f>
        <v>2404075</v>
      </c>
      <c r="H308" s="58">
        <f>'FY2016 RPDC '!H299</f>
        <v>0</v>
      </c>
      <c r="I308" s="59">
        <f>'FY2016 RPDC '!I299</f>
        <v>2404075</v>
      </c>
      <c r="J308" s="59">
        <v>-280427</v>
      </c>
      <c r="K308" s="59">
        <v>-23128</v>
      </c>
      <c r="L308" s="59">
        <v>341138</v>
      </c>
      <c r="M308" s="59">
        <v>5782</v>
      </c>
      <c r="N308" s="59">
        <v>0</v>
      </c>
      <c r="O308" s="59">
        <v>0</v>
      </c>
      <c r="P308" s="59">
        <v>0</v>
      </c>
      <c r="Q308" s="59">
        <v>138768</v>
      </c>
      <c r="R308" s="59">
        <v>370325.72199999995</v>
      </c>
      <c r="S308" s="59">
        <v>40938.175999999992</v>
      </c>
      <c r="T308" s="59">
        <v>45445.929999999993</v>
      </c>
      <c r="U308" s="59">
        <f t="shared" si="4"/>
        <v>3042917.8280000002</v>
      </c>
    </row>
    <row r="309" spans="1:21" s="51" customFormat="1" ht="11.5" x14ac:dyDescent="0.25">
      <c r="A309" s="51">
        <f>'FY2016 RPDC '!A300</f>
        <v>302</v>
      </c>
      <c r="B309" s="51">
        <f>'FY2016 RPDC '!B300</f>
        <v>6516</v>
      </c>
      <c r="C309" s="51">
        <f>'FY2016 RPDC '!C300</f>
        <v>6516</v>
      </c>
      <c r="D309" s="56" t="str">
        <f>'FY2016 RPDC '!D300</f>
        <v>TWIN RIVERS</v>
      </c>
      <c r="E309" s="57">
        <f>'FY2016 RPDC '!E300</f>
        <v>175</v>
      </c>
      <c r="F309" s="58">
        <f>'FY2016 RPDC '!F300</f>
        <v>6541</v>
      </c>
      <c r="G309" s="59">
        <f>'FY2016 RPDC '!G300</f>
        <v>1144675</v>
      </c>
      <c r="H309" s="58">
        <f>'FY2016 RPDC '!H300</f>
        <v>0</v>
      </c>
      <c r="I309" s="59">
        <f>'FY2016 RPDC '!I300</f>
        <v>1144675</v>
      </c>
      <c r="J309" s="59">
        <v>-224952</v>
      </c>
      <c r="K309" s="59">
        <v>-63448</v>
      </c>
      <c r="L309" s="59">
        <v>490856.8</v>
      </c>
      <c r="M309" s="59">
        <v>219184</v>
      </c>
      <c r="N309" s="59">
        <v>334601.68</v>
      </c>
      <c r="O309" s="59">
        <v>0</v>
      </c>
      <c r="P309" s="59">
        <v>793100</v>
      </c>
      <c r="Q309" s="59">
        <v>290707.20000000001</v>
      </c>
      <c r="R309" s="59">
        <v>984350.01599999995</v>
      </c>
      <c r="S309" s="59">
        <v>113821.57799999999</v>
      </c>
      <c r="T309" s="59">
        <v>149549.86799999999</v>
      </c>
      <c r="U309" s="59">
        <f t="shared" si="4"/>
        <v>4232446.142</v>
      </c>
    </row>
    <row r="310" spans="1:21" s="51" customFormat="1" ht="11.5" x14ac:dyDescent="0.25">
      <c r="A310" s="51">
        <f>'FY2016 RPDC '!A301</f>
        <v>303</v>
      </c>
      <c r="B310" s="51">
        <f>'FY2016 RPDC '!B301</f>
        <v>6534</v>
      </c>
      <c r="C310" s="51">
        <f>'FY2016 RPDC '!C301</f>
        <v>6534</v>
      </c>
      <c r="D310" s="56" t="str">
        <f>'FY2016 RPDC '!D301</f>
        <v>UNDERWOOD</v>
      </c>
      <c r="E310" s="57">
        <f>'FY2016 RPDC '!E301</f>
        <v>693.9</v>
      </c>
      <c r="F310" s="58">
        <f>'FY2016 RPDC '!F301</f>
        <v>6366</v>
      </c>
      <c r="G310" s="59">
        <f>'FY2016 RPDC '!G301</f>
        <v>4417367</v>
      </c>
      <c r="H310" s="58">
        <f>'FY2016 RPDC '!H301</f>
        <v>42479</v>
      </c>
      <c r="I310" s="59">
        <f>'FY2016 RPDC '!I301</f>
        <v>4459846</v>
      </c>
      <c r="J310" s="59">
        <v>-178290</v>
      </c>
      <c r="K310" s="59">
        <v>-473062.8</v>
      </c>
      <c r="L310" s="59">
        <v>67750.2</v>
      </c>
      <c r="M310" s="59">
        <v>0</v>
      </c>
      <c r="N310" s="59">
        <v>4754.4000000000005</v>
      </c>
      <c r="O310" s="59">
        <v>0</v>
      </c>
      <c r="P310" s="59">
        <v>0</v>
      </c>
      <c r="Q310" s="59">
        <v>28526.399999999998</v>
      </c>
      <c r="R310" s="59">
        <v>101273.64800000002</v>
      </c>
      <c r="S310" s="59">
        <v>9597.2800000000007</v>
      </c>
      <c r="T310" s="59">
        <v>11042.192000000001</v>
      </c>
      <c r="U310" s="59">
        <f t="shared" si="4"/>
        <v>4031437.32</v>
      </c>
    </row>
    <row r="311" spans="1:21" s="51" customFormat="1" ht="11.5" x14ac:dyDescent="0.25">
      <c r="A311" s="51">
        <f>'FY2016 RPDC '!A302</f>
        <v>304</v>
      </c>
      <c r="B311" s="51">
        <f>'FY2016 RPDC '!B302</f>
        <v>1935</v>
      </c>
      <c r="C311" s="51">
        <f>'FY2016 RPDC '!C302</f>
        <v>6536</v>
      </c>
      <c r="D311" s="60" t="str">
        <f>'FY2016 RPDC '!D302</f>
        <v>UNION</v>
      </c>
      <c r="E311" s="61">
        <f>'FY2016 RPDC '!E302</f>
        <v>1214.4000000000001</v>
      </c>
      <c r="F311" s="62">
        <f>'FY2016 RPDC '!F302</f>
        <v>6448</v>
      </c>
      <c r="G311" s="63">
        <f>'FY2016 RPDC '!G302</f>
        <v>7830451</v>
      </c>
      <c r="H311" s="62">
        <f>'FY2016 RPDC '!H302</f>
        <v>0</v>
      </c>
      <c r="I311" s="63">
        <f>'FY2016 RPDC '!I302</f>
        <v>7830451</v>
      </c>
      <c r="J311" s="63">
        <v>-167272</v>
      </c>
      <c r="K311" s="63">
        <v>-836360</v>
      </c>
      <c r="L311" s="63">
        <v>86520</v>
      </c>
      <c r="M311" s="63">
        <v>421064</v>
      </c>
      <c r="N311" s="63">
        <v>81732.56</v>
      </c>
      <c r="O311" s="63">
        <v>120205.12</v>
      </c>
      <c r="P311" s="63">
        <v>0</v>
      </c>
      <c r="Q311" s="63">
        <v>0</v>
      </c>
      <c r="R311" s="63">
        <v>266613.50400000002</v>
      </c>
      <c r="S311" s="63">
        <v>26294.664000000001</v>
      </c>
      <c r="T311" s="63">
        <v>27362.232</v>
      </c>
      <c r="U311" s="63">
        <f t="shared" si="4"/>
        <v>7856611.0799999991</v>
      </c>
    </row>
    <row r="312" spans="1:21" s="51" customFormat="1" ht="11.5" x14ac:dyDescent="0.25">
      <c r="A312" s="51" t="e">
        <f>'FY2016 RPDC '!#REF!</f>
        <v>#REF!</v>
      </c>
      <c r="B312" s="51" t="e">
        <f>'FY2016 RPDC '!#REF!</f>
        <v>#REF!</v>
      </c>
      <c r="C312" s="51" t="e">
        <f>'FY2016 RPDC '!#REF!</f>
        <v>#REF!</v>
      </c>
      <c r="D312" s="56" t="e">
        <f>'FY2016 RPDC '!#REF!</f>
        <v>#REF!</v>
      </c>
      <c r="E312" s="57" t="e">
        <f>'FY2016 RPDC '!#REF!</f>
        <v>#REF!</v>
      </c>
      <c r="F312" s="58" t="e">
        <f>'FY2016 RPDC '!#REF!</f>
        <v>#REF!</v>
      </c>
      <c r="G312" s="59" t="e">
        <f>'FY2016 RPDC '!#REF!</f>
        <v>#REF!</v>
      </c>
      <c r="H312" s="58" t="e">
        <f>'FY2016 RPDC '!#REF!</f>
        <v>#REF!</v>
      </c>
      <c r="I312" s="59" t="e">
        <f>'FY2016 RPDC '!#REF!</f>
        <v>#REF!</v>
      </c>
      <c r="J312" s="59">
        <v>-307665</v>
      </c>
      <c r="K312" s="59">
        <v>-342495</v>
      </c>
      <c r="L312" s="59">
        <v>29025</v>
      </c>
      <c r="M312" s="59">
        <v>412155</v>
      </c>
      <c r="N312" s="59">
        <v>38545.199999999997</v>
      </c>
      <c r="O312" s="59">
        <v>46440</v>
      </c>
      <c r="P312" s="59">
        <v>2554.1999999999998</v>
      </c>
      <c r="Q312" s="59">
        <v>0</v>
      </c>
      <c r="R312" s="59">
        <v>83685.870999999999</v>
      </c>
      <c r="S312" s="59">
        <v>7012.3799999999992</v>
      </c>
      <c r="T312" s="59">
        <v>9742.0849999999991</v>
      </c>
      <c r="U312" s="59" t="e">
        <f t="shared" si="4"/>
        <v>#REF!</v>
      </c>
    </row>
    <row r="313" spans="1:21" s="51" customFormat="1" ht="11.5" x14ac:dyDescent="0.25">
      <c r="A313" s="51">
        <f>'FY2016 RPDC '!A303</f>
        <v>305</v>
      </c>
      <c r="B313" s="51">
        <f>'FY2016 RPDC '!B303</f>
        <v>6561</v>
      </c>
      <c r="C313" s="51">
        <f>'FY2016 RPDC '!C303</f>
        <v>6561</v>
      </c>
      <c r="D313" s="56" t="str">
        <f>'FY2016 RPDC '!D303</f>
        <v>UNITED</v>
      </c>
      <c r="E313" s="57">
        <f>'FY2016 RPDC '!E303</f>
        <v>339.6</v>
      </c>
      <c r="F313" s="58">
        <f>'FY2016 RPDC '!F303</f>
        <v>6366</v>
      </c>
      <c r="G313" s="59">
        <f>'FY2016 RPDC '!G303</f>
        <v>2161894</v>
      </c>
      <c r="H313" s="58">
        <f>'FY2016 RPDC '!H303</f>
        <v>0</v>
      </c>
      <c r="I313" s="59">
        <f>'FY2016 RPDC '!I303</f>
        <v>2161894</v>
      </c>
      <c r="J313" s="59">
        <v>-128018</v>
      </c>
      <c r="K313" s="59">
        <v>-23276</v>
      </c>
      <c r="L313" s="59">
        <v>367178.9</v>
      </c>
      <c r="M313" s="59">
        <v>40733</v>
      </c>
      <c r="N313" s="59">
        <v>28222.149999999998</v>
      </c>
      <c r="O313" s="59">
        <v>0</v>
      </c>
      <c r="P313" s="59">
        <v>2560.36</v>
      </c>
      <c r="Q313" s="59">
        <v>0</v>
      </c>
      <c r="R313" s="59">
        <v>407564.14799999999</v>
      </c>
      <c r="S313" s="59">
        <v>42869.760000000002</v>
      </c>
      <c r="T313" s="59">
        <v>47324.196000000004</v>
      </c>
      <c r="U313" s="59">
        <f t="shared" si="4"/>
        <v>2947052.5139999995</v>
      </c>
    </row>
    <row r="314" spans="1:21" s="51" customFormat="1" ht="11.5" x14ac:dyDescent="0.25">
      <c r="A314" s="51">
        <f>'FY2016 RPDC '!A304</f>
        <v>306</v>
      </c>
      <c r="B314" s="51">
        <f>'FY2016 RPDC '!B304</f>
        <v>6579</v>
      </c>
      <c r="C314" s="51">
        <f>'FY2016 RPDC '!C304</f>
        <v>6579</v>
      </c>
      <c r="D314" s="56" t="str">
        <f>'FY2016 RPDC '!D304</f>
        <v>URBANDALE</v>
      </c>
      <c r="E314" s="57">
        <f>'FY2016 RPDC '!E304</f>
        <v>3375.6</v>
      </c>
      <c r="F314" s="58">
        <f>'FY2016 RPDC '!F304</f>
        <v>6366</v>
      </c>
      <c r="G314" s="59">
        <f>'FY2016 RPDC '!G304</f>
        <v>21489070</v>
      </c>
      <c r="H314" s="58">
        <f>'FY2016 RPDC '!H304</f>
        <v>0</v>
      </c>
      <c r="I314" s="59">
        <f>'FY2016 RPDC '!I304</f>
        <v>21489070</v>
      </c>
      <c r="J314" s="59">
        <v>-86520</v>
      </c>
      <c r="K314" s="59">
        <v>-317240</v>
      </c>
      <c r="L314" s="59">
        <v>11536</v>
      </c>
      <c r="M314" s="59">
        <v>242256</v>
      </c>
      <c r="N314" s="59">
        <v>35011.760000000002</v>
      </c>
      <c r="O314" s="59">
        <v>57680</v>
      </c>
      <c r="P314" s="59">
        <v>0</v>
      </c>
      <c r="Q314" s="59">
        <v>0</v>
      </c>
      <c r="R314" s="59">
        <v>103050.5</v>
      </c>
      <c r="S314" s="59">
        <v>10906</v>
      </c>
      <c r="T314" s="59">
        <v>7750.75</v>
      </c>
      <c r="U314" s="59">
        <f t="shared" si="4"/>
        <v>21553501.010000002</v>
      </c>
    </row>
    <row r="315" spans="1:21" s="51" customFormat="1" ht="11.5" x14ac:dyDescent="0.25">
      <c r="A315" s="51">
        <f>'FY2016 RPDC '!A305</f>
        <v>307</v>
      </c>
      <c r="B315" s="51">
        <f>'FY2016 RPDC '!B305</f>
        <v>6591</v>
      </c>
      <c r="C315" s="51">
        <f>'FY2016 RPDC '!C305</f>
        <v>6591</v>
      </c>
      <c r="D315" s="56" t="str">
        <f>'FY2016 RPDC '!D305</f>
        <v>VALLEY</v>
      </c>
      <c r="E315" s="57">
        <f>'FY2016 RPDC '!E305</f>
        <v>394.1</v>
      </c>
      <c r="F315" s="58">
        <f>'FY2016 RPDC '!F305</f>
        <v>6389</v>
      </c>
      <c r="G315" s="59">
        <f>'FY2016 RPDC '!G305</f>
        <v>2517905</v>
      </c>
      <c r="H315" s="58">
        <f>'FY2016 RPDC '!H305</f>
        <v>38736</v>
      </c>
      <c r="I315" s="59">
        <f>'FY2016 RPDC '!I305</f>
        <v>2556641</v>
      </c>
      <c r="J315" s="59">
        <v>-213992.80000000002</v>
      </c>
      <c r="K315" s="59">
        <v>-28840</v>
      </c>
      <c r="L315" s="59">
        <v>911920.79999999993</v>
      </c>
      <c r="M315" s="59">
        <v>11536</v>
      </c>
      <c r="N315" s="59">
        <v>26878.880000000001</v>
      </c>
      <c r="O315" s="59">
        <v>0</v>
      </c>
      <c r="P315" s="59">
        <v>0</v>
      </c>
      <c r="Q315" s="59">
        <v>0</v>
      </c>
      <c r="R315" s="59">
        <v>298477.413</v>
      </c>
      <c r="S315" s="59">
        <v>30932.693999999996</v>
      </c>
      <c r="T315" s="59">
        <v>32116.493999999999</v>
      </c>
      <c r="U315" s="59">
        <f t="shared" si="4"/>
        <v>3625670.4810000001</v>
      </c>
    </row>
    <row r="316" spans="1:21" s="51" customFormat="1" ht="11.5" x14ac:dyDescent="0.25">
      <c r="A316" s="51">
        <f>'FY2016 RPDC '!A306</f>
        <v>308</v>
      </c>
      <c r="B316" s="51">
        <f>'FY2016 RPDC '!B306</f>
        <v>6592</v>
      </c>
      <c r="C316" s="51">
        <f>'FY2016 RPDC '!C306</f>
        <v>6592</v>
      </c>
      <c r="D316" s="60" t="str">
        <f>'FY2016 RPDC '!D306</f>
        <v>VAN BUREN</v>
      </c>
      <c r="E316" s="61">
        <f>'FY2016 RPDC '!E306</f>
        <v>631.79999999999995</v>
      </c>
      <c r="F316" s="62">
        <f>'FY2016 RPDC '!F306</f>
        <v>6367</v>
      </c>
      <c r="G316" s="63">
        <f>'FY2016 RPDC '!G306</f>
        <v>4022671</v>
      </c>
      <c r="H316" s="62">
        <f>'FY2016 RPDC '!H306</f>
        <v>0</v>
      </c>
      <c r="I316" s="63">
        <f>'FY2016 RPDC '!I306</f>
        <v>4022671</v>
      </c>
      <c r="J316" s="63">
        <v>-237800</v>
      </c>
      <c r="K316" s="63">
        <v>-34800</v>
      </c>
      <c r="L316" s="63">
        <v>535340</v>
      </c>
      <c r="M316" s="63">
        <v>0</v>
      </c>
      <c r="N316" s="63">
        <v>8468</v>
      </c>
      <c r="O316" s="63">
        <v>0</v>
      </c>
      <c r="P316" s="63">
        <v>0</v>
      </c>
      <c r="Q316" s="63">
        <v>0</v>
      </c>
      <c r="R316" s="63">
        <v>363844.864</v>
      </c>
      <c r="S316" s="63">
        <v>40662.624000000003</v>
      </c>
      <c r="T316" s="63">
        <v>38913.928</v>
      </c>
      <c r="U316" s="63">
        <f t="shared" si="4"/>
        <v>4737300.4160000002</v>
      </c>
    </row>
    <row r="317" spans="1:21" s="51" customFormat="1" ht="11.5" x14ac:dyDescent="0.25">
      <c r="A317" s="51">
        <f>'FY2016 RPDC '!A307</f>
        <v>309</v>
      </c>
      <c r="B317" s="51">
        <f>'FY2016 RPDC '!B307</f>
        <v>6615</v>
      </c>
      <c r="C317" s="51">
        <f>'FY2016 RPDC '!C307</f>
        <v>6615</v>
      </c>
      <c r="D317" s="56" t="str">
        <f>'FY2016 RPDC '!D307</f>
        <v>VAN METER</v>
      </c>
      <c r="E317" s="57">
        <f>'FY2016 RPDC '!E307</f>
        <v>578</v>
      </c>
      <c r="F317" s="58">
        <f>'FY2016 RPDC '!F307</f>
        <v>6366</v>
      </c>
      <c r="G317" s="59">
        <f>'FY2016 RPDC '!G307</f>
        <v>3679548</v>
      </c>
      <c r="H317" s="58">
        <f>'FY2016 RPDC '!H307</f>
        <v>0</v>
      </c>
      <c r="I317" s="59">
        <f>'FY2016 RPDC '!I307</f>
        <v>3679548</v>
      </c>
      <c r="J317" s="59">
        <v>-164964.80000000002</v>
      </c>
      <c r="K317" s="59">
        <v>-11536</v>
      </c>
      <c r="L317" s="59">
        <v>51912</v>
      </c>
      <c r="M317" s="59">
        <v>0</v>
      </c>
      <c r="N317" s="59">
        <v>34723.360000000001</v>
      </c>
      <c r="O317" s="59">
        <v>0</v>
      </c>
      <c r="P317" s="59">
        <v>0</v>
      </c>
      <c r="Q317" s="59">
        <v>0</v>
      </c>
      <c r="R317" s="59">
        <v>186894.89600000004</v>
      </c>
      <c r="S317" s="59">
        <v>16527.904000000002</v>
      </c>
      <c r="T317" s="59">
        <v>21749.248000000003</v>
      </c>
      <c r="U317" s="59">
        <f t="shared" si="4"/>
        <v>3814854.6080000005</v>
      </c>
    </row>
    <row r="318" spans="1:21" s="51" customFormat="1" ht="11.5" x14ac:dyDescent="0.25">
      <c r="A318" s="51" t="e">
        <f>'FY2016 RPDC '!#REF!</f>
        <v>#REF!</v>
      </c>
      <c r="B318" s="51" t="e">
        <f>'FY2016 RPDC '!#REF!</f>
        <v>#REF!</v>
      </c>
      <c r="C318" s="51" t="e">
        <f>'FY2016 RPDC '!#REF!</f>
        <v>#REF!</v>
      </c>
      <c r="D318" s="56" t="e">
        <f>'FY2016 RPDC '!#REF!</f>
        <v>#REF!</v>
      </c>
      <c r="E318" s="57" t="e">
        <f>'FY2016 RPDC '!#REF!</f>
        <v>#REF!</v>
      </c>
      <c r="F318" s="58" t="e">
        <f>'FY2016 RPDC '!#REF!</f>
        <v>#REF!</v>
      </c>
      <c r="G318" s="59" t="e">
        <f>'FY2016 RPDC '!#REF!</f>
        <v>#REF!</v>
      </c>
      <c r="H318" s="58" t="e">
        <f>'FY2016 RPDC '!#REF!</f>
        <v>#REF!</v>
      </c>
      <c r="I318" s="59" t="e">
        <f>'FY2016 RPDC '!#REF!</f>
        <v>#REF!</v>
      </c>
      <c r="J318" s="59">
        <v>-110333</v>
      </c>
      <c r="K318" s="59">
        <v>-23228</v>
      </c>
      <c r="L318" s="59">
        <v>150982</v>
      </c>
      <c r="M318" s="59">
        <v>34842</v>
      </c>
      <c r="N318" s="59">
        <v>7607.17</v>
      </c>
      <c r="O318" s="59">
        <v>0</v>
      </c>
      <c r="P318" s="59">
        <v>0</v>
      </c>
      <c r="Q318" s="59">
        <v>0</v>
      </c>
      <c r="R318" s="59">
        <v>243688.5</v>
      </c>
      <c r="S318" s="59">
        <v>24373.8</v>
      </c>
      <c r="T318" s="59">
        <v>28224.9</v>
      </c>
      <c r="U318" s="59" t="e">
        <f t="shared" si="4"/>
        <v>#REF!</v>
      </c>
    </row>
    <row r="319" spans="1:21" s="51" customFormat="1" ht="11.5" x14ac:dyDescent="0.25">
      <c r="A319" s="51">
        <f>'FY2016 RPDC '!A308</f>
        <v>311</v>
      </c>
      <c r="B319" s="51">
        <f>'FY2016 RPDC '!B308</f>
        <v>6651</v>
      </c>
      <c r="C319" s="51">
        <f>'FY2016 RPDC '!C308</f>
        <v>6651</v>
      </c>
      <c r="D319" s="56" t="str">
        <f>'FY2016 RPDC '!D308</f>
        <v>VILLISCA</v>
      </c>
      <c r="E319" s="57">
        <f>'FY2016 RPDC '!E308</f>
        <v>329</v>
      </c>
      <c r="F319" s="58">
        <f>'FY2016 RPDC '!F308</f>
        <v>6366</v>
      </c>
      <c r="G319" s="59">
        <f>'FY2016 RPDC '!G308</f>
        <v>2094414</v>
      </c>
      <c r="H319" s="58">
        <f>'FY2016 RPDC '!H308</f>
        <v>0</v>
      </c>
      <c r="I319" s="59">
        <f>'FY2016 RPDC '!I308</f>
        <v>2094414</v>
      </c>
      <c r="J319" s="59">
        <v>-148375</v>
      </c>
      <c r="K319" s="59">
        <v>0</v>
      </c>
      <c r="L319" s="59">
        <v>320490</v>
      </c>
      <c r="M319" s="59">
        <v>0</v>
      </c>
      <c r="N319" s="59">
        <v>0</v>
      </c>
      <c r="O319" s="59">
        <v>0</v>
      </c>
      <c r="P319" s="59">
        <v>3917.1000000000004</v>
      </c>
      <c r="Q319" s="59">
        <v>0</v>
      </c>
      <c r="R319" s="59">
        <v>253019.05100000001</v>
      </c>
      <c r="S319" s="59">
        <v>29050.146000000001</v>
      </c>
      <c r="T319" s="59">
        <v>19236.536</v>
      </c>
      <c r="U319" s="59">
        <f t="shared" si="4"/>
        <v>2571751.8330000001</v>
      </c>
    </row>
    <row r="320" spans="1:21" s="51" customFormat="1" ht="11.5" x14ac:dyDescent="0.25">
      <c r="A320" s="51">
        <f>'FY2016 RPDC '!A309</f>
        <v>312</v>
      </c>
      <c r="B320" s="51">
        <f>'FY2016 RPDC '!B309</f>
        <v>6660</v>
      </c>
      <c r="C320" s="51">
        <f>'FY2016 RPDC '!C309</f>
        <v>6660</v>
      </c>
      <c r="D320" s="56" t="str">
        <f>'FY2016 RPDC '!D309</f>
        <v>VINTON-SHELLSBURG</v>
      </c>
      <c r="E320" s="57">
        <f>'FY2016 RPDC '!E309</f>
        <v>1584.4</v>
      </c>
      <c r="F320" s="58">
        <f>'FY2016 RPDC '!F309</f>
        <v>6366</v>
      </c>
      <c r="G320" s="59">
        <f>'FY2016 RPDC '!G309</f>
        <v>10086290</v>
      </c>
      <c r="H320" s="58">
        <f>'FY2016 RPDC '!H309</f>
        <v>103846</v>
      </c>
      <c r="I320" s="59">
        <f>'FY2016 RPDC '!I309</f>
        <v>10190136</v>
      </c>
      <c r="J320" s="59">
        <v>-196648.4</v>
      </c>
      <c r="K320" s="59">
        <v>-5818</v>
      </c>
      <c r="L320" s="59">
        <v>372352</v>
      </c>
      <c r="M320" s="59">
        <v>5818</v>
      </c>
      <c r="N320" s="59">
        <v>0</v>
      </c>
      <c r="O320" s="59">
        <v>0</v>
      </c>
      <c r="P320" s="59">
        <v>0</v>
      </c>
      <c r="Q320" s="59">
        <v>0</v>
      </c>
      <c r="R320" s="59">
        <v>234225.59699999998</v>
      </c>
      <c r="S320" s="59">
        <v>24125.477999999999</v>
      </c>
      <c r="T320" s="59">
        <v>28468.402999999998</v>
      </c>
      <c r="U320" s="59">
        <f t="shared" si="4"/>
        <v>10652659.078</v>
      </c>
    </row>
    <row r="321" spans="1:21" s="51" customFormat="1" ht="11.5" x14ac:dyDescent="0.25">
      <c r="A321" s="51">
        <f>'FY2016 RPDC '!A310</f>
        <v>313</v>
      </c>
      <c r="B321" s="51">
        <f>'FY2016 RPDC '!B310</f>
        <v>6700</v>
      </c>
      <c r="C321" s="51">
        <f>'FY2016 RPDC '!C310</f>
        <v>6700</v>
      </c>
      <c r="D321" s="60" t="str">
        <f>'FY2016 RPDC '!D310</f>
        <v>WACO</v>
      </c>
      <c r="E321" s="61">
        <f>'FY2016 RPDC '!E310</f>
        <v>481.5</v>
      </c>
      <c r="F321" s="62">
        <f>'FY2016 RPDC '!F310</f>
        <v>6490</v>
      </c>
      <c r="G321" s="63">
        <f>'FY2016 RPDC '!G310</f>
        <v>3124935</v>
      </c>
      <c r="H321" s="62">
        <f>'FY2016 RPDC '!H310</f>
        <v>16175</v>
      </c>
      <c r="I321" s="63">
        <f>'FY2016 RPDC '!I310</f>
        <v>3141110</v>
      </c>
      <c r="J321" s="63">
        <v>-166404</v>
      </c>
      <c r="K321" s="63">
        <v>-368466</v>
      </c>
      <c r="L321" s="63">
        <v>23772</v>
      </c>
      <c r="M321" s="63">
        <v>249606</v>
      </c>
      <c r="N321" s="63">
        <v>58003.68</v>
      </c>
      <c r="O321" s="63">
        <v>0</v>
      </c>
      <c r="P321" s="63">
        <v>6537.3</v>
      </c>
      <c r="Q321" s="63">
        <v>21394.799999999999</v>
      </c>
      <c r="R321" s="63">
        <v>101013.44</v>
      </c>
      <c r="S321" s="63">
        <v>9678.24</v>
      </c>
      <c r="T321" s="63">
        <v>9398.4</v>
      </c>
      <c r="U321" s="63">
        <f t="shared" si="4"/>
        <v>3085643.86</v>
      </c>
    </row>
    <row r="322" spans="1:21" s="51" customFormat="1" ht="11.5" x14ac:dyDescent="0.25">
      <c r="A322" s="51">
        <f>'FY2016 RPDC '!A311</f>
        <v>314</v>
      </c>
      <c r="B322" s="51">
        <f>'FY2016 RPDC '!B311</f>
        <v>6750</v>
      </c>
      <c r="C322" s="51">
        <f>'FY2016 RPDC '!C311</f>
        <v>6750</v>
      </c>
      <c r="D322" s="56" t="str">
        <f>'FY2016 RPDC '!D311</f>
        <v>WALNUT</v>
      </c>
      <c r="E322" s="57">
        <f>'FY2016 RPDC '!E311</f>
        <v>162.19999999999999</v>
      </c>
      <c r="F322" s="58">
        <f>'FY2016 RPDC '!F311</f>
        <v>6366</v>
      </c>
      <c r="G322" s="59">
        <f>'FY2016 RPDC '!G311</f>
        <v>1032565</v>
      </c>
      <c r="H322" s="58">
        <f>'FY2016 RPDC '!H311</f>
        <v>143291</v>
      </c>
      <c r="I322" s="59">
        <f>'FY2016 RPDC '!I311</f>
        <v>1175856</v>
      </c>
      <c r="J322" s="59">
        <v>-388186.39999999997</v>
      </c>
      <c r="K322" s="59">
        <v>-11536</v>
      </c>
      <c r="L322" s="59">
        <v>524888</v>
      </c>
      <c r="M322" s="59">
        <v>0</v>
      </c>
      <c r="N322" s="59">
        <v>30455.040000000001</v>
      </c>
      <c r="O322" s="59">
        <v>0</v>
      </c>
      <c r="P322" s="59">
        <v>0</v>
      </c>
      <c r="Q322" s="59">
        <v>0</v>
      </c>
      <c r="R322" s="59">
        <v>358492.64</v>
      </c>
      <c r="S322" s="59">
        <v>36292.036</v>
      </c>
      <c r="T322" s="59">
        <v>40177.741999999998</v>
      </c>
      <c r="U322" s="59">
        <f t="shared" si="4"/>
        <v>1766439.0580000004</v>
      </c>
    </row>
    <row r="323" spans="1:21" s="51" customFormat="1" ht="11.5" x14ac:dyDescent="0.25">
      <c r="A323" s="51">
        <f>'FY2016 RPDC '!A312</f>
        <v>315</v>
      </c>
      <c r="B323" s="51">
        <f>'FY2016 RPDC '!B312</f>
        <v>6759</v>
      </c>
      <c r="C323" s="51">
        <f>'FY2016 RPDC '!C312</f>
        <v>6759</v>
      </c>
      <c r="D323" s="56" t="str">
        <f>'FY2016 RPDC '!D312</f>
        <v>WAPELLO</v>
      </c>
      <c r="E323" s="57">
        <f>'FY2016 RPDC '!E312</f>
        <v>687</v>
      </c>
      <c r="F323" s="58">
        <f>'FY2016 RPDC '!F312</f>
        <v>6389</v>
      </c>
      <c r="G323" s="59">
        <f>'FY2016 RPDC '!G312</f>
        <v>4389243</v>
      </c>
      <c r="H323" s="58">
        <f>'FY2016 RPDC '!H312</f>
        <v>118389</v>
      </c>
      <c r="I323" s="59">
        <f>'FY2016 RPDC '!I312</f>
        <v>4507632</v>
      </c>
      <c r="J323" s="59">
        <v>-363870</v>
      </c>
      <c r="K323" s="59">
        <v>-99450</v>
      </c>
      <c r="L323" s="59">
        <v>428220</v>
      </c>
      <c r="M323" s="59">
        <v>35100</v>
      </c>
      <c r="N323" s="59">
        <v>17257.5</v>
      </c>
      <c r="O323" s="59">
        <v>0</v>
      </c>
      <c r="P323" s="59">
        <v>6435.0000000000009</v>
      </c>
      <c r="Q323" s="59">
        <v>0</v>
      </c>
      <c r="R323" s="59">
        <v>580727.73600000003</v>
      </c>
      <c r="S323" s="59">
        <v>45984.911999999997</v>
      </c>
      <c r="T323" s="59">
        <v>67377.671999999991</v>
      </c>
      <c r="U323" s="59">
        <f t="shared" si="4"/>
        <v>5225414.8199999994</v>
      </c>
    </row>
    <row r="324" spans="1:21" s="51" customFormat="1" ht="11.5" x14ac:dyDescent="0.25">
      <c r="A324" s="51">
        <f>'FY2016 RPDC '!A313</f>
        <v>316</v>
      </c>
      <c r="B324" s="51">
        <f>'FY2016 RPDC '!B313</f>
        <v>6762</v>
      </c>
      <c r="C324" s="51">
        <f>'FY2016 RPDC '!C313</f>
        <v>6762</v>
      </c>
      <c r="D324" s="56" t="str">
        <f>'FY2016 RPDC '!D313</f>
        <v>WAPSIE VALLEY</v>
      </c>
      <c r="E324" s="57">
        <f>'FY2016 RPDC '!E313</f>
        <v>717.4</v>
      </c>
      <c r="F324" s="58">
        <f>'FY2016 RPDC '!F313</f>
        <v>6412</v>
      </c>
      <c r="G324" s="59">
        <f>'FY2016 RPDC '!G313</f>
        <v>4599969</v>
      </c>
      <c r="H324" s="58">
        <f>'FY2016 RPDC '!H313</f>
        <v>0</v>
      </c>
      <c r="I324" s="59">
        <f>'FY2016 RPDC '!I313</f>
        <v>4599969</v>
      </c>
      <c r="J324" s="59">
        <v>-763683.20000000007</v>
      </c>
      <c r="K324" s="59">
        <v>-571032</v>
      </c>
      <c r="L324" s="59">
        <v>311472</v>
      </c>
      <c r="M324" s="59">
        <v>899808</v>
      </c>
      <c r="N324" s="59">
        <v>0</v>
      </c>
      <c r="O324" s="59">
        <v>0</v>
      </c>
      <c r="P324" s="59">
        <v>20303.36</v>
      </c>
      <c r="Q324" s="59">
        <v>65755.199999999997</v>
      </c>
      <c r="R324" s="59">
        <v>148558.758</v>
      </c>
      <c r="S324" s="59">
        <v>11934.318000000001</v>
      </c>
      <c r="T324" s="59">
        <v>20437.121999999999</v>
      </c>
      <c r="U324" s="59">
        <f t="shared" si="4"/>
        <v>4743522.5580000011</v>
      </c>
    </row>
    <row r="325" spans="1:21" s="51" customFormat="1" ht="11.5" x14ac:dyDescent="0.25">
      <c r="A325" s="51">
        <f>'FY2016 RPDC '!A314</f>
        <v>317</v>
      </c>
      <c r="B325" s="51">
        <f>'FY2016 RPDC '!B314</f>
        <v>6768</v>
      </c>
      <c r="C325" s="51">
        <f>'FY2016 RPDC '!C314</f>
        <v>6768</v>
      </c>
      <c r="D325" s="56" t="str">
        <f>'FY2016 RPDC '!D314</f>
        <v>WASHINGTON</v>
      </c>
      <c r="E325" s="57">
        <f>'FY2016 RPDC '!E314</f>
        <v>1784.6</v>
      </c>
      <c r="F325" s="58">
        <f>'FY2016 RPDC '!F314</f>
        <v>6366</v>
      </c>
      <c r="G325" s="59">
        <f>'FY2016 RPDC '!G314</f>
        <v>11360764</v>
      </c>
      <c r="H325" s="58">
        <f>'FY2016 RPDC '!H314</f>
        <v>0</v>
      </c>
      <c r="I325" s="59">
        <f>'FY2016 RPDC '!I314</f>
        <v>11360764</v>
      </c>
      <c r="J325" s="59">
        <v>-834052.79999999993</v>
      </c>
      <c r="K325" s="59">
        <v>-63448</v>
      </c>
      <c r="L325" s="59">
        <v>3296412</v>
      </c>
      <c r="M325" s="59">
        <v>23072</v>
      </c>
      <c r="N325" s="59">
        <v>239948.80000000002</v>
      </c>
      <c r="O325" s="59">
        <v>0</v>
      </c>
      <c r="P325" s="59">
        <v>383225.92</v>
      </c>
      <c r="Q325" s="59">
        <v>0</v>
      </c>
      <c r="R325" s="59">
        <v>1659083.7690000001</v>
      </c>
      <c r="S325" s="59">
        <v>196923.98699999999</v>
      </c>
      <c r="T325" s="59">
        <v>185423.337</v>
      </c>
      <c r="U325" s="59">
        <f t="shared" si="4"/>
        <v>16447353.012999998</v>
      </c>
    </row>
    <row r="326" spans="1:21" s="51" customFormat="1" ht="11.5" x14ac:dyDescent="0.25">
      <c r="A326" s="51">
        <f>'FY2016 RPDC '!A315</f>
        <v>318</v>
      </c>
      <c r="B326" s="51">
        <f>'FY2016 RPDC '!B315</f>
        <v>6795</v>
      </c>
      <c r="C326" s="51">
        <f>'FY2016 RPDC '!C315</f>
        <v>6795</v>
      </c>
      <c r="D326" s="60" t="str">
        <f>'FY2016 RPDC '!D315</f>
        <v>WATERLOO</v>
      </c>
      <c r="E326" s="61">
        <f>'FY2016 RPDC '!E315</f>
        <v>10992.3</v>
      </c>
      <c r="F326" s="62">
        <f>'FY2016 RPDC '!F315</f>
        <v>6366</v>
      </c>
      <c r="G326" s="63">
        <f>'FY2016 RPDC '!G315</f>
        <v>69976982</v>
      </c>
      <c r="H326" s="62">
        <f>'FY2016 RPDC '!H315</f>
        <v>0</v>
      </c>
      <c r="I326" s="63">
        <f>'FY2016 RPDC '!I315</f>
        <v>69976982</v>
      </c>
      <c r="J326" s="63">
        <v>-48644.4</v>
      </c>
      <c r="K326" s="63">
        <v>-5791</v>
      </c>
      <c r="L326" s="63">
        <v>92656</v>
      </c>
      <c r="M326" s="63">
        <v>0</v>
      </c>
      <c r="N326" s="63">
        <v>637.01</v>
      </c>
      <c r="O326" s="63">
        <v>0</v>
      </c>
      <c r="P326" s="63">
        <v>5096.08</v>
      </c>
      <c r="Q326" s="63">
        <v>83390.400000000009</v>
      </c>
      <c r="R326" s="63">
        <v>244193.5</v>
      </c>
      <c r="S326" s="63">
        <v>26372.324999999997</v>
      </c>
      <c r="T326" s="63">
        <v>27437.15</v>
      </c>
      <c r="U326" s="63">
        <f t="shared" si="4"/>
        <v>70402329.065000013</v>
      </c>
    </row>
    <row r="327" spans="1:21" s="51" customFormat="1" ht="11.5" x14ac:dyDescent="0.25">
      <c r="A327" s="51">
        <f>'FY2016 RPDC '!A316</f>
        <v>319</v>
      </c>
      <c r="B327" s="51">
        <f>'FY2016 RPDC '!B316</f>
        <v>6822</v>
      </c>
      <c r="C327" s="51">
        <f>'FY2016 RPDC '!C316</f>
        <v>6822</v>
      </c>
      <c r="D327" s="56" t="str">
        <f>'FY2016 RPDC '!D316</f>
        <v>WAUKEE</v>
      </c>
      <c r="E327" s="57">
        <f>'FY2016 RPDC '!E316</f>
        <v>8288.6</v>
      </c>
      <c r="F327" s="58">
        <f>'FY2016 RPDC '!F316</f>
        <v>6366</v>
      </c>
      <c r="G327" s="59">
        <f>'FY2016 RPDC '!G316</f>
        <v>52765228</v>
      </c>
      <c r="H327" s="58">
        <f>'FY2016 RPDC '!H316</f>
        <v>0</v>
      </c>
      <c r="I327" s="59">
        <f>'FY2016 RPDC '!I316</f>
        <v>52765228</v>
      </c>
      <c r="J327" s="59">
        <v>-420560.10000000003</v>
      </c>
      <c r="K327" s="59">
        <v>-11538</v>
      </c>
      <c r="L327" s="59">
        <v>248067</v>
      </c>
      <c r="M327" s="59">
        <v>0</v>
      </c>
      <c r="N327" s="59">
        <v>48401.91</v>
      </c>
      <c r="O327" s="59">
        <v>0</v>
      </c>
      <c r="P327" s="59">
        <v>1269.18</v>
      </c>
      <c r="Q327" s="59">
        <v>103842</v>
      </c>
      <c r="R327" s="59">
        <v>369534.24399999995</v>
      </c>
      <c r="S327" s="59">
        <v>35953.528999999995</v>
      </c>
      <c r="T327" s="59">
        <v>44074.917999999998</v>
      </c>
      <c r="U327" s="59">
        <f t="shared" si="4"/>
        <v>53184272.680999994</v>
      </c>
    </row>
    <row r="328" spans="1:21" s="51" customFormat="1" ht="11.5" x14ac:dyDescent="0.25">
      <c r="A328" s="51">
        <f>'FY2016 RPDC '!A317</f>
        <v>320</v>
      </c>
      <c r="B328" s="51">
        <f>'FY2016 RPDC '!B317</f>
        <v>6840</v>
      </c>
      <c r="C328" s="51">
        <f>'FY2016 RPDC '!C317</f>
        <v>6840</v>
      </c>
      <c r="D328" s="56" t="str">
        <f>'FY2016 RPDC '!D317</f>
        <v>WAVERLY-SHELL ROCK</v>
      </c>
      <c r="E328" s="57">
        <f>'FY2016 RPDC '!E317</f>
        <v>1984.3</v>
      </c>
      <c r="F328" s="58">
        <f>'FY2016 RPDC '!F317</f>
        <v>6366</v>
      </c>
      <c r="G328" s="59">
        <f>'FY2016 RPDC '!G317</f>
        <v>12632054</v>
      </c>
      <c r="H328" s="58">
        <f>'FY2016 RPDC '!H317</f>
        <v>0</v>
      </c>
      <c r="I328" s="59">
        <f>'FY2016 RPDC '!I317</f>
        <v>12632054</v>
      </c>
      <c r="J328" s="59">
        <v>-311472</v>
      </c>
      <c r="K328" s="59">
        <v>-5768</v>
      </c>
      <c r="L328" s="59">
        <v>403760</v>
      </c>
      <c r="M328" s="59">
        <v>0</v>
      </c>
      <c r="N328" s="59">
        <v>5710.32</v>
      </c>
      <c r="O328" s="59">
        <v>0</v>
      </c>
      <c r="P328" s="59">
        <v>1268.96</v>
      </c>
      <c r="Q328" s="59">
        <v>0</v>
      </c>
      <c r="R328" s="59">
        <v>301231.59300000005</v>
      </c>
      <c r="S328" s="59">
        <v>30591.504000000001</v>
      </c>
      <c r="T328" s="59">
        <v>31953.855000000003</v>
      </c>
      <c r="U328" s="59">
        <f t="shared" ref="U328:U367" si="5">SUM(I328:T328)</f>
        <v>13089330.232000003</v>
      </c>
    </row>
    <row r="329" spans="1:21" s="51" customFormat="1" ht="11.5" x14ac:dyDescent="0.25">
      <c r="A329" s="51">
        <f>'FY2016 RPDC '!A318</f>
        <v>321</v>
      </c>
      <c r="B329" s="51">
        <f>'FY2016 RPDC '!B318</f>
        <v>6854</v>
      </c>
      <c r="C329" s="51">
        <f>'FY2016 RPDC '!C318</f>
        <v>6854</v>
      </c>
      <c r="D329" s="56" t="str">
        <f>'FY2016 RPDC '!D318</f>
        <v>WAYNE</v>
      </c>
      <c r="E329" s="57">
        <f>'FY2016 RPDC '!E318</f>
        <v>534.9</v>
      </c>
      <c r="F329" s="58">
        <f>'FY2016 RPDC '!F318</f>
        <v>6389</v>
      </c>
      <c r="G329" s="59">
        <f>'FY2016 RPDC '!G318</f>
        <v>3417476</v>
      </c>
      <c r="H329" s="58">
        <f>'FY2016 RPDC '!H318</f>
        <v>50745</v>
      </c>
      <c r="I329" s="59">
        <f>'FY2016 RPDC '!I318</f>
        <v>3468221</v>
      </c>
      <c r="J329" s="59">
        <v>-477657</v>
      </c>
      <c r="K329" s="59">
        <v>-11794</v>
      </c>
      <c r="L329" s="59">
        <v>663412.5</v>
      </c>
      <c r="M329" s="59">
        <v>29485</v>
      </c>
      <c r="N329" s="59">
        <v>8314.77</v>
      </c>
      <c r="O329" s="59">
        <v>0</v>
      </c>
      <c r="P329" s="59">
        <v>1297.3399999999999</v>
      </c>
      <c r="Q329" s="59">
        <v>0</v>
      </c>
      <c r="R329" s="59">
        <v>159878.73000000001</v>
      </c>
      <c r="S329" s="59">
        <v>17782.907999999999</v>
      </c>
      <c r="T329" s="59">
        <v>15705.492000000002</v>
      </c>
      <c r="U329" s="59">
        <f t="shared" si="5"/>
        <v>3874646.7399999998</v>
      </c>
    </row>
    <row r="330" spans="1:21" s="51" customFormat="1" ht="11.5" x14ac:dyDescent="0.25">
      <c r="A330" s="51">
        <f>'FY2016 RPDC '!A319</f>
        <v>322</v>
      </c>
      <c r="B330" s="51">
        <f>'FY2016 RPDC '!B319</f>
        <v>6867</v>
      </c>
      <c r="C330" s="51">
        <f>'FY2016 RPDC '!C319</f>
        <v>6867</v>
      </c>
      <c r="D330" s="56" t="str">
        <f>'FY2016 RPDC '!D319</f>
        <v>WEBSTER CITY</v>
      </c>
      <c r="E330" s="57">
        <f>'FY2016 RPDC '!E319</f>
        <v>1549.4</v>
      </c>
      <c r="F330" s="58">
        <f>'FY2016 RPDC '!F319</f>
        <v>6366</v>
      </c>
      <c r="G330" s="59">
        <f>'FY2016 RPDC '!G319</f>
        <v>9863480</v>
      </c>
      <c r="H330" s="58">
        <f>'FY2016 RPDC '!H319</f>
        <v>0</v>
      </c>
      <c r="I330" s="59">
        <f>'FY2016 RPDC '!I319</f>
        <v>9863480</v>
      </c>
      <c r="J330" s="59">
        <v>-198419.19999999998</v>
      </c>
      <c r="K330" s="59">
        <v>-23072</v>
      </c>
      <c r="L330" s="59">
        <v>57680</v>
      </c>
      <c r="M330" s="59">
        <v>23072</v>
      </c>
      <c r="N330" s="59">
        <v>8767.36</v>
      </c>
      <c r="O330" s="59">
        <v>0</v>
      </c>
      <c r="P330" s="59">
        <v>1268.96</v>
      </c>
      <c r="Q330" s="59">
        <v>0</v>
      </c>
      <c r="R330" s="59">
        <v>196114.12400000001</v>
      </c>
      <c r="S330" s="59">
        <v>20897.910000000003</v>
      </c>
      <c r="T330" s="59">
        <v>23979.824000000001</v>
      </c>
      <c r="U330" s="59">
        <f t="shared" si="5"/>
        <v>9973768.9780000001</v>
      </c>
    </row>
    <row r="331" spans="1:21" s="51" customFormat="1" ht="11.5" x14ac:dyDescent="0.25">
      <c r="A331" s="51">
        <f>'FY2016 RPDC '!A320</f>
        <v>323</v>
      </c>
      <c r="B331" s="51">
        <f>'FY2016 RPDC '!B320</f>
        <v>6921</v>
      </c>
      <c r="C331" s="51">
        <f>'FY2016 RPDC '!C320</f>
        <v>6921</v>
      </c>
      <c r="D331" s="60" t="str">
        <f>'FY2016 RPDC '!D320</f>
        <v>WEST BEND-MALLARD</v>
      </c>
      <c r="E331" s="61">
        <f>'FY2016 RPDC '!E320</f>
        <v>325</v>
      </c>
      <c r="F331" s="62">
        <f>'FY2016 RPDC '!F320</f>
        <v>6418</v>
      </c>
      <c r="G331" s="63">
        <f>'FY2016 RPDC '!G320</f>
        <v>2085850</v>
      </c>
      <c r="H331" s="62">
        <f>'FY2016 RPDC '!H320</f>
        <v>0</v>
      </c>
      <c r="I331" s="63">
        <f>'FY2016 RPDC '!I320</f>
        <v>2085850</v>
      </c>
      <c r="J331" s="63">
        <v>-486819.2</v>
      </c>
      <c r="K331" s="63">
        <v>-92288</v>
      </c>
      <c r="L331" s="63">
        <v>271096</v>
      </c>
      <c r="M331" s="63">
        <v>34608</v>
      </c>
      <c r="N331" s="63">
        <v>65409.120000000003</v>
      </c>
      <c r="O331" s="63">
        <v>0</v>
      </c>
      <c r="P331" s="63">
        <v>1268.96</v>
      </c>
      <c r="Q331" s="63">
        <v>0</v>
      </c>
      <c r="R331" s="63">
        <v>920301.98200000008</v>
      </c>
      <c r="S331" s="63">
        <v>103406.70999999999</v>
      </c>
      <c r="T331" s="63">
        <v>97837.292000000001</v>
      </c>
      <c r="U331" s="63">
        <f t="shared" si="5"/>
        <v>3000670.8640000001</v>
      </c>
    </row>
    <row r="332" spans="1:21" s="51" customFormat="1" ht="11.5" x14ac:dyDescent="0.25">
      <c r="A332" s="51">
        <f>'FY2016 RPDC '!A321</f>
        <v>324</v>
      </c>
      <c r="B332" s="51">
        <f>'FY2016 RPDC '!B321</f>
        <v>6930</v>
      </c>
      <c r="C332" s="51">
        <f>'FY2016 RPDC '!C321</f>
        <v>6930</v>
      </c>
      <c r="D332" s="56" t="str">
        <f>'FY2016 RPDC '!D321</f>
        <v>WEST BRANCH</v>
      </c>
      <c r="E332" s="57">
        <f>'FY2016 RPDC '!E321</f>
        <v>813.3</v>
      </c>
      <c r="F332" s="58">
        <f>'FY2016 RPDC '!F321</f>
        <v>6398</v>
      </c>
      <c r="G332" s="59">
        <f>'FY2016 RPDC '!G321</f>
        <v>5203493</v>
      </c>
      <c r="H332" s="58">
        <f>'FY2016 RPDC '!H321</f>
        <v>0</v>
      </c>
      <c r="I332" s="59">
        <f>'FY2016 RPDC '!I321</f>
        <v>5203493</v>
      </c>
      <c r="J332" s="59">
        <v>-411261.6</v>
      </c>
      <c r="K332" s="59">
        <v>-5892</v>
      </c>
      <c r="L332" s="59">
        <v>426580.80000000005</v>
      </c>
      <c r="M332" s="59">
        <v>35352</v>
      </c>
      <c r="N332" s="59">
        <v>14081.880000000001</v>
      </c>
      <c r="O332" s="59">
        <v>0</v>
      </c>
      <c r="P332" s="59">
        <v>10369.92</v>
      </c>
      <c r="Q332" s="59">
        <v>0</v>
      </c>
      <c r="R332" s="59">
        <v>298674.76</v>
      </c>
      <c r="S332" s="59">
        <v>31675.800000000003</v>
      </c>
      <c r="T332" s="59">
        <v>31450.480000000003</v>
      </c>
      <c r="U332" s="59">
        <f t="shared" si="5"/>
        <v>5634525.04</v>
      </c>
    </row>
    <row r="333" spans="1:21" s="51" customFormat="1" ht="11.5" x14ac:dyDescent="0.25">
      <c r="A333" s="51">
        <f>'FY2016 RPDC '!A322</f>
        <v>325</v>
      </c>
      <c r="B333" s="51">
        <f>'FY2016 RPDC '!B322</f>
        <v>6937</v>
      </c>
      <c r="C333" s="51">
        <f>'FY2016 RPDC '!C322</f>
        <v>6937</v>
      </c>
      <c r="D333" s="56" t="str">
        <f>'FY2016 RPDC '!D322</f>
        <v>WEST BURLINGTON</v>
      </c>
      <c r="E333" s="57">
        <f>'FY2016 RPDC '!E322</f>
        <v>481.1</v>
      </c>
      <c r="F333" s="58">
        <f>'FY2016 RPDC '!F322</f>
        <v>6366</v>
      </c>
      <c r="G333" s="59">
        <f>'FY2016 RPDC '!G322</f>
        <v>3062683</v>
      </c>
      <c r="H333" s="58">
        <f>'FY2016 RPDC '!H322</f>
        <v>0</v>
      </c>
      <c r="I333" s="59">
        <f>'FY2016 RPDC '!I322</f>
        <v>3062683</v>
      </c>
      <c r="J333" s="59">
        <v>-210828.79999999999</v>
      </c>
      <c r="K333" s="59">
        <v>-23168</v>
      </c>
      <c r="L333" s="59">
        <v>133216</v>
      </c>
      <c r="M333" s="59">
        <v>11584</v>
      </c>
      <c r="N333" s="59">
        <v>158758.72</v>
      </c>
      <c r="O333" s="59">
        <v>163797.76000000001</v>
      </c>
      <c r="P333" s="59">
        <v>0</v>
      </c>
      <c r="Q333" s="59">
        <v>0</v>
      </c>
      <c r="R333" s="59">
        <v>274878.18400000001</v>
      </c>
      <c r="S333" s="59">
        <v>28791.308000000001</v>
      </c>
      <c r="T333" s="59">
        <v>29252.495999999999</v>
      </c>
      <c r="U333" s="59">
        <f t="shared" si="5"/>
        <v>3628964.6680000005</v>
      </c>
    </row>
    <row r="334" spans="1:21" s="51" customFormat="1" ht="11.5" x14ac:dyDescent="0.25">
      <c r="A334" s="51">
        <f>'FY2016 RPDC '!A323</f>
        <v>326</v>
      </c>
      <c r="B334" s="51">
        <f>'FY2016 RPDC '!B323</f>
        <v>6943</v>
      </c>
      <c r="C334" s="51">
        <f>'FY2016 RPDC '!C323</f>
        <v>6943</v>
      </c>
      <c r="D334" s="56" t="str">
        <f>'FY2016 RPDC '!D323</f>
        <v>WEST CENTRAL</v>
      </c>
      <c r="E334" s="57">
        <f>'FY2016 RPDC '!E323</f>
        <v>278.89999999999998</v>
      </c>
      <c r="F334" s="58">
        <f>'FY2016 RPDC '!F323</f>
        <v>6366</v>
      </c>
      <c r="G334" s="59">
        <f>'FY2016 RPDC '!G323</f>
        <v>1775477</v>
      </c>
      <c r="H334" s="58">
        <f>'FY2016 RPDC '!H323</f>
        <v>55693</v>
      </c>
      <c r="I334" s="59">
        <f>'FY2016 RPDC '!I323</f>
        <v>1831170</v>
      </c>
      <c r="J334" s="59">
        <v>-236488</v>
      </c>
      <c r="K334" s="59">
        <v>-11536</v>
      </c>
      <c r="L334" s="59">
        <v>74984</v>
      </c>
      <c r="M334" s="59">
        <v>0</v>
      </c>
      <c r="N334" s="59">
        <v>83520.639999999999</v>
      </c>
      <c r="O334" s="59">
        <v>0</v>
      </c>
      <c r="P334" s="59">
        <v>0</v>
      </c>
      <c r="Q334" s="59">
        <v>48451.200000000004</v>
      </c>
      <c r="R334" s="59">
        <v>113454.57999999999</v>
      </c>
      <c r="S334" s="59">
        <v>9889.4979999999996</v>
      </c>
      <c r="T334" s="59">
        <v>13549.252</v>
      </c>
      <c r="U334" s="59">
        <f t="shared" si="5"/>
        <v>1926995.17</v>
      </c>
    </row>
    <row r="335" spans="1:21" s="51" customFormat="1" ht="11.5" x14ac:dyDescent="0.25">
      <c r="A335" s="51">
        <f>'FY2016 RPDC '!A324</f>
        <v>327</v>
      </c>
      <c r="B335" s="51">
        <f>'FY2016 RPDC '!B324</f>
        <v>6264</v>
      </c>
      <c r="C335" s="51">
        <f>'FY2016 RPDC '!C324</f>
        <v>6264</v>
      </c>
      <c r="D335" s="56" t="str">
        <f>'FY2016 RPDC '!D324</f>
        <v>WEST CENTRAL VALLEY</v>
      </c>
      <c r="E335" s="57">
        <f>'FY2016 RPDC '!E324</f>
        <v>931.9</v>
      </c>
      <c r="F335" s="58">
        <f>'FY2016 RPDC '!F324</f>
        <v>6432</v>
      </c>
      <c r="G335" s="59">
        <f>'FY2016 RPDC '!G324</f>
        <v>5993981</v>
      </c>
      <c r="H335" s="58">
        <f>'FY2016 RPDC '!H324</f>
        <v>0</v>
      </c>
      <c r="I335" s="59">
        <f>'FY2016 RPDC '!I324</f>
        <v>5993981</v>
      </c>
      <c r="J335" s="59">
        <v>-272177</v>
      </c>
      <c r="K335" s="59">
        <v>-75283</v>
      </c>
      <c r="L335" s="59">
        <v>81074</v>
      </c>
      <c r="M335" s="59">
        <v>86865</v>
      </c>
      <c r="N335" s="59">
        <v>1389.84</v>
      </c>
      <c r="O335" s="59">
        <v>0</v>
      </c>
      <c r="P335" s="59">
        <v>86633.36</v>
      </c>
      <c r="Q335" s="59">
        <v>0</v>
      </c>
      <c r="R335" s="59">
        <v>411053.21900000004</v>
      </c>
      <c r="S335" s="59">
        <v>41926.701999999997</v>
      </c>
      <c r="T335" s="59">
        <v>51307.280000000006</v>
      </c>
      <c r="U335" s="59">
        <f t="shared" si="5"/>
        <v>6406770.4009999996</v>
      </c>
    </row>
    <row r="336" spans="1:21" s="51" customFormat="1" ht="11.5" x14ac:dyDescent="0.25">
      <c r="A336" s="51">
        <f>'FY2016 RPDC '!A325</f>
        <v>328</v>
      </c>
      <c r="B336" s="51">
        <f>'FY2016 RPDC '!B325</f>
        <v>6950</v>
      </c>
      <c r="C336" s="51">
        <f>'FY2016 RPDC '!C325</f>
        <v>6950</v>
      </c>
      <c r="D336" s="60" t="str">
        <f>'FY2016 RPDC '!D325</f>
        <v>WEST DELAWARE</v>
      </c>
      <c r="E336" s="61">
        <f>'FY2016 RPDC '!E325</f>
        <v>1545.4</v>
      </c>
      <c r="F336" s="62">
        <f>'FY2016 RPDC '!F325</f>
        <v>6369</v>
      </c>
      <c r="G336" s="63">
        <f>'FY2016 RPDC '!G325</f>
        <v>9842653</v>
      </c>
      <c r="H336" s="62">
        <f>'FY2016 RPDC '!H325</f>
        <v>0</v>
      </c>
      <c r="I336" s="63">
        <f>'FY2016 RPDC '!I325</f>
        <v>9842653</v>
      </c>
      <c r="J336" s="63">
        <v>-196513.19999999998</v>
      </c>
      <c r="K336" s="63">
        <v>-52326</v>
      </c>
      <c r="L336" s="63">
        <v>186048</v>
      </c>
      <c r="M336" s="63">
        <v>0</v>
      </c>
      <c r="N336" s="63">
        <v>5116.32</v>
      </c>
      <c r="O336" s="63">
        <v>0</v>
      </c>
      <c r="P336" s="63">
        <v>71628.479999999996</v>
      </c>
      <c r="Q336" s="63">
        <v>0</v>
      </c>
      <c r="R336" s="63">
        <v>354854.58399999997</v>
      </c>
      <c r="S336" s="63">
        <v>35738.786</v>
      </c>
      <c r="T336" s="63">
        <v>40833.33</v>
      </c>
      <c r="U336" s="63">
        <f t="shared" si="5"/>
        <v>10288033.300000003</v>
      </c>
    </row>
    <row r="337" spans="1:21" s="51" customFormat="1" ht="11.5" x14ac:dyDescent="0.25">
      <c r="A337" s="51">
        <f>'FY2016 RPDC '!A326</f>
        <v>329</v>
      </c>
      <c r="B337" s="51">
        <f>'FY2016 RPDC '!B326</f>
        <v>6957</v>
      </c>
      <c r="C337" s="51">
        <f>'FY2016 RPDC '!C326</f>
        <v>6957</v>
      </c>
      <c r="D337" s="56" t="str">
        <f>'FY2016 RPDC '!D326</f>
        <v>WEST DES MOINES</v>
      </c>
      <c r="E337" s="57">
        <f>'FY2016 RPDC '!E326</f>
        <v>9054.4</v>
      </c>
      <c r="F337" s="58">
        <f>'FY2016 RPDC '!F326</f>
        <v>6366</v>
      </c>
      <c r="G337" s="59">
        <f>'FY2016 RPDC '!G326</f>
        <v>57640310</v>
      </c>
      <c r="H337" s="58">
        <f>'FY2016 RPDC '!H326</f>
        <v>0</v>
      </c>
      <c r="I337" s="59">
        <f>'FY2016 RPDC '!I326</f>
        <v>57640310</v>
      </c>
      <c r="J337" s="59">
        <v>-640248</v>
      </c>
      <c r="K337" s="59">
        <v>-63448</v>
      </c>
      <c r="L337" s="59">
        <v>382418.39999999997</v>
      </c>
      <c r="M337" s="59">
        <v>34608</v>
      </c>
      <c r="N337" s="59">
        <v>28955.359999999997</v>
      </c>
      <c r="O337" s="59">
        <v>0</v>
      </c>
      <c r="P337" s="59">
        <v>77406.559999999998</v>
      </c>
      <c r="Q337" s="59">
        <v>273403.2</v>
      </c>
      <c r="R337" s="59">
        <v>883602.97200000007</v>
      </c>
      <c r="S337" s="59">
        <v>97511.634000000005</v>
      </c>
      <c r="T337" s="59">
        <v>108694.242</v>
      </c>
      <c r="U337" s="59">
        <f t="shared" si="5"/>
        <v>58823214.368000008</v>
      </c>
    </row>
    <row r="338" spans="1:21" s="51" customFormat="1" ht="11.5" x14ac:dyDescent="0.25">
      <c r="A338" s="51">
        <f>'FY2016 RPDC '!A327</f>
        <v>330</v>
      </c>
      <c r="B338" s="51">
        <f>'FY2016 RPDC '!B327</f>
        <v>5922</v>
      </c>
      <c r="C338" s="51">
        <f>'FY2016 RPDC '!C327</f>
        <v>5922</v>
      </c>
      <c r="D338" s="56" t="str">
        <f>'FY2016 RPDC '!D327</f>
        <v>WEST FORK</v>
      </c>
      <c r="E338" s="57">
        <f>'FY2016 RPDC '!E327</f>
        <v>680.1</v>
      </c>
      <c r="F338" s="58">
        <f>'FY2016 RPDC '!F327</f>
        <v>6422</v>
      </c>
      <c r="G338" s="59">
        <f>'FY2016 RPDC '!G327</f>
        <v>4367602</v>
      </c>
      <c r="H338" s="58">
        <f>'FY2016 RPDC '!H327</f>
        <v>55686</v>
      </c>
      <c r="I338" s="59">
        <f>'FY2016 RPDC '!I327</f>
        <v>4423288</v>
      </c>
      <c r="J338" s="59">
        <v>-2188956</v>
      </c>
      <c r="K338" s="59">
        <v>-363384</v>
      </c>
      <c r="L338" s="59">
        <v>268788.8</v>
      </c>
      <c r="M338" s="59">
        <v>74984</v>
      </c>
      <c r="N338" s="59">
        <v>148641.35999999999</v>
      </c>
      <c r="O338" s="59">
        <v>0</v>
      </c>
      <c r="P338" s="59">
        <v>643362.72000000009</v>
      </c>
      <c r="Q338" s="59">
        <v>487972.8</v>
      </c>
      <c r="R338" s="59">
        <v>5172361.9180000005</v>
      </c>
      <c r="S338" s="59">
        <v>559061.13400000008</v>
      </c>
      <c r="T338" s="59">
        <v>741408.00800000003</v>
      </c>
      <c r="U338" s="59">
        <f t="shared" si="5"/>
        <v>9967528.7400000002</v>
      </c>
    </row>
    <row r="339" spans="1:21" s="51" customFormat="1" ht="11.5" x14ac:dyDescent="0.25">
      <c r="A339" s="51">
        <f>'FY2016 RPDC '!A328</f>
        <v>331</v>
      </c>
      <c r="B339" s="51">
        <f>'FY2016 RPDC '!B328</f>
        <v>819</v>
      </c>
      <c r="C339" s="51">
        <f>'FY2016 RPDC '!C328</f>
        <v>819</v>
      </c>
      <c r="D339" s="56" t="str">
        <f>'FY2016 RPDC '!D328</f>
        <v>WEST HANCOCK</v>
      </c>
      <c r="E339" s="57">
        <f>'FY2016 RPDC '!E328</f>
        <v>592.1</v>
      </c>
      <c r="F339" s="58">
        <f>'FY2016 RPDC '!F328</f>
        <v>6384</v>
      </c>
      <c r="G339" s="59">
        <f>'FY2016 RPDC '!G328</f>
        <v>3779966</v>
      </c>
      <c r="H339" s="58">
        <f>'FY2016 RPDC '!H328</f>
        <v>23354</v>
      </c>
      <c r="I339" s="59">
        <f>'FY2016 RPDC '!I328</f>
        <v>3803320</v>
      </c>
      <c r="J339" s="59">
        <v>-1360094.4000000001</v>
      </c>
      <c r="K339" s="59">
        <v>-115360</v>
      </c>
      <c r="L339" s="59">
        <v>992096</v>
      </c>
      <c r="M339" s="59">
        <v>11536</v>
      </c>
      <c r="N339" s="59">
        <v>293245.12</v>
      </c>
      <c r="O339" s="59">
        <v>0</v>
      </c>
      <c r="P339" s="59">
        <v>171309.6</v>
      </c>
      <c r="Q339" s="59">
        <v>0</v>
      </c>
      <c r="R339" s="59">
        <v>2559059.8159999996</v>
      </c>
      <c r="S339" s="59">
        <v>259581.9</v>
      </c>
      <c r="T339" s="59">
        <v>343125.5</v>
      </c>
      <c r="U339" s="59">
        <f t="shared" si="5"/>
        <v>6957819.5360000003</v>
      </c>
    </row>
    <row r="340" spans="1:21" s="51" customFormat="1" ht="11.5" x14ac:dyDescent="0.25">
      <c r="A340" s="51">
        <f>'FY2016 RPDC '!A329</f>
        <v>332</v>
      </c>
      <c r="B340" s="51">
        <f>'FY2016 RPDC '!B329</f>
        <v>6969</v>
      </c>
      <c r="C340" s="51">
        <f>'FY2016 RPDC '!C329</f>
        <v>6969</v>
      </c>
      <c r="D340" s="56" t="str">
        <f>'FY2016 RPDC '!D329</f>
        <v>WEST HARRISON</v>
      </c>
      <c r="E340" s="57">
        <f>'FY2016 RPDC '!E329</f>
        <v>381.5</v>
      </c>
      <c r="F340" s="58">
        <f>'FY2016 RPDC '!F329</f>
        <v>6536</v>
      </c>
      <c r="G340" s="59">
        <f>'FY2016 RPDC '!G329</f>
        <v>2493484</v>
      </c>
      <c r="H340" s="58">
        <f>'FY2016 RPDC '!H329</f>
        <v>143389</v>
      </c>
      <c r="I340" s="59">
        <f>'FY2016 RPDC '!I329</f>
        <v>2636873</v>
      </c>
      <c r="J340" s="59">
        <v>-265328</v>
      </c>
      <c r="K340" s="59">
        <v>-173040</v>
      </c>
      <c r="L340" s="59">
        <v>572762.4</v>
      </c>
      <c r="M340" s="59">
        <v>276864</v>
      </c>
      <c r="N340" s="59">
        <v>35819.279999999999</v>
      </c>
      <c r="O340" s="59">
        <v>0</v>
      </c>
      <c r="P340" s="59">
        <v>7613.76</v>
      </c>
      <c r="Q340" s="59">
        <v>0</v>
      </c>
      <c r="R340" s="59">
        <v>884188.63199999998</v>
      </c>
      <c r="S340" s="59">
        <v>97238.136000000013</v>
      </c>
      <c r="T340" s="59">
        <v>92619.612000000008</v>
      </c>
      <c r="U340" s="59">
        <f t="shared" si="5"/>
        <v>4165610.82</v>
      </c>
    </row>
    <row r="341" spans="1:21" s="51" customFormat="1" ht="11.5" x14ac:dyDescent="0.25">
      <c r="A341" s="51">
        <f>'FY2016 RPDC '!A330</f>
        <v>333</v>
      </c>
      <c r="B341" s="51">
        <f>'FY2016 RPDC '!B330</f>
        <v>6975</v>
      </c>
      <c r="C341" s="51">
        <f>'FY2016 RPDC '!C330</f>
        <v>6975</v>
      </c>
      <c r="D341" s="60" t="str">
        <f>'FY2016 RPDC '!D330</f>
        <v>WEST LIBERTY</v>
      </c>
      <c r="E341" s="61">
        <f>'FY2016 RPDC '!E330</f>
        <v>1203.9000000000001</v>
      </c>
      <c r="F341" s="62">
        <f>'FY2016 RPDC '!F330</f>
        <v>6366</v>
      </c>
      <c r="G341" s="63">
        <f>'FY2016 RPDC '!G330</f>
        <v>7664027</v>
      </c>
      <c r="H341" s="62">
        <f>'FY2016 RPDC '!H330</f>
        <v>0</v>
      </c>
      <c r="I341" s="63">
        <f>'FY2016 RPDC '!I330</f>
        <v>7664027</v>
      </c>
      <c r="J341" s="63">
        <v>-86520</v>
      </c>
      <c r="K341" s="63">
        <v>-5768</v>
      </c>
      <c r="L341" s="63">
        <v>441252</v>
      </c>
      <c r="M341" s="63">
        <v>17304</v>
      </c>
      <c r="N341" s="63">
        <v>0</v>
      </c>
      <c r="O341" s="63">
        <v>61544.56</v>
      </c>
      <c r="P341" s="63">
        <v>6344.8</v>
      </c>
      <c r="Q341" s="63">
        <v>93441.599999999991</v>
      </c>
      <c r="R341" s="63">
        <v>316232.70400000003</v>
      </c>
      <c r="S341" s="63">
        <v>35399.024000000005</v>
      </c>
      <c r="T341" s="63">
        <v>36050.016000000003</v>
      </c>
      <c r="U341" s="63">
        <f t="shared" si="5"/>
        <v>8579307.7039999999</v>
      </c>
    </row>
    <row r="342" spans="1:21" s="51" customFormat="1" ht="11.5" x14ac:dyDescent="0.25">
      <c r="A342" s="51">
        <f>'FY2016 RPDC '!A331</f>
        <v>334</v>
      </c>
      <c r="B342" s="51">
        <f>'FY2016 RPDC '!B331</f>
        <v>6983</v>
      </c>
      <c r="C342" s="51">
        <f>'FY2016 RPDC '!C331</f>
        <v>6983</v>
      </c>
      <c r="D342" s="56" t="str">
        <f>'FY2016 RPDC '!D331</f>
        <v>WEST LYON</v>
      </c>
      <c r="E342" s="57">
        <f>'FY2016 RPDC '!E331</f>
        <v>888</v>
      </c>
      <c r="F342" s="58">
        <f>'FY2016 RPDC '!F331</f>
        <v>6366</v>
      </c>
      <c r="G342" s="59">
        <f>'FY2016 RPDC '!G331</f>
        <v>5653008</v>
      </c>
      <c r="H342" s="58">
        <f>'FY2016 RPDC '!H331</f>
        <v>0</v>
      </c>
      <c r="I342" s="59">
        <f>'FY2016 RPDC '!I331</f>
        <v>5653008</v>
      </c>
      <c r="J342" s="59">
        <v>-187460</v>
      </c>
      <c r="K342" s="59">
        <v>-51912</v>
      </c>
      <c r="L342" s="59">
        <v>415296</v>
      </c>
      <c r="M342" s="59">
        <v>470668.79999999999</v>
      </c>
      <c r="N342" s="59">
        <v>197957.76000000001</v>
      </c>
      <c r="O342" s="59">
        <v>0</v>
      </c>
      <c r="P342" s="59">
        <v>129433.92000000001</v>
      </c>
      <c r="Q342" s="59">
        <v>339158.39999999997</v>
      </c>
      <c r="R342" s="59">
        <v>780984.20200000005</v>
      </c>
      <c r="S342" s="59">
        <v>86122.717999999993</v>
      </c>
      <c r="T342" s="59">
        <v>98098.819999999992</v>
      </c>
      <c r="U342" s="59">
        <f t="shared" si="5"/>
        <v>7931356.620000001</v>
      </c>
    </row>
    <row r="343" spans="1:21" s="51" customFormat="1" ht="11.5" x14ac:dyDescent="0.25">
      <c r="A343" s="51">
        <f>'FY2016 RPDC '!A332</f>
        <v>335</v>
      </c>
      <c r="B343" s="51">
        <f>'FY2016 RPDC '!B332</f>
        <v>6985</v>
      </c>
      <c r="C343" s="51">
        <f>'FY2016 RPDC '!C332</f>
        <v>6985</v>
      </c>
      <c r="D343" s="56" t="str">
        <f>'FY2016 RPDC '!D332</f>
        <v>WEST MARSHALL</v>
      </c>
      <c r="E343" s="57">
        <f>'FY2016 RPDC '!E332</f>
        <v>863.5</v>
      </c>
      <c r="F343" s="58">
        <f>'FY2016 RPDC '!F332</f>
        <v>6373</v>
      </c>
      <c r="G343" s="59">
        <f>'FY2016 RPDC '!G332</f>
        <v>5503086</v>
      </c>
      <c r="H343" s="58">
        <f>'FY2016 RPDC '!H332</f>
        <v>0</v>
      </c>
      <c r="I343" s="59">
        <f>'FY2016 RPDC '!I332</f>
        <v>5503086</v>
      </c>
      <c r="J343" s="59">
        <v>-203700</v>
      </c>
      <c r="K343" s="59">
        <v>-29100</v>
      </c>
      <c r="L343" s="59">
        <v>244440</v>
      </c>
      <c r="M343" s="59">
        <v>0</v>
      </c>
      <c r="N343" s="59">
        <v>9661.1999999999989</v>
      </c>
      <c r="O343" s="59">
        <v>0</v>
      </c>
      <c r="P343" s="59">
        <v>0</v>
      </c>
      <c r="Q343" s="59">
        <v>0</v>
      </c>
      <c r="R343" s="59">
        <v>199801.17300000001</v>
      </c>
      <c r="S343" s="59">
        <v>21034.260000000002</v>
      </c>
      <c r="T343" s="59">
        <v>17865.237000000001</v>
      </c>
      <c r="U343" s="59">
        <f t="shared" si="5"/>
        <v>5763087.8700000001</v>
      </c>
    </row>
    <row r="344" spans="1:21" s="51" customFormat="1" ht="11.5" x14ac:dyDescent="0.25">
      <c r="A344" s="51">
        <f>'FY2016 RPDC '!A333</f>
        <v>336</v>
      </c>
      <c r="B344" s="51">
        <f>'FY2016 RPDC '!B333</f>
        <v>6987</v>
      </c>
      <c r="C344" s="51">
        <f>'FY2016 RPDC '!C333</f>
        <v>6987</v>
      </c>
      <c r="D344" s="56" t="str">
        <f>'FY2016 RPDC '!D333</f>
        <v>WEST MONONA</v>
      </c>
      <c r="E344" s="57">
        <f>'FY2016 RPDC '!E333</f>
        <v>682.3</v>
      </c>
      <c r="F344" s="58">
        <f>'FY2016 RPDC '!F333</f>
        <v>6375</v>
      </c>
      <c r="G344" s="59">
        <f>'FY2016 RPDC '!G333</f>
        <v>4349663</v>
      </c>
      <c r="H344" s="58">
        <f>'FY2016 RPDC '!H333</f>
        <v>0</v>
      </c>
      <c r="I344" s="59">
        <f>'FY2016 RPDC '!I333</f>
        <v>4349663</v>
      </c>
      <c r="J344" s="59">
        <v>-256360.00000000003</v>
      </c>
      <c r="K344" s="59">
        <v>-69600</v>
      </c>
      <c r="L344" s="59">
        <v>301600</v>
      </c>
      <c r="M344" s="59">
        <v>0</v>
      </c>
      <c r="N344" s="59">
        <v>4350</v>
      </c>
      <c r="O344" s="59">
        <v>0</v>
      </c>
      <c r="P344" s="59">
        <v>5104</v>
      </c>
      <c r="Q344" s="59">
        <v>0</v>
      </c>
      <c r="R344" s="59">
        <v>386571.77799999999</v>
      </c>
      <c r="S344" s="59">
        <v>40529.332999999999</v>
      </c>
      <c r="T344" s="59">
        <v>40874.864999999998</v>
      </c>
      <c r="U344" s="59">
        <f t="shared" si="5"/>
        <v>4802732.9759999998</v>
      </c>
    </row>
    <row r="345" spans="1:21" s="51" customFormat="1" ht="11.5" x14ac:dyDescent="0.25">
      <c r="A345" s="51">
        <f>'FY2016 RPDC '!A334</f>
        <v>337</v>
      </c>
      <c r="B345" s="51">
        <f>'FY2016 RPDC '!B334</f>
        <v>6990</v>
      </c>
      <c r="C345" s="51">
        <f>'FY2016 RPDC '!C334</f>
        <v>6990</v>
      </c>
      <c r="D345" s="56" t="str">
        <f>'FY2016 RPDC '!D334</f>
        <v>WEST SIOUX</v>
      </c>
      <c r="E345" s="57">
        <f>'FY2016 RPDC '!E334</f>
        <v>755.1</v>
      </c>
      <c r="F345" s="58">
        <f>'FY2016 RPDC '!F334</f>
        <v>6389</v>
      </c>
      <c r="G345" s="59">
        <f>'FY2016 RPDC '!G334</f>
        <v>4824334</v>
      </c>
      <c r="H345" s="58">
        <f>'FY2016 RPDC '!H334</f>
        <v>0</v>
      </c>
      <c r="I345" s="59">
        <f>'FY2016 RPDC '!I334</f>
        <v>4824334</v>
      </c>
      <c r="J345" s="59">
        <v>-134394.4</v>
      </c>
      <c r="K345" s="59">
        <v>-34608</v>
      </c>
      <c r="L345" s="59">
        <v>1666952</v>
      </c>
      <c r="M345" s="59">
        <v>5768</v>
      </c>
      <c r="N345" s="59">
        <v>6921.5999999999995</v>
      </c>
      <c r="O345" s="59">
        <v>0</v>
      </c>
      <c r="P345" s="59">
        <v>3806.88</v>
      </c>
      <c r="Q345" s="59">
        <v>100363.2</v>
      </c>
      <c r="R345" s="59">
        <v>283280.01299999998</v>
      </c>
      <c r="S345" s="59">
        <v>37097.646000000001</v>
      </c>
      <c r="T345" s="59">
        <v>47645.281999999999</v>
      </c>
      <c r="U345" s="59">
        <f t="shared" si="5"/>
        <v>6807166.220999999</v>
      </c>
    </row>
    <row r="346" spans="1:21" s="51" customFormat="1" ht="11.5" x14ac:dyDescent="0.25">
      <c r="A346" s="51">
        <f>'FY2016 RPDC '!A335</f>
        <v>338</v>
      </c>
      <c r="B346" s="51">
        <f>'FY2016 RPDC '!B335</f>
        <v>6961</v>
      </c>
      <c r="C346" s="51">
        <f>'FY2016 RPDC '!C335</f>
        <v>6961</v>
      </c>
      <c r="D346" s="60" t="str">
        <f>'FY2016 RPDC '!D335</f>
        <v>WESTERN DUBUQUE</v>
      </c>
      <c r="E346" s="61">
        <f>'FY2016 RPDC '!E335</f>
        <v>2949.6</v>
      </c>
      <c r="F346" s="62">
        <f>'FY2016 RPDC '!F335</f>
        <v>6421</v>
      </c>
      <c r="G346" s="63">
        <f>'FY2016 RPDC '!G335</f>
        <v>18939382</v>
      </c>
      <c r="H346" s="62">
        <f>'FY2016 RPDC '!H335</f>
        <v>0</v>
      </c>
      <c r="I346" s="63">
        <f>'FY2016 RPDC '!I335</f>
        <v>18939382</v>
      </c>
      <c r="J346" s="63">
        <v>-216300</v>
      </c>
      <c r="K346" s="63">
        <v>0</v>
      </c>
      <c r="L346" s="63">
        <v>155159.19999999998</v>
      </c>
      <c r="M346" s="63">
        <v>5768</v>
      </c>
      <c r="N346" s="63">
        <v>40952.799999999996</v>
      </c>
      <c r="O346" s="63">
        <v>0</v>
      </c>
      <c r="P346" s="63">
        <v>0</v>
      </c>
      <c r="Q346" s="63">
        <v>0</v>
      </c>
      <c r="R346" s="63">
        <v>163729.56599999999</v>
      </c>
      <c r="S346" s="63">
        <v>16849.637999999999</v>
      </c>
      <c r="T346" s="63">
        <v>15054.858</v>
      </c>
      <c r="U346" s="63">
        <f t="shared" si="5"/>
        <v>19120596.061999999</v>
      </c>
    </row>
    <row r="347" spans="1:21" s="51" customFormat="1" ht="11.5" x14ac:dyDescent="0.25">
      <c r="A347" s="51">
        <f>'FY2016 RPDC '!A336</f>
        <v>339</v>
      </c>
      <c r="B347" s="51">
        <f>'FY2016 RPDC '!B336</f>
        <v>6992</v>
      </c>
      <c r="C347" s="51">
        <f>'FY2016 RPDC '!C336</f>
        <v>6992</v>
      </c>
      <c r="D347" s="56" t="str">
        <f>'FY2016 RPDC '!D336</f>
        <v>WESTWOOD</v>
      </c>
      <c r="E347" s="57">
        <f>'FY2016 RPDC '!E336</f>
        <v>521</v>
      </c>
      <c r="F347" s="58">
        <f>'FY2016 RPDC '!F336</f>
        <v>6395</v>
      </c>
      <c r="G347" s="59">
        <f>'FY2016 RPDC '!G336</f>
        <v>3331795</v>
      </c>
      <c r="H347" s="58">
        <f>'FY2016 RPDC '!H336</f>
        <v>48503</v>
      </c>
      <c r="I347" s="59">
        <f>'FY2016 RPDC '!I336</f>
        <v>3380298</v>
      </c>
      <c r="J347" s="59">
        <v>-771254.79999999993</v>
      </c>
      <c r="K347" s="59">
        <v>-52506</v>
      </c>
      <c r="L347" s="59">
        <v>128348</v>
      </c>
      <c r="M347" s="59">
        <v>0</v>
      </c>
      <c r="N347" s="59">
        <v>58515.02</v>
      </c>
      <c r="O347" s="59">
        <v>0</v>
      </c>
      <c r="P347" s="59">
        <v>3850.44</v>
      </c>
      <c r="Q347" s="59">
        <v>203023.19999999998</v>
      </c>
      <c r="R347" s="59">
        <v>491478.37000000005</v>
      </c>
      <c r="S347" s="59">
        <v>46857.760000000002</v>
      </c>
      <c r="T347" s="59">
        <v>51927.616000000002</v>
      </c>
      <c r="U347" s="59">
        <f t="shared" si="5"/>
        <v>3540537.6060000001</v>
      </c>
    </row>
    <row r="348" spans="1:21" s="51" customFormat="1" ht="11.5" x14ac:dyDescent="0.25">
      <c r="A348" s="51">
        <f>'FY2016 RPDC '!A337</f>
        <v>340</v>
      </c>
      <c r="B348" s="51">
        <f>'FY2016 RPDC '!B337</f>
        <v>7002</v>
      </c>
      <c r="C348" s="51">
        <f>'FY2016 RPDC '!C337</f>
        <v>7002</v>
      </c>
      <c r="D348" s="56" t="str">
        <f>'FY2016 RPDC '!D337</f>
        <v>WHITING</v>
      </c>
      <c r="E348" s="57">
        <f>'FY2016 RPDC '!E337</f>
        <v>171.3</v>
      </c>
      <c r="F348" s="58">
        <f>'FY2016 RPDC '!F337</f>
        <v>6366</v>
      </c>
      <c r="G348" s="59">
        <f>'FY2016 RPDC '!G337</f>
        <v>1090496</v>
      </c>
      <c r="H348" s="58">
        <f>'FY2016 RPDC '!H337</f>
        <v>121835</v>
      </c>
      <c r="I348" s="59">
        <f>'FY2016 RPDC '!I337</f>
        <v>1212331</v>
      </c>
      <c r="J348" s="59">
        <v>-703484.9</v>
      </c>
      <c r="K348" s="59">
        <v>-69252</v>
      </c>
      <c r="L348" s="59">
        <v>409741</v>
      </c>
      <c r="M348" s="59">
        <v>57710</v>
      </c>
      <c r="N348" s="59">
        <v>162799.91</v>
      </c>
      <c r="O348" s="59">
        <v>0</v>
      </c>
      <c r="P348" s="59">
        <v>2539.2400000000002</v>
      </c>
      <c r="Q348" s="59">
        <v>0</v>
      </c>
      <c r="R348" s="59">
        <v>813101.16599999997</v>
      </c>
      <c r="S348" s="59">
        <v>89837.755000000005</v>
      </c>
      <c r="T348" s="59">
        <v>86567.955000000016</v>
      </c>
      <c r="U348" s="59">
        <f t="shared" si="5"/>
        <v>2061891.1260000002</v>
      </c>
    </row>
    <row r="349" spans="1:21" s="51" customFormat="1" ht="11.5" x14ac:dyDescent="0.25">
      <c r="A349" s="51">
        <f>'FY2016 RPDC '!A338</f>
        <v>341</v>
      </c>
      <c r="B349" s="51">
        <f>'FY2016 RPDC '!B338</f>
        <v>7029</v>
      </c>
      <c r="C349" s="51">
        <f>'FY2016 RPDC '!C338</f>
        <v>7029</v>
      </c>
      <c r="D349" s="56" t="str">
        <f>'FY2016 RPDC '!D338</f>
        <v>WILLIAMSBURG</v>
      </c>
      <c r="E349" s="57">
        <f>'FY2016 RPDC '!E338</f>
        <v>1143.5999999999999</v>
      </c>
      <c r="F349" s="58">
        <f>'FY2016 RPDC '!F338</f>
        <v>6382</v>
      </c>
      <c r="G349" s="59">
        <f>'FY2016 RPDC '!G338</f>
        <v>7298455</v>
      </c>
      <c r="H349" s="58">
        <f>'FY2016 RPDC '!H338</f>
        <v>0</v>
      </c>
      <c r="I349" s="59">
        <f>'FY2016 RPDC '!I338</f>
        <v>7298455</v>
      </c>
      <c r="J349" s="59">
        <v>-2975711.1999999997</v>
      </c>
      <c r="K349" s="59">
        <v>-167272</v>
      </c>
      <c r="L349" s="59">
        <v>2743837.6</v>
      </c>
      <c r="M349" s="59">
        <v>69216</v>
      </c>
      <c r="N349" s="59">
        <v>539596.4</v>
      </c>
      <c r="O349" s="59">
        <v>0</v>
      </c>
      <c r="P349" s="59">
        <v>510121.92</v>
      </c>
      <c r="Q349" s="59">
        <v>0</v>
      </c>
      <c r="R349" s="59">
        <v>4160031.2080000001</v>
      </c>
      <c r="S349" s="59">
        <v>474467.08600000001</v>
      </c>
      <c r="T349" s="59">
        <v>454926.04500000004</v>
      </c>
      <c r="U349" s="59">
        <f t="shared" si="5"/>
        <v>13107668.059</v>
      </c>
    </row>
    <row r="350" spans="1:21" s="51" customFormat="1" ht="11.5" x14ac:dyDescent="0.25">
      <c r="A350" s="51">
        <f>'FY2016 RPDC '!A339</f>
        <v>342</v>
      </c>
      <c r="B350" s="51">
        <f>'FY2016 RPDC '!B339</f>
        <v>7038</v>
      </c>
      <c r="C350" s="51">
        <f>'FY2016 RPDC '!C339</f>
        <v>7038</v>
      </c>
      <c r="D350" s="56" t="str">
        <f>'FY2016 RPDC '!D339</f>
        <v>WILTON</v>
      </c>
      <c r="E350" s="57">
        <f>'FY2016 RPDC '!E339</f>
        <v>762</v>
      </c>
      <c r="F350" s="58">
        <f>'FY2016 RPDC '!F339</f>
        <v>6366</v>
      </c>
      <c r="G350" s="59">
        <f>'FY2016 RPDC '!G339</f>
        <v>4850892</v>
      </c>
      <c r="H350" s="58">
        <f>'FY2016 RPDC '!H339</f>
        <v>0</v>
      </c>
      <c r="I350" s="59">
        <f>'FY2016 RPDC '!I339</f>
        <v>4850892</v>
      </c>
      <c r="J350" s="59">
        <v>-133656.6</v>
      </c>
      <c r="K350" s="59">
        <v>-34716</v>
      </c>
      <c r="L350" s="59">
        <v>162008</v>
      </c>
      <c r="M350" s="59">
        <v>11572</v>
      </c>
      <c r="N350" s="59">
        <v>32748.760000000002</v>
      </c>
      <c r="O350" s="59">
        <v>0</v>
      </c>
      <c r="P350" s="59">
        <v>15275.04</v>
      </c>
      <c r="Q350" s="59">
        <v>0</v>
      </c>
      <c r="R350" s="59">
        <v>309460.86900000001</v>
      </c>
      <c r="S350" s="59">
        <v>31211.626</v>
      </c>
      <c r="T350" s="59">
        <v>35185.470999999998</v>
      </c>
      <c r="U350" s="59">
        <f t="shared" si="5"/>
        <v>5279981.1660000002</v>
      </c>
    </row>
    <row r="351" spans="1:21" s="51" customFormat="1" ht="11.5" x14ac:dyDescent="0.25">
      <c r="A351" s="51">
        <f>'FY2016 RPDC '!A340</f>
        <v>343</v>
      </c>
      <c r="B351" s="51">
        <f>'FY2016 RPDC '!B340</f>
        <v>7047</v>
      </c>
      <c r="C351" s="51">
        <f>'FY2016 RPDC '!C340</f>
        <v>7047</v>
      </c>
      <c r="D351" s="60" t="str">
        <f>'FY2016 RPDC '!D340</f>
        <v>WINFIELD-MT UNION</v>
      </c>
      <c r="E351" s="61">
        <f>'FY2016 RPDC '!E340</f>
        <v>377.7</v>
      </c>
      <c r="F351" s="62">
        <f>'FY2016 RPDC '!F340</f>
        <v>6396</v>
      </c>
      <c r="G351" s="63">
        <f>'FY2016 RPDC '!G340</f>
        <v>2415769</v>
      </c>
      <c r="H351" s="62">
        <f>'FY2016 RPDC '!H340</f>
        <v>0</v>
      </c>
      <c r="I351" s="63">
        <f>'FY2016 RPDC '!I340</f>
        <v>2415769</v>
      </c>
      <c r="J351" s="63">
        <v>-250583.6</v>
      </c>
      <c r="K351" s="63">
        <v>-17814</v>
      </c>
      <c r="L351" s="63">
        <v>83132</v>
      </c>
      <c r="M351" s="63">
        <v>47504</v>
      </c>
      <c r="N351" s="63">
        <v>62230.240000000005</v>
      </c>
      <c r="O351" s="63">
        <v>0</v>
      </c>
      <c r="P351" s="63">
        <v>0</v>
      </c>
      <c r="Q351" s="63">
        <v>0</v>
      </c>
      <c r="R351" s="63">
        <v>258594.47999999998</v>
      </c>
      <c r="S351" s="63">
        <v>28053.399999999998</v>
      </c>
      <c r="T351" s="63">
        <v>22462.847999999998</v>
      </c>
      <c r="U351" s="63">
        <f t="shared" si="5"/>
        <v>2649348.3679999998</v>
      </c>
    </row>
    <row r="352" spans="1:21" s="51" customFormat="1" ht="11.5" x14ac:dyDescent="0.25">
      <c r="A352" s="51">
        <f>'FY2016 RPDC '!A341</f>
        <v>344</v>
      </c>
      <c r="B352" s="51">
        <f>'FY2016 RPDC '!B341</f>
        <v>7056</v>
      </c>
      <c r="C352" s="51">
        <f>'FY2016 RPDC '!C341</f>
        <v>7056</v>
      </c>
      <c r="D352" s="56" t="str">
        <f>'FY2016 RPDC '!D341</f>
        <v>WINTERSET</v>
      </c>
      <c r="E352" s="57">
        <f>'FY2016 RPDC '!E341</f>
        <v>1714.9</v>
      </c>
      <c r="F352" s="58">
        <f>'FY2016 RPDC '!F341</f>
        <v>6366</v>
      </c>
      <c r="G352" s="59">
        <f>'FY2016 RPDC '!G341</f>
        <v>10917053</v>
      </c>
      <c r="H352" s="58">
        <f>'FY2016 RPDC '!H341</f>
        <v>0</v>
      </c>
      <c r="I352" s="59">
        <f>'FY2016 RPDC '!I341</f>
        <v>10917053</v>
      </c>
      <c r="J352" s="59">
        <v>-514505.60000000003</v>
      </c>
      <c r="K352" s="59">
        <v>-17304</v>
      </c>
      <c r="L352" s="59">
        <v>132664</v>
      </c>
      <c r="M352" s="59">
        <v>23072</v>
      </c>
      <c r="N352" s="59">
        <v>70831.039999999994</v>
      </c>
      <c r="O352" s="59">
        <v>0</v>
      </c>
      <c r="P352" s="59">
        <v>190344</v>
      </c>
      <c r="Q352" s="59">
        <v>297628.79999999999</v>
      </c>
      <c r="R352" s="59">
        <v>607225.78799999994</v>
      </c>
      <c r="S352" s="59">
        <v>62544.689999999995</v>
      </c>
      <c r="T352" s="59">
        <v>84899.294999999998</v>
      </c>
      <c r="U352" s="59">
        <f t="shared" si="5"/>
        <v>11854453.013</v>
      </c>
    </row>
    <row r="353" spans="1:21" s="51" customFormat="1" ht="11.5" x14ac:dyDescent="0.25">
      <c r="A353" s="51" t="e">
        <f>'FY2016 RPDC '!#REF!</f>
        <v>#REF!</v>
      </c>
      <c r="B353" s="51" t="e">
        <f>'FY2016 RPDC '!#REF!</f>
        <v>#REF!</v>
      </c>
      <c r="C353" s="51" t="e">
        <f>'FY2016 RPDC '!#REF!</f>
        <v>#REF!</v>
      </c>
      <c r="D353" s="56" t="e">
        <f>'FY2016 RPDC '!#REF!</f>
        <v>#REF!</v>
      </c>
      <c r="E353" s="57" t="e">
        <f>'FY2016 RPDC '!#REF!</f>
        <v>#REF!</v>
      </c>
      <c r="F353" s="58" t="e">
        <f>'FY2016 RPDC '!#REF!</f>
        <v>#REF!</v>
      </c>
      <c r="G353" s="59" t="e">
        <f>'FY2016 RPDC '!#REF!</f>
        <v>#REF!</v>
      </c>
      <c r="H353" s="58" t="e">
        <f>'FY2016 RPDC '!#REF!</f>
        <v>#REF!</v>
      </c>
      <c r="I353" s="59" t="e">
        <f>'FY2016 RPDC '!#REF!</f>
        <v>#REF!</v>
      </c>
      <c r="J353" s="59">
        <v>-149968</v>
      </c>
      <c r="K353" s="59">
        <v>0</v>
      </c>
      <c r="L353" s="59">
        <v>63448</v>
      </c>
      <c r="M353" s="59">
        <v>0</v>
      </c>
      <c r="N353" s="59">
        <v>0</v>
      </c>
      <c r="O353" s="59">
        <v>0</v>
      </c>
      <c r="P353" s="59">
        <v>15227.52</v>
      </c>
      <c r="Q353" s="59">
        <v>0</v>
      </c>
      <c r="R353" s="59">
        <v>349251.71399999998</v>
      </c>
      <c r="S353" s="59">
        <v>39217.878000000004</v>
      </c>
      <c r="T353" s="59">
        <v>39496.820999999996</v>
      </c>
      <c r="U353" s="59" t="e">
        <f t="shared" si="5"/>
        <v>#REF!</v>
      </c>
    </row>
    <row r="354" spans="1:21" s="51" customFormat="1" ht="11.5" x14ac:dyDescent="0.25">
      <c r="A354" s="51">
        <f>'FY2016 RPDC '!A342</f>
        <v>346</v>
      </c>
      <c r="B354" s="51">
        <f>'FY2016 RPDC '!B342</f>
        <v>7092</v>
      </c>
      <c r="C354" s="51">
        <f>'FY2016 RPDC '!C342</f>
        <v>7092</v>
      </c>
      <c r="D354" s="56" t="str">
        <f>'FY2016 RPDC '!D342</f>
        <v>WOODBINE</v>
      </c>
      <c r="E354" s="57">
        <f>'FY2016 RPDC '!E342</f>
        <v>443.8</v>
      </c>
      <c r="F354" s="58">
        <f>'FY2016 RPDC '!F342</f>
        <v>6366</v>
      </c>
      <c r="G354" s="59">
        <f>'FY2016 RPDC '!G342</f>
        <v>2825231</v>
      </c>
      <c r="H354" s="58">
        <f>'FY2016 RPDC '!H342</f>
        <v>0</v>
      </c>
      <c r="I354" s="59">
        <f>'FY2016 RPDC '!I342</f>
        <v>2825231</v>
      </c>
      <c r="J354" s="59">
        <v>-279510</v>
      </c>
      <c r="K354" s="59">
        <v>-34650</v>
      </c>
      <c r="L354" s="59">
        <v>444675</v>
      </c>
      <c r="M354" s="59">
        <v>5775</v>
      </c>
      <c r="N354" s="59">
        <v>15188.25</v>
      </c>
      <c r="O354" s="59">
        <v>0</v>
      </c>
      <c r="P354" s="59">
        <v>1270.5</v>
      </c>
      <c r="Q354" s="59">
        <v>0</v>
      </c>
      <c r="R354" s="59">
        <v>440860.53600000002</v>
      </c>
      <c r="S354" s="59">
        <v>41888.879999999997</v>
      </c>
      <c r="T354" s="59">
        <v>52808.328000000001</v>
      </c>
      <c r="U354" s="59">
        <f t="shared" si="5"/>
        <v>3513537.4939999999</v>
      </c>
    </row>
    <row r="355" spans="1:21" s="51" customFormat="1" ht="11.5" x14ac:dyDescent="0.25">
      <c r="A355" s="51">
        <f>'FY2016 RPDC '!A343</f>
        <v>347</v>
      </c>
      <c r="B355" s="51">
        <f>'FY2016 RPDC '!B343</f>
        <v>7098</v>
      </c>
      <c r="C355" s="51">
        <f>'FY2016 RPDC '!C343</f>
        <v>7098</v>
      </c>
      <c r="D355" s="56" t="str">
        <f>'FY2016 RPDC '!D343</f>
        <v>WOODBURY CENTRAL</v>
      </c>
      <c r="E355" s="57">
        <f>'FY2016 RPDC '!E343</f>
        <v>565.5</v>
      </c>
      <c r="F355" s="58">
        <f>'FY2016 RPDC '!F343</f>
        <v>6366</v>
      </c>
      <c r="G355" s="59">
        <f>'FY2016 RPDC '!G343</f>
        <v>3599973</v>
      </c>
      <c r="H355" s="58">
        <f>'FY2016 RPDC '!H343</f>
        <v>41967</v>
      </c>
      <c r="I355" s="59">
        <f>'FY2016 RPDC '!I343</f>
        <v>3641940</v>
      </c>
      <c r="J355" s="59">
        <v>-277296</v>
      </c>
      <c r="K355" s="59">
        <v>-63547</v>
      </c>
      <c r="L355" s="59">
        <v>173310</v>
      </c>
      <c r="M355" s="59">
        <v>0</v>
      </c>
      <c r="N355" s="59">
        <v>2772.96</v>
      </c>
      <c r="O355" s="59">
        <v>0</v>
      </c>
      <c r="P355" s="59">
        <v>1270.94</v>
      </c>
      <c r="Q355" s="59">
        <v>0</v>
      </c>
      <c r="R355" s="59">
        <v>343798.848</v>
      </c>
      <c r="S355" s="59">
        <v>35935.199999999997</v>
      </c>
      <c r="T355" s="59">
        <v>38346.335999999996</v>
      </c>
      <c r="U355" s="59">
        <f t="shared" si="5"/>
        <v>3896531.284</v>
      </c>
    </row>
    <row r="356" spans="1:21" s="51" customFormat="1" ht="11.5" x14ac:dyDescent="0.25">
      <c r="A356" s="51">
        <f>'FY2016 RPDC '!A344</f>
        <v>348</v>
      </c>
      <c r="B356" s="51">
        <f>'FY2016 RPDC '!B344</f>
        <v>7110</v>
      </c>
      <c r="C356" s="51">
        <f>'FY2016 RPDC '!C344</f>
        <v>7110</v>
      </c>
      <c r="D356" s="60" t="str">
        <f>'FY2016 RPDC '!D344</f>
        <v>WOODWARD-GRANGER</v>
      </c>
      <c r="E356" s="61">
        <f>'FY2016 RPDC '!E344</f>
        <v>912.3</v>
      </c>
      <c r="F356" s="62">
        <f>'FY2016 RPDC '!F344</f>
        <v>6458</v>
      </c>
      <c r="G356" s="63">
        <f>'FY2016 RPDC '!G344</f>
        <v>5891633</v>
      </c>
      <c r="H356" s="62">
        <f>'FY2016 RPDC '!H344</f>
        <v>0</v>
      </c>
      <c r="I356" s="63">
        <f>'FY2016 RPDC '!I344</f>
        <v>5891633</v>
      </c>
      <c r="J356" s="63">
        <v>-364833</v>
      </c>
      <c r="K356" s="63">
        <v>0</v>
      </c>
      <c r="L356" s="63">
        <v>28955</v>
      </c>
      <c r="M356" s="63">
        <v>75283</v>
      </c>
      <c r="N356" s="63">
        <v>16272.710000000001</v>
      </c>
      <c r="O356" s="63">
        <v>0</v>
      </c>
      <c r="P356" s="63">
        <v>89181.400000000009</v>
      </c>
      <c r="Q356" s="63">
        <v>0</v>
      </c>
      <c r="R356" s="63">
        <v>378877.266</v>
      </c>
      <c r="S356" s="63">
        <v>43621.915000000008</v>
      </c>
      <c r="T356" s="63">
        <v>44588.11</v>
      </c>
      <c r="U356" s="63">
        <f t="shared" si="5"/>
        <v>6203579.4010000005</v>
      </c>
    </row>
    <row r="357" spans="1:21" s="51" customFormat="1" ht="11.5" x14ac:dyDescent="0.25">
      <c r="A357" s="51" t="e">
        <f>'FY2016 RPDC '!#REF!</f>
        <v>#REF!</v>
      </c>
      <c r="B357" s="51" t="e">
        <f>'FY2016 RPDC '!#REF!</f>
        <v>#REF!</v>
      </c>
      <c r="C357" s="51" t="e">
        <f>'FY2016 RPDC '!#REF!</f>
        <v>#REF!</v>
      </c>
      <c r="D357" s="56" t="e">
        <f>'FY2016 RPDC '!#REF!</f>
        <v>#REF!</v>
      </c>
      <c r="E357" s="57" t="e">
        <f>'FY2016 RPDC '!#REF!</f>
        <v>#REF!</v>
      </c>
      <c r="F357" s="58" t="e">
        <f>'FY2016 RPDC '!#REF!</f>
        <v>#REF!</v>
      </c>
      <c r="G357" s="59" t="e">
        <f>'FY2016 RPDC '!#REF!</f>
        <v>#REF!</v>
      </c>
      <c r="H357" s="58" t="e">
        <f>'FY2016 RPDC '!#REF!</f>
        <v>#REF!</v>
      </c>
      <c r="I357" s="59" t="e">
        <f>'FY2016 RPDC '!#REF!</f>
        <v>#REF!</v>
      </c>
      <c r="J357" s="59">
        <v>-372672</v>
      </c>
      <c r="K357" s="59">
        <v>-64053</v>
      </c>
      <c r="L357" s="59">
        <v>605592</v>
      </c>
      <c r="M357" s="59">
        <v>34938</v>
      </c>
      <c r="N357" s="59">
        <v>102892.41</v>
      </c>
      <c r="O357" s="59">
        <v>0</v>
      </c>
      <c r="P357" s="59">
        <v>29464.379999999997</v>
      </c>
      <c r="Q357" s="59">
        <v>0</v>
      </c>
      <c r="R357" s="59">
        <v>1373648.2799999998</v>
      </c>
      <c r="S357" s="59">
        <v>152094.44399999999</v>
      </c>
      <c r="T357" s="59">
        <v>155218.908</v>
      </c>
      <c r="U357" s="59" t="e">
        <f t="shared" si="5"/>
        <v>#REF!</v>
      </c>
    </row>
    <row r="358" spans="1:21" s="51" customFormat="1" ht="11.5" x14ac:dyDescent="0.25">
      <c r="A358" s="51" t="e">
        <f>'FY2016 RPDC '!#REF!</f>
        <v>#REF!</v>
      </c>
      <c r="B358" s="51" t="e">
        <f>'FY2016 RPDC '!#REF!</f>
        <v>#REF!</v>
      </c>
      <c r="C358" s="51" t="e">
        <f>'FY2016 RPDC '!#REF!</f>
        <v>#REF!</v>
      </c>
      <c r="D358" s="56" t="e">
        <f>'FY2016 RPDC '!#REF!</f>
        <v>#REF!</v>
      </c>
      <c r="E358" s="57" t="e">
        <f>'FY2016 RPDC '!#REF!</f>
        <v>#REF!</v>
      </c>
      <c r="F358" s="58" t="e">
        <f>'FY2016 RPDC '!#REF!</f>
        <v>#REF!</v>
      </c>
      <c r="G358" s="59" t="e">
        <f>'FY2016 RPDC '!#REF!</f>
        <v>#REF!</v>
      </c>
      <c r="H358" s="58" t="e">
        <f>'FY2016 RPDC '!#REF!</f>
        <v>#REF!</v>
      </c>
      <c r="I358" s="59" t="e">
        <f>'FY2016 RPDC '!#REF!</f>
        <v>#REF!</v>
      </c>
      <c r="J358" s="59">
        <v>-202895</v>
      </c>
      <c r="K358" s="59">
        <v>-17391</v>
      </c>
      <c r="L358" s="59">
        <v>260865</v>
      </c>
      <c r="M358" s="59">
        <v>11594</v>
      </c>
      <c r="N358" s="59">
        <v>9623.02</v>
      </c>
      <c r="O358" s="59">
        <v>0</v>
      </c>
      <c r="P358" s="59">
        <v>0</v>
      </c>
      <c r="Q358" s="59">
        <v>0</v>
      </c>
      <c r="R358" s="59">
        <v>314091.91100000002</v>
      </c>
      <c r="S358" s="59">
        <v>36331.417000000001</v>
      </c>
      <c r="T358" s="59">
        <v>35152.017</v>
      </c>
      <c r="U358" s="59" t="e">
        <f t="shared" si="5"/>
        <v>#REF!</v>
      </c>
    </row>
    <row r="359" spans="1:21" s="51" customFormat="1" ht="11.5" x14ac:dyDescent="0.25">
      <c r="A359" s="51" t="e">
        <f>'FY2016 RPDC '!#REF!</f>
        <v>#REF!</v>
      </c>
      <c r="B359" s="51" t="e">
        <f>'FY2016 RPDC '!#REF!</f>
        <v>#REF!</v>
      </c>
      <c r="C359" s="51" t="e">
        <f>'FY2016 RPDC '!#REF!</f>
        <v>#REF!</v>
      </c>
      <c r="D359" s="56" t="e">
        <f>'FY2016 RPDC '!#REF!</f>
        <v>#REF!</v>
      </c>
      <c r="E359" s="57" t="e">
        <f>'FY2016 RPDC '!#REF!</f>
        <v>#REF!</v>
      </c>
      <c r="F359" s="58" t="e">
        <f>'FY2016 RPDC '!#REF!</f>
        <v>#REF!</v>
      </c>
      <c r="G359" s="59" t="e">
        <f>'FY2016 RPDC '!#REF!</f>
        <v>#REF!</v>
      </c>
      <c r="H359" s="58" t="e">
        <f>'FY2016 RPDC '!#REF!</f>
        <v>#REF!</v>
      </c>
      <c r="I359" s="59" t="e">
        <f>'FY2016 RPDC '!#REF!</f>
        <v>#REF!</v>
      </c>
      <c r="J359" s="59">
        <v>-138432</v>
      </c>
      <c r="K359" s="59">
        <v>-11536</v>
      </c>
      <c r="L359" s="59">
        <v>276864</v>
      </c>
      <c r="M359" s="59">
        <v>5768</v>
      </c>
      <c r="N359" s="59">
        <v>3460.7999999999997</v>
      </c>
      <c r="O359" s="59">
        <v>0</v>
      </c>
      <c r="P359" s="59">
        <v>2537.92</v>
      </c>
      <c r="Q359" s="59">
        <v>51912</v>
      </c>
      <c r="R359" s="59">
        <v>123435</v>
      </c>
      <c r="S359" s="59">
        <v>13905.45</v>
      </c>
      <c r="T359" s="59">
        <v>15332.849999999999</v>
      </c>
      <c r="U359" s="59" t="e">
        <f t="shared" si="5"/>
        <v>#REF!</v>
      </c>
    </row>
    <row r="360" spans="1:21" s="51" customFormat="1" ht="11.5" x14ac:dyDescent="0.25">
      <c r="A360" s="51" t="e">
        <f>'FY2016 RPDC '!#REF!</f>
        <v>#REF!</v>
      </c>
      <c r="B360" s="51" t="e">
        <f>'FY2016 RPDC '!#REF!</f>
        <v>#REF!</v>
      </c>
      <c r="C360" s="51" t="e">
        <f>'FY2016 RPDC '!#REF!</f>
        <v>#REF!</v>
      </c>
      <c r="D360" s="56" t="e">
        <f>'FY2016 RPDC '!#REF!</f>
        <v>#REF!</v>
      </c>
      <c r="E360" s="57" t="e">
        <f>'FY2016 RPDC '!#REF!</f>
        <v>#REF!</v>
      </c>
      <c r="F360" s="58" t="e">
        <f>'FY2016 RPDC '!#REF!</f>
        <v>#REF!</v>
      </c>
      <c r="G360" s="59" t="e">
        <f>'FY2016 RPDC '!#REF!</f>
        <v>#REF!</v>
      </c>
      <c r="H360" s="58" t="e">
        <f>'FY2016 RPDC '!#REF!</f>
        <v>#REF!</v>
      </c>
      <c r="I360" s="59" t="e">
        <f>'FY2016 RPDC '!#REF!</f>
        <v>#REF!</v>
      </c>
      <c r="J360" s="59">
        <v>-163108.79999999999</v>
      </c>
      <c r="K360" s="59">
        <v>-11568</v>
      </c>
      <c r="L360" s="59">
        <v>375960</v>
      </c>
      <c r="M360" s="59">
        <v>5784</v>
      </c>
      <c r="N360" s="59">
        <v>36670.559999999998</v>
      </c>
      <c r="O360" s="59">
        <v>0</v>
      </c>
      <c r="P360" s="59">
        <v>114523.2</v>
      </c>
      <c r="Q360" s="59">
        <v>0</v>
      </c>
      <c r="R360" s="59">
        <v>546291.27</v>
      </c>
      <c r="S360" s="59">
        <v>59359.23</v>
      </c>
      <c r="T360" s="59">
        <v>49241.304000000004</v>
      </c>
      <c r="U360" s="59" t="e">
        <f t="shared" si="5"/>
        <v>#REF!</v>
      </c>
    </row>
    <row r="361" spans="1:21" s="51" customFormat="1" ht="11.5" x14ac:dyDescent="0.25">
      <c r="A361" s="51" t="e">
        <f>'FY2016 RPDC '!#REF!</f>
        <v>#REF!</v>
      </c>
      <c r="B361" s="51" t="e">
        <f>'FY2016 RPDC '!#REF!</f>
        <v>#REF!</v>
      </c>
      <c r="C361" s="51" t="e">
        <f>'FY2016 RPDC '!#REF!</f>
        <v>#REF!</v>
      </c>
      <c r="D361" s="64" t="e">
        <f>'FY2016 RPDC '!#REF!</f>
        <v>#REF!</v>
      </c>
      <c r="E361" s="61" t="e">
        <f>'FY2016 RPDC '!#REF!</f>
        <v>#REF!</v>
      </c>
      <c r="F361" s="62" t="e">
        <f>'FY2016 RPDC '!#REF!</f>
        <v>#REF!</v>
      </c>
      <c r="G361" s="63" t="e">
        <f>'FY2016 RPDC '!#REF!</f>
        <v>#REF!</v>
      </c>
      <c r="H361" s="62" t="e">
        <f>'FY2016 RPDC '!#REF!</f>
        <v>#REF!</v>
      </c>
      <c r="I361" s="63" t="e">
        <f>'FY2016 RPDC '!#REF!</f>
        <v>#REF!</v>
      </c>
      <c r="J361" s="63">
        <v>-178231.19999999998</v>
      </c>
      <c r="K361" s="63">
        <v>-57680</v>
      </c>
      <c r="L361" s="63">
        <v>334544</v>
      </c>
      <c r="M361" s="63">
        <v>17304</v>
      </c>
      <c r="N361" s="63">
        <v>16842.560000000001</v>
      </c>
      <c r="O361" s="63">
        <v>0</v>
      </c>
      <c r="P361" s="63">
        <v>0</v>
      </c>
      <c r="Q361" s="63">
        <v>0</v>
      </c>
      <c r="R361" s="63">
        <v>431415.54</v>
      </c>
      <c r="S361" s="63">
        <v>48044.520000000004</v>
      </c>
      <c r="T361" s="63">
        <v>48153.979999999996</v>
      </c>
      <c r="U361" s="63" t="e">
        <f t="shared" si="5"/>
        <v>#REF!</v>
      </c>
    </row>
    <row r="362" spans="1:21" s="51" customFormat="1" ht="11.5" x14ac:dyDescent="0.25">
      <c r="A362" s="51" t="e">
        <f>'FY2016 RPDC '!#REF!</f>
        <v>#REF!</v>
      </c>
      <c r="B362" s="51" t="e">
        <f>'FY2016 RPDC '!#REF!</f>
        <v>#REF!</v>
      </c>
      <c r="C362" s="51" t="e">
        <f>'FY2016 RPDC '!#REF!</f>
        <v>#REF!</v>
      </c>
      <c r="D362" s="56" t="e">
        <f>'FY2016 RPDC '!#REF!</f>
        <v>#REF!</v>
      </c>
      <c r="E362" s="57" t="e">
        <f>'FY2016 RPDC '!#REF!</f>
        <v>#REF!</v>
      </c>
      <c r="F362" s="58" t="e">
        <f>'FY2016 RPDC '!#REF!</f>
        <v>#REF!</v>
      </c>
      <c r="G362" s="59" t="e">
        <f>'FY2016 RPDC '!#REF!</f>
        <v>#REF!</v>
      </c>
      <c r="H362" s="58" t="e">
        <f>'FY2016 RPDC '!#REF!</f>
        <v>#REF!</v>
      </c>
      <c r="I362" s="59" t="e">
        <f>'FY2016 RPDC '!#REF!</f>
        <v>#REF!</v>
      </c>
      <c r="J362" s="59">
        <v>-101465</v>
      </c>
      <c r="K362" s="59">
        <v>-34788</v>
      </c>
      <c r="L362" s="59">
        <v>231920</v>
      </c>
      <c r="M362" s="59">
        <v>197132</v>
      </c>
      <c r="N362" s="59">
        <v>33396.479999999996</v>
      </c>
      <c r="O362" s="59">
        <v>0</v>
      </c>
      <c r="P362" s="59">
        <v>0</v>
      </c>
      <c r="Q362" s="59">
        <v>0</v>
      </c>
      <c r="R362" s="59">
        <v>204051.85500000001</v>
      </c>
      <c r="S362" s="59">
        <v>21958.02</v>
      </c>
      <c r="T362" s="59">
        <v>25104.870000000003</v>
      </c>
      <c r="U362" s="59" t="e">
        <f t="shared" si="5"/>
        <v>#REF!</v>
      </c>
    </row>
    <row r="363" spans="1:21" s="51" customFormat="1" ht="11.5" x14ac:dyDescent="0.25">
      <c r="A363" s="51" t="e">
        <f>'FY2016 RPDC '!#REF!</f>
        <v>#REF!</v>
      </c>
      <c r="B363" s="51" t="e">
        <f>'FY2016 RPDC '!#REF!</f>
        <v>#REF!</v>
      </c>
      <c r="C363" s="51" t="e">
        <f>'FY2016 RPDC '!#REF!</f>
        <v>#REF!</v>
      </c>
      <c r="D363" s="56" t="e">
        <f>'FY2016 RPDC '!#REF!</f>
        <v>#REF!</v>
      </c>
      <c r="E363" s="57" t="e">
        <f>'FY2016 RPDC '!#REF!</f>
        <v>#REF!</v>
      </c>
      <c r="F363" s="58" t="e">
        <f>'FY2016 RPDC '!#REF!</f>
        <v>#REF!</v>
      </c>
      <c r="G363" s="59" t="e">
        <f>'FY2016 RPDC '!#REF!</f>
        <v>#REF!</v>
      </c>
      <c r="H363" s="58" t="e">
        <f>'FY2016 RPDC '!#REF!</f>
        <v>#REF!</v>
      </c>
      <c r="I363" s="59" t="e">
        <f>'FY2016 RPDC '!#REF!</f>
        <v>#REF!</v>
      </c>
      <c r="J363" s="59">
        <v>-487396</v>
      </c>
      <c r="K363" s="59">
        <v>-57680</v>
      </c>
      <c r="L363" s="59">
        <v>474129.60000000003</v>
      </c>
      <c r="M363" s="59">
        <v>11536</v>
      </c>
      <c r="N363" s="59">
        <v>6748.5599999999995</v>
      </c>
      <c r="O363" s="59">
        <v>0</v>
      </c>
      <c r="P363" s="59">
        <v>17765.439999999999</v>
      </c>
      <c r="Q363" s="59">
        <v>0</v>
      </c>
      <c r="R363" s="59">
        <v>833372.46400000004</v>
      </c>
      <c r="S363" s="59">
        <v>89360.096000000005</v>
      </c>
      <c r="T363" s="59">
        <v>109117.40800000001</v>
      </c>
      <c r="U363" s="59" t="e">
        <f t="shared" si="5"/>
        <v>#REF!</v>
      </c>
    </row>
    <row r="364" spans="1:21" s="51" customFormat="1" ht="11.5" x14ac:dyDescent="0.25">
      <c r="A364" s="51" t="e">
        <f>'FY2016 RPDC '!#REF!</f>
        <v>#REF!</v>
      </c>
      <c r="B364" s="51" t="e">
        <f>'FY2016 RPDC '!#REF!</f>
        <v>#REF!</v>
      </c>
      <c r="C364" s="51" t="e">
        <f>'FY2016 RPDC '!#REF!</f>
        <v>#REF!</v>
      </c>
      <c r="D364" s="56" t="e">
        <f>'FY2016 RPDC '!#REF!</f>
        <v>#REF!</v>
      </c>
      <c r="E364" s="57" t="e">
        <f>'FY2016 RPDC '!#REF!</f>
        <v>#REF!</v>
      </c>
      <c r="F364" s="58" t="e">
        <f>'FY2016 RPDC '!#REF!</f>
        <v>#REF!</v>
      </c>
      <c r="G364" s="59" t="e">
        <f>'FY2016 RPDC '!#REF!</f>
        <v>#REF!</v>
      </c>
      <c r="H364" s="58" t="e">
        <f>'FY2016 RPDC '!#REF!</f>
        <v>#REF!</v>
      </c>
      <c r="I364" s="59" t="e">
        <f>'FY2016 RPDC '!#REF!</f>
        <v>#REF!</v>
      </c>
      <c r="J364" s="59">
        <v>-245154</v>
      </c>
      <c r="K364" s="59">
        <v>-262665</v>
      </c>
      <c r="L364" s="59">
        <v>29185</v>
      </c>
      <c r="M364" s="59">
        <v>321035</v>
      </c>
      <c r="N364" s="59">
        <v>25099.1</v>
      </c>
      <c r="O364" s="59">
        <v>58370</v>
      </c>
      <c r="P364" s="59">
        <v>2568.2800000000002</v>
      </c>
      <c r="Q364" s="59">
        <v>0</v>
      </c>
      <c r="R364" s="59">
        <v>76602.179999999993</v>
      </c>
      <c r="S364" s="59">
        <v>7662.41</v>
      </c>
      <c r="T364" s="59">
        <v>7271.96</v>
      </c>
      <c r="U364" s="59" t="e">
        <f t="shared" si="5"/>
        <v>#REF!</v>
      </c>
    </row>
    <row r="365" spans="1:21" s="51" customFormat="1" ht="11.5" x14ac:dyDescent="0.25">
      <c r="A365" s="51" t="e">
        <f>'FY2016 RPDC '!#REF!</f>
        <v>#REF!</v>
      </c>
      <c r="B365" s="51" t="e">
        <f>'FY2016 RPDC '!#REF!</f>
        <v>#REF!</v>
      </c>
      <c r="C365" s="51" t="e">
        <f>'FY2016 RPDC '!#REF!</f>
        <v>#REF!</v>
      </c>
      <c r="D365" s="56" t="e">
        <f>'FY2016 RPDC '!#REF!</f>
        <v>#REF!</v>
      </c>
      <c r="E365" s="57" t="e">
        <f>'FY2016 RPDC '!#REF!</f>
        <v>#REF!</v>
      </c>
      <c r="F365" s="58" t="e">
        <f>'FY2016 RPDC '!#REF!</f>
        <v>#REF!</v>
      </c>
      <c r="G365" s="59" t="e">
        <f>'FY2016 RPDC '!#REF!</f>
        <v>#REF!</v>
      </c>
      <c r="H365" s="58" t="e">
        <f>'FY2016 RPDC '!#REF!</f>
        <v>#REF!</v>
      </c>
      <c r="I365" s="59" t="e">
        <f>'FY2016 RPDC '!#REF!</f>
        <v>#REF!</v>
      </c>
      <c r="J365" s="59">
        <v>-207648</v>
      </c>
      <c r="K365" s="59">
        <v>0</v>
      </c>
      <c r="L365" s="59">
        <v>103824</v>
      </c>
      <c r="M365" s="59">
        <v>34608</v>
      </c>
      <c r="N365" s="59">
        <v>126434.56000000001</v>
      </c>
      <c r="O365" s="59">
        <v>57680</v>
      </c>
      <c r="P365" s="59">
        <v>0</v>
      </c>
      <c r="Q365" s="59">
        <v>0</v>
      </c>
      <c r="R365" s="59">
        <v>239601.05599999998</v>
      </c>
      <c r="S365" s="59">
        <v>26777.503999999997</v>
      </c>
      <c r="T365" s="59">
        <v>27611.027999999998</v>
      </c>
      <c r="U365" s="59" t="e">
        <f t="shared" si="5"/>
        <v>#REF!</v>
      </c>
    </row>
    <row r="366" spans="1:21" s="51" customFormat="1" ht="11.5" x14ac:dyDescent="0.25">
      <c r="A366" s="51" t="e">
        <f>'FY2016 RPDC '!#REF!</f>
        <v>#REF!</v>
      </c>
      <c r="B366" s="51" t="e">
        <f>'FY2016 RPDC '!#REF!</f>
        <v>#REF!</v>
      </c>
      <c r="C366" s="51" t="e">
        <f>'FY2016 RPDC '!#REF!</f>
        <v>#REF!</v>
      </c>
      <c r="D366" s="60" t="e">
        <f>'FY2016 RPDC '!#REF!</f>
        <v>#REF!</v>
      </c>
      <c r="E366" s="61" t="e">
        <f>'FY2016 RPDC '!#REF!</f>
        <v>#REF!</v>
      </c>
      <c r="F366" s="62" t="e">
        <f>'FY2016 RPDC '!#REF!</f>
        <v>#REF!</v>
      </c>
      <c r="G366" s="63" t="e">
        <f>'FY2016 RPDC '!#REF!</f>
        <v>#REF!</v>
      </c>
      <c r="H366" s="62" t="e">
        <f>'FY2016 RPDC '!#REF!</f>
        <v>#REF!</v>
      </c>
      <c r="I366" s="63" t="e">
        <f>'FY2016 RPDC '!#REF!</f>
        <v>#REF!</v>
      </c>
      <c r="J366" s="63">
        <v>-144200</v>
      </c>
      <c r="K366" s="63">
        <v>-5768</v>
      </c>
      <c r="L366" s="63">
        <v>238218.4</v>
      </c>
      <c r="M366" s="63">
        <v>11536</v>
      </c>
      <c r="N366" s="63">
        <v>79829.119999999995</v>
      </c>
      <c r="O366" s="63">
        <v>0</v>
      </c>
      <c r="P366" s="63">
        <v>0</v>
      </c>
      <c r="Q366" s="63">
        <v>0</v>
      </c>
      <c r="R366" s="63">
        <v>297269.81700000004</v>
      </c>
      <c r="S366" s="63">
        <v>32146.751</v>
      </c>
      <c r="T366" s="63">
        <v>33323.069000000003</v>
      </c>
      <c r="U366" s="63" t="e">
        <f t="shared" si="5"/>
        <v>#REF!</v>
      </c>
    </row>
    <row r="367" spans="1:21" s="51" customFormat="1" ht="11.5" x14ac:dyDescent="0.25">
      <c r="A367" s="51" t="e">
        <f>'FY2016 RPDC '!#REF!</f>
        <v>#REF!</v>
      </c>
      <c r="B367" s="51" t="e">
        <f>'FY2016 RPDC '!#REF!</f>
        <v>#REF!</v>
      </c>
      <c r="C367" s="51" t="e">
        <f>'FY2016 RPDC '!#REF!</f>
        <v>#REF!</v>
      </c>
      <c r="D367" s="65" t="e">
        <f>'FY2016 RPDC '!#REF!</f>
        <v>#REF!</v>
      </c>
      <c r="E367" s="66" t="e">
        <f>'FY2016 RPDC '!#REF!</f>
        <v>#REF!</v>
      </c>
      <c r="F367" s="67" t="e">
        <f>'FY2016 RPDC '!#REF!</f>
        <v>#REF!</v>
      </c>
      <c r="G367" s="68" t="e">
        <f>'FY2016 RPDC '!#REF!</f>
        <v>#REF!</v>
      </c>
      <c r="H367" s="67" t="e">
        <f>'FY2016 RPDC '!#REF!</f>
        <v>#REF!</v>
      </c>
      <c r="I367" s="68" t="e">
        <f>'FY2016 RPDC '!#REF!</f>
        <v>#REF!</v>
      </c>
      <c r="J367" s="68">
        <v>-514508</v>
      </c>
      <c r="K367" s="68">
        <v>-35160</v>
      </c>
      <c r="L367" s="68">
        <v>234400</v>
      </c>
      <c r="M367" s="68">
        <v>779380</v>
      </c>
      <c r="N367" s="68">
        <v>9493.2000000000007</v>
      </c>
      <c r="O367" s="68">
        <v>0</v>
      </c>
      <c r="P367" s="68">
        <v>10313.6</v>
      </c>
      <c r="Q367" s="68">
        <v>0</v>
      </c>
      <c r="R367" s="68">
        <v>395010.61599999998</v>
      </c>
      <c r="S367" s="68">
        <v>40776.735999999997</v>
      </c>
      <c r="T367" s="68">
        <v>42826.783999999992</v>
      </c>
      <c r="U367" s="68" t="e">
        <f t="shared" si="5"/>
        <v>#REF!</v>
      </c>
    </row>
    <row r="368" spans="1:21" s="51" customFormat="1" ht="11.5" x14ac:dyDescent="0.25">
      <c r="F368" s="69"/>
      <c r="G368" s="69"/>
      <c r="H368" s="69"/>
      <c r="I368" s="69"/>
      <c r="J368" s="69"/>
      <c r="K368" s="69"/>
      <c r="L368" s="69"/>
      <c r="M368" s="69"/>
      <c r="N368" s="69"/>
      <c r="O368" s="69"/>
      <c r="P368" s="69"/>
      <c r="Q368" s="69"/>
      <c r="R368" s="69"/>
      <c r="S368" s="69"/>
      <c r="T368" s="69"/>
      <c r="U368" s="69"/>
    </row>
    <row r="369" spans="4:21" s="51" customFormat="1" ht="11.5" x14ac:dyDescent="0.25">
      <c r="D369" s="70" t="s">
        <v>78</v>
      </c>
      <c r="E369" s="71" t="e">
        <f t="shared" ref="E369:U369" si="6">MIN(E$7:E$367)</f>
        <v>#REF!</v>
      </c>
      <c r="F369" s="72" t="e">
        <f t="shared" si="6"/>
        <v>#REF!</v>
      </c>
      <c r="G369" s="73" t="e">
        <f t="shared" si="6"/>
        <v>#REF!</v>
      </c>
      <c r="H369" s="73" t="e">
        <f t="shared" si="6"/>
        <v>#REF!</v>
      </c>
      <c r="I369" s="73" t="e">
        <f t="shared" si="6"/>
        <v>#REF!</v>
      </c>
      <c r="J369" s="73">
        <f t="shared" si="6"/>
        <v>-6458701.2000000002</v>
      </c>
      <c r="K369" s="73">
        <f t="shared" si="6"/>
        <v>-969024</v>
      </c>
      <c r="L369" s="73">
        <f t="shared" si="6"/>
        <v>11536</v>
      </c>
      <c r="M369" s="73">
        <f t="shared" si="6"/>
        <v>0</v>
      </c>
      <c r="N369" s="73">
        <f t="shared" si="6"/>
        <v>0</v>
      </c>
      <c r="O369" s="73">
        <f t="shared" si="6"/>
        <v>0</v>
      </c>
      <c r="P369" s="73">
        <f t="shared" si="6"/>
        <v>0</v>
      </c>
      <c r="Q369" s="73">
        <f t="shared" si="6"/>
        <v>0</v>
      </c>
      <c r="R369" s="73">
        <f t="shared" si="6"/>
        <v>41921.64</v>
      </c>
      <c r="S369" s="73">
        <f t="shared" si="6"/>
        <v>3732.82</v>
      </c>
      <c r="T369" s="73">
        <f t="shared" si="6"/>
        <v>136.9</v>
      </c>
      <c r="U369" s="73" t="e">
        <f t="shared" si="6"/>
        <v>#REF!</v>
      </c>
    </row>
    <row r="370" spans="4:21" s="51" customFormat="1" ht="11.5" x14ac:dyDescent="0.25">
      <c r="D370" s="74" t="s">
        <v>79</v>
      </c>
      <c r="E370" s="75" t="e">
        <f t="shared" ref="E370:U370" si="7">MAX(E$7:E$367)</f>
        <v>#REF!</v>
      </c>
      <c r="F370" s="76" t="e">
        <f t="shared" si="7"/>
        <v>#REF!</v>
      </c>
      <c r="G370" s="77" t="e">
        <f t="shared" si="7"/>
        <v>#REF!</v>
      </c>
      <c r="H370" s="77" t="e">
        <f t="shared" si="7"/>
        <v>#REF!</v>
      </c>
      <c r="I370" s="77" t="e">
        <f t="shared" si="7"/>
        <v>#REF!</v>
      </c>
      <c r="J370" s="77">
        <f t="shared" si="7"/>
        <v>-11656</v>
      </c>
      <c r="K370" s="77">
        <f t="shared" si="7"/>
        <v>0</v>
      </c>
      <c r="L370" s="77">
        <f t="shared" si="7"/>
        <v>3779105.9999999995</v>
      </c>
      <c r="M370" s="77">
        <f t="shared" si="7"/>
        <v>1020936</v>
      </c>
      <c r="N370" s="77">
        <f t="shared" si="7"/>
        <v>1489055.4000000001</v>
      </c>
      <c r="O370" s="77">
        <f t="shared" si="7"/>
        <v>198268.2</v>
      </c>
      <c r="P370" s="77">
        <f t="shared" si="7"/>
        <v>3849192.1599999997</v>
      </c>
      <c r="Q370" s="77">
        <f t="shared" si="7"/>
        <v>4089868.8</v>
      </c>
      <c r="R370" s="77">
        <f t="shared" si="7"/>
        <v>16168155.09</v>
      </c>
      <c r="S370" s="77">
        <f t="shared" si="7"/>
        <v>2042144.2200000002</v>
      </c>
      <c r="T370" s="77">
        <f t="shared" si="7"/>
        <v>2494962.15</v>
      </c>
      <c r="U370" s="77" t="e">
        <f t="shared" si="7"/>
        <v>#REF!</v>
      </c>
    </row>
    <row r="371" spans="4:21" s="51" customFormat="1" ht="11.5" x14ac:dyDescent="0.25">
      <c r="D371" s="74" t="s">
        <v>80</v>
      </c>
      <c r="E371" s="75" t="e">
        <f t="shared" ref="E371:U371" si="8">AVERAGE(E$7:E$367)</f>
        <v>#REF!</v>
      </c>
      <c r="F371" s="76" t="e">
        <f t="shared" si="8"/>
        <v>#REF!</v>
      </c>
      <c r="G371" s="77" t="e">
        <f t="shared" si="8"/>
        <v>#REF!</v>
      </c>
      <c r="H371" s="77" t="e">
        <f t="shared" si="8"/>
        <v>#REF!</v>
      </c>
      <c r="I371" s="77" t="e">
        <f t="shared" si="8"/>
        <v>#REF!</v>
      </c>
      <c r="J371" s="77">
        <f t="shared" si="8"/>
        <v>-391453.88088642678</v>
      </c>
      <c r="K371" s="77">
        <f t="shared" si="8"/>
        <v>-99497.537950138518</v>
      </c>
      <c r="L371" s="77">
        <f t="shared" si="8"/>
        <v>390694.93961218832</v>
      </c>
      <c r="M371" s="77">
        <f t="shared" si="8"/>
        <v>95549.504155124654</v>
      </c>
      <c r="N371" s="77">
        <f t="shared" si="8"/>
        <v>57312.174155124667</v>
      </c>
      <c r="O371" s="77">
        <f t="shared" si="8"/>
        <v>16708.905013850417</v>
      </c>
      <c r="P371" s="77">
        <f t="shared" si="8"/>
        <v>51153.963656509732</v>
      </c>
      <c r="Q371" s="77">
        <f t="shared" si="8"/>
        <v>93227.075900276977</v>
      </c>
      <c r="R371" s="77">
        <f t="shared" si="8"/>
        <v>656848.25877008308</v>
      </c>
      <c r="S371" s="77">
        <f t="shared" si="8"/>
        <v>74374.324196675821</v>
      </c>
      <c r="T371" s="77">
        <f t="shared" si="8"/>
        <v>81025.592850415458</v>
      </c>
      <c r="U371" s="77" t="e">
        <f t="shared" si="8"/>
        <v>#REF!</v>
      </c>
    </row>
    <row r="372" spans="4:21" s="51" customFormat="1" ht="11.5" x14ac:dyDescent="0.25">
      <c r="D372" s="74" t="s">
        <v>81</v>
      </c>
      <c r="E372" s="75" t="e">
        <f t="shared" ref="E372:U372" si="9">MEDIAN(E$7:E$367)</f>
        <v>#REF!</v>
      </c>
      <c r="F372" s="76" t="e">
        <f t="shared" si="9"/>
        <v>#REF!</v>
      </c>
      <c r="G372" s="77" t="e">
        <f t="shared" si="9"/>
        <v>#REF!</v>
      </c>
      <c r="H372" s="77" t="e">
        <f t="shared" si="9"/>
        <v>#REF!</v>
      </c>
      <c r="I372" s="77" t="e">
        <f t="shared" si="9"/>
        <v>#REF!</v>
      </c>
      <c r="J372" s="77">
        <f t="shared" si="9"/>
        <v>-255060</v>
      </c>
      <c r="K372" s="77">
        <f t="shared" si="9"/>
        <v>-35268</v>
      </c>
      <c r="L372" s="77">
        <f t="shared" si="9"/>
        <v>230720</v>
      </c>
      <c r="M372" s="77">
        <f t="shared" si="9"/>
        <v>11694</v>
      </c>
      <c r="N372" s="77">
        <f t="shared" si="9"/>
        <v>27859.439999999999</v>
      </c>
      <c r="O372" s="77">
        <f t="shared" si="9"/>
        <v>0</v>
      </c>
      <c r="P372" s="77">
        <f t="shared" si="9"/>
        <v>2590.7199999999998</v>
      </c>
      <c r="Q372" s="77">
        <f t="shared" si="9"/>
        <v>0</v>
      </c>
      <c r="R372" s="77">
        <f t="shared" si="9"/>
        <v>330775.46600000001</v>
      </c>
      <c r="S372" s="77">
        <f t="shared" si="9"/>
        <v>35879.796000000002</v>
      </c>
      <c r="T372" s="77">
        <f t="shared" si="9"/>
        <v>35697.903000000006</v>
      </c>
      <c r="U372" s="77" t="e">
        <f t="shared" si="9"/>
        <v>#REF!</v>
      </c>
    </row>
    <row r="373" spans="4:21" s="51" customFormat="1" ht="11.5" x14ac:dyDescent="0.25">
      <c r="D373" s="74" t="s">
        <v>82</v>
      </c>
      <c r="E373" s="75">
        <f t="shared" ref="E373:U373" si="10">COUNTIF(E$7:E$367,"&gt;0")</f>
        <v>336</v>
      </c>
      <c r="F373" s="78">
        <f t="shared" si="10"/>
        <v>335</v>
      </c>
      <c r="G373" s="77">
        <f t="shared" si="10"/>
        <v>336</v>
      </c>
      <c r="H373" s="77">
        <f t="shared" si="10"/>
        <v>67</v>
      </c>
      <c r="I373" s="79">
        <f t="shared" si="10"/>
        <v>336</v>
      </c>
      <c r="J373" s="79">
        <f t="shared" si="10"/>
        <v>0</v>
      </c>
      <c r="K373" s="79">
        <f t="shared" si="10"/>
        <v>0</v>
      </c>
      <c r="L373" s="79">
        <f t="shared" si="10"/>
        <v>361</v>
      </c>
      <c r="M373" s="79">
        <f t="shared" si="10"/>
        <v>263</v>
      </c>
      <c r="N373" s="79">
        <f t="shared" si="10"/>
        <v>336</v>
      </c>
      <c r="O373" s="79">
        <f t="shared" si="10"/>
        <v>75</v>
      </c>
      <c r="P373" s="79">
        <f t="shared" si="10"/>
        <v>216</v>
      </c>
      <c r="Q373" s="79">
        <f t="shared" si="10"/>
        <v>118</v>
      </c>
      <c r="R373" s="79">
        <f t="shared" si="10"/>
        <v>361</v>
      </c>
      <c r="S373" s="79">
        <f t="shared" si="10"/>
        <v>361</v>
      </c>
      <c r="T373" s="79">
        <f t="shared" si="10"/>
        <v>361</v>
      </c>
      <c r="U373" s="79">
        <f t="shared" si="10"/>
        <v>336</v>
      </c>
    </row>
    <row r="374" spans="4:21" s="51" customFormat="1" ht="11.5" x14ac:dyDescent="0.25">
      <c r="D374" s="80" t="s">
        <v>83</v>
      </c>
      <c r="E374" s="81" t="e">
        <f>SUM(E$7:E$367)</f>
        <v>#REF!</v>
      </c>
      <c r="F374" s="82"/>
      <c r="G374" s="83" t="e">
        <f t="shared" ref="G374:U374" si="11">SUM(G$7:G$367)</f>
        <v>#REF!</v>
      </c>
      <c r="H374" s="83" t="e">
        <f t="shared" si="11"/>
        <v>#REF!</v>
      </c>
      <c r="I374" s="83" t="e">
        <f t="shared" si="11"/>
        <v>#REF!</v>
      </c>
      <c r="J374" s="83">
        <f t="shared" si="11"/>
        <v>-141314851.00000006</v>
      </c>
      <c r="K374" s="83">
        <f t="shared" si="11"/>
        <v>-35918611.200000003</v>
      </c>
      <c r="L374" s="83">
        <f t="shared" si="11"/>
        <v>141040873.19999999</v>
      </c>
      <c r="M374" s="83">
        <f t="shared" si="11"/>
        <v>34493371</v>
      </c>
      <c r="N374" s="83">
        <f t="shared" si="11"/>
        <v>20689694.870000005</v>
      </c>
      <c r="O374" s="83">
        <f t="shared" si="11"/>
        <v>6031914.71</v>
      </c>
      <c r="P374" s="83">
        <f t="shared" si="11"/>
        <v>18466580.880000014</v>
      </c>
      <c r="Q374" s="83">
        <f t="shared" si="11"/>
        <v>33654974.399999991</v>
      </c>
      <c r="R374" s="83">
        <f t="shared" si="11"/>
        <v>237122221.41600001</v>
      </c>
      <c r="S374" s="83">
        <f t="shared" si="11"/>
        <v>26849131.03499997</v>
      </c>
      <c r="T374" s="83">
        <f t="shared" si="11"/>
        <v>29250239.018999979</v>
      </c>
      <c r="U374" s="83" t="e">
        <f t="shared" si="11"/>
        <v>#REF!</v>
      </c>
    </row>
  </sheetData>
  <mergeCells count="1">
    <mergeCell ref="D1:U2"/>
  </mergeCells>
  <pageMargins left="0.14000000000000001" right="0.18" top="0.27" bottom="0.36" header="0.11" footer="0.04"/>
  <pageSetup scale="48" fitToHeight="0" orientation="landscape" r:id="rId1"/>
  <headerFooter>
    <oddFooter>&amp;L(C) 2010 ISFIS/Larry Sigel&amp;CPage &amp;P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4"/>
  <sheetViews>
    <sheetView showGridLines="0" topLeftCell="A2" zoomScale="90" zoomScaleNormal="90" workbookViewId="0">
      <selection activeCell="A3" sqref="A3"/>
    </sheetView>
  </sheetViews>
  <sheetFormatPr defaultColWidth="9.08984375" defaultRowHeight="14" x14ac:dyDescent="0.3"/>
  <cols>
    <col min="1" max="1" width="9.08984375" style="144"/>
    <col min="2" max="2" width="11" style="145" bestFit="1" customWidth="1"/>
    <col min="3" max="3" width="5" style="145" customWidth="1"/>
    <col min="4" max="4" width="11" style="145" bestFit="1" customWidth="1"/>
    <col min="5" max="5" width="15.08984375" style="145" customWidth="1"/>
    <col min="6" max="6" width="19.90625" style="145" customWidth="1"/>
    <col min="7" max="7" width="20.90625" style="145" customWidth="1"/>
    <col min="8" max="8" width="23.6328125" style="145" customWidth="1"/>
    <col min="9" max="9" width="9.6328125" style="145" customWidth="1"/>
    <col min="10" max="16384" width="9.08984375" style="145"/>
  </cols>
  <sheetData>
    <row r="1" spans="1:9" ht="18.75" hidden="1" customHeight="1" x14ac:dyDescent="0.3">
      <c r="A1" s="144">
        <f>InstrumentPanel!C4</f>
        <v>2846</v>
      </c>
      <c r="B1" s="145" t="str">
        <f>VLOOKUP(A1,RealAuthFY11!C7:D367,2,FALSE)</f>
        <v>HARRIS-LAKE PARK</v>
      </c>
      <c r="D1" s="145" t="s">
        <v>446</v>
      </c>
    </row>
    <row r="2" spans="1:9" ht="5.25" customHeight="1" x14ac:dyDescent="0.3"/>
    <row r="3" spans="1:9" ht="11.25" customHeight="1" thickBot="1" x14ac:dyDescent="0.35"/>
    <row r="4" spans="1:9" ht="32" thickBot="1" x14ac:dyDescent="0.6">
      <c r="C4" s="331" t="s">
        <v>457</v>
      </c>
      <c r="D4" s="332"/>
      <c r="E4" s="332"/>
      <c r="F4" s="332"/>
      <c r="G4" s="332"/>
      <c r="H4" s="332"/>
      <c r="I4" s="333"/>
    </row>
    <row r="5" spans="1:9" ht="14.5" thickBot="1" x14ac:dyDescent="0.35"/>
    <row r="6" spans="1:9" x14ac:dyDescent="0.3">
      <c r="C6" s="164"/>
      <c r="D6" s="165"/>
      <c r="E6" s="165"/>
      <c r="F6" s="165"/>
      <c r="G6" s="165"/>
      <c r="H6" s="165"/>
      <c r="I6" s="166"/>
    </row>
    <row r="7" spans="1:9" ht="15.75" customHeight="1" x14ac:dyDescent="0.3">
      <c r="C7" s="167"/>
      <c r="D7" s="168" t="str">
        <f>CONCATENATE(D1," for the ",B1,"School District")</f>
        <v>FY 2010 Property Valuations for the HARRIS-LAKE PARKSchool District</v>
      </c>
      <c r="E7" s="168"/>
      <c r="F7" s="168"/>
      <c r="G7" s="168"/>
      <c r="H7" s="168"/>
      <c r="I7" s="169"/>
    </row>
    <row r="8" spans="1:9" ht="14.5" thickBot="1" x14ac:dyDescent="0.35">
      <c r="C8" s="167"/>
      <c r="D8" s="191"/>
      <c r="E8" s="136"/>
      <c r="F8" s="136"/>
      <c r="G8" s="136"/>
      <c r="H8" s="136"/>
      <c r="I8" s="169"/>
    </row>
    <row r="9" spans="1:9" ht="41.5" thickBot="1" x14ac:dyDescent="0.35">
      <c r="A9" s="190"/>
      <c r="B9" s="162"/>
      <c r="C9" s="167"/>
      <c r="D9" s="191"/>
      <c r="E9" s="136"/>
      <c r="F9" s="146" t="s">
        <v>442</v>
      </c>
      <c r="G9" s="147" t="s">
        <v>441</v>
      </c>
      <c r="H9" s="148" t="s">
        <v>443</v>
      </c>
      <c r="I9" s="169"/>
    </row>
    <row r="10" spans="1:9" ht="14.5" thickBot="1" x14ac:dyDescent="0.35">
      <c r="A10" s="190"/>
      <c r="B10" s="162"/>
      <c r="C10" s="167"/>
      <c r="D10" s="191"/>
      <c r="E10" s="136"/>
      <c r="F10" s="149">
        <f>VLOOKUP($A$1,$D$31:$K$391,3,FALSE)</f>
        <v>125868143</v>
      </c>
      <c r="G10" s="149">
        <f>VLOOKUP($A$1,$D$31:$K$391,4,FALSE)</f>
        <v>11477883</v>
      </c>
      <c r="H10" s="149">
        <f>F10+G10</f>
        <v>137346026</v>
      </c>
      <c r="I10" s="169"/>
    </row>
    <row r="11" spans="1:9" ht="14.5" thickBot="1" x14ac:dyDescent="0.35">
      <c r="A11" s="190"/>
      <c r="B11" s="162"/>
      <c r="C11" s="170"/>
      <c r="D11" s="192"/>
      <c r="E11" s="171"/>
      <c r="F11" s="172"/>
      <c r="G11" s="172"/>
      <c r="H11" s="172"/>
      <c r="I11" s="173"/>
    </row>
    <row r="12" spans="1:9" x14ac:dyDescent="0.3">
      <c r="A12" s="190"/>
      <c r="B12" s="162"/>
      <c r="C12" s="136"/>
      <c r="D12" s="136"/>
      <c r="E12" s="136"/>
      <c r="F12" s="163"/>
      <c r="G12" s="163"/>
      <c r="H12" s="163"/>
      <c r="I12" s="136"/>
    </row>
    <row r="13" spans="1:9" x14ac:dyDescent="0.3">
      <c r="C13" s="136"/>
      <c r="D13" s="136"/>
      <c r="E13" s="182" t="s">
        <v>452</v>
      </c>
      <c r="F13" s="183"/>
      <c r="G13" s="183"/>
      <c r="H13" s="183"/>
      <c r="I13" s="184"/>
    </row>
    <row r="14" spans="1:9" x14ac:dyDescent="0.3">
      <c r="C14" s="136"/>
      <c r="D14" s="136"/>
      <c r="E14" s="185" t="s">
        <v>453</v>
      </c>
      <c r="F14" s="136"/>
      <c r="G14" s="136"/>
      <c r="H14" s="136"/>
      <c r="I14" s="186"/>
    </row>
    <row r="15" spans="1:9" x14ac:dyDescent="0.3">
      <c r="E15" s="185" t="s">
        <v>454</v>
      </c>
      <c r="F15" s="136"/>
      <c r="G15" s="136"/>
      <c r="H15" s="136"/>
      <c r="I15" s="186"/>
    </row>
    <row r="16" spans="1:9" x14ac:dyDescent="0.3">
      <c r="E16" s="187" t="s">
        <v>455</v>
      </c>
      <c r="F16" s="188"/>
      <c r="G16" s="188"/>
      <c r="H16" s="188"/>
      <c r="I16" s="189"/>
    </row>
    <row r="17" spans="1:11" ht="14.5" thickBot="1" x14ac:dyDescent="0.35"/>
    <row r="18" spans="1:11" ht="41.5" thickBot="1" x14ac:dyDescent="0.35">
      <c r="F18" s="146" t="s">
        <v>442</v>
      </c>
      <c r="G18" s="147" t="s">
        <v>441</v>
      </c>
      <c r="H18" s="148" t="s">
        <v>443</v>
      </c>
    </row>
    <row r="19" spans="1:11" ht="14.5" thickBot="1" x14ac:dyDescent="0.35">
      <c r="E19" s="159" t="s">
        <v>447</v>
      </c>
      <c r="F19" s="175"/>
      <c r="G19" s="175"/>
      <c r="H19" s="177">
        <f>G19+F19</f>
        <v>0</v>
      </c>
    </row>
    <row r="20" spans="1:11" ht="14.5" thickBot="1" x14ac:dyDescent="0.35">
      <c r="E20" s="159" t="s">
        <v>448</v>
      </c>
      <c r="F20" s="176"/>
      <c r="G20" s="176"/>
      <c r="H20" s="177">
        <f>G20+F20</f>
        <v>0</v>
      </c>
    </row>
    <row r="21" spans="1:11" ht="14.5" thickBot="1" x14ac:dyDescent="0.35">
      <c r="E21" s="159" t="s">
        <v>449</v>
      </c>
      <c r="F21" s="176"/>
      <c r="G21" s="176"/>
      <c r="H21" s="177">
        <f>G21+F21</f>
        <v>0</v>
      </c>
    </row>
    <row r="22" spans="1:11" ht="14.5" thickBot="1" x14ac:dyDescent="0.35">
      <c r="E22" s="159" t="s">
        <v>450</v>
      </c>
      <c r="F22" s="176"/>
      <c r="G22" s="176"/>
      <c r="H22" s="178">
        <f>G22+F22</f>
        <v>0</v>
      </c>
    </row>
    <row r="23" spans="1:11" ht="14.5" thickBot="1" x14ac:dyDescent="0.35"/>
    <row r="24" spans="1:11" ht="14.5" thickBot="1" x14ac:dyDescent="0.35">
      <c r="D24" s="160" t="s">
        <v>451</v>
      </c>
      <c r="E24" s="161"/>
      <c r="F24" s="174">
        <f>SUM(F19:F22)</f>
        <v>0</v>
      </c>
      <c r="G24" s="174">
        <f>SUM(G19:G22)</f>
        <v>0</v>
      </c>
      <c r="H24" s="179">
        <f>SUM(H19:H22)</f>
        <v>0</v>
      </c>
    </row>
    <row r="26" spans="1:11" hidden="1" x14ac:dyDescent="0.3"/>
    <row r="27" spans="1:11" hidden="1" x14ac:dyDescent="0.3">
      <c r="D27" s="180" t="s">
        <v>456</v>
      </c>
      <c r="E27" s="180"/>
      <c r="F27" s="181">
        <f>IF(F24=0,F10,F24)</f>
        <v>125868143</v>
      </c>
      <c r="G27" s="181">
        <f>IF(G24=0,G10,G24)</f>
        <v>11477883</v>
      </c>
      <c r="H27" s="181">
        <f>IF(H24=0,H10,H24)</f>
        <v>137346026</v>
      </c>
    </row>
    <row r="28" spans="1:11" hidden="1" x14ac:dyDescent="0.3">
      <c r="B28" s="150" t="s">
        <v>130</v>
      </c>
      <c r="C28" s="150"/>
      <c r="D28" s="150"/>
      <c r="E28" s="151"/>
      <c r="F28" s="152" t="s">
        <v>131</v>
      </c>
      <c r="G28" s="152" t="s">
        <v>132</v>
      </c>
      <c r="H28" s="152" t="s">
        <v>131</v>
      </c>
      <c r="I28" s="152" t="s">
        <v>132</v>
      </c>
    </row>
    <row r="29" spans="1:11" hidden="1" x14ac:dyDescent="0.3">
      <c r="B29" s="150" t="s">
        <v>133</v>
      </c>
      <c r="C29" s="150"/>
      <c r="D29" s="150"/>
      <c r="E29" s="151"/>
      <c r="F29" s="152" t="s">
        <v>134</v>
      </c>
      <c r="G29" s="152" t="s">
        <v>134</v>
      </c>
      <c r="H29" s="152" t="s">
        <v>135</v>
      </c>
      <c r="I29" s="152" t="s">
        <v>135</v>
      </c>
      <c r="J29" s="152" t="s">
        <v>136</v>
      </c>
      <c r="K29" s="152" t="s">
        <v>137</v>
      </c>
    </row>
    <row r="30" spans="1:11" hidden="1" x14ac:dyDescent="0.3">
      <c r="A30" s="144">
        <v>1</v>
      </c>
      <c r="B30" s="150" t="s">
        <v>444</v>
      </c>
      <c r="C30" s="150"/>
      <c r="D30" s="150" t="s">
        <v>445</v>
      </c>
      <c r="E30" s="151"/>
      <c r="F30" s="152"/>
      <c r="G30" s="152"/>
      <c r="H30" s="152"/>
      <c r="I30" s="152"/>
      <c r="J30" s="152"/>
      <c r="K30" s="152"/>
    </row>
    <row r="31" spans="1:11" hidden="1" x14ac:dyDescent="0.3">
      <c r="A31" s="144">
        <v>2</v>
      </c>
      <c r="B31" s="153">
        <v>9</v>
      </c>
      <c r="C31" s="153"/>
      <c r="D31" s="153">
        <v>9</v>
      </c>
      <c r="E31" s="154" t="s">
        <v>2</v>
      </c>
      <c r="F31" s="155">
        <v>284646925</v>
      </c>
      <c r="G31" s="155">
        <v>8188159</v>
      </c>
      <c r="H31" s="155">
        <v>276539982</v>
      </c>
      <c r="I31" s="155">
        <v>8188159</v>
      </c>
      <c r="J31" s="156">
        <f>F31-H31</f>
        <v>8106943</v>
      </c>
      <c r="K31" s="157">
        <f>J31/F31</f>
        <v>2.8480697622150671E-2</v>
      </c>
    </row>
    <row r="32" spans="1:11" hidden="1" x14ac:dyDescent="0.3">
      <c r="A32" s="144">
        <v>3</v>
      </c>
      <c r="B32" s="153">
        <v>18</v>
      </c>
      <c r="C32" s="153"/>
      <c r="D32" s="153">
        <v>18</v>
      </c>
      <c r="E32" s="154" t="s">
        <v>138</v>
      </c>
      <c r="F32" s="155">
        <v>110325474</v>
      </c>
      <c r="G32" s="155">
        <v>0</v>
      </c>
      <c r="H32" s="155">
        <v>97102011</v>
      </c>
      <c r="I32" s="155">
        <v>0</v>
      </c>
      <c r="J32" s="156">
        <f t="shared" ref="J32:J95" si="0">F32-H32</f>
        <v>13223463</v>
      </c>
      <c r="K32" s="157">
        <f t="shared" ref="K32:K95" si="1">J32/F32</f>
        <v>0.11985865567185326</v>
      </c>
    </row>
    <row r="33" spans="1:11" hidden="1" x14ac:dyDescent="0.3">
      <c r="A33" s="144">
        <v>4</v>
      </c>
      <c r="B33" s="153">
        <v>27</v>
      </c>
      <c r="C33" s="153"/>
      <c r="D33" s="153">
        <v>27</v>
      </c>
      <c r="E33" s="154" t="s">
        <v>139</v>
      </c>
      <c r="F33" s="155">
        <v>301713765</v>
      </c>
      <c r="G33" s="155">
        <v>26458432</v>
      </c>
      <c r="H33" s="155">
        <v>286272744</v>
      </c>
      <c r="I33" s="155">
        <v>26458432</v>
      </c>
      <c r="J33" s="156">
        <f t="shared" si="0"/>
        <v>15441021</v>
      </c>
      <c r="K33" s="157">
        <f t="shared" si="1"/>
        <v>5.1177714745629856E-2</v>
      </c>
    </row>
    <row r="34" spans="1:11" hidden="1" x14ac:dyDescent="0.3">
      <c r="A34" s="144">
        <v>5</v>
      </c>
      <c r="B34" s="153">
        <v>63</v>
      </c>
      <c r="C34" s="153"/>
      <c r="D34" s="153">
        <v>63</v>
      </c>
      <c r="E34" s="154" t="s">
        <v>140</v>
      </c>
      <c r="F34" s="155">
        <v>127333737</v>
      </c>
      <c r="G34" s="155">
        <v>8527227</v>
      </c>
      <c r="H34" s="155">
        <v>125942392</v>
      </c>
      <c r="I34" s="155">
        <v>8527227</v>
      </c>
      <c r="J34" s="156">
        <f t="shared" si="0"/>
        <v>1391345</v>
      </c>
      <c r="K34" s="157">
        <f t="shared" si="1"/>
        <v>1.0926758554176417E-2</v>
      </c>
    </row>
    <row r="35" spans="1:11" hidden="1" x14ac:dyDescent="0.3">
      <c r="A35" s="144">
        <v>6</v>
      </c>
      <c r="B35" s="153">
        <v>72</v>
      </c>
      <c r="C35" s="153"/>
      <c r="D35" s="153">
        <v>72</v>
      </c>
      <c r="E35" s="154" t="s">
        <v>4</v>
      </c>
      <c r="F35" s="155">
        <v>110720282</v>
      </c>
      <c r="G35" s="155">
        <v>0</v>
      </c>
      <c r="H35" s="155">
        <v>99231375</v>
      </c>
      <c r="I35" s="155">
        <v>0</v>
      </c>
      <c r="J35" s="156">
        <f t="shared" si="0"/>
        <v>11488907</v>
      </c>
      <c r="K35" s="157">
        <f t="shared" si="1"/>
        <v>0.10376515298254027</v>
      </c>
    </row>
    <row r="36" spans="1:11" hidden="1" x14ac:dyDescent="0.3">
      <c r="A36" s="144">
        <v>7</v>
      </c>
      <c r="B36" s="153">
        <v>81</v>
      </c>
      <c r="C36" s="153"/>
      <c r="D36" s="153">
        <v>81</v>
      </c>
      <c r="E36" s="154" t="s">
        <v>141</v>
      </c>
      <c r="F36" s="155">
        <v>208080615</v>
      </c>
      <c r="G36" s="155">
        <v>0</v>
      </c>
      <c r="H36" s="155">
        <v>202394599</v>
      </c>
      <c r="I36" s="155">
        <v>0</v>
      </c>
      <c r="J36" s="156">
        <f t="shared" si="0"/>
        <v>5686016</v>
      </c>
      <c r="K36" s="157">
        <f t="shared" si="1"/>
        <v>2.7326024579464071E-2</v>
      </c>
    </row>
    <row r="37" spans="1:11" hidden="1" x14ac:dyDescent="0.3">
      <c r="A37" s="144">
        <v>8</v>
      </c>
      <c r="B37" s="153">
        <v>99</v>
      </c>
      <c r="C37" s="153"/>
      <c r="D37" s="153">
        <v>99</v>
      </c>
      <c r="E37" s="154" t="s">
        <v>142</v>
      </c>
      <c r="F37" s="155">
        <v>132731714</v>
      </c>
      <c r="G37" s="155">
        <v>3085062</v>
      </c>
      <c r="H37" s="155">
        <v>129983549</v>
      </c>
      <c r="I37" s="155">
        <v>3085062</v>
      </c>
      <c r="J37" s="156">
        <f t="shared" si="0"/>
        <v>2748165</v>
      </c>
      <c r="K37" s="157">
        <f t="shared" si="1"/>
        <v>2.0704659927769788E-2</v>
      </c>
    </row>
    <row r="38" spans="1:11" hidden="1" x14ac:dyDescent="0.3">
      <c r="A38" s="144">
        <v>9</v>
      </c>
      <c r="B38" s="153">
        <v>108</v>
      </c>
      <c r="C38" s="153"/>
      <c r="D38" s="153">
        <v>108</v>
      </c>
      <c r="E38" s="154" t="s">
        <v>143</v>
      </c>
      <c r="F38" s="155">
        <v>107013843</v>
      </c>
      <c r="G38" s="155">
        <v>0</v>
      </c>
      <c r="H38" s="155">
        <v>104495950</v>
      </c>
      <c r="I38" s="155">
        <v>0</v>
      </c>
      <c r="J38" s="156">
        <f t="shared" si="0"/>
        <v>2517893</v>
      </c>
      <c r="K38" s="157">
        <f t="shared" si="1"/>
        <v>2.3528666286659755E-2</v>
      </c>
    </row>
    <row r="39" spans="1:11" hidden="1" x14ac:dyDescent="0.3">
      <c r="A39" s="144">
        <v>10</v>
      </c>
      <c r="B39" s="153">
        <v>126</v>
      </c>
      <c r="C39" s="153"/>
      <c r="D39" s="153">
        <v>126</v>
      </c>
      <c r="E39" s="154" t="s">
        <v>5</v>
      </c>
      <c r="F39" s="155">
        <v>436155682</v>
      </c>
      <c r="G39" s="155">
        <v>2976528</v>
      </c>
      <c r="H39" s="155">
        <v>427490070</v>
      </c>
      <c r="I39" s="155">
        <v>2976528</v>
      </c>
      <c r="J39" s="156">
        <f t="shared" si="0"/>
        <v>8665612</v>
      </c>
      <c r="K39" s="157">
        <f t="shared" si="1"/>
        <v>1.9868162579617616E-2</v>
      </c>
    </row>
    <row r="40" spans="1:11" hidden="1" x14ac:dyDescent="0.3">
      <c r="A40" s="144">
        <v>11</v>
      </c>
      <c r="B40" s="153">
        <v>135</v>
      </c>
      <c r="C40" s="153"/>
      <c r="D40" s="153">
        <v>135</v>
      </c>
      <c r="E40" s="154" t="s">
        <v>144</v>
      </c>
      <c r="F40" s="155">
        <v>361595057</v>
      </c>
      <c r="G40" s="155">
        <v>20407788</v>
      </c>
      <c r="H40" s="155">
        <v>356341118</v>
      </c>
      <c r="I40" s="155">
        <v>20407788</v>
      </c>
      <c r="J40" s="156">
        <f t="shared" si="0"/>
        <v>5253939</v>
      </c>
      <c r="K40" s="157">
        <f t="shared" si="1"/>
        <v>1.452989718274827E-2</v>
      </c>
    </row>
    <row r="41" spans="1:11" hidden="1" x14ac:dyDescent="0.3">
      <c r="A41" s="144">
        <v>12</v>
      </c>
      <c r="B41" s="153">
        <v>153</v>
      </c>
      <c r="C41" s="153"/>
      <c r="D41" s="153">
        <v>153</v>
      </c>
      <c r="E41" s="154" t="s">
        <v>6</v>
      </c>
      <c r="F41" s="155">
        <v>85324469</v>
      </c>
      <c r="G41" s="155">
        <v>4169203</v>
      </c>
      <c r="H41" s="155">
        <v>82864198</v>
      </c>
      <c r="I41" s="155">
        <v>4169203</v>
      </c>
      <c r="J41" s="156">
        <f t="shared" si="0"/>
        <v>2460271</v>
      </c>
      <c r="K41" s="157">
        <f t="shared" si="1"/>
        <v>2.8834296056386825E-2</v>
      </c>
    </row>
    <row r="42" spans="1:11" hidden="1" x14ac:dyDescent="0.3">
      <c r="A42" s="144">
        <v>13</v>
      </c>
      <c r="B42" s="153">
        <v>171</v>
      </c>
      <c r="C42" s="153"/>
      <c r="D42" s="153">
        <v>171</v>
      </c>
      <c r="E42" s="154" t="s">
        <v>145</v>
      </c>
      <c r="F42" s="155">
        <v>172339287</v>
      </c>
      <c r="G42" s="155">
        <v>263925</v>
      </c>
      <c r="H42" s="155">
        <v>169253450</v>
      </c>
      <c r="I42" s="155">
        <v>263925</v>
      </c>
      <c r="J42" s="156">
        <f t="shared" si="0"/>
        <v>3085837</v>
      </c>
      <c r="K42" s="157">
        <f t="shared" si="1"/>
        <v>1.7905592240264983E-2</v>
      </c>
    </row>
    <row r="43" spans="1:11" hidden="1" x14ac:dyDescent="0.3">
      <c r="A43" s="144">
        <v>14</v>
      </c>
      <c r="B43" s="153">
        <v>225</v>
      </c>
      <c r="C43" s="153"/>
      <c r="D43" s="153">
        <v>225</v>
      </c>
      <c r="E43" s="154" t="s">
        <v>146</v>
      </c>
      <c r="F43" s="155">
        <v>1939398484</v>
      </c>
      <c r="G43" s="155">
        <v>0</v>
      </c>
      <c r="H43" s="155">
        <v>1931601210</v>
      </c>
      <c r="I43" s="155">
        <v>0</v>
      </c>
      <c r="J43" s="156">
        <f t="shared" si="0"/>
        <v>7797274</v>
      </c>
      <c r="K43" s="157">
        <f t="shared" si="1"/>
        <v>4.0204599850558612E-3</v>
      </c>
    </row>
    <row r="44" spans="1:11" hidden="1" x14ac:dyDescent="0.3">
      <c r="A44" s="144">
        <v>15</v>
      </c>
      <c r="B44" s="153">
        <v>234</v>
      </c>
      <c r="C44" s="153"/>
      <c r="D44" s="153">
        <v>234</v>
      </c>
      <c r="E44" s="154" t="s">
        <v>147</v>
      </c>
      <c r="F44" s="155">
        <v>263729577</v>
      </c>
      <c r="G44" s="155">
        <v>11010336</v>
      </c>
      <c r="H44" s="155">
        <v>257136608</v>
      </c>
      <c r="I44" s="155">
        <v>11010336</v>
      </c>
      <c r="J44" s="156">
        <f t="shared" si="0"/>
        <v>6592969</v>
      </c>
      <c r="K44" s="157">
        <f t="shared" si="1"/>
        <v>2.499897461254412E-2</v>
      </c>
    </row>
    <row r="45" spans="1:11" hidden="1" x14ac:dyDescent="0.3">
      <c r="A45" s="144">
        <v>16</v>
      </c>
      <c r="B45" s="153">
        <v>243</v>
      </c>
      <c r="C45" s="153"/>
      <c r="D45" s="153">
        <v>243</v>
      </c>
      <c r="E45" s="154" t="s">
        <v>148</v>
      </c>
      <c r="F45" s="155">
        <v>72480640</v>
      </c>
      <c r="G45" s="155">
        <v>0</v>
      </c>
      <c r="H45" s="155">
        <v>68508795</v>
      </c>
      <c r="I45" s="155">
        <v>0</v>
      </c>
      <c r="J45" s="156">
        <f t="shared" si="0"/>
        <v>3971845</v>
      </c>
      <c r="K45" s="157">
        <f t="shared" si="1"/>
        <v>5.4798702108590655E-2</v>
      </c>
    </row>
    <row r="46" spans="1:11" hidden="1" x14ac:dyDescent="0.3">
      <c r="A46" s="144">
        <v>17</v>
      </c>
      <c r="B46" s="153">
        <v>252</v>
      </c>
      <c r="C46" s="153"/>
      <c r="D46" s="153">
        <v>252</v>
      </c>
      <c r="E46" s="154" t="s">
        <v>149</v>
      </c>
      <c r="F46" s="155">
        <v>86838112</v>
      </c>
      <c r="G46" s="155">
        <v>0</v>
      </c>
      <c r="H46" s="155">
        <v>76636873</v>
      </c>
      <c r="I46" s="155">
        <v>0</v>
      </c>
      <c r="J46" s="156">
        <f t="shared" si="0"/>
        <v>10201239</v>
      </c>
      <c r="K46" s="157">
        <f t="shared" si="1"/>
        <v>0.11747421454764009</v>
      </c>
    </row>
    <row r="47" spans="1:11" hidden="1" x14ac:dyDescent="0.3">
      <c r="A47" s="144">
        <v>18</v>
      </c>
      <c r="B47" s="153">
        <v>261</v>
      </c>
      <c r="C47" s="153"/>
      <c r="D47" s="153">
        <v>261</v>
      </c>
      <c r="E47" s="154" t="s">
        <v>150</v>
      </c>
      <c r="F47" s="155">
        <v>2041628301</v>
      </c>
      <c r="G47" s="155">
        <v>154644000</v>
      </c>
      <c r="H47" s="155">
        <v>2009834624</v>
      </c>
      <c r="I47" s="155">
        <v>154644000</v>
      </c>
      <c r="J47" s="156">
        <f t="shared" si="0"/>
        <v>31793677</v>
      </c>
      <c r="K47" s="157">
        <f t="shared" si="1"/>
        <v>1.5572705856608323E-2</v>
      </c>
    </row>
    <row r="48" spans="1:11" hidden="1" x14ac:dyDescent="0.3">
      <c r="A48" s="144">
        <v>19</v>
      </c>
      <c r="B48" s="153">
        <v>270</v>
      </c>
      <c r="C48" s="153"/>
      <c r="D48" s="153">
        <v>270</v>
      </c>
      <c r="E48" s="154" t="s">
        <v>151</v>
      </c>
      <c r="F48" s="155">
        <v>84767251</v>
      </c>
      <c r="G48" s="155">
        <v>0</v>
      </c>
      <c r="H48" s="155">
        <v>82483749</v>
      </c>
      <c r="I48" s="155">
        <v>0</v>
      </c>
      <c r="J48" s="156">
        <f t="shared" si="0"/>
        <v>2283502</v>
      </c>
      <c r="K48" s="157">
        <f t="shared" si="1"/>
        <v>2.6938493027218732E-2</v>
      </c>
    </row>
    <row r="49" spans="1:11" hidden="1" x14ac:dyDescent="0.3">
      <c r="A49" s="144">
        <v>20</v>
      </c>
      <c r="B49" s="153">
        <v>279</v>
      </c>
      <c r="C49" s="153"/>
      <c r="D49" s="153">
        <v>279</v>
      </c>
      <c r="E49" s="154" t="s">
        <v>7</v>
      </c>
      <c r="F49" s="155">
        <v>186754165</v>
      </c>
      <c r="G49" s="155">
        <v>16940317</v>
      </c>
      <c r="H49" s="155">
        <v>181174297</v>
      </c>
      <c r="I49" s="155">
        <v>16940317</v>
      </c>
      <c r="J49" s="156">
        <f t="shared" si="0"/>
        <v>5579868</v>
      </c>
      <c r="K49" s="157">
        <f t="shared" si="1"/>
        <v>2.9878144886353673E-2</v>
      </c>
    </row>
    <row r="50" spans="1:11" hidden="1" x14ac:dyDescent="0.3">
      <c r="A50" s="144">
        <v>21</v>
      </c>
      <c r="B50" s="153">
        <v>333</v>
      </c>
      <c r="C50" s="153"/>
      <c r="D50" s="153">
        <v>333</v>
      </c>
      <c r="E50" s="154" t="s">
        <v>8</v>
      </c>
      <c r="F50" s="155">
        <v>135469498</v>
      </c>
      <c r="G50" s="155">
        <v>6582771</v>
      </c>
      <c r="H50" s="155">
        <v>132002050</v>
      </c>
      <c r="I50" s="155">
        <v>6582771</v>
      </c>
      <c r="J50" s="156">
        <f t="shared" si="0"/>
        <v>3467448</v>
      </c>
      <c r="K50" s="157">
        <f t="shared" si="1"/>
        <v>2.5595783930638025E-2</v>
      </c>
    </row>
    <row r="51" spans="1:11" hidden="1" x14ac:dyDescent="0.3">
      <c r="A51" s="144">
        <v>22</v>
      </c>
      <c r="B51" s="153">
        <v>355</v>
      </c>
      <c r="C51" s="153"/>
      <c r="D51" s="153">
        <v>355</v>
      </c>
      <c r="E51" s="154" t="s">
        <v>152</v>
      </c>
      <c r="F51" s="155">
        <v>128035801</v>
      </c>
      <c r="G51" s="155">
        <v>3737575</v>
      </c>
      <c r="H51" s="155">
        <v>125203298</v>
      </c>
      <c r="I51" s="155">
        <v>3737575</v>
      </c>
      <c r="J51" s="156">
        <f t="shared" si="0"/>
        <v>2832503</v>
      </c>
      <c r="K51" s="157">
        <f t="shared" si="1"/>
        <v>2.2122742060246104E-2</v>
      </c>
    </row>
    <row r="52" spans="1:11" hidden="1" x14ac:dyDescent="0.3">
      <c r="A52" s="144">
        <v>23</v>
      </c>
      <c r="B52" s="153">
        <v>387</v>
      </c>
      <c r="C52" s="153"/>
      <c r="D52" s="153">
        <v>387</v>
      </c>
      <c r="E52" s="154" t="s">
        <v>153</v>
      </c>
      <c r="F52" s="155">
        <v>335335809</v>
      </c>
      <c r="G52" s="155">
        <v>3654300</v>
      </c>
      <c r="H52" s="155">
        <v>318150571</v>
      </c>
      <c r="I52" s="155">
        <v>3654300</v>
      </c>
      <c r="J52" s="156">
        <f t="shared" si="0"/>
        <v>17185238</v>
      </c>
      <c r="K52" s="157">
        <f t="shared" si="1"/>
        <v>5.1247846304418983E-2</v>
      </c>
    </row>
    <row r="53" spans="1:11" hidden="1" x14ac:dyDescent="0.3">
      <c r="A53" s="144">
        <v>24</v>
      </c>
      <c r="B53" s="153">
        <v>414</v>
      </c>
      <c r="C53" s="153"/>
      <c r="D53" s="153">
        <v>414</v>
      </c>
      <c r="E53" s="154" t="s">
        <v>154</v>
      </c>
      <c r="F53" s="155">
        <v>167782229</v>
      </c>
      <c r="G53" s="155">
        <v>3496453</v>
      </c>
      <c r="H53" s="155">
        <v>160555215</v>
      </c>
      <c r="I53" s="155">
        <v>3496453</v>
      </c>
      <c r="J53" s="156">
        <f t="shared" si="0"/>
        <v>7227014</v>
      </c>
      <c r="K53" s="157">
        <f t="shared" si="1"/>
        <v>4.3073775113572965E-2</v>
      </c>
    </row>
    <row r="54" spans="1:11" hidden="1" x14ac:dyDescent="0.3">
      <c r="A54" s="144">
        <v>25</v>
      </c>
      <c r="B54" s="153">
        <v>423</v>
      </c>
      <c r="C54" s="153"/>
      <c r="D54" s="153">
        <v>423</v>
      </c>
      <c r="E54" s="154" t="s">
        <v>155</v>
      </c>
      <c r="F54" s="155">
        <v>123841738</v>
      </c>
      <c r="G54" s="155">
        <v>4078858</v>
      </c>
      <c r="H54" s="155">
        <v>121614587</v>
      </c>
      <c r="I54" s="155">
        <v>4078858</v>
      </c>
      <c r="J54" s="156">
        <f t="shared" si="0"/>
        <v>2227151</v>
      </c>
      <c r="K54" s="157">
        <f t="shared" si="1"/>
        <v>1.7983848062597441E-2</v>
      </c>
    </row>
    <row r="55" spans="1:11" hidden="1" x14ac:dyDescent="0.3">
      <c r="A55" s="144">
        <v>26</v>
      </c>
      <c r="B55" s="153">
        <v>441</v>
      </c>
      <c r="C55" s="153"/>
      <c r="D55" s="153">
        <v>441</v>
      </c>
      <c r="E55" s="154" t="s">
        <v>3</v>
      </c>
      <c r="F55" s="155">
        <v>191658080</v>
      </c>
      <c r="G55" s="155">
        <v>42283139</v>
      </c>
      <c r="H55" s="155">
        <v>174092467</v>
      </c>
      <c r="I55" s="155">
        <v>42283139</v>
      </c>
      <c r="J55" s="156">
        <f t="shared" si="0"/>
        <v>17565613</v>
      </c>
      <c r="K55" s="157">
        <f t="shared" si="1"/>
        <v>9.165078247679409E-2</v>
      </c>
    </row>
    <row r="56" spans="1:11" hidden="1" x14ac:dyDescent="0.3">
      <c r="A56" s="144">
        <v>27</v>
      </c>
      <c r="B56" s="153">
        <v>472</v>
      </c>
      <c r="C56" s="153"/>
      <c r="D56" s="153">
        <v>472</v>
      </c>
      <c r="E56" s="154" t="s">
        <v>156</v>
      </c>
      <c r="F56" s="155">
        <v>204358781</v>
      </c>
      <c r="G56" s="155">
        <v>67905389</v>
      </c>
      <c r="H56" s="155">
        <v>198231630</v>
      </c>
      <c r="I56" s="155">
        <v>67905389</v>
      </c>
      <c r="J56" s="156">
        <f t="shared" si="0"/>
        <v>6127151</v>
      </c>
      <c r="K56" s="157">
        <f t="shared" si="1"/>
        <v>2.9982323098707464E-2</v>
      </c>
    </row>
    <row r="57" spans="1:11" hidden="1" x14ac:dyDescent="0.3">
      <c r="A57" s="144">
        <v>28</v>
      </c>
      <c r="B57" s="153">
        <v>504</v>
      </c>
      <c r="C57" s="153"/>
      <c r="D57" s="153">
        <v>504</v>
      </c>
      <c r="E57" s="154" t="s">
        <v>9</v>
      </c>
      <c r="F57" s="155">
        <v>191810233</v>
      </c>
      <c r="G57" s="155">
        <v>2232508</v>
      </c>
      <c r="H57" s="155">
        <v>184080820</v>
      </c>
      <c r="I57" s="155">
        <v>2232508</v>
      </c>
      <c r="J57" s="156">
        <f t="shared" si="0"/>
        <v>7729413</v>
      </c>
      <c r="K57" s="157">
        <f t="shared" si="1"/>
        <v>4.0297187898207701E-2</v>
      </c>
    </row>
    <row r="58" spans="1:11" hidden="1" x14ac:dyDescent="0.3">
      <c r="A58" s="144">
        <v>29</v>
      </c>
      <c r="B58" s="153">
        <v>513</v>
      </c>
      <c r="C58" s="153"/>
      <c r="D58" s="153">
        <v>513</v>
      </c>
      <c r="E58" s="154" t="s">
        <v>157</v>
      </c>
      <c r="F58" s="155">
        <v>68338152</v>
      </c>
      <c r="G58" s="155">
        <v>8358418</v>
      </c>
      <c r="H58" s="155">
        <v>65882417</v>
      </c>
      <c r="I58" s="155">
        <v>8358418</v>
      </c>
      <c r="J58" s="156">
        <f t="shared" si="0"/>
        <v>2455735</v>
      </c>
      <c r="K58" s="157">
        <f t="shared" si="1"/>
        <v>3.5935051331209542E-2</v>
      </c>
    </row>
    <row r="59" spans="1:11" hidden="1" x14ac:dyDescent="0.3">
      <c r="A59" s="144">
        <v>30</v>
      </c>
      <c r="B59" s="153">
        <v>540</v>
      </c>
      <c r="C59" s="153"/>
      <c r="D59" s="153">
        <v>540</v>
      </c>
      <c r="E59" s="154" t="s">
        <v>158</v>
      </c>
      <c r="F59" s="155">
        <v>195851874</v>
      </c>
      <c r="G59" s="155">
        <v>5616934</v>
      </c>
      <c r="H59" s="155">
        <v>191019949</v>
      </c>
      <c r="I59" s="155">
        <v>5616934</v>
      </c>
      <c r="J59" s="156">
        <f t="shared" si="0"/>
        <v>4831925</v>
      </c>
      <c r="K59" s="157">
        <f t="shared" si="1"/>
        <v>2.4671323798515197E-2</v>
      </c>
    </row>
    <row r="60" spans="1:11" hidden="1" x14ac:dyDescent="0.3">
      <c r="A60" s="144">
        <v>31</v>
      </c>
      <c r="B60" s="153">
        <v>549</v>
      </c>
      <c r="C60" s="153"/>
      <c r="D60" s="153">
        <v>549</v>
      </c>
      <c r="E60" s="154" t="s">
        <v>159</v>
      </c>
      <c r="F60" s="155">
        <v>143389077</v>
      </c>
      <c r="G60" s="155">
        <v>278167</v>
      </c>
      <c r="H60" s="155">
        <v>137310016</v>
      </c>
      <c r="I60" s="155">
        <v>278167</v>
      </c>
      <c r="J60" s="156">
        <f t="shared" si="0"/>
        <v>6079061</v>
      </c>
      <c r="K60" s="157">
        <f t="shared" si="1"/>
        <v>4.2395565458587893E-2</v>
      </c>
    </row>
    <row r="61" spans="1:11" hidden="1" x14ac:dyDescent="0.3">
      <c r="A61" s="144">
        <v>32</v>
      </c>
      <c r="B61" s="153">
        <v>576</v>
      </c>
      <c r="C61" s="153"/>
      <c r="D61" s="153">
        <v>576</v>
      </c>
      <c r="E61" s="154" t="s">
        <v>160</v>
      </c>
      <c r="F61" s="155">
        <v>121670645</v>
      </c>
      <c r="G61" s="155">
        <v>2009710</v>
      </c>
      <c r="H61" s="155">
        <v>117695142</v>
      </c>
      <c r="I61" s="155">
        <v>2009710</v>
      </c>
      <c r="J61" s="156">
        <f t="shared" si="0"/>
        <v>3975503</v>
      </c>
      <c r="K61" s="157">
        <f t="shared" si="1"/>
        <v>3.2674298718478892E-2</v>
      </c>
    </row>
    <row r="62" spans="1:11" hidden="1" x14ac:dyDescent="0.3">
      <c r="A62" s="144">
        <v>33</v>
      </c>
      <c r="B62" s="153">
        <v>585</v>
      </c>
      <c r="C62" s="153"/>
      <c r="D62" s="153">
        <v>585</v>
      </c>
      <c r="E62" s="154" t="s">
        <v>161</v>
      </c>
      <c r="F62" s="155">
        <v>170642542</v>
      </c>
      <c r="G62" s="155">
        <v>12426645</v>
      </c>
      <c r="H62" s="155">
        <v>167752187</v>
      </c>
      <c r="I62" s="155">
        <v>12426645</v>
      </c>
      <c r="J62" s="156">
        <f t="shared" si="0"/>
        <v>2890355</v>
      </c>
      <c r="K62" s="157">
        <f t="shared" si="1"/>
        <v>1.6938068116683355E-2</v>
      </c>
    </row>
    <row r="63" spans="1:11" hidden="1" x14ac:dyDescent="0.3">
      <c r="A63" s="144">
        <v>34</v>
      </c>
      <c r="B63" s="153">
        <v>594</v>
      </c>
      <c r="C63" s="153"/>
      <c r="D63" s="153">
        <v>594</v>
      </c>
      <c r="E63" s="154" t="s">
        <v>11</v>
      </c>
      <c r="F63" s="155">
        <v>220104871</v>
      </c>
      <c r="G63" s="155">
        <v>1269063</v>
      </c>
      <c r="H63" s="155">
        <v>213521519</v>
      </c>
      <c r="I63" s="155">
        <v>1269063</v>
      </c>
      <c r="J63" s="156">
        <f t="shared" si="0"/>
        <v>6583352</v>
      </c>
      <c r="K63" s="157">
        <f t="shared" si="1"/>
        <v>2.9910069550437166E-2</v>
      </c>
    </row>
    <row r="64" spans="1:11" hidden="1" x14ac:dyDescent="0.3">
      <c r="A64" s="144">
        <v>35</v>
      </c>
      <c r="B64" s="153">
        <v>603</v>
      </c>
      <c r="C64" s="153"/>
      <c r="D64" s="153">
        <v>603</v>
      </c>
      <c r="E64" s="154" t="s">
        <v>162</v>
      </c>
      <c r="F64" s="155">
        <v>79125897</v>
      </c>
      <c r="G64" s="155">
        <v>749433</v>
      </c>
      <c r="H64" s="155">
        <v>77059473</v>
      </c>
      <c r="I64" s="155">
        <v>749433</v>
      </c>
      <c r="J64" s="156">
        <f t="shared" si="0"/>
        <v>2066424</v>
      </c>
      <c r="K64" s="157">
        <f t="shared" si="1"/>
        <v>2.6115647068114752E-2</v>
      </c>
    </row>
    <row r="65" spans="1:11" hidden="1" x14ac:dyDescent="0.3">
      <c r="A65" s="144">
        <v>36</v>
      </c>
      <c r="B65" s="153">
        <v>609</v>
      </c>
      <c r="C65" s="153"/>
      <c r="D65" s="153">
        <v>609</v>
      </c>
      <c r="E65" s="154" t="s">
        <v>12</v>
      </c>
      <c r="F65" s="155">
        <v>460378506</v>
      </c>
      <c r="G65" s="155">
        <v>24232201</v>
      </c>
      <c r="H65" s="155">
        <v>448469347</v>
      </c>
      <c r="I65" s="155">
        <v>24232201</v>
      </c>
      <c r="J65" s="156">
        <f t="shared" si="0"/>
        <v>11909159</v>
      </c>
      <c r="K65" s="157">
        <f t="shared" si="1"/>
        <v>2.5868190727392472E-2</v>
      </c>
    </row>
    <row r="66" spans="1:11" hidden="1" x14ac:dyDescent="0.3">
      <c r="A66" s="144">
        <v>37</v>
      </c>
      <c r="B66" s="153">
        <v>621</v>
      </c>
      <c r="C66" s="153"/>
      <c r="D66" s="153">
        <v>621</v>
      </c>
      <c r="E66" s="154" t="s">
        <v>163</v>
      </c>
      <c r="F66" s="155">
        <v>1142200020</v>
      </c>
      <c r="G66" s="155">
        <v>122190841</v>
      </c>
      <c r="H66" s="155">
        <v>1116399226</v>
      </c>
      <c r="I66" s="155">
        <v>122190841</v>
      </c>
      <c r="J66" s="156">
        <f t="shared" si="0"/>
        <v>25800794</v>
      </c>
      <c r="K66" s="157">
        <f t="shared" si="1"/>
        <v>2.2588682847335267E-2</v>
      </c>
    </row>
    <row r="67" spans="1:11" hidden="1" x14ac:dyDescent="0.3">
      <c r="A67" s="144">
        <v>38</v>
      </c>
      <c r="B67" s="153">
        <v>657</v>
      </c>
      <c r="C67" s="153"/>
      <c r="D67" s="153">
        <v>657</v>
      </c>
      <c r="E67" s="154" t="s">
        <v>24</v>
      </c>
      <c r="F67" s="155">
        <v>321232150</v>
      </c>
      <c r="G67" s="155">
        <v>0</v>
      </c>
      <c r="H67" s="155">
        <v>260407220</v>
      </c>
      <c r="I67" s="155">
        <v>0</v>
      </c>
      <c r="J67" s="156">
        <f t="shared" si="0"/>
        <v>60824930</v>
      </c>
      <c r="K67" s="157">
        <f t="shared" si="1"/>
        <v>0.1893488245183429</v>
      </c>
    </row>
    <row r="68" spans="1:11" hidden="1" x14ac:dyDescent="0.3">
      <c r="A68" s="144">
        <v>39</v>
      </c>
      <c r="B68" s="153">
        <v>720</v>
      </c>
      <c r="C68" s="153"/>
      <c r="D68" s="153">
        <v>720</v>
      </c>
      <c r="E68" s="154" t="s">
        <v>164</v>
      </c>
      <c r="F68" s="155">
        <v>204904835</v>
      </c>
      <c r="G68" s="155">
        <v>22005210</v>
      </c>
      <c r="H68" s="155">
        <v>197663817</v>
      </c>
      <c r="I68" s="155">
        <v>22005210</v>
      </c>
      <c r="J68" s="156">
        <f t="shared" si="0"/>
        <v>7241018</v>
      </c>
      <c r="K68" s="157">
        <f t="shared" si="1"/>
        <v>3.5338443819541883E-2</v>
      </c>
    </row>
    <row r="69" spans="1:11" hidden="1" x14ac:dyDescent="0.3">
      <c r="A69" s="144">
        <v>40</v>
      </c>
      <c r="B69" s="153">
        <v>729</v>
      </c>
      <c r="C69" s="153"/>
      <c r="D69" s="153">
        <v>729</v>
      </c>
      <c r="E69" s="154" t="s">
        <v>165</v>
      </c>
      <c r="F69" s="155">
        <v>415002669</v>
      </c>
      <c r="G69" s="155">
        <v>19181741</v>
      </c>
      <c r="H69" s="155">
        <v>401297958</v>
      </c>
      <c r="I69" s="155">
        <v>19181741</v>
      </c>
      <c r="J69" s="156">
        <f t="shared" si="0"/>
        <v>13704711</v>
      </c>
      <c r="K69" s="157">
        <f t="shared" si="1"/>
        <v>3.3023187617137954E-2</v>
      </c>
    </row>
    <row r="70" spans="1:11" hidden="1" x14ac:dyDescent="0.3">
      <c r="A70" s="144">
        <v>41</v>
      </c>
      <c r="B70" s="153">
        <v>747</v>
      </c>
      <c r="C70" s="153"/>
      <c r="D70" s="153">
        <v>747</v>
      </c>
      <c r="E70" s="154" t="s">
        <v>166</v>
      </c>
      <c r="F70" s="155">
        <v>140911624</v>
      </c>
      <c r="G70" s="155">
        <v>27905947</v>
      </c>
      <c r="H70" s="155">
        <v>136805547</v>
      </c>
      <c r="I70" s="155">
        <v>27905947</v>
      </c>
      <c r="J70" s="156">
        <f t="shared" si="0"/>
        <v>4106077</v>
      </c>
      <c r="K70" s="157">
        <f t="shared" si="1"/>
        <v>2.9139377458313871E-2</v>
      </c>
    </row>
    <row r="71" spans="1:11" hidden="1" x14ac:dyDescent="0.3">
      <c r="A71" s="144">
        <v>42</v>
      </c>
      <c r="B71" s="153">
        <v>819</v>
      </c>
      <c r="C71" s="153"/>
      <c r="D71" s="153">
        <v>819</v>
      </c>
      <c r="E71" s="154" t="s">
        <v>70</v>
      </c>
      <c r="F71" s="155">
        <v>210578941</v>
      </c>
      <c r="G71" s="155">
        <v>0</v>
      </c>
      <c r="H71" s="155">
        <v>204625070</v>
      </c>
      <c r="I71" s="155">
        <v>0</v>
      </c>
      <c r="J71" s="156">
        <f t="shared" si="0"/>
        <v>5953871</v>
      </c>
      <c r="K71" s="157">
        <f t="shared" si="1"/>
        <v>2.8273819650370451E-2</v>
      </c>
    </row>
    <row r="72" spans="1:11" hidden="1" x14ac:dyDescent="0.3">
      <c r="A72" s="144">
        <v>43</v>
      </c>
      <c r="B72" s="153">
        <v>846</v>
      </c>
      <c r="C72" s="153"/>
      <c r="D72" s="153">
        <v>846</v>
      </c>
      <c r="E72" s="154" t="s">
        <v>14</v>
      </c>
      <c r="F72" s="155">
        <v>171222469</v>
      </c>
      <c r="G72" s="155">
        <v>11405985</v>
      </c>
      <c r="H72" s="155">
        <v>166910497</v>
      </c>
      <c r="I72" s="155">
        <v>11405985</v>
      </c>
      <c r="J72" s="156">
        <f t="shared" si="0"/>
        <v>4311972</v>
      </c>
      <c r="K72" s="157">
        <f t="shared" si="1"/>
        <v>2.5183447156108933E-2</v>
      </c>
    </row>
    <row r="73" spans="1:11" hidden="1" x14ac:dyDescent="0.3">
      <c r="A73" s="144">
        <v>44</v>
      </c>
      <c r="B73" s="153">
        <v>873</v>
      </c>
      <c r="C73" s="153"/>
      <c r="D73" s="153">
        <v>873</v>
      </c>
      <c r="E73" s="154" t="s">
        <v>46</v>
      </c>
      <c r="F73" s="155">
        <v>227302304</v>
      </c>
      <c r="G73" s="155">
        <v>8584646</v>
      </c>
      <c r="H73" s="155">
        <v>223488227</v>
      </c>
      <c r="I73" s="155">
        <v>8584646</v>
      </c>
      <c r="J73" s="156">
        <f t="shared" si="0"/>
        <v>3814077</v>
      </c>
      <c r="K73" s="157">
        <f t="shared" si="1"/>
        <v>1.6779755122939714E-2</v>
      </c>
    </row>
    <row r="74" spans="1:11" hidden="1" x14ac:dyDescent="0.3">
      <c r="A74" s="144">
        <v>45</v>
      </c>
      <c r="B74" s="153">
        <v>882</v>
      </c>
      <c r="C74" s="153"/>
      <c r="D74" s="153">
        <v>882</v>
      </c>
      <c r="E74" s="154" t="s">
        <v>167</v>
      </c>
      <c r="F74" s="155">
        <v>796820655</v>
      </c>
      <c r="G74" s="155">
        <v>45124204</v>
      </c>
      <c r="H74" s="155">
        <v>740165407</v>
      </c>
      <c r="I74" s="155">
        <v>45124204</v>
      </c>
      <c r="J74" s="156">
        <f t="shared" si="0"/>
        <v>56655248</v>
      </c>
      <c r="K74" s="157">
        <f t="shared" si="1"/>
        <v>7.1101630767841983E-2</v>
      </c>
    </row>
    <row r="75" spans="1:11" hidden="1" x14ac:dyDescent="0.3">
      <c r="A75" s="144">
        <v>46</v>
      </c>
      <c r="B75" s="153">
        <v>914</v>
      </c>
      <c r="C75" s="153"/>
      <c r="D75" s="153">
        <v>914</v>
      </c>
      <c r="E75" s="154" t="s">
        <v>168</v>
      </c>
      <c r="F75" s="155">
        <v>71381403</v>
      </c>
      <c r="G75" s="155">
        <v>0</v>
      </c>
      <c r="H75" s="155">
        <v>66824564</v>
      </c>
      <c r="I75" s="155">
        <v>0</v>
      </c>
      <c r="J75" s="156">
        <f t="shared" si="0"/>
        <v>4556839</v>
      </c>
      <c r="K75" s="157">
        <f t="shared" si="1"/>
        <v>6.3837901869202546E-2</v>
      </c>
    </row>
    <row r="76" spans="1:11" hidden="1" x14ac:dyDescent="0.3">
      <c r="A76" s="144">
        <v>47</v>
      </c>
      <c r="B76" s="153">
        <v>916</v>
      </c>
      <c r="C76" s="153"/>
      <c r="D76" s="153">
        <v>916</v>
      </c>
      <c r="E76" s="154" t="s">
        <v>169</v>
      </c>
      <c r="F76" s="155">
        <v>108387540</v>
      </c>
      <c r="G76" s="155">
        <v>209263</v>
      </c>
      <c r="H76" s="155">
        <v>105003211</v>
      </c>
      <c r="I76" s="155">
        <v>209263</v>
      </c>
      <c r="J76" s="156">
        <f t="shared" si="0"/>
        <v>3384329</v>
      </c>
      <c r="K76" s="157">
        <f t="shared" si="1"/>
        <v>3.1224336302862858E-2</v>
      </c>
    </row>
    <row r="77" spans="1:11" hidden="1" x14ac:dyDescent="0.3">
      <c r="A77" s="144">
        <v>48</v>
      </c>
      <c r="B77" s="153">
        <v>918</v>
      </c>
      <c r="C77" s="153"/>
      <c r="D77" s="153">
        <v>918</v>
      </c>
      <c r="E77" s="154" t="s">
        <v>170</v>
      </c>
      <c r="F77" s="155">
        <v>132995232</v>
      </c>
      <c r="G77" s="155">
        <v>0</v>
      </c>
      <c r="H77" s="155">
        <v>126668101</v>
      </c>
      <c r="I77" s="155">
        <v>0</v>
      </c>
      <c r="J77" s="156">
        <f t="shared" si="0"/>
        <v>6327131</v>
      </c>
      <c r="K77" s="157">
        <f t="shared" si="1"/>
        <v>4.7574119048117453E-2</v>
      </c>
    </row>
    <row r="78" spans="1:11" hidden="1" x14ac:dyDescent="0.3">
      <c r="A78" s="144">
        <v>49</v>
      </c>
      <c r="B78" s="153">
        <v>936</v>
      </c>
      <c r="C78" s="153"/>
      <c r="D78" s="153">
        <v>936</v>
      </c>
      <c r="E78" s="154" t="s">
        <v>171</v>
      </c>
      <c r="F78" s="155">
        <v>251940968</v>
      </c>
      <c r="G78" s="155">
        <v>369250</v>
      </c>
      <c r="H78" s="155">
        <v>217780606</v>
      </c>
      <c r="I78" s="155">
        <v>369250</v>
      </c>
      <c r="J78" s="156">
        <f t="shared" si="0"/>
        <v>34160362</v>
      </c>
      <c r="K78" s="157">
        <f t="shared" si="1"/>
        <v>0.13558875426722977</v>
      </c>
    </row>
    <row r="79" spans="1:11" hidden="1" x14ac:dyDescent="0.3">
      <c r="A79" s="144">
        <v>50</v>
      </c>
      <c r="B79" s="153">
        <v>977</v>
      </c>
      <c r="C79" s="153"/>
      <c r="D79" s="153">
        <v>977</v>
      </c>
      <c r="E79" s="154" t="s">
        <v>172</v>
      </c>
      <c r="F79" s="155">
        <v>107490100</v>
      </c>
      <c r="G79" s="155">
        <v>0</v>
      </c>
      <c r="H79" s="155">
        <v>103405920</v>
      </c>
      <c r="I79" s="155">
        <v>0</v>
      </c>
      <c r="J79" s="156">
        <f t="shared" si="0"/>
        <v>4084180</v>
      </c>
      <c r="K79" s="157">
        <f t="shared" si="1"/>
        <v>3.7995871247677691E-2</v>
      </c>
    </row>
    <row r="80" spans="1:11" hidden="1" x14ac:dyDescent="0.3">
      <c r="A80" s="144">
        <v>51</v>
      </c>
      <c r="B80" s="153">
        <v>981</v>
      </c>
      <c r="C80" s="153"/>
      <c r="D80" s="153">
        <v>981</v>
      </c>
      <c r="E80" s="154" t="s">
        <v>173</v>
      </c>
      <c r="F80" s="155">
        <v>231500761</v>
      </c>
      <c r="G80" s="155">
        <v>0</v>
      </c>
      <c r="H80" s="155">
        <v>226689892</v>
      </c>
      <c r="I80" s="155">
        <v>0</v>
      </c>
      <c r="J80" s="156">
        <f t="shared" si="0"/>
        <v>4810869</v>
      </c>
      <c r="K80" s="157">
        <f t="shared" si="1"/>
        <v>2.0781223263451821E-2</v>
      </c>
    </row>
    <row r="81" spans="1:11" hidden="1" x14ac:dyDescent="0.3">
      <c r="A81" s="144">
        <v>52</v>
      </c>
      <c r="B81" s="153">
        <v>999</v>
      </c>
      <c r="C81" s="153"/>
      <c r="D81" s="153">
        <v>999</v>
      </c>
      <c r="E81" s="154" t="s">
        <v>174</v>
      </c>
      <c r="F81" s="155">
        <v>594588333</v>
      </c>
      <c r="G81" s="155">
        <v>33325705</v>
      </c>
      <c r="H81" s="155">
        <v>578278238</v>
      </c>
      <c r="I81" s="155">
        <v>33325705</v>
      </c>
      <c r="J81" s="156">
        <f t="shared" si="0"/>
        <v>16310095</v>
      </c>
      <c r="K81" s="157">
        <f t="shared" si="1"/>
        <v>2.7430903189282728E-2</v>
      </c>
    </row>
    <row r="82" spans="1:11" hidden="1" x14ac:dyDescent="0.3">
      <c r="A82" s="144">
        <v>53</v>
      </c>
      <c r="B82" s="153">
        <v>1044</v>
      </c>
      <c r="C82" s="153"/>
      <c r="D82" s="153">
        <v>1044</v>
      </c>
      <c r="E82" s="154" t="s">
        <v>175</v>
      </c>
      <c r="F82" s="155">
        <v>1271227864</v>
      </c>
      <c r="G82" s="155">
        <v>210097130</v>
      </c>
      <c r="H82" s="155">
        <v>1262488222</v>
      </c>
      <c r="I82" s="155">
        <v>210097130</v>
      </c>
      <c r="J82" s="156">
        <f t="shared" si="0"/>
        <v>8739642</v>
      </c>
      <c r="K82" s="157">
        <f t="shared" si="1"/>
        <v>6.8749610101372042E-3</v>
      </c>
    </row>
    <row r="83" spans="1:11" hidden="1" x14ac:dyDescent="0.3">
      <c r="A83" s="144">
        <v>54</v>
      </c>
      <c r="B83" s="153">
        <v>1053</v>
      </c>
      <c r="C83" s="153"/>
      <c r="D83" s="153">
        <v>1053</v>
      </c>
      <c r="E83" s="154" t="s">
        <v>176</v>
      </c>
      <c r="F83" s="155">
        <v>4379304353</v>
      </c>
      <c r="G83" s="155">
        <v>228800909</v>
      </c>
      <c r="H83" s="155">
        <v>4129327645</v>
      </c>
      <c r="I83" s="155">
        <v>228800909</v>
      </c>
      <c r="J83" s="156">
        <f t="shared" si="0"/>
        <v>249976708</v>
      </c>
      <c r="K83" s="157">
        <f t="shared" si="1"/>
        <v>5.7081373627013585E-2</v>
      </c>
    </row>
    <row r="84" spans="1:11" hidden="1" x14ac:dyDescent="0.3">
      <c r="A84" s="144">
        <v>55</v>
      </c>
      <c r="B84" s="153">
        <v>1062</v>
      </c>
      <c r="C84" s="153"/>
      <c r="D84" s="153">
        <v>1062</v>
      </c>
      <c r="E84" s="154" t="s">
        <v>15</v>
      </c>
      <c r="F84" s="155">
        <v>200230976</v>
      </c>
      <c r="G84" s="155">
        <v>9795083</v>
      </c>
      <c r="H84" s="155">
        <v>196855040</v>
      </c>
      <c r="I84" s="155">
        <v>9795083</v>
      </c>
      <c r="J84" s="156">
        <f t="shared" si="0"/>
        <v>3375936</v>
      </c>
      <c r="K84" s="157">
        <f t="shared" si="1"/>
        <v>1.6860208482427815E-2</v>
      </c>
    </row>
    <row r="85" spans="1:11" hidden="1" x14ac:dyDescent="0.3">
      <c r="A85" s="144">
        <v>56</v>
      </c>
      <c r="B85" s="153">
        <v>1071</v>
      </c>
      <c r="C85" s="153"/>
      <c r="D85" s="153">
        <v>1071</v>
      </c>
      <c r="E85" s="154" t="s">
        <v>177</v>
      </c>
      <c r="F85" s="155">
        <v>213897287</v>
      </c>
      <c r="G85" s="155">
        <v>7506115</v>
      </c>
      <c r="H85" s="155">
        <v>194939393</v>
      </c>
      <c r="I85" s="155">
        <v>7506115</v>
      </c>
      <c r="J85" s="156">
        <f t="shared" si="0"/>
        <v>18957894</v>
      </c>
      <c r="K85" s="157">
        <f t="shared" si="1"/>
        <v>8.863082961870386E-2</v>
      </c>
    </row>
    <row r="86" spans="1:11" hidden="1" x14ac:dyDescent="0.3">
      <c r="A86" s="144">
        <v>57</v>
      </c>
      <c r="B86" s="153">
        <v>1079</v>
      </c>
      <c r="C86" s="153"/>
      <c r="D86" s="153">
        <v>1079</v>
      </c>
      <c r="E86" s="154" t="s">
        <v>178</v>
      </c>
      <c r="F86" s="155">
        <v>175411399</v>
      </c>
      <c r="G86" s="155">
        <v>11455043</v>
      </c>
      <c r="H86" s="155">
        <v>167029235</v>
      </c>
      <c r="I86" s="155">
        <v>11455043</v>
      </c>
      <c r="J86" s="156">
        <f t="shared" si="0"/>
        <v>8382164</v>
      </c>
      <c r="K86" s="157">
        <f t="shared" si="1"/>
        <v>4.7785742818230413E-2</v>
      </c>
    </row>
    <row r="87" spans="1:11" hidden="1" x14ac:dyDescent="0.3">
      <c r="A87" s="144">
        <v>58</v>
      </c>
      <c r="B87" s="153">
        <v>1080</v>
      </c>
      <c r="C87" s="153"/>
      <c r="D87" s="153">
        <v>1080</v>
      </c>
      <c r="E87" s="154" t="s">
        <v>179</v>
      </c>
      <c r="F87" s="155">
        <v>143218771</v>
      </c>
      <c r="G87" s="155">
        <v>4724743</v>
      </c>
      <c r="H87" s="155">
        <v>139251537</v>
      </c>
      <c r="I87" s="155">
        <v>4724743</v>
      </c>
      <c r="J87" s="156">
        <f t="shared" si="0"/>
        <v>3967234</v>
      </c>
      <c r="K87" s="157">
        <f t="shared" si="1"/>
        <v>2.7700516994381974E-2</v>
      </c>
    </row>
    <row r="88" spans="1:11" hidden="1" x14ac:dyDescent="0.3">
      <c r="A88" s="144">
        <v>59</v>
      </c>
      <c r="B88" s="153">
        <v>1082</v>
      </c>
      <c r="C88" s="153"/>
      <c r="D88" s="153">
        <v>1082</v>
      </c>
      <c r="E88" s="154" t="s">
        <v>180</v>
      </c>
      <c r="F88" s="155">
        <v>359560344</v>
      </c>
      <c r="G88" s="155">
        <v>41915905</v>
      </c>
      <c r="H88" s="155">
        <v>347527021</v>
      </c>
      <c r="I88" s="155">
        <v>41915905</v>
      </c>
      <c r="J88" s="156">
        <f t="shared" si="0"/>
        <v>12033323</v>
      </c>
      <c r="K88" s="157">
        <f t="shared" si="1"/>
        <v>3.3466769071730559E-2</v>
      </c>
    </row>
    <row r="89" spans="1:11" hidden="1" x14ac:dyDescent="0.3">
      <c r="A89" s="144">
        <v>60</v>
      </c>
      <c r="B89" s="153">
        <v>1089</v>
      </c>
      <c r="C89" s="153"/>
      <c r="D89" s="153">
        <v>1089</v>
      </c>
      <c r="E89" s="154" t="s">
        <v>181</v>
      </c>
      <c r="F89" s="155">
        <v>86442125</v>
      </c>
      <c r="G89" s="155">
        <v>12439502</v>
      </c>
      <c r="H89" s="155">
        <v>84010878</v>
      </c>
      <c r="I89" s="155">
        <v>12439502</v>
      </c>
      <c r="J89" s="156">
        <f t="shared" si="0"/>
        <v>2431247</v>
      </c>
      <c r="K89" s="157">
        <f t="shared" si="1"/>
        <v>2.8125719954246845E-2</v>
      </c>
    </row>
    <row r="90" spans="1:11" hidden="1" x14ac:dyDescent="0.3">
      <c r="A90" s="144">
        <v>61</v>
      </c>
      <c r="B90" s="153">
        <v>1093</v>
      </c>
      <c r="C90" s="153"/>
      <c r="D90" s="153">
        <v>1093</v>
      </c>
      <c r="E90" s="154" t="s">
        <v>182</v>
      </c>
      <c r="F90" s="155">
        <v>114823584</v>
      </c>
      <c r="G90" s="155">
        <v>293693</v>
      </c>
      <c r="H90" s="155">
        <v>108767390</v>
      </c>
      <c r="I90" s="155">
        <v>293693</v>
      </c>
      <c r="J90" s="156">
        <f t="shared" si="0"/>
        <v>6056194</v>
      </c>
      <c r="K90" s="157">
        <f t="shared" si="1"/>
        <v>5.2743467753105497E-2</v>
      </c>
    </row>
    <row r="91" spans="1:11" hidden="1" x14ac:dyDescent="0.3">
      <c r="A91" s="144">
        <v>62</v>
      </c>
      <c r="B91" s="153">
        <v>1095</v>
      </c>
      <c r="C91" s="153"/>
      <c r="D91" s="153">
        <v>1095</v>
      </c>
      <c r="E91" s="154" t="s">
        <v>183</v>
      </c>
      <c r="F91" s="155">
        <v>176987692</v>
      </c>
      <c r="G91" s="155">
        <v>4056557</v>
      </c>
      <c r="H91" s="155">
        <v>175905503</v>
      </c>
      <c r="I91" s="155">
        <v>4056557</v>
      </c>
      <c r="J91" s="156">
        <f t="shared" si="0"/>
        <v>1082189</v>
      </c>
      <c r="K91" s="157">
        <f t="shared" si="1"/>
        <v>6.1144873283052927E-3</v>
      </c>
    </row>
    <row r="92" spans="1:11" hidden="1" x14ac:dyDescent="0.3">
      <c r="A92" s="144">
        <v>63</v>
      </c>
      <c r="B92" s="153">
        <v>1107</v>
      </c>
      <c r="C92" s="153"/>
      <c r="D92" s="153">
        <v>1107</v>
      </c>
      <c r="E92" s="154" t="s">
        <v>184</v>
      </c>
      <c r="F92" s="155">
        <v>246676279</v>
      </c>
      <c r="G92" s="155">
        <v>0</v>
      </c>
      <c r="H92" s="155">
        <v>236841596</v>
      </c>
      <c r="I92" s="155">
        <v>0</v>
      </c>
      <c r="J92" s="156">
        <f t="shared" si="0"/>
        <v>9834683</v>
      </c>
      <c r="K92" s="157">
        <f t="shared" si="1"/>
        <v>3.9868782843120475E-2</v>
      </c>
    </row>
    <row r="93" spans="1:11" hidden="1" x14ac:dyDescent="0.3">
      <c r="A93" s="144">
        <v>64</v>
      </c>
      <c r="B93" s="153">
        <v>1116</v>
      </c>
      <c r="C93" s="153"/>
      <c r="D93" s="153">
        <v>1116</v>
      </c>
      <c r="E93" s="154" t="s">
        <v>185</v>
      </c>
      <c r="F93" s="155">
        <v>397009579</v>
      </c>
      <c r="G93" s="155">
        <v>41788600</v>
      </c>
      <c r="H93" s="155">
        <v>364986491</v>
      </c>
      <c r="I93" s="155">
        <v>41788600</v>
      </c>
      <c r="J93" s="156">
        <f t="shared" si="0"/>
        <v>32023088</v>
      </c>
      <c r="K93" s="157">
        <f t="shared" si="1"/>
        <v>8.0660743956507908E-2</v>
      </c>
    </row>
    <row r="94" spans="1:11" hidden="1" x14ac:dyDescent="0.3">
      <c r="A94" s="144">
        <v>65</v>
      </c>
      <c r="B94" s="153">
        <v>1134</v>
      </c>
      <c r="C94" s="153"/>
      <c r="D94" s="153">
        <v>1134</v>
      </c>
      <c r="E94" s="154" t="s">
        <v>186</v>
      </c>
      <c r="F94" s="155">
        <v>106525671</v>
      </c>
      <c r="G94" s="155">
        <v>0</v>
      </c>
      <c r="H94" s="155">
        <v>103013324</v>
      </c>
      <c r="I94" s="155">
        <v>0</v>
      </c>
      <c r="J94" s="156">
        <f t="shared" si="0"/>
        <v>3512347</v>
      </c>
      <c r="K94" s="157">
        <f t="shared" si="1"/>
        <v>3.2971836431802432E-2</v>
      </c>
    </row>
    <row r="95" spans="1:11" hidden="1" x14ac:dyDescent="0.3">
      <c r="A95" s="144">
        <v>66</v>
      </c>
      <c r="B95" s="153">
        <v>1152</v>
      </c>
      <c r="C95" s="153"/>
      <c r="D95" s="153">
        <v>1152</v>
      </c>
      <c r="E95" s="154" t="s">
        <v>187</v>
      </c>
      <c r="F95" s="155">
        <v>206773711</v>
      </c>
      <c r="G95" s="155">
        <v>8324142</v>
      </c>
      <c r="H95" s="155">
        <v>200594637</v>
      </c>
      <c r="I95" s="155">
        <v>8324142</v>
      </c>
      <c r="J95" s="156">
        <f t="shared" si="0"/>
        <v>6179074</v>
      </c>
      <c r="K95" s="157">
        <f t="shared" si="1"/>
        <v>2.9883266930388456E-2</v>
      </c>
    </row>
    <row r="96" spans="1:11" hidden="1" x14ac:dyDescent="0.3">
      <c r="A96" s="144">
        <v>67</v>
      </c>
      <c r="B96" s="153">
        <v>1197</v>
      </c>
      <c r="C96" s="153"/>
      <c r="D96" s="153">
        <v>1197</v>
      </c>
      <c r="E96" s="154" t="s">
        <v>188</v>
      </c>
      <c r="F96" s="155">
        <v>212444253</v>
      </c>
      <c r="G96" s="155">
        <v>7320868</v>
      </c>
      <c r="H96" s="155">
        <v>201062325</v>
      </c>
      <c r="I96" s="155">
        <v>7320868</v>
      </c>
      <c r="J96" s="156">
        <f t="shared" ref="J96:J159" si="2">F96-H96</f>
        <v>11381928</v>
      </c>
      <c r="K96" s="157">
        <f t="shared" ref="K96:K159" si="3">J96/F96</f>
        <v>5.3576069200610477E-2</v>
      </c>
    </row>
    <row r="97" spans="1:11" hidden="1" x14ac:dyDescent="0.3">
      <c r="A97" s="144">
        <v>68</v>
      </c>
      <c r="B97" s="153">
        <v>1206</v>
      </c>
      <c r="C97" s="153"/>
      <c r="D97" s="153">
        <v>1206</v>
      </c>
      <c r="E97" s="154" t="s">
        <v>17</v>
      </c>
      <c r="F97" s="155">
        <v>269080985</v>
      </c>
      <c r="G97" s="155">
        <v>18537932</v>
      </c>
      <c r="H97" s="155">
        <v>262701964</v>
      </c>
      <c r="I97" s="155">
        <v>18537932</v>
      </c>
      <c r="J97" s="156">
        <f t="shared" si="2"/>
        <v>6379021</v>
      </c>
      <c r="K97" s="157">
        <f t="shared" si="3"/>
        <v>2.3706695588318883E-2</v>
      </c>
    </row>
    <row r="98" spans="1:11" hidden="1" x14ac:dyDescent="0.3">
      <c r="A98" s="144">
        <v>69</v>
      </c>
      <c r="B98" s="153">
        <v>1211</v>
      </c>
      <c r="C98" s="153"/>
      <c r="D98" s="153">
        <v>1211</v>
      </c>
      <c r="E98" s="154" t="s">
        <v>189</v>
      </c>
      <c r="F98" s="155">
        <v>257856460</v>
      </c>
      <c r="G98" s="155">
        <v>26424163</v>
      </c>
      <c r="H98" s="155">
        <v>251143384</v>
      </c>
      <c r="I98" s="155">
        <v>26424163</v>
      </c>
      <c r="J98" s="156">
        <f t="shared" si="2"/>
        <v>6713076</v>
      </c>
      <c r="K98" s="157">
        <f t="shared" si="3"/>
        <v>2.6034158694337152E-2</v>
      </c>
    </row>
    <row r="99" spans="1:11" hidden="1" x14ac:dyDescent="0.3">
      <c r="A99" s="144">
        <v>70</v>
      </c>
      <c r="B99" s="153">
        <v>1215</v>
      </c>
      <c r="C99" s="153"/>
      <c r="D99" s="153">
        <v>1215</v>
      </c>
      <c r="E99" s="154" t="s">
        <v>190</v>
      </c>
      <c r="F99" s="155">
        <v>72580784</v>
      </c>
      <c r="G99" s="155">
        <v>0</v>
      </c>
      <c r="H99" s="155">
        <v>70308436</v>
      </c>
      <c r="I99" s="155">
        <v>0</v>
      </c>
      <c r="J99" s="156">
        <f t="shared" si="2"/>
        <v>2272348</v>
      </c>
      <c r="K99" s="157">
        <f t="shared" si="3"/>
        <v>3.1307845889347242E-2</v>
      </c>
    </row>
    <row r="100" spans="1:11" hidden="1" x14ac:dyDescent="0.3">
      <c r="A100" s="144">
        <v>71</v>
      </c>
      <c r="B100" s="153">
        <v>1218</v>
      </c>
      <c r="C100" s="153"/>
      <c r="D100" s="153">
        <v>1218</v>
      </c>
      <c r="E100" s="154" t="s">
        <v>18</v>
      </c>
      <c r="F100" s="155">
        <v>178447100</v>
      </c>
      <c r="G100" s="155">
        <v>0</v>
      </c>
      <c r="H100" s="155">
        <v>170518807</v>
      </c>
      <c r="I100" s="155">
        <v>0</v>
      </c>
      <c r="J100" s="156">
        <f t="shared" si="2"/>
        <v>7928293</v>
      </c>
      <c r="K100" s="157">
        <f t="shared" si="3"/>
        <v>4.4429374307567902E-2</v>
      </c>
    </row>
    <row r="101" spans="1:11" hidden="1" x14ac:dyDescent="0.3">
      <c r="A101" s="144">
        <v>72</v>
      </c>
      <c r="B101" s="153">
        <v>1221</v>
      </c>
      <c r="C101" s="153"/>
      <c r="D101" s="153">
        <v>1221</v>
      </c>
      <c r="E101" s="154" t="s">
        <v>191</v>
      </c>
      <c r="F101" s="155">
        <v>470893550</v>
      </c>
      <c r="G101" s="155">
        <v>292080245</v>
      </c>
      <c r="H101" s="155">
        <v>453404049</v>
      </c>
      <c r="I101" s="155">
        <v>292080245</v>
      </c>
      <c r="J101" s="156">
        <f t="shared" si="2"/>
        <v>17489501</v>
      </c>
      <c r="K101" s="157">
        <f t="shared" si="3"/>
        <v>3.7141092716177576E-2</v>
      </c>
    </row>
    <row r="102" spans="1:11" hidden="1" x14ac:dyDescent="0.3">
      <c r="A102" s="144">
        <v>73</v>
      </c>
      <c r="B102" s="153">
        <v>1224</v>
      </c>
      <c r="C102" s="153"/>
      <c r="D102" s="153">
        <v>1224</v>
      </c>
      <c r="E102" s="154" t="s">
        <v>192</v>
      </c>
      <c r="F102" s="155">
        <v>38530704</v>
      </c>
      <c r="G102" s="155">
        <v>0</v>
      </c>
      <c r="H102" s="155">
        <v>37587713</v>
      </c>
      <c r="I102" s="155">
        <v>0</v>
      </c>
      <c r="J102" s="156">
        <f t="shared" si="2"/>
        <v>942991</v>
      </c>
      <c r="K102" s="157">
        <f t="shared" si="3"/>
        <v>2.4473754748939962E-2</v>
      </c>
    </row>
    <row r="103" spans="1:11" hidden="1" x14ac:dyDescent="0.3">
      <c r="A103" s="144">
        <v>74</v>
      </c>
      <c r="B103" s="153">
        <v>1233</v>
      </c>
      <c r="C103" s="153"/>
      <c r="D103" s="153">
        <v>1233</v>
      </c>
      <c r="E103" s="154" t="s">
        <v>193</v>
      </c>
      <c r="F103" s="155">
        <v>488482019</v>
      </c>
      <c r="G103" s="155">
        <v>64497314</v>
      </c>
      <c r="H103" s="155">
        <v>453766678</v>
      </c>
      <c r="I103" s="155">
        <v>64497314</v>
      </c>
      <c r="J103" s="156">
        <f t="shared" si="2"/>
        <v>34715341</v>
      </c>
      <c r="K103" s="157">
        <f t="shared" si="3"/>
        <v>7.1067797072792566E-2</v>
      </c>
    </row>
    <row r="104" spans="1:11" hidden="1" x14ac:dyDescent="0.3">
      <c r="A104" s="144">
        <v>75</v>
      </c>
      <c r="B104" s="153">
        <v>1278</v>
      </c>
      <c r="C104" s="153"/>
      <c r="D104" s="153">
        <v>1278</v>
      </c>
      <c r="E104" s="154" t="s">
        <v>194</v>
      </c>
      <c r="F104" s="155">
        <v>757607157</v>
      </c>
      <c r="G104" s="155">
        <v>51452983</v>
      </c>
      <c r="H104" s="155">
        <v>737795405</v>
      </c>
      <c r="I104" s="155">
        <v>51452983</v>
      </c>
      <c r="J104" s="156">
        <f t="shared" si="2"/>
        <v>19811752</v>
      </c>
      <c r="K104" s="157">
        <f t="shared" si="3"/>
        <v>2.6150428776902379E-2</v>
      </c>
    </row>
    <row r="105" spans="1:11" hidden="1" x14ac:dyDescent="0.3">
      <c r="A105" s="144">
        <v>76</v>
      </c>
      <c r="B105" s="153">
        <v>1332</v>
      </c>
      <c r="C105" s="153"/>
      <c r="D105" s="153">
        <v>1332</v>
      </c>
      <c r="E105" s="154" t="s">
        <v>195</v>
      </c>
      <c r="F105" s="155">
        <v>141687708</v>
      </c>
      <c r="G105" s="155">
        <v>9495014</v>
      </c>
      <c r="H105" s="155">
        <v>134017563</v>
      </c>
      <c r="I105" s="155">
        <v>9495014</v>
      </c>
      <c r="J105" s="156">
        <f t="shared" si="2"/>
        <v>7670145</v>
      </c>
      <c r="K105" s="157">
        <f t="shared" si="3"/>
        <v>5.4134159612490872E-2</v>
      </c>
    </row>
    <row r="106" spans="1:11" hidden="1" x14ac:dyDescent="0.3">
      <c r="A106" s="144">
        <v>77</v>
      </c>
      <c r="B106" s="153">
        <v>1337</v>
      </c>
      <c r="C106" s="153"/>
      <c r="D106" s="153">
        <v>1337</v>
      </c>
      <c r="E106" s="154" t="s">
        <v>196</v>
      </c>
      <c r="F106" s="155">
        <v>1247123062</v>
      </c>
      <c r="G106" s="155">
        <v>224620787</v>
      </c>
      <c r="H106" s="155">
        <v>1113046338</v>
      </c>
      <c r="I106" s="155">
        <v>224620787</v>
      </c>
      <c r="J106" s="156">
        <f t="shared" si="2"/>
        <v>134076724</v>
      </c>
      <c r="K106" s="157">
        <f t="shared" si="3"/>
        <v>0.1075088161588339</v>
      </c>
    </row>
    <row r="107" spans="1:11" hidden="1" x14ac:dyDescent="0.3">
      <c r="A107" s="144">
        <v>78</v>
      </c>
      <c r="B107" s="153">
        <v>1350</v>
      </c>
      <c r="C107" s="153"/>
      <c r="D107" s="153">
        <v>1350</v>
      </c>
      <c r="E107" s="154" t="s">
        <v>21</v>
      </c>
      <c r="F107" s="155">
        <v>114154222</v>
      </c>
      <c r="G107" s="155">
        <v>4111026</v>
      </c>
      <c r="H107" s="155">
        <v>109933418</v>
      </c>
      <c r="I107" s="155">
        <v>4111026</v>
      </c>
      <c r="J107" s="156">
        <f t="shared" si="2"/>
        <v>4220804</v>
      </c>
      <c r="K107" s="157">
        <f t="shared" si="3"/>
        <v>3.6974576376158912E-2</v>
      </c>
    </row>
    <row r="108" spans="1:11" hidden="1" x14ac:dyDescent="0.3">
      <c r="A108" s="144">
        <v>79</v>
      </c>
      <c r="B108" s="153">
        <v>1359</v>
      </c>
      <c r="C108" s="153"/>
      <c r="D108" s="153">
        <v>1359</v>
      </c>
      <c r="E108" s="154" t="s">
        <v>197</v>
      </c>
      <c r="F108" s="155">
        <v>154387166</v>
      </c>
      <c r="G108" s="155">
        <v>7670091</v>
      </c>
      <c r="H108" s="155">
        <v>149716255</v>
      </c>
      <c r="I108" s="155">
        <v>7670091</v>
      </c>
      <c r="J108" s="156">
        <f t="shared" si="2"/>
        <v>4670911</v>
      </c>
      <c r="K108" s="157">
        <f t="shared" si="3"/>
        <v>3.0254529058458136E-2</v>
      </c>
    </row>
    <row r="109" spans="1:11" hidden="1" x14ac:dyDescent="0.3">
      <c r="A109" s="144">
        <v>80</v>
      </c>
      <c r="B109" s="153">
        <v>1368</v>
      </c>
      <c r="C109" s="153"/>
      <c r="D109" s="153">
        <v>1368</v>
      </c>
      <c r="E109" s="154" t="s">
        <v>198</v>
      </c>
      <c r="F109" s="155">
        <v>236321129</v>
      </c>
      <c r="G109" s="155">
        <v>1398208</v>
      </c>
      <c r="H109" s="155">
        <v>230982494</v>
      </c>
      <c r="I109" s="155">
        <v>1398208</v>
      </c>
      <c r="J109" s="156">
        <f t="shared" si="2"/>
        <v>5338635</v>
      </c>
      <c r="K109" s="157">
        <f t="shared" si="3"/>
        <v>2.2590595358910968E-2</v>
      </c>
    </row>
    <row r="110" spans="1:11" hidden="1" x14ac:dyDescent="0.3">
      <c r="A110" s="144">
        <v>81</v>
      </c>
      <c r="B110" s="153">
        <v>1413</v>
      </c>
      <c r="C110" s="153"/>
      <c r="D110" s="153">
        <v>1413</v>
      </c>
      <c r="E110" s="154" t="s">
        <v>199</v>
      </c>
      <c r="F110" s="155">
        <v>132790198</v>
      </c>
      <c r="G110" s="155">
        <v>23052666</v>
      </c>
      <c r="H110" s="155">
        <v>130669961</v>
      </c>
      <c r="I110" s="155">
        <v>23052666</v>
      </c>
      <c r="J110" s="156">
        <f t="shared" si="2"/>
        <v>2120237</v>
      </c>
      <c r="K110" s="157">
        <f t="shared" si="3"/>
        <v>1.5966818574967408E-2</v>
      </c>
    </row>
    <row r="111" spans="1:11" hidden="1" x14ac:dyDescent="0.3">
      <c r="A111" s="144">
        <v>82</v>
      </c>
      <c r="B111" s="153">
        <v>1431</v>
      </c>
      <c r="C111" s="153"/>
      <c r="D111" s="153">
        <v>1431</v>
      </c>
      <c r="E111" s="154" t="s">
        <v>200</v>
      </c>
      <c r="F111" s="155">
        <v>149813756</v>
      </c>
      <c r="G111" s="155">
        <v>17788813</v>
      </c>
      <c r="H111" s="155">
        <v>141634204</v>
      </c>
      <c r="I111" s="155">
        <v>17788813</v>
      </c>
      <c r="J111" s="156">
        <f t="shared" si="2"/>
        <v>8179552</v>
      </c>
      <c r="K111" s="157">
        <f t="shared" si="3"/>
        <v>5.4598137169726925E-2</v>
      </c>
    </row>
    <row r="112" spans="1:11" hidden="1" x14ac:dyDescent="0.3">
      <c r="A112" s="144">
        <v>83</v>
      </c>
      <c r="B112" s="153">
        <v>1449</v>
      </c>
      <c r="C112" s="153"/>
      <c r="D112" s="153">
        <v>1449</v>
      </c>
      <c r="E112" s="154" t="s">
        <v>201</v>
      </c>
      <c r="F112" s="155">
        <v>85536341</v>
      </c>
      <c r="G112" s="155">
        <v>0</v>
      </c>
      <c r="H112" s="155">
        <v>83856211</v>
      </c>
      <c r="I112" s="155">
        <v>0</v>
      </c>
      <c r="J112" s="156">
        <f t="shared" si="2"/>
        <v>1680130</v>
      </c>
      <c r="K112" s="157">
        <f t="shared" si="3"/>
        <v>1.9642294495622627E-2</v>
      </c>
    </row>
    <row r="113" spans="1:11" hidden="1" x14ac:dyDescent="0.3">
      <c r="A113" s="144">
        <v>84</v>
      </c>
      <c r="B113" s="153">
        <v>1476</v>
      </c>
      <c r="C113" s="153"/>
      <c r="D113" s="153">
        <v>1476</v>
      </c>
      <c r="E113" s="154" t="s">
        <v>202</v>
      </c>
      <c r="F113" s="155">
        <v>1833697226</v>
      </c>
      <c r="G113" s="155">
        <v>120784552</v>
      </c>
      <c r="H113" s="155">
        <v>1776897293</v>
      </c>
      <c r="I113" s="155">
        <v>120784552</v>
      </c>
      <c r="J113" s="156">
        <f t="shared" si="2"/>
        <v>56799933</v>
      </c>
      <c r="K113" s="157">
        <f t="shared" si="3"/>
        <v>3.0975633378637176E-2</v>
      </c>
    </row>
    <row r="114" spans="1:11" hidden="1" x14ac:dyDescent="0.3">
      <c r="A114" s="144">
        <v>85</v>
      </c>
      <c r="B114" s="153">
        <v>1503</v>
      </c>
      <c r="C114" s="153"/>
      <c r="D114" s="153">
        <v>1503</v>
      </c>
      <c r="E114" s="154" t="s">
        <v>203</v>
      </c>
      <c r="F114" s="155">
        <v>284417998</v>
      </c>
      <c r="G114" s="155">
        <v>28867949</v>
      </c>
      <c r="H114" s="155">
        <v>264198708</v>
      </c>
      <c r="I114" s="155">
        <v>28867949</v>
      </c>
      <c r="J114" s="156">
        <f t="shared" si="2"/>
        <v>20219290</v>
      </c>
      <c r="K114" s="157">
        <f t="shared" si="3"/>
        <v>7.1090051059286341E-2</v>
      </c>
    </row>
    <row r="115" spans="1:11" hidden="1" x14ac:dyDescent="0.3">
      <c r="A115" s="144">
        <v>86</v>
      </c>
      <c r="B115" s="153">
        <v>1576</v>
      </c>
      <c r="C115" s="153"/>
      <c r="D115" s="153">
        <v>1576</v>
      </c>
      <c r="E115" s="154" t="s">
        <v>204</v>
      </c>
      <c r="F115" s="155">
        <v>550887628</v>
      </c>
      <c r="G115" s="155">
        <v>37050444</v>
      </c>
      <c r="H115" s="155">
        <v>530040281</v>
      </c>
      <c r="I115" s="155">
        <v>37050444</v>
      </c>
      <c r="J115" s="156">
        <f t="shared" si="2"/>
        <v>20847347</v>
      </c>
      <c r="K115" s="157">
        <f t="shared" si="3"/>
        <v>3.7843193312738548E-2</v>
      </c>
    </row>
    <row r="116" spans="1:11" hidden="1" x14ac:dyDescent="0.3">
      <c r="A116" s="144">
        <v>87</v>
      </c>
      <c r="B116" s="153">
        <v>1602</v>
      </c>
      <c r="C116" s="153"/>
      <c r="D116" s="153">
        <v>1602</v>
      </c>
      <c r="E116" s="154" t="s">
        <v>205</v>
      </c>
      <c r="F116" s="155">
        <v>95846094</v>
      </c>
      <c r="G116" s="155">
        <v>0</v>
      </c>
      <c r="H116" s="155">
        <v>94024685</v>
      </c>
      <c r="I116" s="155">
        <v>0</v>
      </c>
      <c r="J116" s="156">
        <f t="shared" si="2"/>
        <v>1821409</v>
      </c>
      <c r="K116" s="157">
        <f t="shared" si="3"/>
        <v>1.9003476552732549E-2</v>
      </c>
    </row>
    <row r="117" spans="1:11" hidden="1" x14ac:dyDescent="0.3">
      <c r="A117" s="144">
        <v>88</v>
      </c>
      <c r="B117" s="153">
        <v>1611</v>
      </c>
      <c r="C117" s="153"/>
      <c r="D117" s="153">
        <v>1611</v>
      </c>
      <c r="E117" s="154" t="s">
        <v>206</v>
      </c>
      <c r="F117" s="155">
        <v>3681487588</v>
      </c>
      <c r="G117" s="155">
        <v>108748857</v>
      </c>
      <c r="H117" s="155">
        <v>3519866960</v>
      </c>
      <c r="I117" s="155">
        <v>108748857</v>
      </c>
      <c r="J117" s="156">
        <f t="shared" si="2"/>
        <v>161620628</v>
      </c>
      <c r="K117" s="157">
        <f t="shared" si="3"/>
        <v>4.3900902593508893E-2</v>
      </c>
    </row>
    <row r="118" spans="1:11" hidden="1" x14ac:dyDescent="0.3">
      <c r="A118" s="144">
        <v>89</v>
      </c>
      <c r="B118" s="153">
        <v>1619</v>
      </c>
      <c r="C118" s="153"/>
      <c r="D118" s="153">
        <v>1619</v>
      </c>
      <c r="E118" s="154" t="s">
        <v>207</v>
      </c>
      <c r="F118" s="155">
        <v>236581507</v>
      </c>
      <c r="G118" s="155">
        <v>8113006</v>
      </c>
      <c r="H118" s="155">
        <v>233436240</v>
      </c>
      <c r="I118" s="155">
        <v>8113006</v>
      </c>
      <c r="J118" s="156">
        <f t="shared" si="2"/>
        <v>3145267</v>
      </c>
      <c r="K118" s="157">
        <f t="shared" si="3"/>
        <v>1.3294644369646356E-2</v>
      </c>
    </row>
    <row r="119" spans="1:11" hidden="1" x14ac:dyDescent="0.3">
      <c r="A119" s="144">
        <v>90</v>
      </c>
      <c r="B119" s="153">
        <v>1638</v>
      </c>
      <c r="C119" s="153"/>
      <c r="D119" s="153">
        <v>1638</v>
      </c>
      <c r="E119" s="154" t="s">
        <v>208</v>
      </c>
      <c r="F119" s="155">
        <v>420689420</v>
      </c>
      <c r="G119" s="155">
        <v>17812084</v>
      </c>
      <c r="H119" s="155">
        <v>412152616</v>
      </c>
      <c r="I119" s="155">
        <v>17812084</v>
      </c>
      <c r="J119" s="156">
        <f t="shared" si="2"/>
        <v>8536804</v>
      </c>
      <c r="K119" s="157">
        <f t="shared" si="3"/>
        <v>2.0292414294611927E-2</v>
      </c>
    </row>
    <row r="120" spans="1:11" hidden="1" x14ac:dyDescent="0.3">
      <c r="A120" s="144">
        <v>91</v>
      </c>
      <c r="B120" s="153">
        <v>1675</v>
      </c>
      <c r="C120" s="153"/>
      <c r="D120" s="153">
        <v>1675</v>
      </c>
      <c r="E120" s="154" t="s">
        <v>209</v>
      </c>
      <c r="F120" s="155">
        <v>64333489</v>
      </c>
      <c r="G120" s="155">
        <v>0</v>
      </c>
      <c r="H120" s="155">
        <v>61854199</v>
      </c>
      <c r="I120" s="155">
        <v>0</v>
      </c>
      <c r="J120" s="156">
        <f t="shared" si="2"/>
        <v>2479290</v>
      </c>
      <c r="K120" s="157">
        <f t="shared" si="3"/>
        <v>3.8538093278292433E-2</v>
      </c>
    </row>
    <row r="121" spans="1:11" hidden="1" x14ac:dyDescent="0.3">
      <c r="A121" s="144">
        <v>92</v>
      </c>
      <c r="B121" s="153">
        <v>1701</v>
      </c>
      <c r="C121" s="153"/>
      <c r="D121" s="153">
        <v>1701</v>
      </c>
      <c r="E121" s="154" t="s">
        <v>210</v>
      </c>
      <c r="F121" s="155">
        <v>263565674</v>
      </c>
      <c r="G121" s="155">
        <v>15775000</v>
      </c>
      <c r="H121" s="155">
        <v>258742876</v>
      </c>
      <c r="I121" s="155">
        <v>15775000</v>
      </c>
      <c r="J121" s="156">
        <f t="shared" si="2"/>
        <v>4822798</v>
      </c>
      <c r="K121" s="157">
        <f t="shared" si="3"/>
        <v>1.829827809823217E-2</v>
      </c>
    </row>
    <row r="122" spans="1:11" hidden="1" x14ac:dyDescent="0.3">
      <c r="A122" s="144">
        <v>93</v>
      </c>
      <c r="B122" s="153">
        <v>1719</v>
      </c>
      <c r="C122" s="153"/>
      <c r="D122" s="153">
        <v>1719</v>
      </c>
      <c r="E122" s="154" t="s">
        <v>211</v>
      </c>
      <c r="F122" s="155">
        <v>151898346</v>
      </c>
      <c r="G122" s="155">
        <v>2700000</v>
      </c>
      <c r="H122" s="155">
        <v>147769276</v>
      </c>
      <c r="I122" s="155">
        <v>2700000</v>
      </c>
      <c r="J122" s="156">
        <f t="shared" si="2"/>
        <v>4129070</v>
      </c>
      <c r="K122" s="157">
        <f t="shared" si="3"/>
        <v>2.7183113633113556E-2</v>
      </c>
    </row>
    <row r="123" spans="1:11" hidden="1" x14ac:dyDescent="0.3">
      <c r="A123" s="144">
        <v>94</v>
      </c>
      <c r="B123" s="153">
        <v>1737</v>
      </c>
      <c r="C123" s="153"/>
      <c r="D123" s="153">
        <v>1737</v>
      </c>
      <c r="E123" s="154" t="s">
        <v>212</v>
      </c>
      <c r="F123" s="155">
        <v>6065847068</v>
      </c>
      <c r="G123" s="155">
        <v>744888900</v>
      </c>
      <c r="H123" s="155">
        <v>5828853055</v>
      </c>
      <c r="I123" s="155">
        <v>744888900</v>
      </c>
      <c r="J123" s="156">
        <f t="shared" si="2"/>
        <v>236994013</v>
      </c>
      <c r="K123" s="157">
        <f t="shared" si="3"/>
        <v>3.9070225533750634E-2</v>
      </c>
    </row>
    <row r="124" spans="1:11" hidden="1" x14ac:dyDescent="0.3">
      <c r="A124" s="144">
        <v>95</v>
      </c>
      <c r="B124" s="153">
        <v>1782</v>
      </c>
      <c r="C124" s="153"/>
      <c r="D124" s="153">
        <v>1782</v>
      </c>
      <c r="E124" s="154" t="s">
        <v>213</v>
      </c>
      <c r="F124" s="155">
        <v>31591350</v>
      </c>
      <c r="G124" s="155">
        <v>0</v>
      </c>
      <c r="H124" s="155">
        <v>29891613</v>
      </c>
      <c r="I124" s="155">
        <v>0</v>
      </c>
      <c r="J124" s="156">
        <f t="shared" si="2"/>
        <v>1699737</v>
      </c>
      <c r="K124" s="157">
        <f t="shared" si="3"/>
        <v>5.3803873528671615E-2</v>
      </c>
    </row>
    <row r="125" spans="1:11" hidden="1" x14ac:dyDescent="0.3">
      <c r="A125" s="144">
        <v>96</v>
      </c>
      <c r="B125" s="153">
        <v>1791</v>
      </c>
      <c r="C125" s="153"/>
      <c r="D125" s="153">
        <v>1791</v>
      </c>
      <c r="E125" s="154" t="s">
        <v>214</v>
      </c>
      <c r="F125" s="155">
        <v>180996391</v>
      </c>
      <c r="G125" s="155">
        <v>13853267</v>
      </c>
      <c r="H125" s="155">
        <v>177419864</v>
      </c>
      <c r="I125" s="155">
        <v>13853267</v>
      </c>
      <c r="J125" s="156">
        <f t="shared" si="2"/>
        <v>3576527</v>
      </c>
      <c r="K125" s="157">
        <f t="shared" si="3"/>
        <v>1.9760211682894827E-2</v>
      </c>
    </row>
    <row r="126" spans="1:11" hidden="1" x14ac:dyDescent="0.3">
      <c r="A126" s="144">
        <v>97</v>
      </c>
      <c r="B126" s="153">
        <v>1854</v>
      </c>
      <c r="C126" s="153"/>
      <c r="D126" s="153">
        <v>1854</v>
      </c>
      <c r="E126" s="154" t="s">
        <v>215</v>
      </c>
      <c r="F126" s="155">
        <v>76615241</v>
      </c>
      <c r="G126" s="155">
        <v>0</v>
      </c>
      <c r="H126" s="155">
        <v>74455715</v>
      </c>
      <c r="I126" s="155">
        <v>0</v>
      </c>
      <c r="J126" s="156">
        <f t="shared" si="2"/>
        <v>2159526</v>
      </c>
      <c r="K126" s="157">
        <f t="shared" si="3"/>
        <v>2.818663717314418E-2</v>
      </c>
    </row>
    <row r="127" spans="1:11" hidden="1" x14ac:dyDescent="0.3">
      <c r="A127" s="144">
        <v>98</v>
      </c>
      <c r="B127" s="153">
        <v>1863</v>
      </c>
      <c r="C127" s="153"/>
      <c r="D127" s="153">
        <v>1863</v>
      </c>
      <c r="E127" s="154" t="s">
        <v>216</v>
      </c>
      <c r="F127" s="155">
        <v>2660254533</v>
      </c>
      <c r="G127" s="155">
        <v>202338990</v>
      </c>
      <c r="H127" s="155">
        <v>2569014139</v>
      </c>
      <c r="I127" s="155">
        <v>202338990</v>
      </c>
      <c r="J127" s="156">
        <f t="shared" si="2"/>
        <v>91240394</v>
      </c>
      <c r="K127" s="157">
        <f t="shared" si="3"/>
        <v>3.4297618091870007E-2</v>
      </c>
    </row>
    <row r="128" spans="1:11" hidden="1" x14ac:dyDescent="0.3">
      <c r="A128" s="144">
        <v>99</v>
      </c>
      <c r="B128" s="153">
        <v>1908</v>
      </c>
      <c r="C128" s="153"/>
      <c r="D128" s="153">
        <v>1908</v>
      </c>
      <c r="E128" s="154" t="s">
        <v>217</v>
      </c>
      <c r="F128" s="155">
        <v>119606373</v>
      </c>
      <c r="G128" s="155">
        <v>0</v>
      </c>
      <c r="H128" s="155">
        <v>110318164</v>
      </c>
      <c r="I128" s="155">
        <v>0</v>
      </c>
      <c r="J128" s="156">
        <f t="shared" si="2"/>
        <v>9288209</v>
      </c>
      <c r="K128" s="157">
        <f t="shared" si="3"/>
        <v>7.765647236874243E-2</v>
      </c>
    </row>
    <row r="129" spans="1:11" hidden="1" x14ac:dyDescent="0.3">
      <c r="A129" s="144">
        <v>100</v>
      </c>
      <c r="B129" s="153">
        <v>1917</v>
      </c>
      <c r="C129" s="153"/>
      <c r="D129" s="153">
        <v>1917</v>
      </c>
      <c r="E129" s="154" t="s">
        <v>13</v>
      </c>
      <c r="F129" s="155">
        <v>121988818</v>
      </c>
      <c r="G129" s="155">
        <v>2578222</v>
      </c>
      <c r="H129" s="155">
        <v>118792029</v>
      </c>
      <c r="I129" s="155">
        <v>2578222</v>
      </c>
      <c r="J129" s="156">
        <f t="shared" si="2"/>
        <v>3196789</v>
      </c>
      <c r="K129" s="157">
        <f t="shared" si="3"/>
        <v>2.6205590417311856E-2</v>
      </c>
    </row>
    <row r="130" spans="1:11" hidden="1" x14ac:dyDescent="0.3">
      <c r="A130" s="144">
        <v>101</v>
      </c>
      <c r="B130" s="153">
        <v>1926</v>
      </c>
      <c r="C130" s="153"/>
      <c r="D130" s="153">
        <v>1926</v>
      </c>
      <c r="E130" s="154" t="s">
        <v>218</v>
      </c>
      <c r="F130" s="155">
        <v>165382543</v>
      </c>
      <c r="G130" s="155">
        <v>20873614</v>
      </c>
      <c r="H130" s="155">
        <v>158443203</v>
      </c>
      <c r="I130" s="155">
        <v>20873614</v>
      </c>
      <c r="J130" s="156">
        <f t="shared" si="2"/>
        <v>6939340</v>
      </c>
      <c r="K130" s="157">
        <f t="shared" si="3"/>
        <v>4.1959325779625967E-2</v>
      </c>
    </row>
    <row r="131" spans="1:11" hidden="1" x14ac:dyDescent="0.3">
      <c r="A131" s="144">
        <v>102</v>
      </c>
      <c r="B131" s="153">
        <v>1935</v>
      </c>
      <c r="C131" s="153"/>
      <c r="D131" s="153">
        <v>6536</v>
      </c>
      <c r="E131" s="154" t="s">
        <v>64</v>
      </c>
      <c r="F131" s="155">
        <v>318200817</v>
      </c>
      <c r="G131" s="155">
        <v>6755785</v>
      </c>
      <c r="H131" s="155">
        <v>308070952</v>
      </c>
      <c r="I131" s="155">
        <v>6755785</v>
      </c>
      <c r="J131" s="156">
        <f t="shared" si="2"/>
        <v>10129865</v>
      </c>
      <c r="K131" s="157">
        <f t="shared" si="3"/>
        <v>3.1834817696272603E-2</v>
      </c>
    </row>
    <row r="132" spans="1:11" hidden="1" x14ac:dyDescent="0.3">
      <c r="A132" s="144">
        <v>103</v>
      </c>
      <c r="B132" s="153">
        <v>1944</v>
      </c>
      <c r="C132" s="153"/>
      <c r="D132" s="153">
        <v>1944</v>
      </c>
      <c r="E132" s="154" t="s">
        <v>219</v>
      </c>
      <c r="F132" s="155">
        <v>197546555</v>
      </c>
      <c r="G132" s="155">
        <v>1415524</v>
      </c>
      <c r="H132" s="155">
        <v>191315042</v>
      </c>
      <c r="I132" s="155">
        <v>1415524</v>
      </c>
      <c r="J132" s="156">
        <f t="shared" si="2"/>
        <v>6231513</v>
      </c>
      <c r="K132" s="157">
        <f t="shared" si="3"/>
        <v>3.1544528832709841E-2</v>
      </c>
    </row>
    <row r="133" spans="1:11" hidden="1" x14ac:dyDescent="0.3">
      <c r="A133" s="144">
        <v>104</v>
      </c>
      <c r="B133" s="153">
        <v>1953</v>
      </c>
      <c r="C133" s="153"/>
      <c r="D133" s="153">
        <v>1953</v>
      </c>
      <c r="E133" s="154" t="s">
        <v>220</v>
      </c>
      <c r="F133" s="155">
        <v>138034883</v>
      </c>
      <c r="G133" s="155">
        <v>653492</v>
      </c>
      <c r="H133" s="155">
        <v>122801454</v>
      </c>
      <c r="I133" s="155">
        <v>653492</v>
      </c>
      <c r="J133" s="156">
        <f t="shared" si="2"/>
        <v>15233429</v>
      </c>
      <c r="K133" s="157">
        <f t="shared" si="3"/>
        <v>0.1103592705620651</v>
      </c>
    </row>
    <row r="134" spans="1:11" hidden="1" x14ac:dyDescent="0.3">
      <c r="A134" s="144">
        <v>105</v>
      </c>
      <c r="B134" s="153">
        <v>1963</v>
      </c>
      <c r="C134" s="153"/>
      <c r="D134" s="153">
        <v>1963</v>
      </c>
      <c r="E134" s="154" t="s">
        <v>221</v>
      </c>
      <c r="F134" s="155">
        <v>149957493</v>
      </c>
      <c r="G134" s="155">
        <v>237447</v>
      </c>
      <c r="H134" s="155">
        <v>146486026</v>
      </c>
      <c r="I134" s="155">
        <v>237447</v>
      </c>
      <c r="J134" s="156">
        <f t="shared" si="2"/>
        <v>3471467</v>
      </c>
      <c r="K134" s="157">
        <f t="shared" si="3"/>
        <v>2.3149673487806308E-2</v>
      </c>
    </row>
    <row r="135" spans="1:11" hidden="1" x14ac:dyDescent="0.3">
      <c r="A135" s="144">
        <v>106</v>
      </c>
      <c r="B135" s="153">
        <v>1965</v>
      </c>
      <c r="C135" s="153"/>
      <c r="D135" s="153">
        <v>1965</v>
      </c>
      <c r="E135" s="154" t="s">
        <v>222</v>
      </c>
      <c r="F135" s="155">
        <v>100626201</v>
      </c>
      <c r="G135" s="155">
        <v>0</v>
      </c>
      <c r="H135" s="155">
        <v>97610883</v>
      </c>
      <c r="I135" s="155">
        <v>0</v>
      </c>
      <c r="J135" s="156">
        <f t="shared" si="2"/>
        <v>3015318</v>
      </c>
      <c r="K135" s="157">
        <f t="shared" si="3"/>
        <v>2.9965535516937581E-2</v>
      </c>
    </row>
    <row r="136" spans="1:11" hidden="1" x14ac:dyDescent="0.3">
      <c r="A136" s="144">
        <v>107</v>
      </c>
      <c r="B136" s="153">
        <v>1967</v>
      </c>
      <c r="C136" s="153"/>
      <c r="D136" s="153">
        <v>1967</v>
      </c>
      <c r="E136" s="154" t="s">
        <v>223</v>
      </c>
      <c r="F136" s="155">
        <v>110208613</v>
      </c>
      <c r="G136" s="155">
        <v>0</v>
      </c>
      <c r="H136" s="155">
        <v>106540799</v>
      </c>
      <c r="I136" s="155">
        <v>0</v>
      </c>
      <c r="J136" s="156">
        <f t="shared" si="2"/>
        <v>3667814</v>
      </c>
      <c r="K136" s="157">
        <f t="shared" si="3"/>
        <v>3.3280647493494908E-2</v>
      </c>
    </row>
    <row r="137" spans="1:11" hidden="1" x14ac:dyDescent="0.3">
      <c r="A137" s="144">
        <v>108</v>
      </c>
      <c r="B137" s="153">
        <v>1970</v>
      </c>
      <c r="C137" s="153"/>
      <c r="D137" s="153">
        <v>1970</v>
      </c>
      <c r="E137" s="154" t="s">
        <v>224</v>
      </c>
      <c r="F137" s="155">
        <v>119369909</v>
      </c>
      <c r="G137" s="155">
        <v>0</v>
      </c>
      <c r="H137" s="155">
        <v>114186925</v>
      </c>
      <c r="I137" s="155">
        <v>0</v>
      </c>
      <c r="J137" s="156">
        <f t="shared" si="2"/>
        <v>5182984</v>
      </c>
      <c r="K137" s="157">
        <f t="shared" si="3"/>
        <v>4.3419518733150746E-2</v>
      </c>
    </row>
    <row r="138" spans="1:11" hidden="1" x14ac:dyDescent="0.3">
      <c r="A138" s="144">
        <v>109</v>
      </c>
      <c r="B138" s="153">
        <v>1972</v>
      </c>
      <c r="C138" s="153"/>
      <c r="D138" s="153">
        <v>1972</v>
      </c>
      <c r="E138" s="154" t="s">
        <v>225</v>
      </c>
      <c r="F138" s="155">
        <v>170144529</v>
      </c>
      <c r="G138" s="155">
        <v>0</v>
      </c>
      <c r="H138" s="155">
        <v>116409637</v>
      </c>
      <c r="I138" s="155">
        <v>0</v>
      </c>
      <c r="J138" s="156">
        <f t="shared" si="2"/>
        <v>53734892</v>
      </c>
      <c r="K138" s="157">
        <f t="shared" si="3"/>
        <v>0.31581909989007051</v>
      </c>
    </row>
    <row r="139" spans="1:11" hidden="1" x14ac:dyDescent="0.3">
      <c r="A139" s="144">
        <v>110</v>
      </c>
      <c r="B139" s="153">
        <v>1975</v>
      </c>
      <c r="C139" s="153"/>
      <c r="D139" s="153">
        <v>1975</v>
      </c>
      <c r="E139" s="154" t="s">
        <v>53</v>
      </c>
      <c r="F139" s="155">
        <v>149766571</v>
      </c>
      <c r="G139" s="155">
        <v>304302</v>
      </c>
      <c r="H139" s="155">
        <v>140369897</v>
      </c>
      <c r="I139" s="155">
        <v>304302</v>
      </c>
      <c r="J139" s="156">
        <f t="shared" si="2"/>
        <v>9396674</v>
      </c>
      <c r="K139" s="157">
        <f t="shared" si="3"/>
        <v>6.2742132221215108E-2</v>
      </c>
    </row>
    <row r="140" spans="1:11" hidden="1" x14ac:dyDescent="0.3">
      <c r="A140" s="144">
        <v>111</v>
      </c>
      <c r="B140" s="153">
        <v>1989</v>
      </c>
      <c r="C140" s="153"/>
      <c r="D140" s="153">
        <v>1989</v>
      </c>
      <c r="E140" s="154" t="s">
        <v>226</v>
      </c>
      <c r="F140" s="155">
        <v>115583094</v>
      </c>
      <c r="G140" s="155">
        <v>6378453</v>
      </c>
      <c r="H140" s="155">
        <v>113345598</v>
      </c>
      <c r="I140" s="155">
        <v>6378453</v>
      </c>
      <c r="J140" s="156">
        <f t="shared" si="2"/>
        <v>2237496</v>
      </c>
      <c r="K140" s="157">
        <f t="shared" si="3"/>
        <v>1.9358332802546365E-2</v>
      </c>
    </row>
    <row r="141" spans="1:11" hidden="1" x14ac:dyDescent="0.3">
      <c r="A141" s="144">
        <v>112</v>
      </c>
      <c r="B141" s="153">
        <v>2007</v>
      </c>
      <c r="C141" s="153"/>
      <c r="D141" s="153">
        <v>2007</v>
      </c>
      <c r="E141" s="154" t="s">
        <v>227</v>
      </c>
      <c r="F141" s="155">
        <v>162832467</v>
      </c>
      <c r="G141" s="155">
        <v>6720</v>
      </c>
      <c r="H141" s="155">
        <v>157989778</v>
      </c>
      <c r="I141" s="155">
        <v>6720</v>
      </c>
      <c r="J141" s="156">
        <f t="shared" si="2"/>
        <v>4842689</v>
      </c>
      <c r="K141" s="157">
        <f t="shared" si="3"/>
        <v>2.9740315854822737E-2</v>
      </c>
    </row>
    <row r="142" spans="1:11" hidden="1" x14ac:dyDescent="0.3">
      <c r="A142" s="144">
        <v>113</v>
      </c>
      <c r="B142" s="153">
        <v>2016</v>
      </c>
      <c r="C142" s="153"/>
      <c r="D142" s="153">
        <v>2016</v>
      </c>
      <c r="E142" s="154" t="s">
        <v>228</v>
      </c>
      <c r="F142" s="155">
        <v>61158982</v>
      </c>
      <c r="G142" s="155">
        <v>1645647</v>
      </c>
      <c r="H142" s="155">
        <v>59373823</v>
      </c>
      <c r="I142" s="155">
        <v>1645647</v>
      </c>
      <c r="J142" s="156">
        <f t="shared" si="2"/>
        <v>1785159</v>
      </c>
      <c r="K142" s="157">
        <f t="shared" si="3"/>
        <v>2.9188827897756703E-2</v>
      </c>
    </row>
    <row r="143" spans="1:11" hidden="1" x14ac:dyDescent="0.3">
      <c r="A143" s="144">
        <v>114</v>
      </c>
      <c r="B143" s="153">
        <v>2088</v>
      </c>
      <c r="C143" s="153"/>
      <c r="D143" s="153">
        <v>2088</v>
      </c>
      <c r="E143" s="154" t="s">
        <v>229</v>
      </c>
      <c r="F143" s="155">
        <v>238273129</v>
      </c>
      <c r="G143" s="155">
        <v>24821761</v>
      </c>
      <c r="H143" s="155">
        <v>232215098</v>
      </c>
      <c r="I143" s="155">
        <v>24821761</v>
      </c>
      <c r="J143" s="156">
        <f t="shared" si="2"/>
        <v>6058031</v>
      </c>
      <c r="K143" s="157">
        <f t="shared" si="3"/>
        <v>2.5424734318236952E-2</v>
      </c>
    </row>
    <row r="144" spans="1:11" hidden="1" x14ac:dyDescent="0.3">
      <c r="A144" s="144">
        <v>115</v>
      </c>
      <c r="B144" s="153">
        <v>2097</v>
      </c>
      <c r="C144" s="153"/>
      <c r="D144" s="153">
        <v>2097</v>
      </c>
      <c r="E144" s="154" t="s">
        <v>230</v>
      </c>
      <c r="F144" s="155">
        <v>155802051</v>
      </c>
      <c r="G144" s="155">
        <v>0</v>
      </c>
      <c r="H144" s="155">
        <v>148860816</v>
      </c>
      <c r="I144" s="155">
        <v>0</v>
      </c>
      <c r="J144" s="156">
        <f t="shared" si="2"/>
        <v>6941235</v>
      </c>
      <c r="K144" s="157">
        <f t="shared" si="3"/>
        <v>4.4551627885822891E-2</v>
      </c>
    </row>
    <row r="145" spans="1:11" hidden="1" x14ac:dyDescent="0.3">
      <c r="A145" s="144">
        <v>116</v>
      </c>
      <c r="B145" s="153">
        <v>2113</v>
      </c>
      <c r="C145" s="153"/>
      <c r="D145" s="153">
        <v>2113</v>
      </c>
      <c r="E145" s="154" t="s">
        <v>231</v>
      </c>
      <c r="F145" s="155">
        <v>61938098</v>
      </c>
      <c r="G145" s="155">
        <v>558200</v>
      </c>
      <c r="H145" s="155">
        <v>59390204</v>
      </c>
      <c r="I145" s="155">
        <v>558200</v>
      </c>
      <c r="J145" s="156">
        <f t="shared" si="2"/>
        <v>2547894</v>
      </c>
      <c r="K145" s="157">
        <f t="shared" si="3"/>
        <v>4.1136135630125421E-2</v>
      </c>
    </row>
    <row r="146" spans="1:11" hidden="1" x14ac:dyDescent="0.3">
      <c r="A146" s="144">
        <v>117</v>
      </c>
      <c r="B146" s="153">
        <v>2124</v>
      </c>
      <c r="C146" s="153"/>
      <c r="D146" s="153">
        <v>2124</v>
      </c>
      <c r="E146" s="154" t="s">
        <v>25</v>
      </c>
      <c r="F146" s="155">
        <v>266829754</v>
      </c>
      <c r="G146" s="155">
        <v>4985000</v>
      </c>
      <c r="H146" s="155">
        <v>262187776</v>
      </c>
      <c r="I146" s="155">
        <v>4985000</v>
      </c>
      <c r="J146" s="156">
        <f t="shared" si="2"/>
        <v>4641978</v>
      </c>
      <c r="K146" s="157">
        <f t="shared" si="3"/>
        <v>1.7396778021989256E-2</v>
      </c>
    </row>
    <row r="147" spans="1:11" hidden="1" x14ac:dyDescent="0.3">
      <c r="A147" s="144">
        <v>118</v>
      </c>
      <c r="B147" s="153">
        <v>2151</v>
      </c>
      <c r="C147" s="153"/>
      <c r="D147" s="153">
        <v>2151</v>
      </c>
      <c r="E147" s="154" t="s">
        <v>232</v>
      </c>
      <c r="F147" s="155">
        <v>79987080</v>
      </c>
      <c r="G147" s="155">
        <v>0</v>
      </c>
      <c r="H147" s="155">
        <v>76592030</v>
      </c>
      <c r="I147" s="155">
        <v>0</v>
      </c>
      <c r="J147" s="156">
        <f t="shared" si="2"/>
        <v>3395050</v>
      </c>
      <c r="K147" s="157">
        <f t="shared" si="3"/>
        <v>4.2444979864248077E-2</v>
      </c>
    </row>
    <row r="148" spans="1:11" hidden="1" x14ac:dyDescent="0.3">
      <c r="A148" s="144">
        <v>119</v>
      </c>
      <c r="B148" s="153">
        <v>2169</v>
      </c>
      <c r="C148" s="153"/>
      <c r="D148" s="153">
        <v>2169</v>
      </c>
      <c r="E148" s="154" t="s">
        <v>233</v>
      </c>
      <c r="F148" s="155">
        <v>520852421</v>
      </c>
      <c r="G148" s="155">
        <v>11590140</v>
      </c>
      <c r="H148" s="155">
        <v>508476193</v>
      </c>
      <c r="I148" s="155">
        <v>11590140</v>
      </c>
      <c r="J148" s="156">
        <f t="shared" si="2"/>
        <v>12376228</v>
      </c>
      <c r="K148" s="157">
        <f t="shared" si="3"/>
        <v>2.3761486941422896E-2</v>
      </c>
    </row>
    <row r="149" spans="1:11" hidden="1" x14ac:dyDescent="0.3">
      <c r="A149" s="144">
        <v>120</v>
      </c>
      <c r="B149" s="153">
        <v>2205</v>
      </c>
      <c r="C149" s="153"/>
      <c r="D149" s="153">
        <v>2205</v>
      </c>
      <c r="E149" s="154" t="s">
        <v>234</v>
      </c>
      <c r="F149" s="155">
        <v>81109417</v>
      </c>
      <c r="G149" s="155">
        <v>0</v>
      </c>
      <c r="H149" s="155">
        <v>77645933</v>
      </c>
      <c r="I149" s="155">
        <v>0</v>
      </c>
      <c r="J149" s="156">
        <f t="shared" si="2"/>
        <v>3463484</v>
      </c>
      <c r="K149" s="157">
        <f t="shared" si="3"/>
        <v>4.2701379545114965E-2</v>
      </c>
    </row>
    <row r="150" spans="1:11" hidden="1" x14ac:dyDescent="0.3">
      <c r="A150" s="144">
        <v>121</v>
      </c>
      <c r="B150" s="153">
        <v>2295</v>
      </c>
      <c r="C150" s="153"/>
      <c r="D150" s="153">
        <v>2295</v>
      </c>
      <c r="E150" s="154" t="s">
        <v>235</v>
      </c>
      <c r="F150" s="155">
        <v>240812545</v>
      </c>
      <c r="G150" s="155">
        <v>9689178</v>
      </c>
      <c r="H150" s="155">
        <v>238050401</v>
      </c>
      <c r="I150" s="155">
        <v>9689178</v>
      </c>
      <c r="J150" s="156">
        <f t="shared" si="2"/>
        <v>2762144</v>
      </c>
      <c r="K150" s="157">
        <f t="shared" si="3"/>
        <v>1.1470100114593283E-2</v>
      </c>
    </row>
    <row r="151" spans="1:11" hidden="1" x14ac:dyDescent="0.3">
      <c r="A151" s="144">
        <v>122</v>
      </c>
      <c r="B151" s="153">
        <v>2313</v>
      </c>
      <c r="C151" s="153"/>
      <c r="D151" s="153">
        <v>2313</v>
      </c>
      <c r="E151" s="154" t="s">
        <v>236</v>
      </c>
      <c r="F151" s="155">
        <v>798873993</v>
      </c>
      <c r="G151" s="155">
        <v>25402264</v>
      </c>
      <c r="H151" s="155">
        <v>757228425</v>
      </c>
      <c r="I151" s="155">
        <v>25402264</v>
      </c>
      <c r="J151" s="156">
        <f t="shared" si="2"/>
        <v>41645568</v>
      </c>
      <c r="K151" s="157">
        <f t="shared" si="3"/>
        <v>5.2130333901106225E-2</v>
      </c>
    </row>
    <row r="152" spans="1:11" hidden="1" x14ac:dyDescent="0.3">
      <c r="A152" s="144">
        <v>123</v>
      </c>
      <c r="B152" s="153">
        <v>2322</v>
      </c>
      <c r="C152" s="153"/>
      <c r="D152" s="153">
        <v>2322</v>
      </c>
      <c r="E152" s="154" t="s">
        <v>237</v>
      </c>
      <c r="F152" s="155">
        <v>474035327</v>
      </c>
      <c r="G152" s="155">
        <v>3198441</v>
      </c>
      <c r="H152" s="155">
        <v>453798606</v>
      </c>
      <c r="I152" s="155">
        <v>3198441</v>
      </c>
      <c r="J152" s="156">
        <f t="shared" si="2"/>
        <v>20236721</v>
      </c>
      <c r="K152" s="157">
        <f t="shared" si="3"/>
        <v>4.2690322529485236E-2</v>
      </c>
    </row>
    <row r="153" spans="1:11" hidden="1" x14ac:dyDescent="0.3">
      <c r="A153" s="144">
        <v>124</v>
      </c>
      <c r="B153" s="153">
        <v>2349</v>
      </c>
      <c r="C153" s="153"/>
      <c r="D153" s="153">
        <v>2349</v>
      </c>
      <c r="E153" s="154" t="s">
        <v>238</v>
      </c>
      <c r="F153" s="155">
        <v>91719904</v>
      </c>
      <c r="G153" s="155">
        <v>0</v>
      </c>
      <c r="H153" s="155">
        <v>89909630</v>
      </c>
      <c r="I153" s="155">
        <v>0</v>
      </c>
      <c r="J153" s="156">
        <f t="shared" si="2"/>
        <v>1810274</v>
      </c>
      <c r="K153" s="157">
        <f t="shared" si="3"/>
        <v>1.973698097198183E-2</v>
      </c>
    </row>
    <row r="154" spans="1:11" hidden="1" x14ac:dyDescent="0.3">
      <c r="A154" s="144">
        <v>125</v>
      </c>
      <c r="B154" s="153">
        <v>2367</v>
      </c>
      <c r="C154" s="153"/>
      <c r="D154" s="153">
        <v>2367</v>
      </c>
      <c r="E154" s="154" t="s">
        <v>239</v>
      </c>
      <c r="F154" s="155">
        <v>51876436</v>
      </c>
      <c r="G154" s="155">
        <v>0</v>
      </c>
      <c r="H154" s="155">
        <v>49131809</v>
      </c>
      <c r="I154" s="155">
        <v>0</v>
      </c>
      <c r="J154" s="156">
        <f t="shared" si="2"/>
        <v>2744627</v>
      </c>
      <c r="K154" s="157">
        <f t="shared" si="3"/>
        <v>5.2907007721193493E-2</v>
      </c>
    </row>
    <row r="155" spans="1:11" hidden="1" x14ac:dyDescent="0.3">
      <c r="A155" s="144">
        <v>126</v>
      </c>
      <c r="B155" s="153">
        <v>2369</v>
      </c>
      <c r="C155" s="153"/>
      <c r="D155" s="153">
        <v>2369</v>
      </c>
      <c r="E155" s="154" t="s">
        <v>240</v>
      </c>
      <c r="F155" s="155">
        <v>109094622</v>
      </c>
      <c r="G155" s="155">
        <v>0</v>
      </c>
      <c r="H155" s="155">
        <v>101724803</v>
      </c>
      <c r="I155" s="155">
        <v>0</v>
      </c>
      <c r="J155" s="156">
        <f t="shared" si="2"/>
        <v>7369819</v>
      </c>
      <c r="K155" s="157">
        <f t="shared" si="3"/>
        <v>6.7554374953515128E-2</v>
      </c>
    </row>
    <row r="156" spans="1:11" hidden="1" x14ac:dyDescent="0.3">
      <c r="A156" s="144">
        <v>127</v>
      </c>
      <c r="B156" s="153">
        <v>2376</v>
      </c>
      <c r="C156" s="153"/>
      <c r="D156" s="153">
        <v>2376</v>
      </c>
      <c r="E156" s="154" t="s">
        <v>241</v>
      </c>
      <c r="F156" s="155">
        <v>166880998</v>
      </c>
      <c r="G156" s="155">
        <v>3338292</v>
      </c>
      <c r="H156" s="155">
        <v>158309923</v>
      </c>
      <c r="I156" s="155">
        <v>3338292</v>
      </c>
      <c r="J156" s="156">
        <f t="shared" si="2"/>
        <v>8571075</v>
      </c>
      <c r="K156" s="157">
        <f t="shared" si="3"/>
        <v>5.1360401140458187E-2</v>
      </c>
    </row>
    <row r="157" spans="1:11" hidden="1" x14ac:dyDescent="0.3">
      <c r="A157" s="144">
        <v>128</v>
      </c>
      <c r="B157" s="153">
        <v>2403</v>
      </c>
      <c r="C157" s="153"/>
      <c r="D157" s="153">
        <v>2403</v>
      </c>
      <c r="E157" s="154" t="s">
        <v>242</v>
      </c>
      <c r="F157" s="155">
        <v>181167835</v>
      </c>
      <c r="G157" s="155">
        <v>14576888</v>
      </c>
      <c r="H157" s="155">
        <v>175573663</v>
      </c>
      <c r="I157" s="155">
        <v>14576888</v>
      </c>
      <c r="J157" s="156">
        <f t="shared" si="2"/>
        <v>5594172</v>
      </c>
      <c r="K157" s="157">
        <f t="shared" si="3"/>
        <v>3.0878395163247384E-2</v>
      </c>
    </row>
    <row r="158" spans="1:11" hidden="1" x14ac:dyDescent="0.3">
      <c r="A158" s="144">
        <v>129</v>
      </c>
      <c r="B158" s="153">
        <v>2457</v>
      </c>
      <c r="C158" s="153"/>
      <c r="D158" s="153">
        <v>2457</v>
      </c>
      <c r="E158" s="154" t="s">
        <v>243</v>
      </c>
      <c r="F158" s="155">
        <v>149061975</v>
      </c>
      <c r="G158" s="155">
        <v>1103593</v>
      </c>
      <c r="H158" s="155">
        <v>145728613</v>
      </c>
      <c r="I158" s="155">
        <v>1103593</v>
      </c>
      <c r="J158" s="156">
        <f t="shared" si="2"/>
        <v>3333362</v>
      </c>
      <c r="K158" s="157">
        <f t="shared" si="3"/>
        <v>2.2362255699349215E-2</v>
      </c>
    </row>
    <row r="159" spans="1:11" hidden="1" x14ac:dyDescent="0.3">
      <c r="A159" s="144">
        <v>130</v>
      </c>
      <c r="B159" s="153">
        <v>2466</v>
      </c>
      <c r="C159" s="153"/>
      <c r="D159" s="153">
        <v>2466</v>
      </c>
      <c r="E159" s="154" t="s">
        <v>244</v>
      </c>
      <c r="F159" s="155">
        <v>288581466</v>
      </c>
      <c r="G159" s="155">
        <v>0</v>
      </c>
      <c r="H159" s="155">
        <v>286933031</v>
      </c>
      <c r="I159" s="155">
        <v>0</v>
      </c>
      <c r="J159" s="156">
        <f t="shared" si="2"/>
        <v>1648435</v>
      </c>
      <c r="K159" s="157">
        <f t="shared" si="3"/>
        <v>5.7121998264434625E-3</v>
      </c>
    </row>
    <row r="160" spans="1:11" hidden="1" x14ac:dyDescent="0.3">
      <c r="A160" s="144">
        <v>131</v>
      </c>
      <c r="B160" s="153">
        <v>2493</v>
      </c>
      <c r="C160" s="153"/>
      <c r="D160" s="153">
        <v>2493</v>
      </c>
      <c r="E160" s="154" t="s">
        <v>27</v>
      </c>
      <c r="F160" s="155">
        <v>69303049</v>
      </c>
      <c r="G160" s="155">
        <v>355176</v>
      </c>
      <c r="H160" s="155">
        <v>67346765</v>
      </c>
      <c r="I160" s="155">
        <v>355176</v>
      </c>
      <c r="J160" s="156">
        <f t="shared" ref="J160:J223" si="4">F160-H160</f>
        <v>1956284</v>
      </c>
      <c r="K160" s="157">
        <f t="shared" ref="K160:K223" si="5">J160/F160</f>
        <v>2.8227964400238725E-2</v>
      </c>
    </row>
    <row r="161" spans="1:11" hidden="1" x14ac:dyDescent="0.3">
      <c r="A161" s="144">
        <v>132</v>
      </c>
      <c r="B161" s="153">
        <v>2502</v>
      </c>
      <c r="C161" s="153"/>
      <c r="D161" s="153">
        <v>2502</v>
      </c>
      <c r="E161" s="154" t="s">
        <v>28</v>
      </c>
      <c r="F161" s="155">
        <v>223688992</v>
      </c>
      <c r="G161" s="155">
        <v>12613467</v>
      </c>
      <c r="H161" s="155">
        <v>217896600</v>
      </c>
      <c r="I161" s="155">
        <v>12613467</v>
      </c>
      <c r="J161" s="156">
        <f t="shared" si="4"/>
        <v>5792392</v>
      </c>
      <c r="K161" s="157">
        <f t="shared" si="5"/>
        <v>2.5894846001183643E-2</v>
      </c>
    </row>
    <row r="162" spans="1:11" hidden="1" x14ac:dyDescent="0.3">
      <c r="A162" s="144">
        <v>133</v>
      </c>
      <c r="B162" s="153">
        <v>2511</v>
      </c>
      <c r="C162" s="153"/>
      <c r="D162" s="153">
        <v>2511</v>
      </c>
      <c r="E162" s="154" t="s">
        <v>245</v>
      </c>
      <c r="F162" s="155">
        <v>400618340</v>
      </c>
      <c r="G162" s="155">
        <v>15103993</v>
      </c>
      <c r="H162" s="155">
        <v>388634361</v>
      </c>
      <c r="I162" s="155">
        <v>15103993</v>
      </c>
      <c r="J162" s="156">
        <f t="shared" si="4"/>
        <v>11983979</v>
      </c>
      <c r="K162" s="157">
        <f t="shared" si="5"/>
        <v>2.9913705398509714E-2</v>
      </c>
    </row>
    <row r="163" spans="1:11" hidden="1" x14ac:dyDescent="0.3">
      <c r="A163" s="144">
        <v>134</v>
      </c>
      <c r="B163" s="153">
        <v>2520</v>
      </c>
      <c r="C163" s="153"/>
      <c r="D163" s="153">
        <v>2520</v>
      </c>
      <c r="E163" s="154" t="s">
        <v>246</v>
      </c>
      <c r="F163" s="155">
        <v>104444118</v>
      </c>
      <c r="G163" s="155">
        <v>1565792</v>
      </c>
      <c r="H163" s="155">
        <v>101967047</v>
      </c>
      <c r="I163" s="155">
        <v>1565792</v>
      </c>
      <c r="J163" s="156">
        <f t="shared" si="4"/>
        <v>2477071</v>
      </c>
      <c r="K163" s="157">
        <f t="shared" si="5"/>
        <v>2.3716711361380829E-2</v>
      </c>
    </row>
    <row r="164" spans="1:11" hidden="1" x14ac:dyDescent="0.3">
      <c r="A164" s="144">
        <v>135</v>
      </c>
      <c r="B164" s="153">
        <v>2556</v>
      </c>
      <c r="C164" s="153"/>
      <c r="D164" s="153">
        <v>2556</v>
      </c>
      <c r="E164" s="154" t="s">
        <v>247</v>
      </c>
      <c r="F164" s="155">
        <v>80800309</v>
      </c>
      <c r="G164" s="155">
        <v>582065</v>
      </c>
      <c r="H164" s="155">
        <v>79621771</v>
      </c>
      <c r="I164" s="155">
        <v>582065</v>
      </c>
      <c r="J164" s="156">
        <f t="shared" si="4"/>
        <v>1178538</v>
      </c>
      <c r="K164" s="157">
        <f t="shared" si="5"/>
        <v>1.4585810556739331E-2</v>
      </c>
    </row>
    <row r="165" spans="1:11" hidden="1" x14ac:dyDescent="0.3">
      <c r="A165" s="144">
        <v>136</v>
      </c>
      <c r="B165" s="153">
        <v>2664</v>
      </c>
      <c r="C165" s="153"/>
      <c r="D165" s="153">
        <v>2664</v>
      </c>
      <c r="E165" s="154" t="s">
        <v>248</v>
      </c>
      <c r="F165" s="155">
        <v>104040916</v>
      </c>
      <c r="G165" s="155">
        <v>1975650</v>
      </c>
      <c r="H165" s="155">
        <v>102139937</v>
      </c>
      <c r="I165" s="155">
        <v>1975650</v>
      </c>
      <c r="J165" s="156">
        <f t="shared" si="4"/>
        <v>1900979</v>
      </c>
      <c r="K165" s="157">
        <f t="shared" si="5"/>
        <v>1.827145581840129E-2</v>
      </c>
    </row>
    <row r="166" spans="1:11" hidden="1" x14ac:dyDescent="0.3">
      <c r="A166" s="144">
        <v>137</v>
      </c>
      <c r="B166" s="153">
        <v>2673</v>
      </c>
      <c r="C166" s="153"/>
      <c r="D166" s="153">
        <v>2673</v>
      </c>
      <c r="E166" s="154" t="s">
        <v>43</v>
      </c>
      <c r="F166" s="155">
        <v>181435808</v>
      </c>
      <c r="G166" s="155">
        <v>7820491</v>
      </c>
      <c r="H166" s="155">
        <v>175390957</v>
      </c>
      <c r="I166" s="155">
        <v>7820491</v>
      </c>
      <c r="J166" s="156">
        <f t="shared" si="4"/>
        <v>6044851</v>
      </c>
      <c r="K166" s="157">
        <f t="shared" si="5"/>
        <v>3.3316747485700286E-2</v>
      </c>
    </row>
    <row r="167" spans="1:11" hidden="1" x14ac:dyDescent="0.3">
      <c r="A167" s="144">
        <v>138</v>
      </c>
      <c r="B167" s="153">
        <v>2682</v>
      </c>
      <c r="C167" s="153"/>
      <c r="D167" s="153">
        <v>2682</v>
      </c>
      <c r="E167" s="154" t="s">
        <v>29</v>
      </c>
      <c r="F167" s="155">
        <v>112075624</v>
      </c>
      <c r="G167" s="155">
        <v>0</v>
      </c>
      <c r="H167" s="155">
        <v>109746052</v>
      </c>
      <c r="I167" s="155">
        <v>0</v>
      </c>
      <c r="J167" s="156">
        <f t="shared" si="4"/>
        <v>2329572</v>
      </c>
      <c r="K167" s="157">
        <f t="shared" si="5"/>
        <v>2.0785715188166163E-2</v>
      </c>
    </row>
    <row r="168" spans="1:11" hidden="1" x14ac:dyDescent="0.3">
      <c r="A168" s="144">
        <v>139</v>
      </c>
      <c r="B168" s="153">
        <v>2709</v>
      </c>
      <c r="C168" s="153"/>
      <c r="D168" s="153">
        <v>2709</v>
      </c>
      <c r="E168" s="154" t="s">
        <v>249</v>
      </c>
      <c r="F168" s="155">
        <v>430397938</v>
      </c>
      <c r="G168" s="155">
        <v>73378537</v>
      </c>
      <c r="H168" s="155">
        <v>416698666</v>
      </c>
      <c r="I168" s="155">
        <v>73378537</v>
      </c>
      <c r="J168" s="156">
        <f t="shared" si="4"/>
        <v>13699272</v>
      </c>
      <c r="K168" s="157">
        <f t="shared" si="5"/>
        <v>3.1829316059595061E-2</v>
      </c>
    </row>
    <row r="169" spans="1:11" hidden="1" x14ac:dyDescent="0.3">
      <c r="A169" s="144">
        <v>140</v>
      </c>
      <c r="B169" s="153">
        <v>2718</v>
      </c>
      <c r="C169" s="153"/>
      <c r="D169" s="153">
        <v>2718</v>
      </c>
      <c r="E169" s="154" t="s">
        <v>250</v>
      </c>
      <c r="F169" s="155">
        <v>174810035</v>
      </c>
      <c r="G169" s="155">
        <v>2549198</v>
      </c>
      <c r="H169" s="155">
        <v>163949897</v>
      </c>
      <c r="I169" s="155">
        <v>2549198</v>
      </c>
      <c r="J169" s="156">
        <f t="shared" si="4"/>
        <v>10860138</v>
      </c>
      <c r="K169" s="157">
        <f t="shared" si="5"/>
        <v>6.212536940456536E-2</v>
      </c>
    </row>
    <row r="170" spans="1:11" hidden="1" x14ac:dyDescent="0.3">
      <c r="A170" s="144">
        <v>141</v>
      </c>
      <c r="B170" s="153">
        <v>2727</v>
      </c>
      <c r="C170" s="153"/>
      <c r="D170" s="153">
        <v>2727</v>
      </c>
      <c r="E170" s="154" t="s">
        <v>251</v>
      </c>
      <c r="F170" s="155">
        <v>159790841</v>
      </c>
      <c r="G170" s="155">
        <v>5490339</v>
      </c>
      <c r="H170" s="155">
        <v>157077735</v>
      </c>
      <c r="I170" s="155">
        <v>5490339</v>
      </c>
      <c r="J170" s="156">
        <f t="shared" si="4"/>
        <v>2713106</v>
      </c>
      <c r="K170" s="157">
        <f t="shared" si="5"/>
        <v>1.6979108333249213E-2</v>
      </c>
    </row>
    <row r="171" spans="1:11" hidden="1" x14ac:dyDescent="0.3">
      <c r="A171" s="144">
        <v>142</v>
      </c>
      <c r="B171" s="153">
        <v>2754</v>
      </c>
      <c r="C171" s="153"/>
      <c r="D171" s="153">
        <v>2754</v>
      </c>
      <c r="E171" s="154" t="s">
        <v>252</v>
      </c>
      <c r="F171" s="155">
        <v>128125225</v>
      </c>
      <c r="G171" s="155">
        <v>845746</v>
      </c>
      <c r="H171" s="155">
        <v>122850171</v>
      </c>
      <c r="I171" s="155">
        <v>845746</v>
      </c>
      <c r="J171" s="156">
        <f t="shared" si="4"/>
        <v>5275054</v>
      </c>
      <c r="K171" s="157">
        <f t="shared" si="5"/>
        <v>4.1171080870297007E-2</v>
      </c>
    </row>
    <row r="172" spans="1:11" hidden="1" x14ac:dyDescent="0.3">
      <c r="A172" s="144">
        <v>143</v>
      </c>
      <c r="B172" s="153">
        <v>2763</v>
      </c>
      <c r="C172" s="153"/>
      <c r="D172" s="153">
        <v>2763</v>
      </c>
      <c r="E172" s="154" t="s">
        <v>19</v>
      </c>
      <c r="F172" s="155">
        <v>248829985</v>
      </c>
      <c r="G172" s="155">
        <v>6112977</v>
      </c>
      <c r="H172" s="155">
        <v>244319183</v>
      </c>
      <c r="I172" s="155">
        <v>6112977</v>
      </c>
      <c r="J172" s="156">
        <f t="shared" si="4"/>
        <v>4510802</v>
      </c>
      <c r="K172" s="157">
        <f t="shared" si="5"/>
        <v>1.8128048353979527E-2</v>
      </c>
    </row>
    <row r="173" spans="1:11" hidden="1" x14ac:dyDescent="0.3">
      <c r="A173" s="144">
        <v>144</v>
      </c>
      <c r="B173" s="153">
        <v>2766</v>
      </c>
      <c r="C173" s="153"/>
      <c r="D173" s="153">
        <v>2766</v>
      </c>
      <c r="E173" s="154" t="s">
        <v>253</v>
      </c>
      <c r="F173" s="155">
        <v>127838282</v>
      </c>
      <c r="G173" s="155">
        <v>1900989</v>
      </c>
      <c r="H173" s="155">
        <v>123345350</v>
      </c>
      <c r="I173" s="155">
        <v>1900989</v>
      </c>
      <c r="J173" s="156">
        <f t="shared" si="4"/>
        <v>4492932</v>
      </c>
      <c r="K173" s="157">
        <f t="shared" si="5"/>
        <v>3.514543476108354E-2</v>
      </c>
    </row>
    <row r="174" spans="1:11" hidden="1" x14ac:dyDescent="0.3">
      <c r="A174" s="144">
        <v>145</v>
      </c>
      <c r="B174" s="153">
        <v>2772</v>
      </c>
      <c r="C174" s="153"/>
      <c r="D174" s="153">
        <v>2772</v>
      </c>
      <c r="E174" s="154" t="s">
        <v>254</v>
      </c>
      <c r="F174" s="155">
        <v>87256015</v>
      </c>
      <c r="G174" s="155">
        <v>11465670</v>
      </c>
      <c r="H174" s="155">
        <v>84810073</v>
      </c>
      <c r="I174" s="155">
        <v>11465670</v>
      </c>
      <c r="J174" s="156">
        <f t="shared" si="4"/>
        <v>2445942</v>
      </c>
      <c r="K174" s="157">
        <f t="shared" si="5"/>
        <v>2.8031786691152468E-2</v>
      </c>
    </row>
    <row r="175" spans="1:11" hidden="1" x14ac:dyDescent="0.3">
      <c r="A175" s="144">
        <v>146</v>
      </c>
      <c r="B175" s="153">
        <v>2781</v>
      </c>
      <c r="C175" s="153"/>
      <c r="D175" s="153">
        <v>2781</v>
      </c>
      <c r="E175" s="154" t="s">
        <v>30</v>
      </c>
      <c r="F175" s="155">
        <v>283351324</v>
      </c>
      <c r="G175" s="155">
        <v>1791642</v>
      </c>
      <c r="H175" s="155">
        <v>274790266</v>
      </c>
      <c r="I175" s="155">
        <v>1791642</v>
      </c>
      <c r="J175" s="156">
        <f t="shared" si="4"/>
        <v>8561058</v>
      </c>
      <c r="K175" s="157">
        <f t="shared" si="5"/>
        <v>3.0213580367812222E-2</v>
      </c>
    </row>
    <row r="176" spans="1:11" hidden="1" x14ac:dyDescent="0.3">
      <c r="A176" s="144">
        <v>147</v>
      </c>
      <c r="B176" s="153">
        <v>2826</v>
      </c>
      <c r="C176" s="153"/>
      <c r="D176" s="153">
        <v>2826</v>
      </c>
      <c r="E176" s="154" t="s">
        <v>255</v>
      </c>
      <c r="F176" s="155">
        <v>339695716</v>
      </c>
      <c r="G176" s="155">
        <v>29939878</v>
      </c>
      <c r="H176" s="155">
        <v>330684023</v>
      </c>
      <c r="I176" s="155">
        <v>29939878</v>
      </c>
      <c r="J176" s="156">
        <f t="shared" si="4"/>
        <v>9011693</v>
      </c>
      <c r="K176" s="157">
        <f t="shared" si="5"/>
        <v>2.6528721368979526E-2</v>
      </c>
    </row>
    <row r="177" spans="1:11" hidden="1" x14ac:dyDescent="0.3">
      <c r="A177" s="144">
        <v>148</v>
      </c>
      <c r="B177" s="153">
        <v>2834</v>
      </c>
      <c r="C177" s="153"/>
      <c r="D177" s="153">
        <v>2834</v>
      </c>
      <c r="E177" s="154" t="s">
        <v>256</v>
      </c>
      <c r="F177" s="155">
        <v>77057112</v>
      </c>
      <c r="G177" s="155">
        <v>0</v>
      </c>
      <c r="H177" s="155">
        <v>74840146</v>
      </c>
      <c r="I177" s="155">
        <v>0</v>
      </c>
      <c r="J177" s="156">
        <f t="shared" si="4"/>
        <v>2216966</v>
      </c>
      <c r="K177" s="157">
        <f t="shared" si="5"/>
        <v>2.8770426797204651E-2</v>
      </c>
    </row>
    <row r="178" spans="1:11" hidden="1" x14ac:dyDescent="0.3">
      <c r="A178" s="144">
        <v>149</v>
      </c>
      <c r="B178" s="153">
        <v>2846</v>
      </c>
      <c r="C178" s="153"/>
      <c r="D178" s="153">
        <v>2846</v>
      </c>
      <c r="E178" s="154" t="s">
        <v>257</v>
      </c>
      <c r="F178" s="155">
        <v>125868143</v>
      </c>
      <c r="G178" s="155">
        <v>11477883</v>
      </c>
      <c r="H178" s="155">
        <v>123341503</v>
      </c>
      <c r="I178" s="155">
        <v>11477883</v>
      </c>
      <c r="J178" s="156">
        <f t="shared" si="4"/>
        <v>2526640</v>
      </c>
      <c r="K178" s="157">
        <f t="shared" si="5"/>
        <v>2.0073705226587794E-2</v>
      </c>
    </row>
    <row r="179" spans="1:11" hidden="1" x14ac:dyDescent="0.3">
      <c r="A179" s="144">
        <v>150</v>
      </c>
      <c r="B179" s="153">
        <v>2862</v>
      </c>
      <c r="C179" s="153"/>
      <c r="D179" s="153">
        <v>2862</v>
      </c>
      <c r="E179" s="154" t="s">
        <v>31</v>
      </c>
      <c r="F179" s="155">
        <v>200882365</v>
      </c>
      <c r="G179" s="155">
        <v>19370319</v>
      </c>
      <c r="H179" s="155">
        <v>198548202</v>
      </c>
      <c r="I179" s="155">
        <v>19370319</v>
      </c>
      <c r="J179" s="156">
        <f t="shared" si="4"/>
        <v>2334163</v>
      </c>
      <c r="K179" s="157">
        <f t="shared" si="5"/>
        <v>1.1619551571886362E-2</v>
      </c>
    </row>
    <row r="180" spans="1:11" hidden="1" x14ac:dyDescent="0.3">
      <c r="A180" s="144">
        <v>151</v>
      </c>
      <c r="B180" s="153">
        <v>2977</v>
      </c>
      <c r="C180" s="153"/>
      <c r="D180" s="153">
        <v>2977</v>
      </c>
      <c r="E180" s="154" t="s">
        <v>258</v>
      </c>
      <c r="F180" s="155">
        <v>150623993</v>
      </c>
      <c r="G180" s="155">
        <v>70864544</v>
      </c>
      <c r="H180" s="155">
        <v>143644888</v>
      </c>
      <c r="I180" s="155">
        <v>70864544</v>
      </c>
      <c r="J180" s="156">
        <f t="shared" si="4"/>
        <v>6979105</v>
      </c>
      <c r="K180" s="157">
        <f t="shared" si="5"/>
        <v>4.6334616822965247E-2</v>
      </c>
    </row>
    <row r="181" spans="1:11" hidden="1" x14ac:dyDescent="0.3">
      <c r="A181" s="144">
        <v>152</v>
      </c>
      <c r="B181" s="153">
        <v>2988</v>
      </c>
      <c r="C181" s="153"/>
      <c r="D181" s="153">
        <v>2988</v>
      </c>
      <c r="E181" s="154" t="s">
        <v>259</v>
      </c>
      <c r="F181" s="155">
        <v>154735120</v>
      </c>
      <c r="G181" s="155">
        <v>3341152</v>
      </c>
      <c r="H181" s="155">
        <v>148403738</v>
      </c>
      <c r="I181" s="155">
        <v>3341152</v>
      </c>
      <c r="J181" s="156">
        <f t="shared" si="4"/>
        <v>6331382</v>
      </c>
      <c r="K181" s="157">
        <f t="shared" si="5"/>
        <v>4.0917549939535384E-2</v>
      </c>
    </row>
    <row r="182" spans="1:11" hidden="1" x14ac:dyDescent="0.3">
      <c r="A182" s="144">
        <v>153</v>
      </c>
      <c r="B182" s="153">
        <v>3029</v>
      </c>
      <c r="C182" s="153"/>
      <c r="D182" s="153">
        <v>3029</v>
      </c>
      <c r="E182" s="154" t="s">
        <v>260</v>
      </c>
      <c r="F182" s="155">
        <v>370851315</v>
      </c>
      <c r="G182" s="155">
        <v>5030722</v>
      </c>
      <c r="H182" s="155">
        <v>364906739</v>
      </c>
      <c r="I182" s="155">
        <v>5030722</v>
      </c>
      <c r="J182" s="156">
        <f t="shared" si="4"/>
        <v>5944576</v>
      </c>
      <c r="K182" s="157">
        <f t="shared" si="5"/>
        <v>1.6029540032775669E-2</v>
      </c>
    </row>
    <row r="183" spans="1:11" hidden="1" x14ac:dyDescent="0.3">
      <c r="A183" s="144">
        <v>154</v>
      </c>
      <c r="B183" s="153">
        <v>3033</v>
      </c>
      <c r="C183" s="153"/>
      <c r="D183" s="153">
        <v>3033</v>
      </c>
      <c r="E183" s="154" t="s">
        <v>32</v>
      </c>
      <c r="F183" s="155">
        <v>189460639</v>
      </c>
      <c r="G183" s="155">
        <v>0</v>
      </c>
      <c r="H183" s="155">
        <v>185665029</v>
      </c>
      <c r="I183" s="155">
        <v>0</v>
      </c>
      <c r="J183" s="156">
        <f t="shared" si="4"/>
        <v>3795610</v>
      </c>
      <c r="K183" s="157">
        <f t="shared" si="5"/>
        <v>2.0033765430296051E-2</v>
      </c>
    </row>
    <row r="184" spans="1:11" hidden="1" x14ac:dyDescent="0.3">
      <c r="A184" s="144">
        <v>155</v>
      </c>
      <c r="B184" s="153">
        <v>3042</v>
      </c>
      <c r="C184" s="153"/>
      <c r="D184" s="153">
        <v>3042</v>
      </c>
      <c r="E184" s="154" t="s">
        <v>261</v>
      </c>
      <c r="F184" s="155">
        <v>147358360</v>
      </c>
      <c r="G184" s="155">
        <v>8190942</v>
      </c>
      <c r="H184" s="155">
        <v>145263523</v>
      </c>
      <c r="I184" s="155">
        <v>8190942</v>
      </c>
      <c r="J184" s="156">
        <f t="shared" si="4"/>
        <v>2094837</v>
      </c>
      <c r="K184" s="157">
        <f t="shared" si="5"/>
        <v>1.4215935899395189E-2</v>
      </c>
    </row>
    <row r="185" spans="1:11" hidden="1" x14ac:dyDescent="0.3">
      <c r="A185" s="144">
        <v>156</v>
      </c>
      <c r="B185" s="153">
        <v>3060</v>
      </c>
      <c r="C185" s="153"/>
      <c r="D185" s="153">
        <v>3060</v>
      </c>
      <c r="E185" s="154" t="s">
        <v>262</v>
      </c>
      <c r="F185" s="155">
        <v>309305138</v>
      </c>
      <c r="G185" s="155">
        <v>13758769</v>
      </c>
      <c r="H185" s="155">
        <v>298196686</v>
      </c>
      <c r="I185" s="155">
        <v>13758769</v>
      </c>
      <c r="J185" s="156">
        <f t="shared" si="4"/>
        <v>11108452</v>
      </c>
      <c r="K185" s="157">
        <f t="shared" si="5"/>
        <v>3.5914217500001566E-2</v>
      </c>
    </row>
    <row r="186" spans="1:11" hidden="1" x14ac:dyDescent="0.3">
      <c r="A186" s="144">
        <v>157</v>
      </c>
      <c r="B186" s="153">
        <v>3105</v>
      </c>
      <c r="C186" s="153"/>
      <c r="D186" s="153">
        <v>3105</v>
      </c>
      <c r="E186" s="154" t="s">
        <v>263</v>
      </c>
      <c r="F186" s="155">
        <v>321496876</v>
      </c>
      <c r="G186" s="155">
        <v>28306077</v>
      </c>
      <c r="H186" s="155">
        <v>317014026</v>
      </c>
      <c r="I186" s="155">
        <v>28306077</v>
      </c>
      <c r="J186" s="156">
        <f t="shared" si="4"/>
        <v>4482850</v>
      </c>
      <c r="K186" s="157">
        <f t="shared" si="5"/>
        <v>1.3943681368773239E-2</v>
      </c>
    </row>
    <row r="187" spans="1:11" hidden="1" x14ac:dyDescent="0.3">
      <c r="A187" s="144">
        <v>158</v>
      </c>
      <c r="B187" s="153">
        <v>3114</v>
      </c>
      <c r="C187" s="153"/>
      <c r="D187" s="153">
        <v>3114</v>
      </c>
      <c r="E187" s="154" t="s">
        <v>264</v>
      </c>
      <c r="F187" s="155">
        <v>650817414</v>
      </c>
      <c r="G187" s="155">
        <v>22792604</v>
      </c>
      <c r="H187" s="155">
        <v>641861799</v>
      </c>
      <c r="I187" s="155">
        <v>22792604</v>
      </c>
      <c r="J187" s="156">
        <f t="shared" si="4"/>
        <v>8955615</v>
      </c>
      <c r="K187" s="157">
        <f t="shared" si="5"/>
        <v>1.3760564495282544E-2</v>
      </c>
    </row>
    <row r="188" spans="1:11" hidden="1" x14ac:dyDescent="0.3">
      <c r="A188" s="144">
        <v>159</v>
      </c>
      <c r="B188" s="153">
        <v>3119</v>
      </c>
      <c r="C188" s="153"/>
      <c r="D188" s="153">
        <v>3119</v>
      </c>
      <c r="E188" s="154" t="s">
        <v>265</v>
      </c>
      <c r="F188" s="155">
        <v>179856318</v>
      </c>
      <c r="G188" s="155">
        <v>0</v>
      </c>
      <c r="H188" s="155">
        <v>174032719</v>
      </c>
      <c r="I188" s="155">
        <v>0</v>
      </c>
      <c r="J188" s="156">
        <f t="shared" si="4"/>
        <v>5823599</v>
      </c>
      <c r="K188" s="157">
        <f t="shared" si="5"/>
        <v>3.2379173913701494E-2</v>
      </c>
    </row>
    <row r="189" spans="1:11" hidden="1" x14ac:dyDescent="0.3">
      <c r="A189" s="144">
        <v>160</v>
      </c>
      <c r="B189" s="153">
        <v>3141</v>
      </c>
      <c r="C189" s="153"/>
      <c r="D189" s="153">
        <v>3141</v>
      </c>
      <c r="E189" s="154" t="s">
        <v>266</v>
      </c>
      <c r="F189" s="155">
        <v>4074091742</v>
      </c>
      <c r="G189" s="155">
        <v>399397242</v>
      </c>
      <c r="H189" s="155">
        <v>4003989422</v>
      </c>
      <c r="I189" s="155">
        <v>399397242</v>
      </c>
      <c r="J189" s="156">
        <f t="shared" si="4"/>
        <v>70102320</v>
      </c>
      <c r="K189" s="157">
        <f t="shared" si="5"/>
        <v>1.7206858470395239E-2</v>
      </c>
    </row>
    <row r="190" spans="1:11" hidden="1" x14ac:dyDescent="0.3">
      <c r="A190" s="144">
        <v>161</v>
      </c>
      <c r="B190" s="153">
        <v>3150</v>
      </c>
      <c r="C190" s="153"/>
      <c r="D190" s="153">
        <v>3150</v>
      </c>
      <c r="E190" s="154" t="s">
        <v>267</v>
      </c>
      <c r="F190" s="155">
        <v>246849656</v>
      </c>
      <c r="G190" s="155">
        <v>35285198</v>
      </c>
      <c r="H190" s="155">
        <v>238994297</v>
      </c>
      <c r="I190" s="155">
        <v>35285198</v>
      </c>
      <c r="J190" s="156">
        <f t="shared" si="4"/>
        <v>7855359</v>
      </c>
      <c r="K190" s="157">
        <f t="shared" si="5"/>
        <v>3.1822442563987204E-2</v>
      </c>
    </row>
    <row r="191" spans="1:11" hidden="1" x14ac:dyDescent="0.3">
      <c r="A191" s="144">
        <v>162</v>
      </c>
      <c r="B191" s="153">
        <v>3154</v>
      </c>
      <c r="C191" s="153"/>
      <c r="D191" s="153">
        <v>3154</v>
      </c>
      <c r="E191" s="154" t="s">
        <v>268</v>
      </c>
      <c r="F191" s="155">
        <v>120518982</v>
      </c>
      <c r="G191" s="155">
        <v>5604983</v>
      </c>
      <c r="H191" s="155">
        <v>116773909</v>
      </c>
      <c r="I191" s="155">
        <v>5604983</v>
      </c>
      <c r="J191" s="156">
        <f t="shared" si="4"/>
        <v>3745073</v>
      </c>
      <c r="K191" s="157">
        <f t="shared" si="5"/>
        <v>3.1074548903839896E-2</v>
      </c>
    </row>
    <row r="192" spans="1:11" hidden="1" x14ac:dyDescent="0.3">
      <c r="A192" s="144">
        <v>163</v>
      </c>
      <c r="B192" s="153">
        <v>3186</v>
      </c>
      <c r="C192" s="153"/>
      <c r="D192" s="153">
        <v>3186</v>
      </c>
      <c r="E192" s="154" t="s">
        <v>269</v>
      </c>
      <c r="F192" s="155">
        <v>92211629</v>
      </c>
      <c r="G192" s="155">
        <v>724581</v>
      </c>
      <c r="H192" s="155">
        <v>89195903</v>
      </c>
      <c r="I192" s="155">
        <v>724581</v>
      </c>
      <c r="J192" s="156">
        <f t="shared" si="4"/>
        <v>3015726</v>
      </c>
      <c r="K192" s="157">
        <f t="shared" si="5"/>
        <v>3.2704400005773675E-2</v>
      </c>
    </row>
    <row r="193" spans="1:11" hidden="1" x14ac:dyDescent="0.3">
      <c r="A193" s="144">
        <v>164</v>
      </c>
      <c r="B193" s="153">
        <v>3195</v>
      </c>
      <c r="C193" s="153"/>
      <c r="D193" s="153">
        <v>3195</v>
      </c>
      <c r="E193" s="154" t="s">
        <v>34</v>
      </c>
      <c r="F193" s="155">
        <v>264258263</v>
      </c>
      <c r="G193" s="155">
        <v>2796601</v>
      </c>
      <c r="H193" s="155">
        <v>256651517</v>
      </c>
      <c r="I193" s="155">
        <v>2796601</v>
      </c>
      <c r="J193" s="156">
        <f t="shared" si="4"/>
        <v>7606746</v>
      </c>
      <c r="K193" s="157">
        <f t="shared" si="5"/>
        <v>2.8785272080593369E-2</v>
      </c>
    </row>
    <row r="194" spans="1:11" hidden="1" x14ac:dyDescent="0.3">
      <c r="A194" s="144">
        <v>165</v>
      </c>
      <c r="B194" s="153">
        <v>3204</v>
      </c>
      <c r="C194" s="153"/>
      <c r="D194" s="153">
        <v>3204</v>
      </c>
      <c r="E194" s="154" t="s">
        <v>270</v>
      </c>
      <c r="F194" s="155">
        <v>201058670</v>
      </c>
      <c r="G194" s="155">
        <v>6559319</v>
      </c>
      <c r="H194" s="155">
        <v>195108806</v>
      </c>
      <c r="I194" s="155">
        <v>6559319</v>
      </c>
      <c r="J194" s="156">
        <f t="shared" si="4"/>
        <v>5949864</v>
      </c>
      <c r="K194" s="157">
        <f t="shared" si="5"/>
        <v>2.9592675610556857E-2</v>
      </c>
    </row>
    <row r="195" spans="1:11" hidden="1" x14ac:dyDescent="0.3">
      <c r="A195" s="144">
        <v>166</v>
      </c>
      <c r="B195" s="153">
        <v>3231</v>
      </c>
      <c r="C195" s="153"/>
      <c r="D195" s="153">
        <v>3231</v>
      </c>
      <c r="E195" s="154" t="s">
        <v>271</v>
      </c>
      <c r="F195" s="155">
        <v>1622124410</v>
      </c>
      <c r="G195" s="155">
        <v>68420200</v>
      </c>
      <c r="H195" s="155">
        <v>1577820780</v>
      </c>
      <c r="I195" s="155">
        <v>68420200</v>
      </c>
      <c r="J195" s="156">
        <f t="shared" si="4"/>
        <v>44303630</v>
      </c>
      <c r="K195" s="157">
        <f t="shared" si="5"/>
        <v>2.7312103638216012E-2</v>
      </c>
    </row>
    <row r="196" spans="1:11" hidden="1" x14ac:dyDescent="0.3">
      <c r="A196" s="144">
        <v>167</v>
      </c>
      <c r="B196" s="153">
        <v>3312</v>
      </c>
      <c r="C196" s="153"/>
      <c r="D196" s="153">
        <v>3312</v>
      </c>
      <c r="E196" s="154" t="s">
        <v>272</v>
      </c>
      <c r="F196" s="155">
        <v>331925600</v>
      </c>
      <c r="G196" s="155">
        <v>33359043</v>
      </c>
      <c r="H196" s="155">
        <v>281160408</v>
      </c>
      <c r="I196" s="155">
        <v>33359043</v>
      </c>
      <c r="J196" s="156">
        <f t="shared" si="4"/>
        <v>50765192</v>
      </c>
      <c r="K196" s="157">
        <f t="shared" si="5"/>
        <v>0.15294147845179762</v>
      </c>
    </row>
    <row r="197" spans="1:11" hidden="1" x14ac:dyDescent="0.3">
      <c r="A197" s="144">
        <v>168</v>
      </c>
      <c r="B197" s="153">
        <v>3330</v>
      </c>
      <c r="C197" s="153"/>
      <c r="D197" s="153">
        <v>3330</v>
      </c>
      <c r="E197" s="154" t="s">
        <v>273</v>
      </c>
      <c r="F197" s="155">
        <v>157997328</v>
      </c>
      <c r="G197" s="155">
        <v>0</v>
      </c>
      <c r="H197" s="155">
        <v>152988465</v>
      </c>
      <c r="I197" s="155">
        <v>0</v>
      </c>
      <c r="J197" s="156">
        <f t="shared" si="4"/>
        <v>5008863</v>
      </c>
      <c r="K197" s="157">
        <f t="shared" si="5"/>
        <v>3.170220068531792E-2</v>
      </c>
    </row>
    <row r="198" spans="1:11" hidden="1" x14ac:dyDescent="0.3">
      <c r="A198" s="144">
        <v>169</v>
      </c>
      <c r="B198" s="153">
        <v>3348</v>
      </c>
      <c r="C198" s="153"/>
      <c r="D198" s="153">
        <v>3348</v>
      </c>
      <c r="E198" s="154" t="s">
        <v>274</v>
      </c>
      <c r="F198" s="155">
        <v>124360899</v>
      </c>
      <c r="G198" s="155">
        <v>2145619</v>
      </c>
      <c r="H198" s="155">
        <v>121241819</v>
      </c>
      <c r="I198" s="155">
        <v>2145619</v>
      </c>
      <c r="J198" s="156">
        <f t="shared" si="4"/>
        <v>3119080</v>
      </c>
      <c r="K198" s="157">
        <f t="shared" si="5"/>
        <v>2.5080873691657696E-2</v>
      </c>
    </row>
    <row r="199" spans="1:11" hidden="1" x14ac:dyDescent="0.3">
      <c r="A199" s="144">
        <v>170</v>
      </c>
      <c r="B199" s="153">
        <v>3375</v>
      </c>
      <c r="C199" s="153"/>
      <c r="D199" s="153">
        <v>3375</v>
      </c>
      <c r="E199" s="154" t="s">
        <v>275</v>
      </c>
      <c r="F199" s="155">
        <v>330019893</v>
      </c>
      <c r="G199" s="155">
        <v>16430555</v>
      </c>
      <c r="H199" s="155">
        <v>317118838</v>
      </c>
      <c r="I199" s="155">
        <v>16430555</v>
      </c>
      <c r="J199" s="156">
        <f t="shared" si="4"/>
        <v>12901055</v>
      </c>
      <c r="K199" s="157">
        <f t="shared" si="5"/>
        <v>3.9091749538867952E-2</v>
      </c>
    </row>
    <row r="200" spans="1:11" hidden="1" x14ac:dyDescent="0.3">
      <c r="A200" s="144">
        <v>171</v>
      </c>
      <c r="B200" s="153">
        <v>3411</v>
      </c>
      <c r="C200" s="153"/>
      <c r="D200" s="153">
        <v>6091</v>
      </c>
      <c r="E200" s="154" t="s">
        <v>63</v>
      </c>
      <c r="F200" s="155">
        <v>176053598</v>
      </c>
      <c r="G200" s="155">
        <v>0</v>
      </c>
      <c r="H200" s="155">
        <v>171331288</v>
      </c>
      <c r="I200" s="155">
        <v>0</v>
      </c>
      <c r="J200" s="156">
        <f t="shared" si="4"/>
        <v>4722310</v>
      </c>
      <c r="K200" s="157">
        <f t="shared" si="5"/>
        <v>2.6823138258157041E-2</v>
      </c>
    </row>
    <row r="201" spans="1:11" hidden="1" x14ac:dyDescent="0.3">
      <c r="A201" s="144">
        <v>172</v>
      </c>
      <c r="B201" s="153">
        <v>3420</v>
      </c>
      <c r="C201" s="153"/>
      <c r="D201" s="153">
        <v>3420</v>
      </c>
      <c r="E201" s="154" t="s">
        <v>276</v>
      </c>
      <c r="F201" s="155">
        <v>194446655</v>
      </c>
      <c r="G201" s="155">
        <v>29595307</v>
      </c>
      <c r="H201" s="155">
        <v>192140784</v>
      </c>
      <c r="I201" s="155">
        <v>29595307</v>
      </c>
      <c r="J201" s="156">
        <f t="shared" si="4"/>
        <v>2305871</v>
      </c>
      <c r="K201" s="157">
        <f t="shared" si="5"/>
        <v>1.1858630327171223E-2</v>
      </c>
    </row>
    <row r="202" spans="1:11" hidden="1" x14ac:dyDescent="0.3">
      <c r="A202" s="144">
        <v>173</v>
      </c>
      <c r="B202" s="153">
        <v>3465</v>
      </c>
      <c r="C202" s="153"/>
      <c r="D202" s="153">
        <v>3465</v>
      </c>
      <c r="E202" s="154" t="s">
        <v>277</v>
      </c>
      <c r="F202" s="155">
        <v>65533734</v>
      </c>
      <c r="G202" s="155">
        <v>600732</v>
      </c>
      <c r="H202" s="155">
        <v>64574158</v>
      </c>
      <c r="I202" s="155">
        <v>600732</v>
      </c>
      <c r="J202" s="156">
        <f t="shared" si="4"/>
        <v>959576</v>
      </c>
      <c r="K202" s="157">
        <f t="shared" si="5"/>
        <v>1.4642474057712018E-2</v>
      </c>
    </row>
    <row r="203" spans="1:11" hidden="1" x14ac:dyDescent="0.3">
      <c r="A203" s="144">
        <v>174</v>
      </c>
      <c r="B203" s="153">
        <v>3537</v>
      </c>
      <c r="C203" s="153"/>
      <c r="D203" s="153">
        <v>3537</v>
      </c>
      <c r="E203" s="154" t="s">
        <v>278</v>
      </c>
      <c r="F203" s="155">
        <v>119103884</v>
      </c>
      <c r="G203" s="155">
        <v>1036153</v>
      </c>
      <c r="H203" s="155">
        <v>116567721</v>
      </c>
      <c r="I203" s="155">
        <v>1036153</v>
      </c>
      <c r="J203" s="156">
        <f t="shared" si="4"/>
        <v>2536163</v>
      </c>
      <c r="K203" s="157">
        <f t="shared" si="5"/>
        <v>2.1293705249780099E-2</v>
      </c>
    </row>
    <row r="204" spans="1:11" hidden="1" x14ac:dyDescent="0.3">
      <c r="A204" s="144">
        <v>175</v>
      </c>
      <c r="B204" s="153">
        <v>3555</v>
      </c>
      <c r="C204" s="153"/>
      <c r="D204" s="153">
        <v>3555</v>
      </c>
      <c r="E204" s="154" t="s">
        <v>279</v>
      </c>
      <c r="F204" s="155">
        <v>152909343</v>
      </c>
      <c r="G204" s="155">
        <v>2039518</v>
      </c>
      <c r="H204" s="155">
        <v>144799038</v>
      </c>
      <c r="I204" s="155">
        <v>2039518</v>
      </c>
      <c r="J204" s="156">
        <f t="shared" si="4"/>
        <v>8110305</v>
      </c>
      <c r="K204" s="157">
        <f t="shared" si="5"/>
        <v>5.303995714637267E-2</v>
      </c>
    </row>
    <row r="205" spans="1:11" hidden="1" x14ac:dyDescent="0.3">
      <c r="A205" s="144">
        <v>176</v>
      </c>
      <c r="B205" s="153">
        <v>3582</v>
      </c>
      <c r="C205" s="153"/>
      <c r="D205" s="153">
        <v>1968</v>
      </c>
      <c r="E205" s="154" t="s">
        <v>280</v>
      </c>
      <c r="F205" s="155">
        <v>172028837</v>
      </c>
      <c r="G205" s="155">
        <v>0</v>
      </c>
      <c r="H205" s="155">
        <v>167847685</v>
      </c>
      <c r="I205" s="155">
        <v>0</v>
      </c>
      <c r="J205" s="156">
        <f t="shared" si="4"/>
        <v>4181152</v>
      </c>
      <c r="K205" s="157">
        <f t="shared" si="5"/>
        <v>2.4304948361651715E-2</v>
      </c>
    </row>
    <row r="206" spans="1:11" hidden="1" x14ac:dyDescent="0.3">
      <c r="A206" s="144">
        <v>177</v>
      </c>
      <c r="B206" s="153">
        <v>3600</v>
      </c>
      <c r="C206" s="153"/>
      <c r="D206" s="153">
        <v>3600</v>
      </c>
      <c r="E206" s="154" t="s">
        <v>281</v>
      </c>
      <c r="F206" s="155">
        <v>502729616</v>
      </c>
      <c r="G206" s="155">
        <v>176093545</v>
      </c>
      <c r="H206" s="155">
        <v>479505152</v>
      </c>
      <c r="I206" s="155">
        <v>176093545</v>
      </c>
      <c r="J206" s="156">
        <f t="shared" si="4"/>
        <v>23224464</v>
      </c>
      <c r="K206" s="157">
        <f t="shared" si="5"/>
        <v>4.6196729336908611E-2</v>
      </c>
    </row>
    <row r="207" spans="1:11" hidden="1" x14ac:dyDescent="0.3">
      <c r="A207" s="144">
        <v>178</v>
      </c>
      <c r="B207" s="153">
        <v>3609</v>
      </c>
      <c r="C207" s="153"/>
      <c r="D207" s="153">
        <v>3609</v>
      </c>
      <c r="E207" s="154" t="s">
        <v>282</v>
      </c>
      <c r="F207" s="155">
        <v>88426602</v>
      </c>
      <c r="G207" s="155">
        <v>0</v>
      </c>
      <c r="H207" s="155">
        <v>87249975</v>
      </c>
      <c r="I207" s="155">
        <v>0</v>
      </c>
      <c r="J207" s="156">
        <f t="shared" si="4"/>
        <v>1176627</v>
      </c>
      <c r="K207" s="157">
        <f t="shared" si="5"/>
        <v>1.3306255961299971E-2</v>
      </c>
    </row>
    <row r="208" spans="1:11" hidden="1" x14ac:dyDescent="0.3">
      <c r="A208" s="144">
        <v>179</v>
      </c>
      <c r="B208" s="153">
        <v>3645</v>
      </c>
      <c r="C208" s="153"/>
      <c r="D208" s="153">
        <v>3645</v>
      </c>
      <c r="E208" s="154" t="s">
        <v>283</v>
      </c>
      <c r="F208" s="155">
        <v>858652158</v>
      </c>
      <c r="G208" s="155">
        <v>21507599</v>
      </c>
      <c r="H208" s="155">
        <v>703363734</v>
      </c>
      <c r="I208" s="155">
        <v>21507599</v>
      </c>
      <c r="J208" s="156">
        <f t="shared" si="4"/>
        <v>155288424</v>
      </c>
      <c r="K208" s="157">
        <f t="shared" si="5"/>
        <v>0.18085137567429255</v>
      </c>
    </row>
    <row r="209" spans="1:11" hidden="1" x14ac:dyDescent="0.3">
      <c r="A209" s="144">
        <v>180</v>
      </c>
      <c r="B209" s="153">
        <v>3691</v>
      </c>
      <c r="C209" s="153"/>
      <c r="D209" s="153">
        <v>3691</v>
      </c>
      <c r="E209" s="154" t="s">
        <v>45</v>
      </c>
      <c r="F209" s="155">
        <v>243593839</v>
      </c>
      <c r="G209" s="155">
        <v>3202485</v>
      </c>
      <c r="H209" s="155">
        <v>238542145</v>
      </c>
      <c r="I209" s="155">
        <v>3202485</v>
      </c>
      <c r="J209" s="156">
        <f t="shared" si="4"/>
        <v>5051694</v>
      </c>
      <c r="K209" s="157">
        <f t="shared" si="5"/>
        <v>2.0738184597517674E-2</v>
      </c>
    </row>
    <row r="210" spans="1:11" hidden="1" x14ac:dyDescent="0.3">
      <c r="A210" s="144">
        <v>181</v>
      </c>
      <c r="B210" s="153">
        <v>3705</v>
      </c>
      <c r="C210" s="153"/>
      <c r="D210" s="153">
        <v>3705</v>
      </c>
      <c r="E210" s="154" t="s">
        <v>284</v>
      </c>
      <c r="F210" s="155">
        <v>29916015</v>
      </c>
      <c r="G210" s="155">
        <v>0</v>
      </c>
      <c r="H210" s="155">
        <v>29626246</v>
      </c>
      <c r="I210" s="155">
        <v>0</v>
      </c>
      <c r="J210" s="156">
        <f t="shared" si="4"/>
        <v>289769</v>
      </c>
      <c r="K210" s="157">
        <f t="shared" si="5"/>
        <v>9.6860828556209772E-3</v>
      </c>
    </row>
    <row r="211" spans="1:11" hidden="1" x14ac:dyDescent="0.3">
      <c r="A211" s="144">
        <v>182</v>
      </c>
      <c r="B211" s="153">
        <v>3715</v>
      </c>
      <c r="C211" s="153"/>
      <c r="D211" s="153">
        <v>3715</v>
      </c>
      <c r="E211" s="154" t="s">
        <v>285</v>
      </c>
      <c r="F211" s="155">
        <v>1453083724</v>
      </c>
      <c r="G211" s="155">
        <v>26499360</v>
      </c>
      <c r="H211" s="155">
        <v>1444900158</v>
      </c>
      <c r="I211" s="155">
        <v>26499360</v>
      </c>
      <c r="J211" s="156">
        <f t="shared" si="4"/>
        <v>8183566</v>
      </c>
      <c r="K211" s="157">
        <f t="shared" si="5"/>
        <v>5.6318613062931811E-3</v>
      </c>
    </row>
    <row r="212" spans="1:11" hidden="1" x14ac:dyDescent="0.3">
      <c r="A212" s="144">
        <v>183</v>
      </c>
      <c r="B212" s="153">
        <v>3744</v>
      </c>
      <c r="C212" s="153"/>
      <c r="D212" s="153">
        <v>3744</v>
      </c>
      <c r="E212" s="154" t="s">
        <v>286</v>
      </c>
      <c r="F212" s="155">
        <v>111896949</v>
      </c>
      <c r="G212" s="155">
        <v>1763350</v>
      </c>
      <c r="H212" s="155">
        <v>108579954</v>
      </c>
      <c r="I212" s="155">
        <v>1763350</v>
      </c>
      <c r="J212" s="156">
        <f t="shared" si="4"/>
        <v>3316995</v>
      </c>
      <c r="K212" s="157">
        <f t="shared" si="5"/>
        <v>2.9643301534521733E-2</v>
      </c>
    </row>
    <row r="213" spans="1:11" hidden="1" x14ac:dyDescent="0.3">
      <c r="A213" s="144">
        <v>184</v>
      </c>
      <c r="B213" s="153">
        <v>3798</v>
      </c>
      <c r="C213" s="153"/>
      <c r="D213" s="153">
        <v>3798</v>
      </c>
      <c r="E213" s="154" t="s">
        <v>287</v>
      </c>
      <c r="F213" s="155">
        <v>114028172</v>
      </c>
      <c r="G213" s="155">
        <v>0</v>
      </c>
      <c r="H213" s="155">
        <v>109754229</v>
      </c>
      <c r="I213" s="155">
        <v>0</v>
      </c>
      <c r="J213" s="156">
        <f t="shared" si="4"/>
        <v>4273943</v>
      </c>
      <c r="K213" s="157">
        <f t="shared" si="5"/>
        <v>3.748146554519878E-2</v>
      </c>
    </row>
    <row r="214" spans="1:11" hidden="1" x14ac:dyDescent="0.3">
      <c r="A214" s="144">
        <v>185</v>
      </c>
      <c r="B214" s="153">
        <v>3816</v>
      </c>
      <c r="C214" s="153"/>
      <c r="D214" s="153">
        <v>3816</v>
      </c>
      <c r="E214" s="154" t="s">
        <v>288</v>
      </c>
      <c r="F214" s="155">
        <v>120106881</v>
      </c>
      <c r="G214" s="155">
        <v>7833307</v>
      </c>
      <c r="H214" s="155">
        <v>117267972</v>
      </c>
      <c r="I214" s="155">
        <v>7833307</v>
      </c>
      <c r="J214" s="156">
        <f t="shared" si="4"/>
        <v>2838909</v>
      </c>
      <c r="K214" s="157">
        <f t="shared" si="5"/>
        <v>2.363652254028643E-2</v>
      </c>
    </row>
    <row r="215" spans="1:11" hidden="1" x14ac:dyDescent="0.3">
      <c r="A215" s="144">
        <v>186</v>
      </c>
      <c r="B215" s="153">
        <v>3841</v>
      </c>
      <c r="C215" s="153"/>
      <c r="D215" s="153">
        <v>3841</v>
      </c>
      <c r="E215" s="154" t="s">
        <v>289</v>
      </c>
      <c r="F215" s="155">
        <v>228071357</v>
      </c>
      <c r="G215" s="155">
        <v>1105860</v>
      </c>
      <c r="H215" s="155">
        <v>171861857</v>
      </c>
      <c r="I215" s="155">
        <v>1105860</v>
      </c>
      <c r="J215" s="156">
        <f t="shared" si="4"/>
        <v>56209500</v>
      </c>
      <c r="K215" s="157">
        <f t="shared" si="5"/>
        <v>0.24645576165006988</v>
      </c>
    </row>
    <row r="216" spans="1:11" hidden="1" x14ac:dyDescent="0.3">
      <c r="A216" s="144">
        <v>187</v>
      </c>
      <c r="B216" s="153">
        <v>3897</v>
      </c>
      <c r="C216" s="153"/>
      <c r="D216" s="153">
        <v>3897</v>
      </c>
      <c r="E216" s="154" t="s">
        <v>290</v>
      </c>
      <c r="F216" s="155">
        <v>61300288</v>
      </c>
      <c r="G216" s="155">
        <v>0</v>
      </c>
      <c r="H216" s="155">
        <v>58980659</v>
      </c>
      <c r="I216" s="155">
        <v>0</v>
      </c>
      <c r="J216" s="156">
        <f t="shared" si="4"/>
        <v>2319629</v>
      </c>
      <c r="K216" s="157">
        <f t="shared" si="5"/>
        <v>3.784042580680861E-2</v>
      </c>
    </row>
    <row r="217" spans="1:11" hidden="1" x14ac:dyDescent="0.3">
      <c r="A217" s="144">
        <v>188</v>
      </c>
      <c r="B217" s="153">
        <v>3906</v>
      </c>
      <c r="C217" s="153"/>
      <c r="D217" s="153">
        <v>3906</v>
      </c>
      <c r="E217" s="154" t="s">
        <v>291</v>
      </c>
      <c r="F217" s="155">
        <v>146839541</v>
      </c>
      <c r="G217" s="155">
        <v>4586942</v>
      </c>
      <c r="H217" s="155">
        <v>140395947</v>
      </c>
      <c r="I217" s="155">
        <v>4586942</v>
      </c>
      <c r="J217" s="156">
        <f t="shared" si="4"/>
        <v>6443594</v>
      </c>
      <c r="K217" s="157">
        <f t="shared" si="5"/>
        <v>4.388187239021675E-2</v>
      </c>
    </row>
    <row r="218" spans="1:11" hidden="1" x14ac:dyDescent="0.3">
      <c r="A218" s="144">
        <v>189</v>
      </c>
      <c r="B218" s="153">
        <v>3942</v>
      </c>
      <c r="C218" s="153"/>
      <c r="D218" s="153">
        <v>3942</v>
      </c>
      <c r="E218" s="154" t="s">
        <v>292</v>
      </c>
      <c r="F218" s="155">
        <v>91637871</v>
      </c>
      <c r="G218" s="155">
        <v>1279402</v>
      </c>
      <c r="H218" s="155">
        <v>89266838</v>
      </c>
      <c r="I218" s="155">
        <v>1279402</v>
      </c>
      <c r="J218" s="156">
        <f t="shared" si="4"/>
        <v>2371033</v>
      </c>
      <c r="K218" s="157">
        <f t="shared" si="5"/>
        <v>2.5873942444603497E-2</v>
      </c>
    </row>
    <row r="219" spans="1:11" hidden="1" x14ac:dyDescent="0.3">
      <c r="A219" s="144">
        <v>190</v>
      </c>
      <c r="B219" s="153">
        <v>3978</v>
      </c>
      <c r="C219" s="153"/>
      <c r="D219" s="153">
        <v>3978</v>
      </c>
      <c r="E219" s="154" t="s">
        <v>293</v>
      </c>
      <c r="F219" s="155">
        <v>107480260</v>
      </c>
      <c r="G219" s="155">
        <v>0</v>
      </c>
      <c r="H219" s="155">
        <v>101012122</v>
      </c>
      <c r="I219" s="155">
        <v>0</v>
      </c>
      <c r="J219" s="156">
        <f t="shared" si="4"/>
        <v>6468138</v>
      </c>
      <c r="K219" s="157">
        <f t="shared" si="5"/>
        <v>6.0179776267753726E-2</v>
      </c>
    </row>
    <row r="220" spans="1:11" hidden="1" x14ac:dyDescent="0.3">
      <c r="A220" s="144">
        <v>191</v>
      </c>
      <c r="B220" s="153">
        <v>3996</v>
      </c>
      <c r="C220" s="153"/>
      <c r="D220" s="153">
        <v>3168</v>
      </c>
      <c r="E220" s="154" t="s">
        <v>33</v>
      </c>
      <c r="F220" s="155">
        <v>142254047</v>
      </c>
      <c r="G220" s="155">
        <v>9183954</v>
      </c>
      <c r="H220" s="155">
        <v>138510257</v>
      </c>
      <c r="I220" s="155">
        <v>9183954</v>
      </c>
      <c r="J220" s="156">
        <f t="shared" si="4"/>
        <v>3743790</v>
      </c>
      <c r="K220" s="157">
        <f t="shared" si="5"/>
        <v>2.631763439390937E-2</v>
      </c>
    </row>
    <row r="221" spans="1:11" hidden="1" x14ac:dyDescent="0.3">
      <c r="A221" s="144">
        <v>192</v>
      </c>
      <c r="B221" s="153">
        <v>4014</v>
      </c>
      <c r="C221" s="153"/>
      <c r="D221" s="153">
        <v>4014</v>
      </c>
      <c r="E221" s="154" t="s">
        <v>294</v>
      </c>
      <c r="F221" s="155">
        <v>99405600</v>
      </c>
      <c r="G221" s="155">
        <v>2784654</v>
      </c>
      <c r="H221" s="155">
        <v>97384501</v>
      </c>
      <c r="I221" s="155">
        <v>2784654</v>
      </c>
      <c r="J221" s="156">
        <f t="shared" si="4"/>
        <v>2021099</v>
      </c>
      <c r="K221" s="157">
        <f t="shared" si="5"/>
        <v>2.0331842471651495E-2</v>
      </c>
    </row>
    <row r="222" spans="1:11" hidden="1" x14ac:dyDescent="0.3">
      <c r="A222" s="144">
        <v>193</v>
      </c>
      <c r="B222" s="153">
        <v>4023</v>
      </c>
      <c r="C222" s="153"/>
      <c r="D222" s="153">
        <v>4023</v>
      </c>
      <c r="E222" s="154" t="s">
        <v>35</v>
      </c>
      <c r="F222" s="155">
        <v>243094593</v>
      </c>
      <c r="G222" s="155">
        <v>0</v>
      </c>
      <c r="H222" s="155">
        <v>218949629</v>
      </c>
      <c r="I222" s="155">
        <v>0</v>
      </c>
      <c r="J222" s="156">
        <f t="shared" si="4"/>
        <v>24144964</v>
      </c>
      <c r="K222" s="157">
        <f t="shared" si="5"/>
        <v>9.9323328018241855E-2</v>
      </c>
    </row>
    <row r="223" spans="1:11" hidden="1" x14ac:dyDescent="0.3">
      <c r="A223" s="144">
        <v>194</v>
      </c>
      <c r="B223" s="153">
        <v>4033</v>
      </c>
      <c r="C223" s="153"/>
      <c r="D223" s="153">
        <v>4033</v>
      </c>
      <c r="E223" s="154" t="s">
        <v>295</v>
      </c>
      <c r="F223" s="155">
        <v>155434293</v>
      </c>
      <c r="G223" s="155">
        <v>1034660</v>
      </c>
      <c r="H223" s="155">
        <v>150554712</v>
      </c>
      <c r="I223" s="155">
        <v>1034660</v>
      </c>
      <c r="J223" s="156">
        <f t="shared" si="4"/>
        <v>4879581</v>
      </c>
      <c r="K223" s="157">
        <f t="shared" si="5"/>
        <v>3.1393207417876566E-2</v>
      </c>
    </row>
    <row r="224" spans="1:11" hidden="1" x14ac:dyDescent="0.3">
      <c r="A224" s="144">
        <v>195</v>
      </c>
      <c r="B224" s="153">
        <v>4041</v>
      </c>
      <c r="C224" s="153"/>
      <c r="D224" s="153">
        <v>4041</v>
      </c>
      <c r="E224" s="154" t="s">
        <v>296</v>
      </c>
      <c r="F224" s="155">
        <v>293675917</v>
      </c>
      <c r="G224" s="155">
        <v>46840192</v>
      </c>
      <c r="H224" s="155">
        <v>284800012</v>
      </c>
      <c r="I224" s="155">
        <v>46840192</v>
      </c>
      <c r="J224" s="156">
        <f t="shared" ref="J224:J287" si="6">F224-H224</f>
        <v>8875905</v>
      </c>
      <c r="K224" s="157">
        <f t="shared" ref="K224:K287" si="7">J224/F224</f>
        <v>3.0223469090248894E-2</v>
      </c>
    </row>
    <row r="225" spans="1:11" hidden="1" x14ac:dyDescent="0.3">
      <c r="A225" s="144">
        <v>196</v>
      </c>
      <c r="B225" s="153">
        <v>4043</v>
      </c>
      <c r="C225" s="153"/>
      <c r="D225" s="153">
        <v>4043</v>
      </c>
      <c r="E225" s="154" t="s">
        <v>297</v>
      </c>
      <c r="F225" s="155">
        <v>235467362</v>
      </c>
      <c r="G225" s="155">
        <v>581869</v>
      </c>
      <c r="H225" s="155">
        <v>229909486</v>
      </c>
      <c r="I225" s="155">
        <v>581869</v>
      </c>
      <c r="J225" s="156">
        <f t="shared" si="6"/>
        <v>5557876</v>
      </c>
      <c r="K225" s="157">
        <f t="shared" si="7"/>
        <v>2.3603593945219464E-2</v>
      </c>
    </row>
    <row r="226" spans="1:11" hidden="1" x14ac:dyDescent="0.3">
      <c r="A226" s="144">
        <v>197</v>
      </c>
      <c r="B226" s="153">
        <v>4068</v>
      </c>
      <c r="C226" s="153"/>
      <c r="D226" s="153">
        <v>4068</v>
      </c>
      <c r="E226" s="154" t="s">
        <v>298</v>
      </c>
      <c r="F226" s="155">
        <v>227252282</v>
      </c>
      <c r="G226" s="155">
        <v>10749105</v>
      </c>
      <c r="H226" s="155">
        <v>206183999</v>
      </c>
      <c r="I226" s="155">
        <v>10749105</v>
      </c>
      <c r="J226" s="156">
        <f t="shared" si="6"/>
        <v>21068283</v>
      </c>
      <c r="K226" s="157">
        <f t="shared" si="7"/>
        <v>9.2708785208150291E-2</v>
      </c>
    </row>
    <row r="227" spans="1:11" hidden="1" x14ac:dyDescent="0.3">
      <c r="A227" s="144">
        <v>198</v>
      </c>
      <c r="B227" s="153">
        <v>4086</v>
      </c>
      <c r="C227" s="153"/>
      <c r="D227" s="153">
        <v>4086</v>
      </c>
      <c r="E227" s="154" t="s">
        <v>299</v>
      </c>
      <c r="F227" s="155">
        <v>358720495</v>
      </c>
      <c r="G227" s="155">
        <v>0</v>
      </c>
      <c r="H227" s="155">
        <v>348258631</v>
      </c>
      <c r="I227" s="155">
        <v>0</v>
      </c>
      <c r="J227" s="156">
        <f t="shared" si="6"/>
        <v>10461864</v>
      </c>
      <c r="K227" s="157">
        <f t="shared" si="7"/>
        <v>2.9164388837052649E-2</v>
      </c>
    </row>
    <row r="228" spans="1:11" hidden="1" x14ac:dyDescent="0.3">
      <c r="A228" s="144">
        <v>199</v>
      </c>
      <c r="B228" s="153">
        <v>4104</v>
      </c>
      <c r="C228" s="153"/>
      <c r="D228" s="153">
        <v>4104</v>
      </c>
      <c r="E228" s="154" t="s">
        <v>300</v>
      </c>
      <c r="F228" s="155">
        <v>873645408</v>
      </c>
      <c r="G228" s="155">
        <v>37732119</v>
      </c>
      <c r="H228" s="155">
        <v>805841545</v>
      </c>
      <c r="I228" s="155">
        <v>37732119</v>
      </c>
      <c r="J228" s="156">
        <f t="shared" si="6"/>
        <v>67803863</v>
      </c>
      <c r="K228" s="157">
        <f t="shared" si="7"/>
        <v>7.761027801338824E-2</v>
      </c>
    </row>
    <row r="229" spans="1:11" hidden="1" x14ac:dyDescent="0.3">
      <c r="A229" s="144">
        <v>200</v>
      </c>
      <c r="B229" s="153">
        <v>4122</v>
      </c>
      <c r="C229" s="153"/>
      <c r="D229" s="153">
        <v>4122</v>
      </c>
      <c r="E229" s="154" t="s">
        <v>37</v>
      </c>
      <c r="F229" s="155">
        <v>113734448</v>
      </c>
      <c r="G229" s="155">
        <v>0</v>
      </c>
      <c r="H229" s="155">
        <v>110204456</v>
      </c>
      <c r="I229" s="155">
        <v>0</v>
      </c>
      <c r="J229" s="156">
        <f t="shared" si="6"/>
        <v>3529992</v>
      </c>
      <c r="K229" s="157">
        <f t="shared" si="7"/>
        <v>3.1037140128380453E-2</v>
      </c>
    </row>
    <row r="230" spans="1:11" hidden="1" x14ac:dyDescent="0.3">
      <c r="A230" s="144">
        <v>201</v>
      </c>
      <c r="B230" s="153">
        <v>4131</v>
      </c>
      <c r="C230" s="153"/>
      <c r="D230" s="153">
        <v>4131</v>
      </c>
      <c r="E230" s="154" t="s">
        <v>301</v>
      </c>
      <c r="F230" s="155">
        <v>1055201103</v>
      </c>
      <c r="G230" s="155">
        <v>36457336</v>
      </c>
      <c r="H230" s="155">
        <v>1024895387</v>
      </c>
      <c r="I230" s="155">
        <v>36457336</v>
      </c>
      <c r="J230" s="156">
        <f t="shared" si="6"/>
        <v>30305716</v>
      </c>
      <c r="K230" s="157">
        <f t="shared" si="7"/>
        <v>2.8720322518464996E-2</v>
      </c>
    </row>
    <row r="231" spans="1:11" hidden="1" x14ac:dyDescent="0.3">
      <c r="A231" s="144">
        <v>202</v>
      </c>
      <c r="B231" s="153">
        <v>4149</v>
      </c>
      <c r="C231" s="153"/>
      <c r="D231" s="153">
        <v>4149</v>
      </c>
      <c r="E231" s="154" t="s">
        <v>40</v>
      </c>
      <c r="F231" s="155">
        <v>379114825</v>
      </c>
      <c r="G231" s="155">
        <v>41440519</v>
      </c>
      <c r="H231" s="155">
        <v>372888859</v>
      </c>
      <c r="I231" s="155">
        <v>41440519</v>
      </c>
      <c r="J231" s="156">
        <f t="shared" si="6"/>
        <v>6225966</v>
      </c>
      <c r="K231" s="157">
        <f t="shared" si="7"/>
        <v>1.6422375463687026E-2</v>
      </c>
    </row>
    <row r="232" spans="1:11" hidden="1" x14ac:dyDescent="0.3">
      <c r="A232" s="144">
        <v>203</v>
      </c>
      <c r="B232" s="153">
        <v>4203</v>
      </c>
      <c r="C232" s="153"/>
      <c r="D232" s="153">
        <v>4203</v>
      </c>
      <c r="E232" s="154" t="s">
        <v>302</v>
      </c>
      <c r="F232" s="155">
        <v>239574272</v>
      </c>
      <c r="G232" s="155">
        <v>6842592</v>
      </c>
      <c r="H232" s="155">
        <v>234709466</v>
      </c>
      <c r="I232" s="155">
        <v>6842592</v>
      </c>
      <c r="J232" s="156">
        <f t="shared" si="6"/>
        <v>4864806</v>
      </c>
      <c r="K232" s="157">
        <f t="shared" si="7"/>
        <v>2.0306045216741803E-2</v>
      </c>
    </row>
    <row r="233" spans="1:11" hidden="1" x14ac:dyDescent="0.3">
      <c r="A233" s="144">
        <v>204</v>
      </c>
      <c r="B233" s="153">
        <v>4212</v>
      </c>
      <c r="C233" s="153"/>
      <c r="D233" s="153">
        <v>4212</v>
      </c>
      <c r="E233" s="154" t="s">
        <v>303</v>
      </c>
      <c r="F233" s="155">
        <v>54575065</v>
      </c>
      <c r="G233" s="155">
        <v>0</v>
      </c>
      <c r="H233" s="155">
        <v>50472323</v>
      </c>
      <c r="I233" s="155">
        <v>0</v>
      </c>
      <c r="J233" s="156">
        <f t="shared" si="6"/>
        <v>4102742</v>
      </c>
      <c r="K233" s="157">
        <f t="shared" si="7"/>
        <v>7.5176126679830799E-2</v>
      </c>
    </row>
    <row r="234" spans="1:11" hidden="1" x14ac:dyDescent="0.3">
      <c r="A234" s="144">
        <v>205</v>
      </c>
      <c r="B234" s="153">
        <v>4269</v>
      </c>
      <c r="C234" s="153"/>
      <c r="D234" s="153">
        <v>4269</v>
      </c>
      <c r="E234" s="154" t="s">
        <v>39</v>
      </c>
      <c r="F234" s="155">
        <v>206877967</v>
      </c>
      <c r="G234" s="155">
        <v>0</v>
      </c>
      <c r="H234" s="155">
        <v>200145020</v>
      </c>
      <c r="I234" s="155">
        <v>0</v>
      </c>
      <c r="J234" s="156">
        <f t="shared" si="6"/>
        <v>6732947</v>
      </c>
      <c r="K234" s="157">
        <f t="shared" si="7"/>
        <v>3.2545500604228193E-2</v>
      </c>
    </row>
    <row r="235" spans="1:11" hidden="1" x14ac:dyDescent="0.3">
      <c r="A235" s="144">
        <v>206</v>
      </c>
      <c r="B235" s="153">
        <v>4271</v>
      </c>
      <c r="C235" s="153"/>
      <c r="D235" s="153">
        <v>4271</v>
      </c>
      <c r="E235" s="154" t="s">
        <v>304</v>
      </c>
      <c r="F235" s="155">
        <v>331666465</v>
      </c>
      <c r="G235" s="155">
        <v>12517219</v>
      </c>
      <c r="H235" s="155">
        <v>322891113</v>
      </c>
      <c r="I235" s="155">
        <v>12517219</v>
      </c>
      <c r="J235" s="156">
        <f t="shared" si="6"/>
        <v>8775352</v>
      </c>
      <c r="K235" s="157">
        <f t="shared" si="7"/>
        <v>2.6458363826442326E-2</v>
      </c>
    </row>
    <row r="236" spans="1:11" hidden="1" x14ac:dyDescent="0.3">
      <c r="A236" s="144">
        <v>207</v>
      </c>
      <c r="B236" s="153">
        <v>4356</v>
      </c>
      <c r="C236" s="153"/>
      <c r="D236" s="153">
        <v>4356</v>
      </c>
      <c r="E236" s="154" t="s">
        <v>305</v>
      </c>
      <c r="F236" s="155">
        <v>202351176</v>
      </c>
      <c r="G236" s="155">
        <v>2698596</v>
      </c>
      <c r="H236" s="155">
        <v>195924624</v>
      </c>
      <c r="I236" s="155">
        <v>2698596</v>
      </c>
      <c r="J236" s="156">
        <f t="shared" si="6"/>
        <v>6426552</v>
      </c>
      <c r="K236" s="157">
        <f t="shared" si="7"/>
        <v>3.1759400301187277E-2</v>
      </c>
    </row>
    <row r="237" spans="1:11" hidden="1" x14ac:dyDescent="0.3">
      <c r="A237" s="144">
        <v>208</v>
      </c>
      <c r="B237" s="153">
        <v>4419</v>
      </c>
      <c r="C237" s="153"/>
      <c r="D237" s="153">
        <v>4419</v>
      </c>
      <c r="E237" s="154" t="s">
        <v>306</v>
      </c>
      <c r="F237" s="155">
        <v>210285403</v>
      </c>
      <c r="G237" s="155">
        <v>23710693</v>
      </c>
      <c r="H237" s="155">
        <v>205392430</v>
      </c>
      <c r="I237" s="155">
        <v>23710693</v>
      </c>
      <c r="J237" s="156">
        <f t="shared" si="6"/>
        <v>4892973</v>
      </c>
      <c r="K237" s="157">
        <f t="shared" si="7"/>
        <v>2.3268248438528091E-2</v>
      </c>
    </row>
    <row r="238" spans="1:11" hidden="1" x14ac:dyDescent="0.3">
      <c r="A238" s="144">
        <v>209</v>
      </c>
      <c r="B238" s="153">
        <v>4437</v>
      </c>
      <c r="C238" s="153"/>
      <c r="D238" s="153">
        <v>4437</v>
      </c>
      <c r="E238" s="154" t="s">
        <v>307</v>
      </c>
      <c r="F238" s="155">
        <v>211253443</v>
      </c>
      <c r="G238" s="155">
        <v>1780000</v>
      </c>
      <c r="H238" s="155">
        <v>194674803</v>
      </c>
      <c r="I238" s="155">
        <v>1780000</v>
      </c>
      <c r="J238" s="156">
        <f t="shared" si="6"/>
        <v>16578640</v>
      </c>
      <c r="K238" s="157">
        <f t="shared" si="7"/>
        <v>7.8477490186988338E-2</v>
      </c>
    </row>
    <row r="239" spans="1:11" hidden="1" x14ac:dyDescent="0.3">
      <c r="A239" s="144">
        <v>210</v>
      </c>
      <c r="B239" s="153">
        <v>4446</v>
      </c>
      <c r="C239" s="153"/>
      <c r="D239" s="153">
        <v>4446</v>
      </c>
      <c r="E239" s="154" t="s">
        <v>308</v>
      </c>
      <c r="F239" s="155">
        <v>263845548</v>
      </c>
      <c r="G239" s="155">
        <v>27711390</v>
      </c>
      <c r="H239" s="155">
        <v>256090639</v>
      </c>
      <c r="I239" s="155">
        <v>27711390</v>
      </c>
      <c r="J239" s="156">
        <f t="shared" si="6"/>
        <v>7754909</v>
      </c>
      <c r="K239" s="157">
        <f t="shared" si="7"/>
        <v>2.9391850871783518E-2</v>
      </c>
    </row>
    <row r="240" spans="1:11" hidden="1" x14ac:dyDescent="0.3">
      <c r="A240" s="144">
        <v>211</v>
      </c>
      <c r="B240" s="153">
        <v>4491</v>
      </c>
      <c r="C240" s="153"/>
      <c r="D240" s="153">
        <v>4491</v>
      </c>
      <c r="E240" s="154" t="s">
        <v>309</v>
      </c>
      <c r="F240" s="155">
        <v>78418462</v>
      </c>
      <c r="G240" s="155">
        <v>0</v>
      </c>
      <c r="H240" s="155">
        <v>76655992</v>
      </c>
      <c r="I240" s="155">
        <v>0</v>
      </c>
      <c r="J240" s="156">
        <f t="shared" si="6"/>
        <v>1762470</v>
      </c>
      <c r="K240" s="157">
        <f t="shared" si="7"/>
        <v>2.2475192130138946E-2</v>
      </c>
    </row>
    <row r="241" spans="1:11" hidden="1" x14ac:dyDescent="0.3">
      <c r="A241" s="144">
        <v>212</v>
      </c>
      <c r="B241" s="153">
        <v>4505</v>
      </c>
      <c r="C241" s="153"/>
      <c r="D241" s="153">
        <v>4505</v>
      </c>
      <c r="E241" s="154" t="s">
        <v>310</v>
      </c>
      <c r="F241" s="155">
        <v>70958242</v>
      </c>
      <c r="G241" s="155">
        <v>0</v>
      </c>
      <c r="H241" s="155">
        <v>68299251</v>
      </c>
      <c r="I241" s="155">
        <v>0</v>
      </c>
      <c r="J241" s="156">
        <f t="shared" si="6"/>
        <v>2658991</v>
      </c>
      <c r="K241" s="157">
        <f t="shared" si="7"/>
        <v>3.7472616641207095E-2</v>
      </c>
    </row>
    <row r="242" spans="1:11" hidden="1" x14ac:dyDescent="0.3">
      <c r="A242" s="144">
        <v>213</v>
      </c>
      <c r="B242" s="153">
        <v>4509</v>
      </c>
      <c r="C242" s="153"/>
      <c r="D242" s="153">
        <v>4509</v>
      </c>
      <c r="E242" s="154" t="s">
        <v>311</v>
      </c>
      <c r="F242" s="155">
        <v>47248024</v>
      </c>
      <c r="G242" s="155">
        <v>1758274</v>
      </c>
      <c r="H242" s="155">
        <v>45521177</v>
      </c>
      <c r="I242" s="155">
        <v>1758274</v>
      </c>
      <c r="J242" s="156">
        <f t="shared" si="6"/>
        <v>1726847</v>
      </c>
      <c r="K242" s="157">
        <f t="shared" si="7"/>
        <v>3.6548554919460761E-2</v>
      </c>
    </row>
    <row r="243" spans="1:11" hidden="1" x14ac:dyDescent="0.3">
      <c r="A243" s="144">
        <v>214</v>
      </c>
      <c r="B243" s="153">
        <v>4518</v>
      </c>
      <c r="C243" s="153"/>
      <c r="D243" s="153">
        <v>4518</v>
      </c>
      <c r="E243" s="154" t="s">
        <v>312</v>
      </c>
      <c r="F243" s="155">
        <v>51309365</v>
      </c>
      <c r="G243" s="155">
        <v>0</v>
      </c>
      <c r="H243" s="155">
        <v>48982025</v>
      </c>
      <c r="I243" s="155">
        <v>0</v>
      </c>
      <c r="J243" s="156">
        <f t="shared" si="6"/>
        <v>2327340</v>
      </c>
      <c r="K243" s="157">
        <f t="shared" si="7"/>
        <v>4.5358971018253688E-2</v>
      </c>
    </row>
    <row r="244" spans="1:11" hidden="1" x14ac:dyDescent="0.3">
      <c r="A244" s="144">
        <v>215</v>
      </c>
      <c r="B244" s="153">
        <v>4527</v>
      </c>
      <c r="C244" s="153"/>
      <c r="D244" s="153">
        <v>4527</v>
      </c>
      <c r="E244" s="154" t="s">
        <v>313</v>
      </c>
      <c r="F244" s="155">
        <v>193833254</v>
      </c>
      <c r="G244" s="155">
        <v>3232813</v>
      </c>
      <c r="H244" s="155">
        <v>187479198</v>
      </c>
      <c r="I244" s="155">
        <v>3232813</v>
      </c>
      <c r="J244" s="156">
        <f t="shared" si="6"/>
        <v>6354056</v>
      </c>
      <c r="K244" s="157">
        <f t="shared" si="7"/>
        <v>3.2781041791724759E-2</v>
      </c>
    </row>
    <row r="245" spans="1:11" hidden="1" x14ac:dyDescent="0.3">
      <c r="A245" s="144">
        <v>216</v>
      </c>
      <c r="B245" s="153">
        <v>4536</v>
      </c>
      <c r="C245" s="153"/>
      <c r="D245" s="153">
        <v>4536</v>
      </c>
      <c r="E245" s="154" t="s">
        <v>314</v>
      </c>
      <c r="F245" s="155">
        <v>421298897</v>
      </c>
      <c r="G245" s="155">
        <v>17890709</v>
      </c>
      <c r="H245" s="155">
        <v>415795519</v>
      </c>
      <c r="I245" s="155">
        <v>17890709</v>
      </c>
      <c r="J245" s="156">
        <f t="shared" si="6"/>
        <v>5503378</v>
      </c>
      <c r="K245" s="157">
        <f t="shared" si="7"/>
        <v>1.3062882526369396E-2</v>
      </c>
    </row>
    <row r="246" spans="1:11" hidden="1" x14ac:dyDescent="0.3">
      <c r="A246" s="144">
        <v>217</v>
      </c>
      <c r="B246" s="153">
        <v>4554</v>
      </c>
      <c r="C246" s="153"/>
      <c r="D246" s="153">
        <v>4554</v>
      </c>
      <c r="E246" s="154" t="s">
        <v>315</v>
      </c>
      <c r="F246" s="155">
        <v>195678426</v>
      </c>
      <c r="G246" s="155">
        <v>22535058</v>
      </c>
      <c r="H246" s="155">
        <v>190189534</v>
      </c>
      <c r="I246" s="155">
        <v>22535058</v>
      </c>
      <c r="J246" s="156">
        <f t="shared" si="6"/>
        <v>5488892</v>
      </c>
      <c r="K246" s="157">
        <f t="shared" si="7"/>
        <v>2.8050573137786788E-2</v>
      </c>
    </row>
    <row r="247" spans="1:11" hidden="1" x14ac:dyDescent="0.3">
      <c r="A247" s="144">
        <v>218</v>
      </c>
      <c r="B247" s="153">
        <v>4572</v>
      </c>
      <c r="C247" s="153"/>
      <c r="D247" s="153">
        <v>4572</v>
      </c>
      <c r="E247" s="154" t="s">
        <v>316</v>
      </c>
      <c r="F247" s="155">
        <v>55043335</v>
      </c>
      <c r="G247" s="155">
        <v>0</v>
      </c>
      <c r="H247" s="155">
        <v>52371709</v>
      </c>
      <c r="I247" s="155">
        <v>0</v>
      </c>
      <c r="J247" s="156">
        <f t="shared" si="6"/>
        <v>2671626</v>
      </c>
      <c r="K247" s="157">
        <f t="shared" si="7"/>
        <v>4.8536775615067654E-2</v>
      </c>
    </row>
    <row r="248" spans="1:11" hidden="1" x14ac:dyDescent="0.3">
      <c r="A248" s="144">
        <v>219</v>
      </c>
      <c r="B248" s="153">
        <v>4581</v>
      </c>
      <c r="C248" s="153"/>
      <c r="D248" s="153">
        <v>4581</v>
      </c>
      <c r="E248" s="154" t="s">
        <v>317</v>
      </c>
      <c r="F248" s="155">
        <v>1023408088</v>
      </c>
      <c r="G248" s="155">
        <v>116373526</v>
      </c>
      <c r="H248" s="155">
        <v>1002359116</v>
      </c>
      <c r="I248" s="155">
        <v>116373526</v>
      </c>
      <c r="J248" s="156">
        <f t="shared" si="6"/>
        <v>21048972</v>
      </c>
      <c r="K248" s="157">
        <f t="shared" si="7"/>
        <v>2.0567525551937988E-2</v>
      </c>
    </row>
    <row r="249" spans="1:11" hidden="1" x14ac:dyDescent="0.3">
      <c r="A249" s="144">
        <v>220</v>
      </c>
      <c r="B249" s="153">
        <v>4599</v>
      </c>
      <c r="C249" s="153"/>
      <c r="D249" s="153">
        <v>4599</v>
      </c>
      <c r="E249" s="154" t="s">
        <v>41</v>
      </c>
      <c r="F249" s="155">
        <v>177987453</v>
      </c>
      <c r="G249" s="155">
        <v>1464636</v>
      </c>
      <c r="H249" s="155">
        <v>171462118</v>
      </c>
      <c r="I249" s="155">
        <v>1464636</v>
      </c>
      <c r="J249" s="156">
        <f t="shared" si="6"/>
        <v>6525335</v>
      </c>
      <c r="K249" s="157">
        <f t="shared" si="7"/>
        <v>3.6661769636087777E-2</v>
      </c>
    </row>
    <row r="250" spans="1:11" hidden="1" x14ac:dyDescent="0.3">
      <c r="A250" s="144">
        <v>221</v>
      </c>
      <c r="B250" s="153">
        <v>4617</v>
      </c>
      <c r="C250" s="153"/>
      <c r="D250" s="153">
        <v>4617</v>
      </c>
      <c r="E250" s="154" t="s">
        <v>318</v>
      </c>
      <c r="F250" s="155">
        <v>274936249</v>
      </c>
      <c r="G250" s="155">
        <v>47226512</v>
      </c>
      <c r="H250" s="155">
        <v>266941089</v>
      </c>
      <c r="I250" s="155">
        <v>47226512</v>
      </c>
      <c r="J250" s="156">
        <f t="shared" si="6"/>
        <v>7995160</v>
      </c>
      <c r="K250" s="157">
        <f t="shared" si="7"/>
        <v>2.9080050481084436E-2</v>
      </c>
    </row>
    <row r="251" spans="1:11" hidden="1" x14ac:dyDescent="0.3">
      <c r="A251" s="144">
        <v>222</v>
      </c>
      <c r="B251" s="153">
        <v>4644</v>
      </c>
      <c r="C251" s="153"/>
      <c r="D251" s="153">
        <v>4644</v>
      </c>
      <c r="E251" s="154" t="s">
        <v>42</v>
      </c>
      <c r="F251" s="155">
        <v>146597409</v>
      </c>
      <c r="G251" s="155">
        <v>0</v>
      </c>
      <c r="H251" s="155">
        <v>143175218</v>
      </c>
      <c r="I251" s="155">
        <v>0</v>
      </c>
      <c r="J251" s="156">
        <f t="shared" si="6"/>
        <v>3422191</v>
      </c>
      <c r="K251" s="157">
        <f t="shared" si="7"/>
        <v>2.3344143824533762E-2</v>
      </c>
    </row>
    <row r="252" spans="1:11" hidden="1" x14ac:dyDescent="0.3">
      <c r="A252" s="144">
        <v>223</v>
      </c>
      <c r="B252" s="153">
        <v>4662</v>
      </c>
      <c r="C252" s="153"/>
      <c r="D252" s="153">
        <v>4662</v>
      </c>
      <c r="E252" s="154" t="s">
        <v>319</v>
      </c>
      <c r="F252" s="155">
        <v>350446487</v>
      </c>
      <c r="G252" s="155">
        <v>12479460</v>
      </c>
      <c r="H252" s="155">
        <v>347558659</v>
      </c>
      <c r="I252" s="155">
        <v>12479460</v>
      </c>
      <c r="J252" s="156">
        <f t="shared" si="6"/>
        <v>2887828</v>
      </c>
      <c r="K252" s="157">
        <f t="shared" si="7"/>
        <v>8.2404250210104113E-3</v>
      </c>
    </row>
    <row r="253" spans="1:11" hidden="1" x14ac:dyDescent="0.3">
      <c r="A253" s="144">
        <v>224</v>
      </c>
      <c r="B253" s="153">
        <v>4689</v>
      </c>
      <c r="C253" s="153"/>
      <c r="D253" s="153">
        <v>4689</v>
      </c>
      <c r="E253" s="154" t="s">
        <v>320</v>
      </c>
      <c r="F253" s="155">
        <v>83689675</v>
      </c>
      <c r="G253" s="155">
        <v>845140</v>
      </c>
      <c r="H253" s="155">
        <v>82849161</v>
      </c>
      <c r="I253" s="155">
        <v>845140</v>
      </c>
      <c r="J253" s="156">
        <f t="shared" si="6"/>
        <v>840514</v>
      </c>
      <c r="K253" s="157">
        <f t="shared" si="7"/>
        <v>1.0043222177646168E-2</v>
      </c>
    </row>
    <row r="254" spans="1:11" hidden="1" x14ac:dyDescent="0.3">
      <c r="A254" s="144">
        <v>225</v>
      </c>
      <c r="B254" s="153">
        <v>4725</v>
      </c>
      <c r="C254" s="153"/>
      <c r="D254" s="153">
        <v>4725</v>
      </c>
      <c r="E254" s="154" t="s">
        <v>321</v>
      </c>
      <c r="F254" s="155">
        <v>596167642</v>
      </c>
      <c r="G254" s="155">
        <v>45678143</v>
      </c>
      <c r="H254" s="155">
        <v>575578795</v>
      </c>
      <c r="I254" s="155">
        <v>45678143</v>
      </c>
      <c r="J254" s="156">
        <f t="shared" si="6"/>
        <v>20588847</v>
      </c>
      <c r="K254" s="157">
        <f t="shared" si="7"/>
        <v>3.4535331255029771E-2</v>
      </c>
    </row>
    <row r="255" spans="1:11" hidden="1" x14ac:dyDescent="0.3">
      <c r="A255" s="144">
        <v>226</v>
      </c>
      <c r="B255" s="153">
        <v>4751</v>
      </c>
      <c r="C255" s="153"/>
      <c r="D255" s="153">
        <v>4751</v>
      </c>
      <c r="E255" s="154" t="s">
        <v>322</v>
      </c>
      <c r="F255" s="155">
        <v>110169084</v>
      </c>
      <c r="G255" s="155">
        <v>0</v>
      </c>
      <c r="H255" s="155">
        <v>104288513</v>
      </c>
      <c r="I255" s="155">
        <v>0</v>
      </c>
      <c r="J255" s="156">
        <f t="shared" si="6"/>
        <v>5880571</v>
      </c>
      <c r="K255" s="157">
        <f t="shared" si="7"/>
        <v>5.3377688063558741E-2</v>
      </c>
    </row>
    <row r="256" spans="1:11" hidden="1" x14ac:dyDescent="0.3">
      <c r="A256" s="144">
        <v>227</v>
      </c>
      <c r="B256" s="153">
        <v>4761</v>
      </c>
      <c r="C256" s="153"/>
      <c r="D256" s="153">
        <v>4761</v>
      </c>
      <c r="E256" s="154" t="s">
        <v>44</v>
      </c>
      <c r="F256" s="155">
        <v>102530857</v>
      </c>
      <c r="G256" s="155">
        <v>3577541</v>
      </c>
      <c r="H256" s="155">
        <v>96730318</v>
      </c>
      <c r="I256" s="155">
        <v>3577541</v>
      </c>
      <c r="J256" s="156">
        <f t="shared" si="6"/>
        <v>5800539</v>
      </c>
      <c r="K256" s="157">
        <f t="shared" si="7"/>
        <v>5.657359325495543E-2</v>
      </c>
    </row>
    <row r="257" spans="1:11" hidden="1" x14ac:dyDescent="0.3">
      <c r="A257" s="144">
        <v>228</v>
      </c>
      <c r="B257" s="153">
        <v>4772</v>
      </c>
      <c r="C257" s="153"/>
      <c r="D257" s="153">
        <v>4772</v>
      </c>
      <c r="E257" s="154" t="s">
        <v>323</v>
      </c>
      <c r="F257" s="155">
        <v>166218421</v>
      </c>
      <c r="G257" s="155">
        <v>17847410</v>
      </c>
      <c r="H257" s="155">
        <v>137459481</v>
      </c>
      <c r="I257" s="155">
        <v>17847410</v>
      </c>
      <c r="J257" s="156">
        <f t="shared" si="6"/>
        <v>28758940</v>
      </c>
      <c r="K257" s="157">
        <f t="shared" si="7"/>
        <v>0.17301897002137928</v>
      </c>
    </row>
    <row r="258" spans="1:11" hidden="1" x14ac:dyDescent="0.3">
      <c r="A258" s="144">
        <v>229</v>
      </c>
      <c r="B258" s="153">
        <v>4773</v>
      </c>
      <c r="C258" s="153"/>
      <c r="D258" s="153">
        <v>4773</v>
      </c>
      <c r="E258" s="154" t="s">
        <v>324</v>
      </c>
      <c r="F258" s="155">
        <v>150260098</v>
      </c>
      <c r="G258" s="155">
        <v>367770</v>
      </c>
      <c r="H258" s="155">
        <v>147206636</v>
      </c>
      <c r="I258" s="155">
        <v>367770</v>
      </c>
      <c r="J258" s="156">
        <f t="shared" si="6"/>
        <v>3053462</v>
      </c>
      <c r="K258" s="157">
        <f t="shared" si="7"/>
        <v>2.0321176683912451E-2</v>
      </c>
    </row>
    <row r="259" spans="1:11" hidden="1" x14ac:dyDescent="0.3">
      <c r="A259" s="144">
        <v>230</v>
      </c>
      <c r="B259" s="153">
        <v>4774</v>
      </c>
      <c r="C259" s="153"/>
      <c r="D259" s="153">
        <v>4774</v>
      </c>
      <c r="E259" s="154" t="s">
        <v>325</v>
      </c>
      <c r="F259" s="155">
        <v>219957715</v>
      </c>
      <c r="G259" s="155">
        <v>8763458</v>
      </c>
      <c r="H259" s="155">
        <v>213652639</v>
      </c>
      <c r="I259" s="155">
        <v>8763458</v>
      </c>
      <c r="J259" s="156">
        <f t="shared" si="6"/>
        <v>6305076</v>
      </c>
      <c r="K259" s="157">
        <f t="shared" si="7"/>
        <v>2.8664945896532887E-2</v>
      </c>
    </row>
    <row r="260" spans="1:11" hidden="1" x14ac:dyDescent="0.3">
      <c r="A260" s="144">
        <v>231</v>
      </c>
      <c r="B260" s="153">
        <v>4775</v>
      </c>
      <c r="C260" s="153"/>
      <c r="D260" s="153">
        <v>4775</v>
      </c>
      <c r="E260" s="154" t="s">
        <v>326</v>
      </c>
      <c r="F260" s="155">
        <v>139614896</v>
      </c>
      <c r="G260" s="155">
        <v>0</v>
      </c>
      <c r="H260" s="155">
        <v>136821426</v>
      </c>
      <c r="I260" s="155">
        <v>0</v>
      </c>
      <c r="J260" s="156">
        <f t="shared" si="6"/>
        <v>2793470</v>
      </c>
      <c r="K260" s="157">
        <f t="shared" si="7"/>
        <v>2.0008395092741393E-2</v>
      </c>
    </row>
    <row r="261" spans="1:11" hidden="1" x14ac:dyDescent="0.3">
      <c r="A261" s="144">
        <v>232</v>
      </c>
      <c r="B261" s="153">
        <v>4776</v>
      </c>
      <c r="C261" s="153"/>
      <c r="D261" s="153">
        <v>4776</v>
      </c>
      <c r="E261" s="154" t="s">
        <v>327</v>
      </c>
      <c r="F261" s="155">
        <v>174404696</v>
      </c>
      <c r="G261" s="155">
        <v>0</v>
      </c>
      <c r="H261" s="155">
        <v>153938289</v>
      </c>
      <c r="I261" s="155">
        <v>0</v>
      </c>
      <c r="J261" s="156">
        <f t="shared" si="6"/>
        <v>20466407</v>
      </c>
      <c r="K261" s="157">
        <f t="shared" si="7"/>
        <v>0.11735009130717443</v>
      </c>
    </row>
    <row r="262" spans="1:11" hidden="1" x14ac:dyDescent="0.3">
      <c r="A262" s="144">
        <v>233</v>
      </c>
      <c r="B262" s="153">
        <v>4777</v>
      </c>
      <c r="C262" s="153"/>
      <c r="D262" s="153">
        <v>4777</v>
      </c>
      <c r="E262" s="154" t="s">
        <v>328</v>
      </c>
      <c r="F262" s="155">
        <v>154649627</v>
      </c>
      <c r="G262" s="155">
        <v>0</v>
      </c>
      <c r="H262" s="155">
        <v>149544863</v>
      </c>
      <c r="I262" s="155">
        <v>0</v>
      </c>
      <c r="J262" s="156">
        <f t="shared" si="6"/>
        <v>5104764</v>
      </c>
      <c r="K262" s="157">
        <f t="shared" si="7"/>
        <v>3.3008576218551113E-2</v>
      </c>
    </row>
    <row r="263" spans="1:11" hidden="1" x14ac:dyDescent="0.3">
      <c r="A263" s="144">
        <v>234</v>
      </c>
      <c r="B263" s="153">
        <v>4778</v>
      </c>
      <c r="C263" s="153"/>
      <c r="D263" s="153">
        <v>4778</v>
      </c>
      <c r="E263" s="154" t="s">
        <v>47</v>
      </c>
      <c r="F263" s="155">
        <v>164916271</v>
      </c>
      <c r="G263" s="155">
        <v>3728026</v>
      </c>
      <c r="H263" s="155">
        <v>155397295</v>
      </c>
      <c r="I263" s="155">
        <v>3728026</v>
      </c>
      <c r="J263" s="156">
        <f t="shared" si="6"/>
        <v>9518976</v>
      </c>
      <c r="K263" s="157">
        <f t="shared" si="7"/>
        <v>5.7720053590103307E-2</v>
      </c>
    </row>
    <row r="264" spans="1:11" hidden="1" x14ac:dyDescent="0.3">
      <c r="A264" s="144">
        <v>235</v>
      </c>
      <c r="B264" s="153">
        <v>4779</v>
      </c>
      <c r="C264" s="153"/>
      <c r="D264" s="153">
        <v>4779</v>
      </c>
      <c r="E264" s="154" t="s">
        <v>329</v>
      </c>
      <c r="F264" s="155">
        <v>234921456</v>
      </c>
      <c r="G264" s="155">
        <v>34393380</v>
      </c>
      <c r="H264" s="155">
        <v>224010333</v>
      </c>
      <c r="I264" s="155">
        <v>34393380</v>
      </c>
      <c r="J264" s="156">
        <f t="shared" si="6"/>
        <v>10911123</v>
      </c>
      <c r="K264" s="157">
        <f t="shared" si="7"/>
        <v>4.6445834219586993E-2</v>
      </c>
    </row>
    <row r="265" spans="1:11" hidden="1" x14ac:dyDescent="0.3">
      <c r="A265" s="144">
        <v>236</v>
      </c>
      <c r="B265" s="153">
        <v>4784</v>
      </c>
      <c r="C265" s="153"/>
      <c r="D265" s="153">
        <v>4784</v>
      </c>
      <c r="E265" s="154" t="s">
        <v>330</v>
      </c>
      <c r="F265" s="155">
        <v>789962932</v>
      </c>
      <c r="G265" s="155">
        <v>41061391</v>
      </c>
      <c r="H265" s="155">
        <v>774669053</v>
      </c>
      <c r="I265" s="155">
        <v>41061391</v>
      </c>
      <c r="J265" s="156">
        <f t="shared" si="6"/>
        <v>15293879</v>
      </c>
      <c r="K265" s="157">
        <f t="shared" si="7"/>
        <v>1.936024891861635E-2</v>
      </c>
    </row>
    <row r="266" spans="1:11" hidden="1" x14ac:dyDescent="0.3">
      <c r="A266" s="144">
        <v>237</v>
      </c>
      <c r="B266" s="153">
        <v>4785</v>
      </c>
      <c r="C266" s="153"/>
      <c r="D266" s="153">
        <v>4785</v>
      </c>
      <c r="E266" s="154" t="s">
        <v>331</v>
      </c>
      <c r="F266" s="155">
        <v>170282248</v>
      </c>
      <c r="G266" s="155">
        <v>0</v>
      </c>
      <c r="H266" s="155">
        <v>166788051</v>
      </c>
      <c r="I266" s="155">
        <v>0</v>
      </c>
      <c r="J266" s="156">
        <f t="shared" si="6"/>
        <v>3494197</v>
      </c>
      <c r="K266" s="157">
        <f t="shared" si="7"/>
        <v>2.0520030954724065E-2</v>
      </c>
    </row>
    <row r="267" spans="1:11" hidden="1" x14ac:dyDescent="0.3">
      <c r="A267" s="144">
        <v>238</v>
      </c>
      <c r="B267" s="153">
        <v>4787</v>
      </c>
      <c r="C267" s="153"/>
      <c r="D267" s="153">
        <v>4787</v>
      </c>
      <c r="E267" s="154" t="s">
        <v>332</v>
      </c>
      <c r="F267" s="155">
        <v>94664489</v>
      </c>
      <c r="G267" s="155">
        <v>0</v>
      </c>
      <c r="H267" s="155">
        <v>94108846</v>
      </c>
      <c r="I267" s="155">
        <v>0</v>
      </c>
      <c r="J267" s="156">
        <f t="shared" si="6"/>
        <v>555643</v>
      </c>
      <c r="K267" s="157">
        <f t="shared" si="7"/>
        <v>5.8696033314033945E-3</v>
      </c>
    </row>
    <row r="268" spans="1:11" hidden="1" x14ac:dyDescent="0.3">
      <c r="A268" s="144">
        <v>239</v>
      </c>
      <c r="B268" s="153">
        <v>4788</v>
      </c>
      <c r="C268" s="153"/>
      <c r="D268" s="153">
        <v>4788</v>
      </c>
      <c r="E268" s="154" t="s">
        <v>333</v>
      </c>
      <c r="F268" s="155">
        <v>185960311</v>
      </c>
      <c r="G268" s="155">
        <v>12060352</v>
      </c>
      <c r="H268" s="155">
        <v>181098598</v>
      </c>
      <c r="I268" s="155">
        <v>12060352</v>
      </c>
      <c r="J268" s="156">
        <f t="shared" si="6"/>
        <v>4861713</v>
      </c>
      <c r="K268" s="157">
        <f t="shared" si="7"/>
        <v>2.6143820548891208E-2</v>
      </c>
    </row>
    <row r="269" spans="1:11" hidden="1" x14ac:dyDescent="0.3">
      <c r="A269" s="144">
        <v>240</v>
      </c>
      <c r="B269" s="153">
        <v>4797</v>
      </c>
      <c r="C269" s="153"/>
      <c r="D269" s="153">
        <v>4797</v>
      </c>
      <c r="E269" s="154" t="s">
        <v>334</v>
      </c>
      <c r="F269" s="155">
        <v>333830075</v>
      </c>
      <c r="G269" s="155">
        <v>45780920</v>
      </c>
      <c r="H269" s="155">
        <v>307930279</v>
      </c>
      <c r="I269" s="155">
        <v>45780920</v>
      </c>
      <c r="J269" s="156">
        <f t="shared" si="6"/>
        <v>25899796</v>
      </c>
      <c r="K269" s="157">
        <f t="shared" si="7"/>
        <v>7.7583770725270937E-2</v>
      </c>
    </row>
    <row r="270" spans="1:11" hidden="1" x14ac:dyDescent="0.3">
      <c r="A270" s="144">
        <v>241</v>
      </c>
      <c r="B270" s="153">
        <v>4824</v>
      </c>
      <c r="C270" s="153"/>
      <c r="D270" s="153">
        <v>5510</v>
      </c>
      <c r="E270" s="154" t="s">
        <v>54</v>
      </c>
      <c r="F270" s="155">
        <v>252065168</v>
      </c>
      <c r="G270" s="155">
        <v>18037992</v>
      </c>
      <c r="H270" s="155">
        <v>237222862</v>
      </c>
      <c r="I270" s="155">
        <v>18037992</v>
      </c>
      <c r="J270" s="156">
        <f t="shared" si="6"/>
        <v>14842306</v>
      </c>
      <c r="K270" s="157">
        <f t="shared" si="7"/>
        <v>5.8882812400323399E-2</v>
      </c>
    </row>
    <row r="271" spans="1:11" hidden="1" x14ac:dyDescent="0.3">
      <c r="A271" s="144">
        <v>242</v>
      </c>
      <c r="B271" s="153">
        <v>4860</v>
      </c>
      <c r="C271" s="153"/>
      <c r="D271" s="153">
        <v>4860</v>
      </c>
      <c r="E271" s="154" t="s">
        <v>335</v>
      </c>
      <c r="F271" s="155">
        <v>111794991</v>
      </c>
      <c r="G271" s="155">
        <v>4727705</v>
      </c>
      <c r="H271" s="155">
        <v>108321475</v>
      </c>
      <c r="I271" s="155">
        <v>4727705</v>
      </c>
      <c r="J271" s="156">
        <f t="shared" si="6"/>
        <v>3473516</v>
      </c>
      <c r="K271" s="157">
        <f t="shared" si="7"/>
        <v>3.1070408154512039E-2</v>
      </c>
    </row>
    <row r="272" spans="1:11" hidden="1" x14ac:dyDescent="0.3">
      <c r="A272" s="144">
        <v>243</v>
      </c>
      <c r="B272" s="153">
        <v>4869</v>
      </c>
      <c r="C272" s="153"/>
      <c r="D272" s="153">
        <v>4869</v>
      </c>
      <c r="E272" s="154" t="s">
        <v>336</v>
      </c>
      <c r="F272" s="155">
        <v>251813760</v>
      </c>
      <c r="G272" s="155">
        <v>4189644</v>
      </c>
      <c r="H272" s="155">
        <v>242008662</v>
      </c>
      <c r="I272" s="155">
        <v>4189644</v>
      </c>
      <c r="J272" s="156">
        <f t="shared" si="6"/>
        <v>9805098</v>
      </c>
      <c r="K272" s="157">
        <f t="shared" si="7"/>
        <v>3.8937896006953708E-2</v>
      </c>
    </row>
    <row r="273" spans="1:11" hidden="1" x14ac:dyDescent="0.3">
      <c r="A273" s="144">
        <v>244</v>
      </c>
      <c r="B273" s="153">
        <v>4878</v>
      </c>
      <c r="C273" s="153"/>
      <c r="D273" s="153">
        <v>4878</v>
      </c>
      <c r="E273" s="154" t="s">
        <v>337</v>
      </c>
      <c r="F273" s="155">
        <v>195780407</v>
      </c>
      <c r="G273" s="155">
        <v>0</v>
      </c>
      <c r="H273" s="155">
        <v>192099826</v>
      </c>
      <c r="I273" s="155">
        <v>0</v>
      </c>
      <c r="J273" s="156">
        <f t="shared" si="6"/>
        <v>3680581</v>
      </c>
      <c r="K273" s="157">
        <f t="shared" si="7"/>
        <v>1.8799536973074123E-2</v>
      </c>
    </row>
    <row r="274" spans="1:11" hidden="1" x14ac:dyDescent="0.3">
      <c r="A274" s="144">
        <v>245</v>
      </c>
      <c r="B274" s="153">
        <v>4890</v>
      </c>
      <c r="C274" s="153"/>
      <c r="D274" s="153">
        <v>4890</v>
      </c>
      <c r="E274" s="154" t="s">
        <v>338</v>
      </c>
      <c r="F274" s="155">
        <v>903337687</v>
      </c>
      <c r="G274" s="155">
        <v>70121515</v>
      </c>
      <c r="H274" s="155">
        <v>895137845</v>
      </c>
      <c r="I274" s="155">
        <v>70121515</v>
      </c>
      <c r="J274" s="156">
        <f t="shared" si="6"/>
        <v>8199842</v>
      </c>
      <c r="K274" s="157">
        <f t="shared" si="7"/>
        <v>9.0772721187265155E-3</v>
      </c>
    </row>
    <row r="275" spans="1:11" hidden="1" x14ac:dyDescent="0.3">
      <c r="A275" s="144">
        <v>246</v>
      </c>
      <c r="B275" s="153">
        <v>4905</v>
      </c>
      <c r="C275" s="153"/>
      <c r="D275" s="153">
        <v>4905</v>
      </c>
      <c r="E275" s="154" t="s">
        <v>339</v>
      </c>
      <c r="F275" s="155">
        <v>71475170</v>
      </c>
      <c r="G275" s="155">
        <v>0</v>
      </c>
      <c r="H275" s="155">
        <v>69369942</v>
      </c>
      <c r="I275" s="155">
        <v>0</v>
      </c>
      <c r="J275" s="156">
        <f t="shared" si="6"/>
        <v>2105228</v>
      </c>
      <c r="K275" s="157">
        <f t="shared" si="7"/>
        <v>2.9453976814605688E-2</v>
      </c>
    </row>
    <row r="276" spans="1:11" hidden="1" x14ac:dyDescent="0.3">
      <c r="A276" s="144">
        <v>247</v>
      </c>
      <c r="B276" s="153">
        <v>4978</v>
      </c>
      <c r="C276" s="153"/>
      <c r="D276" s="153">
        <v>4978</v>
      </c>
      <c r="E276" s="154" t="s">
        <v>340</v>
      </c>
      <c r="F276" s="155">
        <v>97528665</v>
      </c>
      <c r="G276" s="155">
        <v>675160</v>
      </c>
      <c r="H276" s="155">
        <v>88663988</v>
      </c>
      <c r="I276" s="155">
        <v>675160</v>
      </c>
      <c r="J276" s="156">
        <f t="shared" si="6"/>
        <v>8864677</v>
      </c>
      <c r="K276" s="157">
        <f t="shared" si="7"/>
        <v>9.0893041548348888E-2</v>
      </c>
    </row>
    <row r="277" spans="1:11" hidden="1" x14ac:dyDescent="0.3">
      <c r="A277" s="144">
        <v>248</v>
      </c>
      <c r="B277" s="153">
        <v>4995</v>
      </c>
      <c r="C277" s="153"/>
      <c r="D277" s="153">
        <v>4995</v>
      </c>
      <c r="E277" s="154" t="s">
        <v>341</v>
      </c>
      <c r="F277" s="155">
        <v>236585049</v>
      </c>
      <c r="G277" s="155">
        <v>15417262</v>
      </c>
      <c r="H277" s="155">
        <v>234201807</v>
      </c>
      <c r="I277" s="155">
        <v>15417262</v>
      </c>
      <c r="J277" s="156">
        <f t="shared" si="6"/>
        <v>2383242</v>
      </c>
      <c r="K277" s="157">
        <f t="shared" si="7"/>
        <v>1.0073510604636729E-2</v>
      </c>
    </row>
    <row r="278" spans="1:11" hidden="1" x14ac:dyDescent="0.3">
      <c r="A278" s="144">
        <v>249</v>
      </c>
      <c r="B278" s="153">
        <v>5013</v>
      </c>
      <c r="C278" s="153"/>
      <c r="D278" s="153">
        <v>5013</v>
      </c>
      <c r="E278" s="154" t="s">
        <v>342</v>
      </c>
      <c r="F278" s="155">
        <v>504083236</v>
      </c>
      <c r="G278" s="155">
        <v>10000000</v>
      </c>
      <c r="H278" s="155">
        <v>477342511</v>
      </c>
      <c r="I278" s="155">
        <v>10000000</v>
      </c>
      <c r="J278" s="156">
        <f t="shared" si="6"/>
        <v>26740725</v>
      </c>
      <c r="K278" s="157">
        <f t="shared" si="7"/>
        <v>5.304823308982249E-2</v>
      </c>
    </row>
    <row r="279" spans="1:11" hidden="1" x14ac:dyDescent="0.3">
      <c r="A279" s="144">
        <v>250</v>
      </c>
      <c r="B279" s="153">
        <v>5049</v>
      </c>
      <c r="C279" s="153"/>
      <c r="D279" s="153">
        <v>5049</v>
      </c>
      <c r="E279" s="154" t="s">
        <v>343</v>
      </c>
      <c r="F279" s="155">
        <v>653840645</v>
      </c>
      <c r="G279" s="155">
        <v>26715774</v>
      </c>
      <c r="H279" s="155">
        <v>627233526</v>
      </c>
      <c r="I279" s="155">
        <v>26715774</v>
      </c>
      <c r="J279" s="156">
        <f t="shared" si="6"/>
        <v>26607119</v>
      </c>
      <c r="K279" s="157">
        <f t="shared" si="7"/>
        <v>4.0693583678940611E-2</v>
      </c>
    </row>
    <row r="280" spans="1:11" hidden="1" x14ac:dyDescent="0.3">
      <c r="A280" s="144">
        <v>251</v>
      </c>
      <c r="B280" s="153">
        <v>5121</v>
      </c>
      <c r="C280" s="153"/>
      <c r="D280" s="153">
        <v>5121</v>
      </c>
      <c r="E280" s="154" t="s">
        <v>48</v>
      </c>
      <c r="F280" s="155">
        <v>274780195</v>
      </c>
      <c r="G280" s="155">
        <v>69834962</v>
      </c>
      <c r="H280" s="155">
        <v>269522405</v>
      </c>
      <c r="I280" s="155">
        <v>69834962</v>
      </c>
      <c r="J280" s="156">
        <f t="shared" si="6"/>
        <v>5257790</v>
      </c>
      <c r="K280" s="157">
        <f t="shared" si="7"/>
        <v>1.9134530419850675E-2</v>
      </c>
    </row>
    <row r="281" spans="1:11" hidden="1" x14ac:dyDescent="0.3">
      <c r="A281" s="144">
        <v>252</v>
      </c>
      <c r="B281" s="153">
        <v>5139</v>
      </c>
      <c r="C281" s="153"/>
      <c r="D281" s="153">
        <v>5139</v>
      </c>
      <c r="E281" s="154" t="s">
        <v>344</v>
      </c>
      <c r="F281" s="155">
        <v>81689461</v>
      </c>
      <c r="G281" s="155">
        <v>0</v>
      </c>
      <c r="H281" s="155">
        <v>80288544</v>
      </c>
      <c r="I281" s="155">
        <v>0</v>
      </c>
      <c r="J281" s="156">
        <f t="shared" si="6"/>
        <v>1400917</v>
      </c>
      <c r="K281" s="157">
        <f t="shared" si="7"/>
        <v>1.7149299099916939E-2</v>
      </c>
    </row>
    <row r="282" spans="1:11" hidden="1" x14ac:dyDescent="0.3">
      <c r="A282" s="144">
        <v>253</v>
      </c>
      <c r="B282" s="153">
        <v>5157</v>
      </c>
      <c r="C282" s="153"/>
      <c r="D282" s="153">
        <v>6099</v>
      </c>
      <c r="E282" s="154" t="s">
        <v>345</v>
      </c>
      <c r="F282" s="155">
        <v>233466573</v>
      </c>
      <c r="G282" s="155">
        <v>6363231</v>
      </c>
      <c r="H282" s="155">
        <v>226172220</v>
      </c>
      <c r="I282" s="155">
        <v>6363231</v>
      </c>
      <c r="J282" s="156">
        <f t="shared" si="6"/>
        <v>7294353</v>
      </c>
      <c r="K282" s="157">
        <f t="shared" si="7"/>
        <v>3.124367187246116E-2</v>
      </c>
    </row>
    <row r="283" spans="1:11" hidden="1" x14ac:dyDescent="0.3">
      <c r="A283" s="144">
        <v>254</v>
      </c>
      <c r="B283" s="153">
        <v>5163</v>
      </c>
      <c r="C283" s="153"/>
      <c r="D283" s="153">
        <v>5163</v>
      </c>
      <c r="E283" s="154" t="s">
        <v>346</v>
      </c>
      <c r="F283" s="155">
        <v>200590797</v>
      </c>
      <c r="G283" s="155">
        <v>0</v>
      </c>
      <c r="H283" s="155">
        <v>194443576</v>
      </c>
      <c r="I283" s="155">
        <v>0</v>
      </c>
      <c r="J283" s="156">
        <f t="shared" si="6"/>
        <v>6147221</v>
      </c>
      <c r="K283" s="157">
        <f t="shared" si="7"/>
        <v>3.0645578421027959E-2</v>
      </c>
    </row>
    <row r="284" spans="1:11" hidden="1" x14ac:dyDescent="0.3">
      <c r="A284" s="144">
        <v>255</v>
      </c>
      <c r="B284" s="153">
        <v>5166</v>
      </c>
      <c r="C284" s="153"/>
      <c r="D284" s="153">
        <v>5166</v>
      </c>
      <c r="E284" s="154" t="s">
        <v>347</v>
      </c>
      <c r="F284" s="155">
        <v>603548029</v>
      </c>
      <c r="G284" s="155">
        <v>34192965</v>
      </c>
      <c r="H284" s="155">
        <v>596483742</v>
      </c>
      <c r="I284" s="155">
        <v>34192965</v>
      </c>
      <c r="J284" s="156">
        <f t="shared" si="6"/>
        <v>7064287</v>
      </c>
      <c r="K284" s="157">
        <f t="shared" si="7"/>
        <v>1.1704597911958386E-2</v>
      </c>
    </row>
    <row r="285" spans="1:11" hidden="1" x14ac:dyDescent="0.3">
      <c r="A285" s="144">
        <v>256</v>
      </c>
      <c r="B285" s="153">
        <v>5184</v>
      </c>
      <c r="C285" s="153"/>
      <c r="D285" s="153">
        <v>5184</v>
      </c>
      <c r="E285" s="154" t="s">
        <v>348</v>
      </c>
      <c r="F285" s="155">
        <v>280734866</v>
      </c>
      <c r="G285" s="155">
        <v>15894816</v>
      </c>
      <c r="H285" s="155">
        <v>270759743</v>
      </c>
      <c r="I285" s="155">
        <v>15894816</v>
      </c>
      <c r="J285" s="156">
        <f t="shared" si="6"/>
        <v>9975123</v>
      </c>
      <c r="K285" s="157">
        <f t="shared" si="7"/>
        <v>3.5532184306597672E-2</v>
      </c>
    </row>
    <row r="286" spans="1:11" hidden="1" x14ac:dyDescent="0.3">
      <c r="A286" s="144">
        <v>257</v>
      </c>
      <c r="B286" s="153">
        <v>5250</v>
      </c>
      <c r="C286" s="153"/>
      <c r="D286" s="153">
        <v>5250</v>
      </c>
      <c r="E286" s="154" t="s">
        <v>349</v>
      </c>
      <c r="F286" s="155">
        <v>980035045</v>
      </c>
      <c r="G286" s="155">
        <v>87552915</v>
      </c>
      <c r="H286" s="155">
        <v>933358745</v>
      </c>
      <c r="I286" s="155">
        <v>87552915</v>
      </c>
      <c r="J286" s="156">
        <f t="shared" si="6"/>
        <v>46676300</v>
      </c>
      <c r="K286" s="157">
        <f t="shared" si="7"/>
        <v>4.7627174393544261E-2</v>
      </c>
    </row>
    <row r="287" spans="1:11" hidden="1" x14ac:dyDescent="0.3">
      <c r="A287" s="144">
        <v>258</v>
      </c>
      <c r="B287" s="153">
        <v>5256</v>
      </c>
      <c r="C287" s="153"/>
      <c r="D287" s="153">
        <v>5256</v>
      </c>
      <c r="E287" s="154" t="s">
        <v>350</v>
      </c>
      <c r="F287" s="155">
        <v>120206786</v>
      </c>
      <c r="G287" s="155">
        <v>2839012</v>
      </c>
      <c r="H287" s="155">
        <v>114760585</v>
      </c>
      <c r="I287" s="155">
        <v>2839012</v>
      </c>
      <c r="J287" s="156">
        <f t="shared" si="6"/>
        <v>5446201</v>
      </c>
      <c r="K287" s="157">
        <f t="shared" si="7"/>
        <v>4.5306934668397171E-2</v>
      </c>
    </row>
    <row r="288" spans="1:11" hidden="1" x14ac:dyDescent="0.3">
      <c r="A288" s="144">
        <v>259</v>
      </c>
      <c r="B288" s="153">
        <v>5283</v>
      </c>
      <c r="C288" s="153"/>
      <c r="D288" s="153">
        <v>5283</v>
      </c>
      <c r="E288" s="154" t="s">
        <v>351</v>
      </c>
      <c r="F288" s="155">
        <v>211348356</v>
      </c>
      <c r="G288" s="155">
        <v>4149905</v>
      </c>
      <c r="H288" s="155">
        <v>206054569</v>
      </c>
      <c r="I288" s="155">
        <v>4149905</v>
      </c>
      <c r="J288" s="156">
        <f t="shared" ref="J288:J351" si="8">F288-H288</f>
        <v>5293787</v>
      </c>
      <c r="K288" s="157">
        <f t="shared" ref="K288:K351" si="9">J288/F288</f>
        <v>2.5047684780666095E-2</v>
      </c>
    </row>
    <row r="289" spans="1:11" hidden="1" x14ac:dyDescent="0.3">
      <c r="A289" s="144">
        <v>260</v>
      </c>
      <c r="B289" s="153">
        <v>5301</v>
      </c>
      <c r="C289" s="153"/>
      <c r="D289" s="153">
        <v>5301</v>
      </c>
      <c r="E289" s="154" t="s">
        <v>51</v>
      </c>
      <c r="F289" s="155">
        <v>114491439</v>
      </c>
      <c r="G289" s="155">
        <v>0</v>
      </c>
      <c r="H289" s="155">
        <v>109366076</v>
      </c>
      <c r="I289" s="155">
        <v>0</v>
      </c>
      <c r="J289" s="156">
        <f t="shared" si="8"/>
        <v>5125363</v>
      </c>
      <c r="K289" s="157">
        <f t="shared" si="9"/>
        <v>4.4766342748124598E-2</v>
      </c>
    </row>
    <row r="290" spans="1:11" hidden="1" x14ac:dyDescent="0.3">
      <c r="A290" s="144">
        <v>261</v>
      </c>
      <c r="B290" s="153">
        <v>5310</v>
      </c>
      <c r="C290" s="153"/>
      <c r="D290" s="153">
        <v>5310</v>
      </c>
      <c r="E290" s="154" t="s">
        <v>352</v>
      </c>
      <c r="F290" s="155">
        <v>152759043</v>
      </c>
      <c r="G290" s="155">
        <v>7196618</v>
      </c>
      <c r="H290" s="155">
        <v>149543695</v>
      </c>
      <c r="I290" s="155">
        <v>7196618</v>
      </c>
      <c r="J290" s="156">
        <f t="shared" si="8"/>
        <v>3215348</v>
      </c>
      <c r="K290" s="157">
        <f t="shared" si="9"/>
        <v>2.1048495309046941E-2</v>
      </c>
    </row>
    <row r="291" spans="1:11" hidden="1" x14ac:dyDescent="0.3">
      <c r="A291" s="144">
        <v>262</v>
      </c>
      <c r="B291" s="153">
        <v>5319</v>
      </c>
      <c r="C291" s="153"/>
      <c r="D291" s="153">
        <v>5160</v>
      </c>
      <c r="E291" s="154" t="s">
        <v>49</v>
      </c>
      <c r="F291" s="155">
        <v>200028878</v>
      </c>
      <c r="G291" s="155">
        <v>19224996</v>
      </c>
      <c r="H291" s="155">
        <v>187265381</v>
      </c>
      <c r="I291" s="155">
        <v>19224996</v>
      </c>
      <c r="J291" s="156">
        <f t="shared" si="8"/>
        <v>12763497</v>
      </c>
      <c r="K291" s="157">
        <f t="shared" si="9"/>
        <v>6.3808271723645824E-2</v>
      </c>
    </row>
    <row r="292" spans="1:11" hidden="1" x14ac:dyDescent="0.3">
      <c r="A292" s="144">
        <v>263</v>
      </c>
      <c r="B292" s="153">
        <v>5323</v>
      </c>
      <c r="C292" s="153"/>
      <c r="D292" s="153">
        <v>5325</v>
      </c>
      <c r="E292" s="154" t="s">
        <v>52</v>
      </c>
      <c r="F292" s="155">
        <v>259884694</v>
      </c>
      <c r="G292" s="155">
        <v>15800000</v>
      </c>
      <c r="H292" s="155">
        <v>249314065</v>
      </c>
      <c r="I292" s="155">
        <v>15800000</v>
      </c>
      <c r="J292" s="156">
        <f t="shared" si="8"/>
        <v>10570629</v>
      </c>
      <c r="K292" s="157">
        <f t="shared" si="9"/>
        <v>4.0674303812597755E-2</v>
      </c>
    </row>
    <row r="293" spans="1:11" hidden="1" x14ac:dyDescent="0.3">
      <c r="A293" s="144">
        <v>264</v>
      </c>
      <c r="B293" s="153">
        <v>5328</v>
      </c>
      <c r="C293" s="153"/>
      <c r="D293" s="153">
        <v>5328</v>
      </c>
      <c r="E293" s="154" t="s">
        <v>353</v>
      </c>
      <c r="F293" s="155">
        <v>41514454</v>
      </c>
      <c r="G293" s="155">
        <v>0</v>
      </c>
      <c r="H293" s="155">
        <v>39433975</v>
      </c>
      <c r="I293" s="155">
        <v>0</v>
      </c>
      <c r="J293" s="156">
        <f t="shared" si="8"/>
        <v>2080479</v>
      </c>
      <c r="K293" s="157">
        <f t="shared" si="9"/>
        <v>5.0114569735157787E-2</v>
      </c>
    </row>
    <row r="294" spans="1:11" hidden="1" x14ac:dyDescent="0.3">
      <c r="A294" s="144">
        <v>265</v>
      </c>
      <c r="B294" s="153">
        <v>5337</v>
      </c>
      <c r="C294" s="153"/>
      <c r="D294" s="153">
        <v>5337</v>
      </c>
      <c r="E294" s="154" t="s">
        <v>354</v>
      </c>
      <c r="F294" s="155">
        <v>73336264</v>
      </c>
      <c r="G294" s="155">
        <v>0</v>
      </c>
      <c r="H294" s="155">
        <v>71354501</v>
      </c>
      <c r="I294" s="155">
        <v>0</v>
      </c>
      <c r="J294" s="156">
        <f t="shared" si="8"/>
        <v>1981763</v>
      </c>
      <c r="K294" s="157">
        <f t="shared" si="9"/>
        <v>2.7022960973305102E-2</v>
      </c>
    </row>
    <row r="295" spans="1:11" hidden="1" x14ac:dyDescent="0.3">
      <c r="A295" s="144">
        <v>266</v>
      </c>
      <c r="B295" s="153">
        <v>5463</v>
      </c>
      <c r="C295" s="153"/>
      <c r="D295" s="153">
        <v>5463</v>
      </c>
      <c r="E295" s="154" t="s">
        <v>355</v>
      </c>
      <c r="F295" s="155">
        <v>278269793</v>
      </c>
      <c r="G295" s="155">
        <v>2353481</v>
      </c>
      <c r="H295" s="155">
        <v>264219850</v>
      </c>
      <c r="I295" s="155">
        <v>2353481</v>
      </c>
      <c r="J295" s="156">
        <f t="shared" si="8"/>
        <v>14049943</v>
      </c>
      <c r="K295" s="157">
        <f t="shared" si="9"/>
        <v>5.0490363501294586E-2</v>
      </c>
    </row>
    <row r="296" spans="1:11" hidden="1" x14ac:dyDescent="0.3">
      <c r="A296" s="144">
        <v>267</v>
      </c>
      <c r="B296" s="153">
        <v>5486</v>
      </c>
      <c r="C296" s="153"/>
      <c r="D296" s="153">
        <v>5486</v>
      </c>
      <c r="E296" s="154" t="s">
        <v>356</v>
      </c>
      <c r="F296" s="155">
        <v>174463100</v>
      </c>
      <c r="G296" s="155">
        <v>4200790</v>
      </c>
      <c r="H296" s="155">
        <v>170788875</v>
      </c>
      <c r="I296" s="155">
        <v>4200790</v>
      </c>
      <c r="J296" s="156">
        <f t="shared" si="8"/>
        <v>3674225</v>
      </c>
      <c r="K296" s="157">
        <f t="shared" si="9"/>
        <v>2.1060184073308338E-2</v>
      </c>
    </row>
    <row r="297" spans="1:11" hidden="1" x14ac:dyDescent="0.3">
      <c r="A297" s="144">
        <v>268</v>
      </c>
      <c r="B297" s="153">
        <v>5508</v>
      </c>
      <c r="C297" s="153"/>
      <c r="D297" s="153">
        <v>5508</v>
      </c>
      <c r="E297" s="154" t="s">
        <v>357</v>
      </c>
      <c r="F297" s="155">
        <v>155403974</v>
      </c>
      <c r="G297" s="155">
        <v>688194</v>
      </c>
      <c r="H297" s="155">
        <v>153108918</v>
      </c>
      <c r="I297" s="155">
        <v>688194</v>
      </c>
      <c r="J297" s="156">
        <f t="shared" si="8"/>
        <v>2295056</v>
      </c>
      <c r="K297" s="157">
        <f t="shared" si="9"/>
        <v>1.4768322462590307E-2</v>
      </c>
    </row>
    <row r="298" spans="1:11" hidden="1" x14ac:dyDescent="0.3">
      <c r="A298" s="144">
        <v>269</v>
      </c>
      <c r="B298" s="153">
        <v>5607</v>
      </c>
      <c r="C298" s="153"/>
      <c r="D298" s="153">
        <v>5607</v>
      </c>
      <c r="E298" s="154" t="s">
        <v>358</v>
      </c>
      <c r="F298" s="155">
        <v>146933851</v>
      </c>
      <c r="G298" s="155">
        <v>43182499</v>
      </c>
      <c r="H298" s="155">
        <v>139947685</v>
      </c>
      <c r="I298" s="155">
        <v>43182499</v>
      </c>
      <c r="J298" s="156">
        <f t="shared" si="8"/>
        <v>6986166</v>
      </c>
      <c r="K298" s="157">
        <f t="shared" si="9"/>
        <v>4.754633430250188E-2</v>
      </c>
    </row>
    <row r="299" spans="1:11" hidden="1" x14ac:dyDescent="0.3">
      <c r="A299" s="144">
        <v>270</v>
      </c>
      <c r="B299" s="153">
        <v>5616</v>
      </c>
      <c r="C299" s="153"/>
      <c r="D299" s="153">
        <v>5616</v>
      </c>
      <c r="E299" s="154" t="s">
        <v>359</v>
      </c>
      <c r="F299" s="155">
        <v>116075084</v>
      </c>
      <c r="G299" s="155">
        <v>0</v>
      </c>
      <c r="H299" s="155">
        <v>113167517</v>
      </c>
      <c r="I299" s="155">
        <v>0</v>
      </c>
      <c r="J299" s="156">
        <f t="shared" si="8"/>
        <v>2907567</v>
      </c>
      <c r="K299" s="157">
        <f t="shared" si="9"/>
        <v>2.5049019133167288E-2</v>
      </c>
    </row>
    <row r="300" spans="1:11" hidden="1" x14ac:dyDescent="0.3">
      <c r="A300" s="144">
        <v>271</v>
      </c>
      <c r="B300" s="153">
        <v>5625</v>
      </c>
      <c r="C300" s="153"/>
      <c r="D300" s="153">
        <v>5625</v>
      </c>
      <c r="E300" s="154" t="s">
        <v>55</v>
      </c>
      <c r="F300" s="155">
        <v>178114840</v>
      </c>
      <c r="G300" s="155">
        <v>72259</v>
      </c>
      <c r="H300" s="155">
        <v>170613853</v>
      </c>
      <c r="I300" s="155">
        <v>72259</v>
      </c>
      <c r="J300" s="156">
        <f t="shared" si="8"/>
        <v>7500987</v>
      </c>
      <c r="K300" s="157">
        <f t="shared" si="9"/>
        <v>4.2113206288706767E-2</v>
      </c>
    </row>
    <row r="301" spans="1:11" hidden="1" x14ac:dyDescent="0.3">
      <c r="A301" s="144">
        <v>272</v>
      </c>
      <c r="B301" s="153">
        <v>5643</v>
      </c>
      <c r="C301" s="153"/>
      <c r="D301" s="153">
        <v>5643</v>
      </c>
      <c r="E301" s="154" t="s">
        <v>360</v>
      </c>
      <c r="F301" s="155">
        <v>226772845</v>
      </c>
      <c r="G301" s="155">
        <v>29823592</v>
      </c>
      <c r="H301" s="155">
        <v>223696791</v>
      </c>
      <c r="I301" s="155">
        <v>29823592</v>
      </c>
      <c r="J301" s="156">
        <f t="shared" si="8"/>
        <v>3076054</v>
      </c>
      <c r="K301" s="157">
        <f t="shared" si="9"/>
        <v>1.3564472412911695E-2</v>
      </c>
    </row>
    <row r="302" spans="1:11" hidden="1" x14ac:dyDescent="0.3">
      <c r="A302" s="144">
        <v>273</v>
      </c>
      <c r="B302" s="153">
        <v>5697</v>
      </c>
      <c r="C302" s="153"/>
      <c r="D302" s="153">
        <v>5697</v>
      </c>
      <c r="E302" s="154" t="s">
        <v>56</v>
      </c>
      <c r="F302" s="155">
        <v>165843367</v>
      </c>
      <c r="G302" s="155">
        <v>782428</v>
      </c>
      <c r="H302" s="155">
        <v>160947051</v>
      </c>
      <c r="I302" s="155">
        <v>782428</v>
      </c>
      <c r="J302" s="156">
        <f t="shared" si="8"/>
        <v>4896316</v>
      </c>
      <c r="K302" s="157">
        <f t="shared" si="9"/>
        <v>2.9523737298459456E-2</v>
      </c>
    </row>
    <row r="303" spans="1:11" hidden="1" x14ac:dyDescent="0.3">
      <c r="A303" s="144">
        <v>274</v>
      </c>
      <c r="B303" s="153">
        <v>5724</v>
      </c>
      <c r="C303" s="153"/>
      <c r="D303" s="153">
        <v>5724</v>
      </c>
      <c r="E303" s="154" t="s">
        <v>57</v>
      </c>
      <c r="F303" s="155">
        <v>78776601</v>
      </c>
      <c r="G303" s="155">
        <v>0</v>
      </c>
      <c r="H303" s="155">
        <v>76634004</v>
      </c>
      <c r="I303" s="155">
        <v>0</v>
      </c>
      <c r="J303" s="156">
        <f t="shared" si="8"/>
        <v>2142597</v>
      </c>
      <c r="K303" s="157">
        <f t="shared" si="9"/>
        <v>2.7198393594057201E-2</v>
      </c>
    </row>
    <row r="304" spans="1:11" hidden="1" x14ac:dyDescent="0.3">
      <c r="A304" s="144">
        <v>275</v>
      </c>
      <c r="B304" s="153">
        <v>5742</v>
      </c>
      <c r="C304" s="153"/>
      <c r="D304" s="153">
        <v>5742</v>
      </c>
      <c r="E304" s="154" t="s">
        <v>361</v>
      </c>
      <c r="F304" s="155">
        <v>107578457</v>
      </c>
      <c r="G304" s="155">
        <v>0</v>
      </c>
      <c r="H304" s="155">
        <v>103534352</v>
      </c>
      <c r="I304" s="155">
        <v>0</v>
      </c>
      <c r="J304" s="156">
        <f t="shared" si="8"/>
        <v>4044105</v>
      </c>
      <c r="K304" s="157">
        <f t="shared" si="9"/>
        <v>3.7592145423688314E-2</v>
      </c>
    </row>
    <row r="305" spans="1:11" hidden="1" x14ac:dyDescent="0.3">
      <c r="A305" s="144">
        <v>276</v>
      </c>
      <c r="B305" s="153">
        <v>5751</v>
      </c>
      <c r="C305" s="153"/>
      <c r="D305" s="153">
        <v>5751</v>
      </c>
      <c r="E305" s="154" t="s">
        <v>362</v>
      </c>
      <c r="F305" s="155">
        <v>231314032</v>
      </c>
      <c r="G305" s="155">
        <v>9715512</v>
      </c>
      <c r="H305" s="155">
        <v>223726851</v>
      </c>
      <c r="I305" s="155">
        <v>9715512</v>
      </c>
      <c r="J305" s="156">
        <f t="shared" si="8"/>
        <v>7587181</v>
      </c>
      <c r="K305" s="157">
        <f t="shared" si="9"/>
        <v>3.2800349094256415E-2</v>
      </c>
    </row>
    <row r="306" spans="1:11" hidden="1" x14ac:dyDescent="0.3">
      <c r="A306" s="144">
        <v>277</v>
      </c>
      <c r="B306" s="153">
        <v>5805</v>
      </c>
      <c r="C306" s="153"/>
      <c r="D306" s="153">
        <v>5805</v>
      </c>
      <c r="E306" s="154" t="s">
        <v>363</v>
      </c>
      <c r="F306" s="155">
        <v>599358782</v>
      </c>
      <c r="G306" s="155">
        <v>1412000</v>
      </c>
      <c r="H306" s="155">
        <v>584334312</v>
      </c>
      <c r="I306" s="155">
        <v>1412000</v>
      </c>
      <c r="J306" s="156">
        <f t="shared" si="8"/>
        <v>15024470</v>
      </c>
      <c r="K306" s="157">
        <f t="shared" si="9"/>
        <v>2.5067572965002456E-2</v>
      </c>
    </row>
    <row r="307" spans="1:11" hidden="1" x14ac:dyDescent="0.3">
      <c r="A307" s="144">
        <v>278</v>
      </c>
      <c r="B307" s="153">
        <v>5823</v>
      </c>
      <c r="C307" s="153"/>
      <c r="D307" s="153">
        <v>5823</v>
      </c>
      <c r="E307" s="154" t="s">
        <v>58</v>
      </c>
      <c r="F307" s="155">
        <v>150789906</v>
      </c>
      <c r="G307" s="155">
        <v>0</v>
      </c>
      <c r="H307" s="155">
        <v>146923098</v>
      </c>
      <c r="I307" s="155">
        <v>0</v>
      </c>
      <c r="J307" s="156">
        <f t="shared" si="8"/>
        <v>3866808</v>
      </c>
      <c r="K307" s="157">
        <f t="shared" si="9"/>
        <v>2.5643679358749651E-2</v>
      </c>
    </row>
    <row r="308" spans="1:11" hidden="1" x14ac:dyDescent="0.3">
      <c r="A308" s="144">
        <v>279</v>
      </c>
      <c r="B308" s="153">
        <v>5832</v>
      </c>
      <c r="C308" s="153"/>
      <c r="D308" s="153">
        <v>5832</v>
      </c>
      <c r="E308" s="154" t="s">
        <v>364</v>
      </c>
      <c r="F308" s="155">
        <v>87146495</v>
      </c>
      <c r="G308" s="155">
        <v>2300000</v>
      </c>
      <c r="H308" s="155">
        <v>85322916</v>
      </c>
      <c r="I308" s="155">
        <v>2300000</v>
      </c>
      <c r="J308" s="156">
        <f t="shared" si="8"/>
        <v>1823579</v>
      </c>
      <c r="K308" s="157">
        <f t="shared" si="9"/>
        <v>2.0925442841963984E-2</v>
      </c>
    </row>
    <row r="309" spans="1:11" hidden="1" x14ac:dyDescent="0.3">
      <c r="A309" s="144">
        <v>280</v>
      </c>
      <c r="B309" s="153">
        <v>5868</v>
      </c>
      <c r="C309" s="153"/>
      <c r="D309" s="153">
        <v>5868</v>
      </c>
      <c r="E309" s="154" t="s">
        <v>365</v>
      </c>
      <c r="F309" s="155">
        <v>89524008</v>
      </c>
      <c r="G309" s="155">
        <v>0</v>
      </c>
      <c r="H309" s="155">
        <v>85556293</v>
      </c>
      <c r="I309" s="155">
        <v>0</v>
      </c>
      <c r="J309" s="156">
        <f t="shared" si="8"/>
        <v>3967715</v>
      </c>
      <c r="K309" s="157">
        <f t="shared" si="9"/>
        <v>4.432012248602632E-2</v>
      </c>
    </row>
    <row r="310" spans="1:11" hidden="1" x14ac:dyDescent="0.3">
      <c r="A310" s="144">
        <v>281</v>
      </c>
      <c r="B310" s="153">
        <v>5877</v>
      </c>
      <c r="C310" s="153"/>
      <c r="D310" s="153">
        <v>5877</v>
      </c>
      <c r="E310" s="154" t="s">
        <v>59</v>
      </c>
      <c r="F310" s="155">
        <v>512836759</v>
      </c>
      <c r="G310" s="155">
        <v>59378431</v>
      </c>
      <c r="H310" s="155">
        <v>387620901</v>
      </c>
      <c r="I310" s="155">
        <v>59378431</v>
      </c>
      <c r="J310" s="156">
        <f t="shared" si="8"/>
        <v>125215858</v>
      </c>
      <c r="K310" s="157">
        <f t="shared" si="9"/>
        <v>0.24416318799799605</v>
      </c>
    </row>
    <row r="311" spans="1:11" hidden="1" x14ac:dyDescent="0.3">
      <c r="A311" s="144">
        <v>282</v>
      </c>
      <c r="B311" s="153">
        <v>5895</v>
      </c>
      <c r="C311" s="153"/>
      <c r="D311" s="153">
        <v>5895</v>
      </c>
      <c r="E311" s="154" t="s">
        <v>366</v>
      </c>
      <c r="F311" s="155">
        <v>79485090</v>
      </c>
      <c r="G311" s="155">
        <v>0</v>
      </c>
      <c r="H311" s="155">
        <v>76569943</v>
      </c>
      <c r="I311" s="155">
        <v>0</v>
      </c>
      <c r="J311" s="156">
        <f t="shared" si="8"/>
        <v>2915147</v>
      </c>
      <c r="K311" s="157">
        <f t="shared" si="9"/>
        <v>3.6675394089633669E-2</v>
      </c>
    </row>
    <row r="312" spans="1:11" hidden="1" x14ac:dyDescent="0.3">
      <c r="A312" s="144">
        <v>283</v>
      </c>
      <c r="B312" s="153">
        <v>5922</v>
      </c>
      <c r="C312" s="153"/>
      <c r="D312" s="153">
        <v>5922</v>
      </c>
      <c r="E312" s="154" t="s">
        <v>367</v>
      </c>
      <c r="F312" s="155">
        <v>175761287</v>
      </c>
      <c r="G312" s="155">
        <v>1345369</v>
      </c>
      <c r="H312" s="155">
        <v>171533551</v>
      </c>
      <c r="I312" s="155">
        <v>1345369</v>
      </c>
      <c r="J312" s="156">
        <f t="shared" si="8"/>
        <v>4227736</v>
      </c>
      <c r="K312" s="157">
        <f t="shared" si="9"/>
        <v>2.4053852086324334E-2</v>
      </c>
    </row>
    <row r="313" spans="1:11" hidden="1" x14ac:dyDescent="0.3">
      <c r="A313" s="144">
        <v>284</v>
      </c>
      <c r="B313" s="153">
        <v>5949</v>
      </c>
      <c r="C313" s="153"/>
      <c r="D313" s="153">
        <v>5949</v>
      </c>
      <c r="E313" s="154" t="s">
        <v>368</v>
      </c>
      <c r="F313" s="155">
        <v>236609230</v>
      </c>
      <c r="G313" s="155">
        <v>77344122</v>
      </c>
      <c r="H313" s="155">
        <v>224196004</v>
      </c>
      <c r="I313" s="155">
        <v>77344122</v>
      </c>
      <c r="J313" s="156">
        <f t="shared" si="8"/>
        <v>12413226</v>
      </c>
      <c r="K313" s="157">
        <f t="shared" si="9"/>
        <v>5.2462982952947358E-2</v>
      </c>
    </row>
    <row r="314" spans="1:11" hidden="1" x14ac:dyDescent="0.3">
      <c r="A314" s="144">
        <v>285</v>
      </c>
      <c r="B314" s="153">
        <v>5976</v>
      </c>
      <c r="C314" s="153"/>
      <c r="D314" s="153">
        <v>5976</v>
      </c>
      <c r="E314" s="154" t="s">
        <v>369</v>
      </c>
      <c r="F314" s="155">
        <v>213078691</v>
      </c>
      <c r="G314" s="155">
        <v>6307722</v>
      </c>
      <c r="H314" s="155">
        <v>204664043</v>
      </c>
      <c r="I314" s="155">
        <v>6307722</v>
      </c>
      <c r="J314" s="156">
        <f t="shared" si="8"/>
        <v>8414648</v>
      </c>
      <c r="K314" s="157">
        <f t="shared" si="9"/>
        <v>3.9490800138245637E-2</v>
      </c>
    </row>
    <row r="315" spans="1:11" hidden="1" x14ac:dyDescent="0.3">
      <c r="A315" s="144">
        <v>286</v>
      </c>
      <c r="B315" s="153">
        <v>5994</v>
      </c>
      <c r="C315" s="153"/>
      <c r="D315" s="153">
        <v>5994</v>
      </c>
      <c r="E315" s="154" t="s">
        <v>370</v>
      </c>
      <c r="F315" s="155">
        <v>200019718</v>
      </c>
      <c r="G315" s="155">
        <v>115368</v>
      </c>
      <c r="H315" s="155">
        <v>196538236</v>
      </c>
      <c r="I315" s="155">
        <v>115368</v>
      </c>
      <c r="J315" s="156">
        <f t="shared" si="8"/>
        <v>3481482</v>
      </c>
      <c r="K315" s="157">
        <f t="shared" si="9"/>
        <v>1.7405693972631239E-2</v>
      </c>
    </row>
    <row r="316" spans="1:11" hidden="1" x14ac:dyDescent="0.3">
      <c r="A316" s="144">
        <v>287</v>
      </c>
      <c r="B316" s="153">
        <v>6003</v>
      </c>
      <c r="C316" s="153"/>
      <c r="D316" s="153">
        <v>6003</v>
      </c>
      <c r="E316" s="154" t="s">
        <v>371</v>
      </c>
      <c r="F316" s="155">
        <v>89339973</v>
      </c>
      <c r="G316" s="155">
        <v>919725</v>
      </c>
      <c r="H316" s="155">
        <v>84970905</v>
      </c>
      <c r="I316" s="155">
        <v>919725</v>
      </c>
      <c r="J316" s="156">
        <f t="shared" si="8"/>
        <v>4369068</v>
      </c>
      <c r="K316" s="157">
        <f t="shared" si="9"/>
        <v>4.8903842852068023E-2</v>
      </c>
    </row>
    <row r="317" spans="1:11" hidden="1" x14ac:dyDescent="0.3">
      <c r="A317" s="144">
        <v>288</v>
      </c>
      <c r="B317" s="153">
        <v>6012</v>
      </c>
      <c r="C317" s="153"/>
      <c r="D317" s="153">
        <v>6012</v>
      </c>
      <c r="E317" s="154" t="s">
        <v>372</v>
      </c>
      <c r="F317" s="155">
        <v>136918063</v>
      </c>
      <c r="G317" s="155">
        <v>398658</v>
      </c>
      <c r="H317" s="155">
        <v>131331593</v>
      </c>
      <c r="I317" s="155">
        <v>398658</v>
      </c>
      <c r="J317" s="156">
        <f t="shared" si="8"/>
        <v>5586470</v>
      </c>
      <c r="K317" s="157">
        <f t="shared" si="9"/>
        <v>4.0801555891131762E-2</v>
      </c>
    </row>
    <row r="318" spans="1:11" hidden="1" x14ac:dyDescent="0.3">
      <c r="A318" s="144">
        <v>289</v>
      </c>
      <c r="B318" s="153">
        <v>6030</v>
      </c>
      <c r="C318" s="153"/>
      <c r="D318" s="153">
        <v>6030</v>
      </c>
      <c r="E318" s="154" t="s">
        <v>373</v>
      </c>
      <c r="F318" s="155">
        <v>284200200</v>
      </c>
      <c r="G318" s="155">
        <v>63084822</v>
      </c>
      <c r="H318" s="155">
        <v>281073634</v>
      </c>
      <c r="I318" s="155">
        <v>63084822</v>
      </c>
      <c r="J318" s="156">
        <f t="shared" si="8"/>
        <v>3126566</v>
      </c>
      <c r="K318" s="157">
        <f t="shared" si="9"/>
        <v>1.1001280083546739E-2</v>
      </c>
    </row>
    <row r="319" spans="1:11" hidden="1" x14ac:dyDescent="0.3">
      <c r="A319" s="144">
        <v>290</v>
      </c>
      <c r="B319" s="153">
        <v>6039</v>
      </c>
      <c r="C319" s="153"/>
      <c r="D319" s="153">
        <v>6039</v>
      </c>
      <c r="E319" s="154" t="s">
        <v>374</v>
      </c>
      <c r="F319" s="155">
        <v>1922275114</v>
      </c>
      <c r="G319" s="155">
        <v>257457886</v>
      </c>
      <c r="H319" s="155">
        <v>1795947546</v>
      </c>
      <c r="I319" s="155">
        <v>257457886</v>
      </c>
      <c r="J319" s="156">
        <f t="shared" si="8"/>
        <v>126327568</v>
      </c>
      <c r="K319" s="157">
        <f t="shared" si="9"/>
        <v>6.5717735760064566E-2</v>
      </c>
    </row>
    <row r="320" spans="1:11" hidden="1" x14ac:dyDescent="0.3">
      <c r="A320" s="144">
        <v>291</v>
      </c>
      <c r="B320" s="153">
        <v>6048</v>
      </c>
      <c r="C320" s="153"/>
      <c r="D320" s="153">
        <v>6035</v>
      </c>
      <c r="E320" s="154" t="s">
        <v>60</v>
      </c>
      <c r="F320" s="155">
        <v>156692061</v>
      </c>
      <c r="G320" s="155">
        <v>0</v>
      </c>
      <c r="H320" s="155">
        <v>151981105</v>
      </c>
      <c r="I320" s="155">
        <v>0</v>
      </c>
      <c r="J320" s="156">
        <f t="shared" si="8"/>
        <v>4710956</v>
      </c>
      <c r="K320" s="157">
        <f t="shared" si="9"/>
        <v>3.0065058624763382E-2</v>
      </c>
    </row>
    <row r="321" spans="1:11" hidden="1" x14ac:dyDescent="0.3">
      <c r="A321" s="144">
        <v>292</v>
      </c>
      <c r="B321" s="153">
        <v>6092</v>
      </c>
      <c r="C321" s="153"/>
      <c r="D321" s="153">
        <v>6092</v>
      </c>
      <c r="E321" s="154" t="s">
        <v>375</v>
      </c>
      <c r="F321" s="155">
        <v>80852641</v>
      </c>
      <c r="G321" s="155">
        <v>0</v>
      </c>
      <c r="H321" s="155">
        <v>79762188</v>
      </c>
      <c r="I321" s="155">
        <v>0</v>
      </c>
      <c r="J321" s="156">
        <f t="shared" si="8"/>
        <v>1090453</v>
      </c>
      <c r="K321" s="157">
        <f t="shared" si="9"/>
        <v>1.3486918751361505E-2</v>
      </c>
    </row>
    <row r="322" spans="1:11" hidden="1" x14ac:dyDescent="0.3">
      <c r="A322" s="144">
        <v>293</v>
      </c>
      <c r="B322" s="153">
        <v>6093</v>
      </c>
      <c r="C322" s="153"/>
      <c r="D322" s="153">
        <v>6093</v>
      </c>
      <c r="E322" s="154" t="s">
        <v>376</v>
      </c>
      <c r="F322" s="155">
        <v>280865476</v>
      </c>
      <c r="G322" s="155">
        <v>14082067</v>
      </c>
      <c r="H322" s="155">
        <v>277321812</v>
      </c>
      <c r="I322" s="155">
        <v>14082067</v>
      </c>
      <c r="J322" s="156">
        <f t="shared" si="8"/>
        <v>3543664</v>
      </c>
      <c r="K322" s="157">
        <f t="shared" si="9"/>
        <v>1.26169440632853E-2</v>
      </c>
    </row>
    <row r="323" spans="1:11" hidden="1" x14ac:dyDescent="0.3">
      <c r="A323" s="144">
        <v>294</v>
      </c>
      <c r="B323" s="153">
        <v>6094</v>
      </c>
      <c r="C323" s="153"/>
      <c r="D323" s="153">
        <v>6094</v>
      </c>
      <c r="E323" s="154" t="s">
        <v>377</v>
      </c>
      <c r="F323" s="155">
        <v>113776923</v>
      </c>
      <c r="G323" s="155">
        <v>0</v>
      </c>
      <c r="H323" s="155">
        <v>108098996</v>
      </c>
      <c r="I323" s="155">
        <v>0</v>
      </c>
      <c r="J323" s="156">
        <f t="shared" si="8"/>
        <v>5677927</v>
      </c>
      <c r="K323" s="157">
        <f t="shared" si="9"/>
        <v>4.9904030187211165E-2</v>
      </c>
    </row>
    <row r="324" spans="1:11" hidden="1" x14ac:dyDescent="0.3">
      <c r="A324" s="144">
        <v>295</v>
      </c>
      <c r="B324" s="153">
        <v>6095</v>
      </c>
      <c r="C324" s="153"/>
      <c r="D324" s="153">
        <v>6095</v>
      </c>
      <c r="E324" s="154" t="s">
        <v>378</v>
      </c>
      <c r="F324" s="155">
        <v>205357724</v>
      </c>
      <c r="G324" s="155">
        <v>21515690</v>
      </c>
      <c r="H324" s="155">
        <v>201626148</v>
      </c>
      <c r="I324" s="155">
        <v>21515690</v>
      </c>
      <c r="J324" s="156">
        <f t="shared" si="8"/>
        <v>3731576</v>
      </c>
      <c r="K324" s="157">
        <f t="shared" si="9"/>
        <v>1.8171101273015668E-2</v>
      </c>
    </row>
    <row r="325" spans="1:11" hidden="1" x14ac:dyDescent="0.3">
      <c r="A325" s="144">
        <v>296</v>
      </c>
      <c r="B325" s="153">
        <v>6096</v>
      </c>
      <c r="C325" s="153"/>
      <c r="D325" s="153">
        <v>6096</v>
      </c>
      <c r="E325" s="154" t="s">
        <v>379</v>
      </c>
      <c r="F325" s="155">
        <v>182366691</v>
      </c>
      <c r="G325" s="155">
        <v>184907</v>
      </c>
      <c r="H325" s="155">
        <v>171580498</v>
      </c>
      <c r="I325" s="155">
        <v>184907</v>
      </c>
      <c r="J325" s="156">
        <f t="shared" si="8"/>
        <v>10786193</v>
      </c>
      <c r="K325" s="157">
        <f t="shared" si="9"/>
        <v>5.9145630931034442E-2</v>
      </c>
    </row>
    <row r="326" spans="1:11" hidden="1" x14ac:dyDescent="0.3">
      <c r="A326" s="144">
        <v>297</v>
      </c>
      <c r="B326" s="153">
        <v>6097</v>
      </c>
      <c r="C326" s="153"/>
      <c r="D326" s="153">
        <v>6097</v>
      </c>
      <c r="E326" s="154" t="s">
        <v>380</v>
      </c>
      <c r="F326" s="155">
        <v>69476351</v>
      </c>
      <c r="G326" s="155">
        <v>0</v>
      </c>
      <c r="H326" s="155">
        <v>66251785</v>
      </c>
      <c r="I326" s="155">
        <v>0</v>
      </c>
      <c r="J326" s="156">
        <f t="shared" si="8"/>
        <v>3224566</v>
      </c>
      <c r="K326" s="157">
        <f t="shared" si="9"/>
        <v>4.6412426006656564E-2</v>
      </c>
    </row>
    <row r="327" spans="1:11" hidden="1" x14ac:dyDescent="0.3">
      <c r="A327" s="144">
        <v>298</v>
      </c>
      <c r="B327" s="153">
        <v>6098</v>
      </c>
      <c r="C327" s="153"/>
      <c r="D327" s="153">
        <v>6098</v>
      </c>
      <c r="E327" s="154" t="s">
        <v>381</v>
      </c>
      <c r="F327" s="155">
        <v>293630291</v>
      </c>
      <c r="G327" s="155">
        <v>0</v>
      </c>
      <c r="H327" s="155">
        <v>283962595</v>
      </c>
      <c r="I327" s="155">
        <v>0</v>
      </c>
      <c r="J327" s="156">
        <f t="shared" si="8"/>
        <v>9667696</v>
      </c>
      <c r="K327" s="157">
        <f t="shared" si="9"/>
        <v>3.2924723015037981E-2</v>
      </c>
    </row>
    <row r="328" spans="1:11" hidden="1" x14ac:dyDescent="0.3">
      <c r="A328" s="144">
        <v>299</v>
      </c>
      <c r="B328" s="153">
        <v>6100</v>
      </c>
      <c r="C328" s="153"/>
      <c r="D328" s="153">
        <v>6100</v>
      </c>
      <c r="E328" s="154" t="s">
        <v>382</v>
      </c>
      <c r="F328" s="155">
        <v>177279380</v>
      </c>
      <c r="G328" s="155">
        <v>4372521</v>
      </c>
      <c r="H328" s="155">
        <v>173517533</v>
      </c>
      <c r="I328" s="155">
        <v>4372521</v>
      </c>
      <c r="J328" s="156">
        <f t="shared" si="8"/>
        <v>3761847</v>
      </c>
      <c r="K328" s="157">
        <f t="shared" si="9"/>
        <v>2.1219879040641952E-2</v>
      </c>
    </row>
    <row r="329" spans="1:11" hidden="1" x14ac:dyDescent="0.3">
      <c r="A329" s="144">
        <v>300</v>
      </c>
      <c r="B329" s="153">
        <v>6101</v>
      </c>
      <c r="C329" s="153"/>
      <c r="D329" s="153">
        <v>6101</v>
      </c>
      <c r="E329" s="154" t="s">
        <v>383</v>
      </c>
      <c r="F329" s="155">
        <v>1019560854</v>
      </c>
      <c r="G329" s="155">
        <v>348535180</v>
      </c>
      <c r="H329" s="155">
        <v>916860800</v>
      </c>
      <c r="I329" s="155">
        <v>348535180</v>
      </c>
      <c r="J329" s="156">
        <f t="shared" si="8"/>
        <v>102700054</v>
      </c>
      <c r="K329" s="157">
        <f t="shared" si="9"/>
        <v>0.10072969513990383</v>
      </c>
    </row>
    <row r="330" spans="1:11" hidden="1" x14ac:dyDescent="0.3">
      <c r="A330" s="144">
        <v>301</v>
      </c>
      <c r="B330" s="153">
        <v>6102</v>
      </c>
      <c r="C330" s="153"/>
      <c r="D330" s="153">
        <v>6102</v>
      </c>
      <c r="E330" s="154" t="s">
        <v>384</v>
      </c>
      <c r="F330" s="155">
        <v>461472462</v>
      </c>
      <c r="G330" s="155">
        <v>23455119</v>
      </c>
      <c r="H330" s="155">
        <v>456272189</v>
      </c>
      <c r="I330" s="155">
        <v>23455119</v>
      </c>
      <c r="J330" s="156">
        <f t="shared" si="8"/>
        <v>5200273</v>
      </c>
      <c r="K330" s="157">
        <f t="shared" si="9"/>
        <v>1.1268869603751133E-2</v>
      </c>
    </row>
    <row r="331" spans="1:11" hidden="1" x14ac:dyDescent="0.3">
      <c r="A331" s="144">
        <v>302</v>
      </c>
      <c r="B331" s="153">
        <v>6120</v>
      </c>
      <c r="C331" s="153"/>
      <c r="D331" s="153">
        <v>6120</v>
      </c>
      <c r="E331" s="154" t="s">
        <v>385</v>
      </c>
      <c r="F331" s="155">
        <v>773871963</v>
      </c>
      <c r="G331" s="155">
        <v>131605702</v>
      </c>
      <c r="H331" s="155">
        <v>762653120</v>
      </c>
      <c r="I331" s="155">
        <v>131605702</v>
      </c>
      <c r="J331" s="156">
        <f t="shared" si="8"/>
        <v>11218843</v>
      </c>
      <c r="K331" s="157">
        <f t="shared" si="9"/>
        <v>1.4497027333189482E-2</v>
      </c>
    </row>
    <row r="332" spans="1:11" hidden="1" x14ac:dyDescent="0.3">
      <c r="A332" s="144">
        <v>303</v>
      </c>
      <c r="B332" s="153">
        <v>6138</v>
      </c>
      <c r="C332" s="153"/>
      <c r="D332" s="153">
        <v>6138</v>
      </c>
      <c r="E332" s="154" t="s">
        <v>386</v>
      </c>
      <c r="F332" s="155">
        <v>93589385</v>
      </c>
      <c r="G332" s="155">
        <v>0</v>
      </c>
      <c r="H332" s="155">
        <v>91812413</v>
      </c>
      <c r="I332" s="155">
        <v>0</v>
      </c>
      <c r="J332" s="156">
        <f t="shared" si="8"/>
        <v>1776972</v>
      </c>
      <c r="K332" s="157">
        <f t="shared" si="9"/>
        <v>1.8986896858014399E-2</v>
      </c>
    </row>
    <row r="333" spans="1:11" hidden="1" x14ac:dyDescent="0.3">
      <c r="A333" s="144">
        <v>304</v>
      </c>
      <c r="B333" s="153">
        <v>6165</v>
      </c>
      <c r="C333" s="153"/>
      <c r="D333" s="153">
        <v>6165</v>
      </c>
      <c r="E333" s="154" t="s">
        <v>387</v>
      </c>
      <c r="F333" s="155">
        <v>50101200</v>
      </c>
      <c r="G333" s="155">
        <v>643311</v>
      </c>
      <c r="H333" s="155">
        <v>48689906</v>
      </c>
      <c r="I333" s="155">
        <v>643311</v>
      </c>
      <c r="J333" s="156">
        <f t="shared" si="8"/>
        <v>1411294</v>
      </c>
      <c r="K333" s="157">
        <f t="shared" si="9"/>
        <v>2.8168866214781284E-2</v>
      </c>
    </row>
    <row r="334" spans="1:11" hidden="1" x14ac:dyDescent="0.3">
      <c r="A334" s="144">
        <v>305</v>
      </c>
      <c r="B334" s="153">
        <v>6175</v>
      </c>
      <c r="C334" s="153"/>
      <c r="D334" s="153">
        <v>6175</v>
      </c>
      <c r="E334" s="154" t="s">
        <v>388</v>
      </c>
      <c r="F334" s="155">
        <v>191213156</v>
      </c>
      <c r="G334" s="155">
        <v>0</v>
      </c>
      <c r="H334" s="155">
        <v>186271190</v>
      </c>
      <c r="I334" s="155">
        <v>0</v>
      </c>
      <c r="J334" s="156">
        <f t="shared" si="8"/>
        <v>4941966</v>
      </c>
      <c r="K334" s="157">
        <f t="shared" si="9"/>
        <v>2.5845324157507239E-2</v>
      </c>
    </row>
    <row r="335" spans="1:11" hidden="1" x14ac:dyDescent="0.3">
      <c r="A335" s="144">
        <v>306</v>
      </c>
      <c r="B335" s="153">
        <v>6219</v>
      </c>
      <c r="C335" s="153"/>
      <c r="D335" s="153">
        <v>6219</v>
      </c>
      <c r="E335" s="154" t="s">
        <v>389</v>
      </c>
      <c r="F335" s="155">
        <v>339241261</v>
      </c>
      <c r="G335" s="155">
        <v>20453826</v>
      </c>
      <c r="H335" s="155">
        <v>325133165</v>
      </c>
      <c r="I335" s="155">
        <v>20453826</v>
      </c>
      <c r="J335" s="156">
        <f t="shared" si="8"/>
        <v>14108096</v>
      </c>
      <c r="K335" s="157">
        <f t="shared" si="9"/>
        <v>4.1587205395985129E-2</v>
      </c>
    </row>
    <row r="336" spans="1:11" hidden="1" x14ac:dyDescent="0.3">
      <c r="A336" s="144">
        <v>307</v>
      </c>
      <c r="B336" s="153">
        <v>6246</v>
      </c>
      <c r="C336" s="153"/>
      <c r="D336" s="153">
        <v>6246</v>
      </c>
      <c r="E336" s="154" t="s">
        <v>390</v>
      </c>
      <c r="F336" s="155">
        <v>59487316</v>
      </c>
      <c r="G336" s="155">
        <v>0</v>
      </c>
      <c r="H336" s="155">
        <v>58745877</v>
      </c>
      <c r="I336" s="155">
        <v>0</v>
      </c>
      <c r="J336" s="156">
        <f t="shared" si="8"/>
        <v>741439</v>
      </c>
      <c r="K336" s="157">
        <f t="shared" si="9"/>
        <v>1.2463816656310397E-2</v>
      </c>
    </row>
    <row r="337" spans="1:11" hidden="1" x14ac:dyDescent="0.3">
      <c r="A337" s="144">
        <v>308</v>
      </c>
      <c r="B337" s="153">
        <v>6264</v>
      </c>
      <c r="C337" s="153"/>
      <c r="D337" s="153">
        <v>6264</v>
      </c>
      <c r="E337" s="154" t="s">
        <v>69</v>
      </c>
      <c r="F337" s="155">
        <v>282181281</v>
      </c>
      <c r="G337" s="155">
        <v>26425985</v>
      </c>
      <c r="H337" s="155">
        <v>259979783</v>
      </c>
      <c r="I337" s="155">
        <v>26425985</v>
      </c>
      <c r="J337" s="156">
        <f t="shared" si="8"/>
        <v>22201498</v>
      </c>
      <c r="K337" s="157">
        <f t="shared" si="9"/>
        <v>7.8678138823815177E-2</v>
      </c>
    </row>
    <row r="338" spans="1:11" hidden="1" x14ac:dyDescent="0.3">
      <c r="A338" s="144">
        <v>309</v>
      </c>
      <c r="B338" s="153">
        <v>6273</v>
      </c>
      <c r="C338" s="153"/>
      <c r="D338" s="153">
        <v>6273</v>
      </c>
      <c r="E338" s="154" t="s">
        <v>391</v>
      </c>
      <c r="F338" s="155">
        <v>170190132</v>
      </c>
      <c r="G338" s="155">
        <v>2406000</v>
      </c>
      <c r="H338" s="155">
        <v>167400100</v>
      </c>
      <c r="I338" s="155">
        <v>2406000</v>
      </c>
      <c r="J338" s="156">
        <f t="shared" si="8"/>
        <v>2790032</v>
      </c>
      <c r="K338" s="157">
        <f t="shared" si="9"/>
        <v>1.639361793314785E-2</v>
      </c>
    </row>
    <row r="339" spans="1:11" hidden="1" x14ac:dyDescent="0.3">
      <c r="A339" s="144">
        <v>310</v>
      </c>
      <c r="B339" s="153">
        <v>6345</v>
      </c>
      <c r="C339" s="153"/>
      <c r="D339" s="153">
        <v>6345</v>
      </c>
      <c r="E339" s="154" t="s">
        <v>392</v>
      </c>
      <c r="F339" s="155">
        <v>88236213</v>
      </c>
      <c r="G339" s="155">
        <v>0</v>
      </c>
      <c r="H339" s="155">
        <v>86524850</v>
      </c>
      <c r="I339" s="155">
        <v>0</v>
      </c>
      <c r="J339" s="156">
        <f t="shared" si="8"/>
        <v>1711363</v>
      </c>
      <c r="K339" s="157">
        <f t="shared" si="9"/>
        <v>1.9395245351248244E-2</v>
      </c>
    </row>
    <row r="340" spans="1:11" hidden="1" x14ac:dyDescent="0.3">
      <c r="A340" s="144">
        <v>311</v>
      </c>
      <c r="B340" s="153">
        <v>6408</v>
      </c>
      <c r="C340" s="153"/>
      <c r="D340" s="153">
        <v>6408</v>
      </c>
      <c r="E340" s="154" t="s">
        <v>393</v>
      </c>
      <c r="F340" s="155">
        <v>211280948</v>
      </c>
      <c r="G340" s="155">
        <v>6568643</v>
      </c>
      <c r="H340" s="155">
        <v>206764555</v>
      </c>
      <c r="I340" s="155">
        <v>6568643</v>
      </c>
      <c r="J340" s="156">
        <f t="shared" si="8"/>
        <v>4516393</v>
      </c>
      <c r="K340" s="157">
        <f t="shared" si="9"/>
        <v>2.1376243540898916E-2</v>
      </c>
    </row>
    <row r="341" spans="1:11" hidden="1" x14ac:dyDescent="0.3">
      <c r="A341" s="144">
        <v>312</v>
      </c>
      <c r="B341" s="153">
        <v>6417</v>
      </c>
      <c r="C341" s="153"/>
      <c r="D341" s="153">
        <v>6417</v>
      </c>
      <c r="E341" s="154" t="s">
        <v>394</v>
      </c>
      <c r="F341" s="155">
        <v>65063982</v>
      </c>
      <c r="G341" s="155">
        <v>381470</v>
      </c>
      <c r="H341" s="155">
        <v>63679581</v>
      </c>
      <c r="I341" s="155">
        <v>381470</v>
      </c>
      <c r="J341" s="156">
        <f t="shared" si="8"/>
        <v>1384401</v>
      </c>
      <c r="K341" s="157">
        <f t="shared" si="9"/>
        <v>2.1277532629343222E-2</v>
      </c>
    </row>
    <row r="342" spans="1:11" hidden="1" x14ac:dyDescent="0.3">
      <c r="A342" s="144">
        <v>313</v>
      </c>
      <c r="B342" s="153">
        <v>6453</v>
      </c>
      <c r="C342" s="153"/>
      <c r="D342" s="153">
        <v>6453</v>
      </c>
      <c r="E342" s="154" t="s">
        <v>395</v>
      </c>
      <c r="F342" s="155">
        <v>144944285</v>
      </c>
      <c r="G342" s="155">
        <v>27526769</v>
      </c>
      <c r="H342" s="155">
        <v>134184188</v>
      </c>
      <c r="I342" s="155">
        <v>27526769</v>
      </c>
      <c r="J342" s="156">
        <f t="shared" si="8"/>
        <v>10760097</v>
      </c>
      <c r="K342" s="157">
        <f t="shared" si="9"/>
        <v>7.4236090094894042E-2</v>
      </c>
    </row>
    <row r="343" spans="1:11" hidden="1" x14ac:dyDescent="0.3">
      <c r="A343" s="144">
        <v>314</v>
      </c>
      <c r="B343" s="153">
        <v>6460</v>
      </c>
      <c r="C343" s="153"/>
      <c r="D343" s="153">
        <v>6460</v>
      </c>
      <c r="E343" s="154" t="s">
        <v>396</v>
      </c>
      <c r="F343" s="155">
        <v>162927329</v>
      </c>
      <c r="G343" s="155">
        <v>4453335</v>
      </c>
      <c r="H343" s="155">
        <v>158035376</v>
      </c>
      <c r="I343" s="155">
        <v>4453335</v>
      </c>
      <c r="J343" s="156">
        <f t="shared" si="8"/>
        <v>4891953</v>
      </c>
      <c r="K343" s="157">
        <f t="shared" si="9"/>
        <v>3.0025367935664127E-2</v>
      </c>
    </row>
    <row r="344" spans="1:11" hidden="1" x14ac:dyDescent="0.3">
      <c r="A344" s="144">
        <v>315</v>
      </c>
      <c r="B344" s="153">
        <v>6462</v>
      </c>
      <c r="C344" s="153"/>
      <c r="D344" s="153">
        <v>6462</v>
      </c>
      <c r="E344" s="154" t="s">
        <v>397</v>
      </c>
      <c r="F344" s="155">
        <v>91077676</v>
      </c>
      <c r="G344" s="155">
        <v>0</v>
      </c>
      <c r="H344" s="155">
        <v>86814482</v>
      </c>
      <c r="I344" s="155">
        <v>0</v>
      </c>
      <c r="J344" s="156">
        <f t="shared" si="8"/>
        <v>4263194</v>
      </c>
      <c r="K344" s="157">
        <f t="shared" si="9"/>
        <v>4.6808330945993834E-2</v>
      </c>
    </row>
    <row r="345" spans="1:11" hidden="1" x14ac:dyDescent="0.3">
      <c r="A345" s="144">
        <v>316</v>
      </c>
      <c r="B345" s="153">
        <v>6471</v>
      </c>
      <c r="C345" s="153"/>
      <c r="D345" s="153">
        <v>6471</v>
      </c>
      <c r="E345" s="154" t="s">
        <v>398</v>
      </c>
      <c r="F345" s="155">
        <v>104211268</v>
      </c>
      <c r="G345" s="155">
        <v>540000</v>
      </c>
      <c r="H345" s="155">
        <v>101227659</v>
      </c>
      <c r="I345" s="155">
        <v>540000</v>
      </c>
      <c r="J345" s="156">
        <f t="shared" si="8"/>
        <v>2983609</v>
      </c>
      <c r="K345" s="157">
        <f t="shared" si="9"/>
        <v>2.8630387646756204E-2</v>
      </c>
    </row>
    <row r="346" spans="1:11" hidden="1" x14ac:dyDescent="0.3">
      <c r="A346" s="144">
        <v>317</v>
      </c>
      <c r="B346" s="153">
        <v>6509</v>
      </c>
      <c r="C346" s="153"/>
      <c r="D346" s="153">
        <v>6509</v>
      </c>
      <c r="E346" s="154" t="s">
        <v>399</v>
      </c>
      <c r="F346" s="155">
        <v>152693190</v>
      </c>
      <c r="G346" s="155">
        <v>0</v>
      </c>
      <c r="H346" s="155">
        <v>150310595</v>
      </c>
      <c r="I346" s="155">
        <v>0</v>
      </c>
      <c r="J346" s="156">
        <f t="shared" si="8"/>
        <v>2382595</v>
      </c>
      <c r="K346" s="157">
        <f t="shared" si="9"/>
        <v>1.5603806561379718E-2</v>
      </c>
    </row>
    <row r="347" spans="1:11" hidden="1" x14ac:dyDescent="0.3">
      <c r="A347" s="144">
        <v>318</v>
      </c>
      <c r="B347" s="153">
        <v>6512</v>
      </c>
      <c r="C347" s="153"/>
      <c r="D347" s="153">
        <v>6512</v>
      </c>
      <c r="E347" s="154" t="s">
        <v>400</v>
      </c>
      <c r="F347" s="155">
        <v>83566449</v>
      </c>
      <c r="G347" s="155">
        <v>0</v>
      </c>
      <c r="H347" s="155">
        <v>77138792</v>
      </c>
      <c r="I347" s="155">
        <v>0</v>
      </c>
      <c r="J347" s="156">
        <f t="shared" si="8"/>
        <v>6427657</v>
      </c>
      <c r="K347" s="157">
        <f t="shared" si="9"/>
        <v>7.6916718095799433E-2</v>
      </c>
    </row>
    <row r="348" spans="1:11" hidden="1" x14ac:dyDescent="0.3">
      <c r="A348" s="144">
        <v>319</v>
      </c>
      <c r="B348" s="153">
        <v>6516</v>
      </c>
      <c r="C348" s="153"/>
      <c r="D348" s="153">
        <v>6516</v>
      </c>
      <c r="E348" s="154" t="s">
        <v>401</v>
      </c>
      <c r="F348" s="155">
        <v>84818791</v>
      </c>
      <c r="G348" s="155">
        <v>0</v>
      </c>
      <c r="H348" s="155">
        <v>82211417</v>
      </c>
      <c r="I348" s="155">
        <v>0</v>
      </c>
      <c r="J348" s="156">
        <f t="shared" si="8"/>
        <v>2607374</v>
      </c>
      <c r="K348" s="157">
        <f t="shared" si="9"/>
        <v>3.0740523052256191E-2</v>
      </c>
    </row>
    <row r="349" spans="1:11" hidden="1" x14ac:dyDescent="0.3">
      <c r="A349" s="144">
        <v>320</v>
      </c>
      <c r="B349" s="153">
        <v>6534</v>
      </c>
      <c r="C349" s="153"/>
      <c r="D349" s="153">
        <v>6534</v>
      </c>
      <c r="E349" s="154" t="s">
        <v>402</v>
      </c>
      <c r="F349" s="155">
        <v>191992289</v>
      </c>
      <c r="G349" s="155">
        <v>3849820</v>
      </c>
      <c r="H349" s="155">
        <v>181760881</v>
      </c>
      <c r="I349" s="155">
        <v>3849820</v>
      </c>
      <c r="J349" s="156">
        <f t="shared" si="8"/>
        <v>10231408</v>
      </c>
      <c r="K349" s="157">
        <f t="shared" si="9"/>
        <v>5.3290723566507402E-2</v>
      </c>
    </row>
    <row r="350" spans="1:11" hidden="1" x14ac:dyDescent="0.3">
      <c r="A350" s="144">
        <v>321</v>
      </c>
      <c r="B350" s="153">
        <v>6561</v>
      </c>
      <c r="C350" s="153"/>
      <c r="D350" s="153">
        <v>6561</v>
      </c>
      <c r="E350" s="154" t="s">
        <v>403</v>
      </c>
      <c r="F350" s="155">
        <v>195603534</v>
      </c>
      <c r="G350" s="155">
        <v>6964420</v>
      </c>
      <c r="H350" s="155">
        <v>187484539</v>
      </c>
      <c r="I350" s="155">
        <v>6964420</v>
      </c>
      <c r="J350" s="156">
        <f t="shared" si="8"/>
        <v>8118995</v>
      </c>
      <c r="K350" s="157">
        <f t="shared" si="9"/>
        <v>4.1507404462334509E-2</v>
      </c>
    </row>
    <row r="351" spans="1:11" hidden="1" x14ac:dyDescent="0.3">
      <c r="A351" s="144">
        <v>322</v>
      </c>
      <c r="B351" s="153">
        <v>6579</v>
      </c>
      <c r="C351" s="153"/>
      <c r="D351" s="153">
        <v>6579</v>
      </c>
      <c r="E351" s="154" t="s">
        <v>404</v>
      </c>
      <c r="F351" s="155">
        <v>1034353094</v>
      </c>
      <c r="G351" s="155">
        <v>50495810</v>
      </c>
      <c r="H351" s="155">
        <v>979879772</v>
      </c>
      <c r="I351" s="155">
        <v>50495810</v>
      </c>
      <c r="J351" s="156">
        <f t="shared" si="8"/>
        <v>54473322</v>
      </c>
      <c r="K351" s="157">
        <f t="shared" si="9"/>
        <v>5.2664145653921156E-2</v>
      </c>
    </row>
    <row r="352" spans="1:11" hidden="1" x14ac:dyDescent="0.3">
      <c r="A352" s="144">
        <v>323</v>
      </c>
      <c r="B352" s="153">
        <v>6591</v>
      </c>
      <c r="C352" s="153"/>
      <c r="D352" s="153">
        <v>6591</v>
      </c>
      <c r="E352" s="154" t="s">
        <v>405</v>
      </c>
      <c r="F352" s="155">
        <v>104199813</v>
      </c>
      <c r="G352" s="155">
        <v>2912899</v>
      </c>
      <c r="H352" s="155">
        <v>101291413</v>
      </c>
      <c r="I352" s="155">
        <v>2912899</v>
      </c>
      <c r="J352" s="156">
        <f t="shared" ref="J352:J392" si="10">F352-H352</f>
        <v>2908400</v>
      </c>
      <c r="K352" s="157">
        <f t="shared" ref="K352:K392" si="11">J352/F352</f>
        <v>2.7911758344518336E-2</v>
      </c>
    </row>
    <row r="353" spans="1:11" hidden="1" x14ac:dyDescent="0.3">
      <c r="A353" s="144">
        <v>324</v>
      </c>
      <c r="B353" s="153">
        <v>6592</v>
      </c>
      <c r="C353" s="153"/>
      <c r="D353" s="153">
        <v>6592</v>
      </c>
      <c r="E353" s="154" t="s">
        <v>65</v>
      </c>
      <c r="F353" s="155">
        <v>168082212</v>
      </c>
      <c r="G353" s="155">
        <v>2450292</v>
      </c>
      <c r="H353" s="155">
        <v>163764874</v>
      </c>
      <c r="I353" s="155">
        <v>2450292</v>
      </c>
      <c r="J353" s="156">
        <f t="shared" si="10"/>
        <v>4317338</v>
      </c>
      <c r="K353" s="157">
        <f t="shared" si="11"/>
        <v>2.5685870911789286E-2</v>
      </c>
    </row>
    <row r="354" spans="1:11" hidden="1" x14ac:dyDescent="0.3">
      <c r="A354" s="144">
        <v>325</v>
      </c>
      <c r="B354" s="153">
        <v>6615</v>
      </c>
      <c r="C354" s="153"/>
      <c r="D354" s="153">
        <v>6615</v>
      </c>
      <c r="E354" s="154" t="s">
        <v>406</v>
      </c>
      <c r="F354" s="155">
        <v>153892706</v>
      </c>
      <c r="G354" s="155">
        <v>3566551</v>
      </c>
      <c r="H354" s="155">
        <v>136529121</v>
      </c>
      <c r="I354" s="155">
        <v>3566551</v>
      </c>
      <c r="J354" s="156">
        <f t="shared" si="10"/>
        <v>17363585</v>
      </c>
      <c r="K354" s="157">
        <f t="shared" si="11"/>
        <v>0.11282916163680948</v>
      </c>
    </row>
    <row r="355" spans="1:11" hidden="1" x14ac:dyDescent="0.3">
      <c r="A355" s="144">
        <v>326</v>
      </c>
      <c r="B355" s="153">
        <v>6633</v>
      </c>
      <c r="C355" s="153"/>
      <c r="D355" s="153">
        <v>6633</v>
      </c>
      <c r="E355" s="154" t="s">
        <v>407</v>
      </c>
      <c r="F355" s="155">
        <v>207044731</v>
      </c>
      <c r="G355" s="155">
        <v>640</v>
      </c>
      <c r="H355" s="155">
        <v>201605092</v>
      </c>
      <c r="I355" s="155">
        <v>640</v>
      </c>
      <c r="J355" s="156">
        <f t="shared" si="10"/>
        <v>5439639</v>
      </c>
      <c r="K355" s="157">
        <f t="shared" si="11"/>
        <v>2.6272771945111708E-2</v>
      </c>
    </row>
    <row r="356" spans="1:11" hidden="1" x14ac:dyDescent="0.3">
      <c r="A356" s="144">
        <v>327</v>
      </c>
      <c r="B356" s="153">
        <v>6651</v>
      </c>
      <c r="C356" s="153"/>
      <c r="D356" s="153">
        <v>6651</v>
      </c>
      <c r="E356" s="154" t="s">
        <v>408</v>
      </c>
      <c r="F356" s="155">
        <v>95848680</v>
      </c>
      <c r="G356" s="155">
        <v>0</v>
      </c>
      <c r="H356" s="155">
        <v>91330968</v>
      </c>
      <c r="I356" s="155">
        <v>0</v>
      </c>
      <c r="J356" s="156">
        <f t="shared" si="10"/>
        <v>4517712</v>
      </c>
      <c r="K356" s="157">
        <f t="shared" si="11"/>
        <v>4.7133794643807299E-2</v>
      </c>
    </row>
    <row r="357" spans="1:11" hidden="1" x14ac:dyDescent="0.3">
      <c r="A357" s="144">
        <v>328</v>
      </c>
      <c r="B357" s="153">
        <v>6660</v>
      </c>
      <c r="C357" s="153"/>
      <c r="D357" s="153">
        <v>6660</v>
      </c>
      <c r="E357" s="154" t="s">
        <v>66</v>
      </c>
      <c r="F357" s="155">
        <v>372950076</v>
      </c>
      <c r="G357" s="155">
        <v>8713868</v>
      </c>
      <c r="H357" s="155">
        <v>363013377</v>
      </c>
      <c r="I357" s="155">
        <v>8713868</v>
      </c>
      <c r="J357" s="156">
        <f t="shared" si="10"/>
        <v>9936699</v>
      </c>
      <c r="K357" s="157">
        <f t="shared" si="11"/>
        <v>2.6643509787084747E-2</v>
      </c>
    </row>
    <row r="358" spans="1:11" hidden="1" x14ac:dyDescent="0.3">
      <c r="A358" s="144">
        <v>329</v>
      </c>
      <c r="B358" s="153">
        <v>6700</v>
      </c>
      <c r="C358" s="153"/>
      <c r="D358" s="153">
        <v>6700</v>
      </c>
      <c r="E358" s="154" t="s">
        <v>409</v>
      </c>
      <c r="F358" s="155">
        <v>123696273</v>
      </c>
      <c r="G358" s="155">
        <v>1821227</v>
      </c>
      <c r="H358" s="155">
        <v>118989333</v>
      </c>
      <c r="I358" s="155">
        <v>1821227</v>
      </c>
      <c r="J358" s="156">
        <f t="shared" si="10"/>
        <v>4706940</v>
      </c>
      <c r="K358" s="157">
        <f t="shared" si="11"/>
        <v>3.8052399525408495E-2</v>
      </c>
    </row>
    <row r="359" spans="1:11" hidden="1" x14ac:dyDescent="0.3">
      <c r="A359" s="144">
        <v>330</v>
      </c>
      <c r="B359" s="153">
        <v>6741</v>
      </c>
      <c r="C359" s="153"/>
      <c r="D359" s="153">
        <v>6741</v>
      </c>
      <c r="E359" s="154" t="s">
        <v>67</v>
      </c>
      <c r="F359" s="155">
        <v>172483668</v>
      </c>
      <c r="G359" s="155">
        <v>5547738</v>
      </c>
      <c r="H359" s="155">
        <v>169716322</v>
      </c>
      <c r="I359" s="155">
        <v>5547738</v>
      </c>
      <c r="J359" s="156">
        <f t="shared" si="10"/>
        <v>2767346</v>
      </c>
      <c r="K359" s="157">
        <f t="shared" si="11"/>
        <v>1.6044104535160975E-2</v>
      </c>
    </row>
    <row r="360" spans="1:11" hidden="1" x14ac:dyDescent="0.3">
      <c r="A360" s="144">
        <v>331</v>
      </c>
      <c r="B360" s="153">
        <v>6750</v>
      </c>
      <c r="C360" s="153"/>
      <c r="D360" s="153">
        <v>6750</v>
      </c>
      <c r="E360" s="154" t="s">
        <v>410</v>
      </c>
      <c r="F360" s="155">
        <v>78169988</v>
      </c>
      <c r="G360" s="155">
        <v>4377777</v>
      </c>
      <c r="H360" s="155">
        <v>70469892</v>
      </c>
      <c r="I360" s="155">
        <v>4377777</v>
      </c>
      <c r="J360" s="156">
        <f t="shared" si="10"/>
        <v>7700096</v>
      </c>
      <c r="K360" s="157">
        <f t="shared" si="11"/>
        <v>9.8504505335218928E-2</v>
      </c>
    </row>
    <row r="361" spans="1:11" hidden="1" x14ac:dyDescent="0.3">
      <c r="A361" s="144">
        <v>332</v>
      </c>
      <c r="B361" s="153">
        <v>6759</v>
      </c>
      <c r="C361" s="153"/>
      <c r="D361" s="153">
        <v>6759</v>
      </c>
      <c r="E361" s="154" t="s">
        <v>411</v>
      </c>
      <c r="F361" s="155">
        <v>174249649</v>
      </c>
      <c r="G361" s="155">
        <v>6753110</v>
      </c>
      <c r="H361" s="155">
        <v>166222646</v>
      </c>
      <c r="I361" s="155">
        <v>6753110</v>
      </c>
      <c r="J361" s="156">
        <f t="shared" si="10"/>
        <v>8027003</v>
      </c>
      <c r="K361" s="157">
        <f t="shared" si="11"/>
        <v>4.6066107140336335E-2</v>
      </c>
    </row>
    <row r="362" spans="1:11" hidden="1" x14ac:dyDescent="0.3">
      <c r="A362" s="144">
        <v>333</v>
      </c>
      <c r="B362" s="153">
        <v>6762</v>
      </c>
      <c r="C362" s="153"/>
      <c r="D362" s="153">
        <v>6762</v>
      </c>
      <c r="E362" s="154" t="s">
        <v>412</v>
      </c>
      <c r="F362" s="155">
        <v>149995999</v>
      </c>
      <c r="G362" s="155">
        <v>11311128</v>
      </c>
      <c r="H362" s="155">
        <v>147182712</v>
      </c>
      <c r="I362" s="155">
        <v>11311128</v>
      </c>
      <c r="J362" s="156">
        <f t="shared" si="10"/>
        <v>2813287</v>
      </c>
      <c r="K362" s="157">
        <f t="shared" si="11"/>
        <v>1.8755746944956846E-2</v>
      </c>
    </row>
    <row r="363" spans="1:11" hidden="1" x14ac:dyDescent="0.3">
      <c r="A363" s="144">
        <v>334</v>
      </c>
      <c r="B363" s="153">
        <v>6768</v>
      </c>
      <c r="C363" s="153"/>
      <c r="D363" s="153">
        <v>6768</v>
      </c>
      <c r="E363" s="154" t="s">
        <v>413</v>
      </c>
      <c r="F363" s="155">
        <v>335563911</v>
      </c>
      <c r="G363" s="155">
        <v>9847356</v>
      </c>
      <c r="H363" s="155">
        <v>325134525</v>
      </c>
      <c r="I363" s="155">
        <v>9847356</v>
      </c>
      <c r="J363" s="156">
        <f t="shared" si="10"/>
        <v>10429386</v>
      </c>
      <c r="K363" s="157">
        <f t="shared" si="11"/>
        <v>3.1080177748911742E-2</v>
      </c>
    </row>
    <row r="364" spans="1:11" hidden="1" x14ac:dyDescent="0.3">
      <c r="A364" s="144">
        <v>335</v>
      </c>
      <c r="B364" s="153">
        <v>6795</v>
      </c>
      <c r="C364" s="153"/>
      <c r="D364" s="153">
        <v>6795</v>
      </c>
      <c r="E364" s="154" t="s">
        <v>414</v>
      </c>
      <c r="F364" s="155">
        <v>2347350976</v>
      </c>
      <c r="G364" s="155">
        <v>155251665</v>
      </c>
      <c r="H364" s="155">
        <v>2244119582</v>
      </c>
      <c r="I364" s="155">
        <v>155251665</v>
      </c>
      <c r="J364" s="156">
        <f t="shared" si="10"/>
        <v>103231394</v>
      </c>
      <c r="K364" s="157">
        <f t="shared" si="11"/>
        <v>4.3977826518261577E-2</v>
      </c>
    </row>
    <row r="365" spans="1:11" hidden="1" x14ac:dyDescent="0.3">
      <c r="A365" s="144">
        <v>336</v>
      </c>
      <c r="B365" s="153">
        <v>6822</v>
      </c>
      <c r="C365" s="153"/>
      <c r="D365" s="153">
        <v>6822</v>
      </c>
      <c r="E365" s="154" t="s">
        <v>415</v>
      </c>
      <c r="F365" s="155">
        <v>1968768518</v>
      </c>
      <c r="G365" s="155">
        <v>395260816</v>
      </c>
      <c r="H365" s="155">
        <v>1955777049</v>
      </c>
      <c r="I365" s="155">
        <v>395260816</v>
      </c>
      <c r="J365" s="156">
        <f t="shared" si="10"/>
        <v>12991469</v>
      </c>
      <c r="K365" s="157">
        <f t="shared" si="11"/>
        <v>6.5987793289165137E-3</v>
      </c>
    </row>
    <row r="366" spans="1:11" hidden="1" x14ac:dyDescent="0.3">
      <c r="A366" s="144">
        <v>337</v>
      </c>
      <c r="B366" s="153">
        <v>6840</v>
      </c>
      <c r="C366" s="153"/>
      <c r="D366" s="153">
        <v>6840</v>
      </c>
      <c r="E366" s="154" t="s">
        <v>416</v>
      </c>
      <c r="F366" s="155">
        <v>487501943</v>
      </c>
      <c r="G366" s="155">
        <v>57171343</v>
      </c>
      <c r="H366" s="155">
        <v>477239767</v>
      </c>
      <c r="I366" s="155">
        <v>57171343</v>
      </c>
      <c r="J366" s="156">
        <f t="shared" si="10"/>
        <v>10262176</v>
      </c>
      <c r="K366" s="157">
        <f t="shared" si="11"/>
        <v>2.1050533536027365E-2</v>
      </c>
    </row>
    <row r="367" spans="1:11" hidden="1" x14ac:dyDescent="0.3">
      <c r="A367" s="144">
        <v>338</v>
      </c>
      <c r="B367" s="153">
        <v>6854</v>
      </c>
      <c r="C367" s="153"/>
      <c r="D367" s="153">
        <v>6854</v>
      </c>
      <c r="E367" s="154" t="s">
        <v>417</v>
      </c>
      <c r="F367" s="155">
        <v>129527468</v>
      </c>
      <c r="G367" s="155">
        <v>329791</v>
      </c>
      <c r="H367" s="155">
        <v>125190864</v>
      </c>
      <c r="I367" s="155">
        <v>329791</v>
      </c>
      <c r="J367" s="156">
        <f t="shared" si="10"/>
        <v>4336604</v>
      </c>
      <c r="K367" s="157">
        <f t="shared" si="11"/>
        <v>3.3480188155920722E-2</v>
      </c>
    </row>
    <row r="368" spans="1:11" hidden="1" x14ac:dyDescent="0.3">
      <c r="A368" s="144">
        <v>339</v>
      </c>
      <c r="B368" s="153">
        <v>6867</v>
      </c>
      <c r="C368" s="153"/>
      <c r="D368" s="153">
        <v>6867</v>
      </c>
      <c r="E368" s="154" t="s">
        <v>418</v>
      </c>
      <c r="F368" s="155">
        <v>384998061</v>
      </c>
      <c r="G368" s="155">
        <v>12184309</v>
      </c>
      <c r="H368" s="155">
        <v>379144764</v>
      </c>
      <c r="I368" s="155">
        <v>12184309</v>
      </c>
      <c r="J368" s="156">
        <f t="shared" si="10"/>
        <v>5853297</v>
      </c>
      <c r="K368" s="157">
        <f t="shared" si="11"/>
        <v>1.5203445401248397E-2</v>
      </c>
    </row>
    <row r="369" spans="1:11" hidden="1" x14ac:dyDescent="0.3">
      <c r="A369" s="144">
        <v>340</v>
      </c>
      <c r="B369" s="153">
        <v>6921</v>
      </c>
      <c r="C369" s="153"/>
      <c r="D369" s="153">
        <v>6921</v>
      </c>
      <c r="E369" s="154" t="s">
        <v>68</v>
      </c>
      <c r="F369" s="155">
        <v>144222700</v>
      </c>
      <c r="G369" s="155">
        <v>7247963</v>
      </c>
      <c r="H369" s="155">
        <v>142159773</v>
      </c>
      <c r="I369" s="155">
        <v>7247963</v>
      </c>
      <c r="J369" s="156">
        <f t="shared" si="10"/>
        <v>2062927</v>
      </c>
      <c r="K369" s="157">
        <f t="shared" si="11"/>
        <v>1.4303760781069831E-2</v>
      </c>
    </row>
    <row r="370" spans="1:11" hidden="1" x14ac:dyDescent="0.3">
      <c r="A370" s="144">
        <v>341</v>
      </c>
      <c r="B370" s="153">
        <v>6930</v>
      </c>
      <c r="C370" s="153"/>
      <c r="D370" s="153">
        <v>6930</v>
      </c>
      <c r="E370" s="154" t="s">
        <v>419</v>
      </c>
      <c r="F370" s="155">
        <v>239587020</v>
      </c>
      <c r="G370" s="155">
        <v>22210665</v>
      </c>
      <c r="H370" s="155">
        <v>234429725</v>
      </c>
      <c r="I370" s="155">
        <v>22210665</v>
      </c>
      <c r="J370" s="156">
        <f t="shared" si="10"/>
        <v>5157295</v>
      </c>
      <c r="K370" s="157">
        <f t="shared" si="11"/>
        <v>2.1525769634765688E-2</v>
      </c>
    </row>
    <row r="371" spans="1:11" hidden="1" x14ac:dyDescent="0.3">
      <c r="A371" s="144">
        <v>342</v>
      </c>
      <c r="B371" s="153">
        <v>6937</v>
      </c>
      <c r="C371" s="153"/>
      <c r="D371" s="153">
        <v>6937</v>
      </c>
      <c r="E371" s="154" t="s">
        <v>420</v>
      </c>
      <c r="F371" s="155">
        <v>95821819</v>
      </c>
      <c r="G371" s="155">
        <v>47327232</v>
      </c>
      <c r="H371" s="155">
        <v>91004810</v>
      </c>
      <c r="I371" s="155">
        <v>47327232</v>
      </c>
      <c r="J371" s="156">
        <f t="shared" si="10"/>
        <v>4817009</v>
      </c>
      <c r="K371" s="157">
        <f t="shared" si="11"/>
        <v>5.0270481715651842E-2</v>
      </c>
    </row>
    <row r="372" spans="1:11" hidden="1" x14ac:dyDescent="0.3">
      <c r="A372" s="144">
        <v>343</v>
      </c>
      <c r="B372" s="153">
        <v>6943</v>
      </c>
      <c r="C372" s="153"/>
      <c r="D372" s="153">
        <v>6943</v>
      </c>
      <c r="E372" s="154" t="s">
        <v>421</v>
      </c>
      <c r="F372" s="155">
        <v>119345976</v>
      </c>
      <c r="G372" s="155">
        <v>1393281</v>
      </c>
      <c r="H372" s="155">
        <v>116095177</v>
      </c>
      <c r="I372" s="155">
        <v>1393281</v>
      </c>
      <c r="J372" s="156">
        <f t="shared" si="10"/>
        <v>3250799</v>
      </c>
      <c r="K372" s="157">
        <f t="shared" si="11"/>
        <v>2.7238446648590816E-2</v>
      </c>
    </row>
    <row r="373" spans="1:11" hidden="1" x14ac:dyDescent="0.3">
      <c r="A373" s="144">
        <v>344</v>
      </c>
      <c r="B373" s="153">
        <v>6950</v>
      </c>
      <c r="C373" s="153"/>
      <c r="D373" s="153">
        <v>6950</v>
      </c>
      <c r="E373" s="154" t="s">
        <v>422</v>
      </c>
      <c r="F373" s="155">
        <v>410004554</v>
      </c>
      <c r="G373" s="155">
        <v>10101955</v>
      </c>
      <c r="H373" s="155">
        <v>397574545</v>
      </c>
      <c r="I373" s="155">
        <v>10101955</v>
      </c>
      <c r="J373" s="156">
        <f t="shared" si="10"/>
        <v>12430009</v>
      </c>
      <c r="K373" s="157">
        <f t="shared" si="11"/>
        <v>3.0316758384103217E-2</v>
      </c>
    </row>
    <row r="374" spans="1:11" hidden="1" x14ac:dyDescent="0.3">
      <c r="A374" s="144">
        <v>345</v>
      </c>
      <c r="B374" s="153">
        <v>6957</v>
      </c>
      <c r="C374" s="153"/>
      <c r="D374" s="153">
        <v>6957</v>
      </c>
      <c r="E374" s="154" t="s">
        <v>423</v>
      </c>
      <c r="F374" s="155">
        <v>3960032139</v>
      </c>
      <c r="G374" s="155">
        <v>299242620</v>
      </c>
      <c r="H374" s="155">
        <v>3891579030</v>
      </c>
      <c r="I374" s="155">
        <v>299242620</v>
      </c>
      <c r="J374" s="156">
        <f t="shared" si="10"/>
        <v>68453109</v>
      </c>
      <c r="K374" s="157">
        <f t="shared" si="11"/>
        <v>1.7285998344772523E-2</v>
      </c>
    </row>
    <row r="375" spans="1:11" hidden="1" x14ac:dyDescent="0.3">
      <c r="A375" s="144">
        <v>346</v>
      </c>
      <c r="B375" s="153">
        <v>6961</v>
      </c>
      <c r="C375" s="153"/>
      <c r="D375" s="153">
        <v>6961</v>
      </c>
      <c r="E375" s="154" t="s">
        <v>424</v>
      </c>
      <c r="F375" s="155">
        <v>921205127</v>
      </c>
      <c r="G375" s="155">
        <v>69953742</v>
      </c>
      <c r="H375" s="155">
        <v>903439046</v>
      </c>
      <c r="I375" s="155">
        <v>69953742</v>
      </c>
      <c r="J375" s="156">
        <f t="shared" si="10"/>
        <v>17766081</v>
      </c>
      <c r="K375" s="157">
        <f t="shared" si="11"/>
        <v>1.9285694878682542E-2</v>
      </c>
    </row>
    <row r="376" spans="1:11" hidden="1" x14ac:dyDescent="0.3">
      <c r="A376" s="144">
        <v>347</v>
      </c>
      <c r="B376" s="153">
        <v>6969</v>
      </c>
      <c r="C376" s="153"/>
      <c r="D376" s="153">
        <v>6969</v>
      </c>
      <c r="E376" s="154" t="s">
        <v>425</v>
      </c>
      <c r="F376" s="155">
        <v>150489062</v>
      </c>
      <c r="G376" s="155">
        <v>0</v>
      </c>
      <c r="H376" s="155">
        <v>145684491</v>
      </c>
      <c r="I376" s="155">
        <v>0</v>
      </c>
      <c r="J376" s="156">
        <f t="shared" si="10"/>
        <v>4804571</v>
      </c>
      <c r="K376" s="157">
        <f t="shared" si="11"/>
        <v>3.1926380137846828E-2</v>
      </c>
    </row>
    <row r="377" spans="1:11" hidden="1" x14ac:dyDescent="0.3">
      <c r="A377" s="144">
        <v>348</v>
      </c>
      <c r="B377" s="153">
        <v>6975</v>
      </c>
      <c r="C377" s="153"/>
      <c r="D377" s="153">
        <v>6975</v>
      </c>
      <c r="E377" s="154" t="s">
        <v>426</v>
      </c>
      <c r="F377" s="155">
        <v>225241733</v>
      </c>
      <c r="G377" s="155">
        <v>3843991</v>
      </c>
      <c r="H377" s="155">
        <v>219941873</v>
      </c>
      <c r="I377" s="155">
        <v>3843991</v>
      </c>
      <c r="J377" s="156">
        <f t="shared" si="10"/>
        <v>5299860</v>
      </c>
      <c r="K377" s="157">
        <f t="shared" si="11"/>
        <v>2.3529653805318573E-2</v>
      </c>
    </row>
    <row r="378" spans="1:11" hidden="1" x14ac:dyDescent="0.3">
      <c r="A378" s="144">
        <v>349</v>
      </c>
      <c r="B378" s="153">
        <v>6983</v>
      </c>
      <c r="C378" s="153"/>
      <c r="D378" s="153">
        <v>6983</v>
      </c>
      <c r="E378" s="154" t="s">
        <v>427</v>
      </c>
      <c r="F378" s="155">
        <v>209481946</v>
      </c>
      <c r="G378" s="155">
        <v>7923663</v>
      </c>
      <c r="H378" s="155">
        <v>206203321</v>
      </c>
      <c r="I378" s="155">
        <v>7923663</v>
      </c>
      <c r="J378" s="156">
        <f t="shared" si="10"/>
        <v>3278625</v>
      </c>
      <c r="K378" s="157">
        <f t="shared" si="11"/>
        <v>1.565111009614165E-2</v>
      </c>
    </row>
    <row r="379" spans="1:11" hidden="1" x14ac:dyDescent="0.3">
      <c r="A379" s="144">
        <v>350</v>
      </c>
      <c r="B379" s="153">
        <v>6985</v>
      </c>
      <c r="C379" s="153"/>
      <c r="D379" s="153">
        <v>6985</v>
      </c>
      <c r="E379" s="154" t="s">
        <v>428</v>
      </c>
      <c r="F379" s="155">
        <v>194303094</v>
      </c>
      <c r="G379" s="155">
        <v>15233841</v>
      </c>
      <c r="H379" s="155">
        <v>188503648</v>
      </c>
      <c r="I379" s="155">
        <v>15233841</v>
      </c>
      <c r="J379" s="156">
        <f t="shared" si="10"/>
        <v>5799446</v>
      </c>
      <c r="K379" s="157">
        <f t="shared" si="11"/>
        <v>2.9847419722508383E-2</v>
      </c>
    </row>
    <row r="380" spans="1:11" hidden="1" x14ac:dyDescent="0.3">
      <c r="A380" s="144">
        <v>351</v>
      </c>
      <c r="B380" s="153">
        <v>6987</v>
      </c>
      <c r="C380" s="153"/>
      <c r="D380" s="153">
        <v>6987</v>
      </c>
      <c r="E380" s="154" t="s">
        <v>429</v>
      </c>
      <c r="F380" s="155">
        <v>172755901</v>
      </c>
      <c r="G380" s="155">
        <v>2870400</v>
      </c>
      <c r="H380" s="155">
        <v>169755546</v>
      </c>
      <c r="I380" s="155">
        <v>2870400</v>
      </c>
      <c r="J380" s="156">
        <f t="shared" si="10"/>
        <v>3000355</v>
      </c>
      <c r="K380" s="157">
        <f t="shared" si="11"/>
        <v>1.7367597764431791E-2</v>
      </c>
    </row>
    <row r="381" spans="1:11" hidden="1" x14ac:dyDescent="0.3">
      <c r="A381" s="144">
        <v>352</v>
      </c>
      <c r="B381" s="153">
        <v>6990</v>
      </c>
      <c r="C381" s="153"/>
      <c r="D381" s="153">
        <v>6990</v>
      </c>
      <c r="E381" s="154" t="s">
        <v>430</v>
      </c>
      <c r="F381" s="155">
        <v>138383781</v>
      </c>
      <c r="G381" s="155">
        <v>12046374</v>
      </c>
      <c r="H381" s="155">
        <v>135343076</v>
      </c>
      <c r="I381" s="155">
        <v>12046374</v>
      </c>
      <c r="J381" s="156">
        <f t="shared" si="10"/>
        <v>3040705</v>
      </c>
      <c r="K381" s="157">
        <f t="shared" si="11"/>
        <v>2.1972986848798417E-2</v>
      </c>
    </row>
    <row r="382" spans="1:11" hidden="1" x14ac:dyDescent="0.3">
      <c r="A382" s="144">
        <v>353</v>
      </c>
      <c r="B382" s="153">
        <v>6992</v>
      </c>
      <c r="C382" s="153"/>
      <c r="D382" s="153">
        <v>6992</v>
      </c>
      <c r="E382" s="154" t="s">
        <v>431</v>
      </c>
      <c r="F382" s="155">
        <v>248096871</v>
      </c>
      <c r="G382" s="155">
        <v>0</v>
      </c>
      <c r="H382" s="155">
        <v>190966993</v>
      </c>
      <c r="I382" s="155">
        <v>0</v>
      </c>
      <c r="J382" s="156">
        <f t="shared" si="10"/>
        <v>57129878</v>
      </c>
      <c r="K382" s="157">
        <f t="shared" si="11"/>
        <v>0.23027246482282318</v>
      </c>
    </row>
    <row r="383" spans="1:11" hidden="1" x14ac:dyDescent="0.3">
      <c r="A383" s="144">
        <v>354</v>
      </c>
      <c r="B383" s="153">
        <v>7002</v>
      </c>
      <c r="C383" s="153"/>
      <c r="D383" s="153">
        <v>7002</v>
      </c>
      <c r="E383" s="154" t="s">
        <v>432</v>
      </c>
      <c r="F383" s="155">
        <v>73604106</v>
      </c>
      <c r="G383" s="155">
        <v>0</v>
      </c>
      <c r="H383" s="155">
        <v>72413887</v>
      </c>
      <c r="I383" s="155">
        <v>0</v>
      </c>
      <c r="J383" s="156">
        <f t="shared" si="10"/>
        <v>1190219</v>
      </c>
      <c r="K383" s="157">
        <f t="shared" si="11"/>
        <v>1.6170551680907586E-2</v>
      </c>
    </row>
    <row r="384" spans="1:11" hidden="1" x14ac:dyDescent="0.3">
      <c r="A384" s="144">
        <v>355</v>
      </c>
      <c r="B384" s="153">
        <v>7029</v>
      </c>
      <c r="C384" s="153"/>
      <c r="D384" s="153">
        <v>7029</v>
      </c>
      <c r="E384" s="154" t="s">
        <v>433</v>
      </c>
      <c r="F384" s="155">
        <v>268430655</v>
      </c>
      <c r="G384" s="155">
        <v>57521288</v>
      </c>
      <c r="H384" s="155">
        <v>260352847</v>
      </c>
      <c r="I384" s="155">
        <v>57521288</v>
      </c>
      <c r="J384" s="156">
        <f t="shared" si="10"/>
        <v>8077808</v>
      </c>
      <c r="K384" s="157">
        <f t="shared" si="11"/>
        <v>3.0092717987071933E-2</v>
      </c>
    </row>
    <row r="385" spans="1:11" hidden="1" x14ac:dyDescent="0.3">
      <c r="A385" s="144">
        <v>356</v>
      </c>
      <c r="B385" s="153">
        <v>7038</v>
      </c>
      <c r="C385" s="153"/>
      <c r="D385" s="153">
        <v>7038</v>
      </c>
      <c r="E385" s="154" t="s">
        <v>434</v>
      </c>
      <c r="F385" s="155">
        <v>193906250</v>
      </c>
      <c r="G385" s="155">
        <v>1721544</v>
      </c>
      <c r="H385" s="155">
        <v>189235560</v>
      </c>
      <c r="I385" s="155">
        <v>1721544</v>
      </c>
      <c r="J385" s="156">
        <f t="shared" si="10"/>
        <v>4670690</v>
      </c>
      <c r="K385" s="157">
        <f t="shared" si="11"/>
        <v>2.4087361804995971E-2</v>
      </c>
    </row>
    <row r="386" spans="1:11" hidden="1" x14ac:dyDescent="0.3">
      <c r="A386" s="144">
        <v>357</v>
      </c>
      <c r="B386" s="153">
        <v>7047</v>
      </c>
      <c r="C386" s="153"/>
      <c r="D386" s="153">
        <v>7047</v>
      </c>
      <c r="E386" s="154" t="s">
        <v>435</v>
      </c>
      <c r="F386" s="155">
        <v>95405915</v>
      </c>
      <c r="G386" s="155">
        <v>2110534</v>
      </c>
      <c r="H386" s="155">
        <v>93002838</v>
      </c>
      <c r="I386" s="155">
        <v>2110534</v>
      </c>
      <c r="J386" s="156">
        <f t="shared" si="10"/>
        <v>2403077</v>
      </c>
      <c r="K386" s="157">
        <f t="shared" si="11"/>
        <v>2.5187924669031265E-2</v>
      </c>
    </row>
    <row r="387" spans="1:11" hidden="1" x14ac:dyDescent="0.3">
      <c r="A387" s="144">
        <v>358</v>
      </c>
      <c r="B387" s="153">
        <v>7056</v>
      </c>
      <c r="C387" s="153"/>
      <c r="D387" s="153">
        <v>7056</v>
      </c>
      <c r="E387" s="154" t="s">
        <v>436</v>
      </c>
      <c r="F387" s="155">
        <v>355797158</v>
      </c>
      <c r="G387" s="155">
        <v>28403884</v>
      </c>
      <c r="H387" s="155">
        <v>343002769</v>
      </c>
      <c r="I387" s="155">
        <v>28403884</v>
      </c>
      <c r="J387" s="156">
        <f t="shared" si="10"/>
        <v>12794389</v>
      </c>
      <c r="K387" s="157">
        <f t="shared" si="11"/>
        <v>3.5959784141952028E-2</v>
      </c>
    </row>
    <row r="388" spans="1:11" hidden="1" x14ac:dyDescent="0.3">
      <c r="A388" s="144">
        <v>359</v>
      </c>
      <c r="B388" s="153">
        <v>7083</v>
      </c>
      <c r="C388" s="153"/>
      <c r="D388" s="153">
        <v>7083</v>
      </c>
      <c r="E388" s="154" t="s">
        <v>437</v>
      </c>
      <c r="F388" s="155">
        <v>63525247</v>
      </c>
      <c r="G388" s="155">
        <v>0</v>
      </c>
      <c r="H388" s="155">
        <v>62311952</v>
      </c>
      <c r="I388" s="155">
        <v>0</v>
      </c>
      <c r="J388" s="156">
        <f t="shared" si="10"/>
        <v>1213295</v>
      </c>
      <c r="K388" s="157">
        <f t="shared" si="11"/>
        <v>1.9099414127425589E-2</v>
      </c>
    </row>
    <row r="389" spans="1:11" hidden="1" x14ac:dyDescent="0.3">
      <c r="A389" s="144">
        <v>360</v>
      </c>
      <c r="B389" s="153">
        <v>7092</v>
      </c>
      <c r="C389" s="153"/>
      <c r="D389" s="153">
        <v>7092</v>
      </c>
      <c r="E389" s="154" t="s">
        <v>438</v>
      </c>
      <c r="F389" s="155">
        <v>105390641</v>
      </c>
      <c r="G389" s="155">
        <v>4001514</v>
      </c>
      <c r="H389" s="155">
        <v>103987413</v>
      </c>
      <c r="I389" s="155">
        <v>4001514</v>
      </c>
      <c r="J389" s="156">
        <f t="shared" si="10"/>
        <v>1403228</v>
      </c>
      <c r="K389" s="157">
        <f t="shared" si="11"/>
        <v>1.3314540899319514E-2</v>
      </c>
    </row>
    <row r="390" spans="1:11" hidden="1" x14ac:dyDescent="0.3">
      <c r="A390" s="144">
        <v>361</v>
      </c>
      <c r="B390" s="153">
        <v>7098</v>
      </c>
      <c r="C390" s="153"/>
      <c r="D390" s="153">
        <v>7098</v>
      </c>
      <c r="E390" s="154" t="s">
        <v>439</v>
      </c>
      <c r="F390" s="155">
        <v>125873870</v>
      </c>
      <c r="G390" s="155">
        <v>664172</v>
      </c>
      <c r="H390" s="155">
        <v>122122005</v>
      </c>
      <c r="I390" s="155">
        <v>664172</v>
      </c>
      <c r="J390" s="156">
        <f t="shared" si="10"/>
        <v>3751865</v>
      </c>
      <c r="K390" s="157">
        <f t="shared" si="11"/>
        <v>2.9806543645635109E-2</v>
      </c>
    </row>
    <row r="391" spans="1:11" hidden="1" x14ac:dyDescent="0.3">
      <c r="A391" s="144">
        <v>362</v>
      </c>
      <c r="B391" s="153">
        <v>7110</v>
      </c>
      <c r="C391" s="153"/>
      <c r="D391" s="153">
        <v>7110</v>
      </c>
      <c r="E391" s="154" t="s">
        <v>440</v>
      </c>
      <c r="F391" s="155">
        <v>185172956</v>
      </c>
      <c r="G391" s="155">
        <v>2239866</v>
      </c>
      <c r="H391" s="155">
        <v>179001648</v>
      </c>
      <c r="I391" s="155">
        <v>2239866</v>
      </c>
      <c r="J391" s="156">
        <f t="shared" si="10"/>
        <v>6171308</v>
      </c>
      <c r="K391" s="157">
        <f t="shared" si="11"/>
        <v>3.3327264052532599E-2</v>
      </c>
    </row>
    <row r="392" spans="1:11" ht="14.5" hidden="1" thickBot="1" x14ac:dyDescent="0.35">
      <c r="B392" s="153"/>
      <c r="C392" s="153"/>
      <c r="D392" s="153"/>
      <c r="E392" s="154"/>
      <c r="F392" s="158">
        <f>SUM(F31:F391)</f>
        <v>120122525107</v>
      </c>
      <c r="G392" s="158">
        <f>SUM(G31:G391)</f>
        <v>8352036761</v>
      </c>
      <c r="H392" s="158">
        <f>SUM(H31:H391)</f>
        <v>115515063487</v>
      </c>
      <c r="I392" s="158">
        <f>SUM(I31:I391)</f>
        <v>8352036761</v>
      </c>
      <c r="J392" s="156">
        <f t="shared" si="10"/>
        <v>4607461620</v>
      </c>
      <c r="K392" s="157">
        <f t="shared" si="11"/>
        <v>3.8356350034232718E-2</v>
      </c>
    </row>
    <row r="393" spans="1:11" ht="14.5" hidden="1" thickTop="1" x14ac:dyDescent="0.3"/>
    <row r="394" spans="1:11" hidden="1" x14ac:dyDescent="0.3"/>
  </sheetData>
  <dataConsolidate/>
  <mergeCells count="1">
    <mergeCell ref="C4:I4"/>
  </mergeCells>
  <dataValidations disablePrompts="1" xWindow="354" yWindow="344" count="3">
    <dataValidation allowBlank="1" showInputMessage="1" showErrorMessage="1" promptTitle="AutoCalculated" prompt="These cells are automatically calculated - enter data in either the yellow or green boxes." sqref="H19:H23"/>
    <dataValidation allowBlank="1" showInputMessage="1" showErrorMessage="1" promptTitle="AutoCalc" prompt="These cells are automatically calculated - enter data in either the yellow or green boxes." sqref="H24"/>
    <dataValidation allowBlank="1" showInputMessage="1" showErrorMessage="1" prompt="Do not enter in these cells - enter in the yellow boxes below." sqref="F10:H10"/>
  </dataValidations>
  <pageMargins left="0.15" right="0.33" top="0.75" bottom="0.75" header="0.3" footer="0.3"/>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workbookViewId="0">
      <selection activeCell="F6" sqref="F6"/>
    </sheetView>
  </sheetViews>
  <sheetFormatPr defaultRowHeight="14.5" x14ac:dyDescent="0.35"/>
  <sheetData>
    <row r="1" spans="1:4" x14ac:dyDescent="0.35">
      <c r="A1">
        <v>1</v>
      </c>
      <c r="B1" s="246">
        <v>0</v>
      </c>
      <c r="C1">
        <v>0</v>
      </c>
      <c r="D1">
        <v>6366</v>
      </c>
    </row>
    <row r="2" spans="1:4" x14ac:dyDescent="0.35">
      <c r="A2">
        <v>2</v>
      </c>
      <c r="B2" s="246">
        <v>0.01</v>
      </c>
      <c r="C2">
        <f t="shared" ref="C2:C13" si="0">ROUND(B2*D$1,0)</f>
        <v>64</v>
      </c>
    </row>
    <row r="3" spans="1:4" x14ac:dyDescent="0.35">
      <c r="A3">
        <v>3</v>
      </c>
      <c r="B3" s="294">
        <v>1.2500000000000001E-2</v>
      </c>
      <c r="C3">
        <f t="shared" si="0"/>
        <v>80</v>
      </c>
    </row>
    <row r="4" spans="1:4" x14ac:dyDescent="0.35">
      <c r="A4">
        <v>4</v>
      </c>
      <c r="B4" s="246">
        <v>0.02</v>
      </c>
      <c r="C4">
        <f t="shared" si="0"/>
        <v>127</v>
      </c>
    </row>
    <row r="5" spans="1:4" x14ac:dyDescent="0.35">
      <c r="A5">
        <v>5</v>
      </c>
      <c r="B5" s="295">
        <v>2.6249999999999999E-2</v>
      </c>
      <c r="C5">
        <f t="shared" si="0"/>
        <v>167</v>
      </c>
    </row>
    <row r="6" spans="1:4" x14ac:dyDescent="0.35">
      <c r="A6">
        <v>6</v>
      </c>
      <c r="B6" s="246">
        <v>0.03</v>
      </c>
      <c r="C6">
        <f t="shared" si="0"/>
        <v>191</v>
      </c>
    </row>
    <row r="7" spans="1:4" x14ac:dyDescent="0.35">
      <c r="A7">
        <v>7</v>
      </c>
      <c r="B7" s="246">
        <v>0.04</v>
      </c>
      <c r="C7">
        <f t="shared" si="0"/>
        <v>255</v>
      </c>
    </row>
    <row r="8" spans="1:4" x14ac:dyDescent="0.35">
      <c r="A8">
        <v>8</v>
      </c>
      <c r="B8" s="246">
        <v>0.05</v>
      </c>
      <c r="C8">
        <f t="shared" si="0"/>
        <v>318</v>
      </c>
    </row>
    <row r="9" spans="1:4" x14ac:dyDescent="0.35">
      <c r="A9">
        <v>9</v>
      </c>
      <c r="B9" s="246">
        <v>0.06</v>
      </c>
      <c r="C9">
        <f t="shared" si="0"/>
        <v>382</v>
      </c>
    </row>
    <row r="10" spans="1:4" x14ac:dyDescent="0.35">
      <c r="A10">
        <v>10</v>
      </c>
      <c r="B10" s="246">
        <v>7.0000000000000007E-2</v>
      </c>
      <c r="C10">
        <f t="shared" si="0"/>
        <v>446</v>
      </c>
    </row>
    <row r="11" spans="1:4" x14ac:dyDescent="0.35">
      <c r="A11">
        <v>11</v>
      </c>
      <c r="B11" s="246">
        <v>0.08</v>
      </c>
      <c r="C11">
        <f t="shared" si="0"/>
        <v>509</v>
      </c>
    </row>
    <row r="12" spans="1:4" x14ac:dyDescent="0.35">
      <c r="A12">
        <v>12</v>
      </c>
      <c r="B12" s="246">
        <v>0.09</v>
      </c>
      <c r="C12">
        <f t="shared" si="0"/>
        <v>573</v>
      </c>
    </row>
    <row r="13" spans="1:4" x14ac:dyDescent="0.35">
      <c r="A13">
        <v>13</v>
      </c>
      <c r="B13" s="246">
        <v>0.1</v>
      </c>
      <c r="C13">
        <f t="shared" si="0"/>
        <v>637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14</vt:i4>
      </vt:variant>
    </vt:vector>
  </HeadingPairs>
  <TitlesOfParts>
    <vt:vector size="25" baseType="lpstr">
      <vt:lpstr>InstrumentPanel</vt:lpstr>
      <vt:lpstr>FY2016 RPDC </vt:lpstr>
      <vt:lpstr>ChgAuthFY12toFY13</vt:lpstr>
      <vt:lpstr>PctChgAuthFY10toFY11</vt:lpstr>
      <vt:lpstr>RealAuthFY12</vt:lpstr>
      <vt:lpstr>RealAuthFY11</vt:lpstr>
      <vt:lpstr>RealAuthFY10</vt:lpstr>
      <vt:lpstr>Valuations</vt:lpstr>
      <vt:lpstr>Sheet1</vt:lpstr>
      <vt:lpstr>FY14RPDC MF</vt:lpstr>
      <vt:lpstr>4V2</vt:lpstr>
      <vt:lpstr>ChgAuthFY12toFY13!Print_Area</vt:lpstr>
      <vt:lpstr>'FY2016 RPDC '!Print_Area</vt:lpstr>
      <vt:lpstr>InstrumentPanel!Print_Area</vt:lpstr>
      <vt:lpstr>PctChgAuthFY10toFY11!Print_Area</vt:lpstr>
      <vt:lpstr>RealAuthFY10!Print_Area</vt:lpstr>
      <vt:lpstr>RealAuthFY11!Print_Area</vt:lpstr>
      <vt:lpstr>RealAuthFY12!Print_Area</vt:lpstr>
      <vt:lpstr>ChgAuthFY12toFY13!Print_Titles</vt:lpstr>
      <vt:lpstr>'FY2016 RPDC '!Print_Titles</vt:lpstr>
      <vt:lpstr>InstrumentPanel!Print_Titles</vt:lpstr>
      <vt:lpstr>PctChgAuthFY10toFY11!Print_Titles</vt:lpstr>
      <vt:lpstr>RealAuthFY10!Print_Titles</vt:lpstr>
      <vt:lpstr>RealAuthFY11!Print_Titles</vt:lpstr>
      <vt:lpstr>RealAuthFY12!Print_Titles</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Larry</dc:creator>
  <cp:lastModifiedBy>Margo</cp:lastModifiedBy>
  <cp:lastPrinted>2015-09-25T21:46:32Z</cp:lastPrinted>
  <dcterms:created xsi:type="dcterms:W3CDTF">2010-01-05T21:03:46Z</dcterms:created>
  <dcterms:modified xsi:type="dcterms:W3CDTF">2015-11-05T15:28:53Z</dcterms:modified>
</cp:coreProperties>
</file>